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defaultThemeVersion="124226"/>
  <mc:AlternateContent xmlns:mc="http://schemas.openxmlformats.org/markup-compatibility/2006">
    <mc:Choice Requires="x15">
      <x15ac:absPath xmlns:x15ac="http://schemas.microsoft.com/office/spreadsheetml/2010/11/ac" url="C:\Users\idel.sabitov\Documents\My\Теннис\"/>
    </mc:Choice>
  </mc:AlternateContent>
  <xr:revisionPtr revIDLastSave="0" documentId="8_{BC504BEE-C3F8-49FB-82E2-57EDC1432186}" xr6:coauthVersionLast="47" xr6:coauthVersionMax="47" xr10:uidLastSave="{00000000-0000-0000-0000-000000000000}"/>
  <bookViews>
    <workbookView xWindow="-120" yWindow="-120" windowWidth="29040" windowHeight="15840" xr2:uid="{00000000-000D-0000-FFFF-FFFF00000000}"/>
  </bookViews>
  <sheets>
    <sheet name="Рейтинг" sheetId="4" r:id="rId1"/>
    <sheet name="Ласт турнир" sheetId="13" state="hidden" r:id="rId2"/>
    <sheet name="Начисление очков 2024" sheetId="15" r:id="rId3"/>
    <sheet name="Начисление очков 2023_1" sheetId="14" state="hidden" r:id="rId4"/>
    <sheet name="Начисление очков 2023" sheetId="12" state="hidden" r:id="rId5"/>
    <sheet name="Начисление очков 2022_1" sheetId="11" state="hidden" r:id="rId6"/>
    <sheet name="Начисление очков 2022" sheetId="10" state="hidden" r:id="rId7"/>
    <sheet name="Начисление очков 2021" sheetId="9" state="hidden" r:id="rId8"/>
    <sheet name="Начисление очков new" sheetId="6" state="hidden" r:id="rId9"/>
    <sheet name="NTRP" sheetId="7" r:id="rId10"/>
    <sheet name="Начисление очков" sheetId="8" state="hidden" r:id="rId11"/>
  </sheets>
  <calcPr calcId="191029"/>
</workbook>
</file>

<file path=xl/calcChain.xml><?xml version="1.0" encoding="utf-8"?>
<calcChain xmlns="http://schemas.openxmlformats.org/spreadsheetml/2006/main">
  <c r="T10" i="4" l="1"/>
  <c r="E385" i="4" l="1"/>
  <c r="E386" i="4" s="1"/>
  <c r="E387" i="4" s="1"/>
  <c r="E388" i="4" s="1"/>
  <c r="E389" i="4" s="1"/>
  <c r="E390" i="4" s="1"/>
  <c r="E391" i="4" s="1"/>
  <c r="E392" i="4" s="1"/>
  <c r="E393" i="4" s="1"/>
  <c r="AB388" i="4"/>
  <c r="Z388" i="4"/>
  <c r="X388" i="4"/>
  <c r="V388" i="4"/>
  <c r="T388" i="4"/>
  <c r="AB387" i="4"/>
  <c r="Z387" i="4"/>
  <c r="X387" i="4"/>
  <c r="V387" i="4"/>
  <c r="T387" i="4"/>
  <c r="AB386" i="4"/>
  <c r="Z386" i="4"/>
  <c r="X386" i="4"/>
  <c r="V386" i="4"/>
  <c r="AB385" i="4"/>
  <c r="Z385" i="4"/>
  <c r="X385" i="4"/>
  <c r="V385" i="4"/>
  <c r="AB275" i="4"/>
  <c r="Z275" i="4"/>
  <c r="X275" i="4"/>
  <c r="V275" i="4"/>
  <c r="T275" i="4"/>
  <c r="T397" i="4"/>
  <c r="T396" i="4"/>
  <c r="T395" i="4"/>
  <c r="T394" i="4"/>
  <c r="T393" i="4"/>
  <c r="T392" i="4"/>
  <c r="T390" i="4"/>
  <c r="T389" i="4"/>
  <c r="T363" i="4"/>
  <c r="T338" i="4"/>
  <c r="T279" i="4"/>
  <c r="T381" i="4"/>
  <c r="T379" i="4"/>
  <c r="T378" i="4"/>
  <c r="T375" i="4"/>
  <c r="T373" i="4"/>
  <c r="T372" i="4"/>
  <c r="T370" i="4"/>
  <c r="T369" i="4"/>
  <c r="T368" i="4"/>
  <c r="T366" i="4"/>
  <c r="T365" i="4"/>
  <c r="T362" i="4"/>
  <c r="T360" i="4"/>
  <c r="T358" i="4"/>
  <c r="T357" i="4"/>
  <c r="T355" i="4"/>
  <c r="T354" i="4"/>
  <c r="T353" i="4"/>
  <c r="T352" i="4"/>
  <c r="T350" i="4"/>
  <c r="T349" i="4"/>
  <c r="T348" i="4"/>
  <c r="T347" i="4"/>
  <c r="T346" i="4"/>
  <c r="T345" i="4"/>
  <c r="T344" i="4"/>
  <c r="T341" i="4"/>
  <c r="T340" i="4"/>
  <c r="T337" i="4"/>
  <c r="T336" i="4"/>
  <c r="T334" i="4"/>
  <c r="T332" i="4"/>
  <c r="T371" i="4"/>
  <c r="T331" i="4"/>
  <c r="T384" i="4"/>
  <c r="T328" i="4"/>
  <c r="T327" i="4"/>
  <c r="T326" i="4"/>
  <c r="T325" i="4"/>
  <c r="T324" i="4"/>
  <c r="T323" i="4"/>
  <c r="T322" i="4"/>
  <c r="T320" i="4"/>
  <c r="T318" i="4"/>
  <c r="T317" i="4"/>
  <c r="T315" i="4"/>
  <c r="T314" i="4"/>
  <c r="T313" i="4"/>
  <c r="T311" i="4"/>
  <c r="T308" i="4"/>
  <c r="T306" i="4"/>
  <c r="T305" i="4"/>
  <c r="T304" i="4"/>
  <c r="T303" i="4"/>
  <c r="T300" i="4"/>
  <c r="T299" i="4"/>
  <c r="T298" i="4"/>
  <c r="T297" i="4"/>
  <c r="T296" i="4"/>
  <c r="T295" i="4"/>
  <c r="T312" i="4"/>
  <c r="T294" i="4"/>
  <c r="T293" i="4"/>
  <c r="T257" i="4"/>
  <c r="T292" i="4"/>
  <c r="T291" i="4"/>
  <c r="T290" i="4"/>
  <c r="T289" i="4"/>
  <c r="T287" i="4"/>
  <c r="T284" i="4"/>
  <c r="T282" i="4"/>
  <c r="T281" i="4"/>
  <c r="T276" i="4"/>
  <c r="T274" i="4"/>
  <c r="T273" i="4"/>
  <c r="T271" i="4"/>
  <c r="T269" i="4"/>
  <c r="T268" i="4"/>
  <c r="T266" i="4"/>
  <c r="T265" i="4"/>
  <c r="T264" i="4"/>
  <c r="T263" i="4"/>
  <c r="T280" i="4"/>
  <c r="T262" i="4"/>
  <c r="T261" i="4"/>
  <c r="T260" i="4"/>
  <c r="T259" i="4"/>
  <c r="T258" i="4"/>
  <c r="T272" i="4"/>
  <c r="T256" i="4"/>
  <c r="T255" i="4"/>
  <c r="T254" i="4"/>
  <c r="T252" i="4"/>
  <c r="T250" i="4"/>
  <c r="T249" i="4"/>
  <c r="T248" i="4"/>
  <c r="T247" i="4"/>
  <c r="T244" i="4"/>
  <c r="T243" i="4"/>
  <c r="T242" i="4"/>
  <c r="T230" i="4"/>
  <c r="T241" i="4"/>
  <c r="T240" i="4"/>
  <c r="T238" i="4"/>
  <c r="T237" i="4"/>
  <c r="T236" i="4"/>
  <c r="T235" i="4"/>
  <c r="T227" i="4"/>
  <c r="T233" i="4"/>
  <c r="T229" i="4"/>
  <c r="T226" i="4"/>
  <c r="T225" i="4"/>
  <c r="T224" i="4"/>
  <c r="T223" i="4"/>
  <c r="T221" i="4"/>
  <c r="T220" i="4"/>
  <c r="T219" i="4"/>
  <c r="T217" i="4"/>
  <c r="T215" i="4"/>
  <c r="T213" i="4"/>
  <c r="T212" i="4"/>
  <c r="T210" i="4"/>
  <c r="T209" i="4"/>
  <c r="T205" i="4"/>
  <c r="T202" i="4"/>
  <c r="T201" i="4"/>
  <c r="T200" i="4"/>
  <c r="T199" i="4"/>
  <c r="T208" i="4"/>
  <c r="T198" i="4"/>
  <c r="T197" i="4"/>
  <c r="T195" i="4"/>
  <c r="T194" i="4"/>
  <c r="T193" i="4"/>
  <c r="T192" i="4"/>
  <c r="T191" i="4"/>
  <c r="T188" i="4"/>
  <c r="T187" i="4"/>
  <c r="T186" i="4"/>
  <c r="T185" i="4"/>
  <c r="T181" i="4"/>
  <c r="T184" i="4"/>
  <c r="T179" i="4"/>
  <c r="T177" i="4"/>
  <c r="T176" i="4"/>
  <c r="T174" i="4"/>
  <c r="T173" i="4"/>
  <c r="T172" i="4"/>
  <c r="T170" i="4"/>
  <c r="T171" i="4"/>
  <c r="T169" i="4"/>
  <c r="T168" i="4"/>
  <c r="T166" i="4"/>
  <c r="T167" i="4"/>
  <c r="T163" i="4"/>
  <c r="T162" i="4"/>
  <c r="T165" i="4"/>
  <c r="T158" i="4"/>
  <c r="T160" i="4"/>
  <c r="T159" i="4"/>
  <c r="T157" i="4"/>
  <c r="T155" i="4"/>
  <c r="T154" i="4"/>
  <c r="T153" i="4"/>
  <c r="T152" i="4"/>
  <c r="T150" i="4"/>
  <c r="T149" i="4"/>
  <c r="T148" i="4"/>
  <c r="T147" i="4"/>
  <c r="T145" i="4"/>
  <c r="T144" i="4"/>
  <c r="T146" i="4"/>
  <c r="T142" i="4"/>
  <c r="T139" i="4"/>
  <c r="T140" i="4"/>
  <c r="T141" i="4"/>
  <c r="T138" i="4"/>
  <c r="T134" i="4"/>
  <c r="T136" i="4"/>
  <c r="T137" i="4"/>
  <c r="T133" i="4"/>
  <c r="T131" i="4"/>
  <c r="T128" i="4"/>
  <c r="T126" i="4"/>
  <c r="T125" i="4"/>
  <c r="T124" i="4"/>
  <c r="T123" i="4"/>
  <c r="T122" i="4"/>
  <c r="T120" i="4"/>
  <c r="T119" i="4"/>
  <c r="T117" i="4"/>
  <c r="T118" i="4"/>
  <c r="T116" i="4"/>
  <c r="T101" i="4"/>
  <c r="T115" i="4"/>
  <c r="T109" i="4"/>
  <c r="T114" i="4"/>
  <c r="T112" i="4"/>
  <c r="T111" i="4"/>
  <c r="T110" i="4"/>
  <c r="T108" i="4"/>
  <c r="T102" i="4"/>
  <c r="T107" i="4"/>
  <c r="T106" i="4"/>
  <c r="T104" i="4"/>
  <c r="T103" i="4"/>
  <c r="T100" i="4"/>
  <c r="T105" i="4"/>
  <c r="T99" i="4"/>
  <c r="T97" i="4"/>
  <c r="T96" i="4"/>
  <c r="T95" i="4"/>
  <c r="T94" i="4"/>
  <c r="T93" i="4"/>
  <c r="T98" i="4"/>
  <c r="T92" i="4"/>
  <c r="T91" i="4"/>
  <c r="T90" i="4"/>
  <c r="T89" i="4"/>
  <c r="T88" i="4"/>
  <c r="T87" i="4"/>
  <c r="T86" i="4"/>
  <c r="T85" i="4"/>
  <c r="T84" i="4"/>
  <c r="T83" i="4"/>
  <c r="T82" i="4"/>
  <c r="T81" i="4"/>
  <c r="T80" i="4"/>
  <c r="T79" i="4"/>
  <c r="T78" i="4"/>
  <c r="T77" i="4"/>
  <c r="T76" i="4"/>
  <c r="T75" i="4"/>
  <c r="T74" i="4"/>
  <c r="T72" i="4"/>
  <c r="T70" i="4"/>
  <c r="T69" i="4"/>
  <c r="T68" i="4"/>
  <c r="T67" i="4"/>
  <c r="T66" i="4"/>
  <c r="T64" i="4"/>
  <c r="T62" i="4"/>
  <c r="T61" i="4"/>
  <c r="T60" i="4"/>
  <c r="T59" i="4"/>
  <c r="T58" i="4"/>
  <c r="T56" i="4"/>
  <c r="T55" i="4"/>
  <c r="T54" i="4"/>
  <c r="T53" i="4"/>
  <c r="T52" i="4"/>
  <c r="T51" i="4"/>
  <c r="T50" i="4"/>
  <c r="T48" i="4"/>
  <c r="T47" i="4"/>
  <c r="T46" i="4"/>
  <c r="T45" i="4"/>
  <c r="T44" i="4"/>
  <c r="T43" i="4"/>
  <c r="T42" i="4"/>
  <c r="T40" i="4"/>
  <c r="T39" i="4"/>
  <c r="T38" i="4"/>
  <c r="T37" i="4"/>
  <c r="T36" i="4"/>
  <c r="T35" i="4"/>
  <c r="T34" i="4"/>
  <c r="T32" i="4"/>
  <c r="T31" i="4"/>
  <c r="T30" i="4"/>
  <c r="T29" i="4"/>
  <c r="T28" i="4"/>
  <c r="T27" i="4"/>
  <c r="T26" i="4"/>
  <c r="T24" i="4"/>
  <c r="T23" i="4"/>
  <c r="T22" i="4"/>
  <c r="T21" i="4"/>
  <c r="T20" i="4"/>
  <c r="T19" i="4"/>
  <c r="T18" i="4"/>
  <c r="T16" i="4"/>
  <c r="T15" i="4"/>
  <c r="T14" i="4"/>
  <c r="T13" i="4"/>
  <c r="T12" i="4"/>
  <c r="T11" i="4"/>
  <c r="T661" i="4"/>
  <c r="T654" i="4"/>
  <c r="S398" i="4"/>
  <c r="T398" i="4" s="1"/>
  <c r="GA661" i="4"/>
  <c r="GA654" i="4"/>
  <c r="FZ398" i="4"/>
  <c r="GA398" i="4" s="1"/>
  <c r="GA397" i="4"/>
  <c r="GA396" i="4"/>
  <c r="GA395" i="4"/>
  <c r="GA394" i="4"/>
  <c r="GA383" i="4"/>
  <c r="GA382" i="4"/>
  <c r="GA381" i="4"/>
  <c r="GA380" i="4"/>
  <c r="GA379" i="4"/>
  <c r="GA378" i="4"/>
  <c r="GA377" i="4"/>
  <c r="GA376" i="4"/>
  <c r="GA375" i="4"/>
  <c r="GA374" i="4"/>
  <c r="GA373" i="4"/>
  <c r="GA372" i="4"/>
  <c r="GA370" i="4"/>
  <c r="GA369" i="4"/>
  <c r="GA368" i="4"/>
  <c r="GA367" i="4"/>
  <c r="GA366" i="4"/>
  <c r="GA365" i="4"/>
  <c r="GA364" i="4"/>
  <c r="GA362" i="4"/>
  <c r="GA361" i="4"/>
  <c r="GA360" i="4"/>
  <c r="GA359" i="4"/>
  <c r="GA358" i="4"/>
  <c r="GA357" i="4"/>
  <c r="GA356" i="4"/>
  <c r="GA355" i="4"/>
  <c r="GA354" i="4"/>
  <c r="GA353" i="4"/>
  <c r="GA352" i="4"/>
  <c r="GA351" i="4"/>
  <c r="GA350" i="4"/>
  <c r="GA349" i="4"/>
  <c r="GA348" i="4"/>
  <c r="GA347" i="4"/>
  <c r="GA346" i="4"/>
  <c r="GA345" i="4"/>
  <c r="GA344" i="4"/>
  <c r="GA343" i="4"/>
  <c r="GA342" i="4"/>
  <c r="GA341" i="4"/>
  <c r="GA340" i="4"/>
  <c r="GA339" i="4"/>
  <c r="GA334" i="4"/>
  <c r="GA333" i="4"/>
  <c r="GA332" i="4"/>
  <c r="GA371" i="4"/>
  <c r="GA331" i="4"/>
  <c r="GA330" i="4"/>
  <c r="GA329" i="4"/>
  <c r="GA384" i="4"/>
  <c r="GA327" i="4"/>
  <c r="GA326" i="4"/>
  <c r="GA325" i="4"/>
  <c r="GA324" i="4"/>
  <c r="GA323" i="4"/>
  <c r="GA322" i="4"/>
  <c r="GA320" i="4"/>
  <c r="GA319" i="4"/>
  <c r="GA318" i="4"/>
  <c r="GA317" i="4"/>
  <c r="GA316" i="4"/>
  <c r="GA315" i="4"/>
  <c r="GA314" i="4"/>
  <c r="GA313" i="4"/>
  <c r="GA311" i="4"/>
  <c r="GA310" i="4"/>
  <c r="GA309" i="4"/>
  <c r="GA308" i="4"/>
  <c r="GA307" i="4"/>
  <c r="GA306" i="4"/>
  <c r="GA303" i="4"/>
  <c r="GA302" i="4"/>
  <c r="GA301" i="4"/>
  <c r="GA300" i="4"/>
  <c r="GA299" i="4"/>
  <c r="GA298" i="4"/>
  <c r="GA297" i="4"/>
  <c r="GA296" i="4"/>
  <c r="GA295" i="4"/>
  <c r="GA312" i="4"/>
  <c r="GA294" i="4"/>
  <c r="GA293" i="4"/>
  <c r="GA257" i="4"/>
  <c r="GA292" i="4"/>
  <c r="GA291" i="4"/>
  <c r="GA290" i="4"/>
  <c r="GA289" i="4"/>
  <c r="GA288" i="4"/>
  <c r="GA287" i="4"/>
  <c r="GA286" i="4"/>
  <c r="GA285" i="4"/>
  <c r="GA284" i="4"/>
  <c r="GA283" i="4"/>
  <c r="GA282" i="4"/>
  <c r="GA281" i="4"/>
  <c r="GA277" i="4"/>
  <c r="GA276" i="4"/>
  <c r="GA274" i="4"/>
  <c r="GA273" i="4"/>
  <c r="GA271" i="4"/>
  <c r="GA270" i="4"/>
  <c r="GA269" i="4"/>
  <c r="GA268" i="4"/>
  <c r="GA267" i="4"/>
  <c r="GA266" i="4"/>
  <c r="GA265" i="4"/>
  <c r="GA264" i="4"/>
  <c r="GA263" i="4"/>
  <c r="GA280" i="4"/>
  <c r="GA262" i="4"/>
  <c r="GA261" i="4"/>
  <c r="GA260" i="4"/>
  <c r="GA259" i="4"/>
  <c r="GA258" i="4"/>
  <c r="GA272" i="4"/>
  <c r="GA256" i="4"/>
  <c r="GA255" i="4"/>
  <c r="GA254" i="4"/>
  <c r="GA321" i="4"/>
  <c r="GA253" i="4"/>
  <c r="GA252" i="4"/>
  <c r="GA251" i="4"/>
  <c r="GA250" i="4"/>
  <c r="GA249" i="4"/>
  <c r="GA248" i="4"/>
  <c r="GA247" i="4"/>
  <c r="GA246" i="4"/>
  <c r="GA245" i="4"/>
  <c r="GA244" i="4"/>
  <c r="GA222" i="4"/>
  <c r="GA243" i="4"/>
  <c r="GA242" i="4"/>
  <c r="GA230" i="4"/>
  <c r="GA241" i="4"/>
  <c r="GA240" i="4"/>
  <c r="GA239" i="4"/>
  <c r="GA238" i="4"/>
  <c r="GA237" i="4"/>
  <c r="GA236" i="4"/>
  <c r="GA235" i="4"/>
  <c r="GA234" i="4"/>
  <c r="GA227" i="4"/>
  <c r="GA233" i="4"/>
  <c r="GA232" i="4"/>
  <c r="GA231" i="4"/>
  <c r="GA229" i="4"/>
  <c r="GA228" i="4"/>
  <c r="GA226" i="4"/>
  <c r="GA225" i="4"/>
  <c r="GA224" i="4"/>
  <c r="GA223" i="4"/>
  <c r="GA218" i="4"/>
  <c r="GA206" i="4"/>
  <c r="GA221" i="4"/>
  <c r="GA220" i="4"/>
  <c r="GA219" i="4"/>
  <c r="GA217" i="4"/>
  <c r="GA216" i="4"/>
  <c r="GA215" i="4"/>
  <c r="GA214" i="4"/>
  <c r="GA213" i="4"/>
  <c r="GA212" i="4"/>
  <c r="GA211" i="4"/>
  <c r="GA210" i="4"/>
  <c r="GA209" i="4"/>
  <c r="GA207" i="4"/>
  <c r="GA205" i="4"/>
  <c r="GA204" i="4"/>
  <c r="GA203" i="4"/>
  <c r="GA202" i="4"/>
  <c r="GA201" i="4"/>
  <c r="GA200" i="4"/>
  <c r="GA199" i="4"/>
  <c r="GA208" i="4"/>
  <c r="GA198" i="4"/>
  <c r="GA182" i="4"/>
  <c r="GA197" i="4"/>
  <c r="GA195" i="4"/>
  <c r="GA196" i="4"/>
  <c r="GA194" i="4"/>
  <c r="GA193" i="4"/>
  <c r="GA192" i="4"/>
  <c r="GA191" i="4"/>
  <c r="GA190" i="4"/>
  <c r="GA189" i="4"/>
  <c r="GA188" i="4"/>
  <c r="GA187" i="4"/>
  <c r="GA186" i="4"/>
  <c r="GA185" i="4"/>
  <c r="GA183" i="4"/>
  <c r="GA181" i="4"/>
  <c r="GA180" i="4"/>
  <c r="GA184" i="4"/>
  <c r="GA179" i="4"/>
  <c r="GA178" i="4"/>
  <c r="GA177" i="4"/>
  <c r="GA176" i="4"/>
  <c r="GA175" i="4"/>
  <c r="GA174" i="4"/>
  <c r="GA173" i="4"/>
  <c r="GA172" i="4"/>
  <c r="GA170" i="4"/>
  <c r="GA171" i="4"/>
  <c r="GA169" i="4"/>
  <c r="GA168" i="4"/>
  <c r="GA166" i="4"/>
  <c r="GA167" i="4"/>
  <c r="GA164" i="4"/>
  <c r="GA163" i="4"/>
  <c r="GA162" i="4"/>
  <c r="GA161" i="4"/>
  <c r="GA165" i="4"/>
  <c r="GA158" i="4"/>
  <c r="GA160" i="4"/>
  <c r="GA159" i="4"/>
  <c r="GA157" i="4"/>
  <c r="GA156" i="4"/>
  <c r="GA155" i="4"/>
  <c r="GA154" i="4"/>
  <c r="GA153" i="4"/>
  <c r="GA152" i="4"/>
  <c r="GA151" i="4"/>
  <c r="GA150" i="4"/>
  <c r="GA149" i="4"/>
  <c r="GA148" i="4"/>
  <c r="GA147" i="4"/>
  <c r="GA145" i="4"/>
  <c r="GA144" i="4"/>
  <c r="GA146" i="4"/>
  <c r="GA143" i="4"/>
  <c r="GA142" i="4"/>
  <c r="GA139" i="4"/>
  <c r="GA140" i="4"/>
  <c r="GA141" i="4"/>
  <c r="GA138" i="4"/>
  <c r="GA134" i="4"/>
  <c r="GA136" i="4"/>
  <c r="GA137" i="4"/>
  <c r="GA133" i="4"/>
  <c r="GA132" i="4"/>
  <c r="GA131" i="4"/>
  <c r="GA130" i="4"/>
  <c r="GA129" i="4"/>
  <c r="GA128" i="4"/>
  <c r="GA127" i="4"/>
  <c r="GA126" i="4"/>
  <c r="GA125" i="4"/>
  <c r="GA124" i="4"/>
  <c r="GA121" i="4"/>
  <c r="GA123" i="4"/>
  <c r="GA122" i="4"/>
  <c r="GA120" i="4"/>
  <c r="GA119" i="4"/>
  <c r="GA135" i="4"/>
  <c r="GA117" i="4"/>
  <c r="GA118" i="4"/>
  <c r="GA116" i="4"/>
  <c r="GA101" i="4"/>
  <c r="GA115" i="4"/>
  <c r="GA109" i="4"/>
  <c r="GA114" i="4"/>
  <c r="GA113" i="4"/>
  <c r="GA112" i="4"/>
  <c r="GA111" i="4"/>
  <c r="GA110" i="4"/>
  <c r="GA108" i="4"/>
  <c r="GA102" i="4"/>
  <c r="GA107" i="4"/>
  <c r="GA106" i="4"/>
  <c r="GA104" i="4"/>
  <c r="GA103" i="4"/>
  <c r="GA100" i="4"/>
  <c r="GA105" i="4"/>
  <c r="GA99" i="4"/>
  <c r="GA97" i="4"/>
  <c r="GA96" i="4"/>
  <c r="GA95" i="4"/>
  <c r="GA94" i="4"/>
  <c r="GA93" i="4"/>
  <c r="GA98" i="4"/>
  <c r="GA92" i="4"/>
  <c r="GA91" i="4"/>
  <c r="GA90" i="4"/>
  <c r="GA89" i="4"/>
  <c r="GA88" i="4"/>
  <c r="GA87" i="4"/>
  <c r="GA86" i="4"/>
  <c r="GA85" i="4"/>
  <c r="GA84" i="4"/>
  <c r="GA83" i="4"/>
  <c r="GA82" i="4"/>
  <c r="GA81" i="4"/>
  <c r="GA80" i="4"/>
  <c r="GA79" i="4"/>
  <c r="GA78" i="4"/>
  <c r="GA77" i="4"/>
  <c r="GA76" i="4"/>
  <c r="GA75" i="4"/>
  <c r="GA74" i="4"/>
  <c r="GA73" i="4"/>
  <c r="GA72" i="4"/>
  <c r="GA71" i="4"/>
  <c r="GA70" i="4"/>
  <c r="GA69" i="4"/>
  <c r="GA68" i="4"/>
  <c r="GA67" i="4"/>
  <c r="GA66" i="4"/>
  <c r="GA65" i="4"/>
  <c r="GA64" i="4"/>
  <c r="GA63" i="4"/>
  <c r="GA62" i="4"/>
  <c r="GA61" i="4"/>
  <c r="GA60" i="4"/>
  <c r="GA59" i="4"/>
  <c r="GA58" i="4"/>
  <c r="GA57" i="4"/>
  <c r="GA56" i="4"/>
  <c r="GA55" i="4"/>
  <c r="GA54" i="4"/>
  <c r="GA53" i="4"/>
  <c r="GA52" i="4"/>
  <c r="GA51" i="4"/>
  <c r="GA50" i="4"/>
  <c r="GA49" i="4"/>
  <c r="GA48" i="4"/>
  <c r="GA47" i="4"/>
  <c r="GA46" i="4"/>
  <c r="GA45" i="4"/>
  <c r="GA44" i="4"/>
  <c r="GA43" i="4"/>
  <c r="GA42" i="4"/>
  <c r="GA41" i="4"/>
  <c r="GA40" i="4"/>
  <c r="GA39" i="4"/>
  <c r="GA38" i="4"/>
  <c r="GA37" i="4"/>
  <c r="GA36" i="4"/>
  <c r="GA35" i="4"/>
  <c r="GA34" i="4"/>
  <c r="GA33" i="4"/>
  <c r="GA32" i="4"/>
  <c r="GA31" i="4"/>
  <c r="GA30" i="4"/>
  <c r="GA29" i="4"/>
  <c r="GA28" i="4"/>
  <c r="GA27" i="4"/>
  <c r="GA26" i="4"/>
  <c r="GA25" i="4"/>
  <c r="GA24" i="4"/>
  <c r="GA23" i="4"/>
  <c r="GA22" i="4"/>
  <c r="GA21" i="4"/>
  <c r="GA20" i="4"/>
  <c r="GA19" i="4"/>
  <c r="GA18" i="4"/>
  <c r="GA17" i="4"/>
  <c r="GA16" i="4"/>
  <c r="GA15" i="4"/>
  <c r="GA14" i="4"/>
  <c r="GA13" i="4"/>
  <c r="GA12" i="4"/>
  <c r="GA11" i="4"/>
  <c r="GA10" i="4"/>
  <c r="V397" i="4"/>
  <c r="V396" i="4"/>
  <c r="V395" i="4"/>
  <c r="V394" i="4"/>
  <c r="V393" i="4"/>
  <c r="V392" i="4"/>
  <c r="V391" i="4"/>
  <c r="V390" i="4"/>
  <c r="V389" i="4"/>
  <c r="V363" i="4"/>
  <c r="V338" i="4"/>
  <c r="V279" i="4"/>
  <c r="V337" i="4"/>
  <c r="V305" i="4"/>
  <c r="V383" i="4"/>
  <c r="V382" i="4"/>
  <c r="V381" i="4"/>
  <c r="V380" i="4"/>
  <c r="V379" i="4"/>
  <c r="V378" i="4"/>
  <c r="V377" i="4"/>
  <c r="V376" i="4"/>
  <c r="V375" i="4"/>
  <c r="V374" i="4"/>
  <c r="V373" i="4"/>
  <c r="V372" i="4"/>
  <c r="V334" i="4"/>
  <c r="V370" i="4"/>
  <c r="V369" i="4"/>
  <c r="V368" i="4"/>
  <c r="V367" i="4"/>
  <c r="V366" i="4"/>
  <c r="V365" i="4"/>
  <c r="V364" i="4"/>
  <c r="V362" i="4"/>
  <c r="V361" i="4"/>
  <c r="V360" i="4"/>
  <c r="V359" i="4"/>
  <c r="V358" i="4"/>
  <c r="V357" i="4"/>
  <c r="V356" i="4"/>
  <c r="V355" i="4"/>
  <c r="V354" i="4"/>
  <c r="V353" i="4"/>
  <c r="V352" i="4"/>
  <c r="V351" i="4"/>
  <c r="V328" i="4"/>
  <c r="V350" i="4"/>
  <c r="V349" i="4"/>
  <c r="V348" i="4"/>
  <c r="V347" i="4"/>
  <c r="V346" i="4"/>
  <c r="V345" i="4"/>
  <c r="V344" i="4"/>
  <c r="V343" i="4"/>
  <c r="V342" i="4"/>
  <c r="V341" i="4"/>
  <c r="V340" i="4"/>
  <c r="V339" i="4"/>
  <c r="V336" i="4"/>
  <c r="V335" i="4"/>
  <c r="V333" i="4"/>
  <c r="V332" i="4"/>
  <c r="V371" i="4"/>
  <c r="V331" i="4"/>
  <c r="V330" i="4"/>
  <c r="V329" i="4"/>
  <c r="V327" i="4"/>
  <c r="V326" i="4"/>
  <c r="V325" i="4"/>
  <c r="V324" i="4"/>
  <c r="V323" i="4"/>
  <c r="V322" i="4"/>
  <c r="V320" i="4"/>
  <c r="V319" i="4"/>
  <c r="V318" i="4"/>
  <c r="V317" i="4"/>
  <c r="V316" i="4"/>
  <c r="V315" i="4"/>
  <c r="V314" i="4"/>
  <c r="V313" i="4"/>
  <c r="V384" i="4"/>
  <c r="V311" i="4"/>
  <c r="V310" i="4"/>
  <c r="V309" i="4"/>
  <c r="V308" i="4"/>
  <c r="V307" i="4"/>
  <c r="V306" i="4"/>
  <c r="V304" i="4"/>
  <c r="V303" i="4"/>
  <c r="V302" i="4"/>
  <c r="V301" i="4"/>
  <c r="V300" i="4"/>
  <c r="V299" i="4"/>
  <c r="V298" i="4"/>
  <c r="V297" i="4"/>
  <c r="V296" i="4"/>
  <c r="V295" i="4"/>
  <c r="V312" i="4"/>
  <c r="V293" i="4"/>
  <c r="V257" i="4"/>
  <c r="V292" i="4"/>
  <c r="V291" i="4"/>
  <c r="V290" i="4"/>
  <c r="V289" i="4"/>
  <c r="V288" i="4"/>
  <c r="V287" i="4"/>
  <c r="V286" i="4"/>
  <c r="V285" i="4"/>
  <c r="V284" i="4"/>
  <c r="V283" i="4"/>
  <c r="V282" i="4"/>
  <c r="V281" i="4"/>
  <c r="V278" i="4"/>
  <c r="V294" i="4"/>
  <c r="V276" i="4"/>
  <c r="V274" i="4"/>
  <c r="V273" i="4"/>
  <c r="V271" i="4"/>
  <c r="V270" i="4"/>
  <c r="V269" i="4"/>
  <c r="V268" i="4"/>
  <c r="V267" i="4"/>
  <c r="V266" i="4"/>
  <c r="V265" i="4"/>
  <c r="V264" i="4"/>
  <c r="V263" i="4"/>
  <c r="V280" i="4"/>
  <c r="V262" i="4"/>
  <c r="V261" i="4"/>
  <c r="V260" i="4"/>
  <c r="V259" i="4"/>
  <c r="V258" i="4"/>
  <c r="V272" i="4"/>
  <c r="V256" i="4"/>
  <c r="V255" i="4"/>
  <c r="V254" i="4"/>
  <c r="V321" i="4"/>
  <c r="V253" i="4"/>
  <c r="V252" i="4"/>
  <c r="V251" i="4"/>
  <c r="V243" i="4"/>
  <c r="V250" i="4"/>
  <c r="V249" i="4"/>
  <c r="V248" i="4"/>
  <c r="V247" i="4"/>
  <c r="V246" i="4"/>
  <c r="V245" i="4"/>
  <c r="V244" i="4"/>
  <c r="V222" i="4"/>
  <c r="V242" i="4"/>
  <c r="V230" i="4"/>
  <c r="V241" i="4"/>
  <c r="V240" i="4"/>
  <c r="V277" i="4"/>
  <c r="V239" i="4"/>
  <c r="V237" i="4"/>
  <c r="V236" i="4"/>
  <c r="V235" i="4"/>
  <c r="V232" i="4"/>
  <c r="V234" i="4"/>
  <c r="V227" i="4"/>
  <c r="V233" i="4"/>
  <c r="V231" i="4"/>
  <c r="V228" i="4"/>
  <c r="V226" i="4"/>
  <c r="V225" i="4"/>
  <c r="V229" i="4"/>
  <c r="V218" i="4"/>
  <c r="V224" i="4"/>
  <c r="V223" i="4"/>
  <c r="V238" i="4"/>
  <c r="V206" i="4"/>
  <c r="V221" i="4"/>
  <c r="V214" i="4"/>
  <c r="V220" i="4"/>
  <c r="V219" i="4"/>
  <c r="V217" i="4"/>
  <c r="V216" i="4"/>
  <c r="V215" i="4"/>
  <c r="V212" i="4"/>
  <c r="V211" i="4"/>
  <c r="V210" i="4"/>
  <c r="V209" i="4"/>
  <c r="V213" i="4"/>
  <c r="V207" i="4"/>
  <c r="V201" i="4"/>
  <c r="V204" i="4"/>
  <c r="V203" i="4"/>
  <c r="V202" i="4"/>
  <c r="V200" i="4"/>
  <c r="V199" i="4"/>
  <c r="V205" i="4"/>
  <c r="V198" i="4"/>
  <c r="V182" i="4"/>
  <c r="V197" i="4"/>
  <c r="V195" i="4"/>
  <c r="V196" i="4"/>
  <c r="V194" i="4"/>
  <c r="V193" i="4"/>
  <c r="V192" i="4"/>
  <c r="V208" i="4"/>
  <c r="V191" i="4"/>
  <c r="V190" i="4"/>
  <c r="V188" i="4"/>
  <c r="V187" i="4"/>
  <c r="V186" i="4"/>
  <c r="V185" i="4"/>
  <c r="V189" i="4"/>
  <c r="V170" i="4"/>
  <c r="V181" i="4"/>
  <c r="V173" i="4"/>
  <c r="V180" i="4"/>
  <c r="V184" i="4"/>
  <c r="V179" i="4"/>
  <c r="V178" i="4"/>
  <c r="V177" i="4"/>
  <c r="V176" i="4"/>
  <c r="V174" i="4"/>
  <c r="V183" i="4"/>
  <c r="V175" i="4"/>
  <c r="V172" i="4"/>
  <c r="V171" i="4"/>
  <c r="V169" i="4"/>
  <c r="V168" i="4"/>
  <c r="V166" i="4"/>
  <c r="V167" i="4"/>
  <c r="V164" i="4"/>
  <c r="V163" i="4"/>
  <c r="V162" i="4"/>
  <c r="V161" i="4"/>
  <c r="V165" i="4"/>
  <c r="V158" i="4"/>
  <c r="V160" i="4"/>
  <c r="V159" i="4"/>
  <c r="V157" i="4"/>
  <c r="V156" i="4"/>
  <c r="V155" i="4"/>
  <c r="V154" i="4"/>
  <c r="V152" i="4"/>
  <c r="V147" i="4"/>
  <c r="V151" i="4"/>
  <c r="V150" i="4"/>
  <c r="V149" i="4"/>
  <c r="V148" i="4"/>
  <c r="V145" i="4"/>
  <c r="V144" i="4"/>
  <c r="V146" i="4"/>
  <c r="V153" i="4"/>
  <c r="V143" i="4"/>
  <c r="V142" i="4"/>
  <c r="V139" i="4"/>
  <c r="V140" i="4"/>
  <c r="V138" i="4"/>
  <c r="V134" i="4"/>
  <c r="V136" i="4"/>
  <c r="V137" i="4"/>
  <c r="V141" i="4"/>
  <c r="V133" i="4"/>
  <c r="V121" i="4"/>
  <c r="V132" i="4"/>
  <c r="V131" i="4"/>
  <c r="V130" i="4"/>
  <c r="V129" i="4"/>
  <c r="V128" i="4"/>
  <c r="V135" i="4"/>
  <c r="V127" i="4"/>
  <c r="V126" i="4"/>
  <c r="V125" i="4"/>
  <c r="V124" i="4"/>
  <c r="V120" i="4"/>
  <c r="V123" i="4"/>
  <c r="V122" i="4"/>
  <c r="V117" i="4"/>
  <c r="V119" i="4"/>
  <c r="V118" i="4"/>
  <c r="V116" i="4"/>
  <c r="V101" i="4"/>
  <c r="V115" i="4"/>
  <c r="V109" i="4"/>
  <c r="V114" i="4"/>
  <c r="V113" i="4"/>
  <c r="V112" i="4"/>
  <c r="V111" i="4"/>
  <c r="V110" i="4"/>
  <c r="V108" i="4"/>
  <c r="V102" i="4"/>
  <c r="V107" i="4"/>
  <c r="V106" i="4"/>
  <c r="V104" i="4"/>
  <c r="V103" i="4"/>
  <c r="V100" i="4"/>
  <c r="V105" i="4"/>
  <c r="V99" i="4"/>
  <c r="V95" i="4"/>
  <c r="V97" i="4"/>
  <c r="V96" i="4"/>
  <c r="V94" i="4"/>
  <c r="V93" i="4"/>
  <c r="V98" i="4"/>
  <c r="V86" i="4"/>
  <c r="V92" i="4"/>
  <c r="V91" i="4"/>
  <c r="V90" i="4"/>
  <c r="V89" i="4"/>
  <c r="V88" i="4"/>
  <c r="V87" i="4"/>
  <c r="V85" i="4"/>
  <c r="V84" i="4"/>
  <c r="V83" i="4"/>
  <c r="V82" i="4"/>
  <c r="V81" i="4"/>
  <c r="V79" i="4"/>
  <c r="V78" i="4"/>
  <c r="V77" i="4"/>
  <c r="V76" i="4"/>
  <c r="V75" i="4"/>
  <c r="V74" i="4"/>
  <c r="V73" i="4"/>
  <c r="V72" i="4"/>
  <c r="V80"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2" i="4"/>
  <c r="V43"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661" i="4"/>
  <c r="V654" i="4"/>
  <c r="U398" i="4"/>
  <c r="V398" i="4" s="1"/>
  <c r="L275" i="4" l="1"/>
  <c r="J275" i="4"/>
  <c r="K275" i="4" s="1"/>
  <c r="M275" i="4"/>
  <c r="N275" i="4" s="1"/>
  <c r="T385" i="4"/>
  <c r="J385" i="4" s="1"/>
  <c r="K385" i="4" s="1"/>
  <c r="J387" i="4"/>
  <c r="K387" i="4" s="1"/>
  <c r="M387" i="4"/>
  <c r="N387" i="4" s="1"/>
  <c r="L387" i="4"/>
  <c r="O387" i="4"/>
  <c r="M388" i="4"/>
  <c r="N388" i="4" s="1"/>
  <c r="L388" i="4"/>
  <c r="O388" i="4"/>
  <c r="J388" i="4"/>
  <c r="K388" i="4" s="1"/>
  <c r="O275" i="4"/>
  <c r="T386" i="4"/>
  <c r="T127" i="4"/>
  <c r="T253" i="4"/>
  <c r="T283" i="4"/>
  <c r="T286" i="4"/>
  <c r="T302" i="4"/>
  <c r="T130" i="4"/>
  <c r="T335" i="4"/>
  <c r="T339" i="4"/>
  <c r="T356" i="4"/>
  <c r="T359" i="4"/>
  <c r="T364" i="4"/>
  <c r="T330" i="4"/>
  <c r="T380" i="4"/>
  <c r="T383" i="4"/>
  <c r="T25" i="4"/>
  <c r="T216" i="4"/>
  <c r="T121" i="4"/>
  <c r="T129" i="4"/>
  <c r="T132" i="4"/>
  <c r="T189" i="4"/>
  <c r="T196" i="4"/>
  <c r="T182" i="4"/>
  <c r="T277" i="4"/>
  <c r="T285" i="4"/>
  <c r="T288" i="4"/>
  <c r="T301" i="4"/>
  <c r="T307" i="4"/>
  <c r="T310" i="4"/>
  <c r="T329" i="4"/>
  <c r="T41" i="4"/>
  <c r="T17" i="4"/>
  <c r="T33" i="4"/>
  <c r="T49" i="4"/>
  <c r="T65" i="4"/>
  <c r="T135" i="4"/>
  <c r="T183" i="4"/>
  <c r="T270" i="4"/>
  <c r="T57" i="4"/>
  <c r="T73" i="4"/>
  <c r="T151" i="4"/>
  <c r="T156" i="4"/>
  <c r="T161" i="4"/>
  <c r="T164" i="4"/>
  <c r="T206" i="4"/>
  <c r="T228" i="4"/>
  <c r="T232" i="4"/>
  <c r="T218" i="4"/>
  <c r="T245" i="4"/>
  <c r="T251" i="4"/>
  <c r="T267" i="4"/>
  <c r="T376" i="4"/>
  <c r="T63" i="4"/>
  <c r="T71" i="4"/>
  <c r="T113" i="4"/>
  <c r="T143" i="4"/>
  <c r="T175" i="4"/>
  <c r="T178" i="4"/>
  <c r="T180" i="4"/>
  <c r="T203" i="4"/>
  <c r="T207" i="4"/>
  <c r="T211" i="4"/>
  <c r="T214" i="4"/>
  <c r="T239" i="4"/>
  <c r="T222" i="4"/>
  <c r="T246" i="4"/>
  <c r="T342" i="4"/>
  <c r="T351" i="4"/>
  <c r="T367" i="4"/>
  <c r="T374" i="4"/>
  <c r="T377" i="4"/>
  <c r="T391" i="4"/>
  <c r="T190" i="4"/>
  <c r="T321" i="4"/>
  <c r="T278" i="4"/>
  <c r="T382" i="4"/>
  <c r="T204" i="4"/>
  <c r="T231" i="4"/>
  <c r="T234" i="4"/>
  <c r="T309" i="4"/>
  <c r="T316" i="4"/>
  <c r="T319" i="4"/>
  <c r="T333" i="4"/>
  <c r="T343" i="4"/>
  <c r="T361" i="4"/>
  <c r="AB363" i="4"/>
  <c r="Z363" i="4"/>
  <c r="X363" i="4"/>
  <c r="AB338" i="4"/>
  <c r="Z338" i="4"/>
  <c r="X338" i="4"/>
  <c r="AB279" i="4"/>
  <c r="Z279" i="4"/>
  <c r="X279" i="4"/>
  <c r="AB337" i="4"/>
  <c r="Z337" i="4"/>
  <c r="X337" i="4"/>
  <c r="AB305" i="4"/>
  <c r="Z305" i="4"/>
  <c r="X305" i="4"/>
  <c r="Z394" i="4"/>
  <c r="Z392" i="4"/>
  <c r="Z328" i="4"/>
  <c r="Z335" i="4"/>
  <c r="Z304" i="4"/>
  <c r="Z278" i="4"/>
  <c r="Z378" i="4"/>
  <c r="Z372" i="4"/>
  <c r="Z302" i="4"/>
  <c r="Z352" i="4"/>
  <c r="Z345" i="4"/>
  <c r="Z344" i="4"/>
  <c r="Z371" i="4"/>
  <c r="Z331" i="4"/>
  <c r="Z256" i="4"/>
  <c r="Z324" i="4"/>
  <c r="Z317" i="4"/>
  <c r="Z316" i="4"/>
  <c r="Z308" i="4"/>
  <c r="Z307" i="4"/>
  <c r="Z297" i="4"/>
  <c r="Z296" i="4"/>
  <c r="Z291" i="4"/>
  <c r="Z364" i="4"/>
  <c r="Z284" i="4"/>
  <c r="Z283" i="4"/>
  <c r="Z274" i="4"/>
  <c r="Z269" i="4"/>
  <c r="Z280" i="4"/>
  <c r="Z261" i="4"/>
  <c r="Z260" i="4"/>
  <c r="Z254" i="4"/>
  <c r="Z321" i="4"/>
  <c r="Z253" i="4"/>
  <c r="Z247" i="4"/>
  <c r="Z240" i="4"/>
  <c r="Z234" i="4"/>
  <c r="Z218" i="4"/>
  <c r="Z224" i="4"/>
  <c r="Z214" i="4"/>
  <c r="Z216" i="4"/>
  <c r="Z215" i="4"/>
  <c r="Z204" i="4"/>
  <c r="Z198" i="4"/>
  <c r="Z182" i="4"/>
  <c r="Z194" i="4"/>
  <c r="Z191" i="4"/>
  <c r="Z181" i="4"/>
  <c r="Z178" i="4"/>
  <c r="Z168" i="4"/>
  <c r="Z165" i="4"/>
  <c r="Z151" i="4"/>
  <c r="Z155" i="4"/>
  <c r="Z147" i="4"/>
  <c r="Z144" i="4"/>
  <c r="Z146" i="4"/>
  <c r="Z153" i="4"/>
  <c r="Z143" i="4"/>
  <c r="Z142" i="4"/>
  <c r="Z136" i="4"/>
  <c r="Z133" i="4"/>
  <c r="Z141" i="4"/>
  <c r="Z121" i="4"/>
  <c r="Z130" i="4"/>
  <c r="Z128" i="4"/>
  <c r="Z135" i="4"/>
  <c r="Z126" i="4"/>
  <c r="Z124" i="4"/>
  <c r="Z123" i="4"/>
  <c r="Z117" i="4"/>
  <c r="Z119" i="4"/>
  <c r="Z118" i="4"/>
  <c r="Z114" i="4"/>
  <c r="Z116" i="4"/>
  <c r="Z101" i="4"/>
  <c r="Z100" i="4"/>
  <c r="Z112" i="4"/>
  <c r="Z108" i="4"/>
  <c r="Z107" i="4"/>
  <c r="Z106" i="4"/>
  <c r="Z103" i="4"/>
  <c r="Z99" i="4"/>
  <c r="Z85" i="4"/>
  <c r="Z96" i="4"/>
  <c r="Z93" i="4"/>
  <c r="Z97" i="4"/>
  <c r="Z86" i="4"/>
  <c r="Z90" i="4"/>
  <c r="Z92" i="4"/>
  <c r="Z88" i="4"/>
  <c r="Z89" i="4"/>
  <c r="Z81" i="4"/>
  <c r="Z79" i="4"/>
  <c r="Z78" i="4"/>
  <c r="Z77" i="4"/>
  <c r="Z80" i="4"/>
  <c r="Z74" i="4"/>
  <c r="Z75" i="4"/>
  <c r="Z70" i="4"/>
  <c r="Z66" i="4"/>
  <c r="Z65" i="4"/>
  <c r="Z63" i="4"/>
  <c r="Z61" i="4"/>
  <c r="Z60" i="4"/>
  <c r="Z59" i="4"/>
  <c r="Z55" i="4"/>
  <c r="Z62" i="4"/>
  <c r="Z54" i="4"/>
  <c r="Z47" i="4"/>
  <c r="Z45" i="4"/>
  <c r="Z43" i="4"/>
  <c r="Z38" i="4"/>
  <c r="Z39" i="4"/>
  <c r="Z36" i="4"/>
  <c r="Z37" i="4"/>
  <c r="Z32" i="4"/>
  <c r="Z25" i="4"/>
  <c r="Z33" i="4"/>
  <c r="Z26" i="4"/>
  <c r="Z22" i="4"/>
  <c r="Z24" i="4"/>
  <c r="Z23" i="4"/>
  <c r="Z21" i="4"/>
  <c r="Z17" i="4"/>
  <c r="Z14" i="4"/>
  <c r="Z15" i="4"/>
  <c r="Z13" i="4"/>
  <c r="X10" i="4"/>
  <c r="Z397" i="4"/>
  <c r="X397" i="4"/>
  <c r="Z396" i="4"/>
  <c r="X396" i="4"/>
  <c r="Z395" i="4"/>
  <c r="X395" i="4"/>
  <c r="X394" i="4"/>
  <c r="Z393" i="4"/>
  <c r="X393" i="4"/>
  <c r="X392" i="4"/>
  <c r="Z391" i="4"/>
  <c r="X391" i="4"/>
  <c r="Z390" i="4"/>
  <c r="X390" i="4"/>
  <c r="Z389" i="4"/>
  <c r="X389" i="4"/>
  <c r="Z336" i="4"/>
  <c r="X336" i="4"/>
  <c r="X328" i="4"/>
  <c r="X335" i="4"/>
  <c r="X304" i="4"/>
  <c r="X278" i="4"/>
  <c r="Z383" i="4"/>
  <c r="X383" i="4"/>
  <c r="Z382" i="4"/>
  <c r="X382" i="4"/>
  <c r="Z381" i="4"/>
  <c r="X381" i="4"/>
  <c r="Z380" i="4"/>
  <c r="X380" i="4"/>
  <c r="Z379" i="4"/>
  <c r="X379" i="4"/>
  <c r="X378" i="4"/>
  <c r="Z377" i="4"/>
  <c r="X377" i="4"/>
  <c r="Z376" i="4"/>
  <c r="X376" i="4"/>
  <c r="Z375" i="4"/>
  <c r="X375" i="4"/>
  <c r="Z374" i="4"/>
  <c r="X374" i="4"/>
  <c r="Z373" i="4"/>
  <c r="X373" i="4"/>
  <c r="Z333" i="4"/>
  <c r="X333" i="4"/>
  <c r="X372" i="4"/>
  <c r="Z334" i="4"/>
  <c r="X334" i="4"/>
  <c r="Z370" i="4"/>
  <c r="X370" i="4"/>
  <c r="Z369" i="4"/>
  <c r="X369" i="4"/>
  <c r="Z368" i="4"/>
  <c r="X368" i="4"/>
  <c r="Z367" i="4"/>
  <c r="X367" i="4"/>
  <c r="Z366" i="4"/>
  <c r="X366" i="4"/>
  <c r="Z365" i="4"/>
  <c r="X365" i="4"/>
  <c r="Z362" i="4"/>
  <c r="X362" i="4"/>
  <c r="Z361" i="4"/>
  <c r="X361" i="4"/>
  <c r="Z360" i="4"/>
  <c r="X360" i="4"/>
  <c r="X302" i="4"/>
  <c r="Z359" i="4"/>
  <c r="X359" i="4"/>
  <c r="Z358" i="4"/>
  <c r="X358" i="4"/>
  <c r="Z357" i="4"/>
  <c r="X357" i="4"/>
  <c r="Z356" i="4"/>
  <c r="X356" i="4"/>
  <c r="Z355" i="4"/>
  <c r="X355" i="4"/>
  <c r="Z354" i="4"/>
  <c r="X354" i="4"/>
  <c r="Z353" i="4"/>
  <c r="X353" i="4"/>
  <c r="X352" i="4"/>
  <c r="Z351" i="4"/>
  <c r="X351" i="4"/>
  <c r="Z350" i="4"/>
  <c r="X350" i="4"/>
  <c r="Z349" i="4"/>
  <c r="X349" i="4"/>
  <c r="Z348" i="4"/>
  <c r="X348" i="4"/>
  <c r="Z347" i="4"/>
  <c r="X347" i="4"/>
  <c r="Z346" i="4"/>
  <c r="X346" i="4"/>
  <c r="X345" i="4"/>
  <c r="X344" i="4"/>
  <c r="Z343" i="4"/>
  <c r="X343" i="4"/>
  <c r="Z342" i="4"/>
  <c r="X342" i="4"/>
  <c r="Z341" i="4"/>
  <c r="X341" i="4"/>
  <c r="Z340" i="4"/>
  <c r="X340" i="4"/>
  <c r="Z339" i="4"/>
  <c r="X339" i="4"/>
  <c r="Z332" i="4"/>
  <c r="X332" i="4"/>
  <c r="X371" i="4"/>
  <c r="X331" i="4"/>
  <c r="Z264" i="4"/>
  <c r="X264" i="4"/>
  <c r="Z330" i="4"/>
  <c r="X330" i="4"/>
  <c r="Z329" i="4"/>
  <c r="X329" i="4"/>
  <c r="Z327" i="4"/>
  <c r="X327" i="4"/>
  <c r="Z326" i="4"/>
  <c r="X326" i="4"/>
  <c r="Z325" i="4"/>
  <c r="X325" i="4"/>
  <c r="X256" i="4"/>
  <c r="X324" i="4"/>
  <c r="Z323" i="4"/>
  <c r="X323" i="4"/>
  <c r="Z322" i="4"/>
  <c r="X322" i="4"/>
  <c r="Z320" i="4"/>
  <c r="X320" i="4"/>
  <c r="Z319" i="4"/>
  <c r="X319" i="4"/>
  <c r="Z318" i="4"/>
  <c r="X318" i="4"/>
  <c r="Z267" i="4"/>
  <c r="X267" i="4"/>
  <c r="X317" i="4"/>
  <c r="X316" i="4"/>
  <c r="Z315" i="4"/>
  <c r="X315" i="4"/>
  <c r="Z314" i="4"/>
  <c r="X314" i="4"/>
  <c r="Z313" i="4"/>
  <c r="X313" i="4"/>
  <c r="Z311" i="4"/>
  <c r="X311" i="4"/>
  <c r="Z310" i="4"/>
  <c r="X310" i="4"/>
  <c r="Z309" i="4"/>
  <c r="X309" i="4"/>
  <c r="X308" i="4"/>
  <c r="X307" i="4"/>
  <c r="Z306" i="4"/>
  <c r="X306" i="4"/>
  <c r="Z303" i="4"/>
  <c r="X303" i="4"/>
  <c r="Z301" i="4"/>
  <c r="X301" i="4"/>
  <c r="Z300" i="4"/>
  <c r="X300" i="4"/>
  <c r="Z299" i="4"/>
  <c r="X299" i="4"/>
  <c r="Z298" i="4"/>
  <c r="X298" i="4"/>
  <c r="X297" i="4"/>
  <c r="X296" i="4"/>
  <c r="Z295" i="4"/>
  <c r="X295" i="4"/>
  <c r="Z312" i="4"/>
  <c r="X312" i="4"/>
  <c r="Z384" i="4"/>
  <c r="X384" i="4"/>
  <c r="Z293" i="4"/>
  <c r="X293" i="4"/>
  <c r="Z257" i="4"/>
  <c r="X257" i="4"/>
  <c r="Z292" i="4"/>
  <c r="X292" i="4"/>
  <c r="X291" i="4"/>
  <c r="X364" i="4"/>
  <c r="Z290" i="4"/>
  <c r="X290" i="4"/>
  <c r="Z289" i="4"/>
  <c r="X289" i="4"/>
  <c r="Z288" i="4"/>
  <c r="X288" i="4"/>
  <c r="Z287" i="4"/>
  <c r="X287" i="4"/>
  <c r="Z286" i="4"/>
  <c r="X286" i="4"/>
  <c r="Z285" i="4"/>
  <c r="X285" i="4"/>
  <c r="X284" i="4"/>
  <c r="X283" i="4"/>
  <c r="Z282" i="4"/>
  <c r="X282" i="4"/>
  <c r="Z281" i="4"/>
  <c r="X281" i="4"/>
  <c r="Z294" i="4"/>
  <c r="X294" i="4"/>
  <c r="Z276" i="4"/>
  <c r="X276" i="4"/>
  <c r="X274" i="4"/>
  <c r="Z273" i="4"/>
  <c r="X273" i="4"/>
  <c r="Z270" i="4"/>
  <c r="X270" i="4"/>
  <c r="X269" i="4"/>
  <c r="Z268" i="4"/>
  <c r="X268" i="4"/>
  <c r="Z266" i="4"/>
  <c r="X266" i="4"/>
  <c r="Z271" i="4"/>
  <c r="X271" i="4"/>
  <c r="Z263" i="4"/>
  <c r="X263" i="4"/>
  <c r="X280" i="4"/>
  <c r="Z262" i="4"/>
  <c r="X262" i="4"/>
  <c r="X261" i="4"/>
  <c r="X260" i="4"/>
  <c r="Z259" i="4"/>
  <c r="X259" i="4"/>
  <c r="Z258" i="4"/>
  <c r="X258" i="4"/>
  <c r="Z206" i="4"/>
  <c r="X206" i="4"/>
  <c r="Z272" i="4"/>
  <c r="X272" i="4"/>
  <c r="Z255" i="4"/>
  <c r="X255" i="4"/>
  <c r="X254" i="4"/>
  <c r="X321" i="4"/>
  <c r="X253" i="4"/>
  <c r="Z265" i="4"/>
  <c r="X265" i="4"/>
  <c r="Z252" i="4"/>
  <c r="X252" i="4"/>
  <c r="Z251" i="4"/>
  <c r="X251" i="4"/>
  <c r="Z243" i="4"/>
  <c r="X243" i="4"/>
  <c r="Z250" i="4"/>
  <c r="X250" i="4"/>
  <c r="Z249" i="4"/>
  <c r="X249" i="4"/>
  <c r="Z248" i="4"/>
  <c r="X248" i="4"/>
  <c r="X247" i="4"/>
  <c r="Z246" i="4"/>
  <c r="X246" i="4"/>
  <c r="Z245" i="4"/>
  <c r="X245" i="4"/>
  <c r="Z244" i="4"/>
  <c r="X244" i="4"/>
  <c r="Z222" i="4"/>
  <c r="X222" i="4"/>
  <c r="Z242" i="4"/>
  <c r="X242" i="4"/>
  <c r="Z230" i="4"/>
  <c r="X230" i="4"/>
  <c r="Z241" i="4"/>
  <c r="X241" i="4"/>
  <c r="X240" i="4"/>
  <c r="Z223" i="4"/>
  <c r="X223" i="4"/>
  <c r="Z277" i="4"/>
  <c r="X277" i="4"/>
  <c r="Z239" i="4"/>
  <c r="X239" i="4"/>
  <c r="Z237" i="4"/>
  <c r="X237" i="4"/>
  <c r="Z236" i="4"/>
  <c r="X236" i="4"/>
  <c r="Z235" i="4"/>
  <c r="X235" i="4"/>
  <c r="Z232" i="4"/>
  <c r="X232" i="4"/>
  <c r="X234" i="4"/>
  <c r="Z227" i="4"/>
  <c r="X227" i="4"/>
  <c r="Z233" i="4"/>
  <c r="X233" i="4"/>
  <c r="Z231" i="4"/>
  <c r="X231" i="4"/>
  <c r="Z228" i="4"/>
  <c r="X228" i="4"/>
  <c r="Z226" i="4"/>
  <c r="X226" i="4"/>
  <c r="Z225" i="4"/>
  <c r="X225" i="4"/>
  <c r="Z229" i="4"/>
  <c r="X229" i="4"/>
  <c r="X218" i="4"/>
  <c r="X224" i="4"/>
  <c r="Z238" i="4"/>
  <c r="X238" i="4"/>
  <c r="Z201" i="4"/>
  <c r="X201" i="4"/>
  <c r="Z221" i="4"/>
  <c r="X221" i="4"/>
  <c r="X214" i="4"/>
  <c r="Z220" i="4"/>
  <c r="X220" i="4"/>
  <c r="Z217" i="4"/>
  <c r="X217" i="4"/>
  <c r="X216" i="4"/>
  <c r="X215" i="4"/>
  <c r="Z212" i="4"/>
  <c r="X212" i="4"/>
  <c r="Z211" i="4"/>
  <c r="X211" i="4"/>
  <c r="Z210" i="4"/>
  <c r="X210" i="4"/>
  <c r="Z209" i="4"/>
  <c r="X209" i="4"/>
  <c r="Z213" i="4"/>
  <c r="X213" i="4"/>
  <c r="Z207" i="4"/>
  <c r="X207" i="4"/>
  <c r="X204" i="4"/>
  <c r="Z203" i="4"/>
  <c r="X203" i="4"/>
  <c r="Z202" i="4"/>
  <c r="X202" i="4"/>
  <c r="Z200" i="4"/>
  <c r="X200" i="4"/>
  <c r="Z199" i="4"/>
  <c r="X199" i="4"/>
  <c r="Z205" i="4"/>
  <c r="X205" i="4"/>
  <c r="X198" i="4"/>
  <c r="Z189" i="4"/>
  <c r="X189" i="4"/>
  <c r="X182" i="4"/>
  <c r="Z219" i="4"/>
  <c r="X219" i="4"/>
  <c r="Z170" i="4"/>
  <c r="X170" i="4"/>
  <c r="Z197" i="4"/>
  <c r="X197" i="4"/>
  <c r="Z195" i="4"/>
  <c r="X195" i="4"/>
  <c r="Z196" i="4"/>
  <c r="X196" i="4"/>
  <c r="X194" i="4"/>
  <c r="Z208" i="4"/>
  <c r="X208" i="4"/>
  <c r="X191" i="4"/>
  <c r="Z173" i="4"/>
  <c r="X173" i="4"/>
  <c r="Z190" i="4"/>
  <c r="X190" i="4"/>
  <c r="Z188" i="4"/>
  <c r="X188" i="4"/>
  <c r="Z187" i="4"/>
  <c r="X187" i="4"/>
  <c r="Z186" i="4"/>
  <c r="X186" i="4"/>
  <c r="Z185" i="4"/>
  <c r="X185" i="4"/>
  <c r="Z193" i="4"/>
  <c r="X193" i="4"/>
  <c r="X181" i="4"/>
  <c r="Z169" i="4"/>
  <c r="X169" i="4"/>
  <c r="Z127" i="4"/>
  <c r="X127" i="4"/>
  <c r="Z51" i="4"/>
  <c r="X51" i="4"/>
  <c r="Z180" i="4"/>
  <c r="X180" i="4"/>
  <c r="Z184" i="4"/>
  <c r="X184" i="4"/>
  <c r="Z179" i="4"/>
  <c r="X179" i="4"/>
  <c r="Z192" i="4"/>
  <c r="X192" i="4"/>
  <c r="X178" i="4"/>
  <c r="Z177" i="4"/>
  <c r="X177" i="4"/>
  <c r="Z176" i="4"/>
  <c r="X176" i="4"/>
  <c r="Z174" i="4"/>
  <c r="X174" i="4"/>
  <c r="Z183" i="4"/>
  <c r="X183" i="4"/>
  <c r="Z175" i="4"/>
  <c r="X175" i="4"/>
  <c r="Z156" i="4"/>
  <c r="X156" i="4"/>
  <c r="Z172" i="4"/>
  <c r="X172" i="4"/>
  <c r="X168" i="4"/>
  <c r="Z158" i="4"/>
  <c r="X158" i="4"/>
  <c r="Z166" i="4"/>
  <c r="X166" i="4"/>
  <c r="Z171" i="4"/>
  <c r="X171" i="4"/>
  <c r="Z167" i="4"/>
  <c r="X167" i="4"/>
  <c r="Z164" i="4"/>
  <c r="X164" i="4"/>
  <c r="Z163" i="4"/>
  <c r="X163" i="4"/>
  <c r="Z161" i="4"/>
  <c r="X161" i="4"/>
  <c r="X165" i="4"/>
  <c r="X151" i="4"/>
  <c r="Z160" i="4"/>
  <c r="X160" i="4"/>
  <c r="Z159" i="4"/>
  <c r="X159" i="4"/>
  <c r="Z157" i="4"/>
  <c r="X157" i="4"/>
  <c r="X155" i="4"/>
  <c r="Z154" i="4"/>
  <c r="X154" i="4"/>
  <c r="Z152" i="4"/>
  <c r="X152" i="4"/>
  <c r="X147" i="4"/>
  <c r="Z150" i="4"/>
  <c r="X150" i="4"/>
  <c r="Z148" i="4"/>
  <c r="X148" i="4"/>
  <c r="Z140" i="4"/>
  <c r="X140" i="4"/>
  <c r="Z149" i="4"/>
  <c r="X149" i="4"/>
  <c r="X144" i="4"/>
  <c r="X146" i="4"/>
  <c r="X153" i="4"/>
  <c r="X143" i="4"/>
  <c r="X142" i="4"/>
  <c r="Z139" i="4"/>
  <c r="X139" i="4"/>
  <c r="Z138" i="4"/>
  <c r="X138" i="4"/>
  <c r="Z134" i="4"/>
  <c r="X134" i="4"/>
  <c r="X136" i="4"/>
  <c r="Z137" i="4"/>
  <c r="X137" i="4"/>
  <c r="X133" i="4"/>
  <c r="X141" i="4"/>
  <c r="X121" i="4"/>
  <c r="Z132" i="4"/>
  <c r="X132" i="4"/>
  <c r="Z125" i="4"/>
  <c r="X125" i="4"/>
  <c r="Z131" i="4"/>
  <c r="X131" i="4"/>
  <c r="X130" i="4"/>
  <c r="X128" i="4"/>
  <c r="X135" i="4"/>
  <c r="X126" i="4"/>
  <c r="X124" i="4"/>
  <c r="Z120" i="4"/>
  <c r="X120" i="4"/>
  <c r="Z129" i="4"/>
  <c r="X129" i="4"/>
  <c r="Z115" i="4"/>
  <c r="X115" i="4"/>
  <c r="X123" i="4"/>
  <c r="Z122" i="4"/>
  <c r="X122" i="4"/>
  <c r="X117" i="4"/>
  <c r="X119" i="4"/>
  <c r="X118" i="4"/>
  <c r="Z162" i="4"/>
  <c r="X162" i="4"/>
  <c r="Z145" i="4"/>
  <c r="X145" i="4"/>
  <c r="Z113" i="4"/>
  <c r="X113" i="4"/>
  <c r="X114" i="4"/>
  <c r="X116" i="4"/>
  <c r="X101" i="4"/>
  <c r="X100" i="4"/>
  <c r="X112" i="4"/>
  <c r="Z111" i="4"/>
  <c r="X111" i="4"/>
  <c r="Z109" i="4"/>
  <c r="X109" i="4"/>
  <c r="Z110" i="4"/>
  <c r="X110" i="4"/>
  <c r="X108" i="4"/>
  <c r="Z102" i="4"/>
  <c r="X102" i="4"/>
  <c r="X107" i="4"/>
  <c r="X106" i="4"/>
  <c r="X103" i="4"/>
  <c r="Z95" i="4"/>
  <c r="X95" i="4"/>
  <c r="Z104" i="4"/>
  <c r="X104" i="4"/>
  <c r="Z105" i="4"/>
  <c r="X105" i="4"/>
  <c r="X99" i="4"/>
  <c r="X85" i="4"/>
  <c r="X96" i="4"/>
  <c r="X93" i="4"/>
  <c r="X97" i="4"/>
  <c r="Z94" i="4"/>
  <c r="X94" i="4"/>
  <c r="Z98" i="4"/>
  <c r="X98" i="4"/>
  <c r="Z87" i="4"/>
  <c r="X87" i="4"/>
  <c r="X86" i="4"/>
  <c r="Z91" i="4"/>
  <c r="X91" i="4"/>
  <c r="X90" i="4"/>
  <c r="X92" i="4"/>
  <c r="X88" i="4"/>
  <c r="Z83" i="4"/>
  <c r="X83" i="4"/>
  <c r="Z84" i="4"/>
  <c r="X84" i="4"/>
  <c r="Z82" i="4"/>
  <c r="X82" i="4"/>
  <c r="X89" i="4"/>
  <c r="X81" i="4"/>
  <c r="X79" i="4"/>
  <c r="X78" i="4"/>
  <c r="X77" i="4"/>
  <c r="Z76" i="4"/>
  <c r="X76" i="4"/>
  <c r="Z73" i="4"/>
  <c r="X73" i="4"/>
  <c r="Z72" i="4"/>
  <c r="X72" i="4"/>
  <c r="X80" i="4"/>
  <c r="Z71" i="4"/>
  <c r="X71" i="4"/>
  <c r="X74" i="4"/>
  <c r="X75" i="4"/>
  <c r="X70" i="4"/>
  <c r="Z69" i="4"/>
  <c r="X69" i="4"/>
  <c r="Z68" i="4"/>
  <c r="X68" i="4"/>
  <c r="Z67" i="4"/>
  <c r="X67" i="4"/>
  <c r="X66" i="4"/>
  <c r="X65" i="4"/>
  <c r="X63" i="4"/>
  <c r="X61" i="4"/>
  <c r="X60" i="4"/>
  <c r="Z58" i="4"/>
  <c r="X58" i="4"/>
  <c r="Z57" i="4"/>
  <c r="X57" i="4"/>
  <c r="Z64" i="4"/>
  <c r="X64" i="4"/>
  <c r="X59" i="4"/>
  <c r="Z56" i="4"/>
  <c r="X56" i="4"/>
  <c r="X55" i="4"/>
  <c r="X62" i="4"/>
  <c r="X54" i="4"/>
  <c r="Z52" i="4"/>
  <c r="X52" i="4"/>
  <c r="Z50" i="4"/>
  <c r="X50" i="4"/>
  <c r="Z49" i="4"/>
  <c r="X49" i="4"/>
  <c r="Z53" i="4"/>
  <c r="X53" i="4"/>
  <c r="Z48" i="4"/>
  <c r="X48" i="4"/>
  <c r="X47" i="4"/>
  <c r="X45" i="4"/>
  <c r="Z46" i="4"/>
  <c r="X46" i="4"/>
  <c r="Z44" i="4"/>
  <c r="X44" i="4"/>
  <c r="Z42" i="4"/>
  <c r="X42" i="4"/>
  <c r="X43" i="4"/>
  <c r="Z40" i="4"/>
  <c r="X40" i="4"/>
  <c r="Z41" i="4"/>
  <c r="X41" i="4"/>
  <c r="X38" i="4"/>
  <c r="X39" i="4"/>
  <c r="X36" i="4"/>
  <c r="Z35" i="4"/>
  <c r="X35" i="4"/>
  <c r="X37" i="4"/>
  <c r="Z34" i="4"/>
  <c r="X34" i="4"/>
  <c r="X32" i="4"/>
  <c r="Z31" i="4"/>
  <c r="X31" i="4"/>
  <c r="Z30" i="4"/>
  <c r="X30" i="4"/>
  <c r="X25" i="4"/>
  <c r="X33" i="4"/>
  <c r="Z28" i="4"/>
  <c r="X28" i="4"/>
  <c r="Z27" i="4"/>
  <c r="X27" i="4"/>
  <c r="Z29" i="4"/>
  <c r="X29" i="4"/>
  <c r="X26" i="4"/>
  <c r="X22" i="4"/>
  <c r="X24" i="4"/>
  <c r="X23" i="4"/>
  <c r="X21" i="4"/>
  <c r="Z20" i="4"/>
  <c r="X20" i="4"/>
  <c r="Z19" i="4"/>
  <c r="X19" i="4"/>
  <c r="Z18" i="4"/>
  <c r="X18" i="4"/>
  <c r="X17" i="4"/>
  <c r="Z16" i="4"/>
  <c r="X16" i="4"/>
  <c r="X14" i="4"/>
  <c r="X15" i="4"/>
  <c r="X13" i="4"/>
  <c r="Z12" i="4"/>
  <c r="X12" i="4"/>
  <c r="Z11" i="4"/>
  <c r="X11" i="4"/>
  <c r="Z661" i="4"/>
  <c r="Z654" i="4"/>
  <c r="Y398" i="4"/>
  <c r="Z398" i="4" s="1"/>
  <c r="Z10" i="4"/>
  <c r="X661" i="4"/>
  <c r="X654" i="4"/>
  <c r="W398" i="4"/>
  <c r="L338" i="4" l="1"/>
  <c r="L363" i="4"/>
  <c r="L385" i="4"/>
  <c r="M385" i="4"/>
  <c r="N385" i="4" s="1"/>
  <c r="O385" i="4"/>
  <c r="O279" i="4"/>
  <c r="L279" i="4"/>
  <c r="M386" i="4"/>
  <c r="N386" i="4" s="1"/>
  <c r="L386" i="4"/>
  <c r="L337" i="4"/>
  <c r="O386" i="4"/>
  <c r="M337" i="4"/>
  <c r="N337" i="4" s="1"/>
  <c r="O363" i="4"/>
  <c r="J386" i="4"/>
  <c r="K386" i="4" s="1"/>
  <c r="O305" i="4"/>
  <c r="M305" i="4"/>
  <c r="N305" i="4" s="1"/>
  <c r="J279" i="4"/>
  <c r="K279" i="4" s="1"/>
  <c r="M279" i="4"/>
  <c r="N279" i="4" s="1"/>
  <c r="M363" i="4"/>
  <c r="N363" i="4" s="1"/>
  <c r="J337" i="4"/>
  <c r="K337" i="4" s="1"/>
  <c r="O338" i="4"/>
  <c r="M338" i="4"/>
  <c r="N338" i="4" s="1"/>
  <c r="L305" i="4"/>
  <c r="J305" i="4"/>
  <c r="K305" i="4" s="1"/>
  <c r="J363" i="4"/>
  <c r="K363" i="4" s="1"/>
  <c r="O337" i="4"/>
  <c r="J338" i="4"/>
  <c r="K338" i="4" s="1"/>
  <c r="X398" i="4"/>
  <c r="AB397" i="4"/>
  <c r="AB396" i="4"/>
  <c r="AB395" i="4"/>
  <c r="AB394" i="4"/>
  <c r="AB393" i="4"/>
  <c r="AB392" i="4"/>
  <c r="AB391" i="4"/>
  <c r="O391" i="4" s="1"/>
  <c r="AB390" i="4"/>
  <c r="M390" i="4" s="1"/>
  <c r="N390" i="4" s="1"/>
  <c r="AB389" i="4"/>
  <c r="AB336" i="4"/>
  <c r="L336" i="4" s="1"/>
  <c r="AB328" i="4"/>
  <c r="L328" i="4" s="1"/>
  <c r="AB335" i="4"/>
  <c r="AB304" i="4"/>
  <c r="AB278" i="4"/>
  <c r="M278" i="4" s="1"/>
  <c r="N278" i="4" s="1"/>
  <c r="AB383" i="4"/>
  <c r="AB382" i="4"/>
  <c r="AB381" i="4"/>
  <c r="AB380" i="4"/>
  <c r="AB379" i="4"/>
  <c r="AB378" i="4"/>
  <c r="AB377" i="4"/>
  <c r="AB376" i="4"/>
  <c r="AB375" i="4"/>
  <c r="AB374" i="4"/>
  <c r="AB373" i="4"/>
  <c r="AB333" i="4"/>
  <c r="AB372" i="4"/>
  <c r="AB334" i="4"/>
  <c r="AB370" i="4"/>
  <c r="AB369" i="4"/>
  <c r="AB368" i="4"/>
  <c r="AB367" i="4"/>
  <c r="AB366" i="4"/>
  <c r="AB365" i="4"/>
  <c r="AB362" i="4"/>
  <c r="AB361" i="4"/>
  <c r="AB360" i="4"/>
  <c r="AB302" i="4"/>
  <c r="AB359" i="4"/>
  <c r="AB358" i="4"/>
  <c r="AB357" i="4"/>
  <c r="AB356" i="4"/>
  <c r="AB355" i="4"/>
  <c r="AB354" i="4"/>
  <c r="AB350" i="4"/>
  <c r="AB349" i="4"/>
  <c r="AB348" i="4"/>
  <c r="AB347" i="4"/>
  <c r="AB346" i="4"/>
  <c r="AB345" i="4"/>
  <c r="AB344" i="4"/>
  <c r="AB343" i="4"/>
  <c r="AB342" i="4"/>
  <c r="AB341" i="4"/>
  <c r="AB340" i="4"/>
  <c r="AB339" i="4"/>
  <c r="AB332" i="4"/>
  <c r="AB371" i="4"/>
  <c r="AB331" i="4"/>
  <c r="AB264" i="4"/>
  <c r="AB330" i="4"/>
  <c r="AB329" i="4"/>
  <c r="AB327" i="4"/>
  <c r="AB326" i="4"/>
  <c r="AB325" i="4"/>
  <c r="AB256" i="4"/>
  <c r="AB324" i="4"/>
  <c r="AB323" i="4"/>
  <c r="AB322" i="4"/>
  <c r="AB320" i="4"/>
  <c r="AB319" i="4"/>
  <c r="AB318" i="4"/>
  <c r="AB267" i="4"/>
  <c r="AB317" i="4"/>
  <c r="AB316" i="4"/>
  <c r="AB315" i="4"/>
  <c r="AB314" i="4"/>
  <c r="AB313" i="4"/>
  <c r="AB311" i="4"/>
  <c r="AB310" i="4"/>
  <c r="AB309" i="4"/>
  <c r="AB308" i="4"/>
  <c r="AB307" i="4"/>
  <c r="AB306" i="4"/>
  <c r="AB303" i="4"/>
  <c r="AB301" i="4"/>
  <c r="AB300" i="4"/>
  <c r="AB299" i="4"/>
  <c r="AB298" i="4"/>
  <c r="AB297" i="4"/>
  <c r="AB296" i="4"/>
  <c r="AB295" i="4"/>
  <c r="AB312" i="4"/>
  <c r="AB384" i="4"/>
  <c r="AB293" i="4"/>
  <c r="AB257" i="4"/>
  <c r="AB292" i="4"/>
  <c r="AB291" i="4"/>
  <c r="AB364" i="4"/>
  <c r="AB290" i="4"/>
  <c r="AB289" i="4"/>
  <c r="AB288" i="4"/>
  <c r="AB287" i="4"/>
  <c r="AB286" i="4"/>
  <c r="AB285" i="4"/>
  <c r="AB284" i="4"/>
  <c r="AB283" i="4"/>
  <c r="AB282" i="4"/>
  <c r="AB281" i="4"/>
  <c r="AB294" i="4"/>
  <c r="AB276" i="4"/>
  <c r="AB274" i="4"/>
  <c r="AB273" i="4"/>
  <c r="AB270" i="4"/>
  <c r="AB269" i="4"/>
  <c r="AB268" i="4"/>
  <c r="AB266" i="4"/>
  <c r="AB263" i="4"/>
  <c r="AB280" i="4"/>
  <c r="AB262" i="4"/>
  <c r="AB261" i="4"/>
  <c r="AB260" i="4"/>
  <c r="AB259" i="4"/>
  <c r="AB258" i="4"/>
  <c r="AB206" i="4"/>
  <c r="AB272" i="4"/>
  <c r="AB255" i="4"/>
  <c r="AB254" i="4"/>
  <c r="AB321" i="4"/>
  <c r="AB253" i="4"/>
  <c r="AB265" i="4"/>
  <c r="AB252" i="4"/>
  <c r="AB251" i="4"/>
  <c r="AB243" i="4"/>
  <c r="AB250" i="4"/>
  <c r="AB249" i="4"/>
  <c r="AB248" i="4"/>
  <c r="AB247" i="4"/>
  <c r="AB246" i="4"/>
  <c r="AB245" i="4"/>
  <c r="AB244" i="4"/>
  <c r="AB222" i="4"/>
  <c r="AB242" i="4"/>
  <c r="AB230" i="4"/>
  <c r="AB241" i="4"/>
  <c r="AB240" i="4"/>
  <c r="AB223" i="4"/>
  <c r="AB277" i="4"/>
  <c r="AB239" i="4"/>
  <c r="AB237" i="4"/>
  <c r="AB236" i="4"/>
  <c r="AB235" i="4"/>
  <c r="AB232" i="4"/>
  <c r="AB234" i="4"/>
  <c r="AB227" i="4"/>
  <c r="AB233" i="4"/>
  <c r="AB231" i="4"/>
  <c r="AB228" i="4"/>
  <c r="AB226" i="4"/>
  <c r="AB225" i="4"/>
  <c r="AB229" i="4"/>
  <c r="AB218" i="4"/>
  <c r="AB224" i="4"/>
  <c r="AB238" i="4"/>
  <c r="AB201" i="4"/>
  <c r="AB221" i="4"/>
  <c r="AB214" i="4"/>
  <c r="AB220" i="4"/>
  <c r="AB217" i="4"/>
  <c r="AB216" i="4"/>
  <c r="AB215" i="4"/>
  <c r="AB212" i="4"/>
  <c r="AB211" i="4"/>
  <c r="AB210" i="4"/>
  <c r="AB209" i="4"/>
  <c r="AB213" i="4"/>
  <c r="AB207" i="4"/>
  <c r="AB204" i="4"/>
  <c r="AB203" i="4"/>
  <c r="AB202" i="4"/>
  <c r="AB200" i="4"/>
  <c r="AB199" i="4"/>
  <c r="AB205" i="4"/>
  <c r="AB198" i="4"/>
  <c r="AB189" i="4"/>
  <c r="AB182" i="4"/>
  <c r="AB170" i="4"/>
  <c r="AB197" i="4"/>
  <c r="AB195" i="4"/>
  <c r="AB196" i="4"/>
  <c r="AB194" i="4"/>
  <c r="AB173" i="4"/>
  <c r="AB190" i="4"/>
  <c r="AB188" i="4"/>
  <c r="AB187" i="4"/>
  <c r="AB186" i="4"/>
  <c r="AB185" i="4"/>
  <c r="AB193" i="4"/>
  <c r="AB181" i="4"/>
  <c r="AB51" i="4"/>
  <c r="AB180" i="4"/>
  <c r="AB184" i="4"/>
  <c r="AB179" i="4"/>
  <c r="AB192" i="4"/>
  <c r="AB178" i="4"/>
  <c r="AB177" i="4"/>
  <c r="AB176" i="4"/>
  <c r="AB174" i="4"/>
  <c r="AB183" i="4"/>
  <c r="AB175" i="4"/>
  <c r="AB156" i="4"/>
  <c r="AB172" i="4"/>
  <c r="AB168" i="4"/>
  <c r="AB158" i="4"/>
  <c r="AB166" i="4"/>
  <c r="AB171" i="4"/>
  <c r="AB167" i="4"/>
  <c r="AB164" i="4"/>
  <c r="AB161" i="4"/>
  <c r="AB165" i="4"/>
  <c r="AB151" i="4"/>
  <c r="AB160" i="4"/>
  <c r="AB159" i="4"/>
  <c r="AB157" i="4"/>
  <c r="AB155" i="4"/>
  <c r="AB154" i="4"/>
  <c r="AB150" i="4"/>
  <c r="AB148" i="4"/>
  <c r="AB140" i="4"/>
  <c r="AB149" i="4"/>
  <c r="AB146" i="4"/>
  <c r="AB153" i="4"/>
  <c r="AB143" i="4"/>
  <c r="AB142" i="4"/>
  <c r="AB134" i="4"/>
  <c r="AB136" i="4"/>
  <c r="AB141" i="4"/>
  <c r="AB125" i="4"/>
  <c r="AB131" i="4"/>
  <c r="AB130" i="4"/>
  <c r="AB128" i="4"/>
  <c r="AB135" i="4"/>
  <c r="AB152" i="4"/>
  <c r="AB124" i="4"/>
  <c r="AB120" i="4"/>
  <c r="AB129" i="4"/>
  <c r="AB115" i="4"/>
  <c r="AB122" i="4"/>
  <c r="AB117" i="4"/>
  <c r="AB119" i="4"/>
  <c r="AB118" i="4"/>
  <c r="AB162" i="4"/>
  <c r="AB145" i="4"/>
  <c r="AB113" i="4"/>
  <c r="AB114" i="4"/>
  <c r="AB116" i="4"/>
  <c r="AB101" i="4"/>
  <c r="AB144" i="4"/>
  <c r="AB112" i="4"/>
  <c r="AB111" i="4"/>
  <c r="AB109" i="4"/>
  <c r="AB108" i="4"/>
  <c r="AB107" i="4"/>
  <c r="AB106" i="4"/>
  <c r="AB103" i="4"/>
  <c r="AB95" i="4"/>
  <c r="AB105" i="4"/>
  <c r="AB85" i="4"/>
  <c r="AB96" i="4"/>
  <c r="AB93" i="4"/>
  <c r="AB94" i="4"/>
  <c r="AB98" i="4"/>
  <c r="AB87" i="4"/>
  <c r="AB86" i="4"/>
  <c r="AB99" i="4"/>
  <c r="AB91" i="4"/>
  <c r="AB90" i="4"/>
  <c r="AB83" i="4"/>
  <c r="AB82" i="4"/>
  <c r="AB89" i="4"/>
  <c r="AB79" i="4"/>
  <c r="AB78" i="4"/>
  <c r="AB84" i="4"/>
  <c r="AB76" i="4"/>
  <c r="AB73" i="4"/>
  <c r="AB72" i="4"/>
  <c r="AB80" i="4"/>
  <c r="AB71" i="4"/>
  <c r="AB74" i="4"/>
  <c r="AB75" i="4"/>
  <c r="AB70" i="4"/>
  <c r="AB66" i="4"/>
  <c r="AB65" i="4"/>
  <c r="AB57" i="4"/>
  <c r="AB64" i="4"/>
  <c r="AB59" i="4"/>
  <c r="AB62" i="4"/>
  <c r="AB54" i="4"/>
  <c r="AB47" i="4"/>
  <c r="AB44" i="4"/>
  <c r="AB43" i="4"/>
  <c r="AB40" i="4"/>
  <c r="AB42" i="4"/>
  <c r="AB46" i="4"/>
  <c r="AB38" i="4"/>
  <c r="AB39" i="4"/>
  <c r="AB35" i="4"/>
  <c r="AB37" i="4"/>
  <c r="AB32" i="4"/>
  <c r="AB33" i="4"/>
  <c r="AB29" i="4"/>
  <c r="AB26" i="4"/>
  <c r="AB23" i="4"/>
  <c r="AB21" i="4"/>
  <c r="AB20" i="4"/>
  <c r="AB19" i="4"/>
  <c r="AB18" i="4"/>
  <c r="AB16" i="4"/>
  <c r="AB15" i="4"/>
  <c r="AB13" i="4"/>
  <c r="AB11" i="4"/>
  <c r="AB10" i="4"/>
  <c r="R661" i="4"/>
  <c r="R654" i="4"/>
  <c r="R353" i="4"/>
  <c r="R352" i="4"/>
  <c r="R351" i="4"/>
  <c r="R144" i="4"/>
  <c r="R302" i="4"/>
  <c r="R383" i="4"/>
  <c r="R382" i="4"/>
  <c r="R381" i="4"/>
  <c r="R380" i="4"/>
  <c r="R379" i="4"/>
  <c r="R378" i="4"/>
  <c r="R377" i="4"/>
  <c r="R376" i="4"/>
  <c r="R375" i="4"/>
  <c r="R374" i="4"/>
  <c r="R373" i="4"/>
  <c r="R333" i="4"/>
  <c r="R372" i="4"/>
  <c r="R334" i="4"/>
  <c r="R370" i="4"/>
  <c r="R369" i="4"/>
  <c r="R368" i="4"/>
  <c r="R367" i="4"/>
  <c r="R366" i="4"/>
  <c r="R365" i="4"/>
  <c r="R362" i="4"/>
  <c r="R361" i="4"/>
  <c r="R360" i="4"/>
  <c r="R359" i="4"/>
  <c r="R358" i="4"/>
  <c r="R357" i="4"/>
  <c r="R356" i="4"/>
  <c r="R355" i="4"/>
  <c r="R354" i="4"/>
  <c r="R350" i="4"/>
  <c r="R349" i="4"/>
  <c r="R348" i="4"/>
  <c r="R347" i="4"/>
  <c r="R267" i="4"/>
  <c r="R346" i="4"/>
  <c r="R345" i="4"/>
  <c r="R344" i="4"/>
  <c r="R343" i="4"/>
  <c r="R342" i="4"/>
  <c r="R341" i="4"/>
  <c r="R340" i="4"/>
  <c r="R332" i="4"/>
  <c r="R371" i="4"/>
  <c r="R331" i="4"/>
  <c r="R264" i="4"/>
  <c r="R330" i="4"/>
  <c r="R329" i="4"/>
  <c r="R327" i="4"/>
  <c r="R268" i="4"/>
  <c r="R326" i="4"/>
  <c r="R325" i="4"/>
  <c r="R256" i="4"/>
  <c r="R324" i="4"/>
  <c r="R323" i="4"/>
  <c r="R322" i="4"/>
  <c r="R271" i="4"/>
  <c r="R320" i="4"/>
  <c r="R319" i="4"/>
  <c r="R318" i="4"/>
  <c r="R317" i="4"/>
  <c r="R316" i="4"/>
  <c r="R315" i="4"/>
  <c r="R314" i="4"/>
  <c r="R313" i="4"/>
  <c r="R311" i="4"/>
  <c r="R310" i="4"/>
  <c r="R309" i="4"/>
  <c r="R308" i="4"/>
  <c r="R307" i="4"/>
  <c r="R303" i="4"/>
  <c r="R301" i="4"/>
  <c r="R339" i="4"/>
  <c r="R300" i="4"/>
  <c r="R299" i="4"/>
  <c r="R298" i="4"/>
  <c r="R297" i="4"/>
  <c r="R296" i="4"/>
  <c r="R295" i="4"/>
  <c r="R312" i="4"/>
  <c r="R384" i="4"/>
  <c r="R293" i="4"/>
  <c r="R257" i="4"/>
  <c r="R292" i="4"/>
  <c r="R306" i="4"/>
  <c r="R291" i="4"/>
  <c r="R364" i="4"/>
  <c r="R289" i="4"/>
  <c r="R288" i="4"/>
  <c r="R287" i="4"/>
  <c r="R286" i="4"/>
  <c r="R285" i="4"/>
  <c r="R284" i="4"/>
  <c r="R283" i="4"/>
  <c r="R282" i="4"/>
  <c r="R281" i="4"/>
  <c r="R294" i="4"/>
  <c r="R290" i="4"/>
  <c r="R276" i="4"/>
  <c r="R274" i="4"/>
  <c r="R273" i="4"/>
  <c r="R246" i="4"/>
  <c r="R270" i="4"/>
  <c r="R269" i="4"/>
  <c r="R266" i="4"/>
  <c r="R263" i="4"/>
  <c r="R280" i="4"/>
  <c r="R262" i="4"/>
  <c r="R261" i="4"/>
  <c r="R260" i="4"/>
  <c r="R259" i="4"/>
  <c r="R258" i="4"/>
  <c r="R206" i="4"/>
  <c r="R272" i="4"/>
  <c r="R230" i="4"/>
  <c r="R254" i="4"/>
  <c r="R321" i="4"/>
  <c r="R253" i="4"/>
  <c r="R265" i="4"/>
  <c r="R252" i="4"/>
  <c r="R251" i="4"/>
  <c r="R250" i="4"/>
  <c r="R249" i="4"/>
  <c r="R248" i="4"/>
  <c r="R247" i="4"/>
  <c r="R232" i="4"/>
  <c r="R245" i="4"/>
  <c r="R244" i="4"/>
  <c r="R222" i="4"/>
  <c r="R242" i="4"/>
  <c r="R241" i="4"/>
  <c r="R234" i="4"/>
  <c r="R240" i="4"/>
  <c r="R218" i="4"/>
  <c r="R277" i="4"/>
  <c r="R239" i="4"/>
  <c r="R223" i="4"/>
  <c r="R237" i="4"/>
  <c r="R236" i="4"/>
  <c r="R235" i="4"/>
  <c r="R227" i="4"/>
  <c r="R233" i="4"/>
  <c r="R201" i="4"/>
  <c r="R243" i="4"/>
  <c r="R228" i="4"/>
  <c r="R226" i="4"/>
  <c r="R225" i="4"/>
  <c r="R229" i="4"/>
  <c r="R255" i="4"/>
  <c r="R224" i="4"/>
  <c r="R152" i="4"/>
  <c r="R238" i="4"/>
  <c r="R221" i="4"/>
  <c r="R214" i="4"/>
  <c r="R220" i="4"/>
  <c r="R217" i="4"/>
  <c r="R231" i="4"/>
  <c r="R216" i="4"/>
  <c r="R215" i="4"/>
  <c r="R212" i="4"/>
  <c r="R211" i="4"/>
  <c r="R210" i="4"/>
  <c r="R209" i="4"/>
  <c r="R213" i="4"/>
  <c r="R175" i="4"/>
  <c r="R173" i="4"/>
  <c r="R219" i="4"/>
  <c r="R204" i="4"/>
  <c r="R203" i="4"/>
  <c r="R202" i="4"/>
  <c r="R200" i="4"/>
  <c r="R199" i="4"/>
  <c r="R207" i="4"/>
  <c r="R205" i="4"/>
  <c r="R198" i="4"/>
  <c r="R189" i="4"/>
  <c r="R182" i="4"/>
  <c r="R170" i="4"/>
  <c r="R208" i="4"/>
  <c r="R197" i="4"/>
  <c r="R191" i="4"/>
  <c r="R195" i="4"/>
  <c r="R196" i="4"/>
  <c r="R178" i="4"/>
  <c r="R127" i="4"/>
  <c r="R190" i="4"/>
  <c r="R188" i="4"/>
  <c r="R187" i="4"/>
  <c r="R186" i="4"/>
  <c r="R185" i="4"/>
  <c r="R194" i="4"/>
  <c r="R169" i="4"/>
  <c r="R193" i="4"/>
  <c r="R181" i="4"/>
  <c r="R51" i="4"/>
  <c r="R180" i="4"/>
  <c r="R179" i="4"/>
  <c r="R192" i="4"/>
  <c r="R177" i="4"/>
  <c r="R176" i="4"/>
  <c r="R174" i="4"/>
  <c r="R184" i="4"/>
  <c r="R183" i="4"/>
  <c r="R156" i="4"/>
  <c r="R172" i="4"/>
  <c r="R168" i="4"/>
  <c r="R163" i="4"/>
  <c r="R158" i="4"/>
  <c r="R166" i="4"/>
  <c r="R171" i="4"/>
  <c r="R167" i="4"/>
  <c r="R164" i="4"/>
  <c r="R161" i="4"/>
  <c r="R151" i="4"/>
  <c r="R160" i="4"/>
  <c r="R159" i="4"/>
  <c r="R157" i="4"/>
  <c r="R155" i="4"/>
  <c r="R165" i="4"/>
  <c r="R147" i="4"/>
  <c r="R154" i="4"/>
  <c r="R150" i="4"/>
  <c r="R148" i="4"/>
  <c r="R140" i="4"/>
  <c r="R149" i="4"/>
  <c r="R146" i="4"/>
  <c r="R139" i="4"/>
  <c r="R153" i="4"/>
  <c r="R138" i="4"/>
  <c r="R143" i="4"/>
  <c r="R142" i="4"/>
  <c r="R137" i="4"/>
  <c r="R134" i="4"/>
  <c r="R136" i="4"/>
  <c r="R133" i="4"/>
  <c r="R141" i="4"/>
  <c r="R121" i="4"/>
  <c r="R132" i="4"/>
  <c r="R125" i="4"/>
  <c r="R131" i="4"/>
  <c r="R126" i="4"/>
  <c r="R130" i="4"/>
  <c r="R120" i="4"/>
  <c r="R128" i="4"/>
  <c r="R124" i="4"/>
  <c r="R129" i="4"/>
  <c r="R99" i="4"/>
  <c r="R123" i="4"/>
  <c r="R115" i="4"/>
  <c r="R122" i="4"/>
  <c r="R117" i="4"/>
  <c r="R119" i="4"/>
  <c r="R118" i="4"/>
  <c r="R135" i="4"/>
  <c r="R162" i="4"/>
  <c r="R145" i="4"/>
  <c r="R116" i="4"/>
  <c r="R113" i="4"/>
  <c r="R114" i="4"/>
  <c r="R100" i="4"/>
  <c r="R101" i="4"/>
  <c r="R110" i="4"/>
  <c r="R104" i="4"/>
  <c r="R112" i="4"/>
  <c r="R111" i="4"/>
  <c r="R102" i="4"/>
  <c r="R109" i="4"/>
  <c r="R108" i="4"/>
  <c r="R106" i="4"/>
  <c r="R103" i="4"/>
  <c r="R95" i="4"/>
  <c r="R94" i="4"/>
  <c r="R107" i="4"/>
  <c r="R105" i="4"/>
  <c r="R85" i="4"/>
  <c r="R97" i="4"/>
  <c r="R86" i="4"/>
  <c r="R96" i="4"/>
  <c r="R93" i="4"/>
  <c r="R98" i="4"/>
  <c r="R84" i="4"/>
  <c r="R87" i="4"/>
  <c r="R91" i="4"/>
  <c r="R90" i="4"/>
  <c r="R88" i="4"/>
  <c r="R92" i="4"/>
  <c r="R83" i="4"/>
  <c r="R82" i="4"/>
  <c r="R81" i="4"/>
  <c r="R89" i="4"/>
  <c r="R79" i="4"/>
  <c r="R77" i="4"/>
  <c r="R78" i="4"/>
  <c r="R76" i="4"/>
  <c r="R73" i="4"/>
  <c r="R72" i="4"/>
  <c r="R80" i="4"/>
  <c r="R68" i="4"/>
  <c r="R71" i="4"/>
  <c r="R74" i="4"/>
  <c r="R75" i="4"/>
  <c r="R70" i="4"/>
  <c r="R69" i="4"/>
  <c r="R67" i="4"/>
  <c r="R63" i="4"/>
  <c r="R66" i="4"/>
  <c r="R65" i="4"/>
  <c r="R61" i="4"/>
  <c r="R58" i="4"/>
  <c r="R60" i="4"/>
  <c r="R57" i="4"/>
  <c r="R64" i="4"/>
  <c r="R59" i="4"/>
  <c r="R56" i="4"/>
  <c r="R55" i="4"/>
  <c r="R46" i="4"/>
  <c r="R52" i="4"/>
  <c r="R62" i="4"/>
  <c r="R54" i="4"/>
  <c r="R49" i="4"/>
  <c r="R50" i="4"/>
  <c r="R53" i="4"/>
  <c r="R48" i="4"/>
  <c r="R47" i="4"/>
  <c r="R42" i="4"/>
  <c r="R45" i="4"/>
  <c r="R44" i="4"/>
  <c r="R43" i="4"/>
  <c r="R40" i="4"/>
  <c r="R41" i="4"/>
  <c r="R38" i="4"/>
  <c r="R39" i="4"/>
  <c r="R36" i="4"/>
  <c r="R35" i="4"/>
  <c r="R37" i="4"/>
  <c r="R34" i="4"/>
  <c r="R32" i="4"/>
  <c r="R31" i="4"/>
  <c r="R30" i="4"/>
  <c r="R25" i="4"/>
  <c r="R33" i="4"/>
  <c r="R28" i="4"/>
  <c r="R27" i="4"/>
  <c r="R29" i="4"/>
  <c r="R26" i="4"/>
  <c r="R22" i="4"/>
  <c r="R24" i="4"/>
  <c r="R23" i="4"/>
  <c r="R21" i="4"/>
  <c r="R20" i="4"/>
  <c r="R19" i="4"/>
  <c r="R18" i="4"/>
  <c r="R17" i="4"/>
  <c r="R16" i="4"/>
  <c r="R14" i="4"/>
  <c r="R15" i="4"/>
  <c r="R13" i="4"/>
  <c r="R12" i="4"/>
  <c r="R11" i="4"/>
  <c r="R10" i="4"/>
  <c r="A113" i="13"/>
  <c r="A114" i="13" s="1"/>
  <c r="A115" i="13" s="1"/>
  <c r="A116" i="13" s="1"/>
  <c r="A117" i="13" s="1"/>
  <c r="A118" i="13" s="1"/>
  <c r="A119" i="13" s="1"/>
  <c r="A120" i="13" s="1"/>
  <c r="A121" i="13" s="1"/>
  <c r="A122" i="13" s="1"/>
  <c r="A123" i="13" s="1"/>
  <c r="A124" i="13" s="1"/>
  <c r="A125" i="13" s="1"/>
  <c r="A126" i="13" s="1"/>
  <c r="A127" i="13" s="1"/>
  <c r="A128" i="13" s="1"/>
  <c r="P113" i="13"/>
  <c r="P114" i="13" s="1"/>
  <c r="P115" i="13" s="1"/>
  <c r="P116" i="13" s="1"/>
  <c r="P117" i="13" s="1"/>
  <c r="P118" i="13" s="1"/>
  <c r="P119" i="13" s="1"/>
  <c r="P120" i="13" s="1"/>
  <c r="P121" i="13" s="1"/>
  <c r="P122" i="13" s="1"/>
  <c r="P123" i="13" s="1"/>
  <c r="P124" i="13" s="1"/>
  <c r="P125" i="13" s="1"/>
  <c r="P126" i="13" s="1"/>
  <c r="P127" i="13" s="1"/>
  <c r="P128" i="13" s="1"/>
  <c r="J391" i="4" l="1"/>
  <c r="K391" i="4" s="1"/>
  <c r="J304" i="4"/>
  <c r="K304" i="4" s="1"/>
  <c r="L304" i="4"/>
  <c r="M304" i="4"/>
  <c r="N304" i="4" s="1"/>
  <c r="O304" i="4"/>
  <c r="J389" i="4"/>
  <c r="K389" i="4" s="1"/>
  <c r="M389" i="4"/>
  <c r="N389" i="4" s="1"/>
  <c r="O389" i="4"/>
  <c r="L389" i="4"/>
  <c r="J393" i="4"/>
  <c r="K393" i="4" s="1"/>
  <c r="M393" i="4"/>
  <c r="N393" i="4" s="1"/>
  <c r="L393" i="4"/>
  <c r="O393" i="4"/>
  <c r="J335" i="4"/>
  <c r="K335" i="4" s="1"/>
  <c r="O335" i="4"/>
  <c r="M335" i="4"/>
  <c r="N335" i="4" s="1"/>
  <c r="J390" i="4"/>
  <c r="K390" i="4" s="1"/>
  <c r="L390" i="4"/>
  <c r="M391" i="4"/>
  <c r="N391" i="4" s="1"/>
  <c r="J328" i="4"/>
  <c r="K328" i="4" s="1"/>
  <c r="M328" i="4"/>
  <c r="N328" i="4" s="1"/>
  <c r="O328" i="4"/>
  <c r="O278" i="4"/>
  <c r="L278" i="4"/>
  <c r="J336" i="4"/>
  <c r="K336" i="4" s="1"/>
  <c r="M336" i="4"/>
  <c r="N336" i="4" s="1"/>
  <c r="O336" i="4"/>
  <c r="J392" i="4"/>
  <c r="K392" i="4" s="1"/>
  <c r="L392" i="4"/>
  <c r="M392" i="4"/>
  <c r="N392" i="4" s="1"/>
  <c r="J278" i="4"/>
  <c r="K278" i="4" s="1"/>
  <c r="L391" i="4"/>
  <c r="L335" i="4"/>
  <c r="O392" i="4"/>
  <c r="O390" i="4"/>
  <c r="AD397" i="4"/>
  <c r="AD396" i="4"/>
  <c r="AD395" i="4"/>
  <c r="AD394" i="4"/>
  <c r="AD353" i="4"/>
  <c r="AD352" i="4"/>
  <c r="AD351" i="4"/>
  <c r="AD144" i="4"/>
  <c r="AD302" i="4"/>
  <c r="AD383" i="4"/>
  <c r="AD382" i="4"/>
  <c r="AD381" i="4"/>
  <c r="AD380" i="4"/>
  <c r="AD379" i="4"/>
  <c r="AD378" i="4"/>
  <c r="AD377" i="4"/>
  <c r="AD376" i="4"/>
  <c r="AD375" i="4"/>
  <c r="AD374" i="4"/>
  <c r="AD373" i="4"/>
  <c r="AD333" i="4"/>
  <c r="AD372" i="4"/>
  <c r="AD334" i="4"/>
  <c r="AD370" i="4"/>
  <c r="AD369" i="4"/>
  <c r="AD368" i="4"/>
  <c r="AD367" i="4"/>
  <c r="AD366" i="4"/>
  <c r="AD365" i="4"/>
  <c r="AD362" i="4"/>
  <c r="AD361" i="4"/>
  <c r="AD360" i="4"/>
  <c r="AD359" i="4"/>
  <c r="AD358" i="4"/>
  <c r="AD357" i="4"/>
  <c r="AD356" i="4"/>
  <c r="AD355" i="4"/>
  <c r="AD354" i="4"/>
  <c r="AD350" i="4"/>
  <c r="AD349" i="4"/>
  <c r="AD348" i="4"/>
  <c r="AD347" i="4"/>
  <c r="AD267" i="4"/>
  <c r="AD346" i="4"/>
  <c r="AD345" i="4"/>
  <c r="AD344" i="4"/>
  <c r="AD343" i="4"/>
  <c r="AD342" i="4"/>
  <c r="AD341" i="4"/>
  <c r="AD340" i="4"/>
  <c r="AD332" i="4"/>
  <c r="AD371" i="4"/>
  <c r="AD331" i="4"/>
  <c r="AD264" i="4"/>
  <c r="AD330" i="4"/>
  <c r="AD329" i="4"/>
  <c r="AD327" i="4"/>
  <c r="AD268" i="4"/>
  <c r="AD326" i="4"/>
  <c r="AD325" i="4"/>
  <c r="AD256" i="4"/>
  <c r="AD324" i="4"/>
  <c r="AD323" i="4"/>
  <c r="AD322" i="4"/>
  <c r="AD271" i="4"/>
  <c r="AD320" i="4"/>
  <c r="AD319" i="4"/>
  <c r="AD318" i="4"/>
  <c r="AD317" i="4"/>
  <c r="AD316" i="4"/>
  <c r="AD315" i="4"/>
  <c r="AD314" i="4"/>
  <c r="AD313" i="4"/>
  <c r="AD311" i="4"/>
  <c r="AD310" i="4"/>
  <c r="AD309" i="4"/>
  <c r="AD308" i="4"/>
  <c r="AD307" i="4"/>
  <c r="AD303" i="4"/>
  <c r="AD301" i="4"/>
  <c r="AD339" i="4"/>
  <c r="AD300" i="4"/>
  <c r="AD299" i="4"/>
  <c r="AD298" i="4"/>
  <c r="AD297" i="4"/>
  <c r="AD296" i="4"/>
  <c r="AD295" i="4"/>
  <c r="AD312" i="4"/>
  <c r="AD384" i="4"/>
  <c r="AD293" i="4"/>
  <c r="AD257" i="4"/>
  <c r="AD292" i="4"/>
  <c r="AD306" i="4"/>
  <c r="AD291" i="4"/>
  <c r="AD364" i="4"/>
  <c r="AD289" i="4"/>
  <c r="AD288" i="4"/>
  <c r="AD287" i="4"/>
  <c r="AD286" i="4"/>
  <c r="AD285" i="4"/>
  <c r="AD284" i="4"/>
  <c r="AD283" i="4"/>
  <c r="AD282" i="4"/>
  <c r="AD281" i="4"/>
  <c r="AD294" i="4"/>
  <c r="AD290" i="4"/>
  <c r="AD276" i="4"/>
  <c r="AD274" i="4"/>
  <c r="AD273" i="4"/>
  <c r="AD246" i="4"/>
  <c r="AD270" i="4"/>
  <c r="AD269" i="4"/>
  <c r="AD266" i="4"/>
  <c r="AD263" i="4"/>
  <c r="AD280" i="4"/>
  <c r="AD262" i="4"/>
  <c r="AD261" i="4"/>
  <c r="AD260" i="4"/>
  <c r="AD259" i="4"/>
  <c r="AD258" i="4"/>
  <c r="AD206" i="4"/>
  <c r="AD272" i="4"/>
  <c r="AD230" i="4"/>
  <c r="AD254" i="4"/>
  <c r="AD321" i="4"/>
  <c r="AD253" i="4"/>
  <c r="AD265" i="4"/>
  <c r="AD252" i="4"/>
  <c r="AD251" i="4"/>
  <c r="AD250" i="4"/>
  <c r="AD249" i="4"/>
  <c r="AD248" i="4"/>
  <c r="AD247" i="4"/>
  <c r="AD232" i="4"/>
  <c r="AD245" i="4"/>
  <c r="AD244" i="4"/>
  <c r="AD222" i="4"/>
  <c r="AD242" i="4"/>
  <c r="AD241" i="4"/>
  <c r="AD234" i="4"/>
  <c r="AD240" i="4"/>
  <c r="AD218" i="4"/>
  <c r="AD277" i="4"/>
  <c r="AD239" i="4"/>
  <c r="AD223" i="4"/>
  <c r="AD237" i="4"/>
  <c r="AD236" i="4"/>
  <c r="AD235" i="4"/>
  <c r="AD227" i="4"/>
  <c r="AD233" i="4"/>
  <c r="AD201" i="4"/>
  <c r="AD243" i="4"/>
  <c r="AD228" i="4"/>
  <c r="AD226" i="4"/>
  <c r="AD225" i="4"/>
  <c r="AD229" i="4"/>
  <c r="AD255" i="4"/>
  <c r="AD224" i="4"/>
  <c r="AD152" i="4"/>
  <c r="AD238" i="4"/>
  <c r="AD221" i="4"/>
  <c r="AD214" i="4"/>
  <c r="AD220" i="4"/>
  <c r="AD217" i="4"/>
  <c r="AD231" i="4"/>
  <c r="AD216" i="4"/>
  <c r="AD215" i="4"/>
  <c r="AD212" i="4"/>
  <c r="AD211" i="4"/>
  <c r="AD210" i="4"/>
  <c r="AD209" i="4"/>
  <c r="AD213" i="4"/>
  <c r="AD175" i="4"/>
  <c r="AD173" i="4"/>
  <c r="AD219" i="4"/>
  <c r="AD204" i="4"/>
  <c r="AD203" i="4"/>
  <c r="AD202" i="4"/>
  <c r="AD200" i="4"/>
  <c r="AD199" i="4"/>
  <c r="AD207" i="4"/>
  <c r="AD205" i="4"/>
  <c r="AD198" i="4"/>
  <c r="AD189" i="4"/>
  <c r="AD182" i="4"/>
  <c r="AD170" i="4"/>
  <c r="AD208" i="4"/>
  <c r="AD197" i="4"/>
  <c r="AD191" i="4"/>
  <c r="AD195" i="4"/>
  <c r="AD196" i="4"/>
  <c r="AD178" i="4"/>
  <c r="AD127" i="4"/>
  <c r="AD190" i="4"/>
  <c r="AD188" i="4"/>
  <c r="AD187" i="4"/>
  <c r="AD186" i="4"/>
  <c r="AD185" i="4"/>
  <c r="AD194" i="4"/>
  <c r="AD169" i="4"/>
  <c r="AD193" i="4"/>
  <c r="AD181" i="4"/>
  <c r="AD51" i="4"/>
  <c r="AD180" i="4"/>
  <c r="AD179" i="4"/>
  <c r="AD192" i="4"/>
  <c r="AD177" i="4"/>
  <c r="AD176" i="4"/>
  <c r="AD174" i="4"/>
  <c r="AD184" i="4"/>
  <c r="AD183" i="4"/>
  <c r="AD156" i="4"/>
  <c r="AD172" i="4"/>
  <c r="AD168" i="4"/>
  <c r="AD163" i="4"/>
  <c r="AD158" i="4"/>
  <c r="AD166" i="4"/>
  <c r="AD171" i="4"/>
  <c r="AD167" i="4"/>
  <c r="AD164" i="4"/>
  <c r="AD161" i="4"/>
  <c r="AD151" i="4"/>
  <c r="AD160" i="4"/>
  <c r="AD159" i="4"/>
  <c r="AD157" i="4"/>
  <c r="AD155" i="4"/>
  <c r="AD165" i="4"/>
  <c r="AD147" i="4"/>
  <c r="AD154" i="4"/>
  <c r="AD150" i="4"/>
  <c r="AD148" i="4"/>
  <c r="AD140" i="4"/>
  <c r="AD149" i="4"/>
  <c r="AD146" i="4"/>
  <c r="AD139" i="4"/>
  <c r="AD153" i="4"/>
  <c r="AD138" i="4"/>
  <c r="AD143" i="4"/>
  <c r="AD142" i="4"/>
  <c r="AD137" i="4"/>
  <c r="AD134" i="4"/>
  <c r="AD136" i="4"/>
  <c r="AD133" i="4"/>
  <c r="AD141" i="4"/>
  <c r="AD121" i="4"/>
  <c r="AD132" i="4"/>
  <c r="AD125" i="4"/>
  <c r="AD131" i="4"/>
  <c r="AD126" i="4"/>
  <c r="AD130" i="4"/>
  <c r="AD120" i="4"/>
  <c r="AD128" i="4"/>
  <c r="AD124" i="4"/>
  <c r="AD129" i="4"/>
  <c r="AD99" i="4"/>
  <c r="AD123" i="4"/>
  <c r="AD115" i="4"/>
  <c r="AD122" i="4"/>
  <c r="AD117" i="4"/>
  <c r="AD119" i="4"/>
  <c r="AD118" i="4"/>
  <c r="AD135" i="4"/>
  <c r="AD162" i="4"/>
  <c r="AD145" i="4"/>
  <c r="AD116" i="4"/>
  <c r="AD113" i="4"/>
  <c r="AD114" i="4"/>
  <c r="AD100" i="4"/>
  <c r="AD101" i="4"/>
  <c r="AD110" i="4"/>
  <c r="AD104" i="4"/>
  <c r="AD112" i="4"/>
  <c r="AD111" i="4"/>
  <c r="AD102" i="4"/>
  <c r="AD109" i="4"/>
  <c r="AD108" i="4"/>
  <c r="AD106" i="4"/>
  <c r="AD103" i="4"/>
  <c r="AD95" i="4"/>
  <c r="AD94" i="4"/>
  <c r="AD107" i="4"/>
  <c r="AD105" i="4"/>
  <c r="AD85" i="4"/>
  <c r="AD97" i="4"/>
  <c r="AD86" i="4"/>
  <c r="AD96" i="4"/>
  <c r="AD93" i="4"/>
  <c r="AD98" i="4"/>
  <c r="AD84" i="4"/>
  <c r="AD87" i="4"/>
  <c r="AD91" i="4"/>
  <c r="AD90" i="4"/>
  <c r="AD88" i="4"/>
  <c r="AD92" i="4"/>
  <c r="AD83" i="4"/>
  <c r="AD82" i="4"/>
  <c r="AD81" i="4"/>
  <c r="AD89" i="4"/>
  <c r="AD79" i="4"/>
  <c r="AD77" i="4"/>
  <c r="AD78" i="4"/>
  <c r="AD76" i="4"/>
  <c r="AD73" i="4"/>
  <c r="AD72" i="4"/>
  <c r="AD80" i="4"/>
  <c r="AD68" i="4"/>
  <c r="AD71" i="4"/>
  <c r="AD74" i="4"/>
  <c r="AD75" i="4"/>
  <c r="AD70" i="4"/>
  <c r="AD69" i="4"/>
  <c r="AD67" i="4"/>
  <c r="AD63" i="4"/>
  <c r="AD66" i="4"/>
  <c r="AD65" i="4"/>
  <c r="AD61" i="4"/>
  <c r="AD58" i="4"/>
  <c r="AD60" i="4"/>
  <c r="AD57" i="4"/>
  <c r="AD64" i="4"/>
  <c r="AD59" i="4"/>
  <c r="AD56" i="4"/>
  <c r="AD55" i="4"/>
  <c r="AD46" i="4"/>
  <c r="AD52" i="4"/>
  <c r="AD62" i="4"/>
  <c r="AD54" i="4"/>
  <c r="AD49" i="4"/>
  <c r="AD50" i="4"/>
  <c r="AD53" i="4"/>
  <c r="AD48" i="4"/>
  <c r="AD47" i="4"/>
  <c r="AD42" i="4"/>
  <c r="AD45" i="4"/>
  <c r="AD44" i="4"/>
  <c r="AD43" i="4"/>
  <c r="AD40" i="4"/>
  <c r="AD41" i="4"/>
  <c r="AD38" i="4"/>
  <c r="AD39" i="4"/>
  <c r="AD36" i="4"/>
  <c r="AD35" i="4"/>
  <c r="AD37" i="4"/>
  <c r="AD34" i="4"/>
  <c r="AD32" i="4"/>
  <c r="AD31" i="4"/>
  <c r="AD30" i="4"/>
  <c r="AD25" i="4"/>
  <c r="AD33" i="4"/>
  <c r="AD28" i="4"/>
  <c r="AD27" i="4"/>
  <c r="AD29" i="4"/>
  <c r="AD26" i="4"/>
  <c r="AD22" i="4"/>
  <c r="AD24" i="4"/>
  <c r="AD23" i="4"/>
  <c r="AD21" i="4"/>
  <c r="AD20" i="4"/>
  <c r="AD19" i="4"/>
  <c r="AD18" i="4"/>
  <c r="AD17" i="4"/>
  <c r="AD16" i="4"/>
  <c r="AD14" i="4"/>
  <c r="AD15" i="4"/>
  <c r="AD13" i="4"/>
  <c r="AD12" i="4"/>
  <c r="AD11" i="4"/>
  <c r="AD10" i="4"/>
  <c r="AD661" i="4"/>
  <c r="AD654" i="4"/>
  <c r="AC398" i="4"/>
  <c r="AD398" i="4" s="1"/>
  <c r="AB661" i="4"/>
  <c r="AA398" i="4"/>
  <c r="AF352" i="4"/>
  <c r="AF383" i="4"/>
  <c r="AF372" i="4"/>
  <c r="AF370" i="4"/>
  <c r="AF361" i="4"/>
  <c r="AF355" i="4"/>
  <c r="AF267" i="4"/>
  <c r="AF332" i="4"/>
  <c r="AF329" i="4"/>
  <c r="AF314" i="4"/>
  <c r="AF311" i="4"/>
  <c r="AF384" i="4"/>
  <c r="AF293" i="4"/>
  <c r="AF292" i="4"/>
  <c r="AF289" i="4"/>
  <c r="AF287" i="4"/>
  <c r="AF206" i="4"/>
  <c r="AF246" i="4"/>
  <c r="AF269" i="4"/>
  <c r="AF259" i="4"/>
  <c r="AF272" i="4"/>
  <c r="AF265" i="4"/>
  <c r="AF252" i="4"/>
  <c r="AF247" i="4"/>
  <c r="AF234" i="4"/>
  <c r="AF239" i="4"/>
  <c r="AF173" i="4"/>
  <c r="AF211" i="4"/>
  <c r="AF200" i="4"/>
  <c r="AF169" i="4"/>
  <c r="AF186" i="4"/>
  <c r="AF183" i="4"/>
  <c r="AF164" i="4"/>
  <c r="AF149" i="4"/>
  <c r="AF143" i="4"/>
  <c r="AF122" i="4"/>
  <c r="AF113" i="4"/>
  <c r="AF91" i="4"/>
  <c r="AF83" i="4"/>
  <c r="AF82" i="4"/>
  <c r="AF79" i="4"/>
  <c r="AF77" i="4"/>
  <c r="AF73" i="4"/>
  <c r="AF72" i="4"/>
  <c r="AF75" i="4"/>
  <c r="AF70" i="4"/>
  <c r="AF68" i="4"/>
  <c r="AF67" i="4"/>
  <c r="AF65" i="4"/>
  <c r="AF61" i="4"/>
  <c r="AF57" i="4"/>
  <c r="AF64" i="4"/>
  <c r="AF46" i="4"/>
  <c r="AF52" i="4"/>
  <c r="AF49" i="4"/>
  <c r="AF50" i="4"/>
  <c r="AF47" i="4"/>
  <c r="AF42" i="4"/>
  <c r="AF43" i="4"/>
  <c r="AF40" i="4"/>
  <c r="AF39" i="4"/>
  <c r="AF36" i="4"/>
  <c r="AF34" i="4"/>
  <c r="AF32" i="4"/>
  <c r="AF25" i="4"/>
  <c r="AF33" i="4"/>
  <c r="AF27" i="4"/>
  <c r="AF29" i="4"/>
  <c r="AF26" i="4"/>
  <c r="AF22" i="4"/>
  <c r="AF24" i="4"/>
  <c r="AF23" i="4"/>
  <c r="AF21" i="4"/>
  <c r="AF20" i="4"/>
  <c r="AF19" i="4"/>
  <c r="AF18" i="4"/>
  <c r="AF17" i="4"/>
  <c r="AF16" i="4"/>
  <c r="AF14" i="4"/>
  <c r="AF15" i="4"/>
  <c r="AF13" i="4"/>
  <c r="AF12" i="4"/>
  <c r="AF11" i="4"/>
  <c r="AF10" i="4"/>
  <c r="AF661" i="4"/>
  <c r="AF654" i="4"/>
  <c r="AE398" i="4"/>
  <c r="FP353" i="4"/>
  <c r="FN353" i="4"/>
  <c r="FL353" i="4"/>
  <c r="FJ353" i="4"/>
  <c r="FH353" i="4"/>
  <c r="FF353" i="4"/>
  <c r="FD353" i="4"/>
  <c r="FB353" i="4"/>
  <c r="EZ353" i="4"/>
  <c r="EX353" i="4"/>
  <c r="EV353" i="4"/>
  <c r="ET353" i="4"/>
  <c r="ER353" i="4"/>
  <c r="EP353" i="4"/>
  <c r="EN353" i="4"/>
  <c r="EL353" i="4"/>
  <c r="EJ353" i="4"/>
  <c r="EH353" i="4"/>
  <c r="EF353" i="4"/>
  <c r="ED353" i="4"/>
  <c r="EB353" i="4"/>
  <c r="DZ353" i="4"/>
  <c r="DX353" i="4"/>
  <c r="DV353" i="4"/>
  <c r="DT353" i="4"/>
  <c r="DR353" i="4"/>
  <c r="DP353" i="4"/>
  <c r="DN353" i="4"/>
  <c r="DL353" i="4"/>
  <c r="DJ353" i="4"/>
  <c r="DH353" i="4"/>
  <c r="DF353" i="4"/>
  <c r="DD353" i="4"/>
  <c r="DB353" i="4"/>
  <c r="CZ353" i="4"/>
  <c r="CX353" i="4"/>
  <c r="CV353" i="4"/>
  <c r="CT353" i="4"/>
  <c r="CR353" i="4"/>
  <c r="CP353" i="4"/>
  <c r="CN353" i="4"/>
  <c r="CL353" i="4"/>
  <c r="CJ353" i="4"/>
  <c r="CH353" i="4"/>
  <c r="CD353" i="4"/>
  <c r="CB353" i="4"/>
  <c r="BZ353" i="4"/>
  <c r="BX353" i="4"/>
  <c r="BV353" i="4"/>
  <c r="BT353" i="4"/>
  <c r="BR353" i="4"/>
  <c r="BP353" i="4"/>
  <c r="BN353" i="4"/>
  <c r="BL353" i="4"/>
  <c r="BJ353" i="4"/>
  <c r="BH353" i="4"/>
  <c r="BF353" i="4"/>
  <c r="BD353" i="4"/>
  <c r="BB353" i="4"/>
  <c r="AZ353" i="4"/>
  <c r="AX353" i="4"/>
  <c r="AV353" i="4"/>
  <c r="AT353" i="4"/>
  <c r="AR353" i="4"/>
  <c r="AP353" i="4"/>
  <c r="AN353" i="4"/>
  <c r="AL353" i="4"/>
  <c r="AJ353" i="4"/>
  <c r="AH353" i="4"/>
  <c r="B353" i="4"/>
  <c r="FP352" i="4"/>
  <c r="FN352" i="4"/>
  <c r="FL352" i="4"/>
  <c r="FJ352" i="4"/>
  <c r="FH352" i="4"/>
  <c r="FF352" i="4"/>
  <c r="FD352" i="4"/>
  <c r="FB352" i="4"/>
  <c r="EZ352" i="4"/>
  <c r="EX352" i="4"/>
  <c r="EV352" i="4"/>
  <c r="ET352" i="4"/>
  <c r="ER352" i="4"/>
  <c r="EP352" i="4"/>
  <c r="EN352" i="4"/>
  <c r="EL352" i="4"/>
  <c r="EJ352" i="4"/>
  <c r="EH352" i="4"/>
  <c r="EF352" i="4"/>
  <c r="ED352" i="4"/>
  <c r="EB352" i="4"/>
  <c r="DZ352" i="4"/>
  <c r="DX352" i="4"/>
  <c r="DV352" i="4"/>
  <c r="DT352" i="4"/>
  <c r="DR352" i="4"/>
  <c r="DP352" i="4"/>
  <c r="DN352" i="4"/>
  <c r="DL352" i="4"/>
  <c r="DJ352" i="4"/>
  <c r="DH352" i="4"/>
  <c r="DF352" i="4"/>
  <c r="DD352" i="4"/>
  <c r="DB352" i="4"/>
  <c r="CZ352" i="4"/>
  <c r="CX352" i="4"/>
  <c r="CV352" i="4"/>
  <c r="CT352" i="4"/>
  <c r="CR352" i="4"/>
  <c r="CP352" i="4"/>
  <c r="CN352" i="4"/>
  <c r="CL352" i="4"/>
  <c r="CJ352" i="4"/>
  <c r="CH352" i="4"/>
  <c r="CD352" i="4"/>
  <c r="CB352" i="4"/>
  <c r="BZ352" i="4"/>
  <c r="BX352" i="4"/>
  <c r="BV352" i="4"/>
  <c r="BT352" i="4"/>
  <c r="BR352" i="4"/>
  <c r="BP352" i="4"/>
  <c r="BN352" i="4"/>
  <c r="BL352" i="4"/>
  <c r="BJ352" i="4"/>
  <c r="BH352" i="4"/>
  <c r="BF352" i="4"/>
  <c r="BD352" i="4"/>
  <c r="BB352" i="4"/>
  <c r="AZ352" i="4"/>
  <c r="AX352" i="4"/>
  <c r="AV352" i="4"/>
  <c r="AT352" i="4"/>
  <c r="AR352" i="4"/>
  <c r="AP352" i="4"/>
  <c r="AN352" i="4"/>
  <c r="AL352" i="4"/>
  <c r="AJ352" i="4"/>
  <c r="AH352" i="4"/>
  <c r="B352" i="4"/>
  <c r="FP351" i="4"/>
  <c r="FN351" i="4"/>
  <c r="FL351" i="4"/>
  <c r="FJ351" i="4"/>
  <c r="FH351" i="4"/>
  <c r="FF351" i="4"/>
  <c r="FD351" i="4"/>
  <c r="FB351" i="4"/>
  <c r="EZ351" i="4"/>
  <c r="EX351" i="4"/>
  <c r="EV351" i="4"/>
  <c r="ET351" i="4"/>
  <c r="ER351" i="4"/>
  <c r="EP351" i="4"/>
  <c r="EN351" i="4"/>
  <c r="EL351" i="4"/>
  <c r="EJ351" i="4"/>
  <c r="EH351" i="4"/>
  <c r="EF351" i="4"/>
  <c r="ED351" i="4"/>
  <c r="EB351" i="4"/>
  <c r="DZ351" i="4"/>
  <c r="DX351" i="4"/>
  <c r="DV351" i="4"/>
  <c r="DT351" i="4"/>
  <c r="DR351" i="4"/>
  <c r="DP351" i="4"/>
  <c r="DN351" i="4"/>
  <c r="DL351" i="4"/>
  <c r="DJ351" i="4"/>
  <c r="DH351" i="4"/>
  <c r="DF351" i="4"/>
  <c r="DD351" i="4"/>
  <c r="DB351" i="4"/>
  <c r="CZ351" i="4"/>
  <c r="CX351" i="4"/>
  <c r="CV351" i="4"/>
  <c r="CT351" i="4"/>
  <c r="CR351" i="4"/>
  <c r="CP351" i="4"/>
  <c r="CN351" i="4"/>
  <c r="CL351" i="4"/>
  <c r="CJ351" i="4"/>
  <c r="CH351" i="4"/>
  <c r="CD351" i="4"/>
  <c r="CB351" i="4"/>
  <c r="BZ351" i="4"/>
  <c r="BX351" i="4"/>
  <c r="BV351" i="4"/>
  <c r="BT351" i="4"/>
  <c r="BR351" i="4"/>
  <c r="BP351" i="4"/>
  <c r="BN351" i="4"/>
  <c r="BL351" i="4"/>
  <c r="BJ351" i="4"/>
  <c r="BH351" i="4"/>
  <c r="BF351" i="4"/>
  <c r="BD351" i="4"/>
  <c r="BB351" i="4"/>
  <c r="AZ351" i="4"/>
  <c r="AX351" i="4"/>
  <c r="AV351" i="4"/>
  <c r="AT351" i="4"/>
  <c r="AR351" i="4"/>
  <c r="AP351" i="4"/>
  <c r="AN351" i="4"/>
  <c r="AL351" i="4"/>
  <c r="AJ351" i="4"/>
  <c r="AH351" i="4"/>
  <c r="B351" i="4"/>
  <c r="FP144" i="4"/>
  <c r="FN144" i="4"/>
  <c r="FL144" i="4"/>
  <c r="FJ144" i="4"/>
  <c r="FH144" i="4"/>
  <c r="FF144" i="4"/>
  <c r="FD144" i="4"/>
  <c r="FB144" i="4"/>
  <c r="EZ144" i="4"/>
  <c r="EX144" i="4"/>
  <c r="EV144" i="4"/>
  <c r="ET144" i="4"/>
  <c r="ER144" i="4"/>
  <c r="EP144" i="4"/>
  <c r="EN144" i="4"/>
  <c r="EL144" i="4"/>
  <c r="EJ144" i="4"/>
  <c r="EH144" i="4"/>
  <c r="EF144" i="4"/>
  <c r="ED144" i="4"/>
  <c r="EB144" i="4"/>
  <c r="DZ144" i="4"/>
  <c r="DX144" i="4"/>
  <c r="DV144" i="4"/>
  <c r="DT144" i="4"/>
  <c r="DR144" i="4"/>
  <c r="DP144" i="4"/>
  <c r="DN144" i="4"/>
  <c r="DL144" i="4"/>
  <c r="DJ144" i="4"/>
  <c r="DH144" i="4"/>
  <c r="DF144" i="4"/>
  <c r="DD144" i="4"/>
  <c r="DB144" i="4"/>
  <c r="CZ144" i="4"/>
  <c r="CX144" i="4"/>
  <c r="CV144" i="4"/>
  <c r="CT144" i="4"/>
  <c r="CR144" i="4"/>
  <c r="CP144" i="4"/>
  <c r="CN144" i="4"/>
  <c r="CL144" i="4"/>
  <c r="CJ144" i="4"/>
  <c r="CH144" i="4"/>
  <c r="CD144" i="4"/>
  <c r="CB144" i="4"/>
  <c r="BZ144" i="4"/>
  <c r="BX144" i="4"/>
  <c r="BV144" i="4"/>
  <c r="BT144" i="4"/>
  <c r="BR144" i="4"/>
  <c r="BP144" i="4"/>
  <c r="BN144" i="4"/>
  <c r="BL144" i="4"/>
  <c r="BJ144" i="4"/>
  <c r="BH144" i="4"/>
  <c r="BF144" i="4"/>
  <c r="BD144" i="4"/>
  <c r="BB144" i="4"/>
  <c r="AZ144" i="4"/>
  <c r="AX144" i="4"/>
  <c r="AV144" i="4"/>
  <c r="AT144" i="4"/>
  <c r="AR144" i="4"/>
  <c r="AP144" i="4"/>
  <c r="AN144" i="4"/>
  <c r="AL144" i="4"/>
  <c r="AJ144" i="4"/>
  <c r="AH144" i="4"/>
  <c r="B144" i="4"/>
  <c r="FP302" i="4"/>
  <c r="FN302" i="4"/>
  <c r="FL302" i="4"/>
  <c r="FJ302" i="4"/>
  <c r="FH302" i="4"/>
  <c r="FF302" i="4"/>
  <c r="FD302" i="4"/>
  <c r="FB302" i="4"/>
  <c r="EZ302" i="4"/>
  <c r="EX302" i="4"/>
  <c r="EV302" i="4"/>
  <c r="ET302" i="4"/>
  <c r="ER302" i="4"/>
  <c r="EP302" i="4"/>
  <c r="EN302" i="4"/>
  <c r="EL302" i="4"/>
  <c r="EJ302" i="4"/>
  <c r="EH302" i="4"/>
  <c r="EF302" i="4"/>
  <c r="ED302" i="4"/>
  <c r="EB302" i="4"/>
  <c r="DZ302" i="4"/>
  <c r="DX302" i="4"/>
  <c r="DV302" i="4"/>
  <c r="DT302" i="4"/>
  <c r="DR302" i="4"/>
  <c r="DP302" i="4"/>
  <c r="DN302" i="4"/>
  <c r="DL302" i="4"/>
  <c r="DJ302" i="4"/>
  <c r="DH302" i="4"/>
  <c r="DF302" i="4"/>
  <c r="DD302" i="4"/>
  <c r="DB302" i="4"/>
  <c r="CZ302" i="4"/>
  <c r="CX302" i="4"/>
  <c r="CV302" i="4"/>
  <c r="CT302" i="4"/>
  <c r="CR302" i="4"/>
  <c r="CP302" i="4"/>
  <c r="CN302" i="4"/>
  <c r="CL302" i="4"/>
  <c r="CJ302" i="4"/>
  <c r="CH302" i="4"/>
  <c r="CD302" i="4"/>
  <c r="CB302" i="4"/>
  <c r="BZ302" i="4"/>
  <c r="BX302" i="4"/>
  <c r="BV302" i="4"/>
  <c r="BT302" i="4"/>
  <c r="BR302" i="4"/>
  <c r="BP302" i="4"/>
  <c r="BN302" i="4"/>
  <c r="BL302" i="4"/>
  <c r="BJ302" i="4"/>
  <c r="BH302" i="4"/>
  <c r="BF302" i="4"/>
  <c r="BD302" i="4"/>
  <c r="BB302" i="4"/>
  <c r="AZ302" i="4"/>
  <c r="AX302" i="4"/>
  <c r="AV302" i="4"/>
  <c r="AT302" i="4"/>
  <c r="AR302" i="4"/>
  <c r="AP302" i="4"/>
  <c r="AN302" i="4"/>
  <c r="AL302" i="4"/>
  <c r="AJ302" i="4"/>
  <c r="AH302" i="4"/>
  <c r="B302" i="4"/>
  <c r="AJ17" i="4"/>
  <c r="AJ32" i="4"/>
  <c r="AJ40" i="4"/>
  <c r="AJ49" i="4"/>
  <c r="AJ60" i="4"/>
  <c r="AJ72" i="4"/>
  <c r="AJ81" i="4"/>
  <c r="AJ84" i="4"/>
  <c r="AJ94" i="4"/>
  <c r="AJ102" i="4"/>
  <c r="AJ97" i="4"/>
  <c r="AJ111" i="4"/>
  <c r="AJ100" i="4"/>
  <c r="AJ118" i="4"/>
  <c r="AJ122" i="4"/>
  <c r="AJ117" i="4"/>
  <c r="AJ120" i="4"/>
  <c r="AJ128" i="4"/>
  <c r="AJ121" i="4"/>
  <c r="AJ139" i="4"/>
  <c r="AJ133" i="4"/>
  <c r="AJ148" i="4"/>
  <c r="AJ225" i="4"/>
  <c r="AJ154" i="4"/>
  <c r="AJ153" i="4"/>
  <c r="AJ151" i="4"/>
  <c r="AJ161" i="4"/>
  <c r="AJ172" i="4"/>
  <c r="AJ194" i="4"/>
  <c r="AJ183" i="4"/>
  <c r="AJ186" i="4"/>
  <c r="AJ196" i="4"/>
  <c r="AJ169" i="4"/>
  <c r="AJ208" i="4"/>
  <c r="AJ178" i="4"/>
  <c r="AJ195" i="4"/>
  <c r="AJ202" i="4"/>
  <c r="AJ211" i="4"/>
  <c r="AJ187" i="4"/>
  <c r="AJ173" i="4"/>
  <c r="AJ210" i="4"/>
  <c r="AJ224" i="4"/>
  <c r="AJ236" i="4"/>
  <c r="AJ221" i="4"/>
  <c r="AJ222" i="4"/>
  <c r="AJ226" i="4"/>
  <c r="AJ364" i="4"/>
  <c r="AJ249" i="4"/>
  <c r="AJ218" i="4"/>
  <c r="AJ321" i="4"/>
  <c r="AJ258" i="4"/>
  <c r="AJ280" i="4"/>
  <c r="AJ266" i="4"/>
  <c r="AJ269" i="4"/>
  <c r="AJ273" i="4"/>
  <c r="AJ276" i="4"/>
  <c r="AJ283" i="4"/>
  <c r="AJ127" i="4"/>
  <c r="AJ286" i="4"/>
  <c r="AJ292" i="4"/>
  <c r="AJ295" i="4"/>
  <c r="AJ223" i="4"/>
  <c r="AJ296" i="4"/>
  <c r="AJ339" i="4"/>
  <c r="AJ314" i="4"/>
  <c r="AJ316" i="4"/>
  <c r="AJ230" i="4"/>
  <c r="AJ320" i="4"/>
  <c r="AJ322" i="4"/>
  <c r="AJ324" i="4"/>
  <c r="AJ326" i="4"/>
  <c r="AJ329" i="4"/>
  <c r="AJ332" i="4"/>
  <c r="AJ342" i="4"/>
  <c r="AJ346" i="4"/>
  <c r="AJ206" i="4"/>
  <c r="AJ354" i="4"/>
  <c r="AJ355" i="4"/>
  <c r="AJ357" i="4"/>
  <c r="AJ359" i="4"/>
  <c r="AJ362" i="4"/>
  <c r="AJ367" i="4"/>
  <c r="AJ370" i="4"/>
  <c r="AJ333" i="4"/>
  <c r="AJ373" i="4"/>
  <c r="AJ377" i="4"/>
  <c r="AJ379" i="4"/>
  <c r="AJ380" i="4"/>
  <c r="AJ381" i="4"/>
  <c r="AJ383" i="4"/>
  <c r="AJ284" i="4"/>
  <c r="AJ394" i="4"/>
  <c r="AJ397" i="4"/>
  <c r="AI398" i="4"/>
  <c r="AJ398" i="4" s="1"/>
  <c r="AH397" i="4"/>
  <c r="AJ396" i="4"/>
  <c r="AH396" i="4"/>
  <c r="AJ395" i="4"/>
  <c r="AH395" i="4"/>
  <c r="AH394" i="4"/>
  <c r="AJ301" i="4"/>
  <c r="AH301" i="4"/>
  <c r="AH284" i="4"/>
  <c r="AH383" i="4"/>
  <c r="AJ382" i="4"/>
  <c r="AH382" i="4"/>
  <c r="AH381" i="4"/>
  <c r="AH380" i="4"/>
  <c r="AH379" i="4"/>
  <c r="AJ378" i="4"/>
  <c r="AH378" i="4"/>
  <c r="AH377" i="4"/>
  <c r="AJ376" i="4"/>
  <c r="AH376" i="4"/>
  <c r="AJ375" i="4"/>
  <c r="AH375" i="4"/>
  <c r="AJ374" i="4"/>
  <c r="AH374" i="4"/>
  <c r="AH373" i="4"/>
  <c r="AH333" i="4"/>
  <c r="AJ372" i="4"/>
  <c r="AH372" i="4"/>
  <c r="AJ334" i="4"/>
  <c r="AH334" i="4"/>
  <c r="AH370" i="4"/>
  <c r="AJ369" i="4"/>
  <c r="AH369" i="4"/>
  <c r="AJ368" i="4"/>
  <c r="AH368" i="4"/>
  <c r="AH367" i="4"/>
  <c r="AJ366" i="4"/>
  <c r="AH366" i="4"/>
  <c r="AH362" i="4"/>
  <c r="AJ361" i="4"/>
  <c r="AH361" i="4"/>
  <c r="AJ360" i="4"/>
  <c r="AH360" i="4"/>
  <c r="AH359" i="4"/>
  <c r="AJ358" i="4"/>
  <c r="AH358" i="4"/>
  <c r="AH357" i="4"/>
  <c r="AJ356" i="4"/>
  <c r="AH356" i="4"/>
  <c r="AH355" i="4"/>
  <c r="AH354" i="4"/>
  <c r="AJ350" i="4"/>
  <c r="AH350" i="4"/>
  <c r="AJ349" i="4"/>
  <c r="AH349" i="4"/>
  <c r="AH206" i="4"/>
  <c r="AJ348" i="4"/>
  <c r="AH348" i="4"/>
  <c r="AJ347" i="4"/>
  <c r="AH347" i="4"/>
  <c r="AJ267" i="4"/>
  <c r="AH267" i="4"/>
  <c r="AH346" i="4"/>
  <c r="AJ285" i="4"/>
  <c r="AH285" i="4"/>
  <c r="AJ345" i="4"/>
  <c r="AH345" i="4"/>
  <c r="AJ344" i="4"/>
  <c r="AH344" i="4"/>
  <c r="AJ343" i="4"/>
  <c r="AH343" i="4"/>
  <c r="AH342" i="4"/>
  <c r="AJ341" i="4"/>
  <c r="AH341" i="4"/>
  <c r="AJ340" i="4"/>
  <c r="AH340" i="4"/>
  <c r="AH332" i="4"/>
  <c r="AJ371" i="4"/>
  <c r="AH371" i="4"/>
  <c r="AJ331" i="4"/>
  <c r="AH331" i="4"/>
  <c r="AJ264" i="4"/>
  <c r="AH264" i="4"/>
  <c r="AJ330" i="4"/>
  <c r="AH330" i="4"/>
  <c r="AH329" i="4"/>
  <c r="AJ327" i="4"/>
  <c r="AH327" i="4"/>
  <c r="AJ268" i="4"/>
  <c r="AH268" i="4"/>
  <c r="AH326" i="4"/>
  <c r="AJ325" i="4"/>
  <c r="AH325" i="4"/>
  <c r="AJ256" i="4"/>
  <c r="AH256" i="4"/>
  <c r="AH324" i="4"/>
  <c r="AJ323" i="4"/>
  <c r="AH323" i="4"/>
  <c r="AH322" i="4"/>
  <c r="AJ271" i="4"/>
  <c r="AH271" i="4"/>
  <c r="AH320" i="4"/>
  <c r="AH230" i="4"/>
  <c r="AJ319" i="4"/>
  <c r="AH319" i="4"/>
  <c r="AJ318" i="4"/>
  <c r="AH318" i="4"/>
  <c r="AJ317" i="4"/>
  <c r="AH317" i="4"/>
  <c r="AJ265" i="4"/>
  <c r="AH265" i="4"/>
  <c r="AH316" i="4"/>
  <c r="AJ315" i="4"/>
  <c r="AH315" i="4"/>
  <c r="AH314" i="4"/>
  <c r="AJ313" i="4"/>
  <c r="AH313" i="4"/>
  <c r="AJ311" i="4"/>
  <c r="AH311" i="4"/>
  <c r="AJ310" i="4"/>
  <c r="AH310" i="4"/>
  <c r="AJ309" i="4"/>
  <c r="AH309" i="4"/>
  <c r="AJ308" i="4"/>
  <c r="AH308" i="4"/>
  <c r="AJ303" i="4"/>
  <c r="AH303" i="4"/>
  <c r="AJ365" i="4"/>
  <c r="AH365" i="4"/>
  <c r="AH339" i="4"/>
  <c r="AJ300" i="4"/>
  <c r="AH300" i="4"/>
  <c r="AJ299" i="4"/>
  <c r="AH299" i="4"/>
  <c r="AJ298" i="4"/>
  <c r="AH298" i="4"/>
  <c r="AJ297" i="4"/>
  <c r="AH297" i="4"/>
  <c r="AH296" i="4"/>
  <c r="AH223" i="4"/>
  <c r="AH295" i="4"/>
  <c r="AJ312" i="4"/>
  <c r="AH312" i="4"/>
  <c r="AJ384" i="4"/>
  <c r="AH384" i="4"/>
  <c r="AJ293" i="4"/>
  <c r="AH293" i="4"/>
  <c r="AJ257" i="4"/>
  <c r="AH257" i="4"/>
  <c r="AH292" i="4"/>
  <c r="AJ306" i="4"/>
  <c r="AH306" i="4"/>
  <c r="AJ291" i="4"/>
  <c r="AH291" i="4"/>
  <c r="AJ289" i="4"/>
  <c r="AH289" i="4"/>
  <c r="AJ288" i="4"/>
  <c r="AH288" i="4"/>
  <c r="AJ287" i="4"/>
  <c r="AH287" i="4"/>
  <c r="AH286" i="4"/>
  <c r="AJ254" i="4"/>
  <c r="AH127" i="4"/>
  <c r="AH283" i="4"/>
  <c r="AJ282" i="4"/>
  <c r="AH282" i="4"/>
  <c r="AJ281" i="4"/>
  <c r="AH281" i="4"/>
  <c r="AJ294" i="4"/>
  <c r="AH294" i="4"/>
  <c r="AJ290" i="4"/>
  <c r="AH290" i="4"/>
  <c r="AH276" i="4"/>
  <c r="AJ274" i="4"/>
  <c r="AH274" i="4"/>
  <c r="AH273" i="4"/>
  <c r="AJ246" i="4"/>
  <c r="AH246" i="4"/>
  <c r="AJ270" i="4"/>
  <c r="AH270" i="4"/>
  <c r="AH269" i="4"/>
  <c r="AJ201" i="4"/>
  <c r="AH201" i="4"/>
  <c r="AH266" i="4"/>
  <c r="AJ263" i="4"/>
  <c r="AH263" i="4"/>
  <c r="AH280" i="4"/>
  <c r="AJ262" i="4"/>
  <c r="AH262" i="4"/>
  <c r="AJ261" i="4"/>
  <c r="AH261" i="4"/>
  <c r="AJ260" i="4"/>
  <c r="AH260" i="4"/>
  <c r="AJ232" i="4"/>
  <c r="AH232" i="4"/>
  <c r="AJ259" i="4"/>
  <c r="AH259" i="4"/>
  <c r="AH258" i="4"/>
  <c r="AJ272" i="4"/>
  <c r="AH272" i="4"/>
  <c r="AH321" i="4"/>
  <c r="AJ253" i="4"/>
  <c r="AH253" i="4"/>
  <c r="AJ242" i="4"/>
  <c r="AH242" i="4"/>
  <c r="AJ307" i="4"/>
  <c r="AH307" i="4"/>
  <c r="AJ252" i="4"/>
  <c r="AH252" i="4"/>
  <c r="AH218" i="4"/>
  <c r="AJ251" i="4"/>
  <c r="AH251" i="4"/>
  <c r="AJ250" i="4"/>
  <c r="AH250" i="4"/>
  <c r="AH249" i="4"/>
  <c r="AJ248" i="4"/>
  <c r="AH248" i="4"/>
  <c r="AJ247" i="4"/>
  <c r="AH247" i="4"/>
  <c r="AJ241" i="4"/>
  <c r="AH241" i="4"/>
  <c r="AJ245" i="4"/>
  <c r="AH245" i="4"/>
  <c r="AH364" i="4"/>
  <c r="AJ244" i="4"/>
  <c r="AH244" i="4"/>
  <c r="AH226" i="4"/>
  <c r="AH222" i="4"/>
  <c r="AJ234" i="4"/>
  <c r="AH234" i="4"/>
  <c r="AJ240" i="4"/>
  <c r="AH240" i="4"/>
  <c r="AJ277" i="4"/>
  <c r="AH277" i="4"/>
  <c r="AJ239" i="4"/>
  <c r="AH239" i="4"/>
  <c r="AJ237" i="4"/>
  <c r="AH237" i="4"/>
  <c r="AH236" i="4"/>
  <c r="AJ235" i="4"/>
  <c r="AH235" i="4"/>
  <c r="AJ227" i="4"/>
  <c r="AH227" i="4"/>
  <c r="AJ233" i="4"/>
  <c r="AH233" i="4"/>
  <c r="AJ228" i="4"/>
  <c r="AH228" i="4"/>
  <c r="AH224" i="4"/>
  <c r="AJ152" i="4"/>
  <c r="AH152" i="4"/>
  <c r="AJ238" i="4"/>
  <c r="AH238" i="4"/>
  <c r="AH210" i="4"/>
  <c r="AJ217" i="4"/>
  <c r="AH217" i="4"/>
  <c r="AJ214" i="4"/>
  <c r="AH214" i="4"/>
  <c r="AJ220" i="4"/>
  <c r="AH220" i="4"/>
  <c r="AH173" i="4"/>
  <c r="AJ231" i="4"/>
  <c r="AH231" i="4"/>
  <c r="AH187" i="4"/>
  <c r="AJ243" i="4"/>
  <c r="AH243" i="4"/>
  <c r="AJ216" i="4"/>
  <c r="AH216" i="4"/>
  <c r="AJ215" i="4"/>
  <c r="AH215" i="4"/>
  <c r="AJ209" i="4"/>
  <c r="AH209" i="4"/>
  <c r="AJ212" i="4"/>
  <c r="AH212" i="4"/>
  <c r="AH211" i="4"/>
  <c r="AJ175" i="4"/>
  <c r="AH175" i="4"/>
  <c r="AJ219" i="4"/>
  <c r="AH219" i="4"/>
  <c r="AJ179" i="4"/>
  <c r="AH179" i="4"/>
  <c r="AJ204" i="4"/>
  <c r="AH204" i="4"/>
  <c r="AJ203" i="4"/>
  <c r="AH203" i="4"/>
  <c r="AH202" i="4"/>
  <c r="AJ200" i="4"/>
  <c r="AH200" i="4"/>
  <c r="AJ199" i="4"/>
  <c r="AH199" i="4"/>
  <c r="AJ229" i="4"/>
  <c r="AH229" i="4"/>
  <c r="AJ198" i="4"/>
  <c r="AH198" i="4"/>
  <c r="AJ182" i="4"/>
  <c r="AH182" i="4"/>
  <c r="AJ170" i="4"/>
  <c r="AH170" i="4"/>
  <c r="AJ191" i="4"/>
  <c r="AH191" i="4"/>
  <c r="AH195" i="4"/>
  <c r="AJ205" i="4"/>
  <c r="AH205" i="4"/>
  <c r="AJ207" i="4"/>
  <c r="AH207" i="4"/>
  <c r="AH178" i="4"/>
  <c r="AJ189" i="4"/>
  <c r="AH189" i="4"/>
  <c r="AJ190" i="4"/>
  <c r="AH190" i="4"/>
  <c r="AJ213" i="4"/>
  <c r="AH213" i="4"/>
  <c r="AJ188" i="4"/>
  <c r="AH188" i="4"/>
  <c r="AH208" i="4"/>
  <c r="AJ255" i="4"/>
  <c r="AH255" i="4"/>
  <c r="AH169" i="4"/>
  <c r="AJ180" i="4"/>
  <c r="AH180" i="4"/>
  <c r="AJ193" i="4"/>
  <c r="AH193" i="4"/>
  <c r="AJ197" i="4"/>
  <c r="AH197" i="4"/>
  <c r="AJ181" i="4"/>
  <c r="AH181" i="4"/>
  <c r="AJ177" i="4"/>
  <c r="AH177" i="4"/>
  <c r="AH196" i="4"/>
  <c r="AJ51" i="4"/>
  <c r="AH51" i="4"/>
  <c r="AJ156" i="4"/>
  <c r="AH156" i="4"/>
  <c r="AH186" i="4"/>
  <c r="AJ192" i="4"/>
  <c r="AH192" i="4"/>
  <c r="AJ174" i="4"/>
  <c r="AH174" i="4"/>
  <c r="AJ176" i="4"/>
  <c r="AH176" i="4"/>
  <c r="AJ166" i="4"/>
  <c r="AH166" i="4"/>
  <c r="AH183" i="4"/>
  <c r="AJ184" i="4"/>
  <c r="AH184" i="4"/>
  <c r="AH194" i="4"/>
  <c r="AH172" i="4"/>
  <c r="AJ185" i="4"/>
  <c r="AH185" i="4"/>
  <c r="AJ163" i="4"/>
  <c r="AH163" i="4"/>
  <c r="AJ168" i="4"/>
  <c r="AH168" i="4"/>
  <c r="AJ158" i="4"/>
  <c r="AH158" i="4"/>
  <c r="AH161" i="4"/>
  <c r="AJ171" i="4"/>
  <c r="AH171" i="4"/>
  <c r="AH151" i="4"/>
  <c r="AJ134" i="4"/>
  <c r="AH134" i="4"/>
  <c r="AJ167" i="4"/>
  <c r="AH167" i="4"/>
  <c r="AJ147" i="4"/>
  <c r="AJ160" i="4"/>
  <c r="AH160" i="4"/>
  <c r="AJ159" i="4"/>
  <c r="AH159" i="4"/>
  <c r="AJ157" i="4"/>
  <c r="AH157" i="4"/>
  <c r="AJ164" i="4"/>
  <c r="AH164" i="4"/>
  <c r="AJ155" i="4"/>
  <c r="AH155" i="4"/>
  <c r="AH153" i="4"/>
  <c r="AJ165" i="4"/>
  <c r="AH165" i="4"/>
  <c r="AJ142" i="4"/>
  <c r="AH142" i="4"/>
  <c r="AJ140" i="4"/>
  <c r="AJ150" i="4"/>
  <c r="AJ143" i="4"/>
  <c r="AH143" i="4"/>
  <c r="AH225" i="4"/>
  <c r="AH148" i="4"/>
  <c r="AJ146" i="4"/>
  <c r="AH146" i="4"/>
  <c r="AJ138" i="4"/>
  <c r="AH138" i="4"/>
  <c r="AJ149" i="4"/>
  <c r="AH149" i="4"/>
  <c r="AJ137" i="4"/>
  <c r="AH133" i="4"/>
  <c r="AJ136" i="4"/>
  <c r="AH136" i="4"/>
  <c r="AH139" i="4"/>
  <c r="AH121" i="4"/>
  <c r="AJ132" i="4"/>
  <c r="AH132" i="4"/>
  <c r="AJ141" i="4"/>
  <c r="AH141" i="4"/>
  <c r="AJ125" i="4"/>
  <c r="AH125" i="4"/>
  <c r="AJ131" i="4"/>
  <c r="AH131" i="4"/>
  <c r="AH128" i="4"/>
  <c r="AJ130" i="4"/>
  <c r="AH130" i="4"/>
  <c r="AH120" i="4"/>
  <c r="AH117" i="4"/>
  <c r="AJ124" i="4"/>
  <c r="AH124" i="4"/>
  <c r="AJ99" i="4"/>
  <c r="AH99" i="4"/>
  <c r="AJ123" i="4"/>
  <c r="AH123" i="4"/>
  <c r="AJ126" i="4"/>
  <c r="AH126" i="4"/>
  <c r="AH122" i="4"/>
  <c r="AJ116" i="4"/>
  <c r="AH116" i="4"/>
  <c r="AJ115" i="4"/>
  <c r="AH115" i="4"/>
  <c r="AH118" i="4"/>
  <c r="AJ129" i="4"/>
  <c r="AH129" i="4"/>
  <c r="AJ135" i="4"/>
  <c r="AH135" i="4"/>
  <c r="AJ162" i="4"/>
  <c r="AH162" i="4"/>
  <c r="AJ145" i="4"/>
  <c r="AH145" i="4"/>
  <c r="AH100" i="4"/>
  <c r="AJ113" i="4"/>
  <c r="AH113" i="4"/>
  <c r="AJ114" i="4"/>
  <c r="AH114" i="4"/>
  <c r="AJ101" i="4"/>
  <c r="AJ110" i="4"/>
  <c r="AH110" i="4"/>
  <c r="AJ119" i="4"/>
  <c r="AH119" i="4"/>
  <c r="AJ104" i="4"/>
  <c r="AH104" i="4"/>
  <c r="AJ112" i="4"/>
  <c r="AH112" i="4"/>
  <c r="AH111" i="4"/>
  <c r="AJ109" i="4"/>
  <c r="AH109" i="4"/>
  <c r="AH97" i="4"/>
  <c r="AJ108" i="4"/>
  <c r="AH108" i="4"/>
  <c r="AJ95" i="4"/>
  <c r="AH95" i="4"/>
  <c r="AJ106" i="4"/>
  <c r="AH106" i="4"/>
  <c r="AJ103" i="4"/>
  <c r="AH103" i="4"/>
  <c r="AJ107" i="4"/>
  <c r="AH107" i="4"/>
  <c r="AJ105" i="4"/>
  <c r="AH105" i="4"/>
  <c r="AJ85" i="4"/>
  <c r="AH85" i="4"/>
  <c r="AJ86" i="4"/>
  <c r="AH86" i="4"/>
  <c r="AJ96" i="4"/>
  <c r="AH96" i="4"/>
  <c r="AJ98" i="4"/>
  <c r="AH98" i="4"/>
  <c r="AJ87" i="4"/>
  <c r="AH87" i="4"/>
  <c r="AJ93" i="4"/>
  <c r="AH93" i="4"/>
  <c r="AJ91" i="4"/>
  <c r="AH91" i="4"/>
  <c r="AJ90" i="4"/>
  <c r="AH90" i="4"/>
  <c r="AJ88" i="4"/>
  <c r="AH88" i="4"/>
  <c r="AJ92" i="4"/>
  <c r="AH92" i="4"/>
  <c r="AJ83" i="4"/>
  <c r="AH83" i="4"/>
  <c r="AJ82" i="4"/>
  <c r="AH81" i="4"/>
  <c r="AJ79" i="4"/>
  <c r="AH79" i="4"/>
  <c r="AJ77" i="4"/>
  <c r="AH77" i="4"/>
  <c r="AJ63" i="4"/>
  <c r="AH63" i="4"/>
  <c r="AJ78" i="4"/>
  <c r="AH78" i="4"/>
  <c r="AJ76" i="4"/>
  <c r="AH76" i="4"/>
  <c r="AJ73" i="4"/>
  <c r="AH73" i="4"/>
  <c r="AJ89" i="4"/>
  <c r="AH89" i="4"/>
  <c r="AH72" i="4"/>
  <c r="AJ80" i="4"/>
  <c r="AH80" i="4"/>
  <c r="AJ74" i="4"/>
  <c r="AH74" i="4"/>
  <c r="AJ75" i="4"/>
  <c r="AH75" i="4"/>
  <c r="AJ71" i="4"/>
  <c r="AH71" i="4"/>
  <c r="AJ70" i="4"/>
  <c r="AH70" i="4"/>
  <c r="AJ69" i="4"/>
  <c r="AH69" i="4"/>
  <c r="AJ56" i="4"/>
  <c r="AH56" i="4"/>
  <c r="AJ68" i="4"/>
  <c r="AJ67" i="4"/>
  <c r="AH67" i="4"/>
  <c r="AJ66" i="4"/>
  <c r="AH66" i="4"/>
  <c r="AJ65" i="4"/>
  <c r="AH65" i="4"/>
  <c r="AJ57" i="4"/>
  <c r="AH57" i="4"/>
  <c r="AJ61" i="4"/>
  <c r="AH61" i="4"/>
  <c r="AJ58" i="4"/>
  <c r="AH58" i="4"/>
  <c r="AJ44" i="4"/>
  <c r="AH44" i="4"/>
  <c r="AH60" i="4"/>
  <c r="AJ55" i="4"/>
  <c r="AH55" i="4"/>
  <c r="AJ64" i="4"/>
  <c r="AH64" i="4"/>
  <c r="AJ59" i="4"/>
  <c r="AH59" i="4"/>
  <c r="AJ52" i="4"/>
  <c r="AH52" i="4"/>
  <c r="AJ46" i="4"/>
  <c r="AH46" i="4"/>
  <c r="AJ62" i="4"/>
  <c r="AH62" i="4"/>
  <c r="AJ54" i="4"/>
  <c r="AH54" i="4"/>
  <c r="AH49" i="4"/>
  <c r="AJ50" i="4"/>
  <c r="AH50" i="4"/>
  <c r="AJ48" i="4"/>
  <c r="AH48" i="4"/>
  <c r="AJ47" i="4"/>
  <c r="AH47" i="4"/>
  <c r="AJ42" i="4"/>
  <c r="AH42" i="4"/>
  <c r="AJ45" i="4"/>
  <c r="AH45" i="4"/>
  <c r="AJ53" i="4"/>
  <c r="AH53" i="4"/>
  <c r="AJ43" i="4"/>
  <c r="AH43" i="4"/>
  <c r="AH40" i="4"/>
  <c r="AJ41" i="4"/>
  <c r="AH41" i="4"/>
  <c r="AJ39" i="4"/>
  <c r="AH39" i="4"/>
  <c r="AJ38" i="4"/>
  <c r="AH38" i="4"/>
  <c r="AJ36" i="4"/>
  <c r="AH36" i="4"/>
  <c r="AJ35" i="4"/>
  <c r="AH35" i="4"/>
  <c r="AJ37" i="4"/>
  <c r="AH37" i="4"/>
  <c r="AJ28" i="4"/>
  <c r="AH28" i="4"/>
  <c r="AH32" i="4"/>
  <c r="AJ34" i="4"/>
  <c r="AH34" i="4"/>
  <c r="AJ31" i="4"/>
  <c r="AH31" i="4"/>
  <c r="AJ30" i="4"/>
  <c r="AH30" i="4"/>
  <c r="AJ25" i="4"/>
  <c r="AH25" i="4"/>
  <c r="AJ27" i="4"/>
  <c r="AH27" i="4"/>
  <c r="AJ29" i="4"/>
  <c r="AH29" i="4"/>
  <c r="AJ26" i="4"/>
  <c r="AH26" i="4"/>
  <c r="AJ22" i="4"/>
  <c r="AH22" i="4"/>
  <c r="AJ24" i="4"/>
  <c r="AH24" i="4"/>
  <c r="AJ33" i="4"/>
  <c r="AH33" i="4"/>
  <c r="AJ23" i="4"/>
  <c r="AH23" i="4"/>
  <c r="AJ21" i="4"/>
  <c r="AH21" i="4"/>
  <c r="AJ20" i="4"/>
  <c r="AH20" i="4"/>
  <c r="AJ19" i="4"/>
  <c r="AH19" i="4"/>
  <c r="AJ18" i="4"/>
  <c r="AH18" i="4"/>
  <c r="AH17" i="4"/>
  <c r="AJ16" i="4"/>
  <c r="AH16" i="4"/>
  <c r="AJ14" i="4"/>
  <c r="AH14" i="4"/>
  <c r="AJ15" i="4"/>
  <c r="AH15" i="4"/>
  <c r="AJ13" i="4"/>
  <c r="AH13" i="4"/>
  <c r="AJ12" i="4"/>
  <c r="AH12" i="4"/>
  <c r="AJ11" i="4"/>
  <c r="AH11" i="4"/>
  <c r="AJ10" i="4"/>
  <c r="AH10" i="4"/>
  <c r="AJ661" i="4"/>
  <c r="AJ654" i="4"/>
  <c r="AH661" i="4"/>
  <c r="AH654" i="4"/>
  <c r="AG398" i="4"/>
  <c r="AH398" i="4" s="1"/>
  <c r="AL397" i="4"/>
  <c r="AL396" i="4"/>
  <c r="AL395" i="4"/>
  <c r="AL394" i="4"/>
  <c r="AL379" i="4"/>
  <c r="AL377" i="4"/>
  <c r="AL358" i="4"/>
  <c r="AL350" i="4"/>
  <c r="AL206" i="4"/>
  <c r="AL344" i="4"/>
  <c r="AL318" i="4"/>
  <c r="AL265" i="4"/>
  <c r="AL309" i="4"/>
  <c r="AL293" i="4"/>
  <c r="AL287" i="4"/>
  <c r="AL294" i="4"/>
  <c r="AL321" i="4"/>
  <c r="AL242" i="4"/>
  <c r="AL248" i="4"/>
  <c r="AL227" i="4"/>
  <c r="AL238" i="4"/>
  <c r="AL215" i="4"/>
  <c r="AL212" i="4"/>
  <c r="AL179" i="4"/>
  <c r="AL182" i="4"/>
  <c r="AL220" i="4"/>
  <c r="AL190" i="4"/>
  <c r="AL213" i="4"/>
  <c r="AL180" i="4"/>
  <c r="AL181" i="4"/>
  <c r="AL176" i="4"/>
  <c r="AL184" i="4"/>
  <c r="AL171" i="4"/>
  <c r="AL151" i="4"/>
  <c r="AL160" i="4"/>
  <c r="AL153" i="4"/>
  <c r="AL165" i="4"/>
  <c r="AL140" i="4"/>
  <c r="AL148" i="4"/>
  <c r="AL138" i="4"/>
  <c r="AL139" i="4"/>
  <c r="AL131" i="4"/>
  <c r="AL101" i="4"/>
  <c r="AL130" i="4"/>
  <c r="AL129" i="4"/>
  <c r="AL114" i="4"/>
  <c r="AL112" i="4"/>
  <c r="AL97" i="4"/>
  <c r="AL107" i="4"/>
  <c r="AL90" i="4"/>
  <c r="AL88" i="4"/>
  <c r="AL83" i="4"/>
  <c r="AL77" i="4"/>
  <c r="AL78" i="4"/>
  <c r="AL74" i="4"/>
  <c r="AL68" i="4"/>
  <c r="AL66" i="4"/>
  <c r="AL65" i="4"/>
  <c r="AL58" i="4"/>
  <c r="AL60" i="4"/>
  <c r="AL59" i="4"/>
  <c r="AL52" i="4"/>
  <c r="AL62" i="4"/>
  <c r="AL47" i="4"/>
  <c r="AL42" i="4"/>
  <c r="AL53" i="4"/>
  <c r="AL43" i="4"/>
  <c r="AL39" i="4"/>
  <c r="AL36" i="4"/>
  <c r="AL28" i="4"/>
  <c r="AL32" i="4"/>
  <c r="AL31" i="4"/>
  <c r="AL30" i="4"/>
  <c r="AL29" i="4"/>
  <c r="AL22" i="4"/>
  <c r="AL33" i="4"/>
  <c r="AL23" i="4"/>
  <c r="AL21" i="4"/>
  <c r="AL19" i="4"/>
  <c r="AL18" i="4"/>
  <c r="AL13" i="4"/>
  <c r="AL11" i="4"/>
  <c r="AL10" i="4"/>
  <c r="AL661" i="4"/>
  <c r="AL654" i="4"/>
  <c r="AK398" i="4"/>
  <c r="AN397" i="4"/>
  <c r="AN396" i="4"/>
  <c r="AN395" i="4"/>
  <c r="AN394" i="4"/>
  <c r="AN301" i="4"/>
  <c r="AN284" i="4"/>
  <c r="AN383" i="4"/>
  <c r="AN382" i="4"/>
  <c r="AN381" i="4"/>
  <c r="AN380" i="4"/>
  <c r="AN334" i="4"/>
  <c r="AN285" i="4"/>
  <c r="AN379" i="4"/>
  <c r="AN378" i="4"/>
  <c r="AN377" i="4"/>
  <c r="AN376" i="4"/>
  <c r="AN375" i="4"/>
  <c r="AN374" i="4"/>
  <c r="AN373" i="4"/>
  <c r="AN333" i="4"/>
  <c r="AN372" i="4"/>
  <c r="AN370" i="4"/>
  <c r="AN369" i="4"/>
  <c r="AN368" i="4"/>
  <c r="AN367" i="4"/>
  <c r="AN366" i="4"/>
  <c r="AN362" i="4"/>
  <c r="AN361" i="4"/>
  <c r="AN360" i="4"/>
  <c r="AN359" i="4"/>
  <c r="AN358" i="4"/>
  <c r="AN357" i="4"/>
  <c r="AN356" i="4"/>
  <c r="AN355" i="4"/>
  <c r="AN354" i="4"/>
  <c r="AN206" i="4"/>
  <c r="AN350" i="4"/>
  <c r="AN349" i="4"/>
  <c r="AN348" i="4"/>
  <c r="AN347" i="4"/>
  <c r="AN267" i="4"/>
  <c r="AN346" i="4"/>
  <c r="AN345" i="4"/>
  <c r="AN344" i="4"/>
  <c r="AN343" i="4"/>
  <c r="AN342" i="4"/>
  <c r="AN341" i="4"/>
  <c r="AN327" i="4"/>
  <c r="AN332" i="4"/>
  <c r="AN371" i="4"/>
  <c r="AN331" i="4"/>
  <c r="AN264" i="4"/>
  <c r="AN330" i="4"/>
  <c r="AN329" i="4"/>
  <c r="AN317" i="4"/>
  <c r="AN268" i="4"/>
  <c r="AN326" i="4"/>
  <c r="AN325" i="4"/>
  <c r="AN256" i="4"/>
  <c r="AN324" i="4"/>
  <c r="AN323" i="4"/>
  <c r="AN322" i="4"/>
  <c r="AN271" i="4"/>
  <c r="AN320" i="4"/>
  <c r="AN230" i="4"/>
  <c r="AN319" i="4"/>
  <c r="AN318" i="4"/>
  <c r="AN265" i="4"/>
  <c r="AN316" i="4"/>
  <c r="AN315" i="4"/>
  <c r="AN314" i="4"/>
  <c r="AN313" i="4"/>
  <c r="AN311" i="4"/>
  <c r="AN310" i="4"/>
  <c r="AN309" i="4"/>
  <c r="AN308" i="4"/>
  <c r="AN223" i="4"/>
  <c r="AN303" i="4"/>
  <c r="AN365" i="4"/>
  <c r="AN339" i="4"/>
  <c r="AN300" i="4"/>
  <c r="AN299" i="4"/>
  <c r="AN298" i="4"/>
  <c r="AN297" i="4"/>
  <c r="AN296" i="4"/>
  <c r="AN293" i="4"/>
  <c r="AN295" i="4"/>
  <c r="AN312" i="4"/>
  <c r="AN257" i="4"/>
  <c r="AN292" i="4"/>
  <c r="AN306" i="4"/>
  <c r="AN291" i="4"/>
  <c r="AN289" i="4"/>
  <c r="AN384" i="4"/>
  <c r="AN254" i="4"/>
  <c r="AN201" i="4"/>
  <c r="AN287" i="4"/>
  <c r="AN288" i="4"/>
  <c r="AN286" i="4"/>
  <c r="AN127" i="4"/>
  <c r="AN283" i="4"/>
  <c r="AN282" i="4"/>
  <c r="AN281" i="4"/>
  <c r="AN294" i="4"/>
  <c r="AN290" i="4"/>
  <c r="AN340" i="4"/>
  <c r="AN276" i="4"/>
  <c r="AN274" i="4"/>
  <c r="AN273" i="4"/>
  <c r="AN246" i="4"/>
  <c r="AN270" i="4"/>
  <c r="AN262" i="4"/>
  <c r="AN269" i="4"/>
  <c r="AN266" i="4"/>
  <c r="AN263" i="4"/>
  <c r="AN280" i="4"/>
  <c r="AN261" i="4"/>
  <c r="AN260" i="4"/>
  <c r="AN232" i="4"/>
  <c r="AN259" i="4"/>
  <c r="AN258" i="4"/>
  <c r="AN272" i="4"/>
  <c r="AN241" i="4"/>
  <c r="AN253" i="4"/>
  <c r="AN321" i="4"/>
  <c r="AN242" i="4"/>
  <c r="AN252" i="4"/>
  <c r="AN218" i="4"/>
  <c r="AN251" i="4"/>
  <c r="AN250" i="4"/>
  <c r="AN249" i="4"/>
  <c r="AN248" i="4"/>
  <c r="AN247" i="4"/>
  <c r="AN244" i="4"/>
  <c r="AN245" i="4"/>
  <c r="AN226" i="4"/>
  <c r="AN222" i="4"/>
  <c r="AN234" i="4"/>
  <c r="AN240" i="4"/>
  <c r="AN277" i="4"/>
  <c r="AN239" i="4"/>
  <c r="AN221" i="4"/>
  <c r="AN173" i="4"/>
  <c r="AN237" i="4"/>
  <c r="AN236" i="4"/>
  <c r="AN235" i="4"/>
  <c r="AN227" i="4"/>
  <c r="AN233" i="4"/>
  <c r="AN364" i="4"/>
  <c r="AN228" i="4"/>
  <c r="AN307" i="4"/>
  <c r="AN224" i="4"/>
  <c r="AN152" i="4"/>
  <c r="AN238" i="4"/>
  <c r="AN210" i="4"/>
  <c r="AN214" i="4"/>
  <c r="AN231" i="4"/>
  <c r="AN243" i="4"/>
  <c r="AN187" i="4"/>
  <c r="AN216" i="4"/>
  <c r="AN215" i="4"/>
  <c r="AN179" i="4"/>
  <c r="AN212" i="4"/>
  <c r="AN211" i="4"/>
  <c r="AN217" i="4"/>
  <c r="AN175" i="4"/>
  <c r="AN170" i="4"/>
  <c r="AN219" i="4"/>
  <c r="AN204" i="4"/>
  <c r="AN203" i="4"/>
  <c r="AN202" i="4"/>
  <c r="AN200" i="4"/>
  <c r="AN209" i="4"/>
  <c r="AN199" i="4"/>
  <c r="AN229" i="4"/>
  <c r="AN198" i="4"/>
  <c r="AN182" i="4"/>
  <c r="AN191" i="4"/>
  <c r="AN195" i="4"/>
  <c r="AN178" i="4"/>
  <c r="AN189" i="4"/>
  <c r="AN205" i="4"/>
  <c r="AN190" i="4"/>
  <c r="AN220" i="4"/>
  <c r="AN188" i="4"/>
  <c r="AN213" i="4"/>
  <c r="AN255" i="4"/>
  <c r="AN208" i="4"/>
  <c r="AN169" i="4"/>
  <c r="AN166" i="4"/>
  <c r="AN177" i="4"/>
  <c r="AN180" i="4"/>
  <c r="AN156" i="4"/>
  <c r="AN207" i="4"/>
  <c r="AN181" i="4"/>
  <c r="AN193" i="4"/>
  <c r="AN51" i="4"/>
  <c r="AN192" i="4"/>
  <c r="AN176" i="4"/>
  <c r="AN174" i="4"/>
  <c r="AN183" i="4"/>
  <c r="AN196" i="4"/>
  <c r="AN134" i="4"/>
  <c r="AN197" i="4"/>
  <c r="AN194" i="4"/>
  <c r="AN172" i="4"/>
  <c r="AN147" i="4"/>
  <c r="AN184" i="4"/>
  <c r="AN158" i="4"/>
  <c r="AN163" i="4"/>
  <c r="AN168" i="4"/>
  <c r="AN185" i="4"/>
  <c r="AN171" i="4"/>
  <c r="AN151" i="4"/>
  <c r="AN186" i="4"/>
  <c r="AN160" i="4"/>
  <c r="AN161" i="4"/>
  <c r="AN157" i="4"/>
  <c r="AN164" i="4"/>
  <c r="AN155" i="4"/>
  <c r="AN167" i="4"/>
  <c r="AN159" i="4"/>
  <c r="AN153" i="4"/>
  <c r="AN142" i="4"/>
  <c r="AN140" i="4"/>
  <c r="AN154" i="4"/>
  <c r="AN165" i="4"/>
  <c r="AN225" i="4"/>
  <c r="AN148" i="4"/>
  <c r="AN146" i="4"/>
  <c r="AN138" i="4"/>
  <c r="AN149" i="4"/>
  <c r="AN137" i="4"/>
  <c r="AN133" i="4"/>
  <c r="AN143" i="4"/>
  <c r="AN101" i="4"/>
  <c r="AN136" i="4"/>
  <c r="AN121" i="4"/>
  <c r="AN132" i="4"/>
  <c r="AN141" i="4"/>
  <c r="AN139" i="4"/>
  <c r="AN125" i="4"/>
  <c r="AN128" i="4"/>
  <c r="AN117" i="4"/>
  <c r="AN130" i="4"/>
  <c r="AN120" i="4"/>
  <c r="AN131" i="4"/>
  <c r="AN124" i="4"/>
  <c r="AN99" i="4"/>
  <c r="AN123" i="4"/>
  <c r="AN122" i="4"/>
  <c r="AN116" i="4"/>
  <c r="AN115" i="4"/>
  <c r="AN118" i="4"/>
  <c r="AN162" i="4"/>
  <c r="AN135" i="4"/>
  <c r="AN145" i="4"/>
  <c r="AN100" i="4"/>
  <c r="AN113" i="4"/>
  <c r="AN114" i="4"/>
  <c r="AN110" i="4"/>
  <c r="AN119" i="4"/>
  <c r="AN104" i="4"/>
  <c r="AN112" i="4"/>
  <c r="AN126" i="4"/>
  <c r="AN102" i="4"/>
  <c r="AN111" i="4"/>
  <c r="AN109" i="4"/>
  <c r="AN97" i="4"/>
  <c r="AN108" i="4"/>
  <c r="AN129" i="4"/>
  <c r="AN95" i="4"/>
  <c r="AN106" i="4"/>
  <c r="AN103" i="4"/>
  <c r="AN94" i="4"/>
  <c r="AN105" i="4"/>
  <c r="AN85" i="4"/>
  <c r="AN86" i="4"/>
  <c r="AN107" i="4"/>
  <c r="AN96" i="4"/>
  <c r="AN98" i="4"/>
  <c r="AN87" i="4"/>
  <c r="AN84" i="4"/>
  <c r="AN93" i="4"/>
  <c r="AN91" i="4"/>
  <c r="AN88" i="4"/>
  <c r="AN90" i="4"/>
  <c r="AN92" i="4"/>
  <c r="AN83" i="4"/>
  <c r="AN82" i="4"/>
  <c r="AN81" i="4"/>
  <c r="AN79" i="4"/>
  <c r="AN77" i="4"/>
  <c r="AN63" i="4"/>
  <c r="AN78" i="4"/>
  <c r="AN76" i="4"/>
  <c r="AN73" i="4"/>
  <c r="AN89" i="4"/>
  <c r="AN72" i="4"/>
  <c r="AN80" i="4"/>
  <c r="AN74" i="4"/>
  <c r="AN75" i="4"/>
  <c r="AN71" i="4"/>
  <c r="AN70" i="4"/>
  <c r="AN69" i="4"/>
  <c r="AN56" i="4"/>
  <c r="AN68" i="4"/>
  <c r="AN67" i="4"/>
  <c r="AN65" i="4"/>
  <c r="AN66" i="4"/>
  <c r="AN57" i="4"/>
  <c r="AN61" i="4"/>
  <c r="AN58" i="4"/>
  <c r="AN44" i="4"/>
  <c r="AN60" i="4"/>
  <c r="AN64" i="4"/>
  <c r="AN59" i="4"/>
  <c r="AN52" i="4"/>
  <c r="AN55" i="4"/>
  <c r="AN46" i="4"/>
  <c r="AN62" i="4"/>
  <c r="AN54" i="4"/>
  <c r="AN49" i="4"/>
  <c r="AN50" i="4"/>
  <c r="AN48" i="4"/>
  <c r="AN47" i="4"/>
  <c r="AN42" i="4"/>
  <c r="AN45" i="4"/>
  <c r="AN53" i="4"/>
  <c r="AN43" i="4"/>
  <c r="AN40" i="4"/>
  <c r="AN41" i="4"/>
  <c r="AN39" i="4"/>
  <c r="AN38" i="4"/>
  <c r="AN36" i="4"/>
  <c r="AN35" i="4"/>
  <c r="AN37" i="4"/>
  <c r="AN28" i="4"/>
  <c r="AN32" i="4"/>
  <c r="AN34" i="4"/>
  <c r="AN31" i="4"/>
  <c r="AN30" i="4"/>
  <c r="AN25" i="4"/>
  <c r="AN27" i="4"/>
  <c r="AN29" i="4"/>
  <c r="AN26" i="4"/>
  <c r="AN22" i="4"/>
  <c r="AN24" i="4"/>
  <c r="AN33" i="4"/>
  <c r="AN23" i="4"/>
  <c r="AN21" i="4"/>
  <c r="AN20" i="4"/>
  <c r="AN19" i="4"/>
  <c r="AN18" i="4"/>
  <c r="AN17" i="4"/>
  <c r="AN16" i="4"/>
  <c r="AN14" i="4"/>
  <c r="AN15" i="4"/>
  <c r="AN13" i="4"/>
  <c r="AN12" i="4"/>
  <c r="AN11" i="4"/>
  <c r="AN10" i="4"/>
  <c r="AM398" i="4"/>
  <c r="AN398" i="4" s="1"/>
  <c r="AN661" i="4"/>
  <c r="AN654" i="4"/>
  <c r="AR397" i="4"/>
  <c r="AR396" i="4"/>
  <c r="AR395" i="4"/>
  <c r="AR394" i="4"/>
  <c r="AR106" i="4"/>
  <c r="AR88" i="4"/>
  <c r="AR96" i="4"/>
  <c r="AR98" i="4"/>
  <c r="AR93" i="4"/>
  <c r="AR92" i="4"/>
  <c r="AR83" i="4"/>
  <c r="AR82" i="4"/>
  <c r="AR81" i="4"/>
  <c r="AR79" i="4"/>
  <c r="AR63" i="4"/>
  <c r="AR78" i="4"/>
  <c r="AR76" i="4"/>
  <c r="AR73" i="4"/>
  <c r="AR89" i="4"/>
  <c r="AR61" i="4"/>
  <c r="AR72" i="4"/>
  <c r="AR80" i="4"/>
  <c r="AR56" i="4"/>
  <c r="AR74" i="4"/>
  <c r="AR75" i="4"/>
  <c r="AR71" i="4"/>
  <c r="AR42" i="4"/>
  <c r="AR67" i="4"/>
  <c r="AR65" i="4"/>
  <c r="AR66" i="4"/>
  <c r="AR58" i="4"/>
  <c r="AR44" i="4"/>
  <c r="AR60" i="4"/>
  <c r="AR64" i="4"/>
  <c r="AR59" i="4"/>
  <c r="AR50" i="4"/>
  <c r="AR46" i="4"/>
  <c r="AR54" i="4"/>
  <c r="AR62" i="4"/>
  <c r="AR48" i="4"/>
  <c r="AR49" i="4"/>
  <c r="AR47" i="4"/>
  <c r="AR43" i="4"/>
  <c r="AR40" i="4"/>
  <c r="AR39" i="4"/>
  <c r="AR36" i="4"/>
  <c r="AR29" i="4"/>
  <c r="AR37" i="4"/>
  <c r="AR31" i="4"/>
  <c r="AR32" i="4"/>
  <c r="AR34" i="4"/>
  <c r="AR27" i="4"/>
  <c r="AR26" i="4"/>
  <c r="AR22" i="4"/>
  <c r="AR33" i="4"/>
  <c r="AR23" i="4"/>
  <c r="AR20" i="4"/>
  <c r="AR19" i="4"/>
  <c r="AR18" i="4"/>
  <c r="AR17" i="4"/>
  <c r="AR14" i="4"/>
  <c r="AR15" i="4"/>
  <c r="AR13" i="4"/>
  <c r="AR12" i="4"/>
  <c r="AR11" i="4"/>
  <c r="AR10" i="4"/>
  <c r="AR661" i="4"/>
  <c r="AR654" i="4"/>
  <c r="AQ398" i="4"/>
  <c r="AR398" i="4" s="1"/>
  <c r="AP397" i="4"/>
  <c r="AP396" i="4"/>
  <c r="AP395" i="4"/>
  <c r="AP394" i="4"/>
  <c r="AP301" i="4"/>
  <c r="AP284" i="4"/>
  <c r="AP383" i="4"/>
  <c r="AP382" i="4"/>
  <c r="AP381" i="4"/>
  <c r="AP380" i="4"/>
  <c r="AP334" i="4"/>
  <c r="AP285" i="4"/>
  <c r="AP370" i="4"/>
  <c r="AP379" i="4"/>
  <c r="AP378" i="4"/>
  <c r="AP377" i="4"/>
  <c r="AP376" i="4"/>
  <c r="AP375" i="4"/>
  <c r="AP374" i="4"/>
  <c r="AP373" i="4"/>
  <c r="AP333" i="4"/>
  <c r="AP372" i="4"/>
  <c r="AP369" i="4"/>
  <c r="AP206" i="4"/>
  <c r="AP368" i="4"/>
  <c r="AP367" i="4"/>
  <c r="AP366" i="4"/>
  <c r="AP362" i="4"/>
  <c r="AP361" i="4"/>
  <c r="AP360" i="4"/>
  <c r="AP359" i="4"/>
  <c r="AP358" i="4"/>
  <c r="AP357" i="4"/>
  <c r="AP356" i="4"/>
  <c r="AP355" i="4"/>
  <c r="AP354" i="4"/>
  <c r="AP350" i="4"/>
  <c r="AP349" i="4"/>
  <c r="AP348" i="4"/>
  <c r="AP347" i="4"/>
  <c r="AP267" i="4"/>
  <c r="AP346" i="4"/>
  <c r="AP345" i="4"/>
  <c r="AP317" i="4"/>
  <c r="AP344" i="4"/>
  <c r="AP343" i="4"/>
  <c r="AP342" i="4"/>
  <c r="AP341" i="4"/>
  <c r="AP327" i="4"/>
  <c r="AP332" i="4"/>
  <c r="AP371" i="4"/>
  <c r="AP331" i="4"/>
  <c r="AP264" i="4"/>
  <c r="AP254" i="4"/>
  <c r="AP330" i="4"/>
  <c r="AP329" i="4"/>
  <c r="AP268" i="4"/>
  <c r="AP326" i="4"/>
  <c r="AP325" i="4"/>
  <c r="AP256" i="4"/>
  <c r="AP324" i="4"/>
  <c r="AP323" i="4"/>
  <c r="AP322" i="4"/>
  <c r="AP271" i="4"/>
  <c r="AP320" i="4"/>
  <c r="AP230" i="4"/>
  <c r="AP319" i="4"/>
  <c r="AP318" i="4"/>
  <c r="AP265" i="4"/>
  <c r="AP316" i="4"/>
  <c r="AP246" i="4"/>
  <c r="AP315" i="4"/>
  <c r="AP314" i="4"/>
  <c r="AP313" i="4"/>
  <c r="AP311" i="4"/>
  <c r="AP310" i="4"/>
  <c r="AP309" i="4"/>
  <c r="AP308" i="4"/>
  <c r="AP223" i="4"/>
  <c r="AP201" i="4"/>
  <c r="AP303" i="4"/>
  <c r="AP287" i="4"/>
  <c r="AP365" i="4"/>
  <c r="AP339" i="4"/>
  <c r="AP300" i="4"/>
  <c r="AP299" i="4"/>
  <c r="AP298" i="4"/>
  <c r="AP297" i="4"/>
  <c r="AP296" i="4"/>
  <c r="AP293" i="4"/>
  <c r="AP295" i="4"/>
  <c r="AP312" i="4"/>
  <c r="AP257" i="4"/>
  <c r="AP292" i="4"/>
  <c r="AP306" i="4"/>
  <c r="AP241" i="4"/>
  <c r="AP291" i="4"/>
  <c r="AP289" i="4"/>
  <c r="AP288" i="4"/>
  <c r="AP286" i="4"/>
  <c r="AP127" i="4"/>
  <c r="AP283" i="4"/>
  <c r="AP282" i="4"/>
  <c r="AP281" i="4"/>
  <c r="AP294" i="4"/>
  <c r="AP218" i="4"/>
  <c r="AP290" i="4"/>
  <c r="AP340" i="4"/>
  <c r="AP276" i="4"/>
  <c r="AP274" i="4"/>
  <c r="AP273" i="4"/>
  <c r="AP232" i="4"/>
  <c r="AP270" i="4"/>
  <c r="AP269" i="4"/>
  <c r="AP266" i="4"/>
  <c r="AP263" i="4"/>
  <c r="AP280" i="4"/>
  <c r="AP261" i="4"/>
  <c r="AP260" i="4"/>
  <c r="AP259" i="4"/>
  <c r="AP258" i="4"/>
  <c r="AP384" i="4"/>
  <c r="AP272" i="4"/>
  <c r="AP244" i="4"/>
  <c r="AP251" i="4"/>
  <c r="AP253" i="4"/>
  <c r="AP242" i="4"/>
  <c r="AP234" i="4"/>
  <c r="AP252" i="4"/>
  <c r="AP250" i="4"/>
  <c r="AP249" i="4"/>
  <c r="AP248" i="4"/>
  <c r="AP247" i="4"/>
  <c r="AP245" i="4"/>
  <c r="AP226" i="4"/>
  <c r="AP222" i="4"/>
  <c r="AP240" i="4"/>
  <c r="AP277" i="4"/>
  <c r="AP239" i="4"/>
  <c r="AP221" i="4"/>
  <c r="AP173" i="4"/>
  <c r="AP237" i="4"/>
  <c r="AP236" i="4"/>
  <c r="AP235" i="4"/>
  <c r="AP227" i="4"/>
  <c r="AP233" i="4"/>
  <c r="AP214" i="4"/>
  <c r="AP321" i="4"/>
  <c r="AP175" i="4"/>
  <c r="AP228" i="4"/>
  <c r="AP179" i="4"/>
  <c r="AP307" i="4"/>
  <c r="AP364" i="4"/>
  <c r="AP224" i="4"/>
  <c r="AP152" i="4"/>
  <c r="AP238" i="4"/>
  <c r="AP210" i="4"/>
  <c r="AP231" i="4"/>
  <c r="AP243" i="4"/>
  <c r="AP217" i="4"/>
  <c r="AP209" i="4"/>
  <c r="AP187" i="4"/>
  <c r="AP216" i="4"/>
  <c r="AP215" i="4"/>
  <c r="AP212" i="4"/>
  <c r="AP211" i="4"/>
  <c r="AP170" i="4"/>
  <c r="AP219" i="4"/>
  <c r="AP204" i="4"/>
  <c r="AP203" i="4"/>
  <c r="AP202" i="4"/>
  <c r="AP229" i="4"/>
  <c r="AP199" i="4"/>
  <c r="AP198" i="4"/>
  <c r="AP191" i="4"/>
  <c r="AP195" i="4"/>
  <c r="AP178" i="4"/>
  <c r="AP189" i="4"/>
  <c r="AP200" i="4"/>
  <c r="AP142" i="4"/>
  <c r="AP213" i="4"/>
  <c r="AP188" i="4"/>
  <c r="AP208" i="4"/>
  <c r="AP255" i="4"/>
  <c r="AP166" i="4"/>
  <c r="AP177" i="4"/>
  <c r="AP205" i="4"/>
  <c r="AP134" i="4"/>
  <c r="AP156" i="4"/>
  <c r="AP180" i="4"/>
  <c r="AP181" i="4"/>
  <c r="AP51" i="4"/>
  <c r="AP207" i="4"/>
  <c r="AP192" i="4"/>
  <c r="AP174" i="4"/>
  <c r="AP176" i="4"/>
  <c r="AP183" i="4"/>
  <c r="AP196" i="4"/>
  <c r="AP193" i="4"/>
  <c r="AP197" i="4"/>
  <c r="AP171" i="4"/>
  <c r="AP220" i="4"/>
  <c r="AP194" i="4"/>
  <c r="AP172" i="4"/>
  <c r="AP182" i="4"/>
  <c r="AP158" i="4"/>
  <c r="AP184" i="4"/>
  <c r="AP168" i="4"/>
  <c r="AP185" i="4"/>
  <c r="AP163" i="4"/>
  <c r="AP151" i="4"/>
  <c r="AP150" i="4"/>
  <c r="AP160" i="4"/>
  <c r="AP161" i="4"/>
  <c r="AP157" i="4"/>
  <c r="AP164" i="4"/>
  <c r="AP167" i="4"/>
  <c r="AP155" i="4"/>
  <c r="AP159" i="4"/>
  <c r="AP186" i="4"/>
  <c r="AP154" i="4"/>
  <c r="AP165" i="4"/>
  <c r="AP140" i="4"/>
  <c r="AP225" i="4"/>
  <c r="AP153" i="4"/>
  <c r="AP148" i="4"/>
  <c r="AP143" i="4"/>
  <c r="AP146" i="4"/>
  <c r="AP138" i="4"/>
  <c r="AP117" i="4"/>
  <c r="AP137" i="4"/>
  <c r="AP133" i="4"/>
  <c r="AP101" i="4"/>
  <c r="AP136" i="4"/>
  <c r="AP121" i="4"/>
  <c r="AP149" i="4"/>
  <c r="AP162" i="4"/>
  <c r="AP123" i="4"/>
  <c r="AP132" i="4"/>
  <c r="AP141" i="4"/>
  <c r="AP125" i="4"/>
  <c r="AP128" i="4"/>
  <c r="AP110" i="4"/>
  <c r="AP130" i="4"/>
  <c r="AP131" i="4"/>
  <c r="AP99" i="4"/>
  <c r="AP120" i="4"/>
  <c r="AP122" i="4"/>
  <c r="AP115" i="4"/>
  <c r="AP118" i="4"/>
  <c r="AP135" i="4"/>
  <c r="AP145" i="4"/>
  <c r="AP116" i="4"/>
  <c r="AP100" i="4"/>
  <c r="AP113" i="4"/>
  <c r="AP114" i="4"/>
  <c r="AP84" i="4"/>
  <c r="AP119" i="4"/>
  <c r="AP104" i="4"/>
  <c r="AP102" i="4"/>
  <c r="AP126" i="4"/>
  <c r="AP112" i="4"/>
  <c r="AP111" i="4"/>
  <c r="AP109" i="4"/>
  <c r="AP124" i="4"/>
  <c r="AP97" i="4"/>
  <c r="AP108" i="4"/>
  <c r="AP95" i="4"/>
  <c r="AP106" i="4"/>
  <c r="AP103" i="4"/>
  <c r="AP94" i="4"/>
  <c r="AP129" i="4"/>
  <c r="AP105" i="4"/>
  <c r="AP85" i="4"/>
  <c r="AP107" i="4"/>
  <c r="AP86" i="4"/>
  <c r="AP88" i="4"/>
  <c r="AP96" i="4"/>
  <c r="AP98" i="4"/>
  <c r="AP87" i="4"/>
  <c r="AP93" i="4"/>
  <c r="AP91" i="4"/>
  <c r="AP77" i="4"/>
  <c r="AP90" i="4"/>
  <c r="AP92" i="4"/>
  <c r="AP83" i="4"/>
  <c r="AP82" i="4"/>
  <c r="AP81" i="4"/>
  <c r="AP79" i="4"/>
  <c r="AP63" i="4"/>
  <c r="AP78" i="4"/>
  <c r="AP76" i="4"/>
  <c r="AP73" i="4"/>
  <c r="AP89" i="4"/>
  <c r="AP61" i="4"/>
  <c r="AP72" i="4"/>
  <c r="AP80" i="4"/>
  <c r="AP74" i="4"/>
  <c r="AP75" i="4"/>
  <c r="AP71" i="4"/>
  <c r="AP70" i="4"/>
  <c r="AP42" i="4"/>
  <c r="AP68" i="4"/>
  <c r="AP67" i="4"/>
  <c r="AP65" i="4"/>
  <c r="AP66" i="4"/>
  <c r="AP57" i="4"/>
  <c r="AP58" i="4"/>
  <c r="AP44" i="4"/>
  <c r="AP60" i="4"/>
  <c r="AP64" i="4"/>
  <c r="AP59" i="4"/>
  <c r="AP55" i="4"/>
  <c r="AP50" i="4"/>
  <c r="AP46" i="4"/>
  <c r="AP62" i="4"/>
  <c r="AP49" i="4"/>
  <c r="AP47" i="4"/>
  <c r="AP45" i="4"/>
  <c r="AP43" i="4"/>
  <c r="AP40" i="4"/>
  <c r="AP41" i="4"/>
  <c r="AP39" i="4"/>
  <c r="AP38" i="4"/>
  <c r="AP30" i="4"/>
  <c r="AP35" i="4"/>
  <c r="AP29" i="4"/>
  <c r="AP37" i="4"/>
  <c r="AP28" i="4"/>
  <c r="AP32" i="4"/>
  <c r="AP34" i="4"/>
  <c r="AP25" i="4"/>
  <c r="AP26" i="4"/>
  <c r="AP22" i="4"/>
  <c r="AP24" i="4"/>
  <c r="AP33" i="4"/>
  <c r="AP23" i="4"/>
  <c r="AP21" i="4"/>
  <c r="AP20" i="4"/>
  <c r="AP19" i="4"/>
  <c r="AP16" i="4"/>
  <c r="AP14" i="4"/>
  <c r="AP15" i="4"/>
  <c r="AP13" i="4"/>
  <c r="AP11" i="4"/>
  <c r="AP10" i="4"/>
  <c r="FP383" i="4"/>
  <c r="FN383" i="4"/>
  <c r="FL383" i="4"/>
  <c r="FJ383" i="4"/>
  <c r="FH383" i="4"/>
  <c r="FF383" i="4"/>
  <c r="FD383" i="4"/>
  <c r="FB383" i="4"/>
  <c r="EZ383" i="4"/>
  <c r="EX383" i="4"/>
  <c r="EV383" i="4"/>
  <c r="ET383" i="4"/>
  <c r="ER383" i="4"/>
  <c r="EP383" i="4"/>
  <c r="EN383" i="4"/>
  <c r="EL383" i="4"/>
  <c r="EJ383" i="4"/>
  <c r="EH383" i="4"/>
  <c r="EF383" i="4"/>
  <c r="ED383" i="4"/>
  <c r="EB383" i="4"/>
  <c r="DZ383" i="4"/>
  <c r="DX383" i="4"/>
  <c r="DV383" i="4"/>
  <c r="DT383" i="4"/>
  <c r="DR383" i="4"/>
  <c r="DP383" i="4"/>
  <c r="DN383" i="4"/>
  <c r="DL383" i="4"/>
  <c r="DJ383" i="4"/>
  <c r="DH383" i="4"/>
  <c r="DF383" i="4"/>
  <c r="DD383" i="4"/>
  <c r="DB383" i="4"/>
  <c r="CZ383" i="4"/>
  <c r="CX383" i="4"/>
  <c r="CV383" i="4"/>
  <c r="CT383" i="4"/>
  <c r="CR383" i="4"/>
  <c r="CP383" i="4"/>
  <c r="CN383" i="4"/>
  <c r="CL383" i="4"/>
  <c r="CJ383" i="4"/>
  <c r="CH383" i="4"/>
  <c r="CD383" i="4"/>
  <c r="CB383" i="4"/>
  <c r="BZ383" i="4"/>
  <c r="BX383" i="4"/>
  <c r="BV383" i="4"/>
  <c r="BT383" i="4"/>
  <c r="BR383" i="4"/>
  <c r="BP383" i="4"/>
  <c r="BN383" i="4"/>
  <c r="BL383" i="4"/>
  <c r="BJ383" i="4"/>
  <c r="BH383" i="4"/>
  <c r="BF383" i="4"/>
  <c r="BD383" i="4"/>
  <c r="BB383" i="4"/>
  <c r="AZ383" i="4"/>
  <c r="AX383" i="4"/>
  <c r="AV383" i="4"/>
  <c r="AT383" i="4"/>
  <c r="B383" i="4"/>
  <c r="FP382" i="4"/>
  <c r="FN382" i="4"/>
  <c r="FL382" i="4"/>
  <c r="FJ382" i="4"/>
  <c r="FH382" i="4"/>
  <c r="FF382" i="4"/>
  <c r="FD382" i="4"/>
  <c r="FB382" i="4"/>
  <c r="EZ382" i="4"/>
  <c r="EX382" i="4"/>
  <c r="EV382" i="4"/>
  <c r="ET382" i="4"/>
  <c r="ER382" i="4"/>
  <c r="EP382" i="4"/>
  <c r="EN382" i="4"/>
  <c r="EL382" i="4"/>
  <c r="EJ382" i="4"/>
  <c r="EH382" i="4"/>
  <c r="EF382" i="4"/>
  <c r="ED382" i="4"/>
  <c r="EB382" i="4"/>
  <c r="DZ382" i="4"/>
  <c r="DX382" i="4"/>
  <c r="DV382" i="4"/>
  <c r="DT382" i="4"/>
  <c r="DR382" i="4"/>
  <c r="DP382" i="4"/>
  <c r="DN382" i="4"/>
  <c r="DL382" i="4"/>
  <c r="DJ382" i="4"/>
  <c r="DH382" i="4"/>
  <c r="DF382" i="4"/>
  <c r="DD382" i="4"/>
  <c r="DB382" i="4"/>
  <c r="CZ382" i="4"/>
  <c r="CX382" i="4"/>
  <c r="CV382" i="4"/>
  <c r="CT382" i="4"/>
  <c r="CR382" i="4"/>
  <c r="CP382" i="4"/>
  <c r="CN382" i="4"/>
  <c r="CL382" i="4"/>
  <c r="CJ382" i="4"/>
  <c r="CH382" i="4"/>
  <c r="CD382" i="4"/>
  <c r="CB382" i="4"/>
  <c r="BZ382" i="4"/>
  <c r="BX382" i="4"/>
  <c r="BV382" i="4"/>
  <c r="BT382" i="4"/>
  <c r="BR382" i="4"/>
  <c r="BP382" i="4"/>
  <c r="BN382" i="4"/>
  <c r="BL382" i="4"/>
  <c r="BJ382" i="4"/>
  <c r="BH382" i="4"/>
  <c r="BF382" i="4"/>
  <c r="BD382" i="4"/>
  <c r="BB382" i="4"/>
  <c r="AZ382" i="4"/>
  <c r="AX382" i="4"/>
  <c r="AV382" i="4"/>
  <c r="AT382" i="4"/>
  <c r="B382" i="4"/>
  <c r="FP381" i="4"/>
  <c r="FN381" i="4"/>
  <c r="FL381" i="4"/>
  <c r="FJ381" i="4"/>
  <c r="FH381" i="4"/>
  <c r="FF381" i="4"/>
  <c r="FD381" i="4"/>
  <c r="FB381" i="4"/>
  <c r="EZ381" i="4"/>
  <c r="EX381" i="4"/>
  <c r="EV381" i="4"/>
  <c r="ET381" i="4"/>
  <c r="ER381" i="4"/>
  <c r="EP381" i="4"/>
  <c r="EN381" i="4"/>
  <c r="EL381" i="4"/>
  <c r="EJ381" i="4"/>
  <c r="EH381" i="4"/>
  <c r="EF381" i="4"/>
  <c r="ED381" i="4"/>
  <c r="EB381" i="4"/>
  <c r="DZ381" i="4"/>
  <c r="DX381" i="4"/>
  <c r="DV381" i="4"/>
  <c r="DT381" i="4"/>
  <c r="DR381" i="4"/>
  <c r="DP381" i="4"/>
  <c r="DN381" i="4"/>
  <c r="DL381" i="4"/>
  <c r="DJ381" i="4"/>
  <c r="DH381" i="4"/>
  <c r="DF381" i="4"/>
  <c r="DD381" i="4"/>
  <c r="DB381" i="4"/>
  <c r="CZ381" i="4"/>
  <c r="CX381" i="4"/>
  <c r="CV381" i="4"/>
  <c r="CT381" i="4"/>
  <c r="CR381" i="4"/>
  <c r="CP381" i="4"/>
  <c r="CN381" i="4"/>
  <c r="CL381" i="4"/>
  <c r="CJ381" i="4"/>
  <c r="CH381" i="4"/>
  <c r="CD381" i="4"/>
  <c r="CB381" i="4"/>
  <c r="BZ381" i="4"/>
  <c r="BX381" i="4"/>
  <c r="BV381" i="4"/>
  <c r="BT381" i="4"/>
  <c r="BR381" i="4"/>
  <c r="BP381" i="4"/>
  <c r="BN381" i="4"/>
  <c r="BL381" i="4"/>
  <c r="BJ381" i="4"/>
  <c r="BH381" i="4"/>
  <c r="BF381" i="4"/>
  <c r="BD381" i="4"/>
  <c r="BB381" i="4"/>
  <c r="AZ381" i="4"/>
  <c r="AX381" i="4"/>
  <c r="AV381" i="4"/>
  <c r="AT381" i="4"/>
  <c r="B381" i="4"/>
  <c r="FP380" i="4"/>
  <c r="FN380" i="4"/>
  <c r="FL380" i="4"/>
  <c r="FJ380" i="4"/>
  <c r="FH380" i="4"/>
  <c r="FF380" i="4"/>
  <c r="FD380" i="4"/>
  <c r="FB380" i="4"/>
  <c r="EZ380" i="4"/>
  <c r="EX380" i="4"/>
  <c r="EV380" i="4"/>
  <c r="ET380" i="4"/>
  <c r="ER380" i="4"/>
  <c r="EP380" i="4"/>
  <c r="EN380" i="4"/>
  <c r="EL380" i="4"/>
  <c r="EJ380" i="4"/>
  <c r="EH380" i="4"/>
  <c r="EF380" i="4"/>
  <c r="ED380" i="4"/>
  <c r="EB380" i="4"/>
  <c r="DZ380" i="4"/>
  <c r="DX380" i="4"/>
  <c r="DV380" i="4"/>
  <c r="DT380" i="4"/>
  <c r="DR380" i="4"/>
  <c r="DP380" i="4"/>
  <c r="DN380" i="4"/>
  <c r="DL380" i="4"/>
  <c r="DJ380" i="4"/>
  <c r="DH380" i="4"/>
  <c r="DF380" i="4"/>
  <c r="DD380" i="4"/>
  <c r="DB380" i="4"/>
  <c r="CZ380" i="4"/>
  <c r="CX380" i="4"/>
  <c r="CV380" i="4"/>
  <c r="CT380" i="4"/>
  <c r="CR380" i="4"/>
  <c r="CP380" i="4"/>
  <c r="CN380" i="4"/>
  <c r="CL380" i="4"/>
  <c r="CJ380" i="4"/>
  <c r="CH380" i="4"/>
  <c r="CD380" i="4"/>
  <c r="CB380" i="4"/>
  <c r="BZ380" i="4"/>
  <c r="BX380" i="4"/>
  <c r="BV380" i="4"/>
  <c r="BT380" i="4"/>
  <c r="BR380" i="4"/>
  <c r="BP380" i="4"/>
  <c r="BN380" i="4"/>
  <c r="BL380" i="4"/>
  <c r="BJ380" i="4"/>
  <c r="BH380" i="4"/>
  <c r="BF380" i="4"/>
  <c r="BD380" i="4"/>
  <c r="BB380" i="4"/>
  <c r="AZ380" i="4"/>
  <c r="AX380" i="4"/>
  <c r="AV380" i="4"/>
  <c r="AT380" i="4"/>
  <c r="B380" i="4"/>
  <c r="FP334" i="4"/>
  <c r="FN334" i="4"/>
  <c r="FL334" i="4"/>
  <c r="FJ334" i="4"/>
  <c r="FH334" i="4"/>
  <c r="FF334" i="4"/>
  <c r="FD334" i="4"/>
  <c r="FB334" i="4"/>
  <c r="EZ334" i="4"/>
  <c r="EX334" i="4"/>
  <c r="EV334" i="4"/>
  <c r="ET334" i="4"/>
  <c r="ER334" i="4"/>
  <c r="EP334" i="4"/>
  <c r="EN334" i="4"/>
  <c r="EL334" i="4"/>
  <c r="EJ334" i="4"/>
  <c r="EH334" i="4"/>
  <c r="EF334" i="4"/>
  <c r="ED334" i="4"/>
  <c r="EB334" i="4"/>
  <c r="DZ334" i="4"/>
  <c r="DX334" i="4"/>
  <c r="DV334" i="4"/>
  <c r="DT334" i="4"/>
  <c r="DR334" i="4"/>
  <c r="DP334" i="4"/>
  <c r="DN334" i="4"/>
  <c r="DL334" i="4"/>
  <c r="DJ334" i="4"/>
  <c r="DH334" i="4"/>
  <c r="DF334" i="4"/>
  <c r="DD334" i="4"/>
  <c r="DB334" i="4"/>
  <c r="CZ334" i="4"/>
  <c r="CX334" i="4"/>
  <c r="CV334" i="4"/>
  <c r="CT334" i="4"/>
  <c r="CR334" i="4"/>
  <c r="CP334" i="4"/>
  <c r="CN334" i="4"/>
  <c r="CL334" i="4"/>
  <c r="CJ334" i="4"/>
  <c r="CH334" i="4"/>
  <c r="CD334" i="4"/>
  <c r="CB334" i="4"/>
  <c r="BZ334" i="4"/>
  <c r="BX334" i="4"/>
  <c r="BV334" i="4"/>
  <c r="BT334" i="4"/>
  <c r="BR334" i="4"/>
  <c r="BP334" i="4"/>
  <c r="BN334" i="4"/>
  <c r="BL334" i="4"/>
  <c r="BJ334" i="4"/>
  <c r="BH334" i="4"/>
  <c r="BF334" i="4"/>
  <c r="BD334" i="4"/>
  <c r="BB334" i="4"/>
  <c r="AZ334" i="4"/>
  <c r="AX334" i="4"/>
  <c r="AV334" i="4"/>
  <c r="AT334" i="4"/>
  <c r="B334" i="4"/>
  <c r="FP285" i="4"/>
  <c r="FN285" i="4"/>
  <c r="FL285" i="4"/>
  <c r="FJ285" i="4"/>
  <c r="FH285" i="4"/>
  <c r="FF285" i="4"/>
  <c r="FD285" i="4"/>
  <c r="FB285" i="4"/>
  <c r="EZ285" i="4"/>
  <c r="EX285" i="4"/>
  <c r="EV285" i="4"/>
  <c r="ET285" i="4"/>
  <c r="ER285" i="4"/>
  <c r="EP285" i="4"/>
  <c r="EN285" i="4"/>
  <c r="EL285" i="4"/>
  <c r="EJ285" i="4"/>
  <c r="EH285" i="4"/>
  <c r="EF285" i="4"/>
  <c r="ED285" i="4"/>
  <c r="EB285" i="4"/>
  <c r="DZ285" i="4"/>
  <c r="DX285" i="4"/>
  <c r="DV285" i="4"/>
  <c r="DT285" i="4"/>
  <c r="DR285" i="4"/>
  <c r="DP285" i="4"/>
  <c r="DN285" i="4"/>
  <c r="DL285" i="4"/>
  <c r="DJ285" i="4"/>
  <c r="DH285" i="4"/>
  <c r="DF285" i="4"/>
  <c r="DD285" i="4"/>
  <c r="DB285" i="4"/>
  <c r="CZ285" i="4"/>
  <c r="CX285" i="4"/>
  <c r="CV285" i="4"/>
  <c r="CT285" i="4"/>
  <c r="CR285" i="4"/>
  <c r="CP285" i="4"/>
  <c r="CN285" i="4"/>
  <c r="CL285" i="4"/>
  <c r="CJ285" i="4"/>
  <c r="CH285" i="4"/>
  <c r="CD285" i="4"/>
  <c r="CB285" i="4"/>
  <c r="BZ285" i="4"/>
  <c r="BX285" i="4"/>
  <c r="BV285" i="4"/>
  <c r="BT285" i="4"/>
  <c r="BR285" i="4"/>
  <c r="BP285" i="4"/>
  <c r="BN285" i="4"/>
  <c r="BL285" i="4"/>
  <c r="BJ285" i="4"/>
  <c r="BH285" i="4"/>
  <c r="BF285" i="4"/>
  <c r="BD285" i="4"/>
  <c r="BB285" i="4"/>
  <c r="AZ285" i="4"/>
  <c r="AX285" i="4"/>
  <c r="AV285" i="4"/>
  <c r="AT285" i="4"/>
  <c r="B285" i="4"/>
  <c r="FP370" i="4"/>
  <c r="FN370" i="4"/>
  <c r="FL370" i="4"/>
  <c r="FJ370" i="4"/>
  <c r="FH370" i="4"/>
  <c r="FF370" i="4"/>
  <c r="FD370" i="4"/>
  <c r="FB370" i="4"/>
  <c r="EZ370" i="4"/>
  <c r="EX370" i="4"/>
  <c r="EV370" i="4"/>
  <c r="ET370" i="4"/>
  <c r="ER370" i="4"/>
  <c r="EP370" i="4"/>
  <c r="EN370" i="4"/>
  <c r="EL370" i="4"/>
  <c r="EJ370" i="4"/>
  <c r="EH370" i="4"/>
  <c r="EF370" i="4"/>
  <c r="ED370" i="4"/>
  <c r="EB370" i="4"/>
  <c r="DZ370" i="4"/>
  <c r="DX370" i="4"/>
  <c r="DV370" i="4"/>
  <c r="DT370" i="4"/>
  <c r="DR370" i="4"/>
  <c r="DP370" i="4"/>
  <c r="DN370" i="4"/>
  <c r="DL370" i="4"/>
  <c r="DJ370" i="4"/>
  <c r="DH370" i="4"/>
  <c r="DF370" i="4"/>
  <c r="DD370" i="4"/>
  <c r="DB370" i="4"/>
  <c r="CZ370" i="4"/>
  <c r="CX370" i="4"/>
  <c r="CV370" i="4"/>
  <c r="CT370" i="4"/>
  <c r="CR370" i="4"/>
  <c r="CP370" i="4"/>
  <c r="CN370" i="4"/>
  <c r="CL370" i="4"/>
  <c r="CJ370" i="4"/>
  <c r="CH370" i="4"/>
  <c r="CD370" i="4"/>
  <c r="CB370" i="4"/>
  <c r="BZ370" i="4"/>
  <c r="BX370" i="4"/>
  <c r="BV370" i="4"/>
  <c r="BT370" i="4"/>
  <c r="BR370" i="4"/>
  <c r="BP370" i="4"/>
  <c r="BN370" i="4"/>
  <c r="BL370" i="4"/>
  <c r="BJ370" i="4"/>
  <c r="BH370" i="4"/>
  <c r="BF370" i="4"/>
  <c r="BD370" i="4"/>
  <c r="BB370" i="4"/>
  <c r="AZ370" i="4"/>
  <c r="AX370" i="4"/>
  <c r="AV370" i="4"/>
  <c r="AT370" i="4"/>
  <c r="B370" i="4"/>
  <c r="AP661" i="4"/>
  <c r="AO398" i="4"/>
  <c r="AP398" i="4" s="1"/>
  <c r="AV397" i="4"/>
  <c r="AT397" i="4"/>
  <c r="AV396" i="4"/>
  <c r="AT396" i="4"/>
  <c r="AV395" i="4"/>
  <c r="AT395" i="4"/>
  <c r="AV394" i="4"/>
  <c r="AT394" i="4"/>
  <c r="AV301" i="4"/>
  <c r="AT301" i="4"/>
  <c r="AV284" i="4"/>
  <c r="AT284" i="4"/>
  <c r="AV262" i="4"/>
  <c r="AT262" i="4"/>
  <c r="AT264" i="4"/>
  <c r="AT254" i="4"/>
  <c r="AV235" i="4"/>
  <c r="AT235" i="4"/>
  <c r="AV224" i="4"/>
  <c r="AT224" i="4"/>
  <c r="AV330" i="4"/>
  <c r="AT330" i="4"/>
  <c r="AV379" i="4"/>
  <c r="AT379" i="4"/>
  <c r="AV378" i="4"/>
  <c r="AT378" i="4"/>
  <c r="AV377" i="4"/>
  <c r="AT377" i="4"/>
  <c r="AV376" i="4"/>
  <c r="AT376" i="4"/>
  <c r="AV375" i="4"/>
  <c r="AT375" i="4"/>
  <c r="AV374" i="4"/>
  <c r="AT374" i="4"/>
  <c r="AV373" i="4"/>
  <c r="AT373" i="4"/>
  <c r="AV333" i="4"/>
  <c r="AT333" i="4"/>
  <c r="AV369" i="4"/>
  <c r="AT369" i="4"/>
  <c r="AV206" i="4"/>
  <c r="AT206" i="4"/>
  <c r="AV368" i="4"/>
  <c r="AT368" i="4"/>
  <c r="AV367" i="4"/>
  <c r="AT367" i="4"/>
  <c r="AV366" i="4"/>
  <c r="AT366" i="4"/>
  <c r="AV362" i="4"/>
  <c r="AT362" i="4"/>
  <c r="AV361" i="4"/>
  <c r="AT361" i="4"/>
  <c r="AV360" i="4"/>
  <c r="AT360" i="4"/>
  <c r="AV287" i="4"/>
  <c r="AT287" i="4"/>
  <c r="AV359" i="4"/>
  <c r="AT359" i="4"/>
  <c r="AV358" i="4"/>
  <c r="AT358" i="4"/>
  <c r="AV357" i="4"/>
  <c r="AT357" i="4"/>
  <c r="AV356" i="4"/>
  <c r="AT356" i="4"/>
  <c r="AV355" i="4"/>
  <c r="AT355" i="4"/>
  <c r="AV354" i="4"/>
  <c r="AT354" i="4"/>
  <c r="AV350" i="4"/>
  <c r="AT350" i="4"/>
  <c r="AV349" i="4"/>
  <c r="AT349" i="4"/>
  <c r="AV348" i="4"/>
  <c r="AT348" i="4"/>
  <c r="AV347" i="4"/>
  <c r="AT347" i="4"/>
  <c r="AV267" i="4"/>
  <c r="AT267" i="4"/>
  <c r="AV346" i="4"/>
  <c r="AT346" i="4"/>
  <c r="AV345" i="4"/>
  <c r="AT345" i="4"/>
  <c r="AV317" i="4"/>
  <c r="AT317" i="4"/>
  <c r="AV344" i="4"/>
  <c r="AT344" i="4"/>
  <c r="AV343" i="4"/>
  <c r="AT343" i="4"/>
  <c r="AV342" i="4"/>
  <c r="AT342" i="4"/>
  <c r="AT257" i="4"/>
  <c r="AV341" i="4"/>
  <c r="AT341" i="4"/>
  <c r="AV327" i="4"/>
  <c r="AT327" i="4"/>
  <c r="AV218" i="4"/>
  <c r="AT218" i="4"/>
  <c r="AV332" i="4"/>
  <c r="AT332" i="4"/>
  <c r="AV371" i="4"/>
  <c r="AT371" i="4"/>
  <c r="AV331" i="4"/>
  <c r="AT331" i="4"/>
  <c r="AV173" i="4"/>
  <c r="AT173" i="4"/>
  <c r="AV329" i="4"/>
  <c r="AT329" i="4"/>
  <c r="AV268" i="4"/>
  <c r="AT268" i="4"/>
  <c r="AV326" i="4"/>
  <c r="AT326" i="4"/>
  <c r="AV325" i="4"/>
  <c r="AT325" i="4"/>
  <c r="AV256" i="4"/>
  <c r="AT256" i="4"/>
  <c r="AV324" i="4"/>
  <c r="AT324" i="4"/>
  <c r="AV323" i="4"/>
  <c r="AT323" i="4"/>
  <c r="AV322" i="4"/>
  <c r="AT322" i="4"/>
  <c r="AV271" i="4"/>
  <c r="AT271" i="4"/>
  <c r="AV320" i="4"/>
  <c r="AT320" i="4"/>
  <c r="AV230" i="4"/>
  <c r="AT230" i="4"/>
  <c r="AV319" i="4"/>
  <c r="AT319" i="4"/>
  <c r="AV318" i="4"/>
  <c r="AT318" i="4"/>
  <c r="AV316" i="4"/>
  <c r="AT316" i="4"/>
  <c r="AV246" i="4"/>
  <c r="AT246" i="4"/>
  <c r="AV315" i="4"/>
  <c r="AT315" i="4"/>
  <c r="AV314" i="4"/>
  <c r="AT314" i="4"/>
  <c r="AV313" i="4"/>
  <c r="AT313" i="4"/>
  <c r="AV311" i="4"/>
  <c r="AT311" i="4"/>
  <c r="AV310" i="4"/>
  <c r="AT310" i="4"/>
  <c r="AV309" i="4"/>
  <c r="AT309" i="4"/>
  <c r="AV308" i="4"/>
  <c r="AT308" i="4"/>
  <c r="AV232" i="4"/>
  <c r="AT232" i="4"/>
  <c r="AV223" i="4"/>
  <c r="AT223" i="4"/>
  <c r="AV201" i="4"/>
  <c r="AT201" i="4"/>
  <c r="AV221" i="4"/>
  <c r="AT221" i="4"/>
  <c r="AV303" i="4"/>
  <c r="AT303" i="4"/>
  <c r="AV372" i="4"/>
  <c r="AT372" i="4"/>
  <c r="AV300" i="4"/>
  <c r="AT300" i="4"/>
  <c r="AV299" i="4"/>
  <c r="AT299" i="4"/>
  <c r="AV298" i="4"/>
  <c r="AT298" i="4"/>
  <c r="AV297" i="4"/>
  <c r="AT297" i="4"/>
  <c r="AV296" i="4"/>
  <c r="AT296" i="4"/>
  <c r="AV293" i="4"/>
  <c r="AT293" i="4"/>
  <c r="AV295" i="4"/>
  <c r="AT295" i="4"/>
  <c r="AV312" i="4"/>
  <c r="AT312" i="4"/>
  <c r="AV292" i="4"/>
  <c r="AT292" i="4"/>
  <c r="AV306" i="4"/>
  <c r="AT306" i="4"/>
  <c r="AV241" i="4"/>
  <c r="AT241" i="4"/>
  <c r="AV289" i="4"/>
  <c r="AT289" i="4"/>
  <c r="AV288" i="4"/>
  <c r="AT288" i="4"/>
  <c r="AV286" i="4"/>
  <c r="AT286" i="4"/>
  <c r="AV127" i="4"/>
  <c r="AT127" i="4"/>
  <c r="AV283" i="4"/>
  <c r="AT283" i="4"/>
  <c r="AV282" i="4"/>
  <c r="AT282" i="4"/>
  <c r="AV281" i="4"/>
  <c r="AT281" i="4"/>
  <c r="AV294" i="4"/>
  <c r="AT294" i="4"/>
  <c r="AV290" i="4"/>
  <c r="AT290" i="4"/>
  <c r="AV251" i="4"/>
  <c r="AT251" i="4"/>
  <c r="AV340" i="4"/>
  <c r="AT340" i="4"/>
  <c r="AV276" i="4"/>
  <c r="AT276" i="4"/>
  <c r="AV274" i="4"/>
  <c r="AT274" i="4"/>
  <c r="AV273" i="4"/>
  <c r="AT273" i="4"/>
  <c r="AV270" i="4"/>
  <c r="AT270" i="4"/>
  <c r="AV269" i="4"/>
  <c r="AT269" i="4"/>
  <c r="AV266" i="4"/>
  <c r="AT266" i="4"/>
  <c r="AV263" i="4"/>
  <c r="AT263" i="4"/>
  <c r="AV280" i="4"/>
  <c r="AT280" i="4"/>
  <c r="AV179" i="4"/>
  <c r="AT179" i="4"/>
  <c r="AV261" i="4"/>
  <c r="AT261" i="4"/>
  <c r="AV260" i="4"/>
  <c r="AT260" i="4"/>
  <c r="AV259" i="4"/>
  <c r="AT259" i="4"/>
  <c r="AV258" i="4"/>
  <c r="AT258" i="4"/>
  <c r="AV272" i="4"/>
  <c r="AT272" i="4"/>
  <c r="AV365" i="4"/>
  <c r="AT365" i="4"/>
  <c r="AV244" i="4"/>
  <c r="AT244" i="4"/>
  <c r="AV253" i="4"/>
  <c r="AT253" i="4"/>
  <c r="AV242" i="4"/>
  <c r="AT242" i="4"/>
  <c r="AV234" i="4"/>
  <c r="AT234" i="4"/>
  <c r="AV252" i="4"/>
  <c r="AT252" i="4"/>
  <c r="AV250" i="4"/>
  <c r="AT250" i="4"/>
  <c r="AT227" i="4"/>
  <c r="AV249" i="4"/>
  <c r="AT249" i="4"/>
  <c r="AV190" i="4"/>
  <c r="AT190" i="4"/>
  <c r="AV248" i="4"/>
  <c r="AT248" i="4"/>
  <c r="AV247" i="4"/>
  <c r="AT247" i="4"/>
  <c r="AV384" i="4"/>
  <c r="AT384" i="4"/>
  <c r="AV245" i="4"/>
  <c r="AT245" i="4"/>
  <c r="AV291" i="4"/>
  <c r="AT291" i="4"/>
  <c r="AV226" i="4"/>
  <c r="AT226" i="4"/>
  <c r="AV240" i="4"/>
  <c r="AT240" i="4"/>
  <c r="AV277" i="4"/>
  <c r="AT277" i="4"/>
  <c r="AV339" i="4"/>
  <c r="AT339" i="4"/>
  <c r="AV237" i="4"/>
  <c r="AT237" i="4"/>
  <c r="AV236" i="4"/>
  <c r="AT236" i="4"/>
  <c r="AV233" i="4"/>
  <c r="AT233" i="4"/>
  <c r="AV214" i="4"/>
  <c r="AT214" i="4"/>
  <c r="AV265" i="4"/>
  <c r="AT265" i="4"/>
  <c r="AV321" i="4"/>
  <c r="AT321" i="4"/>
  <c r="AV125" i="4"/>
  <c r="AT125" i="4"/>
  <c r="AV175" i="4"/>
  <c r="AT175" i="4"/>
  <c r="AV228" i="4"/>
  <c r="AT228" i="4"/>
  <c r="AV307" i="4"/>
  <c r="AT307" i="4"/>
  <c r="AV364" i="4"/>
  <c r="AT364" i="4"/>
  <c r="AV152" i="4"/>
  <c r="AT152" i="4"/>
  <c r="AV222" i="4"/>
  <c r="AT222" i="4"/>
  <c r="AV210" i="4"/>
  <c r="AT210" i="4"/>
  <c r="AV243" i="4"/>
  <c r="AT243" i="4"/>
  <c r="AV217" i="4"/>
  <c r="AT217" i="4"/>
  <c r="AV209" i="4"/>
  <c r="AT209" i="4"/>
  <c r="AV216" i="4"/>
  <c r="AT216" i="4"/>
  <c r="AV215" i="4"/>
  <c r="AT215" i="4"/>
  <c r="AV212" i="4"/>
  <c r="AT212" i="4"/>
  <c r="AV211" i="4"/>
  <c r="AT211" i="4"/>
  <c r="AV134" i="4"/>
  <c r="AT134" i="4"/>
  <c r="AV231" i="4"/>
  <c r="AT231" i="4"/>
  <c r="AV187" i="4"/>
  <c r="AT187" i="4"/>
  <c r="AV170" i="4"/>
  <c r="AT170" i="4"/>
  <c r="AV219" i="4"/>
  <c r="AT219" i="4"/>
  <c r="AV204" i="4"/>
  <c r="AT204" i="4"/>
  <c r="AV203" i="4"/>
  <c r="AT203" i="4"/>
  <c r="AV202" i="4"/>
  <c r="AT202" i="4"/>
  <c r="AV229" i="4"/>
  <c r="AT229" i="4"/>
  <c r="AV199" i="4"/>
  <c r="AT199" i="4"/>
  <c r="AV198" i="4"/>
  <c r="AT198" i="4"/>
  <c r="AV191" i="4"/>
  <c r="AT191" i="4"/>
  <c r="AV239" i="4"/>
  <c r="AT239" i="4"/>
  <c r="AV195" i="4"/>
  <c r="AT195" i="4"/>
  <c r="AV140" i="4"/>
  <c r="AV189" i="4"/>
  <c r="AT189" i="4"/>
  <c r="AV156" i="4"/>
  <c r="AT156" i="4"/>
  <c r="AV238" i="4"/>
  <c r="AT238" i="4"/>
  <c r="AV142" i="4"/>
  <c r="AT142" i="4"/>
  <c r="AV188" i="4"/>
  <c r="AT188" i="4"/>
  <c r="AV147" i="4"/>
  <c r="AT147" i="4"/>
  <c r="AV208" i="4"/>
  <c r="AT208" i="4"/>
  <c r="AV255" i="4"/>
  <c r="AT255" i="4"/>
  <c r="AT177" i="4"/>
  <c r="AV158" i="4"/>
  <c r="AV213" i="4"/>
  <c r="AT213" i="4"/>
  <c r="AV184" i="4"/>
  <c r="AT184" i="4"/>
  <c r="AV181" i="4"/>
  <c r="AT181" i="4"/>
  <c r="AV174" i="4"/>
  <c r="AT174" i="4"/>
  <c r="AV200" i="4"/>
  <c r="AT200" i="4"/>
  <c r="AV166" i="4"/>
  <c r="AT166" i="4"/>
  <c r="AV51" i="4"/>
  <c r="AT51" i="4"/>
  <c r="AV192" i="4"/>
  <c r="AT192" i="4"/>
  <c r="AV205" i="4"/>
  <c r="AT205" i="4"/>
  <c r="AV176" i="4"/>
  <c r="AT176" i="4"/>
  <c r="AV178" i="4"/>
  <c r="AT178" i="4"/>
  <c r="AV169" i="4"/>
  <c r="AT169" i="4"/>
  <c r="AV183" i="4"/>
  <c r="AT183" i="4"/>
  <c r="AV180" i="4"/>
  <c r="AT180" i="4"/>
  <c r="AV196" i="4"/>
  <c r="AT196" i="4"/>
  <c r="AV193" i="4"/>
  <c r="AT193" i="4"/>
  <c r="AV207" i="4"/>
  <c r="AT207" i="4"/>
  <c r="AV194" i="4"/>
  <c r="AT194" i="4"/>
  <c r="AV197" i="4"/>
  <c r="AT197" i="4"/>
  <c r="AV220" i="4"/>
  <c r="AT220" i="4"/>
  <c r="AV172" i="4"/>
  <c r="AT172" i="4"/>
  <c r="AV182" i="4"/>
  <c r="AT182" i="4"/>
  <c r="AV168" i="4"/>
  <c r="AT168" i="4"/>
  <c r="AV154" i="4"/>
  <c r="AT163" i="4"/>
  <c r="AV151" i="4"/>
  <c r="AT151" i="4"/>
  <c r="AV150" i="4"/>
  <c r="AT150" i="4"/>
  <c r="AV160" i="4"/>
  <c r="AT160" i="4"/>
  <c r="AV161" i="4"/>
  <c r="AT161" i="4"/>
  <c r="AV157" i="4"/>
  <c r="AT157" i="4"/>
  <c r="AV164" i="4"/>
  <c r="AT164" i="4"/>
  <c r="AV155" i="4"/>
  <c r="AT155" i="4"/>
  <c r="AV185" i="4"/>
  <c r="AT185" i="4"/>
  <c r="AV171" i="4"/>
  <c r="AT171" i="4"/>
  <c r="AV138" i="4"/>
  <c r="AV159" i="4"/>
  <c r="AT159" i="4"/>
  <c r="AV165" i="4"/>
  <c r="AT165" i="4"/>
  <c r="AV133" i="4"/>
  <c r="AV101" i="4"/>
  <c r="AT101" i="4"/>
  <c r="AV225" i="4"/>
  <c r="AT225" i="4"/>
  <c r="AV167" i="4"/>
  <c r="AT167" i="4"/>
  <c r="AV143" i="4"/>
  <c r="AT143" i="4"/>
  <c r="AV153" i="4"/>
  <c r="AT153" i="4"/>
  <c r="AV146" i="4"/>
  <c r="AT146" i="4"/>
  <c r="AV186" i="4"/>
  <c r="AT186" i="4"/>
  <c r="AV137" i="4"/>
  <c r="AT137" i="4"/>
  <c r="AV148" i="4"/>
  <c r="AV139" i="4"/>
  <c r="AT139" i="4"/>
  <c r="AV110" i="4"/>
  <c r="AT110" i="4"/>
  <c r="AT136" i="4"/>
  <c r="AV130" i="4"/>
  <c r="AV121" i="4"/>
  <c r="AT121" i="4"/>
  <c r="AV149" i="4"/>
  <c r="AT149" i="4"/>
  <c r="AV117" i="4"/>
  <c r="AT117" i="4"/>
  <c r="AV162" i="4"/>
  <c r="AT162" i="4"/>
  <c r="AV123" i="4"/>
  <c r="AT123" i="4"/>
  <c r="AV132" i="4"/>
  <c r="AT132" i="4"/>
  <c r="AV141" i="4"/>
  <c r="AT141" i="4"/>
  <c r="AV128" i="4"/>
  <c r="AT128" i="4"/>
  <c r="AV131" i="4"/>
  <c r="AT131" i="4"/>
  <c r="AV100" i="4"/>
  <c r="AT100" i="4"/>
  <c r="AV120" i="4"/>
  <c r="AT120" i="4"/>
  <c r="AV99" i="4"/>
  <c r="AT99" i="4"/>
  <c r="AV122" i="4"/>
  <c r="AT122" i="4"/>
  <c r="AV118" i="4"/>
  <c r="AT118" i="4"/>
  <c r="AV135" i="4"/>
  <c r="AT135" i="4"/>
  <c r="AV116" i="4"/>
  <c r="AT116" i="4"/>
  <c r="AV80" i="4"/>
  <c r="AT80" i="4"/>
  <c r="AV113" i="4"/>
  <c r="AT113" i="4"/>
  <c r="AV114" i="4"/>
  <c r="AT114" i="4"/>
  <c r="AV119" i="4"/>
  <c r="AT119" i="4"/>
  <c r="AV84" i="4"/>
  <c r="AT84" i="4"/>
  <c r="AV115" i="4"/>
  <c r="AT115" i="4"/>
  <c r="AV126" i="4"/>
  <c r="AT126" i="4"/>
  <c r="AV112" i="4"/>
  <c r="AT112" i="4"/>
  <c r="AT111" i="4"/>
  <c r="AV97" i="4"/>
  <c r="AT97" i="4"/>
  <c r="AV108" i="4"/>
  <c r="AT108" i="4"/>
  <c r="AV95" i="4"/>
  <c r="AT95" i="4"/>
  <c r="AV102" i="4"/>
  <c r="AT102" i="4"/>
  <c r="AV109" i="4"/>
  <c r="AT109" i="4"/>
  <c r="AV106" i="4"/>
  <c r="AT106" i="4"/>
  <c r="AV103" i="4"/>
  <c r="AT103" i="4"/>
  <c r="AV94" i="4"/>
  <c r="AT94" i="4"/>
  <c r="AV105" i="4"/>
  <c r="AT105" i="4"/>
  <c r="AV129" i="4"/>
  <c r="AT129" i="4"/>
  <c r="AV85" i="4"/>
  <c r="AT85" i="4"/>
  <c r="AV107" i="4"/>
  <c r="AT107" i="4"/>
  <c r="AV88" i="4"/>
  <c r="AT88" i="4"/>
  <c r="AV124" i="4"/>
  <c r="AT124" i="4"/>
  <c r="AV145" i="4"/>
  <c r="AT145" i="4"/>
  <c r="AV96" i="4"/>
  <c r="AT96" i="4"/>
  <c r="AV87" i="4"/>
  <c r="AT87" i="4"/>
  <c r="AV98" i="4"/>
  <c r="AT98" i="4"/>
  <c r="AV86" i="4"/>
  <c r="AT86" i="4"/>
  <c r="AV75" i="4"/>
  <c r="AT75" i="4"/>
  <c r="AV91" i="4"/>
  <c r="AT91" i="4"/>
  <c r="AV77" i="4"/>
  <c r="AT77" i="4"/>
  <c r="AV90" i="4"/>
  <c r="AT90" i="4"/>
  <c r="AV93" i="4"/>
  <c r="AT93" i="4"/>
  <c r="AV92" i="4"/>
  <c r="AT92" i="4"/>
  <c r="AV83" i="4"/>
  <c r="AT83" i="4"/>
  <c r="AV82" i="4"/>
  <c r="AV89" i="4"/>
  <c r="AV81" i="4"/>
  <c r="AT81" i="4"/>
  <c r="AV79" i="4"/>
  <c r="AT79" i="4"/>
  <c r="AV63" i="4"/>
  <c r="AT63" i="4"/>
  <c r="AV78" i="4"/>
  <c r="AT78" i="4"/>
  <c r="AV73" i="4"/>
  <c r="AV76" i="4"/>
  <c r="AT76" i="4"/>
  <c r="AV104" i="4"/>
  <c r="AT104" i="4"/>
  <c r="AV61" i="4"/>
  <c r="AT61" i="4"/>
  <c r="AV72" i="4"/>
  <c r="AT72" i="4"/>
  <c r="AV42" i="4"/>
  <c r="AV56" i="4"/>
  <c r="AV55" i="4"/>
  <c r="AT55" i="4"/>
  <c r="AV69" i="4"/>
  <c r="AT69" i="4"/>
  <c r="AV74" i="4"/>
  <c r="AT74" i="4"/>
  <c r="AV71" i="4"/>
  <c r="AT71" i="4"/>
  <c r="AV70" i="4"/>
  <c r="AT70" i="4"/>
  <c r="AV68" i="4"/>
  <c r="AV67" i="4"/>
  <c r="AT67" i="4"/>
  <c r="AV59" i="4"/>
  <c r="AT59" i="4"/>
  <c r="AV65" i="4"/>
  <c r="AT65" i="4"/>
  <c r="AV66" i="4"/>
  <c r="AT66" i="4"/>
  <c r="AV57" i="4"/>
  <c r="AT57" i="4"/>
  <c r="AV52" i="4"/>
  <c r="AT52" i="4"/>
  <c r="AV44" i="4"/>
  <c r="AT44" i="4"/>
  <c r="AV64" i="4"/>
  <c r="AT64" i="4"/>
  <c r="AV50" i="4"/>
  <c r="AT50" i="4"/>
  <c r="AV47" i="4"/>
  <c r="AT47" i="4"/>
  <c r="AV60" i="4"/>
  <c r="AT60" i="4"/>
  <c r="AV54" i="4"/>
  <c r="AT54" i="4"/>
  <c r="AV46" i="4"/>
  <c r="AT46" i="4"/>
  <c r="AV48" i="4"/>
  <c r="AT48" i="4"/>
  <c r="AV49" i="4"/>
  <c r="AT49" i="4"/>
  <c r="AV58" i="4"/>
  <c r="AT58" i="4"/>
  <c r="AV22" i="4"/>
  <c r="AV53" i="4"/>
  <c r="AT53" i="4"/>
  <c r="AV43" i="4"/>
  <c r="AT43" i="4"/>
  <c r="AV40" i="4"/>
  <c r="AV45" i="4"/>
  <c r="AT45" i="4"/>
  <c r="AV41" i="4"/>
  <c r="AT41" i="4"/>
  <c r="AV36" i="4"/>
  <c r="AT36" i="4"/>
  <c r="AV39" i="4"/>
  <c r="AT39" i="4"/>
  <c r="AV37" i="4"/>
  <c r="AV38" i="4"/>
  <c r="AT38" i="4"/>
  <c r="AV30" i="4"/>
  <c r="AT30" i="4"/>
  <c r="AV35" i="4"/>
  <c r="AT35" i="4"/>
  <c r="AV31" i="4"/>
  <c r="AV62" i="4"/>
  <c r="AT62" i="4"/>
  <c r="AV28" i="4"/>
  <c r="AV32" i="4"/>
  <c r="AT32" i="4"/>
  <c r="AV29" i="4"/>
  <c r="AT29" i="4"/>
  <c r="AV34" i="4"/>
  <c r="AT34" i="4"/>
  <c r="AV25" i="4"/>
  <c r="AV27" i="4"/>
  <c r="AT27" i="4"/>
  <c r="AV26" i="4"/>
  <c r="AV24" i="4"/>
  <c r="AT24" i="4"/>
  <c r="AV33" i="4"/>
  <c r="AT33" i="4"/>
  <c r="AV23" i="4"/>
  <c r="AT23" i="4"/>
  <c r="AV21" i="4"/>
  <c r="AT21" i="4"/>
  <c r="AV20" i="4"/>
  <c r="AT20" i="4"/>
  <c r="AV19" i="4"/>
  <c r="AT19" i="4"/>
  <c r="AV18" i="4"/>
  <c r="AT18" i="4"/>
  <c r="AV17" i="4"/>
  <c r="AV16" i="4"/>
  <c r="AT16" i="4"/>
  <c r="AV13" i="4"/>
  <c r="AT13" i="4"/>
  <c r="AV14" i="4"/>
  <c r="AT14" i="4"/>
  <c r="AV15" i="4"/>
  <c r="AT15" i="4"/>
  <c r="AV12" i="4"/>
  <c r="AT12" i="4"/>
  <c r="AV11" i="4"/>
  <c r="AT11" i="4"/>
  <c r="AV10" i="4"/>
  <c r="AT10" i="4"/>
  <c r="AV661" i="4"/>
  <c r="AV654" i="4"/>
  <c r="AU398" i="4"/>
  <c r="AV398" i="4" s="1"/>
  <c r="AT661" i="4"/>
  <c r="AT654" i="4"/>
  <c r="AS398" i="4"/>
  <c r="AT398" i="4" s="1"/>
  <c r="AZ397" i="4"/>
  <c r="AZ396" i="4"/>
  <c r="AZ395" i="4"/>
  <c r="AZ394" i="4"/>
  <c r="AZ301" i="4"/>
  <c r="AZ284" i="4"/>
  <c r="AZ262" i="4"/>
  <c r="AZ264" i="4"/>
  <c r="AZ254" i="4"/>
  <c r="AZ235" i="4"/>
  <c r="AZ224" i="4"/>
  <c r="AZ330" i="4"/>
  <c r="AZ379" i="4"/>
  <c r="AZ378" i="4"/>
  <c r="AZ377" i="4"/>
  <c r="AZ376" i="4"/>
  <c r="AZ375" i="4"/>
  <c r="AZ374" i="4"/>
  <c r="AZ373" i="4"/>
  <c r="AZ333" i="4"/>
  <c r="AZ369" i="4"/>
  <c r="AZ206" i="4"/>
  <c r="AZ368" i="4"/>
  <c r="AZ367" i="4"/>
  <c r="AZ366" i="4"/>
  <c r="AZ362" i="4"/>
  <c r="AZ361" i="4"/>
  <c r="AZ360" i="4"/>
  <c r="AZ287" i="4"/>
  <c r="AZ359" i="4"/>
  <c r="AZ358" i="4"/>
  <c r="AZ357" i="4"/>
  <c r="AZ356" i="4"/>
  <c r="AZ355" i="4"/>
  <c r="AZ354" i="4"/>
  <c r="AZ350" i="4"/>
  <c r="AZ349" i="4"/>
  <c r="AZ348" i="4"/>
  <c r="AZ347" i="4"/>
  <c r="AZ267" i="4"/>
  <c r="AZ346" i="4"/>
  <c r="AZ345" i="4"/>
  <c r="AZ317" i="4"/>
  <c r="AZ344" i="4"/>
  <c r="AZ343" i="4"/>
  <c r="AZ342" i="4"/>
  <c r="AZ257" i="4"/>
  <c r="AZ341" i="4"/>
  <c r="AZ327" i="4"/>
  <c r="AZ218" i="4"/>
  <c r="AZ332" i="4"/>
  <c r="AZ371" i="4"/>
  <c r="AZ331" i="4"/>
  <c r="AZ173" i="4"/>
  <c r="AZ329" i="4"/>
  <c r="AZ268" i="4"/>
  <c r="AZ326" i="4"/>
  <c r="AZ325" i="4"/>
  <c r="AZ256" i="4"/>
  <c r="AZ324" i="4"/>
  <c r="AZ323" i="4"/>
  <c r="AZ322" i="4"/>
  <c r="AZ271" i="4"/>
  <c r="AZ320" i="4"/>
  <c r="AZ230" i="4"/>
  <c r="AZ319" i="4"/>
  <c r="AZ318" i="4"/>
  <c r="AZ316" i="4"/>
  <c r="AZ246" i="4"/>
  <c r="AZ315" i="4"/>
  <c r="AZ314" i="4"/>
  <c r="AZ313" i="4"/>
  <c r="AZ311" i="4"/>
  <c r="AZ310" i="4"/>
  <c r="AZ309" i="4"/>
  <c r="AZ308" i="4"/>
  <c r="AZ232" i="4"/>
  <c r="AZ223" i="4"/>
  <c r="AZ201" i="4"/>
  <c r="AZ221" i="4"/>
  <c r="AZ303" i="4"/>
  <c r="AZ372" i="4"/>
  <c r="AZ300" i="4"/>
  <c r="AZ299" i="4"/>
  <c r="AZ298" i="4"/>
  <c r="AZ297" i="4"/>
  <c r="AZ296" i="4"/>
  <c r="AZ293" i="4"/>
  <c r="AZ295" i="4"/>
  <c r="AZ312" i="4"/>
  <c r="AZ292" i="4"/>
  <c r="AZ306" i="4"/>
  <c r="AZ241" i="4"/>
  <c r="AZ289" i="4"/>
  <c r="AZ288" i="4"/>
  <c r="AZ286" i="4"/>
  <c r="AZ127" i="4"/>
  <c r="AZ283" i="4"/>
  <c r="AZ282" i="4"/>
  <c r="AZ281" i="4"/>
  <c r="AZ294" i="4"/>
  <c r="AZ290" i="4"/>
  <c r="AZ251" i="4"/>
  <c r="AZ340" i="4"/>
  <c r="AZ276" i="4"/>
  <c r="AZ274" i="4"/>
  <c r="AZ273" i="4"/>
  <c r="AZ270" i="4"/>
  <c r="AZ269" i="4"/>
  <c r="AZ266" i="4"/>
  <c r="AZ263" i="4"/>
  <c r="AZ280" i="4"/>
  <c r="AZ179" i="4"/>
  <c r="AZ261" i="4"/>
  <c r="AZ260" i="4"/>
  <c r="AZ259" i="4"/>
  <c r="AZ258" i="4"/>
  <c r="AZ272" i="4"/>
  <c r="AZ365" i="4"/>
  <c r="AZ244" i="4"/>
  <c r="AZ253" i="4"/>
  <c r="AZ242" i="4"/>
  <c r="AZ234" i="4"/>
  <c r="AZ252" i="4"/>
  <c r="AZ250" i="4"/>
  <c r="AZ227" i="4"/>
  <c r="AZ249" i="4"/>
  <c r="AZ190" i="4"/>
  <c r="AZ248" i="4"/>
  <c r="AZ247" i="4"/>
  <c r="AZ384" i="4"/>
  <c r="AZ245" i="4"/>
  <c r="AZ291" i="4"/>
  <c r="AZ226" i="4"/>
  <c r="AZ240" i="4"/>
  <c r="AZ277" i="4"/>
  <c r="AZ339" i="4"/>
  <c r="AZ237" i="4"/>
  <c r="AZ236" i="4"/>
  <c r="AZ233" i="4"/>
  <c r="AZ214" i="4"/>
  <c r="AZ265" i="4"/>
  <c r="AZ321" i="4"/>
  <c r="AZ125" i="4"/>
  <c r="AZ175" i="4"/>
  <c r="AZ228" i="4"/>
  <c r="AZ307" i="4"/>
  <c r="AZ364" i="4"/>
  <c r="AZ152" i="4"/>
  <c r="AZ222" i="4"/>
  <c r="AZ210" i="4"/>
  <c r="AZ243" i="4"/>
  <c r="AZ217" i="4"/>
  <c r="AZ209" i="4"/>
  <c r="AZ216" i="4"/>
  <c r="AZ215" i="4"/>
  <c r="AZ212" i="4"/>
  <c r="AZ211" i="4"/>
  <c r="AZ134" i="4"/>
  <c r="AZ231" i="4"/>
  <c r="AZ187" i="4"/>
  <c r="AZ170" i="4"/>
  <c r="AZ219" i="4"/>
  <c r="AZ204" i="4"/>
  <c r="AZ203" i="4"/>
  <c r="AZ202" i="4"/>
  <c r="AZ229" i="4"/>
  <c r="AZ199" i="4"/>
  <c r="AZ198" i="4"/>
  <c r="AZ191" i="4"/>
  <c r="AZ239" i="4"/>
  <c r="AZ195" i="4"/>
  <c r="AZ140" i="4"/>
  <c r="AZ189" i="4"/>
  <c r="AZ156" i="4"/>
  <c r="AZ238" i="4"/>
  <c r="AZ142" i="4"/>
  <c r="AZ188" i="4"/>
  <c r="AZ147" i="4"/>
  <c r="AZ208" i="4"/>
  <c r="AZ255" i="4"/>
  <c r="AZ177" i="4"/>
  <c r="AZ158" i="4"/>
  <c r="AZ213" i="4"/>
  <c r="AZ184" i="4"/>
  <c r="AZ181" i="4"/>
  <c r="AZ174" i="4"/>
  <c r="AZ200" i="4"/>
  <c r="AZ166" i="4"/>
  <c r="AZ51" i="4"/>
  <c r="AZ192" i="4"/>
  <c r="AZ205" i="4"/>
  <c r="AZ176" i="4"/>
  <c r="AZ178" i="4"/>
  <c r="AZ169" i="4"/>
  <c r="AZ183" i="4"/>
  <c r="AZ180" i="4"/>
  <c r="AZ196" i="4"/>
  <c r="AZ193" i="4"/>
  <c r="AZ207" i="4"/>
  <c r="AZ194" i="4"/>
  <c r="AZ197" i="4"/>
  <c r="AZ220" i="4"/>
  <c r="AZ172" i="4"/>
  <c r="AZ182" i="4"/>
  <c r="AZ168" i="4"/>
  <c r="AZ154" i="4"/>
  <c r="AZ163" i="4"/>
  <c r="AZ151" i="4"/>
  <c r="AZ150" i="4"/>
  <c r="AZ160" i="4"/>
  <c r="AZ161" i="4"/>
  <c r="AZ157" i="4"/>
  <c r="AZ164" i="4"/>
  <c r="AZ155" i="4"/>
  <c r="AZ185" i="4"/>
  <c r="AZ171" i="4"/>
  <c r="AZ138" i="4"/>
  <c r="AZ159" i="4"/>
  <c r="AZ165" i="4"/>
  <c r="AZ133" i="4"/>
  <c r="AZ101" i="4"/>
  <c r="AZ225" i="4"/>
  <c r="AZ167" i="4"/>
  <c r="AZ143" i="4"/>
  <c r="AZ153" i="4"/>
  <c r="AZ146" i="4"/>
  <c r="AZ186" i="4"/>
  <c r="AZ137" i="4"/>
  <c r="AZ148" i="4"/>
  <c r="AZ139" i="4"/>
  <c r="AZ110" i="4"/>
  <c r="AZ136" i="4"/>
  <c r="AZ130" i="4"/>
  <c r="AZ121" i="4"/>
  <c r="AZ149" i="4"/>
  <c r="AZ117" i="4"/>
  <c r="AZ162" i="4"/>
  <c r="AZ123" i="4"/>
  <c r="AZ132" i="4"/>
  <c r="AZ141" i="4"/>
  <c r="AZ128" i="4"/>
  <c r="AZ131" i="4"/>
  <c r="AZ100" i="4"/>
  <c r="AZ120" i="4"/>
  <c r="AZ99" i="4"/>
  <c r="AZ122" i="4"/>
  <c r="AZ118" i="4"/>
  <c r="AZ135" i="4"/>
  <c r="AZ116" i="4"/>
  <c r="AZ80" i="4"/>
  <c r="AZ113" i="4"/>
  <c r="AZ114" i="4"/>
  <c r="AZ119" i="4"/>
  <c r="AZ84" i="4"/>
  <c r="AZ115" i="4"/>
  <c r="AZ126" i="4"/>
  <c r="AZ112" i="4"/>
  <c r="AZ111" i="4"/>
  <c r="AZ97" i="4"/>
  <c r="AZ108" i="4"/>
  <c r="AZ95" i="4"/>
  <c r="AZ102" i="4"/>
  <c r="AZ109" i="4"/>
  <c r="AZ106" i="4"/>
  <c r="AZ103" i="4"/>
  <c r="AZ94" i="4"/>
  <c r="AZ105" i="4"/>
  <c r="AZ129" i="4"/>
  <c r="AZ85" i="4"/>
  <c r="AZ107" i="4"/>
  <c r="AZ88" i="4"/>
  <c r="AZ124" i="4"/>
  <c r="AZ145" i="4"/>
  <c r="AZ96" i="4"/>
  <c r="AZ87" i="4"/>
  <c r="AZ98" i="4"/>
  <c r="AZ86" i="4"/>
  <c r="AZ75" i="4"/>
  <c r="AZ91" i="4"/>
  <c r="AZ77" i="4"/>
  <c r="AZ90" i="4"/>
  <c r="AZ93" i="4"/>
  <c r="AZ92" i="4"/>
  <c r="AZ83" i="4"/>
  <c r="AZ82" i="4"/>
  <c r="AZ89" i="4"/>
  <c r="AZ81" i="4"/>
  <c r="AZ79" i="4"/>
  <c r="AZ63" i="4"/>
  <c r="AZ78" i="4"/>
  <c r="AZ73" i="4"/>
  <c r="AZ76" i="4"/>
  <c r="AZ104" i="4"/>
  <c r="AZ61" i="4"/>
  <c r="AZ72" i="4"/>
  <c r="AZ42" i="4"/>
  <c r="AZ56" i="4"/>
  <c r="AZ55" i="4"/>
  <c r="AZ69" i="4"/>
  <c r="AZ74" i="4"/>
  <c r="AZ71" i="4"/>
  <c r="AZ70" i="4"/>
  <c r="AZ68" i="4"/>
  <c r="AZ67" i="4"/>
  <c r="AZ59" i="4"/>
  <c r="AZ65" i="4"/>
  <c r="AZ66" i="4"/>
  <c r="AZ57" i="4"/>
  <c r="AZ52" i="4"/>
  <c r="AZ44" i="4"/>
  <c r="AZ64" i="4"/>
  <c r="AZ50" i="4"/>
  <c r="AZ47" i="4"/>
  <c r="AZ60" i="4"/>
  <c r="AZ54" i="4"/>
  <c r="AZ46" i="4"/>
  <c r="AZ48" i="4"/>
  <c r="AZ49" i="4"/>
  <c r="AZ58" i="4"/>
  <c r="AZ22" i="4"/>
  <c r="AZ53" i="4"/>
  <c r="AZ43" i="4"/>
  <c r="AZ40" i="4"/>
  <c r="AZ45" i="4"/>
  <c r="AZ41" i="4"/>
  <c r="AZ36" i="4"/>
  <c r="AZ39" i="4"/>
  <c r="AZ37" i="4"/>
  <c r="AZ38" i="4"/>
  <c r="AZ30" i="4"/>
  <c r="AZ35" i="4"/>
  <c r="AZ31" i="4"/>
  <c r="AZ62" i="4"/>
  <c r="AZ28" i="4"/>
  <c r="AZ32" i="4"/>
  <c r="AZ29" i="4"/>
  <c r="AZ34" i="4"/>
  <c r="AZ25" i="4"/>
  <c r="AZ27" i="4"/>
  <c r="AZ26" i="4"/>
  <c r="AZ24" i="4"/>
  <c r="AZ33" i="4"/>
  <c r="AZ23" i="4"/>
  <c r="AZ21" i="4"/>
  <c r="AZ20" i="4"/>
  <c r="AZ19" i="4"/>
  <c r="AZ18" i="4"/>
  <c r="AZ17" i="4"/>
  <c r="AZ16" i="4"/>
  <c r="AZ13" i="4"/>
  <c r="AZ14" i="4"/>
  <c r="AZ15" i="4"/>
  <c r="AZ12" i="4"/>
  <c r="AZ11" i="4"/>
  <c r="AZ10" i="4"/>
  <c r="FP301" i="4"/>
  <c r="FN301" i="4"/>
  <c r="FL301" i="4"/>
  <c r="FJ301" i="4"/>
  <c r="FH301" i="4"/>
  <c r="FF301" i="4"/>
  <c r="FD301" i="4"/>
  <c r="FB301" i="4"/>
  <c r="EZ301" i="4"/>
  <c r="EX301" i="4"/>
  <c r="EV301" i="4"/>
  <c r="ET301" i="4"/>
  <c r="ER301" i="4"/>
  <c r="EP301" i="4"/>
  <c r="EN301" i="4"/>
  <c r="EL301" i="4"/>
  <c r="EJ301" i="4"/>
  <c r="EH301" i="4"/>
  <c r="EF301" i="4"/>
  <c r="ED301" i="4"/>
  <c r="EB301" i="4"/>
  <c r="DZ301" i="4"/>
  <c r="DX301" i="4"/>
  <c r="DV301" i="4"/>
  <c r="DT301" i="4"/>
  <c r="DR301" i="4"/>
  <c r="DP301" i="4"/>
  <c r="DN301" i="4"/>
  <c r="DL301" i="4"/>
  <c r="DJ301" i="4"/>
  <c r="DH301" i="4"/>
  <c r="DF301" i="4"/>
  <c r="DD301" i="4"/>
  <c r="DB301" i="4"/>
  <c r="CZ301" i="4"/>
  <c r="CX301" i="4"/>
  <c r="CV301" i="4"/>
  <c r="CT301" i="4"/>
  <c r="CR301" i="4"/>
  <c r="CP301" i="4"/>
  <c r="CN301" i="4"/>
  <c r="CL301" i="4"/>
  <c r="CJ301" i="4"/>
  <c r="CH301" i="4"/>
  <c r="CD301" i="4"/>
  <c r="CB301" i="4"/>
  <c r="BZ301" i="4"/>
  <c r="BX301" i="4"/>
  <c r="BV301" i="4"/>
  <c r="BT301" i="4"/>
  <c r="BR301" i="4"/>
  <c r="BP301" i="4"/>
  <c r="BN301" i="4"/>
  <c r="BL301" i="4"/>
  <c r="BJ301" i="4"/>
  <c r="BH301" i="4"/>
  <c r="BF301" i="4"/>
  <c r="BD301" i="4"/>
  <c r="BB301" i="4"/>
  <c r="AX301" i="4"/>
  <c r="B301" i="4"/>
  <c r="FP284" i="4"/>
  <c r="FN284" i="4"/>
  <c r="FL284" i="4"/>
  <c r="FJ284" i="4"/>
  <c r="FH284" i="4"/>
  <c r="FF284" i="4"/>
  <c r="FD284" i="4"/>
  <c r="FB284" i="4"/>
  <c r="EZ284" i="4"/>
  <c r="EX284" i="4"/>
  <c r="EV284" i="4"/>
  <c r="ET284" i="4"/>
  <c r="ER284" i="4"/>
  <c r="EP284" i="4"/>
  <c r="EN284" i="4"/>
  <c r="EL284" i="4"/>
  <c r="EJ284" i="4"/>
  <c r="EH284" i="4"/>
  <c r="EF284" i="4"/>
  <c r="ED284" i="4"/>
  <c r="EB284" i="4"/>
  <c r="DZ284" i="4"/>
  <c r="DX284" i="4"/>
  <c r="DV284" i="4"/>
  <c r="DT284" i="4"/>
  <c r="DR284" i="4"/>
  <c r="DP284" i="4"/>
  <c r="DN284" i="4"/>
  <c r="DL284" i="4"/>
  <c r="DJ284" i="4"/>
  <c r="DH284" i="4"/>
  <c r="DF284" i="4"/>
  <c r="DD284" i="4"/>
  <c r="DB284" i="4"/>
  <c r="CZ284" i="4"/>
  <c r="CX284" i="4"/>
  <c r="CV284" i="4"/>
  <c r="CT284" i="4"/>
  <c r="CR284" i="4"/>
  <c r="CP284" i="4"/>
  <c r="CN284" i="4"/>
  <c r="CL284" i="4"/>
  <c r="CJ284" i="4"/>
  <c r="CH284" i="4"/>
  <c r="CD284" i="4"/>
  <c r="CB284" i="4"/>
  <c r="BZ284" i="4"/>
  <c r="BX284" i="4"/>
  <c r="BV284" i="4"/>
  <c r="BT284" i="4"/>
  <c r="BR284" i="4"/>
  <c r="BP284" i="4"/>
  <c r="BN284" i="4"/>
  <c r="BL284" i="4"/>
  <c r="BJ284" i="4"/>
  <c r="BH284" i="4"/>
  <c r="BF284" i="4"/>
  <c r="BD284" i="4"/>
  <c r="BB284" i="4"/>
  <c r="AX284" i="4"/>
  <c r="B284" i="4"/>
  <c r="FP262" i="4"/>
  <c r="FN262" i="4"/>
  <c r="FL262" i="4"/>
  <c r="FJ262" i="4"/>
  <c r="FH262" i="4"/>
  <c r="FF262" i="4"/>
  <c r="FD262" i="4"/>
  <c r="FB262" i="4"/>
  <c r="EZ262" i="4"/>
  <c r="EX262" i="4"/>
  <c r="EV262" i="4"/>
  <c r="ET262" i="4"/>
  <c r="ER262" i="4"/>
  <c r="EP262" i="4"/>
  <c r="EN262" i="4"/>
  <c r="EL262" i="4"/>
  <c r="EJ262" i="4"/>
  <c r="EH262" i="4"/>
  <c r="EF262" i="4"/>
  <c r="ED262" i="4"/>
  <c r="EB262" i="4"/>
  <c r="DZ262" i="4"/>
  <c r="DX262" i="4"/>
  <c r="DV262" i="4"/>
  <c r="DT262" i="4"/>
  <c r="DR262" i="4"/>
  <c r="DP262" i="4"/>
  <c r="DN262" i="4"/>
  <c r="DL262" i="4"/>
  <c r="DJ262" i="4"/>
  <c r="DH262" i="4"/>
  <c r="DF262" i="4"/>
  <c r="DD262" i="4"/>
  <c r="DB262" i="4"/>
  <c r="CZ262" i="4"/>
  <c r="CX262" i="4"/>
  <c r="CV262" i="4"/>
  <c r="CT262" i="4"/>
  <c r="CR262" i="4"/>
  <c r="CP262" i="4"/>
  <c r="CN262" i="4"/>
  <c r="CL262" i="4"/>
  <c r="CJ262" i="4"/>
  <c r="CH262" i="4"/>
  <c r="CD262" i="4"/>
  <c r="CB262" i="4"/>
  <c r="BZ262" i="4"/>
  <c r="BX262" i="4"/>
  <c r="BV262" i="4"/>
  <c r="BT262" i="4"/>
  <c r="BR262" i="4"/>
  <c r="BP262" i="4"/>
  <c r="BN262" i="4"/>
  <c r="BL262" i="4"/>
  <c r="BJ262" i="4"/>
  <c r="BH262" i="4"/>
  <c r="BF262" i="4"/>
  <c r="BD262" i="4"/>
  <c r="BB262" i="4"/>
  <c r="AX262" i="4"/>
  <c r="B262" i="4"/>
  <c r="FP264" i="4"/>
  <c r="FN264" i="4"/>
  <c r="FL264" i="4"/>
  <c r="FJ264" i="4"/>
  <c r="FH264" i="4"/>
  <c r="FF264" i="4"/>
  <c r="FD264" i="4"/>
  <c r="FB264" i="4"/>
  <c r="EZ264" i="4"/>
  <c r="EX264" i="4"/>
  <c r="EV264" i="4"/>
  <c r="ET264" i="4"/>
  <c r="ER264" i="4"/>
  <c r="EP264" i="4"/>
  <c r="EN264" i="4"/>
  <c r="EL264" i="4"/>
  <c r="EJ264" i="4"/>
  <c r="EH264" i="4"/>
  <c r="EF264" i="4"/>
  <c r="ED264" i="4"/>
  <c r="EB264" i="4"/>
  <c r="DZ264" i="4"/>
  <c r="DX264" i="4"/>
  <c r="DV264" i="4"/>
  <c r="DT264" i="4"/>
  <c r="DR264" i="4"/>
  <c r="DP264" i="4"/>
  <c r="DN264" i="4"/>
  <c r="DL264" i="4"/>
  <c r="DJ264" i="4"/>
  <c r="DH264" i="4"/>
  <c r="DF264" i="4"/>
  <c r="DD264" i="4"/>
  <c r="DB264" i="4"/>
  <c r="CZ264" i="4"/>
  <c r="CX264" i="4"/>
  <c r="CV264" i="4"/>
  <c r="CT264" i="4"/>
  <c r="CR264" i="4"/>
  <c r="CP264" i="4"/>
  <c r="CN264" i="4"/>
  <c r="CL264" i="4"/>
  <c r="CJ264" i="4"/>
  <c r="CH264" i="4"/>
  <c r="CD264" i="4"/>
  <c r="CB264" i="4"/>
  <c r="BZ264" i="4"/>
  <c r="BX264" i="4"/>
  <c r="BV264" i="4"/>
  <c r="BT264" i="4"/>
  <c r="BR264" i="4"/>
  <c r="BP264" i="4"/>
  <c r="BN264" i="4"/>
  <c r="BL264" i="4"/>
  <c r="BJ264" i="4"/>
  <c r="BH264" i="4"/>
  <c r="BF264" i="4"/>
  <c r="BD264" i="4"/>
  <c r="BB264" i="4"/>
  <c r="AX264" i="4"/>
  <c r="B264" i="4"/>
  <c r="FP254" i="4"/>
  <c r="FN254" i="4"/>
  <c r="FL254" i="4"/>
  <c r="FJ254" i="4"/>
  <c r="FH254" i="4"/>
  <c r="FF254" i="4"/>
  <c r="FD254" i="4"/>
  <c r="FB254" i="4"/>
  <c r="EZ254" i="4"/>
  <c r="EX254" i="4"/>
  <c r="EV254" i="4"/>
  <c r="ET254" i="4"/>
  <c r="ER254" i="4"/>
  <c r="EP254" i="4"/>
  <c r="EN254" i="4"/>
  <c r="EL254" i="4"/>
  <c r="EJ254" i="4"/>
  <c r="EH254" i="4"/>
  <c r="EF254" i="4"/>
  <c r="ED254" i="4"/>
  <c r="EB254" i="4"/>
  <c r="DZ254" i="4"/>
  <c r="DX254" i="4"/>
  <c r="DV254" i="4"/>
  <c r="DT254" i="4"/>
  <c r="DR254" i="4"/>
  <c r="DP254" i="4"/>
  <c r="DN254" i="4"/>
  <c r="DL254" i="4"/>
  <c r="DJ254" i="4"/>
  <c r="DH254" i="4"/>
  <c r="DF254" i="4"/>
  <c r="DD254" i="4"/>
  <c r="DB254" i="4"/>
  <c r="CZ254" i="4"/>
  <c r="CX254" i="4"/>
  <c r="CV254" i="4"/>
  <c r="CT254" i="4"/>
  <c r="CR254" i="4"/>
  <c r="CP254" i="4"/>
  <c r="CN254" i="4"/>
  <c r="CL254" i="4"/>
  <c r="CJ254" i="4"/>
  <c r="CH254" i="4"/>
  <c r="CD254" i="4"/>
  <c r="CB254" i="4"/>
  <c r="BZ254" i="4"/>
  <c r="BX254" i="4"/>
  <c r="BV254" i="4"/>
  <c r="BT254" i="4"/>
  <c r="BR254" i="4"/>
  <c r="BP254" i="4"/>
  <c r="BN254" i="4"/>
  <c r="BL254" i="4"/>
  <c r="BJ254" i="4"/>
  <c r="BH254" i="4"/>
  <c r="BF254" i="4"/>
  <c r="BD254" i="4"/>
  <c r="BB254" i="4"/>
  <c r="AX254" i="4"/>
  <c r="B254" i="4"/>
  <c r="FP235" i="4"/>
  <c r="FN235" i="4"/>
  <c r="FL235" i="4"/>
  <c r="FJ235" i="4"/>
  <c r="FH235" i="4"/>
  <c r="FF235" i="4"/>
  <c r="FD235" i="4"/>
  <c r="FB235" i="4"/>
  <c r="EZ235" i="4"/>
  <c r="EX235" i="4"/>
  <c r="EV235" i="4"/>
  <c r="ET235" i="4"/>
  <c r="ER235" i="4"/>
  <c r="EP235" i="4"/>
  <c r="EN235" i="4"/>
  <c r="EL235" i="4"/>
  <c r="EJ235" i="4"/>
  <c r="EH235" i="4"/>
  <c r="EF235" i="4"/>
  <c r="ED235" i="4"/>
  <c r="EB235" i="4"/>
  <c r="DZ235" i="4"/>
  <c r="DX235" i="4"/>
  <c r="DV235" i="4"/>
  <c r="DT235" i="4"/>
  <c r="DR235" i="4"/>
  <c r="DP235" i="4"/>
  <c r="DN235" i="4"/>
  <c r="DL235" i="4"/>
  <c r="DJ235" i="4"/>
  <c r="DH235" i="4"/>
  <c r="DF235" i="4"/>
  <c r="DD235" i="4"/>
  <c r="DB235" i="4"/>
  <c r="CZ235" i="4"/>
  <c r="CX235" i="4"/>
  <c r="CV235" i="4"/>
  <c r="CT235" i="4"/>
  <c r="CR235" i="4"/>
  <c r="CP235" i="4"/>
  <c r="CN235" i="4"/>
  <c r="CL235" i="4"/>
  <c r="CJ235" i="4"/>
  <c r="CH235" i="4"/>
  <c r="CD235" i="4"/>
  <c r="CB235" i="4"/>
  <c r="BZ235" i="4"/>
  <c r="BX235" i="4"/>
  <c r="BV235" i="4"/>
  <c r="BT235" i="4"/>
  <c r="BR235" i="4"/>
  <c r="BP235" i="4"/>
  <c r="BN235" i="4"/>
  <c r="BL235" i="4"/>
  <c r="BJ235" i="4"/>
  <c r="BH235" i="4"/>
  <c r="BF235" i="4"/>
  <c r="BD235" i="4"/>
  <c r="BB235" i="4"/>
  <c r="AX235" i="4"/>
  <c r="B235" i="4"/>
  <c r="FP224" i="4"/>
  <c r="FN224" i="4"/>
  <c r="FL224" i="4"/>
  <c r="FJ224" i="4"/>
  <c r="FH224" i="4"/>
  <c r="FF224" i="4"/>
  <c r="FD224" i="4"/>
  <c r="FB224" i="4"/>
  <c r="EZ224" i="4"/>
  <c r="EX224" i="4"/>
  <c r="EV224" i="4"/>
  <c r="ET224" i="4"/>
  <c r="ER224" i="4"/>
  <c r="EP224" i="4"/>
  <c r="EN224" i="4"/>
  <c r="EL224" i="4"/>
  <c r="EJ224" i="4"/>
  <c r="EH224" i="4"/>
  <c r="EF224" i="4"/>
  <c r="ED224" i="4"/>
  <c r="EB224" i="4"/>
  <c r="DZ224" i="4"/>
  <c r="DX224" i="4"/>
  <c r="DV224" i="4"/>
  <c r="DT224" i="4"/>
  <c r="DR224" i="4"/>
  <c r="DP224" i="4"/>
  <c r="DN224" i="4"/>
  <c r="DL224" i="4"/>
  <c r="DJ224" i="4"/>
  <c r="DH224" i="4"/>
  <c r="DF224" i="4"/>
  <c r="DD224" i="4"/>
  <c r="DB224" i="4"/>
  <c r="CZ224" i="4"/>
  <c r="CX224" i="4"/>
  <c r="CV224" i="4"/>
  <c r="CT224" i="4"/>
  <c r="CR224" i="4"/>
  <c r="CP224" i="4"/>
  <c r="CN224" i="4"/>
  <c r="CL224" i="4"/>
  <c r="CJ224" i="4"/>
  <c r="CH224" i="4"/>
  <c r="CD224" i="4"/>
  <c r="CB224" i="4"/>
  <c r="BZ224" i="4"/>
  <c r="BX224" i="4"/>
  <c r="BV224" i="4"/>
  <c r="BT224" i="4"/>
  <c r="BR224" i="4"/>
  <c r="BP224" i="4"/>
  <c r="BN224" i="4"/>
  <c r="BL224" i="4"/>
  <c r="BJ224" i="4"/>
  <c r="BH224" i="4"/>
  <c r="BF224" i="4"/>
  <c r="BD224" i="4"/>
  <c r="BB224" i="4"/>
  <c r="AX224" i="4"/>
  <c r="B224" i="4"/>
  <c r="FP345" i="4"/>
  <c r="FN345" i="4"/>
  <c r="FL345" i="4"/>
  <c r="FJ345" i="4"/>
  <c r="FH345" i="4"/>
  <c r="FF345" i="4"/>
  <c r="FD345" i="4"/>
  <c r="FB345" i="4"/>
  <c r="EZ345" i="4"/>
  <c r="EX345" i="4"/>
  <c r="EV345" i="4"/>
  <c r="ET345" i="4"/>
  <c r="ER345" i="4"/>
  <c r="EP345" i="4"/>
  <c r="EN345" i="4"/>
  <c r="EL345" i="4"/>
  <c r="EJ345" i="4"/>
  <c r="EH345" i="4"/>
  <c r="EF345" i="4"/>
  <c r="ED345" i="4"/>
  <c r="EB345" i="4"/>
  <c r="DZ345" i="4"/>
  <c r="DX345" i="4"/>
  <c r="DV345" i="4"/>
  <c r="DT345" i="4"/>
  <c r="DR345" i="4"/>
  <c r="DP345" i="4"/>
  <c r="DN345" i="4"/>
  <c r="DL345" i="4"/>
  <c r="DJ345" i="4"/>
  <c r="DH345" i="4"/>
  <c r="DF345" i="4"/>
  <c r="DD345" i="4"/>
  <c r="DB345" i="4"/>
  <c r="CZ345" i="4"/>
  <c r="CX345" i="4"/>
  <c r="CV345" i="4"/>
  <c r="CT345" i="4"/>
  <c r="CR345" i="4"/>
  <c r="CP345" i="4"/>
  <c r="CN345" i="4"/>
  <c r="CL345" i="4"/>
  <c r="CJ345" i="4"/>
  <c r="CH345" i="4"/>
  <c r="CD345" i="4"/>
  <c r="CB345" i="4"/>
  <c r="BZ345" i="4"/>
  <c r="BX345" i="4"/>
  <c r="BV345" i="4"/>
  <c r="BT345" i="4"/>
  <c r="BR345" i="4"/>
  <c r="BP345" i="4"/>
  <c r="BN345" i="4"/>
  <c r="BL345" i="4"/>
  <c r="BJ345" i="4"/>
  <c r="BH345" i="4"/>
  <c r="BF345" i="4"/>
  <c r="BD345" i="4"/>
  <c r="BB345" i="4"/>
  <c r="AX345" i="4"/>
  <c r="B345" i="4"/>
  <c r="AX397" i="4"/>
  <c r="AX396" i="4"/>
  <c r="AX395" i="4"/>
  <c r="AX394" i="4"/>
  <c r="AX218" i="4"/>
  <c r="AX379" i="4"/>
  <c r="AX378" i="4"/>
  <c r="AX377" i="4"/>
  <c r="AX376" i="4"/>
  <c r="AX375" i="4"/>
  <c r="AX374" i="4"/>
  <c r="AX373" i="4"/>
  <c r="AX333" i="4"/>
  <c r="AX369" i="4"/>
  <c r="AX206" i="4"/>
  <c r="AX368" i="4"/>
  <c r="AX367" i="4"/>
  <c r="AX366" i="4"/>
  <c r="AX201" i="4"/>
  <c r="AX362" i="4"/>
  <c r="AX361" i="4"/>
  <c r="AX360" i="4"/>
  <c r="AX287" i="4"/>
  <c r="AX359" i="4"/>
  <c r="AX358" i="4"/>
  <c r="AX357" i="4"/>
  <c r="AX356" i="4"/>
  <c r="AX355" i="4"/>
  <c r="AX354" i="4"/>
  <c r="AX350" i="4"/>
  <c r="AX349" i="4"/>
  <c r="AX348" i="4"/>
  <c r="AX347" i="4"/>
  <c r="AX267" i="4"/>
  <c r="AX346" i="4"/>
  <c r="AX317" i="4"/>
  <c r="AX344" i="4"/>
  <c r="AX343" i="4"/>
  <c r="AX342" i="4"/>
  <c r="AX257" i="4"/>
  <c r="AX341" i="4"/>
  <c r="AX327" i="4"/>
  <c r="AX232" i="4"/>
  <c r="AX332" i="4"/>
  <c r="AX371" i="4"/>
  <c r="AX331" i="4"/>
  <c r="AX173" i="4"/>
  <c r="AX329" i="4"/>
  <c r="AX268" i="4"/>
  <c r="AX326" i="4"/>
  <c r="AX325" i="4"/>
  <c r="AX256" i="4"/>
  <c r="AX324" i="4"/>
  <c r="AX323" i="4"/>
  <c r="AX322" i="4"/>
  <c r="AX320" i="4"/>
  <c r="AX230" i="4"/>
  <c r="AX319" i="4"/>
  <c r="AX318" i="4"/>
  <c r="AX316" i="4"/>
  <c r="AX246" i="4"/>
  <c r="AX315" i="4"/>
  <c r="AX314" i="4"/>
  <c r="AX313" i="4"/>
  <c r="AX311" i="4"/>
  <c r="AX310" i="4"/>
  <c r="AX309" i="4"/>
  <c r="AX308" i="4"/>
  <c r="AX221" i="4"/>
  <c r="AX303" i="4"/>
  <c r="AX372" i="4"/>
  <c r="AX300" i="4"/>
  <c r="AX299" i="4"/>
  <c r="AX298" i="4"/>
  <c r="AX297" i="4"/>
  <c r="AX330" i="4"/>
  <c r="AX296" i="4"/>
  <c r="AX293" i="4"/>
  <c r="AX312" i="4"/>
  <c r="AX292" i="4"/>
  <c r="AX306" i="4"/>
  <c r="AX289" i="4"/>
  <c r="AX295" i="4"/>
  <c r="AX288" i="4"/>
  <c r="AX286" i="4"/>
  <c r="AX241" i="4"/>
  <c r="AX127" i="4"/>
  <c r="AX283" i="4"/>
  <c r="AX282" i="4"/>
  <c r="AX281" i="4"/>
  <c r="AX294" i="4"/>
  <c r="AX290" i="4"/>
  <c r="AX251" i="4"/>
  <c r="AX276" i="4"/>
  <c r="AX274" i="4"/>
  <c r="AX273" i="4"/>
  <c r="AX270" i="4"/>
  <c r="AX269" i="4"/>
  <c r="AX266" i="4"/>
  <c r="AX263" i="4"/>
  <c r="AX280" i="4"/>
  <c r="AX179" i="4"/>
  <c r="AX261" i="4"/>
  <c r="AX260" i="4"/>
  <c r="AX259" i="4"/>
  <c r="AX258" i="4"/>
  <c r="AX272" i="4"/>
  <c r="AX365" i="4"/>
  <c r="AX340" i="4"/>
  <c r="AX271" i="4"/>
  <c r="AX244" i="4"/>
  <c r="AX223" i="4"/>
  <c r="AX253" i="4"/>
  <c r="AX242" i="4"/>
  <c r="AX234" i="4"/>
  <c r="AX252" i="4"/>
  <c r="AX250" i="4"/>
  <c r="AX227" i="4"/>
  <c r="AX249" i="4"/>
  <c r="AX190" i="4"/>
  <c r="AX248" i="4"/>
  <c r="AX247" i="4"/>
  <c r="AX384" i="4"/>
  <c r="AX245" i="4"/>
  <c r="AX226" i="4"/>
  <c r="AX240" i="4"/>
  <c r="AX277" i="4"/>
  <c r="AX291" i="4"/>
  <c r="AX237" i="4"/>
  <c r="AX236" i="4"/>
  <c r="AX233" i="4"/>
  <c r="AX214" i="4"/>
  <c r="AX265" i="4"/>
  <c r="AX125" i="4"/>
  <c r="AX210" i="4"/>
  <c r="AX175" i="4"/>
  <c r="AX152" i="4"/>
  <c r="AX222" i="4"/>
  <c r="AX134" i="4"/>
  <c r="AX243" i="4"/>
  <c r="AX339" i="4"/>
  <c r="AX321" i="4"/>
  <c r="AX209" i="4"/>
  <c r="AX216" i="4"/>
  <c r="AX364" i="4"/>
  <c r="AX307" i="4"/>
  <c r="AX211" i="4"/>
  <c r="AX231" i="4"/>
  <c r="AX228" i="4"/>
  <c r="AX156" i="4"/>
  <c r="AX187" i="4"/>
  <c r="AX170" i="4"/>
  <c r="AX219" i="4"/>
  <c r="AX204" i="4"/>
  <c r="AX203" i="4"/>
  <c r="AX202" i="4"/>
  <c r="AX217" i="4"/>
  <c r="AX229" i="4"/>
  <c r="AX199" i="4"/>
  <c r="AX215" i="4"/>
  <c r="AX147" i="4"/>
  <c r="AX191" i="4"/>
  <c r="AX212" i="4"/>
  <c r="AX239" i="4"/>
  <c r="AX195" i="4"/>
  <c r="AX198" i="4"/>
  <c r="AX189" i="4"/>
  <c r="AX177" i="4"/>
  <c r="AX208" i="4"/>
  <c r="AX255" i="4"/>
  <c r="AX184" i="4"/>
  <c r="AX158" i="4"/>
  <c r="AX181" i="4"/>
  <c r="AX140" i="4"/>
  <c r="AX200" i="4"/>
  <c r="AX51" i="4"/>
  <c r="AX166" i="4"/>
  <c r="AX192" i="4"/>
  <c r="AX205" i="4"/>
  <c r="AX176" i="4"/>
  <c r="AX238" i="4"/>
  <c r="AX178" i="4"/>
  <c r="AX183" i="4"/>
  <c r="AX180" i="4"/>
  <c r="AX213" i="4"/>
  <c r="AX207" i="4"/>
  <c r="AX188" i="4"/>
  <c r="AX197" i="4"/>
  <c r="AX196" i="4"/>
  <c r="AX194" i="4"/>
  <c r="AX172" i="4"/>
  <c r="AX182" i="4"/>
  <c r="AX193" i="4"/>
  <c r="AX164" i="4"/>
  <c r="AX168" i="4"/>
  <c r="AX70" i="4"/>
  <c r="AX163" i="4"/>
  <c r="AX161" i="4"/>
  <c r="AX154" i="4"/>
  <c r="AX142" i="4"/>
  <c r="AX87" i="4"/>
  <c r="AX150" i="4"/>
  <c r="AX160" i="4"/>
  <c r="AX151" i="4"/>
  <c r="AX157" i="4"/>
  <c r="AX220" i="4"/>
  <c r="AX155" i="4"/>
  <c r="AX133" i="4"/>
  <c r="AX138" i="4"/>
  <c r="AX159" i="4"/>
  <c r="AX165" i="4"/>
  <c r="AX185" i="4"/>
  <c r="AX101" i="4"/>
  <c r="AX137" i="4"/>
  <c r="AX225" i="4"/>
  <c r="AX146" i="4"/>
  <c r="AX143" i="4"/>
  <c r="AX153" i="4"/>
  <c r="AX136" i="4"/>
  <c r="AX167" i="4"/>
  <c r="AX100" i="4"/>
  <c r="AX130" i="4"/>
  <c r="AX171" i="4"/>
  <c r="AX148" i="4"/>
  <c r="AX139" i="4"/>
  <c r="AX110" i="4"/>
  <c r="AX186" i="4"/>
  <c r="AX122" i="4"/>
  <c r="AX121" i="4"/>
  <c r="AX149" i="4"/>
  <c r="AX117" i="4"/>
  <c r="AX162" i="4"/>
  <c r="AX123" i="4"/>
  <c r="AX132" i="4"/>
  <c r="AX141" i="4"/>
  <c r="AX128" i="4"/>
  <c r="AX131" i="4"/>
  <c r="AX99" i="4"/>
  <c r="AX118" i="4"/>
  <c r="AX120" i="4"/>
  <c r="AX135" i="4"/>
  <c r="AX116" i="4"/>
  <c r="AX80" i="4"/>
  <c r="AX114" i="4"/>
  <c r="AX169" i="4"/>
  <c r="AX119" i="4"/>
  <c r="AX126" i="4"/>
  <c r="AX112" i="4"/>
  <c r="AX111" i="4"/>
  <c r="AX97" i="4"/>
  <c r="AX108" i="4"/>
  <c r="AX95" i="4"/>
  <c r="AX103" i="4"/>
  <c r="AX102" i="4"/>
  <c r="AX106" i="4"/>
  <c r="AX115" i="4"/>
  <c r="AX105" i="4"/>
  <c r="AX94" i="4"/>
  <c r="AX129" i="4"/>
  <c r="AX109" i="4"/>
  <c r="AX107" i="4"/>
  <c r="AX88" i="4"/>
  <c r="AX145" i="4"/>
  <c r="AX98" i="4"/>
  <c r="AX86" i="4"/>
  <c r="AX91" i="4"/>
  <c r="AX77" i="4"/>
  <c r="AX124" i="4"/>
  <c r="AX63" i="4"/>
  <c r="AX90" i="4"/>
  <c r="AX93" i="4"/>
  <c r="AX92" i="4"/>
  <c r="AX82" i="4"/>
  <c r="AX81" i="4"/>
  <c r="AX61" i="4"/>
  <c r="AX79" i="4"/>
  <c r="AX78" i="4"/>
  <c r="AX89" i="4"/>
  <c r="AX76" i="4"/>
  <c r="AX104" i="4"/>
  <c r="AX56" i="4"/>
  <c r="AX72" i="4"/>
  <c r="AX42" i="4"/>
  <c r="AX69" i="4"/>
  <c r="AX55" i="4"/>
  <c r="AX68" i="4"/>
  <c r="AX59" i="4"/>
  <c r="AX65" i="4"/>
  <c r="AX54" i="4"/>
  <c r="AX57" i="4"/>
  <c r="AX66" i="4"/>
  <c r="AX44" i="4"/>
  <c r="AX64" i="4"/>
  <c r="AX60" i="4"/>
  <c r="AX47" i="4"/>
  <c r="AX49" i="4"/>
  <c r="AX46" i="4"/>
  <c r="AX48" i="4"/>
  <c r="AX85" i="4"/>
  <c r="AX50" i="4"/>
  <c r="AX58" i="4"/>
  <c r="AX22" i="4"/>
  <c r="AX45" i="4"/>
  <c r="AX53" i="4"/>
  <c r="AX43" i="4"/>
  <c r="AX41" i="4"/>
  <c r="AX36" i="4"/>
  <c r="AX39" i="4"/>
  <c r="AX31" i="4"/>
  <c r="AX38" i="4"/>
  <c r="AX30" i="4"/>
  <c r="AX29" i="4"/>
  <c r="AX37" i="4"/>
  <c r="AX40" i="4"/>
  <c r="AX62" i="4"/>
  <c r="AX28" i="4"/>
  <c r="AX32" i="4"/>
  <c r="AX34" i="4"/>
  <c r="AX25" i="4"/>
  <c r="AX27" i="4"/>
  <c r="AX26" i="4"/>
  <c r="AX24" i="4"/>
  <c r="AX33" i="4"/>
  <c r="AX23" i="4"/>
  <c r="AX21" i="4"/>
  <c r="AX20" i="4"/>
  <c r="AX19" i="4"/>
  <c r="AX18" i="4"/>
  <c r="AX17" i="4"/>
  <c r="AX16" i="4"/>
  <c r="AX13" i="4"/>
  <c r="AX14" i="4"/>
  <c r="AX15" i="4"/>
  <c r="AX12" i="4"/>
  <c r="AX11" i="4"/>
  <c r="AX10" i="4"/>
  <c r="AX661" i="4"/>
  <c r="AX654" i="4"/>
  <c r="AW398" i="4"/>
  <c r="AX398" i="4" s="1"/>
  <c r="AZ661" i="4"/>
  <c r="AZ654" i="4"/>
  <c r="AY398" i="4"/>
  <c r="AZ398" i="4" s="1"/>
  <c r="BB397" i="4"/>
  <c r="BB396" i="4"/>
  <c r="BB395" i="4"/>
  <c r="BB394" i="4"/>
  <c r="BB218" i="4"/>
  <c r="BB379" i="4"/>
  <c r="BB378" i="4"/>
  <c r="BB377" i="4"/>
  <c r="BB376" i="4"/>
  <c r="BB375" i="4"/>
  <c r="BB374" i="4"/>
  <c r="BB373" i="4"/>
  <c r="BB333" i="4"/>
  <c r="BB369" i="4"/>
  <c r="BB206" i="4"/>
  <c r="BB368" i="4"/>
  <c r="BB367" i="4"/>
  <c r="BB366" i="4"/>
  <c r="BB201" i="4"/>
  <c r="BB362" i="4"/>
  <c r="BB361" i="4"/>
  <c r="BB360" i="4"/>
  <c r="BB287" i="4"/>
  <c r="BB359" i="4"/>
  <c r="BB358" i="4"/>
  <c r="BB357" i="4"/>
  <c r="BB356" i="4"/>
  <c r="BB355" i="4"/>
  <c r="BB354" i="4"/>
  <c r="BB350" i="4"/>
  <c r="BB349" i="4"/>
  <c r="BB348" i="4"/>
  <c r="BB347" i="4"/>
  <c r="BB267" i="4"/>
  <c r="BB346" i="4"/>
  <c r="BB317" i="4"/>
  <c r="BB344" i="4"/>
  <c r="BB343" i="4"/>
  <c r="BB342" i="4"/>
  <c r="BB257" i="4"/>
  <c r="BB341" i="4"/>
  <c r="BB327" i="4"/>
  <c r="BB232" i="4"/>
  <c r="BB332" i="4"/>
  <c r="BB371" i="4"/>
  <c r="BB331" i="4"/>
  <c r="BB173" i="4"/>
  <c r="BB329" i="4"/>
  <c r="BB268" i="4"/>
  <c r="BB326" i="4"/>
  <c r="BB325" i="4"/>
  <c r="BB256" i="4"/>
  <c r="BB324" i="4"/>
  <c r="BB323" i="4"/>
  <c r="BB322" i="4"/>
  <c r="BB320" i="4"/>
  <c r="BB230" i="4"/>
  <c r="BB319" i="4"/>
  <c r="BB318" i="4"/>
  <c r="BB316" i="4"/>
  <c r="BB246" i="4"/>
  <c r="BB315" i="4"/>
  <c r="BB314" i="4"/>
  <c r="BB313" i="4"/>
  <c r="BB311" i="4"/>
  <c r="BB310" i="4"/>
  <c r="BB309" i="4"/>
  <c r="BB308" i="4"/>
  <c r="BB221" i="4"/>
  <c r="BB303" i="4"/>
  <c r="BB372" i="4"/>
  <c r="BB300" i="4"/>
  <c r="BB299" i="4"/>
  <c r="BB298" i="4"/>
  <c r="BB297" i="4"/>
  <c r="BB330" i="4"/>
  <c r="BB296" i="4"/>
  <c r="BB293" i="4"/>
  <c r="BB312" i="4"/>
  <c r="BB292" i="4"/>
  <c r="BB306" i="4"/>
  <c r="BB289" i="4"/>
  <c r="BB295" i="4"/>
  <c r="BB288" i="4"/>
  <c r="BB286" i="4"/>
  <c r="BB241" i="4"/>
  <c r="BB127" i="4"/>
  <c r="BB283" i="4"/>
  <c r="BB282" i="4"/>
  <c r="BB281" i="4"/>
  <c r="BB294" i="4"/>
  <c r="BB290" i="4"/>
  <c r="BB251" i="4"/>
  <c r="BB276" i="4"/>
  <c r="BB274" i="4"/>
  <c r="BB273" i="4"/>
  <c r="BB270" i="4"/>
  <c r="BB269" i="4"/>
  <c r="BB263" i="4"/>
  <c r="BB280" i="4"/>
  <c r="BB179" i="4"/>
  <c r="BB152" i="4"/>
  <c r="BB260" i="4"/>
  <c r="BB259" i="4"/>
  <c r="BB258" i="4"/>
  <c r="BB272" i="4"/>
  <c r="BB365" i="4"/>
  <c r="BB340" i="4"/>
  <c r="BB271" i="4"/>
  <c r="BB244" i="4"/>
  <c r="BB223" i="4"/>
  <c r="BB253" i="4"/>
  <c r="BB242" i="4"/>
  <c r="BB234" i="4"/>
  <c r="BB252" i="4"/>
  <c r="BB227" i="4"/>
  <c r="BB249" i="4"/>
  <c r="BB248" i="4"/>
  <c r="BB247" i="4"/>
  <c r="BB384" i="4"/>
  <c r="BB245" i="4"/>
  <c r="BB226" i="4"/>
  <c r="BB240" i="4"/>
  <c r="BB277" i="4"/>
  <c r="BB291" i="4"/>
  <c r="BB237" i="4"/>
  <c r="BB236" i="4"/>
  <c r="BB233" i="4"/>
  <c r="BB214" i="4"/>
  <c r="BB265" i="4"/>
  <c r="BB219" i="4"/>
  <c r="BB125" i="4"/>
  <c r="BB210" i="4"/>
  <c r="BB222" i="4"/>
  <c r="BB134" i="4"/>
  <c r="BB243" i="4"/>
  <c r="BB339" i="4"/>
  <c r="BB321" i="4"/>
  <c r="BB209" i="4"/>
  <c r="BB216" i="4"/>
  <c r="BB364" i="4"/>
  <c r="BB307" i="4"/>
  <c r="BB211" i="4"/>
  <c r="BB231" i="4"/>
  <c r="BB228" i="4"/>
  <c r="BB156" i="4"/>
  <c r="BB187" i="4"/>
  <c r="BB170" i="4"/>
  <c r="BB204" i="4"/>
  <c r="BB203" i="4"/>
  <c r="BB202" i="4"/>
  <c r="BB217" i="4"/>
  <c r="BB229" i="4"/>
  <c r="BB199" i="4"/>
  <c r="BB215" i="4"/>
  <c r="BB147" i="4"/>
  <c r="BB191" i="4"/>
  <c r="BB212" i="4"/>
  <c r="BB239" i="4"/>
  <c r="BB195" i="4"/>
  <c r="BB198" i="4"/>
  <c r="BB189" i="4"/>
  <c r="BB177" i="4"/>
  <c r="BB174" i="4"/>
  <c r="BB208" i="4"/>
  <c r="BB255" i="4"/>
  <c r="BB184" i="4"/>
  <c r="BB158" i="4"/>
  <c r="BB181" i="4"/>
  <c r="BB140" i="4"/>
  <c r="BB200" i="4"/>
  <c r="BB51" i="4"/>
  <c r="BB166" i="4"/>
  <c r="BB192" i="4"/>
  <c r="BB205" i="4"/>
  <c r="BB176" i="4"/>
  <c r="BB238" i="4"/>
  <c r="BB178" i="4"/>
  <c r="BB183" i="4"/>
  <c r="BB180" i="4"/>
  <c r="BB213" i="4"/>
  <c r="BB207" i="4"/>
  <c r="BB188" i="4"/>
  <c r="BB197" i="4"/>
  <c r="BB196" i="4"/>
  <c r="BB194" i="4"/>
  <c r="BB172" i="4"/>
  <c r="BB182" i="4"/>
  <c r="BB163" i="4"/>
  <c r="BB193" i="4"/>
  <c r="BB164" i="4"/>
  <c r="BB168" i="4"/>
  <c r="BB70" i="4"/>
  <c r="BB161" i="4"/>
  <c r="BB154" i="4"/>
  <c r="BB142" i="4"/>
  <c r="BB87" i="4"/>
  <c r="BB150" i="4"/>
  <c r="BB160" i="4"/>
  <c r="BB151" i="4"/>
  <c r="BB157" i="4"/>
  <c r="BB220" i="4"/>
  <c r="BB155" i="4"/>
  <c r="BB159" i="4"/>
  <c r="BB165" i="4"/>
  <c r="BB185" i="4"/>
  <c r="BB101" i="4"/>
  <c r="BB137" i="4"/>
  <c r="BB225" i="4"/>
  <c r="BB143" i="4"/>
  <c r="BB153" i="4"/>
  <c r="BB136" i="4"/>
  <c r="BB167" i="4"/>
  <c r="BB100" i="4"/>
  <c r="BB130" i="4"/>
  <c r="BB99" i="4"/>
  <c r="BB171" i="4"/>
  <c r="BB148" i="4"/>
  <c r="BB139" i="4"/>
  <c r="BB110" i="4"/>
  <c r="BB186" i="4"/>
  <c r="BB106" i="4"/>
  <c r="BB122" i="4"/>
  <c r="BB121" i="4"/>
  <c r="BB149" i="4"/>
  <c r="BB117" i="4"/>
  <c r="BB123" i="4"/>
  <c r="BB132" i="4"/>
  <c r="BB128" i="4"/>
  <c r="BB131" i="4"/>
  <c r="BB118" i="4"/>
  <c r="BB120" i="4"/>
  <c r="BB135" i="4"/>
  <c r="BB84" i="4"/>
  <c r="BB116" i="4"/>
  <c r="BB114" i="4"/>
  <c r="BB119" i="4"/>
  <c r="BB126" i="4"/>
  <c r="BB112" i="4"/>
  <c r="BB111" i="4"/>
  <c r="BB108" i="4"/>
  <c r="BB103" i="4"/>
  <c r="BB115" i="4"/>
  <c r="BB105" i="4"/>
  <c r="BB94" i="4"/>
  <c r="BB129" i="4"/>
  <c r="BB109" i="4"/>
  <c r="BB107" i="4"/>
  <c r="BB88" i="4"/>
  <c r="BB145" i="4"/>
  <c r="BB98" i="4"/>
  <c r="BB86" i="4"/>
  <c r="BB96" i="4"/>
  <c r="BB75" i="4"/>
  <c r="BB91" i="4"/>
  <c r="BB77" i="4"/>
  <c r="BB124" i="4"/>
  <c r="BB63" i="4"/>
  <c r="BB90" i="4"/>
  <c r="BB93" i="4"/>
  <c r="BB92" i="4"/>
  <c r="BB83" i="4"/>
  <c r="BB82" i="4"/>
  <c r="BB81" i="4"/>
  <c r="BB61" i="4"/>
  <c r="BB79" i="4"/>
  <c r="BB78" i="4"/>
  <c r="BB73" i="4"/>
  <c r="BB104" i="4"/>
  <c r="BB72" i="4"/>
  <c r="BB69" i="4"/>
  <c r="BB71" i="4"/>
  <c r="BB55" i="4"/>
  <c r="BB59" i="4"/>
  <c r="BB57" i="4"/>
  <c r="BB65" i="4"/>
  <c r="BB54" i="4"/>
  <c r="BB52" i="4"/>
  <c r="BB66" i="4"/>
  <c r="BB44" i="4"/>
  <c r="BB64" i="4"/>
  <c r="BB60" i="4"/>
  <c r="BB47" i="4"/>
  <c r="BB49" i="4"/>
  <c r="BB46" i="4"/>
  <c r="BB48" i="4"/>
  <c r="BB85" i="4"/>
  <c r="BB50" i="4"/>
  <c r="BB58" i="4"/>
  <c r="BB45" i="4"/>
  <c r="BB53" i="4"/>
  <c r="BB43" i="4"/>
  <c r="BB41" i="4"/>
  <c r="BB31" i="4"/>
  <c r="BB38" i="4"/>
  <c r="BB30" i="4"/>
  <c r="BB29" i="4"/>
  <c r="BB37" i="4"/>
  <c r="BB40" i="4"/>
  <c r="BB62" i="4"/>
  <c r="BB28" i="4"/>
  <c r="BB32" i="4"/>
  <c r="BB26" i="4"/>
  <c r="BB27" i="4"/>
  <c r="BB24" i="4"/>
  <c r="BB33" i="4"/>
  <c r="BB23" i="4"/>
  <c r="BB20" i="4"/>
  <c r="BB21" i="4"/>
  <c r="BB19" i="4"/>
  <c r="BB18" i="4"/>
  <c r="BB17" i="4"/>
  <c r="BB16" i="4"/>
  <c r="BB13" i="4"/>
  <c r="BB15" i="4"/>
  <c r="BB11" i="4"/>
  <c r="BB10" i="4"/>
  <c r="FP654" i="4"/>
  <c r="FN654" i="4"/>
  <c r="FL654" i="4"/>
  <c r="FJ654" i="4"/>
  <c r="FH654" i="4"/>
  <c r="FF654" i="4"/>
  <c r="FD654" i="4"/>
  <c r="FB654" i="4"/>
  <c r="EZ654" i="4"/>
  <c r="EX654" i="4"/>
  <c r="EV654" i="4"/>
  <c r="ET654" i="4"/>
  <c r="ER654" i="4"/>
  <c r="EP654" i="4"/>
  <c r="EN654" i="4"/>
  <c r="EL654" i="4"/>
  <c r="EJ654" i="4"/>
  <c r="EH654" i="4"/>
  <c r="EF654" i="4"/>
  <c r="ED654" i="4"/>
  <c r="EB654" i="4"/>
  <c r="DZ654" i="4"/>
  <c r="DX654" i="4"/>
  <c r="DV654" i="4"/>
  <c r="DT654" i="4"/>
  <c r="DR654" i="4"/>
  <c r="DP654" i="4"/>
  <c r="DN654" i="4"/>
  <c r="DL654" i="4"/>
  <c r="DJ654" i="4"/>
  <c r="DH654" i="4"/>
  <c r="DF654" i="4"/>
  <c r="DD654" i="4"/>
  <c r="DB654" i="4"/>
  <c r="CZ654" i="4"/>
  <c r="CX654" i="4"/>
  <c r="CV654" i="4"/>
  <c r="CT654" i="4"/>
  <c r="CR654" i="4"/>
  <c r="CP654" i="4"/>
  <c r="CN654" i="4"/>
  <c r="CL654" i="4"/>
  <c r="CJ654" i="4"/>
  <c r="CH654" i="4"/>
  <c r="CD654" i="4"/>
  <c r="CB654" i="4"/>
  <c r="BZ654" i="4"/>
  <c r="BX654" i="4"/>
  <c r="BV654" i="4"/>
  <c r="BT654" i="4"/>
  <c r="BR654" i="4"/>
  <c r="BP654" i="4"/>
  <c r="BN654" i="4"/>
  <c r="BL654" i="4"/>
  <c r="BJ654" i="4"/>
  <c r="BH654" i="4"/>
  <c r="BF654" i="4"/>
  <c r="BD654" i="4"/>
  <c r="B654" i="4"/>
  <c r="BD397" i="4"/>
  <c r="BD396" i="4"/>
  <c r="BD395" i="4"/>
  <c r="BD394" i="4"/>
  <c r="BD261" i="4"/>
  <c r="BD152" i="4"/>
  <c r="BD218" i="4"/>
  <c r="BD379" i="4"/>
  <c r="BD378" i="4"/>
  <c r="BD377" i="4"/>
  <c r="BD376" i="4"/>
  <c r="BD375" i="4"/>
  <c r="BD374" i="4"/>
  <c r="BD373" i="4"/>
  <c r="BD333" i="4"/>
  <c r="BD369" i="4"/>
  <c r="BD206" i="4"/>
  <c r="BD368" i="4"/>
  <c r="BD367" i="4"/>
  <c r="BD366" i="4"/>
  <c r="BD201" i="4"/>
  <c r="BD362" i="4"/>
  <c r="BD361" i="4"/>
  <c r="BD360" i="4"/>
  <c r="BD287" i="4"/>
  <c r="BD359" i="4"/>
  <c r="BD358" i="4"/>
  <c r="BD357" i="4"/>
  <c r="BD356" i="4"/>
  <c r="BD355" i="4"/>
  <c r="BD354" i="4"/>
  <c r="BD350" i="4"/>
  <c r="BD349" i="4"/>
  <c r="BD348" i="4"/>
  <c r="BD347" i="4"/>
  <c r="BD267" i="4"/>
  <c r="BD346" i="4"/>
  <c r="BD250" i="4"/>
  <c r="BD317" i="4"/>
  <c r="BD344" i="4"/>
  <c r="BD343" i="4"/>
  <c r="BD342" i="4"/>
  <c r="BD257" i="4"/>
  <c r="BD190" i="4"/>
  <c r="BD341" i="4"/>
  <c r="BD327" i="4"/>
  <c r="BD232" i="4"/>
  <c r="BD332" i="4"/>
  <c r="BD371" i="4"/>
  <c r="BD331" i="4"/>
  <c r="BD173" i="4"/>
  <c r="BD329" i="4"/>
  <c r="BD268" i="4"/>
  <c r="BD326" i="4"/>
  <c r="BD325" i="4"/>
  <c r="BD256" i="4"/>
  <c r="BD324" i="4"/>
  <c r="BD323" i="4"/>
  <c r="BD322" i="4"/>
  <c r="BD320" i="4"/>
  <c r="BD230" i="4"/>
  <c r="BD319" i="4"/>
  <c r="BD318" i="4"/>
  <c r="BD316" i="4"/>
  <c r="BD246" i="4"/>
  <c r="BD315" i="4"/>
  <c r="BD314" i="4"/>
  <c r="BD313" i="4"/>
  <c r="BD311" i="4"/>
  <c r="BD310" i="4"/>
  <c r="BD309" i="4"/>
  <c r="BD308" i="4"/>
  <c r="BD221" i="4"/>
  <c r="BD303" i="4"/>
  <c r="BD372" i="4"/>
  <c r="BD300" i="4"/>
  <c r="BD299" i="4"/>
  <c r="BD298" i="4"/>
  <c r="BD297" i="4"/>
  <c r="BD330" i="4"/>
  <c r="BD296" i="4"/>
  <c r="BD293" i="4"/>
  <c r="BD312" i="4"/>
  <c r="BD292" i="4"/>
  <c r="BD306" i="4"/>
  <c r="BD266" i="4"/>
  <c r="BD289" i="4"/>
  <c r="BD295" i="4"/>
  <c r="BD288" i="4"/>
  <c r="BD286" i="4"/>
  <c r="BD241" i="4"/>
  <c r="BD127" i="4"/>
  <c r="BD283" i="4"/>
  <c r="BD282" i="4"/>
  <c r="BD219" i="4"/>
  <c r="BD281" i="4"/>
  <c r="BD294" i="4"/>
  <c r="BD290" i="4"/>
  <c r="BD251" i="4"/>
  <c r="BD276" i="4"/>
  <c r="BD274" i="4"/>
  <c r="BD273" i="4"/>
  <c r="BD270" i="4"/>
  <c r="BD269" i="4"/>
  <c r="BD263" i="4"/>
  <c r="BD280" i="4"/>
  <c r="BD179" i="4"/>
  <c r="BD260" i="4"/>
  <c r="BD106" i="4"/>
  <c r="BD259" i="4"/>
  <c r="BD258" i="4"/>
  <c r="BD272" i="4"/>
  <c r="BD365" i="4"/>
  <c r="BD244" i="4"/>
  <c r="BD223" i="4"/>
  <c r="BD253" i="4"/>
  <c r="BD242" i="4"/>
  <c r="BD234" i="4"/>
  <c r="BD252" i="4"/>
  <c r="BD227" i="4"/>
  <c r="BD249" i="4"/>
  <c r="BD248" i="4"/>
  <c r="BD247" i="4"/>
  <c r="BD384" i="4"/>
  <c r="BD226" i="4"/>
  <c r="BD175" i="4"/>
  <c r="BD240" i="4"/>
  <c r="BD277" i="4"/>
  <c r="BD291" i="4"/>
  <c r="BD237" i="4"/>
  <c r="BD236" i="4"/>
  <c r="BD233" i="4"/>
  <c r="BD214" i="4"/>
  <c r="BD265" i="4"/>
  <c r="BD125" i="4"/>
  <c r="BD210" i="4"/>
  <c r="BD340" i="4"/>
  <c r="BD245" i="4"/>
  <c r="BD222" i="4"/>
  <c r="BD134" i="4"/>
  <c r="BD243" i="4"/>
  <c r="BD271" i="4"/>
  <c r="BD339" i="4"/>
  <c r="BD209" i="4"/>
  <c r="BD216" i="4"/>
  <c r="BD307" i="4"/>
  <c r="BD211" i="4"/>
  <c r="BD231" i="4"/>
  <c r="BD228" i="4"/>
  <c r="BD147" i="4"/>
  <c r="BD156" i="4"/>
  <c r="BD187" i="4"/>
  <c r="BD170" i="4"/>
  <c r="BD204" i="4"/>
  <c r="BD203" i="4"/>
  <c r="BD202" i="4"/>
  <c r="BD217" i="4"/>
  <c r="BD229" i="4"/>
  <c r="BD199" i="4"/>
  <c r="BD215" i="4"/>
  <c r="BD321" i="4"/>
  <c r="BD364" i="4"/>
  <c r="BD191" i="4"/>
  <c r="BD212" i="4"/>
  <c r="BD239" i="4"/>
  <c r="BD195" i="4"/>
  <c r="BD177" i="4"/>
  <c r="BD189" i="4"/>
  <c r="BD174" i="4"/>
  <c r="BD208" i="4"/>
  <c r="BD101" i="4"/>
  <c r="BD158" i="4"/>
  <c r="BD198" i="4"/>
  <c r="BD184" i="4"/>
  <c r="BD181" i="4"/>
  <c r="BD140" i="4"/>
  <c r="BD200" i="4"/>
  <c r="BD255" i="4"/>
  <c r="BD51" i="4"/>
  <c r="BD166" i="4"/>
  <c r="BD192" i="4"/>
  <c r="BD205" i="4"/>
  <c r="BD176" i="4"/>
  <c r="BD238" i="4"/>
  <c r="BD183" i="4"/>
  <c r="BD213" i="4"/>
  <c r="BD188" i="4"/>
  <c r="BD197" i="4"/>
  <c r="BD196" i="4"/>
  <c r="BD207" i="4"/>
  <c r="BD163" i="4"/>
  <c r="BD194" i="4"/>
  <c r="BD99" i="4"/>
  <c r="BD133" i="4"/>
  <c r="BD193" i="4"/>
  <c r="BD164" i="4"/>
  <c r="BD180" i="4"/>
  <c r="BD168" i="4"/>
  <c r="BD70" i="4"/>
  <c r="BD161" i="4"/>
  <c r="BD100" i="4"/>
  <c r="BD142" i="4"/>
  <c r="BD172" i="4"/>
  <c r="BD87" i="4"/>
  <c r="BD154" i="4"/>
  <c r="BD150" i="4"/>
  <c r="BD160" i="4"/>
  <c r="BD138" i="4"/>
  <c r="BD146" i="4"/>
  <c r="BD151" i="4"/>
  <c r="BD157" i="4"/>
  <c r="BD155" i="4"/>
  <c r="BD159" i="4"/>
  <c r="BD165" i="4"/>
  <c r="BD225" i="4"/>
  <c r="BD137" i="4"/>
  <c r="BD182" i="4"/>
  <c r="BD143" i="4"/>
  <c r="BD185" i="4"/>
  <c r="BD136" i="4"/>
  <c r="BD178" i="4"/>
  <c r="BD162" i="4"/>
  <c r="BD130" i="4"/>
  <c r="BD167" i="4"/>
  <c r="BD171" i="4"/>
  <c r="BD148" i="4"/>
  <c r="BD121" i="4"/>
  <c r="BD139" i="4"/>
  <c r="BD110" i="4"/>
  <c r="BD153" i="4"/>
  <c r="BD123" i="4"/>
  <c r="BD122" i="4"/>
  <c r="BD149" i="4"/>
  <c r="BD186" i="4"/>
  <c r="BD132" i="4"/>
  <c r="BD117" i="4"/>
  <c r="BD220" i="4"/>
  <c r="BD141" i="4"/>
  <c r="BD128" i="4"/>
  <c r="BD113" i="4"/>
  <c r="BD131" i="4"/>
  <c r="BD118" i="4"/>
  <c r="BD120" i="4"/>
  <c r="BD169" i="4"/>
  <c r="BD84" i="4"/>
  <c r="BD135" i="4"/>
  <c r="BD116" i="4"/>
  <c r="BD80" i="4"/>
  <c r="BD114" i="4"/>
  <c r="BD119" i="4"/>
  <c r="BD112" i="4"/>
  <c r="BD97" i="4"/>
  <c r="BD111" i="4"/>
  <c r="BD95" i="4"/>
  <c r="BD102" i="4"/>
  <c r="BD108" i="4"/>
  <c r="BD103" i="4"/>
  <c r="BD115" i="4"/>
  <c r="BD126" i="4"/>
  <c r="BD105" i="4"/>
  <c r="BD107" i="4"/>
  <c r="BD94" i="4"/>
  <c r="BD129" i="4"/>
  <c r="BD42" i="4"/>
  <c r="BD109" i="4"/>
  <c r="BD88" i="4"/>
  <c r="BD145" i="4"/>
  <c r="BD98" i="4"/>
  <c r="BD96" i="4"/>
  <c r="BD75" i="4"/>
  <c r="BD91" i="4"/>
  <c r="BD86" i="4"/>
  <c r="BD124" i="4"/>
  <c r="BD77" i="4"/>
  <c r="BD63" i="4"/>
  <c r="BD93" i="4"/>
  <c r="BD92" i="4"/>
  <c r="BD83" i="4"/>
  <c r="BD90" i="4"/>
  <c r="BD82" i="4"/>
  <c r="BD81" i="4"/>
  <c r="BD89" i="4"/>
  <c r="BD79" i="4"/>
  <c r="BD78" i="4"/>
  <c r="BD73" i="4"/>
  <c r="BD56" i="4"/>
  <c r="BD104" i="4"/>
  <c r="BD72" i="4"/>
  <c r="BD67" i="4"/>
  <c r="BD69" i="4"/>
  <c r="BD71" i="4"/>
  <c r="BD68" i="4"/>
  <c r="BD55" i="4"/>
  <c r="BD74" i="4"/>
  <c r="BD61" i="4"/>
  <c r="BD57" i="4"/>
  <c r="BD59" i="4"/>
  <c r="BD76" i="4"/>
  <c r="BD65" i="4"/>
  <c r="BD54" i="4"/>
  <c r="BD52" i="4"/>
  <c r="BD66" i="4"/>
  <c r="BD44" i="4"/>
  <c r="BD64" i="4"/>
  <c r="BD60" i="4"/>
  <c r="BD47" i="4"/>
  <c r="BD46" i="4"/>
  <c r="BD48" i="4"/>
  <c r="BD85" i="4"/>
  <c r="BD50" i="4"/>
  <c r="BD22" i="4"/>
  <c r="BD30" i="4"/>
  <c r="BD58" i="4"/>
  <c r="BD49" i="4"/>
  <c r="BD45" i="4"/>
  <c r="BD53" i="4"/>
  <c r="BD43" i="4"/>
  <c r="BD41" i="4"/>
  <c r="BD36" i="4"/>
  <c r="BD39" i="4"/>
  <c r="BD31" i="4"/>
  <c r="BD38" i="4"/>
  <c r="BD29" i="4"/>
  <c r="BD35" i="4"/>
  <c r="BD40" i="4"/>
  <c r="BD34" i="4"/>
  <c r="BD62" i="4"/>
  <c r="BD28" i="4"/>
  <c r="BD32" i="4"/>
  <c r="BD25" i="4"/>
  <c r="BD26" i="4"/>
  <c r="BD37" i="4"/>
  <c r="BD27" i="4"/>
  <c r="BD24" i="4"/>
  <c r="BD33" i="4"/>
  <c r="BD23" i="4"/>
  <c r="BD20" i="4"/>
  <c r="BD21" i="4"/>
  <c r="BD19" i="4"/>
  <c r="BD18" i="4"/>
  <c r="BD17" i="4"/>
  <c r="BD16" i="4"/>
  <c r="BD13" i="4"/>
  <c r="BD14" i="4"/>
  <c r="BD15" i="4"/>
  <c r="BD12" i="4"/>
  <c r="BD11" i="4"/>
  <c r="BD10" i="4"/>
  <c r="BB661" i="4"/>
  <c r="BA398" i="4"/>
  <c r="BB398" i="4" s="1"/>
  <c r="BD661" i="4"/>
  <c r="BC398" i="4"/>
  <c r="BD398" i="4" s="1"/>
  <c r="FP261" i="4"/>
  <c r="FN261" i="4"/>
  <c r="FL261" i="4"/>
  <c r="FJ261" i="4"/>
  <c r="FH261" i="4"/>
  <c r="FF261" i="4"/>
  <c r="FD261" i="4"/>
  <c r="FB261" i="4"/>
  <c r="EZ261" i="4"/>
  <c r="EX261" i="4"/>
  <c r="EV261" i="4"/>
  <c r="ET261" i="4"/>
  <c r="ER261" i="4"/>
  <c r="EP261" i="4"/>
  <c r="EN261" i="4"/>
  <c r="EL261" i="4"/>
  <c r="EJ261" i="4"/>
  <c r="EH261" i="4"/>
  <c r="EF261" i="4"/>
  <c r="ED261" i="4"/>
  <c r="EB261" i="4"/>
  <c r="DZ261" i="4"/>
  <c r="DX261" i="4"/>
  <c r="DV261" i="4"/>
  <c r="DT261" i="4"/>
  <c r="DR261" i="4"/>
  <c r="DP261" i="4"/>
  <c r="DN261" i="4"/>
  <c r="DL261" i="4"/>
  <c r="DJ261" i="4"/>
  <c r="DH261" i="4"/>
  <c r="DF261" i="4"/>
  <c r="DD261" i="4"/>
  <c r="DB261" i="4"/>
  <c r="CZ261" i="4"/>
  <c r="CX261" i="4"/>
  <c r="CV261" i="4"/>
  <c r="CT261" i="4"/>
  <c r="CR261" i="4"/>
  <c r="CP261" i="4"/>
  <c r="CN261" i="4"/>
  <c r="CL261" i="4"/>
  <c r="CJ261" i="4"/>
  <c r="CH261" i="4"/>
  <c r="CD261" i="4"/>
  <c r="CB261" i="4"/>
  <c r="BZ261" i="4"/>
  <c r="BX261" i="4"/>
  <c r="BV261" i="4"/>
  <c r="BT261" i="4"/>
  <c r="BR261" i="4"/>
  <c r="BP261" i="4"/>
  <c r="BN261" i="4"/>
  <c r="BL261" i="4"/>
  <c r="BJ261" i="4"/>
  <c r="BH261" i="4"/>
  <c r="BF261" i="4"/>
  <c r="B261" i="4"/>
  <c r="FP152" i="4"/>
  <c r="FN152" i="4"/>
  <c r="FL152" i="4"/>
  <c r="FJ152" i="4"/>
  <c r="FH152" i="4"/>
  <c r="FF152" i="4"/>
  <c r="FD152" i="4"/>
  <c r="FB152" i="4"/>
  <c r="EZ152" i="4"/>
  <c r="EX152" i="4"/>
  <c r="EV152" i="4"/>
  <c r="ET152" i="4"/>
  <c r="ER152" i="4"/>
  <c r="EP152" i="4"/>
  <c r="EN152" i="4"/>
  <c r="EL152" i="4"/>
  <c r="EJ152" i="4"/>
  <c r="EH152" i="4"/>
  <c r="EF152" i="4"/>
  <c r="ED152" i="4"/>
  <c r="EB152" i="4"/>
  <c r="DZ152" i="4"/>
  <c r="DX152" i="4"/>
  <c r="DV152" i="4"/>
  <c r="DT152" i="4"/>
  <c r="DR152" i="4"/>
  <c r="DP152" i="4"/>
  <c r="DN152" i="4"/>
  <c r="DL152" i="4"/>
  <c r="DJ152" i="4"/>
  <c r="DH152" i="4"/>
  <c r="DF152" i="4"/>
  <c r="DD152" i="4"/>
  <c r="DB152" i="4"/>
  <c r="CZ152" i="4"/>
  <c r="CX152" i="4"/>
  <c r="CV152" i="4"/>
  <c r="CT152" i="4"/>
  <c r="CR152" i="4"/>
  <c r="CP152" i="4"/>
  <c r="CN152" i="4"/>
  <c r="CL152" i="4"/>
  <c r="CJ152" i="4"/>
  <c r="CH152" i="4"/>
  <c r="CD152" i="4"/>
  <c r="CB152" i="4"/>
  <c r="BZ152" i="4"/>
  <c r="BX152" i="4"/>
  <c r="BV152" i="4"/>
  <c r="BT152" i="4"/>
  <c r="BR152" i="4"/>
  <c r="BP152" i="4"/>
  <c r="BN152" i="4"/>
  <c r="BL152" i="4"/>
  <c r="BJ152" i="4"/>
  <c r="BH152" i="4"/>
  <c r="BF152" i="4"/>
  <c r="B152" i="4"/>
  <c r="FP218" i="4"/>
  <c r="FN218" i="4"/>
  <c r="FL218" i="4"/>
  <c r="FJ218" i="4"/>
  <c r="FH218" i="4"/>
  <c r="FF218" i="4"/>
  <c r="FD218" i="4"/>
  <c r="FB218" i="4"/>
  <c r="EZ218" i="4"/>
  <c r="EX218" i="4"/>
  <c r="EV218" i="4"/>
  <c r="ET218" i="4"/>
  <c r="ER218" i="4"/>
  <c r="EP218" i="4"/>
  <c r="EN218" i="4"/>
  <c r="EL218" i="4"/>
  <c r="EJ218" i="4"/>
  <c r="EH218" i="4"/>
  <c r="EF218" i="4"/>
  <c r="ED218" i="4"/>
  <c r="EB218" i="4"/>
  <c r="DZ218" i="4"/>
  <c r="DX218" i="4"/>
  <c r="DV218" i="4"/>
  <c r="DT218" i="4"/>
  <c r="DR218" i="4"/>
  <c r="DP218" i="4"/>
  <c r="DN218" i="4"/>
  <c r="DL218" i="4"/>
  <c r="DJ218" i="4"/>
  <c r="DH218" i="4"/>
  <c r="DF218" i="4"/>
  <c r="DD218" i="4"/>
  <c r="DB218" i="4"/>
  <c r="CZ218" i="4"/>
  <c r="CX218" i="4"/>
  <c r="CV218" i="4"/>
  <c r="CT218" i="4"/>
  <c r="CR218" i="4"/>
  <c r="CP218" i="4"/>
  <c r="CN218" i="4"/>
  <c r="CL218" i="4"/>
  <c r="CJ218" i="4"/>
  <c r="CH218" i="4"/>
  <c r="CD218" i="4"/>
  <c r="CB218" i="4"/>
  <c r="BZ218" i="4"/>
  <c r="BX218" i="4"/>
  <c r="BV218" i="4"/>
  <c r="BT218" i="4"/>
  <c r="BR218" i="4"/>
  <c r="BP218" i="4"/>
  <c r="BN218" i="4"/>
  <c r="BL218" i="4"/>
  <c r="BJ218" i="4"/>
  <c r="BH218" i="4"/>
  <c r="BF218" i="4"/>
  <c r="B218" i="4"/>
  <c r="FP300" i="4"/>
  <c r="FN300" i="4"/>
  <c r="FL300" i="4"/>
  <c r="FJ300" i="4"/>
  <c r="FH300" i="4"/>
  <c r="FF300" i="4"/>
  <c r="FD300" i="4"/>
  <c r="FB300" i="4"/>
  <c r="EZ300" i="4"/>
  <c r="EX300" i="4"/>
  <c r="EV300" i="4"/>
  <c r="ET300" i="4"/>
  <c r="ER300" i="4"/>
  <c r="EP300" i="4"/>
  <c r="EN300" i="4"/>
  <c r="EL300" i="4"/>
  <c r="EJ300" i="4"/>
  <c r="EH300" i="4"/>
  <c r="EF300" i="4"/>
  <c r="ED300" i="4"/>
  <c r="EB300" i="4"/>
  <c r="DZ300" i="4"/>
  <c r="DX300" i="4"/>
  <c r="DV300" i="4"/>
  <c r="DT300" i="4"/>
  <c r="DR300" i="4"/>
  <c r="DP300" i="4"/>
  <c r="DN300" i="4"/>
  <c r="DL300" i="4"/>
  <c r="DJ300" i="4"/>
  <c r="DH300" i="4"/>
  <c r="DF300" i="4"/>
  <c r="DD300" i="4"/>
  <c r="DB300" i="4"/>
  <c r="CZ300" i="4"/>
  <c r="CX300" i="4"/>
  <c r="CV300" i="4"/>
  <c r="CT300" i="4"/>
  <c r="CR300" i="4"/>
  <c r="CP300" i="4"/>
  <c r="CN300" i="4"/>
  <c r="CL300" i="4"/>
  <c r="CJ300" i="4"/>
  <c r="CH300" i="4"/>
  <c r="CD300" i="4"/>
  <c r="CB300" i="4"/>
  <c r="BZ300" i="4"/>
  <c r="BX300" i="4"/>
  <c r="BV300" i="4"/>
  <c r="BT300" i="4"/>
  <c r="BR300" i="4"/>
  <c r="BP300" i="4"/>
  <c r="BN300" i="4"/>
  <c r="BL300" i="4"/>
  <c r="BJ300" i="4"/>
  <c r="BH300" i="4"/>
  <c r="BF300" i="4"/>
  <c r="B300" i="4"/>
  <c r="BJ12" i="4"/>
  <c r="BJ18" i="4"/>
  <c r="BJ36" i="4"/>
  <c r="BJ41" i="4"/>
  <c r="BJ49" i="4"/>
  <c r="BJ64" i="4"/>
  <c r="BJ149" i="4"/>
  <c r="BJ153" i="4"/>
  <c r="BJ148" i="4"/>
  <c r="BJ185" i="4"/>
  <c r="BJ182" i="4"/>
  <c r="BJ130" i="4"/>
  <c r="BJ157" i="4"/>
  <c r="BJ160" i="4"/>
  <c r="BJ140" i="4"/>
  <c r="BJ239" i="4"/>
  <c r="BJ180" i="4"/>
  <c r="BJ163" i="4"/>
  <c r="BJ197" i="4"/>
  <c r="BJ198" i="4"/>
  <c r="BJ255" i="4"/>
  <c r="BJ192" i="4"/>
  <c r="BJ181" i="4"/>
  <c r="BJ170" i="4"/>
  <c r="BJ231" i="4"/>
  <c r="BJ211" i="4"/>
  <c r="BJ209" i="4"/>
  <c r="BJ134" i="4"/>
  <c r="BJ210" i="4"/>
  <c r="BJ214" i="4"/>
  <c r="BJ237" i="4"/>
  <c r="BJ240" i="4"/>
  <c r="BJ293" i="4"/>
  <c r="BJ223" i="4"/>
  <c r="BJ260" i="4"/>
  <c r="BJ263" i="4"/>
  <c r="BJ251" i="4"/>
  <c r="BJ219" i="4"/>
  <c r="BJ222" i="4"/>
  <c r="BJ295" i="4"/>
  <c r="BJ292" i="4"/>
  <c r="BJ330" i="4"/>
  <c r="BJ372" i="4"/>
  <c r="BJ308" i="4"/>
  <c r="BJ311" i="4"/>
  <c r="BJ246" i="4"/>
  <c r="BJ322" i="4"/>
  <c r="BJ325" i="4"/>
  <c r="BJ329" i="4"/>
  <c r="BJ371" i="4"/>
  <c r="BJ268" i="4"/>
  <c r="BJ257" i="4"/>
  <c r="BJ343" i="4"/>
  <c r="BJ346" i="4"/>
  <c r="BJ347" i="4"/>
  <c r="BJ232" i="4"/>
  <c r="BJ355" i="4"/>
  <c r="BJ356" i="4"/>
  <c r="BJ358" i="4"/>
  <c r="BJ287" i="4"/>
  <c r="BJ360" i="4"/>
  <c r="BJ366" i="4"/>
  <c r="BJ201" i="4"/>
  <c r="BJ368" i="4"/>
  <c r="BJ369" i="4"/>
  <c r="BJ333" i="4"/>
  <c r="BJ374" i="4"/>
  <c r="BJ375" i="4"/>
  <c r="BJ377" i="4"/>
  <c r="BJ378" i="4"/>
  <c r="BJ379" i="4"/>
  <c r="BJ394" i="4"/>
  <c r="BJ396" i="4"/>
  <c r="BJ397" i="4"/>
  <c r="BH397" i="4"/>
  <c r="BF397" i="4"/>
  <c r="BH396" i="4"/>
  <c r="BF396" i="4"/>
  <c r="BJ395" i="4"/>
  <c r="BH395" i="4"/>
  <c r="BF395" i="4"/>
  <c r="BH394" i="4"/>
  <c r="BF394" i="4"/>
  <c r="BH379" i="4"/>
  <c r="BF379" i="4"/>
  <c r="BH378" i="4"/>
  <c r="BF378" i="4"/>
  <c r="BH377" i="4"/>
  <c r="BF377" i="4"/>
  <c r="BJ376" i="4"/>
  <c r="BH376" i="4"/>
  <c r="BF376" i="4"/>
  <c r="BH375" i="4"/>
  <c r="BF375" i="4"/>
  <c r="BH374" i="4"/>
  <c r="BF374" i="4"/>
  <c r="BJ373" i="4"/>
  <c r="BH373" i="4"/>
  <c r="BF373" i="4"/>
  <c r="BH333" i="4"/>
  <c r="BF333" i="4"/>
  <c r="BH369" i="4"/>
  <c r="BF369" i="4"/>
  <c r="BJ206" i="4"/>
  <c r="BH206" i="4"/>
  <c r="BF206" i="4"/>
  <c r="BH368" i="4"/>
  <c r="BF368" i="4"/>
  <c r="BJ367" i="4"/>
  <c r="BH367" i="4"/>
  <c r="BF367" i="4"/>
  <c r="BH201" i="4"/>
  <c r="BF201" i="4"/>
  <c r="BH366" i="4"/>
  <c r="BF366" i="4"/>
  <c r="BJ362" i="4"/>
  <c r="BH362" i="4"/>
  <c r="BF362" i="4"/>
  <c r="BJ361" i="4"/>
  <c r="BH361" i="4"/>
  <c r="BF361" i="4"/>
  <c r="BH360" i="4"/>
  <c r="BF360" i="4"/>
  <c r="BH287" i="4"/>
  <c r="BF287" i="4"/>
  <c r="BJ359" i="4"/>
  <c r="BH359" i="4"/>
  <c r="BF359" i="4"/>
  <c r="BH358" i="4"/>
  <c r="BF358" i="4"/>
  <c r="BJ357" i="4"/>
  <c r="BH357" i="4"/>
  <c r="BF357" i="4"/>
  <c r="BH356" i="4"/>
  <c r="BF356" i="4"/>
  <c r="BH355" i="4"/>
  <c r="BF355" i="4"/>
  <c r="BJ354" i="4"/>
  <c r="BH354" i="4"/>
  <c r="BF354" i="4"/>
  <c r="BJ350" i="4"/>
  <c r="BH350" i="4"/>
  <c r="BF350" i="4"/>
  <c r="BJ349" i="4"/>
  <c r="BH349" i="4"/>
  <c r="BF349" i="4"/>
  <c r="BH232" i="4"/>
  <c r="BF232" i="4"/>
  <c r="BJ348" i="4"/>
  <c r="BH348" i="4"/>
  <c r="BF348" i="4"/>
  <c r="BH347" i="4"/>
  <c r="BF347" i="4"/>
  <c r="BJ267" i="4"/>
  <c r="BH267" i="4"/>
  <c r="BF267" i="4"/>
  <c r="BH346" i="4"/>
  <c r="BF346" i="4"/>
  <c r="BJ250" i="4"/>
  <c r="BH250" i="4"/>
  <c r="BF250" i="4"/>
  <c r="BJ317" i="4"/>
  <c r="BH317" i="4"/>
  <c r="BF317" i="4"/>
  <c r="BJ344" i="4"/>
  <c r="BH344" i="4"/>
  <c r="BF344" i="4"/>
  <c r="BH343" i="4"/>
  <c r="BF343" i="4"/>
  <c r="BJ342" i="4"/>
  <c r="BH342" i="4"/>
  <c r="BF342" i="4"/>
  <c r="BH257" i="4"/>
  <c r="BF257" i="4"/>
  <c r="BJ190" i="4"/>
  <c r="BH190" i="4"/>
  <c r="BF190" i="4"/>
  <c r="BJ341" i="4"/>
  <c r="BH341" i="4"/>
  <c r="BF341" i="4"/>
  <c r="BJ327" i="4"/>
  <c r="BH327" i="4"/>
  <c r="BF327" i="4"/>
  <c r="BH268" i="4"/>
  <c r="BF268" i="4"/>
  <c r="BJ221" i="4"/>
  <c r="BH221" i="4"/>
  <c r="BF221" i="4"/>
  <c r="BJ332" i="4"/>
  <c r="BH332" i="4"/>
  <c r="BF332" i="4"/>
  <c r="BH371" i="4"/>
  <c r="BF371" i="4"/>
  <c r="BJ331" i="4"/>
  <c r="BH331" i="4"/>
  <c r="BF331" i="4"/>
  <c r="BJ173" i="4"/>
  <c r="BH173" i="4"/>
  <c r="BF173" i="4"/>
  <c r="BH329" i="4"/>
  <c r="BF329" i="4"/>
  <c r="BJ326" i="4"/>
  <c r="BH326" i="4"/>
  <c r="BF326" i="4"/>
  <c r="BH325" i="4"/>
  <c r="BF325" i="4"/>
  <c r="BJ256" i="4"/>
  <c r="BH256" i="4"/>
  <c r="BF256" i="4"/>
  <c r="BJ324" i="4"/>
  <c r="BH324" i="4"/>
  <c r="BF324" i="4"/>
  <c r="BJ323" i="4"/>
  <c r="BH323" i="4"/>
  <c r="BF323" i="4"/>
  <c r="BH322" i="4"/>
  <c r="BF322" i="4"/>
  <c r="BJ320" i="4"/>
  <c r="BH320" i="4"/>
  <c r="BF320" i="4"/>
  <c r="BJ230" i="4"/>
  <c r="BH230" i="4"/>
  <c r="BF230" i="4"/>
  <c r="BJ319" i="4"/>
  <c r="BH319" i="4"/>
  <c r="BF319" i="4"/>
  <c r="BJ318" i="4"/>
  <c r="BH318" i="4"/>
  <c r="BF318" i="4"/>
  <c r="BJ316" i="4"/>
  <c r="BH316" i="4"/>
  <c r="BF316" i="4"/>
  <c r="BH246" i="4"/>
  <c r="BF246" i="4"/>
  <c r="BJ315" i="4"/>
  <c r="BH315" i="4"/>
  <c r="BF315" i="4"/>
  <c r="BJ314" i="4"/>
  <c r="BH314" i="4"/>
  <c r="BF314" i="4"/>
  <c r="BJ313" i="4"/>
  <c r="BH313" i="4"/>
  <c r="BF313" i="4"/>
  <c r="BH311" i="4"/>
  <c r="BF311" i="4"/>
  <c r="BJ310" i="4"/>
  <c r="BH310" i="4"/>
  <c r="BF310" i="4"/>
  <c r="BJ309" i="4"/>
  <c r="BH309" i="4"/>
  <c r="BF309" i="4"/>
  <c r="BH308" i="4"/>
  <c r="BF308" i="4"/>
  <c r="BJ303" i="4"/>
  <c r="BH303" i="4"/>
  <c r="BF303" i="4"/>
  <c r="BJ286" i="4"/>
  <c r="BH286" i="4"/>
  <c r="BF286" i="4"/>
  <c r="BH372" i="4"/>
  <c r="BF372" i="4"/>
  <c r="BJ299" i="4"/>
  <c r="BH299" i="4"/>
  <c r="BF299" i="4"/>
  <c r="BJ298" i="4"/>
  <c r="BH298" i="4"/>
  <c r="BF298" i="4"/>
  <c r="BJ297" i="4"/>
  <c r="BH297" i="4"/>
  <c r="BF297" i="4"/>
  <c r="BH330" i="4"/>
  <c r="BF330" i="4"/>
  <c r="BJ296" i="4"/>
  <c r="BH296" i="4"/>
  <c r="BF296" i="4"/>
  <c r="BJ312" i="4"/>
  <c r="BH312" i="4"/>
  <c r="BF312" i="4"/>
  <c r="BH292" i="4"/>
  <c r="BF292" i="4"/>
  <c r="BJ306" i="4"/>
  <c r="BH306" i="4"/>
  <c r="BF306" i="4"/>
  <c r="BJ266" i="4"/>
  <c r="BH266" i="4"/>
  <c r="BF266" i="4"/>
  <c r="BJ289" i="4"/>
  <c r="BH289" i="4"/>
  <c r="BF289" i="4"/>
  <c r="BH295" i="4"/>
  <c r="BF295" i="4"/>
  <c r="BJ288" i="4"/>
  <c r="BH288" i="4"/>
  <c r="BF288" i="4"/>
  <c r="BJ241" i="4"/>
  <c r="BH241" i="4"/>
  <c r="BF241" i="4"/>
  <c r="BJ127" i="4"/>
  <c r="BH127" i="4"/>
  <c r="BF127" i="4"/>
  <c r="BH222" i="4"/>
  <c r="BF222" i="4"/>
  <c r="BJ283" i="4"/>
  <c r="BH283" i="4"/>
  <c r="BF283" i="4"/>
  <c r="BJ282" i="4"/>
  <c r="BH282" i="4"/>
  <c r="BF282" i="4"/>
  <c r="BH219" i="4"/>
  <c r="BF219" i="4"/>
  <c r="BJ281" i="4"/>
  <c r="BH281" i="4"/>
  <c r="BF281" i="4"/>
  <c r="BJ294" i="4"/>
  <c r="BH294" i="4"/>
  <c r="BF294" i="4"/>
  <c r="BJ290" i="4"/>
  <c r="BH290" i="4"/>
  <c r="BF290" i="4"/>
  <c r="BH251" i="4"/>
  <c r="BF251" i="4"/>
  <c r="BJ276" i="4"/>
  <c r="BH276" i="4"/>
  <c r="BF276" i="4"/>
  <c r="BJ274" i="4"/>
  <c r="BH274" i="4"/>
  <c r="BF274" i="4"/>
  <c r="BJ273" i="4"/>
  <c r="BH273" i="4"/>
  <c r="BF273" i="4"/>
  <c r="BJ269" i="4"/>
  <c r="BH269" i="4"/>
  <c r="BF269" i="4"/>
  <c r="BJ270" i="4"/>
  <c r="BH270" i="4"/>
  <c r="BF270" i="4"/>
  <c r="BH263" i="4"/>
  <c r="BF263" i="4"/>
  <c r="BJ280" i="4"/>
  <c r="BH280" i="4"/>
  <c r="BF280" i="4"/>
  <c r="BJ179" i="4"/>
  <c r="BH179" i="4"/>
  <c r="BF179" i="4"/>
  <c r="BH260" i="4"/>
  <c r="BF260" i="4"/>
  <c r="BJ106" i="4"/>
  <c r="BH106" i="4"/>
  <c r="BF106" i="4"/>
  <c r="BJ259" i="4"/>
  <c r="BH259" i="4"/>
  <c r="BF259" i="4"/>
  <c r="BJ258" i="4"/>
  <c r="BH258" i="4"/>
  <c r="BF258" i="4"/>
  <c r="BH223" i="4"/>
  <c r="BF223" i="4"/>
  <c r="BJ272" i="4"/>
  <c r="BH272" i="4"/>
  <c r="BF272" i="4"/>
  <c r="BJ365" i="4"/>
  <c r="BH365" i="4"/>
  <c r="BF365" i="4"/>
  <c r="BJ244" i="4"/>
  <c r="BH244" i="4"/>
  <c r="BF244" i="4"/>
  <c r="BH293" i="4"/>
  <c r="BF293" i="4"/>
  <c r="BJ253" i="4"/>
  <c r="BH253" i="4"/>
  <c r="BF253" i="4"/>
  <c r="BJ70" i="4"/>
  <c r="BH70" i="4"/>
  <c r="BF70" i="4"/>
  <c r="BJ242" i="4"/>
  <c r="BH242" i="4"/>
  <c r="BF242" i="4"/>
  <c r="BJ234" i="4"/>
  <c r="BH234" i="4"/>
  <c r="BF234" i="4"/>
  <c r="BJ252" i="4"/>
  <c r="BH252" i="4"/>
  <c r="BF252" i="4"/>
  <c r="BJ227" i="4"/>
  <c r="BH227" i="4"/>
  <c r="BF227" i="4"/>
  <c r="BJ249" i="4"/>
  <c r="BH249" i="4"/>
  <c r="BF249" i="4"/>
  <c r="BJ248" i="4"/>
  <c r="BH248" i="4"/>
  <c r="BF248" i="4"/>
  <c r="BJ247" i="4"/>
  <c r="BH247" i="4"/>
  <c r="BF247" i="4"/>
  <c r="BJ384" i="4"/>
  <c r="BH384" i="4"/>
  <c r="BF384" i="4"/>
  <c r="BJ226" i="4"/>
  <c r="BH226" i="4"/>
  <c r="BF226" i="4"/>
  <c r="BJ175" i="4"/>
  <c r="BH175" i="4"/>
  <c r="BF175" i="4"/>
  <c r="BH240" i="4"/>
  <c r="BF240" i="4"/>
  <c r="BJ277" i="4"/>
  <c r="BH277" i="4"/>
  <c r="BF277" i="4"/>
  <c r="BJ291" i="4"/>
  <c r="BH291" i="4"/>
  <c r="BF291" i="4"/>
  <c r="BH237" i="4"/>
  <c r="BF237" i="4"/>
  <c r="BJ236" i="4"/>
  <c r="BH236" i="4"/>
  <c r="BF236" i="4"/>
  <c r="BJ233" i="4"/>
  <c r="BH233" i="4"/>
  <c r="BF233" i="4"/>
  <c r="BH214" i="4"/>
  <c r="BF214" i="4"/>
  <c r="BJ265" i="4"/>
  <c r="BH265" i="4"/>
  <c r="BF265" i="4"/>
  <c r="BJ125" i="4"/>
  <c r="BH125" i="4"/>
  <c r="BF125" i="4"/>
  <c r="BH210" i="4"/>
  <c r="BF210" i="4"/>
  <c r="BJ340" i="4"/>
  <c r="BH340" i="4"/>
  <c r="BF340" i="4"/>
  <c r="BH134" i="4"/>
  <c r="BF134" i="4"/>
  <c r="BJ271" i="4"/>
  <c r="BH271" i="4"/>
  <c r="BF271" i="4"/>
  <c r="BJ339" i="4"/>
  <c r="BH339" i="4"/>
  <c r="BF339" i="4"/>
  <c r="BH209" i="4"/>
  <c r="BF209" i="4"/>
  <c r="BJ216" i="4"/>
  <c r="BH216" i="4"/>
  <c r="BF216" i="4"/>
  <c r="BJ307" i="4"/>
  <c r="BH307" i="4"/>
  <c r="BF307" i="4"/>
  <c r="BJ87" i="4"/>
  <c r="BH87" i="4"/>
  <c r="BF87" i="4"/>
  <c r="BH211" i="4"/>
  <c r="BF211" i="4"/>
  <c r="BJ156" i="4"/>
  <c r="BH156" i="4"/>
  <c r="BF156" i="4"/>
  <c r="BJ243" i="4"/>
  <c r="BH243" i="4"/>
  <c r="BF243" i="4"/>
  <c r="BH231" i="4"/>
  <c r="BF231" i="4"/>
  <c r="BJ147" i="4"/>
  <c r="BH147" i="4"/>
  <c r="BF147" i="4"/>
  <c r="BJ228" i="4"/>
  <c r="BH228" i="4"/>
  <c r="BF228" i="4"/>
  <c r="BJ187" i="4"/>
  <c r="BH187" i="4"/>
  <c r="BF187" i="4"/>
  <c r="BH170" i="4"/>
  <c r="BF170" i="4"/>
  <c r="BJ204" i="4"/>
  <c r="BH204" i="4"/>
  <c r="BF204" i="4"/>
  <c r="BJ203" i="4"/>
  <c r="BH203" i="4"/>
  <c r="BF203" i="4"/>
  <c r="BJ202" i="4"/>
  <c r="BH202" i="4"/>
  <c r="BF202" i="4"/>
  <c r="BJ217" i="4"/>
  <c r="BH217" i="4"/>
  <c r="BF217" i="4"/>
  <c r="BJ229" i="4"/>
  <c r="BH229" i="4"/>
  <c r="BF229" i="4"/>
  <c r="BJ199" i="4"/>
  <c r="BH199" i="4"/>
  <c r="BF199" i="4"/>
  <c r="BJ174" i="4"/>
  <c r="BF174" i="4"/>
  <c r="BJ245" i="4"/>
  <c r="BH245" i="4"/>
  <c r="BF245" i="4"/>
  <c r="BJ101" i="4"/>
  <c r="BH101" i="4"/>
  <c r="BF101" i="4"/>
  <c r="BJ321" i="4"/>
  <c r="BH321" i="4"/>
  <c r="BF321" i="4"/>
  <c r="BJ364" i="4"/>
  <c r="BH364" i="4"/>
  <c r="BF364" i="4"/>
  <c r="BJ191" i="4"/>
  <c r="BH191" i="4"/>
  <c r="BF191" i="4"/>
  <c r="BJ212" i="4"/>
  <c r="BH212" i="4"/>
  <c r="BF212" i="4"/>
  <c r="BJ195" i="4"/>
  <c r="BH195" i="4"/>
  <c r="BF195" i="4"/>
  <c r="BJ177" i="4"/>
  <c r="BH177" i="4"/>
  <c r="BF177" i="4"/>
  <c r="BJ189" i="4"/>
  <c r="BH189" i="4"/>
  <c r="BF189" i="4"/>
  <c r="BJ208" i="4"/>
  <c r="BH208" i="4"/>
  <c r="BF208" i="4"/>
  <c r="BJ158" i="4"/>
  <c r="BH158" i="4"/>
  <c r="BF158" i="4"/>
  <c r="BH181" i="4"/>
  <c r="BF181" i="4"/>
  <c r="BJ200" i="4"/>
  <c r="BH200" i="4"/>
  <c r="BF200" i="4"/>
  <c r="BJ51" i="4"/>
  <c r="BH51" i="4"/>
  <c r="BF51" i="4"/>
  <c r="BJ166" i="4"/>
  <c r="BH166" i="4"/>
  <c r="BF166" i="4"/>
  <c r="BH192" i="4"/>
  <c r="BF192" i="4"/>
  <c r="BJ133" i="4"/>
  <c r="BF133" i="4"/>
  <c r="BJ184" i="4"/>
  <c r="BH184" i="4"/>
  <c r="BF184" i="4"/>
  <c r="BJ205" i="4"/>
  <c r="BH205" i="4"/>
  <c r="BF205" i="4"/>
  <c r="BH255" i="4"/>
  <c r="BF255" i="4"/>
  <c r="BJ176" i="4"/>
  <c r="BH176" i="4"/>
  <c r="BF176" i="4"/>
  <c r="BH198" i="4"/>
  <c r="BF198" i="4"/>
  <c r="BJ238" i="4"/>
  <c r="BH238" i="4"/>
  <c r="BF238" i="4"/>
  <c r="BJ183" i="4"/>
  <c r="BH183" i="4"/>
  <c r="BF183" i="4"/>
  <c r="BH197" i="4"/>
  <c r="BF197" i="4"/>
  <c r="BJ213" i="4"/>
  <c r="BH213" i="4"/>
  <c r="BF213" i="4"/>
  <c r="BJ196" i="4"/>
  <c r="BH196" i="4"/>
  <c r="BF196" i="4"/>
  <c r="BJ207" i="4"/>
  <c r="BH207" i="4"/>
  <c r="BF207" i="4"/>
  <c r="BF163" i="4"/>
  <c r="BJ99" i="4"/>
  <c r="BH99" i="4"/>
  <c r="BF99" i="4"/>
  <c r="BJ194" i="4"/>
  <c r="BH194" i="4"/>
  <c r="BF194" i="4"/>
  <c r="BJ164" i="4"/>
  <c r="BH164" i="4"/>
  <c r="BF164" i="4"/>
  <c r="BH180" i="4"/>
  <c r="BF180" i="4"/>
  <c r="BJ193" i="4"/>
  <c r="BH193" i="4"/>
  <c r="BF193" i="4"/>
  <c r="BJ100" i="4"/>
  <c r="BH100" i="4"/>
  <c r="BF100" i="4"/>
  <c r="BJ161" i="4"/>
  <c r="BH161" i="4"/>
  <c r="BF161" i="4"/>
  <c r="BH239" i="4"/>
  <c r="BF239" i="4"/>
  <c r="BJ168" i="4"/>
  <c r="BH168" i="4"/>
  <c r="BF168" i="4"/>
  <c r="BJ142" i="4"/>
  <c r="BH142" i="4"/>
  <c r="BF142" i="4"/>
  <c r="BJ172" i="4"/>
  <c r="BH172" i="4"/>
  <c r="BF172" i="4"/>
  <c r="BH140" i="4"/>
  <c r="BF140" i="4"/>
  <c r="BJ188" i="4"/>
  <c r="BH188" i="4"/>
  <c r="BF188" i="4"/>
  <c r="BJ154" i="4"/>
  <c r="BH154" i="4"/>
  <c r="BF154" i="4"/>
  <c r="BJ150" i="4"/>
  <c r="BH150" i="4"/>
  <c r="BF150" i="4"/>
  <c r="BF160" i="4"/>
  <c r="BJ138" i="4"/>
  <c r="BH138" i="4"/>
  <c r="BF138" i="4"/>
  <c r="BJ151" i="4"/>
  <c r="BH151" i="4"/>
  <c r="BF151" i="4"/>
  <c r="BH157" i="4"/>
  <c r="BF157" i="4"/>
  <c r="BJ215" i="4"/>
  <c r="BH215" i="4"/>
  <c r="BF215" i="4"/>
  <c r="BJ146" i="4"/>
  <c r="BH146" i="4"/>
  <c r="BF146" i="4"/>
  <c r="BJ155" i="4"/>
  <c r="BH155" i="4"/>
  <c r="BF155" i="4"/>
  <c r="BH130" i="4"/>
  <c r="BF130" i="4"/>
  <c r="BJ159" i="4"/>
  <c r="BH159" i="4"/>
  <c r="BF159" i="4"/>
  <c r="BJ165" i="4"/>
  <c r="BH165" i="4"/>
  <c r="BF165" i="4"/>
  <c r="BJ225" i="4"/>
  <c r="BH225" i="4"/>
  <c r="BF225" i="4"/>
  <c r="BH182" i="4"/>
  <c r="BF182" i="4"/>
  <c r="BJ137" i="4"/>
  <c r="BH137" i="4"/>
  <c r="BF137" i="4"/>
  <c r="BJ143" i="4"/>
  <c r="BH143" i="4"/>
  <c r="BF143" i="4"/>
  <c r="BJ136" i="4"/>
  <c r="BH136" i="4"/>
  <c r="BF136" i="4"/>
  <c r="BH185" i="4"/>
  <c r="BF185" i="4"/>
  <c r="BJ128" i="4"/>
  <c r="BH128" i="4"/>
  <c r="BF128" i="4"/>
  <c r="BJ162" i="4"/>
  <c r="BH162" i="4"/>
  <c r="BF162" i="4"/>
  <c r="BJ167" i="4"/>
  <c r="BH167" i="4"/>
  <c r="BF167" i="4"/>
  <c r="BH148" i="4"/>
  <c r="BF148" i="4"/>
  <c r="BJ121" i="4"/>
  <c r="BF121" i="4"/>
  <c r="BJ139" i="4"/>
  <c r="BF139" i="4"/>
  <c r="BJ110" i="4"/>
  <c r="BH110" i="4"/>
  <c r="BF110" i="4"/>
  <c r="BH153" i="4"/>
  <c r="BF153" i="4"/>
  <c r="BJ113" i="4"/>
  <c r="BH113" i="4"/>
  <c r="BJ123" i="4"/>
  <c r="BH123" i="4"/>
  <c r="BF123" i="4"/>
  <c r="BJ178" i="4"/>
  <c r="BH178" i="4"/>
  <c r="BF178" i="4"/>
  <c r="BH149" i="4"/>
  <c r="BF149" i="4"/>
  <c r="BJ186" i="4"/>
  <c r="BH186" i="4"/>
  <c r="BF186" i="4"/>
  <c r="BJ132" i="4"/>
  <c r="BH132" i="4"/>
  <c r="BF132" i="4"/>
  <c r="BJ171" i="4"/>
  <c r="BH171" i="4"/>
  <c r="BF171" i="4"/>
  <c r="BJ117" i="4"/>
  <c r="BH117" i="4"/>
  <c r="BF117" i="4"/>
  <c r="BJ141" i="4"/>
  <c r="BH141" i="4"/>
  <c r="BF141" i="4"/>
  <c r="BJ84" i="4"/>
  <c r="BH84" i="4"/>
  <c r="BJ220" i="4"/>
  <c r="BH220" i="4"/>
  <c r="BF220" i="4"/>
  <c r="BJ112" i="4"/>
  <c r="BH112" i="4"/>
  <c r="BF112" i="4"/>
  <c r="BJ131" i="4"/>
  <c r="BH131" i="4"/>
  <c r="BF131" i="4"/>
  <c r="BJ88" i="4"/>
  <c r="BH88" i="4"/>
  <c r="BJ118" i="4"/>
  <c r="BH118" i="4"/>
  <c r="BF118" i="4"/>
  <c r="BJ120" i="4"/>
  <c r="BH120" i="4"/>
  <c r="BF120" i="4"/>
  <c r="BJ169" i="4"/>
  <c r="BH169" i="4"/>
  <c r="BF169" i="4"/>
  <c r="BJ116" i="4"/>
  <c r="BH116" i="4"/>
  <c r="BF116" i="4"/>
  <c r="BJ111" i="4"/>
  <c r="BH111" i="4"/>
  <c r="BF111" i="4"/>
  <c r="BJ80" i="4"/>
  <c r="BH80" i="4"/>
  <c r="BF80" i="4"/>
  <c r="BJ122" i="4"/>
  <c r="BH122" i="4"/>
  <c r="BF122" i="4"/>
  <c r="BJ97" i="4"/>
  <c r="BH97" i="4"/>
  <c r="BJ114" i="4"/>
  <c r="BH114" i="4"/>
  <c r="BF114" i="4"/>
  <c r="BJ135" i="4"/>
  <c r="BH135" i="4"/>
  <c r="BF135" i="4"/>
  <c r="BJ119" i="4"/>
  <c r="BH119" i="4"/>
  <c r="BF119" i="4"/>
  <c r="BJ95" i="4"/>
  <c r="BH95" i="4"/>
  <c r="BF95" i="4"/>
  <c r="BJ108" i="4"/>
  <c r="BH108" i="4"/>
  <c r="BF108" i="4"/>
  <c r="BJ103" i="4"/>
  <c r="BH103" i="4"/>
  <c r="BF103" i="4"/>
  <c r="BJ102" i="4"/>
  <c r="BH102" i="4"/>
  <c r="BF102" i="4"/>
  <c r="BJ126" i="4"/>
  <c r="BH126" i="4"/>
  <c r="BF126" i="4"/>
  <c r="BJ107" i="4"/>
  <c r="BH107" i="4"/>
  <c r="BF107" i="4"/>
  <c r="BJ105" i="4"/>
  <c r="BF105" i="4"/>
  <c r="BJ94" i="4"/>
  <c r="BH94" i="4"/>
  <c r="BF94" i="4"/>
  <c r="BJ129" i="4"/>
  <c r="BH129" i="4"/>
  <c r="BF129" i="4"/>
  <c r="BJ42" i="4"/>
  <c r="BH42" i="4"/>
  <c r="BF42" i="4"/>
  <c r="BJ109" i="4"/>
  <c r="BH109" i="4"/>
  <c r="BF109" i="4"/>
  <c r="BJ115" i="4"/>
  <c r="BH115" i="4"/>
  <c r="BF115" i="4"/>
  <c r="BJ63" i="4"/>
  <c r="BH63" i="4"/>
  <c r="BF63" i="4"/>
  <c r="BJ93" i="4"/>
  <c r="BH93" i="4"/>
  <c r="BF93" i="4"/>
  <c r="BJ98" i="4"/>
  <c r="BH98" i="4"/>
  <c r="BF98" i="4"/>
  <c r="BJ56" i="4"/>
  <c r="BH56" i="4"/>
  <c r="BF56" i="4"/>
  <c r="BJ96" i="4"/>
  <c r="BH96" i="4"/>
  <c r="BF96" i="4"/>
  <c r="BJ91" i="4"/>
  <c r="BH91" i="4"/>
  <c r="BF91" i="4"/>
  <c r="BJ104" i="4"/>
  <c r="BH104" i="4"/>
  <c r="BF104" i="4"/>
  <c r="BJ124" i="4"/>
  <c r="BH124" i="4"/>
  <c r="BF124" i="4"/>
  <c r="BJ77" i="4"/>
  <c r="BH77" i="4"/>
  <c r="BF77" i="4"/>
  <c r="BJ92" i="4"/>
  <c r="BH92" i="4"/>
  <c r="BJ86" i="4"/>
  <c r="BH86" i="4"/>
  <c r="BF86" i="4"/>
  <c r="BJ89" i="4"/>
  <c r="BH89" i="4"/>
  <c r="BJ83" i="4"/>
  <c r="BF83" i="4"/>
  <c r="BJ90" i="4"/>
  <c r="BH90" i="4"/>
  <c r="BF90" i="4"/>
  <c r="BJ82" i="4"/>
  <c r="BH82" i="4"/>
  <c r="BF82" i="4"/>
  <c r="BJ81" i="4"/>
  <c r="BH81" i="4"/>
  <c r="BF81" i="4"/>
  <c r="BJ75" i="4"/>
  <c r="BH75" i="4"/>
  <c r="BJ145" i="4"/>
  <c r="BH145" i="4"/>
  <c r="BF145" i="4"/>
  <c r="BJ79" i="4"/>
  <c r="BF79" i="4"/>
  <c r="BJ78" i="4"/>
  <c r="BH78" i="4"/>
  <c r="BF78" i="4"/>
  <c r="BJ73" i="4"/>
  <c r="BH73" i="4"/>
  <c r="BF73" i="4"/>
  <c r="BJ67" i="4"/>
  <c r="BH67" i="4"/>
  <c r="BF67" i="4"/>
  <c r="BJ72" i="4"/>
  <c r="BH72" i="4"/>
  <c r="BF72" i="4"/>
  <c r="BJ69" i="4"/>
  <c r="BH69" i="4"/>
  <c r="BF69" i="4"/>
  <c r="BJ57" i="4"/>
  <c r="BH57" i="4"/>
  <c r="BF57" i="4"/>
  <c r="BJ71" i="4"/>
  <c r="BH71" i="4"/>
  <c r="BF71" i="4"/>
  <c r="BJ68" i="4"/>
  <c r="BH68" i="4"/>
  <c r="BF68" i="4"/>
  <c r="BJ55" i="4"/>
  <c r="BH55" i="4"/>
  <c r="BF55" i="4"/>
  <c r="BJ74" i="4"/>
  <c r="BF74" i="4"/>
  <c r="BJ59" i="4"/>
  <c r="BH59" i="4"/>
  <c r="BF59" i="4"/>
  <c r="BJ76" i="4"/>
  <c r="BH76" i="4"/>
  <c r="BF76" i="4"/>
  <c r="BJ61" i="4"/>
  <c r="BH61" i="4"/>
  <c r="BF61" i="4"/>
  <c r="BJ65" i="4"/>
  <c r="BF65" i="4"/>
  <c r="BJ54" i="4"/>
  <c r="BH54" i="4"/>
  <c r="BF54" i="4"/>
  <c r="BJ52" i="4"/>
  <c r="BH52" i="4"/>
  <c r="BF52" i="4"/>
  <c r="BJ44" i="4"/>
  <c r="BH44" i="4"/>
  <c r="BF44" i="4"/>
  <c r="BJ66" i="4"/>
  <c r="BH66" i="4"/>
  <c r="BF66" i="4"/>
  <c r="BJ47" i="4"/>
  <c r="BH47" i="4"/>
  <c r="BJ60" i="4"/>
  <c r="BH60" i="4"/>
  <c r="BF60" i="4"/>
  <c r="BJ50" i="4"/>
  <c r="BH50" i="4"/>
  <c r="BF50" i="4"/>
  <c r="BJ48" i="4"/>
  <c r="BH48" i="4"/>
  <c r="BF48" i="4"/>
  <c r="BJ46" i="4"/>
  <c r="BH46" i="4"/>
  <c r="BF46" i="4"/>
  <c r="BH64" i="4"/>
  <c r="BF64" i="4"/>
  <c r="BJ22" i="4"/>
  <c r="BH22" i="4"/>
  <c r="BF22" i="4"/>
  <c r="BJ30" i="4"/>
  <c r="BH30" i="4"/>
  <c r="BF30" i="4"/>
  <c r="BJ58" i="4"/>
  <c r="BH58" i="4"/>
  <c r="BH49" i="4"/>
  <c r="BF49" i="4"/>
  <c r="BJ85" i="4"/>
  <c r="BH85" i="4"/>
  <c r="BF85" i="4"/>
  <c r="BJ45" i="4"/>
  <c r="BH45" i="4"/>
  <c r="BF45" i="4"/>
  <c r="BJ43" i="4"/>
  <c r="BH43" i="4"/>
  <c r="BF43" i="4"/>
  <c r="BH41" i="4"/>
  <c r="BF41" i="4"/>
  <c r="BJ38" i="4"/>
  <c r="BH38" i="4"/>
  <c r="BF38" i="4"/>
  <c r="BJ53" i="4"/>
  <c r="BH53" i="4"/>
  <c r="BF53" i="4"/>
  <c r="BJ37" i="4"/>
  <c r="BH37" i="4"/>
  <c r="BF37" i="4"/>
  <c r="BH36" i="4"/>
  <c r="BJ28" i="4"/>
  <c r="BH28" i="4"/>
  <c r="BF28" i="4"/>
  <c r="BJ39" i="4"/>
  <c r="BH39" i="4"/>
  <c r="BJ31" i="4"/>
  <c r="BH31" i="4"/>
  <c r="BJ35" i="4"/>
  <c r="BH35" i="4"/>
  <c r="BJ24" i="4"/>
  <c r="BH24" i="4"/>
  <c r="BF24" i="4"/>
  <c r="BJ32" i="4"/>
  <c r="BH32" i="4"/>
  <c r="BF32" i="4"/>
  <c r="BJ34" i="4"/>
  <c r="BH34" i="4"/>
  <c r="BF34" i="4"/>
  <c r="BJ62" i="4"/>
  <c r="BH62" i="4"/>
  <c r="BF62" i="4"/>
  <c r="BJ40" i="4"/>
  <c r="BH40" i="4"/>
  <c r="BJ27" i="4"/>
  <c r="BH27" i="4"/>
  <c r="BJ29" i="4"/>
  <c r="BH29" i="4"/>
  <c r="BJ25" i="4"/>
  <c r="BH25" i="4"/>
  <c r="BF25" i="4"/>
  <c r="BJ26" i="4"/>
  <c r="BH26" i="4"/>
  <c r="BF26" i="4"/>
  <c r="BJ33" i="4"/>
  <c r="BH33" i="4"/>
  <c r="BF33" i="4"/>
  <c r="BJ20" i="4"/>
  <c r="BH20" i="4"/>
  <c r="BF20" i="4"/>
  <c r="BJ21" i="4"/>
  <c r="BH21" i="4"/>
  <c r="BF21" i="4"/>
  <c r="BJ23" i="4"/>
  <c r="BH23" i="4"/>
  <c r="BF23" i="4"/>
  <c r="BJ17" i="4"/>
  <c r="BH17" i="4"/>
  <c r="BJ19" i="4"/>
  <c r="BH19" i="4"/>
  <c r="BF19" i="4"/>
  <c r="BH18" i="4"/>
  <c r="BF18" i="4"/>
  <c r="BJ13" i="4"/>
  <c r="BH13" i="4"/>
  <c r="BF13" i="4"/>
  <c r="BJ16" i="4"/>
  <c r="BH16" i="4"/>
  <c r="BF16" i="4"/>
  <c r="BJ15" i="4"/>
  <c r="BH15" i="4"/>
  <c r="BF15" i="4"/>
  <c r="BH12" i="4"/>
  <c r="BJ14" i="4"/>
  <c r="BH14" i="4"/>
  <c r="BF14" i="4"/>
  <c r="BJ11" i="4"/>
  <c r="BH11" i="4"/>
  <c r="BJ10" i="4"/>
  <c r="BH10" i="4"/>
  <c r="BF10" i="4"/>
  <c r="D117" i="15"/>
  <c r="D116" i="15"/>
  <c r="D115" i="15"/>
  <c r="D114" i="15"/>
  <c r="D113" i="15"/>
  <c r="D112" i="15"/>
  <c r="D111" i="15"/>
  <c r="D110" i="15"/>
  <c r="D109" i="15"/>
  <c r="D108" i="15"/>
  <c r="D107" i="15"/>
  <c r="D106" i="15"/>
  <c r="D105" i="15"/>
  <c r="D104" i="15"/>
  <c r="D103" i="15"/>
  <c r="D102" i="15"/>
  <c r="I101" i="15"/>
  <c r="D101" i="15"/>
  <c r="I100" i="15"/>
  <c r="D100" i="15"/>
  <c r="I99" i="15"/>
  <c r="D99" i="15"/>
  <c r="I98" i="15"/>
  <c r="D98" i="15"/>
  <c r="I97" i="15"/>
  <c r="D97" i="15"/>
  <c r="I96" i="15"/>
  <c r="D96" i="15"/>
  <c r="I95" i="15"/>
  <c r="D95" i="15"/>
  <c r="I94" i="15"/>
  <c r="D94" i="15"/>
  <c r="I93" i="15"/>
  <c r="D93" i="15"/>
  <c r="I92" i="15"/>
  <c r="D92" i="15"/>
  <c r="I91" i="15"/>
  <c r="D91" i="15"/>
  <c r="I90" i="15"/>
  <c r="D90" i="15"/>
  <c r="I89" i="15"/>
  <c r="D89" i="15"/>
  <c r="I88" i="15"/>
  <c r="D88" i="15"/>
  <c r="I87" i="15"/>
  <c r="D87" i="15"/>
  <c r="I86" i="15"/>
  <c r="D86" i="15"/>
  <c r="I85" i="15"/>
  <c r="D85" i="15"/>
  <c r="I84" i="15"/>
  <c r="D84" i="15"/>
  <c r="I83" i="15"/>
  <c r="D83" i="15"/>
  <c r="I82" i="15"/>
  <c r="D82" i="15"/>
  <c r="I81" i="15"/>
  <c r="D81" i="15"/>
  <c r="I80" i="15"/>
  <c r="D80" i="15"/>
  <c r="I79" i="15"/>
  <c r="D79" i="15"/>
  <c r="I78" i="15"/>
  <c r="D78" i="15"/>
  <c r="I77" i="15"/>
  <c r="D77" i="15"/>
  <c r="I76" i="15"/>
  <c r="D76" i="15"/>
  <c r="I75" i="15"/>
  <c r="D75" i="15"/>
  <c r="I74" i="15"/>
  <c r="D74" i="15"/>
  <c r="I73" i="15"/>
  <c r="D73" i="15"/>
  <c r="I72" i="15"/>
  <c r="D72" i="15"/>
  <c r="I71" i="15"/>
  <c r="D71" i="15"/>
  <c r="I70" i="15"/>
  <c r="D70" i="15"/>
  <c r="AH69" i="15"/>
  <c r="AC69" i="15"/>
  <c r="X69" i="15"/>
  <c r="S69" i="15"/>
  <c r="N69" i="15"/>
  <c r="I69" i="15"/>
  <c r="D69" i="15"/>
  <c r="AH68" i="15"/>
  <c r="AC68" i="15"/>
  <c r="X68" i="15"/>
  <c r="S68" i="15"/>
  <c r="N68" i="15"/>
  <c r="I68" i="15"/>
  <c r="D68" i="15"/>
  <c r="AH67" i="15"/>
  <c r="AC67" i="15"/>
  <c r="X67" i="15"/>
  <c r="S67" i="15"/>
  <c r="N67" i="15"/>
  <c r="I67" i="15"/>
  <c r="D67" i="15"/>
  <c r="AH66" i="15"/>
  <c r="AC66" i="15"/>
  <c r="X66" i="15"/>
  <c r="S66" i="15"/>
  <c r="N66" i="15"/>
  <c r="I66" i="15"/>
  <c r="D66" i="15"/>
  <c r="AH65" i="15"/>
  <c r="AC65" i="15"/>
  <c r="X65" i="15"/>
  <c r="S65" i="15"/>
  <c r="N65" i="15"/>
  <c r="I65" i="15"/>
  <c r="D65" i="15"/>
  <c r="AH64" i="15"/>
  <c r="AC64" i="15"/>
  <c r="X64" i="15"/>
  <c r="S64" i="15"/>
  <c r="N64" i="15"/>
  <c r="I64" i="15"/>
  <c r="D64" i="15"/>
  <c r="AH63" i="15"/>
  <c r="AC63" i="15"/>
  <c r="X63" i="15"/>
  <c r="S63" i="15"/>
  <c r="N63" i="15"/>
  <c r="I63" i="15"/>
  <c r="D63" i="15"/>
  <c r="AH62" i="15"/>
  <c r="AC62" i="15"/>
  <c r="X62" i="15"/>
  <c r="S62" i="15"/>
  <c r="N62" i="15"/>
  <c r="I62" i="15"/>
  <c r="D62" i="15"/>
  <c r="AH61" i="15"/>
  <c r="AC61" i="15"/>
  <c r="X61" i="15"/>
  <c r="S61" i="15"/>
  <c r="N61" i="15"/>
  <c r="I61" i="15"/>
  <c r="D61" i="15"/>
  <c r="AH60" i="15"/>
  <c r="AC60" i="15"/>
  <c r="X60" i="15"/>
  <c r="S60" i="15"/>
  <c r="N60" i="15"/>
  <c r="I60" i="15"/>
  <c r="D60" i="15"/>
  <c r="AH59" i="15"/>
  <c r="AC59" i="15"/>
  <c r="X59" i="15"/>
  <c r="S59" i="15"/>
  <c r="N59" i="15"/>
  <c r="I59" i="15"/>
  <c r="D59" i="15"/>
  <c r="AH58" i="15"/>
  <c r="AC58" i="15"/>
  <c r="X58" i="15"/>
  <c r="S58" i="15"/>
  <c r="N58" i="15"/>
  <c r="I58" i="15"/>
  <c r="D58" i="15"/>
  <c r="AH57" i="15"/>
  <c r="AC57" i="15"/>
  <c r="X57" i="15"/>
  <c r="S57" i="15"/>
  <c r="N57" i="15"/>
  <c r="I57" i="15"/>
  <c r="D57" i="15"/>
  <c r="AH56" i="15"/>
  <c r="AC56" i="15"/>
  <c r="X56" i="15"/>
  <c r="S56" i="15"/>
  <c r="N56" i="15"/>
  <c r="I56" i="15"/>
  <c r="D56" i="15"/>
  <c r="AH55" i="15"/>
  <c r="AC55" i="15"/>
  <c r="X55" i="15"/>
  <c r="S55" i="15"/>
  <c r="N55" i="15"/>
  <c r="I55" i="15"/>
  <c r="D55" i="15"/>
  <c r="AH54" i="15"/>
  <c r="AC54" i="15"/>
  <c r="X54" i="15"/>
  <c r="S54" i="15"/>
  <c r="N54" i="15"/>
  <c r="I54" i="15"/>
  <c r="D54" i="15"/>
  <c r="AH53" i="15"/>
  <c r="AC53" i="15"/>
  <c r="X53" i="15"/>
  <c r="S53" i="15"/>
  <c r="N53" i="15"/>
  <c r="I53" i="15"/>
  <c r="D53" i="15"/>
  <c r="AH52" i="15"/>
  <c r="AC52" i="15"/>
  <c r="X52" i="15"/>
  <c r="S52" i="15"/>
  <c r="N52" i="15"/>
  <c r="I52" i="15"/>
  <c r="D52" i="15"/>
  <c r="AH51" i="15"/>
  <c r="AC51" i="15"/>
  <c r="X51" i="15"/>
  <c r="S51" i="15"/>
  <c r="N51" i="15"/>
  <c r="I51" i="15"/>
  <c r="D51" i="15"/>
  <c r="AH50" i="15"/>
  <c r="AC50" i="15"/>
  <c r="X50" i="15"/>
  <c r="S50" i="15"/>
  <c r="N50" i="15"/>
  <c r="I50" i="15"/>
  <c r="D50" i="15"/>
  <c r="AH49" i="15"/>
  <c r="AC49" i="15"/>
  <c r="X49" i="15"/>
  <c r="S49" i="15"/>
  <c r="N49" i="15"/>
  <c r="I49" i="15"/>
  <c r="D49" i="15"/>
  <c r="AH48" i="15"/>
  <c r="AC48" i="15"/>
  <c r="X48" i="15"/>
  <c r="S48" i="15"/>
  <c r="N48" i="15"/>
  <c r="I48" i="15"/>
  <c r="D48" i="15"/>
  <c r="AH47" i="15"/>
  <c r="AC47" i="15"/>
  <c r="X47" i="15"/>
  <c r="S47" i="15"/>
  <c r="N47" i="15"/>
  <c r="I47" i="15"/>
  <c r="D47" i="15"/>
  <c r="AH46" i="15"/>
  <c r="AC46" i="15"/>
  <c r="X46" i="15"/>
  <c r="S46" i="15"/>
  <c r="N46" i="15"/>
  <c r="I46" i="15"/>
  <c r="D46" i="15"/>
  <c r="AH45" i="15"/>
  <c r="AC45" i="15"/>
  <c r="X45" i="15"/>
  <c r="S45" i="15"/>
  <c r="N45" i="15"/>
  <c r="I45" i="15"/>
  <c r="D45" i="15"/>
  <c r="AH44" i="15"/>
  <c r="AC44" i="15"/>
  <c r="X44" i="15"/>
  <c r="S44" i="15"/>
  <c r="N44" i="15"/>
  <c r="I44" i="15"/>
  <c r="D44" i="15"/>
  <c r="AH43" i="15"/>
  <c r="AC43" i="15"/>
  <c r="X43" i="15"/>
  <c r="S43" i="15"/>
  <c r="N43" i="15"/>
  <c r="I43" i="15"/>
  <c r="D43" i="15"/>
  <c r="AH42" i="15"/>
  <c r="AC42" i="15"/>
  <c r="X42" i="15"/>
  <c r="S42" i="15"/>
  <c r="N42" i="15"/>
  <c r="I42" i="15"/>
  <c r="D42" i="15"/>
  <c r="AH41" i="15"/>
  <c r="AC41" i="15"/>
  <c r="X41" i="15"/>
  <c r="S41" i="15"/>
  <c r="N41" i="15"/>
  <c r="I41" i="15"/>
  <c r="D41" i="15"/>
  <c r="AH40" i="15"/>
  <c r="AC40" i="15"/>
  <c r="X40" i="15"/>
  <c r="S40" i="15"/>
  <c r="N40" i="15"/>
  <c r="I40" i="15"/>
  <c r="D40" i="15"/>
  <c r="AH39" i="15"/>
  <c r="AC39" i="15"/>
  <c r="X39" i="15"/>
  <c r="S39" i="15"/>
  <c r="N39" i="15"/>
  <c r="I39" i="15"/>
  <c r="D39" i="15"/>
  <c r="AH38" i="15"/>
  <c r="AD38" i="15"/>
  <c r="AC38" i="15"/>
  <c r="X38" i="15"/>
  <c r="S38" i="15"/>
  <c r="N38" i="15"/>
  <c r="I38" i="15"/>
  <c r="E38" i="15"/>
  <c r="D38" i="15"/>
  <c r="AH37" i="15"/>
  <c r="AD37" i="15"/>
  <c r="AC37" i="15"/>
  <c r="X37" i="15"/>
  <c r="E37" i="15"/>
  <c r="D37" i="15"/>
  <c r="AH36" i="15"/>
  <c r="AC36" i="15"/>
  <c r="D36" i="15"/>
  <c r="AH35" i="15"/>
  <c r="AD35" i="15"/>
  <c r="AC35" i="15"/>
  <c r="E35" i="15"/>
  <c r="D35" i="15"/>
  <c r="AH34" i="15"/>
  <c r="AC34" i="15"/>
  <c r="D34" i="15"/>
  <c r="AH33" i="15"/>
  <c r="AC33" i="15"/>
  <c r="D33" i="15"/>
  <c r="AH32" i="15"/>
  <c r="AC32" i="15"/>
  <c r="D32" i="15"/>
  <c r="AH31" i="15"/>
  <c r="AC31" i="15"/>
  <c r="D31" i="15"/>
  <c r="AH30" i="15"/>
  <c r="AC30" i="15"/>
  <c r="W30" i="15"/>
  <c r="D30" i="15"/>
  <c r="AH29" i="15"/>
  <c r="AC29" i="15"/>
  <c r="X29" i="15"/>
  <c r="M29" i="15"/>
  <c r="M30" i="15" s="1"/>
  <c r="H29" i="15"/>
  <c r="D29" i="15"/>
  <c r="AH28" i="15"/>
  <c r="AC28" i="15"/>
  <c r="X28" i="15"/>
  <c r="D28" i="15"/>
  <c r="AH27" i="15"/>
  <c r="AD27" i="15"/>
  <c r="AC27" i="15"/>
  <c r="Y27" i="15"/>
  <c r="X27" i="15"/>
  <c r="E27" i="15"/>
  <c r="D27" i="15"/>
  <c r="AH26" i="15"/>
  <c r="AC26" i="15"/>
  <c r="X26" i="15"/>
  <c r="D26" i="15"/>
  <c r="AH25" i="15"/>
  <c r="AC25" i="15"/>
  <c r="W25" i="15"/>
  <c r="X25" i="15" s="1"/>
  <c r="R25" i="15"/>
  <c r="N25" i="15"/>
  <c r="M25" i="15"/>
  <c r="M26" i="15" s="1"/>
  <c r="N26" i="15" s="1"/>
  <c r="H25" i="15"/>
  <c r="D25" i="15"/>
  <c r="AH24" i="15"/>
  <c r="AC24" i="15"/>
  <c r="X24" i="15"/>
  <c r="E24" i="15"/>
  <c r="D24" i="15"/>
  <c r="AH23" i="15"/>
  <c r="AD23" i="15"/>
  <c r="AC23" i="15"/>
  <c r="Y23" i="15"/>
  <c r="X23" i="15"/>
  <c r="S24" i="15"/>
  <c r="H23" i="15"/>
  <c r="I23" i="15" s="1"/>
  <c r="E23" i="15"/>
  <c r="D23" i="15"/>
  <c r="AH22" i="15"/>
  <c r="AC22" i="15"/>
  <c r="X22" i="15"/>
  <c r="S22" i="15"/>
  <c r="I22" i="15"/>
  <c r="D22" i="15"/>
  <c r="AH21" i="15"/>
  <c r="AD21" i="15"/>
  <c r="AC21" i="15"/>
  <c r="Y21" i="15"/>
  <c r="X21" i="15"/>
  <c r="T21" i="15"/>
  <c r="S21" i="15"/>
  <c r="N21" i="15"/>
  <c r="I21" i="15"/>
  <c r="E21" i="15"/>
  <c r="D21" i="15"/>
  <c r="AH20" i="15"/>
  <c r="AC20" i="15"/>
  <c r="X20" i="15"/>
  <c r="S20" i="15"/>
  <c r="D20" i="15"/>
  <c r="AH19" i="15"/>
  <c r="AD19" i="15"/>
  <c r="AC19" i="15"/>
  <c r="Y19" i="15"/>
  <c r="X19" i="15"/>
  <c r="T19" i="15"/>
  <c r="S19" i="15"/>
  <c r="E19" i="15"/>
  <c r="D19" i="15"/>
  <c r="AH18" i="15"/>
  <c r="AC18" i="15"/>
  <c r="X18" i="15"/>
  <c r="S18" i="15"/>
  <c r="N18" i="15"/>
  <c r="D18" i="15"/>
  <c r="AH17" i="15"/>
  <c r="AC17" i="15"/>
  <c r="X17" i="15"/>
  <c r="S17" i="15"/>
  <c r="M17" i="15"/>
  <c r="M18" i="15" s="1"/>
  <c r="M19" i="15" s="1"/>
  <c r="D17" i="15"/>
  <c r="AH16" i="15"/>
  <c r="AC16" i="15"/>
  <c r="X16" i="15"/>
  <c r="S16" i="15"/>
  <c r="D16" i="15"/>
  <c r="AH15" i="15"/>
  <c r="AD15" i="15"/>
  <c r="AC15" i="15"/>
  <c r="Y15" i="15"/>
  <c r="X15" i="15"/>
  <c r="T15" i="15"/>
  <c r="S15" i="15"/>
  <c r="M15" i="15"/>
  <c r="H15" i="15"/>
  <c r="I15" i="15" s="1"/>
  <c r="E15" i="15"/>
  <c r="D15" i="15"/>
  <c r="AH14" i="15"/>
  <c r="AC14" i="15"/>
  <c r="X14" i="15"/>
  <c r="S14" i="15"/>
  <c r="N14" i="15"/>
  <c r="I14" i="15"/>
  <c r="D14" i="15"/>
  <c r="AH13" i="15"/>
  <c r="AD13" i="15"/>
  <c r="AC13" i="15"/>
  <c r="Y13" i="15"/>
  <c r="X13" i="15"/>
  <c r="T13" i="15"/>
  <c r="S13" i="15"/>
  <c r="N13" i="15"/>
  <c r="I13" i="15"/>
  <c r="E13" i="15"/>
  <c r="D13" i="15"/>
  <c r="AH12" i="15"/>
  <c r="AC12" i="15"/>
  <c r="X12" i="15"/>
  <c r="S12" i="15"/>
  <c r="D12" i="15"/>
  <c r="AH11" i="15"/>
  <c r="AD11" i="15"/>
  <c r="AC11" i="15"/>
  <c r="Y11" i="15"/>
  <c r="X11" i="15"/>
  <c r="T11" i="15"/>
  <c r="S11" i="15"/>
  <c r="H11" i="15"/>
  <c r="AP48" i="4" s="1"/>
  <c r="E11" i="15"/>
  <c r="D11" i="15"/>
  <c r="AH10" i="15"/>
  <c r="AC10" i="15"/>
  <c r="X10" i="15"/>
  <c r="S10" i="15"/>
  <c r="M10" i="15"/>
  <c r="M11" i="15" s="1"/>
  <c r="I10" i="15"/>
  <c r="D10" i="15"/>
  <c r="AH9" i="15"/>
  <c r="AD9" i="15"/>
  <c r="AC9" i="15"/>
  <c r="Y9" i="15"/>
  <c r="X9" i="15"/>
  <c r="T9" i="15"/>
  <c r="S9" i="15"/>
  <c r="M9" i="15"/>
  <c r="O9" i="15" s="1"/>
  <c r="J9" i="15"/>
  <c r="I9" i="15"/>
  <c r="E9" i="15"/>
  <c r="D9" i="15"/>
  <c r="AH8" i="15"/>
  <c r="AC8" i="15"/>
  <c r="X8" i="15"/>
  <c r="S8" i="15"/>
  <c r="N8" i="15"/>
  <c r="I8" i="15"/>
  <c r="D8" i="15"/>
  <c r="AH7" i="15"/>
  <c r="AD7" i="15"/>
  <c r="AC7" i="15"/>
  <c r="Y7" i="15"/>
  <c r="X7" i="15"/>
  <c r="T7" i="15"/>
  <c r="S7" i="15"/>
  <c r="O7" i="15"/>
  <c r="N7" i="15"/>
  <c r="I7" i="15"/>
  <c r="E7" i="15"/>
  <c r="D7" i="15"/>
  <c r="AC6" i="15"/>
  <c r="X6" i="15"/>
  <c r="S6" i="15"/>
  <c r="N6" i="15"/>
  <c r="E6" i="15"/>
  <c r="D6" i="15"/>
  <c r="AG5" i="15"/>
  <c r="AH6" i="15" s="1"/>
  <c r="AC5" i="15"/>
  <c r="X5" i="15"/>
  <c r="S5" i="15"/>
  <c r="N5" i="15"/>
  <c r="H5" i="15"/>
  <c r="I5" i="15" s="1"/>
  <c r="D5" i="15"/>
  <c r="AB398" i="4" l="1"/>
  <c r="AP18" i="4"/>
  <c r="AP190" i="4"/>
  <c r="AP12" i="4"/>
  <c r="AP69" i="4"/>
  <c r="AT89" i="4"/>
  <c r="AB139" i="4"/>
  <c r="AB102" i="4"/>
  <c r="AB52" i="4"/>
  <c r="AB12" i="4"/>
  <c r="AB50" i="4"/>
  <c r="AB127" i="4"/>
  <c r="AB110" i="4"/>
  <c r="AB41" i="4"/>
  <c r="AB137" i="4"/>
  <c r="AB53" i="4"/>
  <c r="AB31" i="4"/>
  <c r="AB88" i="4"/>
  <c r="AB271" i="4"/>
  <c r="AB30" i="4"/>
  <c r="AB14" i="4"/>
  <c r="AB45" i="4"/>
  <c r="BF58" i="4"/>
  <c r="BB14" i="4"/>
  <c r="AT26" i="4"/>
  <c r="AT22" i="4"/>
  <c r="N29" i="15"/>
  <c r="BB42" i="4"/>
  <c r="AB68" i="4"/>
  <c r="AB27" i="4"/>
  <c r="AB104" i="4"/>
  <c r="AB34" i="4"/>
  <c r="AB49" i="4"/>
  <c r="AB17" i="4"/>
  <c r="AB58" i="4"/>
  <c r="AB63" i="4"/>
  <c r="BF17" i="4"/>
  <c r="BF39" i="4"/>
  <c r="AT40" i="4"/>
  <c r="AT73" i="4"/>
  <c r="AF59" i="4"/>
  <c r="AF58" i="4"/>
  <c r="AF63" i="4"/>
  <c r="AF71" i="4"/>
  <c r="AF80" i="4"/>
  <c r="AF78" i="4"/>
  <c r="AF81" i="4"/>
  <c r="AF88" i="4"/>
  <c r="AF84" i="4"/>
  <c r="AF86" i="4"/>
  <c r="AF107" i="4"/>
  <c r="AF95" i="4"/>
  <c r="AF111" i="4"/>
  <c r="AF119" i="4"/>
  <c r="AF162" i="4"/>
  <c r="AF99" i="4"/>
  <c r="AF120" i="4"/>
  <c r="AF131" i="4"/>
  <c r="AF141" i="4"/>
  <c r="AF133" i="4"/>
  <c r="AF153" i="4"/>
  <c r="AF154" i="4"/>
  <c r="AF159" i="4"/>
  <c r="AF171" i="4"/>
  <c r="AF163" i="4"/>
  <c r="AF158" i="4"/>
  <c r="AF194" i="4"/>
  <c r="AF192" i="4"/>
  <c r="AF181" i="4"/>
  <c r="AF190" i="4"/>
  <c r="AF191" i="4"/>
  <c r="AF209" i="4"/>
  <c r="AF207" i="4"/>
  <c r="AF202" i="4"/>
  <c r="AF216" i="4"/>
  <c r="AF221" i="4"/>
  <c r="AF255" i="4"/>
  <c r="AF243" i="4"/>
  <c r="AF236" i="4"/>
  <c r="AF277" i="4"/>
  <c r="AF244" i="4"/>
  <c r="AF250" i="4"/>
  <c r="AF253" i="4"/>
  <c r="AF223" i="4"/>
  <c r="AF262" i="4"/>
  <c r="AF276" i="4"/>
  <c r="AF294" i="4"/>
  <c r="AF283" i="4"/>
  <c r="AF312" i="4"/>
  <c r="AF298" i="4"/>
  <c r="AF308" i="4"/>
  <c r="AF315" i="4"/>
  <c r="AF319" i="4"/>
  <c r="AF256" i="4"/>
  <c r="AF331" i="4"/>
  <c r="AF340" i="4"/>
  <c r="AF350" i="4"/>
  <c r="AF356" i="4"/>
  <c r="AF359" i="4"/>
  <c r="AF362" i="4"/>
  <c r="AF368" i="4"/>
  <c r="AF374" i="4"/>
  <c r="AF380" i="4"/>
  <c r="AF394" i="4"/>
  <c r="AF396" i="4"/>
  <c r="AF90" i="4"/>
  <c r="AF98" i="4"/>
  <c r="AF97" i="4"/>
  <c r="AF94" i="4"/>
  <c r="AF108" i="4"/>
  <c r="AF112" i="4"/>
  <c r="AF101" i="4"/>
  <c r="AF100" i="4"/>
  <c r="AF135" i="4"/>
  <c r="AF124" i="4"/>
  <c r="AF125" i="4"/>
  <c r="AF136" i="4"/>
  <c r="AF137" i="4"/>
  <c r="AF139" i="4"/>
  <c r="AF140" i="4"/>
  <c r="AF165" i="4"/>
  <c r="AF160" i="4"/>
  <c r="AF168" i="4"/>
  <c r="AF156" i="4"/>
  <c r="AF184" i="4"/>
  <c r="AF179" i="4"/>
  <c r="AF180" i="4"/>
  <c r="AF196" i="4"/>
  <c r="AF189" i="4"/>
  <c r="AF182" i="4"/>
  <c r="AF199" i="4"/>
  <c r="AF203" i="4"/>
  <c r="AF175" i="4"/>
  <c r="AF212" i="4"/>
  <c r="AF229" i="4"/>
  <c r="AF238" i="4"/>
  <c r="AF233" i="4"/>
  <c r="AF237" i="4"/>
  <c r="AF218" i="4"/>
  <c r="AF241" i="4"/>
  <c r="AF251" i="4"/>
  <c r="AF307" i="4"/>
  <c r="AF321" i="4"/>
  <c r="AF258" i="4"/>
  <c r="AF280" i="4"/>
  <c r="AF273" i="4"/>
  <c r="AF290" i="4"/>
  <c r="AF127" i="4"/>
  <c r="AF230" i="4"/>
  <c r="AF295" i="4"/>
  <c r="AF339" i="4"/>
  <c r="AF309" i="4"/>
  <c r="AF313" i="4"/>
  <c r="AF316" i="4"/>
  <c r="AF322" i="4"/>
  <c r="AF268" i="4"/>
  <c r="AF330" i="4"/>
  <c r="AF371" i="4"/>
  <c r="AF343" i="4"/>
  <c r="AF285" i="4"/>
  <c r="AF347" i="4"/>
  <c r="AF354" i="4"/>
  <c r="AF360" i="4"/>
  <c r="AF367" i="4"/>
  <c r="AF334" i="4"/>
  <c r="AF333" i="4"/>
  <c r="AF377" i="4"/>
  <c r="AF381" i="4"/>
  <c r="AF144" i="4"/>
  <c r="L144" i="4" s="1"/>
  <c r="AF353" i="4"/>
  <c r="AF397" i="4"/>
  <c r="AF398" i="4"/>
  <c r="AF30" i="4"/>
  <c r="AF37" i="4"/>
  <c r="AF38" i="4"/>
  <c r="AF44" i="4"/>
  <c r="AF48" i="4"/>
  <c r="AF54" i="4"/>
  <c r="AF55" i="4"/>
  <c r="AF93" i="4"/>
  <c r="AF85" i="4"/>
  <c r="AF103" i="4"/>
  <c r="AF102" i="4"/>
  <c r="AF104" i="4"/>
  <c r="AF114" i="4"/>
  <c r="AF116" i="4"/>
  <c r="AF129" i="4"/>
  <c r="AF115" i="4"/>
  <c r="AF117" i="4"/>
  <c r="AF130" i="4"/>
  <c r="AF132" i="4"/>
  <c r="AF142" i="4"/>
  <c r="AF146" i="4"/>
  <c r="AF148" i="4"/>
  <c r="AF134" i="4"/>
  <c r="AF157" i="4"/>
  <c r="AF151" i="4"/>
  <c r="AF161" i="4"/>
  <c r="AF172" i="4"/>
  <c r="AF176" i="4"/>
  <c r="AF185" i="4"/>
  <c r="AF51" i="4"/>
  <c r="AF193" i="4"/>
  <c r="AF187" i="4"/>
  <c r="AF178" i="4"/>
  <c r="AF208" i="4"/>
  <c r="AF198" i="4"/>
  <c r="AF204" i="4"/>
  <c r="AF213" i="4"/>
  <c r="AF210" i="4"/>
  <c r="AF231" i="4"/>
  <c r="AF220" i="4"/>
  <c r="AF152" i="4"/>
  <c r="AF226" i="4"/>
  <c r="AF227" i="4"/>
  <c r="AF240" i="4"/>
  <c r="AF242" i="4"/>
  <c r="AF245" i="4"/>
  <c r="AF248" i="4"/>
  <c r="AF201" i="4"/>
  <c r="AF254" i="4"/>
  <c r="AF260" i="4"/>
  <c r="AF263" i="4"/>
  <c r="AF270" i="4"/>
  <c r="AF364" i="4"/>
  <c r="AF281" i="4"/>
  <c r="AF284" i="4"/>
  <c r="AF288" i="4"/>
  <c r="AF291" i="4"/>
  <c r="AF257" i="4"/>
  <c r="AF296" i="4"/>
  <c r="AF299" i="4"/>
  <c r="AF303" i="4"/>
  <c r="AF310" i="4"/>
  <c r="AF317" i="4"/>
  <c r="AF320" i="4"/>
  <c r="AF323" i="4"/>
  <c r="AF325" i="4"/>
  <c r="AF327" i="4"/>
  <c r="AF264" i="4"/>
  <c r="AF341" i="4"/>
  <c r="AF344" i="4"/>
  <c r="AF346" i="4"/>
  <c r="AF348" i="4"/>
  <c r="AF357" i="4"/>
  <c r="AF365" i="4"/>
  <c r="AF369" i="4"/>
  <c r="AF375" i="4"/>
  <c r="AF378" i="4"/>
  <c r="AF382" i="4"/>
  <c r="AF351" i="4"/>
  <c r="AF28" i="4"/>
  <c r="AF31" i="4"/>
  <c r="AF35" i="4"/>
  <c r="AF41" i="4"/>
  <c r="AF45" i="4"/>
  <c r="AF53" i="4"/>
  <c r="AF62" i="4"/>
  <c r="AF56" i="4"/>
  <c r="AF60" i="4"/>
  <c r="AF66" i="4"/>
  <c r="AF69" i="4"/>
  <c r="AF74" i="4"/>
  <c r="AF76" i="4"/>
  <c r="AF89" i="4"/>
  <c r="AF92" i="4"/>
  <c r="AF87" i="4"/>
  <c r="AF96" i="4"/>
  <c r="AF105" i="4"/>
  <c r="AF106" i="4"/>
  <c r="AF109" i="4"/>
  <c r="AF110" i="4"/>
  <c r="AF145" i="4"/>
  <c r="AF118" i="4"/>
  <c r="AF123" i="4"/>
  <c r="AF128" i="4"/>
  <c r="AF126" i="4"/>
  <c r="AF121" i="4"/>
  <c r="AF138" i="4"/>
  <c r="AF150" i="4"/>
  <c r="AF155" i="4"/>
  <c r="AF147" i="4"/>
  <c r="AF167" i="4"/>
  <c r="AF166" i="4"/>
  <c r="AF225" i="4"/>
  <c r="AF174" i="4"/>
  <c r="AF177" i="4"/>
  <c r="AF197" i="4"/>
  <c r="AF188" i="4"/>
  <c r="AF195" i="4"/>
  <c r="AF170" i="4"/>
  <c r="AF205" i="4"/>
  <c r="AF219" i="4"/>
  <c r="AF215" i="4"/>
  <c r="AF217" i="4"/>
  <c r="AF214" i="4"/>
  <c r="AF224" i="4"/>
  <c r="AF228" i="4"/>
  <c r="AF235" i="4"/>
  <c r="AF222" i="4"/>
  <c r="AF232" i="4"/>
  <c r="AF249" i="4"/>
  <c r="AF261" i="4"/>
  <c r="AF266" i="4"/>
  <c r="AF274" i="4"/>
  <c r="AF282" i="4"/>
  <c r="AF286" i="4"/>
  <c r="AF306" i="4"/>
  <c r="AF297" i="4"/>
  <c r="AF300" i="4"/>
  <c r="AF318" i="4"/>
  <c r="AF271" i="4"/>
  <c r="AF324" i="4"/>
  <c r="AF326" i="4"/>
  <c r="AF301" i="4"/>
  <c r="AF342" i="4"/>
  <c r="AF345" i="4"/>
  <c r="AF349" i="4"/>
  <c r="AF358" i="4"/>
  <c r="AF366" i="4"/>
  <c r="AF373" i="4"/>
  <c r="AF376" i="4"/>
  <c r="AF379" i="4"/>
  <c r="AF302" i="4"/>
  <c r="M302" i="4" s="1"/>
  <c r="N302" i="4" s="1"/>
  <c r="AF395" i="4"/>
  <c r="AL111" i="4"/>
  <c r="AL91" i="4"/>
  <c r="AL128" i="4"/>
  <c r="AL205" i="4"/>
  <c r="AL137" i="4"/>
  <c r="AL67" i="4"/>
  <c r="AL149" i="4"/>
  <c r="AL163" i="4"/>
  <c r="AL192" i="4"/>
  <c r="AL244" i="4"/>
  <c r="AL15" i="4"/>
  <c r="AL27" i="4"/>
  <c r="AL64" i="4"/>
  <c r="AL61" i="4"/>
  <c r="AL93" i="4"/>
  <c r="AL86" i="4"/>
  <c r="AL95" i="4"/>
  <c r="AL124" i="4"/>
  <c r="AL155" i="4"/>
  <c r="AL186" i="4"/>
  <c r="AL183" i="4"/>
  <c r="AL178" i="4"/>
  <c r="AL199" i="4"/>
  <c r="AL218" i="4"/>
  <c r="AL297" i="4"/>
  <c r="AL326" i="4"/>
  <c r="AL103" i="4"/>
  <c r="AL154" i="4"/>
  <c r="AL168" i="4"/>
  <c r="AL189" i="4"/>
  <c r="AL307" i="4"/>
  <c r="AL76" i="4"/>
  <c r="AL106" i="4"/>
  <c r="AL150" i="4"/>
  <c r="AL194" i="4"/>
  <c r="AL229" i="4"/>
  <c r="AL24" i="4"/>
  <c r="AL55" i="4"/>
  <c r="AL84" i="4"/>
  <c r="AL108" i="4"/>
  <c r="AL113" i="4"/>
  <c r="AL166" i="4"/>
  <c r="AL51" i="4"/>
  <c r="AL195" i="4"/>
  <c r="AL209" i="4"/>
  <c r="AL175" i="4"/>
  <c r="AL216" i="4"/>
  <c r="AL210" i="4"/>
  <c r="AL239" i="4"/>
  <c r="AL241" i="4"/>
  <c r="AL280" i="4"/>
  <c r="AL383" i="4"/>
  <c r="AL35" i="4"/>
  <c r="AL135" i="4"/>
  <c r="AL208" i="4"/>
  <c r="AL214" i="4"/>
  <c r="AL14" i="4"/>
  <c r="AL20" i="4"/>
  <c r="AL25" i="4"/>
  <c r="AL38" i="4"/>
  <c r="AL48" i="4"/>
  <c r="AL46" i="4"/>
  <c r="AL57" i="4"/>
  <c r="AL56" i="4"/>
  <c r="AL80" i="4"/>
  <c r="AL63" i="4"/>
  <c r="AL92" i="4"/>
  <c r="AL87" i="4"/>
  <c r="AL85" i="4"/>
  <c r="AL104" i="4"/>
  <c r="AL100" i="4"/>
  <c r="AL118" i="4"/>
  <c r="AL120" i="4"/>
  <c r="AL117" i="4"/>
  <c r="AL136" i="4"/>
  <c r="AL146" i="4"/>
  <c r="AL142" i="4"/>
  <c r="AL164" i="4"/>
  <c r="AL197" i="4"/>
  <c r="AL196" i="4"/>
  <c r="AL207" i="4"/>
  <c r="AL191" i="4"/>
  <c r="AL200" i="4"/>
  <c r="AL217" i="4"/>
  <c r="AL271" i="4"/>
  <c r="AL354" i="4"/>
  <c r="AL73" i="4"/>
  <c r="AL110" i="4"/>
  <c r="AL147" i="4"/>
  <c r="AL303" i="4"/>
  <c r="AL331" i="4"/>
  <c r="AL82" i="4"/>
  <c r="AL126" i="4"/>
  <c r="AL123" i="4"/>
  <c r="AL159" i="4"/>
  <c r="AL188" i="4"/>
  <c r="AL246" i="4"/>
  <c r="AL366" i="4"/>
  <c r="AL16" i="4"/>
  <c r="AL50" i="4"/>
  <c r="AL69" i="4"/>
  <c r="AL72" i="4"/>
  <c r="AL98" i="4"/>
  <c r="AL105" i="4"/>
  <c r="AL102" i="4"/>
  <c r="AL145" i="4"/>
  <c r="AL115" i="4"/>
  <c r="AL125" i="4"/>
  <c r="AL143" i="4"/>
  <c r="AL157" i="4"/>
  <c r="AL185" i="4"/>
  <c r="AL177" i="4"/>
  <c r="AL202" i="4"/>
  <c r="AL240" i="4"/>
  <c r="AL258" i="4"/>
  <c r="AL289" i="4"/>
  <c r="AL347" i="4"/>
  <c r="AL333" i="4"/>
  <c r="AL378" i="4"/>
  <c r="AL99" i="4"/>
  <c r="AL40" i="4"/>
  <c r="AL54" i="4"/>
  <c r="AL75" i="4"/>
  <c r="AL12" i="4"/>
  <c r="AL45" i="4"/>
  <c r="AL70" i="4"/>
  <c r="AL96" i="4"/>
  <c r="AL116" i="4"/>
  <c r="AL141" i="4"/>
  <c r="AL161" i="4"/>
  <c r="AL169" i="4"/>
  <c r="AL152" i="4"/>
  <c r="AL364" i="4"/>
  <c r="AL254" i="4"/>
  <c r="AL310" i="4"/>
  <c r="AL317" i="4"/>
  <c r="AL343" i="4"/>
  <c r="AL81" i="4"/>
  <c r="AL34" i="4"/>
  <c r="AL121" i="4"/>
  <c r="AL398" i="4"/>
  <c r="AL17" i="4"/>
  <c r="AL26" i="4"/>
  <c r="AL37" i="4"/>
  <c r="AL41" i="4"/>
  <c r="AL49" i="4"/>
  <c r="AL44" i="4"/>
  <c r="AL71" i="4"/>
  <c r="AL89" i="4"/>
  <c r="AL79" i="4"/>
  <c r="AL94" i="4"/>
  <c r="AL109" i="4"/>
  <c r="AL119" i="4"/>
  <c r="AL162" i="4"/>
  <c r="AL122" i="4"/>
  <c r="AL132" i="4"/>
  <c r="AL133" i="4"/>
  <c r="AL225" i="4"/>
  <c r="AL134" i="4"/>
  <c r="AL172" i="4"/>
  <c r="AL174" i="4"/>
  <c r="AL193" i="4"/>
  <c r="AL255" i="4"/>
  <c r="AL204" i="4"/>
  <c r="AL173" i="4"/>
  <c r="AL224" i="4"/>
  <c r="AL235" i="4"/>
  <c r="AL249" i="4"/>
  <c r="AL253" i="4"/>
  <c r="AL290" i="4"/>
  <c r="AL369" i="4"/>
  <c r="AL250" i="4"/>
  <c r="AL259" i="4"/>
  <c r="AL286" i="4"/>
  <c r="AL311" i="4"/>
  <c r="AL322" i="4"/>
  <c r="AL348" i="4"/>
  <c r="AL170" i="4"/>
  <c r="AL219" i="4"/>
  <c r="AL277" i="4"/>
  <c r="AL245" i="4"/>
  <c r="AL251" i="4"/>
  <c r="AL232" i="4"/>
  <c r="AL263" i="4"/>
  <c r="AL384" i="4"/>
  <c r="AL298" i="4"/>
  <c r="AL313" i="4"/>
  <c r="AL323" i="4"/>
  <c r="AL268" i="4"/>
  <c r="AL371" i="4"/>
  <c r="AL355" i="4"/>
  <c r="AL367" i="4"/>
  <c r="AL370" i="4"/>
  <c r="AL373" i="4"/>
  <c r="AL266" i="4"/>
  <c r="AL273" i="4"/>
  <c r="AL291" i="4"/>
  <c r="AL312" i="4"/>
  <c r="AL299" i="4"/>
  <c r="AL314" i="4"/>
  <c r="AL327" i="4"/>
  <c r="AL332" i="4"/>
  <c r="AL356" i="4"/>
  <c r="AL359" i="4"/>
  <c r="AL334" i="4"/>
  <c r="AL374" i="4"/>
  <c r="AL228" i="4"/>
  <c r="AL236" i="4"/>
  <c r="AL252" i="4"/>
  <c r="AL260" i="4"/>
  <c r="AL201" i="4"/>
  <c r="AL274" i="4"/>
  <c r="AL281" i="4"/>
  <c r="AL306" i="4"/>
  <c r="AL295" i="4"/>
  <c r="AL315" i="4"/>
  <c r="AL319" i="4"/>
  <c r="AL324" i="4"/>
  <c r="AL329" i="4"/>
  <c r="AL341" i="4"/>
  <c r="AL345" i="4"/>
  <c r="AL357" i="4"/>
  <c r="AL360" i="4"/>
  <c r="AL375" i="4"/>
  <c r="AL380" i="4"/>
  <c r="AL284" i="4"/>
  <c r="AL243" i="4"/>
  <c r="AL234" i="4"/>
  <c r="AL247" i="4"/>
  <c r="AL282" i="4"/>
  <c r="AL288" i="4"/>
  <c r="AL292" i="4"/>
  <c r="AL300" i="4"/>
  <c r="AL308" i="4"/>
  <c r="AL316" i="4"/>
  <c r="AL285" i="4"/>
  <c r="AL349" i="4"/>
  <c r="AL372" i="4"/>
  <c r="AL376" i="4"/>
  <c r="AL167" i="4"/>
  <c r="AL158" i="4"/>
  <c r="AL156" i="4"/>
  <c r="AL198" i="4"/>
  <c r="AL203" i="4"/>
  <c r="AL187" i="4"/>
  <c r="AL233" i="4"/>
  <c r="AL237" i="4"/>
  <c r="AL222" i="4"/>
  <c r="AL261" i="4"/>
  <c r="AL269" i="4"/>
  <c r="AL276" i="4"/>
  <c r="AL283" i="4"/>
  <c r="AL257" i="4"/>
  <c r="AL223" i="4"/>
  <c r="AL339" i="4"/>
  <c r="AL230" i="4"/>
  <c r="AL256" i="4"/>
  <c r="AL330" i="4"/>
  <c r="AL342" i="4"/>
  <c r="AL346" i="4"/>
  <c r="AL361" i="4"/>
  <c r="AL368" i="4"/>
  <c r="AL381" i="4"/>
  <c r="AL301" i="4"/>
  <c r="AL211" i="4"/>
  <c r="AL231" i="4"/>
  <c r="AL221" i="4"/>
  <c r="AL226" i="4"/>
  <c r="AL272" i="4"/>
  <c r="AL262" i="4"/>
  <c r="AL270" i="4"/>
  <c r="AL340" i="4"/>
  <c r="AL127" i="4"/>
  <c r="AL296" i="4"/>
  <c r="AL365" i="4"/>
  <c r="AL320" i="4"/>
  <c r="AL325" i="4"/>
  <c r="AL264" i="4"/>
  <c r="AL267" i="4"/>
  <c r="AL362" i="4"/>
  <c r="AL382" i="4"/>
  <c r="AR28" i="4"/>
  <c r="AR70" i="4"/>
  <c r="AR41" i="4"/>
  <c r="AR52" i="4"/>
  <c r="AR35" i="4"/>
  <c r="AR68" i="4"/>
  <c r="AR126" i="4"/>
  <c r="AR116" i="4"/>
  <c r="AR131" i="4"/>
  <c r="AR162" i="4"/>
  <c r="AR117" i="4"/>
  <c r="AR165" i="4"/>
  <c r="AR161" i="4"/>
  <c r="AR158" i="4"/>
  <c r="AR196" i="4"/>
  <c r="AR180" i="4"/>
  <c r="AR208" i="4"/>
  <c r="AR195" i="4"/>
  <c r="AR219" i="4"/>
  <c r="AR187" i="4"/>
  <c r="AR152" i="4"/>
  <c r="AR175" i="4"/>
  <c r="AR173" i="4"/>
  <c r="AR245" i="4"/>
  <c r="AR234" i="4"/>
  <c r="AR258" i="4"/>
  <c r="AR269" i="4"/>
  <c r="AR290" i="4"/>
  <c r="AR288" i="4"/>
  <c r="AR312" i="4"/>
  <c r="AR300" i="4"/>
  <c r="AR246" i="4"/>
  <c r="AR322" i="4"/>
  <c r="AR330" i="4"/>
  <c r="AR342" i="4"/>
  <c r="AR347" i="4"/>
  <c r="AR366" i="4"/>
  <c r="AR372" i="4"/>
  <c r="AR377" i="4"/>
  <c r="AR262" i="4"/>
  <c r="AR284" i="4"/>
  <c r="AR69" i="4"/>
  <c r="AR90" i="4"/>
  <c r="AR86" i="4"/>
  <c r="AR95" i="4"/>
  <c r="AR102" i="4"/>
  <c r="AR145" i="4"/>
  <c r="AR130" i="4"/>
  <c r="AR149" i="4"/>
  <c r="AR138" i="4"/>
  <c r="AR154" i="4"/>
  <c r="AR160" i="4"/>
  <c r="AR182" i="4"/>
  <c r="AR183" i="4"/>
  <c r="AR156" i="4"/>
  <c r="AR147" i="4"/>
  <c r="AR191" i="4"/>
  <c r="AR170" i="4"/>
  <c r="AR209" i="4"/>
  <c r="AR224" i="4"/>
  <c r="AR321" i="4"/>
  <c r="AR221" i="4"/>
  <c r="AR247" i="4"/>
  <c r="AR242" i="4"/>
  <c r="AR259" i="4"/>
  <c r="AR270" i="4"/>
  <c r="AR218" i="4"/>
  <c r="AR295" i="4"/>
  <c r="AR339" i="4"/>
  <c r="AR308" i="4"/>
  <c r="AR316" i="4"/>
  <c r="AR323" i="4"/>
  <c r="AR254" i="4"/>
  <c r="AR348" i="4"/>
  <c r="AR367" i="4"/>
  <c r="AR378" i="4"/>
  <c r="AR370" i="4"/>
  <c r="AR301" i="4"/>
  <c r="AR77" i="4"/>
  <c r="AR107" i="4"/>
  <c r="AR108" i="4"/>
  <c r="AR104" i="4"/>
  <c r="AR135" i="4"/>
  <c r="AR110" i="4"/>
  <c r="AR121" i="4"/>
  <c r="AR146" i="4"/>
  <c r="AR186" i="4"/>
  <c r="AR150" i="4"/>
  <c r="AR172" i="4"/>
  <c r="AR176" i="4"/>
  <c r="AR134" i="4"/>
  <c r="AR188" i="4"/>
  <c r="AR198" i="4"/>
  <c r="AR217" i="4"/>
  <c r="AR364" i="4"/>
  <c r="AR214" i="4"/>
  <c r="AR239" i="4"/>
  <c r="AR248" i="4"/>
  <c r="AR253" i="4"/>
  <c r="AR260" i="4"/>
  <c r="AR232" i="4"/>
  <c r="AR294" i="4"/>
  <c r="AR289" i="4"/>
  <c r="AR365" i="4"/>
  <c r="AR309" i="4"/>
  <c r="AR265" i="4"/>
  <c r="AR324" i="4"/>
  <c r="AR264" i="4"/>
  <c r="AR343" i="4"/>
  <c r="AR349" i="4"/>
  <c r="AR358" i="4"/>
  <c r="AR333" i="4"/>
  <c r="AR379" i="4"/>
  <c r="AR285" i="4"/>
  <c r="AR16" i="4"/>
  <c r="AR21" i="4"/>
  <c r="AR30" i="4"/>
  <c r="AR53" i="4"/>
  <c r="AR57" i="4"/>
  <c r="AR91" i="4"/>
  <c r="AR85" i="4"/>
  <c r="AR97" i="4"/>
  <c r="AR119" i="4"/>
  <c r="AR118" i="4"/>
  <c r="AR128" i="4"/>
  <c r="AR136" i="4"/>
  <c r="AR143" i="4"/>
  <c r="AR159" i="4"/>
  <c r="AR151" i="4"/>
  <c r="AR194" i="4"/>
  <c r="AR174" i="4"/>
  <c r="AR213" i="4"/>
  <c r="AR199" i="4"/>
  <c r="AR211" i="4"/>
  <c r="AR243" i="4"/>
  <c r="AR307" i="4"/>
  <c r="AR233" i="4"/>
  <c r="AR277" i="4"/>
  <c r="AR190" i="4"/>
  <c r="AR251" i="4"/>
  <c r="AR261" i="4"/>
  <c r="AR281" i="4"/>
  <c r="AR291" i="4"/>
  <c r="AR293" i="4"/>
  <c r="AR287" i="4"/>
  <c r="AR310" i="4"/>
  <c r="AR318" i="4"/>
  <c r="AR256" i="4"/>
  <c r="AR331" i="4"/>
  <c r="AR344" i="4"/>
  <c r="AR350" i="4"/>
  <c r="AR334" i="4"/>
  <c r="AR105" i="4"/>
  <c r="AR124" i="4"/>
  <c r="AR84" i="4"/>
  <c r="AR115" i="4"/>
  <c r="AR125" i="4"/>
  <c r="AR101" i="4"/>
  <c r="AR148" i="4"/>
  <c r="AR155" i="4"/>
  <c r="AR163" i="4"/>
  <c r="AR220" i="4"/>
  <c r="AR192" i="4"/>
  <c r="AR205" i="4"/>
  <c r="AR142" i="4"/>
  <c r="AR229" i="4"/>
  <c r="AR169" i="4"/>
  <c r="AR231" i="4"/>
  <c r="AR179" i="4"/>
  <c r="AR227" i="4"/>
  <c r="AR240" i="4"/>
  <c r="AR249" i="4"/>
  <c r="AR273" i="4"/>
  <c r="AR282" i="4"/>
  <c r="AR241" i="4"/>
  <c r="AR296" i="4"/>
  <c r="AR303" i="4"/>
  <c r="AR311" i="4"/>
  <c r="AR319" i="4"/>
  <c r="AR325" i="4"/>
  <c r="AR371" i="4"/>
  <c r="AR317" i="4"/>
  <c r="AR354" i="4"/>
  <c r="AR359" i="4"/>
  <c r="AR368" i="4"/>
  <c r="AR373" i="4"/>
  <c r="AR380" i="4"/>
  <c r="AR25" i="4"/>
  <c r="AR38" i="4"/>
  <c r="AR87" i="4"/>
  <c r="AR129" i="4"/>
  <c r="AR109" i="4"/>
  <c r="AR114" i="4"/>
  <c r="AR122" i="4"/>
  <c r="AR141" i="4"/>
  <c r="AR139" i="4"/>
  <c r="AR153" i="4"/>
  <c r="AR167" i="4"/>
  <c r="AR185" i="4"/>
  <c r="AR171" i="4"/>
  <c r="AR207" i="4"/>
  <c r="AR177" i="4"/>
  <c r="AR200" i="4"/>
  <c r="AR202" i="4"/>
  <c r="AR212" i="4"/>
  <c r="AR228" i="4"/>
  <c r="AR235" i="4"/>
  <c r="AR250" i="4"/>
  <c r="AR244" i="4"/>
  <c r="AR280" i="4"/>
  <c r="AR274" i="4"/>
  <c r="AR283" i="4"/>
  <c r="AR306" i="4"/>
  <c r="AR297" i="4"/>
  <c r="AR201" i="4"/>
  <c r="AR313" i="4"/>
  <c r="AR230" i="4"/>
  <c r="AR326" i="4"/>
  <c r="AR332" i="4"/>
  <c r="AR345" i="4"/>
  <c r="AR355" i="4"/>
  <c r="AR360" i="4"/>
  <c r="AR374" i="4"/>
  <c r="AR381" i="4"/>
  <c r="AR94" i="4"/>
  <c r="AR111" i="4"/>
  <c r="AR113" i="4"/>
  <c r="AR120" i="4"/>
  <c r="AR132" i="4"/>
  <c r="AR133" i="4"/>
  <c r="AR225" i="4"/>
  <c r="AR164" i="4"/>
  <c r="AR168" i="4"/>
  <c r="AR197" i="4"/>
  <c r="AR51" i="4"/>
  <c r="AR166" i="4"/>
  <c r="AR189" i="4"/>
  <c r="AR203" i="4"/>
  <c r="AR215" i="4"/>
  <c r="AR210" i="4"/>
  <c r="AR236" i="4"/>
  <c r="AR222" i="4"/>
  <c r="AR252" i="4"/>
  <c r="AR272" i="4"/>
  <c r="AR263" i="4"/>
  <c r="AR276" i="4"/>
  <c r="AR127" i="4"/>
  <c r="AR292" i="4"/>
  <c r="AR298" i="4"/>
  <c r="AR223" i="4"/>
  <c r="AR314" i="4"/>
  <c r="AR320" i="4"/>
  <c r="AR268" i="4"/>
  <c r="AR327" i="4"/>
  <c r="AR346" i="4"/>
  <c r="AR356" i="4"/>
  <c r="AR361" i="4"/>
  <c r="AR206" i="4"/>
  <c r="AR375" i="4"/>
  <c r="AR382" i="4"/>
  <c r="AR24" i="4"/>
  <c r="AR45" i="4"/>
  <c r="AR55" i="4"/>
  <c r="AR103" i="4"/>
  <c r="AR112" i="4"/>
  <c r="AR100" i="4"/>
  <c r="AR99" i="4"/>
  <c r="AR123" i="4"/>
  <c r="AR137" i="4"/>
  <c r="AR140" i="4"/>
  <c r="AR157" i="4"/>
  <c r="AR184" i="4"/>
  <c r="AR193" i="4"/>
  <c r="AR181" i="4"/>
  <c r="AR255" i="4"/>
  <c r="AR178" i="4"/>
  <c r="AR204" i="4"/>
  <c r="AR216" i="4"/>
  <c r="AR238" i="4"/>
  <c r="AR237" i="4"/>
  <c r="AR226" i="4"/>
  <c r="AR384" i="4"/>
  <c r="AR266" i="4"/>
  <c r="AR340" i="4"/>
  <c r="AR286" i="4"/>
  <c r="AR257" i="4"/>
  <c r="AR299" i="4"/>
  <c r="AR315" i="4"/>
  <c r="AR271" i="4"/>
  <c r="AR329" i="4"/>
  <c r="AR341" i="4"/>
  <c r="AR267" i="4"/>
  <c r="AR357" i="4"/>
  <c r="AR362" i="4"/>
  <c r="AR369" i="4"/>
  <c r="AR376" i="4"/>
  <c r="AR383" i="4"/>
  <c r="BB102" i="4"/>
  <c r="BB80" i="4"/>
  <c r="BB141" i="4"/>
  <c r="BB22" i="4"/>
  <c r="S23" i="15"/>
  <c r="O15" i="15"/>
  <c r="N12" i="15"/>
  <c r="J13" i="15"/>
  <c r="I12" i="15"/>
  <c r="J11" i="15"/>
  <c r="H16" i="15"/>
  <c r="W31" i="15"/>
  <c r="X30" i="15"/>
  <c r="N19" i="15"/>
  <c r="M22" i="15"/>
  <c r="N20" i="15"/>
  <c r="S25" i="15"/>
  <c r="N9" i="15"/>
  <c r="N11" i="15"/>
  <c r="J15" i="15"/>
  <c r="H26" i="15"/>
  <c r="I25" i="15"/>
  <c r="R30" i="15"/>
  <c r="S29" i="15"/>
  <c r="O13" i="15"/>
  <c r="J7" i="15"/>
  <c r="I6" i="15"/>
  <c r="N10" i="15"/>
  <c r="I11" i="15"/>
  <c r="O19" i="15"/>
  <c r="O11" i="15"/>
  <c r="N16" i="15"/>
  <c r="N15" i="15"/>
  <c r="O21" i="15"/>
  <c r="H30" i="15"/>
  <c r="I29" i="15"/>
  <c r="M31" i="15"/>
  <c r="N30" i="15"/>
  <c r="T23" i="15"/>
  <c r="I24" i="15"/>
  <c r="M27" i="15"/>
  <c r="AH5" i="15"/>
  <c r="N17" i="15"/>
  <c r="L334" i="4" l="1"/>
  <c r="O301" i="4"/>
  <c r="J235" i="4"/>
  <c r="K235" i="4" s="1"/>
  <c r="J381" i="4"/>
  <c r="K381" i="4" s="1"/>
  <c r="L380" i="4"/>
  <c r="O300" i="4"/>
  <c r="L383" i="4"/>
  <c r="M300" i="4"/>
  <c r="N300" i="4" s="1"/>
  <c r="M382" i="4"/>
  <c r="N382" i="4" s="1"/>
  <c r="L284" i="4"/>
  <c r="J285" i="4"/>
  <c r="K285" i="4" s="1"/>
  <c r="O381" i="4"/>
  <c r="J345" i="4"/>
  <c r="K345" i="4" s="1"/>
  <c r="L224" i="4"/>
  <c r="O370" i="4"/>
  <c r="O152" i="4"/>
  <c r="M334" i="4"/>
  <c r="N334" i="4" s="1"/>
  <c r="O218" i="4"/>
  <c r="J380" i="4"/>
  <c r="K380" i="4" s="1"/>
  <c r="M383" i="4"/>
  <c r="N383" i="4" s="1"/>
  <c r="O334" i="4"/>
  <c r="M301" i="4"/>
  <c r="N301" i="4" s="1"/>
  <c r="M285" i="4"/>
  <c r="N285" i="4" s="1"/>
  <c r="L235" i="4"/>
  <c r="M284" i="4"/>
  <c r="N284" i="4" s="1"/>
  <c r="O302" i="4"/>
  <c r="O144" i="4"/>
  <c r="M218" i="4"/>
  <c r="N218" i="4" s="1"/>
  <c r="M224" i="4"/>
  <c r="N224" i="4" s="1"/>
  <c r="J370" i="4"/>
  <c r="K370" i="4" s="1"/>
  <c r="O383" i="4"/>
  <c r="J382" i="4"/>
  <c r="K382" i="4" s="1"/>
  <c r="O380" i="4"/>
  <c r="L301" i="4"/>
  <c r="M345" i="4"/>
  <c r="N345" i="4" s="1"/>
  <c r="M380" i="4"/>
  <c r="N380" i="4" s="1"/>
  <c r="O382" i="4"/>
  <c r="O284" i="4"/>
  <c r="M144" i="4"/>
  <c r="N144" i="4" s="1"/>
  <c r="L381" i="4"/>
  <c r="O224" i="4"/>
  <c r="L302" i="4"/>
  <c r="J334" i="4"/>
  <c r="K334" i="4" s="1"/>
  <c r="L370" i="4"/>
  <c r="O285" i="4"/>
  <c r="J383" i="4"/>
  <c r="K383" i="4" s="1"/>
  <c r="J224" i="4"/>
  <c r="K224" i="4" s="1"/>
  <c r="L382" i="4"/>
  <c r="O345" i="4"/>
  <c r="J302" i="4"/>
  <c r="K302" i="4" s="1"/>
  <c r="J152" i="4"/>
  <c r="K152" i="4" s="1"/>
  <c r="M370" i="4"/>
  <c r="N370" i="4" s="1"/>
  <c r="M381" i="4"/>
  <c r="N381" i="4" s="1"/>
  <c r="L300" i="4"/>
  <c r="L218" i="4"/>
  <c r="J301" i="4"/>
  <c r="K301" i="4" s="1"/>
  <c r="J300" i="4"/>
  <c r="K300" i="4" s="1"/>
  <c r="M152" i="4"/>
  <c r="N152" i="4" s="1"/>
  <c r="J144" i="4"/>
  <c r="K144" i="4" s="1"/>
  <c r="J284" i="4"/>
  <c r="K284" i="4" s="1"/>
  <c r="J218" i="4"/>
  <c r="K218" i="4" s="1"/>
  <c r="M235" i="4"/>
  <c r="N235" i="4" s="1"/>
  <c r="O235" i="4"/>
  <c r="L285" i="4"/>
  <c r="L345" i="4"/>
  <c r="L152" i="4"/>
  <c r="AB69" i="4"/>
  <c r="AB28" i="4"/>
  <c r="AB48" i="4"/>
  <c r="AB191" i="4"/>
  <c r="AB22" i="4"/>
  <c r="AB60" i="4"/>
  <c r="AB100" i="4"/>
  <c r="AB61" i="4"/>
  <c r="AB55" i="4"/>
  <c r="AB24" i="4"/>
  <c r="AB351" i="4"/>
  <c r="AB138" i="4"/>
  <c r="AB97" i="4"/>
  <c r="AB77" i="4"/>
  <c r="AB25" i="4"/>
  <c r="AB132" i="4"/>
  <c r="S30" i="15"/>
  <c r="R31" i="15"/>
  <c r="W32" i="15"/>
  <c r="X31" i="15"/>
  <c r="N22" i="15"/>
  <c r="M23" i="15"/>
  <c r="H17" i="15"/>
  <c r="I16" i="15"/>
  <c r="I30" i="15"/>
  <c r="H31" i="15"/>
  <c r="S26" i="15"/>
  <c r="R27" i="15"/>
  <c r="O27" i="15"/>
  <c r="N28" i="15"/>
  <c r="N27" i="15"/>
  <c r="M32" i="15"/>
  <c r="N31" i="15"/>
  <c r="H27" i="15"/>
  <c r="I26" i="15"/>
  <c r="O351" i="4" l="1"/>
  <c r="L351" i="4"/>
  <c r="M351" i="4"/>
  <c r="N351" i="4" s="1"/>
  <c r="J351" i="4"/>
  <c r="K351" i="4" s="1"/>
  <c r="P224" i="4"/>
  <c r="AX71" i="4"/>
  <c r="BH133" i="4"/>
  <c r="BH163" i="4"/>
  <c r="AH102" i="4"/>
  <c r="BH174" i="4"/>
  <c r="AX52" i="4"/>
  <c r="BH65" i="4"/>
  <c r="AH221" i="4"/>
  <c r="AH140" i="4"/>
  <c r="AX84" i="4"/>
  <c r="AX74" i="4"/>
  <c r="AH137" i="4"/>
  <c r="AT68" i="4"/>
  <c r="BB175" i="4"/>
  <c r="BB36" i="4"/>
  <c r="BB76" i="4"/>
  <c r="AT42" i="4"/>
  <c r="BB97" i="4"/>
  <c r="BB68" i="4"/>
  <c r="BF36" i="4"/>
  <c r="BF47" i="4"/>
  <c r="BB138" i="4"/>
  <c r="BB35" i="4"/>
  <c r="BF113" i="4"/>
  <c r="AT56" i="4"/>
  <c r="BB95" i="4"/>
  <c r="BF75" i="4"/>
  <c r="BB266" i="4"/>
  <c r="AT25" i="4"/>
  <c r="BB56" i="4"/>
  <c r="P235" i="4"/>
  <c r="P370" i="4"/>
  <c r="P284" i="4"/>
  <c r="P302" i="4"/>
  <c r="P383" i="4"/>
  <c r="P381" i="4"/>
  <c r="P144" i="4"/>
  <c r="Q381" i="4"/>
  <c r="Q345" i="4"/>
  <c r="Q370" i="4"/>
  <c r="Q218" i="4"/>
  <c r="Q334" i="4"/>
  <c r="Q152" i="4"/>
  <c r="Q285" i="4"/>
  <c r="Q284" i="4"/>
  <c r="Q300" i="4"/>
  <c r="P301" i="4"/>
  <c r="Q382" i="4"/>
  <c r="Q224" i="4"/>
  <c r="P345" i="4"/>
  <c r="Q302" i="4"/>
  <c r="P334" i="4"/>
  <c r="P152" i="4"/>
  <c r="Q383" i="4"/>
  <c r="Q301" i="4"/>
  <c r="P380" i="4"/>
  <c r="Q380" i="4"/>
  <c r="P285" i="4"/>
  <c r="P382" i="4"/>
  <c r="P218" i="4"/>
  <c r="Q144" i="4"/>
  <c r="P300" i="4"/>
  <c r="Q235" i="4"/>
  <c r="N32" i="15"/>
  <c r="M33" i="15"/>
  <c r="S28" i="15"/>
  <c r="T27" i="15"/>
  <c r="S27" i="15"/>
  <c r="H18" i="15"/>
  <c r="I17" i="15"/>
  <c r="X32" i="15"/>
  <c r="W33" i="15"/>
  <c r="I27" i="15"/>
  <c r="I28" i="15"/>
  <c r="I31" i="15"/>
  <c r="H32" i="15"/>
  <c r="N24" i="15"/>
  <c r="O23" i="15"/>
  <c r="N23" i="15"/>
  <c r="S31" i="15"/>
  <c r="R32" i="15"/>
  <c r="P351" i="4" l="1"/>
  <c r="Q351" i="4"/>
  <c r="R33" i="15"/>
  <c r="S32" i="15"/>
  <c r="H33" i="15"/>
  <c r="I32" i="15"/>
  <c r="H19" i="15"/>
  <c r="I18" i="15"/>
  <c r="N33" i="15"/>
  <c r="M34" i="15"/>
  <c r="X33" i="15"/>
  <c r="W34" i="15"/>
  <c r="AP54" i="4" l="1"/>
  <c r="AP17" i="4"/>
  <c r="AT140" i="4"/>
  <c r="BF12" i="4"/>
  <c r="BB250" i="4"/>
  <c r="BF40" i="4"/>
  <c r="BB190" i="4"/>
  <c r="BB133" i="4"/>
  <c r="AP139" i="4"/>
  <c r="AP52" i="4"/>
  <c r="BB162" i="4"/>
  <c r="BB39" i="4"/>
  <c r="AP27" i="4"/>
  <c r="BB89" i="4"/>
  <c r="AP262" i="4"/>
  <c r="AP31" i="4"/>
  <c r="AT37" i="4"/>
  <c r="AT31" i="4"/>
  <c r="BB74" i="4"/>
  <c r="BB25" i="4"/>
  <c r="BB113" i="4"/>
  <c r="BB67" i="4"/>
  <c r="AP169" i="4"/>
  <c r="AP36" i="4"/>
  <c r="BB146" i="4"/>
  <c r="BB261" i="4"/>
  <c r="AP56" i="4"/>
  <c r="AP53" i="4"/>
  <c r="BB34" i="4"/>
  <c r="BB12" i="4"/>
  <c r="BF88" i="4"/>
  <c r="BB169" i="4"/>
  <c r="AT28" i="4"/>
  <c r="BF11" i="4"/>
  <c r="AB654" i="4"/>
  <c r="AP147" i="4"/>
  <c r="AP654" i="4"/>
  <c r="BB654" i="4"/>
  <c r="M35" i="15"/>
  <c r="N34" i="15"/>
  <c r="H34" i="15"/>
  <c r="I33" i="15"/>
  <c r="W35" i="15"/>
  <c r="X34" i="15"/>
  <c r="J23" i="15"/>
  <c r="J21" i="15"/>
  <c r="I19" i="15"/>
  <c r="I20" i="15"/>
  <c r="J19" i="15"/>
  <c r="J27" i="15"/>
  <c r="R34" i="15"/>
  <c r="S33" i="15"/>
  <c r="J262" i="4" l="1"/>
  <c r="K262" i="4" s="1"/>
  <c r="M262" i="4"/>
  <c r="N262" i="4" s="1"/>
  <c r="O262" i="4"/>
  <c r="L262" i="4"/>
  <c r="J654" i="4"/>
  <c r="K654" i="4" s="1"/>
  <c r="M654" i="4"/>
  <c r="N654" i="4" s="1"/>
  <c r="O654" i="4"/>
  <c r="L654" i="4"/>
  <c r="J261" i="4"/>
  <c r="K261" i="4" s="1"/>
  <c r="M261" i="4"/>
  <c r="N261" i="4" s="1"/>
  <c r="L261" i="4"/>
  <c r="O261" i="4"/>
  <c r="AB208" i="4"/>
  <c r="AB67" i="4"/>
  <c r="AB219" i="4"/>
  <c r="AB133" i="4"/>
  <c r="AB123" i="4"/>
  <c r="AB81" i="4"/>
  <c r="AB56" i="4"/>
  <c r="AB353" i="4"/>
  <c r="AB36" i="4"/>
  <c r="AB352" i="4"/>
  <c r="AB169" i="4"/>
  <c r="AB163" i="4"/>
  <c r="AB121" i="4"/>
  <c r="AB147" i="4"/>
  <c r="AB126" i="4"/>
  <c r="AB92" i="4"/>
  <c r="I34" i="15"/>
  <c r="H35" i="15"/>
  <c r="S34" i="15"/>
  <c r="R35" i="15"/>
  <c r="Y38" i="15"/>
  <c r="Y37" i="15"/>
  <c r="Y35" i="15"/>
  <c r="X36" i="15"/>
  <c r="X35" i="15"/>
  <c r="O35" i="15"/>
  <c r="N35" i="15"/>
  <c r="O38" i="15"/>
  <c r="O37" i="15"/>
  <c r="M36" i="15"/>
  <c r="BJ661" i="4"/>
  <c r="BI398" i="4"/>
  <c r="BJ398" i="4" s="1"/>
  <c r="BF661" i="4"/>
  <c r="BE398" i="4"/>
  <c r="BH661" i="4"/>
  <c r="BG398" i="4"/>
  <c r="BH398" i="4" s="1"/>
  <c r="BL397" i="4"/>
  <c r="BL396" i="4"/>
  <c r="BL395" i="4"/>
  <c r="BL394" i="4"/>
  <c r="BL379" i="4"/>
  <c r="BL378" i="4"/>
  <c r="BL377" i="4"/>
  <c r="BL376" i="4"/>
  <c r="BL375" i="4"/>
  <c r="BL374" i="4"/>
  <c r="BL373" i="4"/>
  <c r="BL333" i="4"/>
  <c r="BL369" i="4"/>
  <c r="BL206" i="4"/>
  <c r="BL368" i="4"/>
  <c r="BL367" i="4"/>
  <c r="BL201" i="4"/>
  <c r="BL366" i="4"/>
  <c r="BL362" i="4"/>
  <c r="BL361" i="4"/>
  <c r="BL360" i="4"/>
  <c r="BL287" i="4"/>
  <c r="BL359" i="4"/>
  <c r="BL358" i="4"/>
  <c r="BL357" i="4"/>
  <c r="BL356" i="4"/>
  <c r="BL355" i="4"/>
  <c r="BL354" i="4"/>
  <c r="BL350" i="4"/>
  <c r="BL349" i="4"/>
  <c r="BL232" i="4"/>
  <c r="BL348" i="4"/>
  <c r="BL347" i="4"/>
  <c r="BL267" i="4"/>
  <c r="BL346" i="4"/>
  <c r="BL250" i="4"/>
  <c r="BL317" i="4"/>
  <c r="BL344" i="4"/>
  <c r="BL343" i="4"/>
  <c r="BL342" i="4"/>
  <c r="BL257" i="4"/>
  <c r="BL190" i="4"/>
  <c r="BL341" i="4"/>
  <c r="BL327" i="4"/>
  <c r="BL268" i="4"/>
  <c r="BL221" i="4"/>
  <c r="BL332" i="4"/>
  <c r="BL371" i="4"/>
  <c r="BL331" i="4"/>
  <c r="BL329" i="4"/>
  <c r="BL326" i="4"/>
  <c r="BL325" i="4"/>
  <c r="BL256" i="4"/>
  <c r="BL324" i="4"/>
  <c r="BL323" i="4"/>
  <c r="BL322" i="4"/>
  <c r="BL320" i="4"/>
  <c r="BL230" i="4"/>
  <c r="BL319" i="4"/>
  <c r="BL318" i="4"/>
  <c r="BL316" i="4"/>
  <c r="BL246" i="4"/>
  <c r="BL315" i="4"/>
  <c r="BL314" i="4"/>
  <c r="BL313" i="4"/>
  <c r="BL311" i="4"/>
  <c r="BL310" i="4"/>
  <c r="BL309" i="4"/>
  <c r="BL308" i="4"/>
  <c r="BL303" i="4"/>
  <c r="BL286" i="4"/>
  <c r="BL372" i="4"/>
  <c r="BL299" i="4"/>
  <c r="BL298" i="4"/>
  <c r="BL297" i="4"/>
  <c r="BL330" i="4"/>
  <c r="BL296" i="4"/>
  <c r="BL312" i="4"/>
  <c r="BL292" i="4"/>
  <c r="BL306" i="4"/>
  <c r="BL266" i="4"/>
  <c r="BL289" i="4"/>
  <c r="BL295" i="4"/>
  <c r="BL288" i="4"/>
  <c r="BL241" i="4"/>
  <c r="BL127" i="4"/>
  <c r="BL222" i="4"/>
  <c r="BL283" i="4"/>
  <c r="BL282" i="4"/>
  <c r="BL219" i="4"/>
  <c r="BL281" i="4"/>
  <c r="BL294" i="4"/>
  <c r="BL290" i="4"/>
  <c r="BL251" i="4"/>
  <c r="BL276" i="4"/>
  <c r="BL274" i="4"/>
  <c r="BL273" i="4"/>
  <c r="BL269" i="4"/>
  <c r="BL270" i="4"/>
  <c r="BL263" i="4"/>
  <c r="BL280" i="4"/>
  <c r="BL179" i="4"/>
  <c r="BL260" i="4"/>
  <c r="BL106" i="4"/>
  <c r="BL259" i="4"/>
  <c r="BL258" i="4"/>
  <c r="BL223" i="4"/>
  <c r="BL272" i="4"/>
  <c r="BL365" i="4"/>
  <c r="BL244" i="4"/>
  <c r="BL293" i="4"/>
  <c r="BL253" i="4"/>
  <c r="BL70" i="4"/>
  <c r="BL242" i="4"/>
  <c r="BL234" i="4"/>
  <c r="BL252" i="4"/>
  <c r="BL227" i="4"/>
  <c r="BL249" i="4"/>
  <c r="BL248" i="4"/>
  <c r="BL247" i="4"/>
  <c r="BL384" i="4"/>
  <c r="BL226" i="4"/>
  <c r="BL175" i="4"/>
  <c r="BL240" i="4"/>
  <c r="BL277" i="4"/>
  <c r="BL291" i="4"/>
  <c r="BL237" i="4"/>
  <c r="BL236" i="4"/>
  <c r="BL233" i="4"/>
  <c r="BL214" i="4"/>
  <c r="BL125" i="4"/>
  <c r="BL210" i="4"/>
  <c r="BL340" i="4"/>
  <c r="BL134" i="4"/>
  <c r="BL265" i="4"/>
  <c r="BL271" i="4"/>
  <c r="BL339" i="4"/>
  <c r="BL203" i="4"/>
  <c r="BL209" i="4"/>
  <c r="BL216" i="4"/>
  <c r="BL307" i="4"/>
  <c r="BL87" i="4"/>
  <c r="BL211" i="4"/>
  <c r="BL156" i="4"/>
  <c r="BL243" i="4"/>
  <c r="BL231" i="4"/>
  <c r="BL147" i="4"/>
  <c r="BL228" i="4"/>
  <c r="BL187" i="4"/>
  <c r="BL170" i="4"/>
  <c r="BL204" i="4"/>
  <c r="BL202" i="4"/>
  <c r="BL217" i="4"/>
  <c r="BL229" i="4"/>
  <c r="BL199" i="4"/>
  <c r="BL174" i="4"/>
  <c r="BL245" i="4"/>
  <c r="BL101" i="4"/>
  <c r="BL321" i="4"/>
  <c r="BL364" i="4"/>
  <c r="BL191" i="4"/>
  <c r="BL195" i="4"/>
  <c r="BL177" i="4"/>
  <c r="BL189" i="4"/>
  <c r="BL208" i="4"/>
  <c r="BL158" i="4"/>
  <c r="BL181" i="4"/>
  <c r="BL200" i="4"/>
  <c r="BL51" i="4"/>
  <c r="BL166" i="4"/>
  <c r="BL192" i="4"/>
  <c r="BL133" i="4"/>
  <c r="BL184" i="4"/>
  <c r="BL205" i="4"/>
  <c r="BL255" i="4"/>
  <c r="BL212" i="4"/>
  <c r="BL176" i="4"/>
  <c r="BL198" i="4"/>
  <c r="BL238" i="4"/>
  <c r="BL183" i="4"/>
  <c r="BL197" i="4"/>
  <c r="BL196" i="4"/>
  <c r="BL207" i="4"/>
  <c r="BL163" i="4"/>
  <c r="BL99" i="4"/>
  <c r="BL213" i="4"/>
  <c r="BL194" i="4"/>
  <c r="BL164" i="4"/>
  <c r="BL180" i="4"/>
  <c r="BL193" i="4"/>
  <c r="BL100" i="4"/>
  <c r="BL161" i="4"/>
  <c r="BL168" i="4"/>
  <c r="BL142" i="4"/>
  <c r="BL172" i="4"/>
  <c r="BL140" i="4"/>
  <c r="BL188" i="4"/>
  <c r="BL154" i="4"/>
  <c r="BL150" i="4"/>
  <c r="BL160" i="4"/>
  <c r="BL138" i="4"/>
  <c r="BL239" i="4"/>
  <c r="BL151" i="4"/>
  <c r="BL157" i="4"/>
  <c r="BL215" i="4"/>
  <c r="BL146" i="4"/>
  <c r="BL155" i="4"/>
  <c r="BL130" i="4"/>
  <c r="BL165" i="4"/>
  <c r="BL225" i="4"/>
  <c r="BL182" i="4"/>
  <c r="BL137" i="4"/>
  <c r="BL143" i="4"/>
  <c r="BL136" i="4"/>
  <c r="BL185" i="4"/>
  <c r="BL128" i="4"/>
  <c r="BL162" i="4"/>
  <c r="BL167" i="4"/>
  <c r="BL148" i="4"/>
  <c r="BL121" i="4"/>
  <c r="BL139" i="4"/>
  <c r="BL110" i="4"/>
  <c r="BL153" i="4"/>
  <c r="BL113" i="4"/>
  <c r="BL123" i="4"/>
  <c r="BL178" i="4"/>
  <c r="BL149" i="4"/>
  <c r="BL186" i="4"/>
  <c r="BL132" i="4"/>
  <c r="BL171" i="4"/>
  <c r="BL117" i="4"/>
  <c r="BL84" i="4"/>
  <c r="BL141" i="4"/>
  <c r="BL220" i="4"/>
  <c r="BL112" i="4"/>
  <c r="BL131" i="4"/>
  <c r="BL88" i="4"/>
  <c r="BL118" i="4"/>
  <c r="BL120" i="4"/>
  <c r="BL169" i="4"/>
  <c r="BL116" i="4"/>
  <c r="BL111" i="4"/>
  <c r="BL80" i="4"/>
  <c r="BL122" i="4"/>
  <c r="BL97" i="4"/>
  <c r="BL114" i="4"/>
  <c r="BL135" i="4"/>
  <c r="BL119" i="4"/>
  <c r="BL102" i="4"/>
  <c r="BL108" i="4"/>
  <c r="BL126" i="4"/>
  <c r="BL107" i="4"/>
  <c r="BL105" i="4"/>
  <c r="BL94" i="4"/>
  <c r="BL109" i="4"/>
  <c r="BL129" i="4"/>
  <c r="BL42" i="4"/>
  <c r="BL115" i="4"/>
  <c r="BL63" i="4"/>
  <c r="BL93" i="4"/>
  <c r="BL98" i="4"/>
  <c r="BL56" i="4"/>
  <c r="BL96" i="4"/>
  <c r="BL124" i="4"/>
  <c r="BL91" i="4"/>
  <c r="BL104" i="4"/>
  <c r="BL78" i="4"/>
  <c r="BL77" i="4"/>
  <c r="BL86" i="4"/>
  <c r="BL89" i="4"/>
  <c r="BL83" i="4"/>
  <c r="BL90" i="4"/>
  <c r="BL82" i="4"/>
  <c r="BL81" i="4"/>
  <c r="BL75" i="4"/>
  <c r="BL145" i="4"/>
  <c r="BL57" i="4"/>
  <c r="BL67" i="4"/>
  <c r="BL73" i="4"/>
  <c r="BL72" i="4"/>
  <c r="BL69" i="4"/>
  <c r="BL54" i="4"/>
  <c r="BL55" i="4"/>
  <c r="BL68" i="4"/>
  <c r="BL59" i="4"/>
  <c r="BL71" i="4"/>
  <c r="BL74" i="4"/>
  <c r="BL30" i="4"/>
  <c r="BL65" i="4"/>
  <c r="BL76" i="4"/>
  <c r="BL61" i="4"/>
  <c r="BL47" i="4"/>
  <c r="BL44" i="4"/>
  <c r="BL66" i="4"/>
  <c r="BL50" i="4"/>
  <c r="BL48" i="4"/>
  <c r="BL46" i="4"/>
  <c r="BL64" i="4"/>
  <c r="BL22" i="4"/>
  <c r="BL58" i="4"/>
  <c r="BL49" i="4"/>
  <c r="BL85" i="4"/>
  <c r="BL38" i="4"/>
  <c r="BL53" i="4"/>
  <c r="BL45" i="4"/>
  <c r="BL43" i="4"/>
  <c r="BL41" i="4"/>
  <c r="BL37" i="4"/>
  <c r="BL36" i="4"/>
  <c r="BL28" i="4"/>
  <c r="BL39" i="4"/>
  <c r="BL31" i="4"/>
  <c r="BL35" i="4"/>
  <c r="BL32" i="4"/>
  <c r="BL24" i="4"/>
  <c r="BL34" i="4"/>
  <c r="BL62" i="4"/>
  <c r="BL40" i="4"/>
  <c r="BL27" i="4"/>
  <c r="BL29" i="4"/>
  <c r="BL25" i="4"/>
  <c r="BL26" i="4"/>
  <c r="BL33" i="4"/>
  <c r="BL20" i="4"/>
  <c r="BL21" i="4"/>
  <c r="BL23" i="4"/>
  <c r="BL17" i="4"/>
  <c r="BL19" i="4"/>
  <c r="BL18" i="4"/>
  <c r="BL13" i="4"/>
  <c r="BL16" i="4"/>
  <c r="BL15" i="4"/>
  <c r="BL12" i="4"/>
  <c r="BL14" i="4"/>
  <c r="BL11" i="4"/>
  <c r="BL10" i="4"/>
  <c r="BL661" i="4"/>
  <c r="BK398" i="4"/>
  <c r="BL398" i="4" s="1"/>
  <c r="B461" i="4"/>
  <c r="FP661" i="4"/>
  <c r="FN661" i="4"/>
  <c r="FL661" i="4"/>
  <c r="FJ661" i="4"/>
  <c r="FH661" i="4"/>
  <c r="FF661" i="4"/>
  <c r="FD661" i="4"/>
  <c r="FB661" i="4"/>
  <c r="EZ661" i="4"/>
  <c r="EX661" i="4"/>
  <c r="EV661" i="4"/>
  <c r="ET661" i="4"/>
  <c r="ER661" i="4"/>
  <c r="EP661" i="4"/>
  <c r="EN661" i="4"/>
  <c r="EL661" i="4"/>
  <c r="EJ661" i="4"/>
  <c r="EH661" i="4"/>
  <c r="EF661" i="4"/>
  <c r="ED661" i="4"/>
  <c r="EB661" i="4"/>
  <c r="DZ661" i="4"/>
  <c r="DX661" i="4"/>
  <c r="DV661" i="4"/>
  <c r="DT661" i="4"/>
  <c r="DR661" i="4"/>
  <c r="DP661" i="4"/>
  <c r="DN661" i="4"/>
  <c r="DL661" i="4"/>
  <c r="DJ661" i="4"/>
  <c r="DH661" i="4"/>
  <c r="DF661" i="4"/>
  <c r="DD661" i="4"/>
  <c r="DB661" i="4"/>
  <c r="CZ661" i="4"/>
  <c r="CX661" i="4"/>
  <c r="CV661" i="4"/>
  <c r="CT661" i="4"/>
  <c r="CR661" i="4"/>
  <c r="CP661" i="4"/>
  <c r="CN661" i="4"/>
  <c r="CL661" i="4"/>
  <c r="CJ661" i="4"/>
  <c r="CH661" i="4"/>
  <c r="CD661" i="4"/>
  <c r="CB661" i="4"/>
  <c r="BZ661" i="4"/>
  <c r="BX661" i="4"/>
  <c r="BV661" i="4"/>
  <c r="BT661" i="4"/>
  <c r="BR661" i="4"/>
  <c r="BP661" i="4"/>
  <c r="F661" i="4"/>
  <c r="O113" i="13"/>
  <c r="O114" i="13" s="1"/>
  <c r="O115" i="13" s="1"/>
  <c r="O116" i="13" s="1"/>
  <c r="O117" i="13" s="1"/>
  <c r="O118" i="13" s="1"/>
  <c r="O119" i="13" s="1"/>
  <c r="O120" i="13" s="1"/>
  <c r="O121" i="13" s="1"/>
  <c r="O122" i="13" s="1"/>
  <c r="O123" i="13" s="1"/>
  <c r="O124" i="13" s="1"/>
  <c r="O125" i="13" s="1"/>
  <c r="O126" i="13" s="1"/>
  <c r="O127" i="13" s="1"/>
  <c r="O128" i="13" s="1"/>
  <c r="FP173" i="4"/>
  <c r="FN173" i="4"/>
  <c r="FL173" i="4"/>
  <c r="FJ173" i="4"/>
  <c r="FH173" i="4"/>
  <c r="FF173" i="4"/>
  <c r="FD173" i="4"/>
  <c r="FB173" i="4"/>
  <c r="EZ173" i="4"/>
  <c r="EX173" i="4"/>
  <c r="EV173" i="4"/>
  <c r="ET173" i="4"/>
  <c r="ER173" i="4"/>
  <c r="EP173" i="4"/>
  <c r="EN173" i="4"/>
  <c r="EL173" i="4"/>
  <c r="EJ173" i="4"/>
  <c r="EH173" i="4"/>
  <c r="EF173" i="4"/>
  <c r="ED173" i="4"/>
  <c r="EB173" i="4"/>
  <c r="DZ173" i="4"/>
  <c r="DX173" i="4"/>
  <c r="DV173" i="4"/>
  <c r="DT173" i="4"/>
  <c r="DR173" i="4"/>
  <c r="DP173" i="4"/>
  <c r="DN173" i="4"/>
  <c r="DL173" i="4"/>
  <c r="DJ173" i="4"/>
  <c r="DH173" i="4"/>
  <c r="DF173" i="4"/>
  <c r="DD173" i="4"/>
  <c r="DB173" i="4"/>
  <c r="CZ173" i="4"/>
  <c r="CX173" i="4"/>
  <c r="CV173" i="4"/>
  <c r="CT173" i="4"/>
  <c r="CR173" i="4"/>
  <c r="CP173" i="4"/>
  <c r="CN173" i="4"/>
  <c r="CL173" i="4"/>
  <c r="CJ173" i="4"/>
  <c r="CH173" i="4"/>
  <c r="CD173" i="4"/>
  <c r="CB173" i="4"/>
  <c r="BZ173" i="4"/>
  <c r="BX173" i="4"/>
  <c r="BV173" i="4"/>
  <c r="BT173" i="4"/>
  <c r="BR173" i="4"/>
  <c r="BP173" i="4"/>
  <c r="B173" i="4"/>
  <c r="FP299" i="4"/>
  <c r="FN299" i="4"/>
  <c r="FL299" i="4"/>
  <c r="FJ299" i="4"/>
  <c r="FH299" i="4"/>
  <c r="FF299" i="4"/>
  <c r="FD299" i="4"/>
  <c r="FB299" i="4"/>
  <c r="EZ299" i="4"/>
  <c r="EX299" i="4"/>
  <c r="EV299" i="4"/>
  <c r="ET299" i="4"/>
  <c r="ER299" i="4"/>
  <c r="EP299" i="4"/>
  <c r="EN299" i="4"/>
  <c r="EL299" i="4"/>
  <c r="EJ299" i="4"/>
  <c r="EH299" i="4"/>
  <c r="EF299" i="4"/>
  <c r="ED299" i="4"/>
  <c r="EB299" i="4"/>
  <c r="DZ299" i="4"/>
  <c r="DX299" i="4"/>
  <c r="DV299" i="4"/>
  <c r="DT299" i="4"/>
  <c r="DR299" i="4"/>
  <c r="DP299" i="4"/>
  <c r="DN299" i="4"/>
  <c r="DL299" i="4"/>
  <c r="DJ299" i="4"/>
  <c r="DH299" i="4"/>
  <c r="DF299" i="4"/>
  <c r="DD299" i="4"/>
  <c r="DB299" i="4"/>
  <c r="CZ299" i="4"/>
  <c r="CX299" i="4"/>
  <c r="CV299" i="4"/>
  <c r="CT299" i="4"/>
  <c r="CR299" i="4"/>
  <c r="CP299" i="4"/>
  <c r="CN299" i="4"/>
  <c r="CL299" i="4"/>
  <c r="CJ299" i="4"/>
  <c r="CH299" i="4"/>
  <c r="CD299" i="4"/>
  <c r="CB299" i="4"/>
  <c r="BZ299" i="4"/>
  <c r="BX299" i="4"/>
  <c r="BV299" i="4"/>
  <c r="BT299" i="4"/>
  <c r="BR299" i="4"/>
  <c r="BP299" i="4"/>
  <c r="B299" i="4"/>
  <c r="FP253" i="4"/>
  <c r="FN253" i="4"/>
  <c r="FL253" i="4"/>
  <c r="FJ253" i="4"/>
  <c r="FH253" i="4"/>
  <c r="FF253" i="4"/>
  <c r="FD253" i="4"/>
  <c r="FB253" i="4"/>
  <c r="EZ253" i="4"/>
  <c r="EX253" i="4"/>
  <c r="EV253" i="4"/>
  <c r="ET253" i="4"/>
  <c r="ER253" i="4"/>
  <c r="EP253" i="4"/>
  <c r="EN253" i="4"/>
  <c r="EL253" i="4"/>
  <c r="EJ253" i="4"/>
  <c r="EH253" i="4"/>
  <c r="EF253" i="4"/>
  <c r="ED253" i="4"/>
  <c r="EB253" i="4"/>
  <c r="DZ253" i="4"/>
  <c r="DX253" i="4"/>
  <c r="DV253" i="4"/>
  <c r="DT253" i="4"/>
  <c r="DR253" i="4"/>
  <c r="DP253" i="4"/>
  <c r="DN253" i="4"/>
  <c r="DL253" i="4"/>
  <c r="DJ253" i="4"/>
  <c r="DH253" i="4"/>
  <c r="DF253" i="4"/>
  <c r="DD253" i="4"/>
  <c r="DB253" i="4"/>
  <c r="CZ253" i="4"/>
  <c r="CX253" i="4"/>
  <c r="CV253" i="4"/>
  <c r="CT253" i="4"/>
  <c r="CR253" i="4"/>
  <c r="CP253" i="4"/>
  <c r="CN253" i="4"/>
  <c r="CL253" i="4"/>
  <c r="CJ253" i="4"/>
  <c r="CH253" i="4"/>
  <c r="CD253" i="4"/>
  <c r="CB253" i="4"/>
  <c r="BZ253" i="4"/>
  <c r="BX253" i="4"/>
  <c r="BV253" i="4"/>
  <c r="BT253" i="4"/>
  <c r="BR253" i="4"/>
  <c r="BP253" i="4"/>
  <c r="B253" i="4"/>
  <c r="FP287" i="4"/>
  <c r="FN287" i="4"/>
  <c r="FL287" i="4"/>
  <c r="FJ287" i="4"/>
  <c r="FH287" i="4"/>
  <c r="FF287" i="4"/>
  <c r="FD287" i="4"/>
  <c r="FB287" i="4"/>
  <c r="EZ287" i="4"/>
  <c r="EX287" i="4"/>
  <c r="EV287" i="4"/>
  <c r="ET287" i="4"/>
  <c r="ER287" i="4"/>
  <c r="EP287" i="4"/>
  <c r="EN287" i="4"/>
  <c r="EL287" i="4"/>
  <c r="EJ287" i="4"/>
  <c r="EH287" i="4"/>
  <c r="EF287" i="4"/>
  <c r="ED287" i="4"/>
  <c r="EB287" i="4"/>
  <c r="DZ287" i="4"/>
  <c r="DX287" i="4"/>
  <c r="DV287" i="4"/>
  <c r="DT287" i="4"/>
  <c r="DR287" i="4"/>
  <c r="DP287" i="4"/>
  <c r="DN287" i="4"/>
  <c r="DL287" i="4"/>
  <c r="DJ287" i="4"/>
  <c r="DH287" i="4"/>
  <c r="DF287" i="4"/>
  <c r="DD287" i="4"/>
  <c r="DB287" i="4"/>
  <c r="CZ287" i="4"/>
  <c r="CX287" i="4"/>
  <c r="CV287" i="4"/>
  <c r="CT287" i="4"/>
  <c r="CR287" i="4"/>
  <c r="CP287" i="4"/>
  <c r="CN287" i="4"/>
  <c r="CL287" i="4"/>
  <c r="CJ287" i="4"/>
  <c r="CH287" i="4"/>
  <c r="CD287" i="4"/>
  <c r="CB287" i="4"/>
  <c r="BZ287" i="4"/>
  <c r="BX287" i="4"/>
  <c r="BV287" i="4"/>
  <c r="BT287" i="4"/>
  <c r="BR287" i="4"/>
  <c r="BP287" i="4"/>
  <c r="B287" i="4"/>
  <c r="FP320" i="4"/>
  <c r="FN320" i="4"/>
  <c r="FL320" i="4"/>
  <c r="FJ320" i="4"/>
  <c r="FH320" i="4"/>
  <c r="FF320" i="4"/>
  <c r="FD320" i="4"/>
  <c r="FB320" i="4"/>
  <c r="EZ320" i="4"/>
  <c r="EX320" i="4"/>
  <c r="EV320" i="4"/>
  <c r="ET320" i="4"/>
  <c r="ER320" i="4"/>
  <c r="EP320" i="4"/>
  <c r="EN320" i="4"/>
  <c r="EL320" i="4"/>
  <c r="EJ320" i="4"/>
  <c r="EH320" i="4"/>
  <c r="EF320" i="4"/>
  <c r="ED320" i="4"/>
  <c r="EB320" i="4"/>
  <c r="DZ320" i="4"/>
  <c r="DX320" i="4"/>
  <c r="DV320" i="4"/>
  <c r="DT320" i="4"/>
  <c r="DR320" i="4"/>
  <c r="DP320" i="4"/>
  <c r="DN320" i="4"/>
  <c r="DL320" i="4"/>
  <c r="DJ320" i="4"/>
  <c r="DH320" i="4"/>
  <c r="DF320" i="4"/>
  <c r="DD320" i="4"/>
  <c r="DB320" i="4"/>
  <c r="CZ320" i="4"/>
  <c r="CX320" i="4"/>
  <c r="CV320" i="4"/>
  <c r="CT320" i="4"/>
  <c r="CR320" i="4"/>
  <c r="CP320" i="4"/>
  <c r="CN320" i="4"/>
  <c r="CL320" i="4"/>
  <c r="CJ320" i="4"/>
  <c r="CH320" i="4"/>
  <c r="CD320" i="4"/>
  <c r="CB320" i="4"/>
  <c r="BZ320" i="4"/>
  <c r="BX320" i="4"/>
  <c r="BV320" i="4"/>
  <c r="BT320" i="4"/>
  <c r="BR320" i="4"/>
  <c r="BP320" i="4"/>
  <c r="B320" i="4"/>
  <c r="FP311" i="4"/>
  <c r="FN311" i="4"/>
  <c r="FL311" i="4"/>
  <c r="FJ311" i="4"/>
  <c r="FH311" i="4"/>
  <c r="FF311" i="4"/>
  <c r="FD311" i="4"/>
  <c r="FB311" i="4"/>
  <c r="EZ311" i="4"/>
  <c r="EX311" i="4"/>
  <c r="EV311" i="4"/>
  <c r="ET311" i="4"/>
  <c r="ER311" i="4"/>
  <c r="EP311" i="4"/>
  <c r="EN311" i="4"/>
  <c r="EL311" i="4"/>
  <c r="EJ311" i="4"/>
  <c r="EH311" i="4"/>
  <c r="EF311" i="4"/>
  <c r="ED311" i="4"/>
  <c r="EB311" i="4"/>
  <c r="DZ311" i="4"/>
  <c r="DX311" i="4"/>
  <c r="DV311" i="4"/>
  <c r="DT311" i="4"/>
  <c r="DR311" i="4"/>
  <c r="DP311" i="4"/>
  <c r="DN311" i="4"/>
  <c r="DL311" i="4"/>
  <c r="DJ311" i="4"/>
  <c r="DH311" i="4"/>
  <c r="DF311" i="4"/>
  <c r="DD311" i="4"/>
  <c r="DB311" i="4"/>
  <c r="CZ311" i="4"/>
  <c r="CX311" i="4"/>
  <c r="CV311" i="4"/>
  <c r="CT311" i="4"/>
  <c r="CR311" i="4"/>
  <c r="CP311" i="4"/>
  <c r="CN311" i="4"/>
  <c r="CL311" i="4"/>
  <c r="CJ311" i="4"/>
  <c r="CH311" i="4"/>
  <c r="CD311" i="4"/>
  <c r="CB311" i="4"/>
  <c r="BZ311" i="4"/>
  <c r="BX311" i="4"/>
  <c r="BV311" i="4"/>
  <c r="BT311" i="4"/>
  <c r="BR311" i="4"/>
  <c r="BP311" i="4"/>
  <c r="B311" i="4"/>
  <c r="BP397" i="4"/>
  <c r="BN397" i="4"/>
  <c r="BP396" i="4"/>
  <c r="BP395" i="4"/>
  <c r="BN395" i="4"/>
  <c r="BP394" i="4"/>
  <c r="BN394" i="4"/>
  <c r="BP379" i="4"/>
  <c r="BP378" i="4"/>
  <c r="BP377" i="4"/>
  <c r="BP376" i="4"/>
  <c r="BP375" i="4"/>
  <c r="BP374" i="4"/>
  <c r="BP373" i="4"/>
  <c r="BP333" i="4"/>
  <c r="BP369" i="4"/>
  <c r="BP232" i="4"/>
  <c r="BP206" i="4"/>
  <c r="BP368" i="4"/>
  <c r="BP367" i="4"/>
  <c r="BP201" i="4"/>
  <c r="BP366" i="4"/>
  <c r="BP362" i="4"/>
  <c r="BP361" i="4"/>
  <c r="BP241" i="4"/>
  <c r="BP360" i="4"/>
  <c r="BP359" i="4"/>
  <c r="BP316" i="4"/>
  <c r="BP251" i="4"/>
  <c r="BP358" i="4"/>
  <c r="BP357" i="4"/>
  <c r="BP356" i="4"/>
  <c r="BP355" i="4"/>
  <c r="BP354" i="4"/>
  <c r="BP350" i="4"/>
  <c r="BP349" i="4"/>
  <c r="BP348" i="4"/>
  <c r="BP347" i="4"/>
  <c r="BP267" i="4"/>
  <c r="BP326" i="4"/>
  <c r="BP346" i="4"/>
  <c r="BP250" i="4"/>
  <c r="BP317" i="4"/>
  <c r="BP344" i="4"/>
  <c r="BP343" i="4"/>
  <c r="BP246" i="4"/>
  <c r="BP342" i="4"/>
  <c r="BP257" i="4"/>
  <c r="BP190" i="4"/>
  <c r="BP341" i="4"/>
  <c r="BP327" i="4"/>
  <c r="BP268" i="4"/>
  <c r="BP221" i="4"/>
  <c r="BP332" i="4"/>
  <c r="BP371" i="4"/>
  <c r="BP331" i="4"/>
  <c r="BP329" i="4"/>
  <c r="BP175" i="4"/>
  <c r="BP325" i="4"/>
  <c r="BP256" i="4"/>
  <c r="BP324" i="4"/>
  <c r="BP323" i="4"/>
  <c r="BP322" i="4"/>
  <c r="BP230" i="4"/>
  <c r="BP319" i="4"/>
  <c r="BP318" i="4"/>
  <c r="BP315" i="4"/>
  <c r="BP314" i="4"/>
  <c r="BP313" i="4"/>
  <c r="BP310" i="4"/>
  <c r="BP309" i="4"/>
  <c r="BP308" i="4"/>
  <c r="BP303" i="4"/>
  <c r="BP286" i="4"/>
  <c r="BP372" i="4"/>
  <c r="BP298" i="4"/>
  <c r="BP297" i="4"/>
  <c r="BP330" i="4"/>
  <c r="BP296" i="4"/>
  <c r="BP312" i="4"/>
  <c r="BP292" i="4"/>
  <c r="BP306" i="4"/>
  <c r="BP266" i="4"/>
  <c r="BP289" i="4"/>
  <c r="BP295" i="4"/>
  <c r="BP288" i="4"/>
  <c r="BP127" i="4"/>
  <c r="BP222" i="4"/>
  <c r="BP283" i="4"/>
  <c r="BP282" i="4"/>
  <c r="BP219" i="4"/>
  <c r="BP281" i="4"/>
  <c r="BP294" i="4"/>
  <c r="BP290" i="4"/>
  <c r="BP276" i="4"/>
  <c r="BP274" i="4"/>
  <c r="BP273" i="4"/>
  <c r="BP269" i="4"/>
  <c r="BP259" i="4"/>
  <c r="BP223" i="4"/>
  <c r="BP270" i="4"/>
  <c r="BP263" i="4"/>
  <c r="BP280" i="4"/>
  <c r="BP179" i="4"/>
  <c r="BP260" i="4"/>
  <c r="BP106" i="4"/>
  <c r="BP258" i="4"/>
  <c r="BP272" i="4"/>
  <c r="BP365" i="4"/>
  <c r="BP234" i="4"/>
  <c r="BP244" i="4"/>
  <c r="BP70" i="4"/>
  <c r="BP242" i="4"/>
  <c r="BP293" i="4"/>
  <c r="BP252" i="4"/>
  <c r="BP227" i="4"/>
  <c r="BP249" i="4"/>
  <c r="BP248" i="4"/>
  <c r="BP247" i="4"/>
  <c r="BP384" i="4"/>
  <c r="BP226" i="4"/>
  <c r="BP240" i="4"/>
  <c r="BP214" i="4"/>
  <c r="BP277" i="4"/>
  <c r="BP291" i="4"/>
  <c r="BP134" i="4"/>
  <c r="BP237" i="4"/>
  <c r="BP236" i="4"/>
  <c r="BP210" i="4"/>
  <c r="BP233" i="4"/>
  <c r="BP125" i="4"/>
  <c r="BP340" i="4"/>
  <c r="BP271" i="4"/>
  <c r="BP339" i="4"/>
  <c r="BP203" i="4"/>
  <c r="BP209" i="4"/>
  <c r="BP216" i="4"/>
  <c r="BP142" i="4"/>
  <c r="BP307" i="4"/>
  <c r="BP87" i="4"/>
  <c r="BP211" i="4"/>
  <c r="BP156" i="4"/>
  <c r="BP243" i="4"/>
  <c r="BP217" i="4"/>
  <c r="BP231" i="4"/>
  <c r="BP147" i="4"/>
  <c r="BP228" i="4"/>
  <c r="BP187" i="4"/>
  <c r="BP170" i="4"/>
  <c r="BP204" i="4"/>
  <c r="BP202" i="4"/>
  <c r="BP229" i="4"/>
  <c r="BP199" i="4"/>
  <c r="BP174" i="4"/>
  <c r="BP101" i="4"/>
  <c r="BP321" i="4"/>
  <c r="BP265" i="4"/>
  <c r="BP364" i="4"/>
  <c r="BP245" i="4"/>
  <c r="BP191" i="4"/>
  <c r="BP195" i="4"/>
  <c r="BP177" i="4"/>
  <c r="BP189" i="4"/>
  <c r="BP133" i="4"/>
  <c r="BP208" i="4"/>
  <c r="BP176" i="4"/>
  <c r="BP158" i="4"/>
  <c r="BP181" i="4"/>
  <c r="BP200" i="4"/>
  <c r="BP51" i="4"/>
  <c r="BP166" i="4"/>
  <c r="BP192" i="4"/>
  <c r="BP184" i="4"/>
  <c r="BP205" i="4"/>
  <c r="BP212" i="4"/>
  <c r="BP198" i="4"/>
  <c r="BP238" i="4"/>
  <c r="BP183" i="4"/>
  <c r="BP197" i="4"/>
  <c r="BP196" i="4"/>
  <c r="BP207" i="4"/>
  <c r="BP194" i="4"/>
  <c r="BP163" i="4"/>
  <c r="BP255" i="4"/>
  <c r="BP140" i="4"/>
  <c r="BP99" i="4"/>
  <c r="BP213" i="4"/>
  <c r="BP164" i="4"/>
  <c r="BP180" i="4"/>
  <c r="BP193" i="4"/>
  <c r="BP128" i="4"/>
  <c r="BP161" i="4"/>
  <c r="BP168" i="4"/>
  <c r="BP172" i="4"/>
  <c r="BP100" i="4"/>
  <c r="BP154" i="4"/>
  <c r="BP150" i="4"/>
  <c r="BP160" i="4"/>
  <c r="BP138" i="4"/>
  <c r="BP239" i="4"/>
  <c r="BP151" i="4"/>
  <c r="BP157" i="4"/>
  <c r="BP215" i="4"/>
  <c r="BP146" i="4"/>
  <c r="BP155" i="4"/>
  <c r="BP159" i="4"/>
  <c r="BP130" i="4"/>
  <c r="BP84" i="4"/>
  <c r="BP188" i="4"/>
  <c r="BP165" i="4"/>
  <c r="BP113" i="4"/>
  <c r="BP225" i="4"/>
  <c r="BP182" i="4"/>
  <c r="BP137" i="4"/>
  <c r="BP136" i="4"/>
  <c r="BP185" i="4"/>
  <c r="BP143" i="4"/>
  <c r="BP162" i="4"/>
  <c r="BP167" i="4"/>
  <c r="BP148" i="4"/>
  <c r="BP178" i="4"/>
  <c r="BP121" i="4"/>
  <c r="BP139" i="4"/>
  <c r="BP110" i="4"/>
  <c r="BP153" i="4"/>
  <c r="BP171" i="4"/>
  <c r="BP80" i="4"/>
  <c r="BP123" i="4"/>
  <c r="BP103" i="4"/>
  <c r="BP149" i="4"/>
  <c r="BP186" i="4"/>
  <c r="BP141" i="4"/>
  <c r="BP132" i="4"/>
  <c r="BP117" i="4"/>
  <c r="BP169" i="4"/>
  <c r="BP220" i="4"/>
  <c r="BP114" i="4"/>
  <c r="BP112" i="4"/>
  <c r="BP120" i="4"/>
  <c r="BP131" i="4"/>
  <c r="BP88" i="4"/>
  <c r="BP118" i="4"/>
  <c r="BP135" i="4"/>
  <c r="BP116" i="4"/>
  <c r="BP111" i="4"/>
  <c r="BP122" i="4"/>
  <c r="BP97" i="4"/>
  <c r="BP102" i="4"/>
  <c r="BP119" i="4"/>
  <c r="BP95" i="4"/>
  <c r="BP108" i="4"/>
  <c r="BP126" i="4"/>
  <c r="BP42" i="4"/>
  <c r="BP94" i="4"/>
  <c r="BP107" i="4"/>
  <c r="BP105" i="4"/>
  <c r="BP129" i="4"/>
  <c r="BP109" i="4"/>
  <c r="BP115" i="4"/>
  <c r="BP63" i="4"/>
  <c r="BP68" i="4"/>
  <c r="BP93" i="4"/>
  <c r="BP98" i="4"/>
  <c r="BP104" i="4"/>
  <c r="BP56" i="4"/>
  <c r="BP96" i="4"/>
  <c r="BP91" i="4"/>
  <c r="BP78" i="4"/>
  <c r="BP77" i="4"/>
  <c r="BP124" i="4"/>
  <c r="BP92" i="4"/>
  <c r="BP86" i="4"/>
  <c r="BP89" i="4"/>
  <c r="BP83" i="4"/>
  <c r="BP90" i="4"/>
  <c r="BP82" i="4"/>
  <c r="BP81" i="4"/>
  <c r="BP75" i="4"/>
  <c r="BP145" i="4"/>
  <c r="BP57" i="4"/>
  <c r="BP79" i="4"/>
  <c r="BP72" i="4"/>
  <c r="BP67" i="4"/>
  <c r="BP73" i="4"/>
  <c r="BP69" i="4"/>
  <c r="BP54" i="4"/>
  <c r="BP55" i="4"/>
  <c r="BP59" i="4"/>
  <c r="BP71" i="4"/>
  <c r="BP74" i="4"/>
  <c r="BP30" i="4"/>
  <c r="BP76" i="4"/>
  <c r="BP65" i="4"/>
  <c r="BP61" i="4"/>
  <c r="BP52" i="4"/>
  <c r="BP60" i="4"/>
  <c r="BP47" i="4"/>
  <c r="BP44" i="4"/>
  <c r="BP66" i="4"/>
  <c r="BP50" i="4"/>
  <c r="BP48" i="4"/>
  <c r="BP46" i="4"/>
  <c r="BP64" i="4"/>
  <c r="BP22" i="4"/>
  <c r="BP45" i="4"/>
  <c r="BP58" i="4"/>
  <c r="BP49" i="4"/>
  <c r="BP85" i="4"/>
  <c r="BP38" i="4"/>
  <c r="BP53" i="4"/>
  <c r="BP43" i="4"/>
  <c r="BP41" i="4"/>
  <c r="BP36" i="4"/>
  <c r="BP37" i="4"/>
  <c r="BP28" i="4"/>
  <c r="BP39" i="4"/>
  <c r="BP31" i="4"/>
  <c r="BP35" i="4"/>
  <c r="BP32" i="4"/>
  <c r="BP24" i="4"/>
  <c r="BP34" i="4"/>
  <c r="BP62" i="4"/>
  <c r="BP40" i="4"/>
  <c r="BP29" i="4"/>
  <c r="BP27" i="4"/>
  <c r="BP25" i="4"/>
  <c r="BP26" i="4"/>
  <c r="BP33" i="4"/>
  <c r="BP20" i="4"/>
  <c r="BP21" i="4"/>
  <c r="BP23" i="4"/>
  <c r="BP17" i="4"/>
  <c r="BP19" i="4"/>
  <c r="BP18" i="4"/>
  <c r="BP13" i="4"/>
  <c r="BP16" i="4"/>
  <c r="BP15" i="4"/>
  <c r="BP12" i="4"/>
  <c r="BP14" i="4"/>
  <c r="BP11" i="4"/>
  <c r="BP10" i="4"/>
  <c r="BM398" i="4"/>
  <c r="BO398" i="4"/>
  <c r="BP398" i="4" s="1"/>
  <c r="BR397" i="4"/>
  <c r="BR395" i="4"/>
  <c r="BR394" i="4"/>
  <c r="BR379" i="4"/>
  <c r="BR378" i="4"/>
  <c r="BR377" i="4"/>
  <c r="BR376" i="4"/>
  <c r="BR375" i="4"/>
  <c r="BR374" i="4"/>
  <c r="BR373" i="4"/>
  <c r="BR333" i="4"/>
  <c r="BR369" i="4"/>
  <c r="BR232" i="4"/>
  <c r="BR206" i="4"/>
  <c r="BR368" i="4"/>
  <c r="BR367" i="4"/>
  <c r="BR201" i="4"/>
  <c r="BR366" i="4"/>
  <c r="BR362" i="4"/>
  <c r="BR361" i="4"/>
  <c r="BR241" i="4"/>
  <c r="BR360" i="4"/>
  <c r="BR359" i="4"/>
  <c r="BR316" i="4"/>
  <c r="BR251" i="4"/>
  <c r="BR358" i="4"/>
  <c r="BR357" i="4"/>
  <c r="BR356" i="4"/>
  <c r="BR355" i="4"/>
  <c r="BR354" i="4"/>
  <c r="BR350" i="4"/>
  <c r="BR349" i="4"/>
  <c r="BR348" i="4"/>
  <c r="BR347" i="4"/>
  <c r="BR267" i="4"/>
  <c r="BR326" i="4"/>
  <c r="BR346" i="4"/>
  <c r="BR250" i="4"/>
  <c r="BR317" i="4"/>
  <c r="BR344" i="4"/>
  <c r="BR343" i="4"/>
  <c r="BR246" i="4"/>
  <c r="BR342" i="4"/>
  <c r="BR257" i="4"/>
  <c r="BR190" i="4"/>
  <c r="BR341" i="4"/>
  <c r="BR327" i="4"/>
  <c r="BR268" i="4"/>
  <c r="BR221" i="4"/>
  <c r="BR332" i="4"/>
  <c r="BR371" i="4"/>
  <c r="BR331" i="4"/>
  <c r="BR329" i="4"/>
  <c r="BR175" i="4"/>
  <c r="BR325" i="4"/>
  <c r="BR256" i="4"/>
  <c r="BR324" i="4"/>
  <c r="BR323" i="4"/>
  <c r="BR322" i="4"/>
  <c r="BR230" i="4"/>
  <c r="BR319" i="4"/>
  <c r="BR318" i="4"/>
  <c r="BR315" i="4"/>
  <c r="BR314" i="4"/>
  <c r="BR313" i="4"/>
  <c r="BR310" i="4"/>
  <c r="BR309" i="4"/>
  <c r="BR308" i="4"/>
  <c r="BR303" i="4"/>
  <c r="BR286" i="4"/>
  <c r="BR372" i="4"/>
  <c r="BR297" i="4"/>
  <c r="BR330" i="4"/>
  <c r="BR296" i="4"/>
  <c r="BR312" i="4"/>
  <c r="BR292" i="4"/>
  <c r="BR306" i="4"/>
  <c r="BR266" i="4"/>
  <c r="BR289" i="4"/>
  <c r="BR295" i="4"/>
  <c r="BR288" i="4"/>
  <c r="BR222" i="4"/>
  <c r="BR283" i="4"/>
  <c r="BR282" i="4"/>
  <c r="BR219" i="4"/>
  <c r="BR281" i="4"/>
  <c r="BR294" i="4"/>
  <c r="BR290" i="4"/>
  <c r="BR276" i="4"/>
  <c r="BR274" i="4"/>
  <c r="BR273" i="4"/>
  <c r="BR269" i="4"/>
  <c r="BR259" i="4"/>
  <c r="BR223" i="4"/>
  <c r="BR270" i="4"/>
  <c r="BR263" i="4"/>
  <c r="BR280" i="4"/>
  <c r="BR179" i="4"/>
  <c r="BR260" i="4"/>
  <c r="BR106" i="4"/>
  <c r="BR258" i="4"/>
  <c r="BR272" i="4"/>
  <c r="BR365" i="4"/>
  <c r="BR234" i="4"/>
  <c r="BR244" i="4"/>
  <c r="BR70" i="4"/>
  <c r="BR242" i="4"/>
  <c r="BR293" i="4"/>
  <c r="BR252" i="4"/>
  <c r="BR227" i="4"/>
  <c r="BR249" i="4"/>
  <c r="BR248" i="4"/>
  <c r="BR247" i="4"/>
  <c r="BR384" i="4"/>
  <c r="BR226" i="4"/>
  <c r="BR240" i="4"/>
  <c r="BR214" i="4"/>
  <c r="BR277" i="4"/>
  <c r="BR291" i="4"/>
  <c r="BR134" i="4"/>
  <c r="BR237" i="4"/>
  <c r="BR236" i="4"/>
  <c r="BR210" i="4"/>
  <c r="BR233" i="4"/>
  <c r="BR125" i="4"/>
  <c r="BR340" i="4"/>
  <c r="BR271" i="4"/>
  <c r="BR339" i="4"/>
  <c r="BR87" i="4"/>
  <c r="BR203" i="4"/>
  <c r="BR209" i="4"/>
  <c r="BR216" i="4"/>
  <c r="BR142" i="4"/>
  <c r="BR307" i="4"/>
  <c r="BR211" i="4"/>
  <c r="BR156" i="4"/>
  <c r="BR243" i="4"/>
  <c r="BR217" i="4"/>
  <c r="BR231" i="4"/>
  <c r="BR147" i="4"/>
  <c r="BR228" i="4"/>
  <c r="BR187" i="4"/>
  <c r="BR170" i="4"/>
  <c r="BR204" i="4"/>
  <c r="BR202" i="4"/>
  <c r="BR229" i="4"/>
  <c r="BR199" i="4"/>
  <c r="BR101" i="4"/>
  <c r="BR396" i="4"/>
  <c r="BR321" i="4"/>
  <c r="BR265" i="4"/>
  <c r="BR364" i="4"/>
  <c r="BR245" i="4"/>
  <c r="BR195" i="4"/>
  <c r="BR177" i="4"/>
  <c r="BR189" i="4"/>
  <c r="BR208" i="4"/>
  <c r="BR176" i="4"/>
  <c r="BR158" i="4"/>
  <c r="BR181" i="4"/>
  <c r="BR200" i="4"/>
  <c r="BR51" i="4"/>
  <c r="BR166" i="4"/>
  <c r="BR192" i="4"/>
  <c r="BR184" i="4"/>
  <c r="BR205" i="4"/>
  <c r="BR212" i="4"/>
  <c r="BR198" i="4"/>
  <c r="BR238" i="4"/>
  <c r="BR183" i="4"/>
  <c r="BR197" i="4"/>
  <c r="BR164" i="4"/>
  <c r="BR196" i="4"/>
  <c r="BR207" i="4"/>
  <c r="BR194" i="4"/>
  <c r="BR163" i="4"/>
  <c r="BR255" i="4"/>
  <c r="BR140" i="4"/>
  <c r="BR213" i="4"/>
  <c r="BR128" i="4"/>
  <c r="BR180" i="4"/>
  <c r="BR193" i="4"/>
  <c r="BR161" i="4"/>
  <c r="BR168" i="4"/>
  <c r="BR172" i="4"/>
  <c r="BR100" i="4"/>
  <c r="BR154" i="4"/>
  <c r="BR150" i="4"/>
  <c r="BR160" i="4"/>
  <c r="BR138" i="4"/>
  <c r="BR239" i="4"/>
  <c r="BR151" i="4"/>
  <c r="BR157" i="4"/>
  <c r="BR215" i="4"/>
  <c r="BR155" i="4"/>
  <c r="BR159" i="4"/>
  <c r="BR130" i="4"/>
  <c r="BR188" i="4"/>
  <c r="BR165" i="4"/>
  <c r="BR225" i="4"/>
  <c r="BR182" i="4"/>
  <c r="BR137" i="4"/>
  <c r="BR136" i="4"/>
  <c r="BR185" i="4"/>
  <c r="BR143" i="4"/>
  <c r="BR162" i="4"/>
  <c r="BR167" i="4"/>
  <c r="BR148" i="4"/>
  <c r="BR178" i="4"/>
  <c r="BR121" i="4"/>
  <c r="BR153" i="4"/>
  <c r="BR171" i="4"/>
  <c r="BR80" i="4"/>
  <c r="BR123" i="4"/>
  <c r="BR186" i="4"/>
  <c r="BR141" i="4"/>
  <c r="BR132" i="4"/>
  <c r="BR117" i="4"/>
  <c r="BR169" i="4"/>
  <c r="BR220" i="4"/>
  <c r="BR114" i="4"/>
  <c r="BR112" i="4"/>
  <c r="BR120" i="4"/>
  <c r="BR131" i="4"/>
  <c r="BR88" i="4"/>
  <c r="BR118" i="4"/>
  <c r="BR135" i="4"/>
  <c r="BR116" i="4"/>
  <c r="BR111" i="4"/>
  <c r="BR122" i="4"/>
  <c r="BR97" i="4"/>
  <c r="BR119" i="4"/>
  <c r="BR95" i="4"/>
  <c r="BR108" i="4"/>
  <c r="BR107" i="4"/>
  <c r="BR126" i="4"/>
  <c r="BR42" i="4"/>
  <c r="BR94" i="4"/>
  <c r="BR105" i="4"/>
  <c r="BR129" i="4"/>
  <c r="BR109" i="4"/>
  <c r="BR115" i="4"/>
  <c r="BR63" i="4"/>
  <c r="BR68" i="4"/>
  <c r="BR93" i="4"/>
  <c r="BR98" i="4"/>
  <c r="BR104" i="4"/>
  <c r="BR56" i="4"/>
  <c r="BR96" i="4"/>
  <c r="BR91" i="4"/>
  <c r="BR78" i="4"/>
  <c r="BR77" i="4"/>
  <c r="BR124" i="4"/>
  <c r="BR92" i="4"/>
  <c r="BR86" i="4"/>
  <c r="BR83" i="4"/>
  <c r="BR90" i="4"/>
  <c r="BR81" i="4"/>
  <c r="BR75" i="4"/>
  <c r="BR145" i="4"/>
  <c r="BR79" i="4"/>
  <c r="BR72" i="4"/>
  <c r="BR67" i="4"/>
  <c r="BR73" i="4"/>
  <c r="BR55" i="4"/>
  <c r="BR59" i="4"/>
  <c r="BR71" i="4"/>
  <c r="BR74" i="4"/>
  <c r="BR30" i="4"/>
  <c r="BR65" i="4"/>
  <c r="BR47" i="4"/>
  <c r="BR44" i="4"/>
  <c r="BR66" i="4"/>
  <c r="BR50" i="4"/>
  <c r="BR48" i="4"/>
  <c r="BR46" i="4"/>
  <c r="BR22" i="4"/>
  <c r="BR45" i="4"/>
  <c r="BR58" i="4"/>
  <c r="BR85" i="4"/>
  <c r="BR38" i="4"/>
  <c r="BR43" i="4"/>
  <c r="BR36" i="4"/>
  <c r="BR37" i="4"/>
  <c r="BR28" i="4"/>
  <c r="BR24" i="4"/>
  <c r="BR34" i="4"/>
  <c r="BR29" i="4"/>
  <c r="BR25" i="4"/>
  <c r="BR26" i="4"/>
  <c r="BR33" i="4"/>
  <c r="BR23" i="4"/>
  <c r="BR19" i="4"/>
  <c r="BR18" i="4"/>
  <c r="BR13" i="4"/>
  <c r="BR16" i="4"/>
  <c r="BR11" i="4"/>
  <c r="BR10" i="4"/>
  <c r="B584" i="4"/>
  <c r="J352" i="4" l="1"/>
  <c r="K352" i="4" s="1"/>
  <c r="M352" i="4"/>
  <c r="N352" i="4" s="1"/>
  <c r="L352" i="4"/>
  <c r="O352" i="4"/>
  <c r="J353" i="4"/>
  <c r="K353" i="4" s="1"/>
  <c r="L353" i="4"/>
  <c r="O353" i="4"/>
  <c r="M353" i="4"/>
  <c r="N353" i="4" s="1"/>
  <c r="P654" i="4"/>
  <c r="BF84" i="4"/>
  <c r="BF27" i="4"/>
  <c r="BF89" i="4"/>
  <c r="AT133" i="4"/>
  <c r="AT17" i="4"/>
  <c r="BF31" i="4"/>
  <c r="BF29" i="4"/>
  <c r="AT154" i="4"/>
  <c r="BF35" i="4"/>
  <c r="BF92" i="4"/>
  <c r="AT158" i="4"/>
  <c r="AT138" i="4"/>
  <c r="AT148" i="4"/>
  <c r="AT130" i="4"/>
  <c r="BF97" i="4"/>
  <c r="Q654" i="4"/>
  <c r="AH254" i="4"/>
  <c r="AH150" i="4"/>
  <c r="AX73" i="4"/>
  <c r="BH139" i="4"/>
  <c r="AX35" i="4"/>
  <c r="AH154" i="4"/>
  <c r="AH84" i="4"/>
  <c r="AX96" i="4"/>
  <c r="BH105" i="4"/>
  <c r="BH79" i="4"/>
  <c r="BH160" i="4"/>
  <c r="AX113" i="4"/>
  <c r="AH94" i="4"/>
  <c r="AX75" i="4"/>
  <c r="AX83" i="4"/>
  <c r="BH121" i="4"/>
  <c r="AX67" i="4"/>
  <c r="AH101" i="4"/>
  <c r="AX174" i="4"/>
  <c r="BH83" i="4"/>
  <c r="BH74" i="4"/>
  <c r="AH82" i="4"/>
  <c r="AH68" i="4"/>
  <c r="P261" i="4"/>
  <c r="P262" i="4"/>
  <c r="Q261" i="4"/>
  <c r="Q262" i="4"/>
  <c r="BN398" i="4"/>
  <c r="BF398" i="4"/>
  <c r="T38" i="15"/>
  <c r="T37" i="15"/>
  <c r="R36" i="15"/>
  <c r="AH147" i="4" s="1"/>
  <c r="T35" i="15"/>
  <c r="S35" i="15"/>
  <c r="N37" i="15"/>
  <c r="N36" i="15"/>
  <c r="J38" i="15"/>
  <c r="I35" i="15"/>
  <c r="J37" i="15"/>
  <c r="H36" i="15"/>
  <c r="AT82" i="4" s="1"/>
  <c r="J35" i="15"/>
  <c r="BN10" i="4"/>
  <c r="BN13" i="4"/>
  <c r="BN20" i="4"/>
  <c r="BN27" i="4"/>
  <c r="BN34" i="4"/>
  <c r="BN32" i="4"/>
  <c r="BN28" i="4"/>
  <c r="BN43" i="4"/>
  <c r="BN49" i="4"/>
  <c r="BN45" i="4"/>
  <c r="BN48" i="4"/>
  <c r="BN65" i="4"/>
  <c r="BN71" i="4"/>
  <c r="BN69" i="4"/>
  <c r="BN79" i="4"/>
  <c r="BN145" i="4"/>
  <c r="BN81" i="4"/>
  <c r="BN92" i="4"/>
  <c r="BN91" i="4"/>
  <c r="BN98" i="4"/>
  <c r="BN68" i="4"/>
  <c r="BN129" i="4"/>
  <c r="BN108" i="4"/>
  <c r="BN97" i="4"/>
  <c r="BN135" i="4"/>
  <c r="BN88" i="4"/>
  <c r="BN120" i="4"/>
  <c r="BN132" i="4"/>
  <c r="BN186" i="4"/>
  <c r="BN103" i="4"/>
  <c r="BN80" i="4"/>
  <c r="BN153" i="4"/>
  <c r="BN139" i="4"/>
  <c r="BN178" i="4"/>
  <c r="BN167" i="4"/>
  <c r="BN143" i="4"/>
  <c r="BN136" i="4"/>
  <c r="BN182" i="4"/>
  <c r="BN165" i="4"/>
  <c r="BN84" i="4"/>
  <c r="BN159" i="4"/>
  <c r="BN146" i="4"/>
  <c r="BN157" i="4"/>
  <c r="BN239" i="4"/>
  <c r="BN138" i="4"/>
  <c r="BN150" i="4"/>
  <c r="BN100" i="4"/>
  <c r="BN168" i="4"/>
  <c r="BN128" i="4"/>
  <c r="BN180" i="4"/>
  <c r="BN213" i="4"/>
  <c r="BN163" i="4"/>
  <c r="BN207" i="4"/>
  <c r="BN197" i="4"/>
  <c r="BN183" i="4"/>
  <c r="BN198" i="4"/>
  <c r="BN205" i="4"/>
  <c r="BN192" i="4"/>
  <c r="BN51" i="4"/>
  <c r="BN181" i="4"/>
  <c r="BN176" i="4"/>
  <c r="BN177" i="4"/>
  <c r="BN191" i="4"/>
  <c r="BN364" i="4"/>
  <c r="BN321" i="4"/>
  <c r="BN174" i="4"/>
  <c r="BN229" i="4"/>
  <c r="BN204" i="4"/>
  <c r="BN187" i="4"/>
  <c r="BN147" i="4"/>
  <c r="BN217" i="4"/>
  <c r="BN156" i="4"/>
  <c r="BN211" i="4"/>
  <c r="BN216" i="4"/>
  <c r="BN339" i="4"/>
  <c r="BN233" i="4"/>
  <c r="BN240" i="4"/>
  <c r="BN247" i="4"/>
  <c r="BN252" i="4"/>
  <c r="BN242" i="4"/>
  <c r="BN365" i="4"/>
  <c r="BN259" i="4"/>
  <c r="BN283" i="4"/>
  <c r="BN11" i="4"/>
  <c r="BN16" i="4"/>
  <c r="BN21" i="4"/>
  <c r="BN25" i="4"/>
  <c r="BN62" i="4"/>
  <c r="BN37" i="4"/>
  <c r="BN53" i="4"/>
  <c r="BN22" i="4"/>
  <c r="BN50" i="4"/>
  <c r="BN59" i="4"/>
  <c r="BN73" i="4"/>
  <c r="BN57" i="4"/>
  <c r="BN75" i="4"/>
  <c r="BN82" i="4"/>
  <c r="BN83" i="4"/>
  <c r="BN86" i="4"/>
  <c r="BN78" i="4"/>
  <c r="BN96" i="4"/>
  <c r="BN93" i="4"/>
  <c r="BN63" i="4"/>
  <c r="BN109" i="4"/>
  <c r="BN105" i="4"/>
  <c r="BN94" i="4"/>
  <c r="BN126" i="4"/>
  <c r="BN102" i="4"/>
  <c r="BN116" i="4"/>
  <c r="BN112" i="4"/>
  <c r="BN117" i="4"/>
  <c r="BN149" i="4"/>
  <c r="BN171" i="4"/>
  <c r="BN121" i="4"/>
  <c r="BN162" i="4"/>
  <c r="BN185" i="4"/>
  <c r="BN225" i="4"/>
  <c r="BN130" i="4"/>
  <c r="BN161" i="4"/>
  <c r="BN164" i="4"/>
  <c r="BN255" i="4"/>
  <c r="BN194" i="4"/>
  <c r="BN212" i="4"/>
  <c r="BN166" i="4"/>
  <c r="BN158" i="4"/>
  <c r="BN189" i="4"/>
  <c r="BN195" i="4"/>
  <c r="BN265" i="4"/>
  <c r="BN199" i="4"/>
  <c r="BN202" i="4"/>
  <c r="BN170" i="4"/>
  <c r="BN228" i="4"/>
  <c r="BN231" i="4"/>
  <c r="BN243" i="4"/>
  <c r="BN87" i="4"/>
  <c r="BN271" i="4"/>
  <c r="BN340" i="4"/>
  <c r="BN210" i="4"/>
  <c r="BN214" i="4"/>
  <c r="BN384" i="4"/>
  <c r="BN227" i="4"/>
  <c r="BN70" i="4"/>
  <c r="BN272" i="4"/>
  <c r="BN280" i="4"/>
  <c r="BN273" i="4"/>
  <c r="BN294" i="4"/>
  <c r="BN312" i="4"/>
  <c r="BN297" i="4"/>
  <c r="BN372" i="4"/>
  <c r="BN303" i="4"/>
  <c r="BN308" i="4"/>
  <c r="BN309" i="4"/>
  <c r="BN313" i="4"/>
  <c r="BN315" i="4"/>
  <c r="BN319" i="4"/>
  <c r="BN322" i="4"/>
  <c r="BN324" i="4"/>
  <c r="BN325" i="4"/>
  <c r="BN329" i="4"/>
  <c r="BN331" i="4"/>
  <c r="BN221" i="4"/>
  <c r="BN327" i="4"/>
  <c r="BN190" i="4"/>
  <c r="BN342" i="4"/>
  <c r="BN343" i="4"/>
  <c r="BN317" i="4"/>
  <c r="BN346" i="4"/>
  <c r="BN267" i="4"/>
  <c r="BN348" i="4"/>
  <c r="BN350" i="4"/>
  <c r="BN355" i="4"/>
  <c r="BN357" i="4"/>
  <c r="BN316" i="4"/>
  <c r="BN360" i="4"/>
  <c r="BN361" i="4"/>
  <c r="BN366" i="4"/>
  <c r="BN367" i="4"/>
  <c r="BN232" i="4"/>
  <c r="BN333" i="4"/>
  <c r="BN373" i="4"/>
  <c r="BN375" i="4"/>
  <c r="BN377" i="4"/>
  <c r="BN379" i="4"/>
  <c r="BN33" i="4"/>
  <c r="BN24" i="4"/>
  <c r="BN39" i="4"/>
  <c r="BN41" i="4"/>
  <c r="BN85" i="4"/>
  <c r="BN58" i="4"/>
  <c r="BN46" i="4"/>
  <c r="BN44" i="4"/>
  <c r="BN61" i="4"/>
  <c r="BN74" i="4"/>
  <c r="BN54" i="4"/>
  <c r="BN124" i="4"/>
  <c r="BN95" i="4"/>
  <c r="BN122" i="4"/>
  <c r="BN118" i="4"/>
  <c r="BN131" i="4"/>
  <c r="BN220" i="4"/>
  <c r="BN141" i="4"/>
  <c r="BN123" i="4"/>
  <c r="BN110" i="4"/>
  <c r="BN148" i="4"/>
  <c r="BN137" i="4"/>
  <c r="BN188" i="4"/>
  <c r="BN155" i="4"/>
  <c r="BN215" i="4"/>
  <c r="BN151" i="4"/>
  <c r="BN160" i="4"/>
  <c r="BN154" i="4"/>
  <c r="BN172" i="4"/>
  <c r="BN193" i="4"/>
  <c r="BN99" i="4"/>
  <c r="BN196" i="4"/>
  <c r="BN238" i="4"/>
  <c r="BN184" i="4"/>
  <c r="BN200" i="4"/>
  <c r="BN208" i="4"/>
  <c r="BN245" i="4"/>
  <c r="BN101" i="4"/>
  <c r="BN142" i="4"/>
  <c r="BN203" i="4"/>
  <c r="BN237" i="4"/>
  <c r="BN291" i="4"/>
  <c r="BN248" i="4"/>
  <c r="BN293" i="4"/>
  <c r="BN234" i="4"/>
  <c r="BN106" i="4"/>
  <c r="BN179" i="4"/>
  <c r="BN270" i="4"/>
  <c r="BN223" i="4"/>
  <c r="BN269" i="4"/>
  <c r="BN276" i="4"/>
  <c r="BN219" i="4"/>
  <c r="BN282" i="4"/>
  <c r="BN222" i="4"/>
  <c r="BN288" i="4"/>
  <c r="BN289" i="4"/>
  <c r="BN306" i="4"/>
  <c r="BN14" i="4"/>
  <c r="BN19" i="4"/>
  <c r="BN23" i="4"/>
  <c r="BN26" i="4"/>
  <c r="BN31" i="4"/>
  <c r="BN38" i="4"/>
  <c r="BN66" i="4"/>
  <c r="BN47" i="4"/>
  <c r="BN30" i="4"/>
  <c r="BN55" i="4"/>
  <c r="BN67" i="4"/>
  <c r="BN90" i="4"/>
  <c r="BN89" i="4"/>
  <c r="BN77" i="4"/>
  <c r="BN56" i="4"/>
  <c r="BN115" i="4"/>
  <c r="BN107" i="4"/>
  <c r="BN119" i="4"/>
  <c r="BN111" i="4"/>
  <c r="BN307" i="4"/>
  <c r="BN209" i="4"/>
  <c r="BN125" i="4"/>
  <c r="BN236" i="4"/>
  <c r="BN134" i="4"/>
  <c r="BN277" i="4"/>
  <c r="BN226" i="4"/>
  <c r="BN249" i="4"/>
  <c r="BN244" i="4"/>
  <c r="BN258" i="4"/>
  <c r="BN260" i="4"/>
  <c r="BN263" i="4"/>
  <c r="BN274" i="4"/>
  <c r="BN290" i="4"/>
  <c r="BN281" i="4"/>
  <c r="BN127" i="4"/>
  <c r="BN295" i="4"/>
  <c r="BN266" i="4"/>
  <c r="BN292" i="4"/>
  <c r="BN296" i="4"/>
  <c r="BN330" i="4"/>
  <c r="BN298" i="4"/>
  <c r="BN286" i="4"/>
  <c r="BN310" i="4"/>
  <c r="BN314" i="4"/>
  <c r="BN318" i="4"/>
  <c r="BN230" i="4"/>
  <c r="BN323" i="4"/>
  <c r="BN256" i="4"/>
  <c r="BN175" i="4"/>
  <c r="BN371" i="4"/>
  <c r="BN332" i="4"/>
  <c r="BN268" i="4"/>
  <c r="BN341" i="4"/>
  <c r="BN257" i="4"/>
  <c r="BN246" i="4"/>
  <c r="BN344" i="4"/>
  <c r="BN250" i="4"/>
  <c r="BN326" i="4"/>
  <c r="BN347" i="4"/>
  <c r="BN349" i="4"/>
  <c r="BN354" i="4"/>
  <c r="BN356" i="4"/>
  <c r="BN358" i="4"/>
  <c r="BN359" i="4"/>
  <c r="BN241" i="4"/>
  <c r="BN362" i="4"/>
  <c r="BN201" i="4"/>
  <c r="BN368" i="4"/>
  <c r="BN206" i="4"/>
  <c r="BN369" i="4"/>
  <c r="BN396" i="4"/>
  <c r="BN287" i="4"/>
  <c r="J287" i="4" s="1"/>
  <c r="K287" i="4" s="1"/>
  <c r="BN320" i="4"/>
  <c r="J320" i="4" s="1"/>
  <c r="K320" i="4" s="1"/>
  <c r="BN173" i="4"/>
  <c r="BN374" i="4"/>
  <c r="BN376" i="4"/>
  <c r="BN378" i="4"/>
  <c r="BN311" i="4"/>
  <c r="J311" i="4" s="1"/>
  <c r="K311" i="4" s="1"/>
  <c r="N113" i="13"/>
  <c r="N114" i="13" s="1"/>
  <c r="N115" i="13" s="1"/>
  <c r="N116" i="13" s="1"/>
  <c r="N117" i="13" s="1"/>
  <c r="N118" i="13" s="1"/>
  <c r="N119" i="13" s="1"/>
  <c r="N120" i="13" s="1"/>
  <c r="N121" i="13" s="1"/>
  <c r="N122" i="13" s="1"/>
  <c r="N123" i="13" s="1"/>
  <c r="N124" i="13" s="1"/>
  <c r="N125" i="13" s="1"/>
  <c r="N126" i="13" s="1"/>
  <c r="N127" i="13" s="1"/>
  <c r="N128" i="13" s="1"/>
  <c r="BQ398" i="4"/>
  <c r="R398" i="4" s="1"/>
  <c r="M113" i="13"/>
  <c r="M114" i="13" s="1"/>
  <c r="M115" i="13" s="1"/>
  <c r="M116" i="13" s="1"/>
  <c r="M117" i="13" s="1"/>
  <c r="M118" i="13" s="1"/>
  <c r="M119" i="13" s="1"/>
  <c r="M120" i="13" s="1"/>
  <c r="M121" i="13" s="1"/>
  <c r="M122" i="13" s="1"/>
  <c r="M123" i="13" s="1"/>
  <c r="M124" i="13" s="1"/>
  <c r="M125" i="13" s="1"/>
  <c r="M126" i="13" s="1"/>
  <c r="M127" i="13" s="1"/>
  <c r="M128" i="13" s="1"/>
  <c r="O287" i="4" l="1"/>
  <c r="O320" i="4"/>
  <c r="L320" i="4"/>
  <c r="M311" i="4"/>
  <c r="N311" i="4" s="1"/>
  <c r="M320" i="4"/>
  <c r="N320" i="4" s="1"/>
  <c r="M287" i="4"/>
  <c r="N287" i="4" s="1"/>
  <c r="L311" i="4"/>
  <c r="L287" i="4"/>
  <c r="O311" i="4"/>
  <c r="P352" i="4"/>
  <c r="P353" i="4"/>
  <c r="Q352" i="4"/>
  <c r="Q353" i="4"/>
  <c r="BR398" i="4"/>
  <c r="I36" i="15"/>
  <c r="I37" i="15"/>
  <c r="S36" i="15"/>
  <c r="S37" i="15"/>
  <c r="BT397" i="4"/>
  <c r="BT395" i="4"/>
  <c r="BT394" i="4"/>
  <c r="BT298" i="4"/>
  <c r="BT127" i="4"/>
  <c r="BT369" i="4"/>
  <c r="BT232" i="4"/>
  <c r="BT317" i="4"/>
  <c r="BT379" i="4"/>
  <c r="BT378" i="4"/>
  <c r="BT377" i="4"/>
  <c r="BT376" i="4"/>
  <c r="BT375" i="4"/>
  <c r="BT374" i="4"/>
  <c r="BT373" i="4"/>
  <c r="BT333" i="4"/>
  <c r="BT206" i="4"/>
  <c r="BT221" i="4"/>
  <c r="BT256" i="4"/>
  <c r="BT368" i="4"/>
  <c r="BT367" i="4"/>
  <c r="BT201" i="4"/>
  <c r="BT366" i="4"/>
  <c r="BT362" i="4"/>
  <c r="BT361" i="4"/>
  <c r="BT241" i="4"/>
  <c r="BT360" i="4"/>
  <c r="BT359" i="4"/>
  <c r="BT316" i="4"/>
  <c r="BT251" i="4"/>
  <c r="BT358" i="4"/>
  <c r="BT357" i="4"/>
  <c r="BT356" i="4"/>
  <c r="BT355" i="4"/>
  <c r="BT354" i="4"/>
  <c r="BT350" i="4"/>
  <c r="BT349" i="4"/>
  <c r="BT348" i="4"/>
  <c r="BT347" i="4"/>
  <c r="BT267" i="4"/>
  <c r="BT326" i="4"/>
  <c r="BT346" i="4"/>
  <c r="BT250" i="4"/>
  <c r="BT344" i="4"/>
  <c r="BT343" i="4"/>
  <c r="BT246" i="4"/>
  <c r="BT342" i="4"/>
  <c r="BT257" i="4"/>
  <c r="BT190" i="4"/>
  <c r="BT341" i="4"/>
  <c r="BT327" i="4"/>
  <c r="BT268" i="4"/>
  <c r="BT332" i="4"/>
  <c r="BT371" i="4"/>
  <c r="BT331" i="4"/>
  <c r="BT263" i="4"/>
  <c r="BT329" i="4"/>
  <c r="BT175" i="4"/>
  <c r="BT325" i="4"/>
  <c r="BT324" i="4"/>
  <c r="BT323" i="4"/>
  <c r="BT322" i="4"/>
  <c r="BT286" i="4"/>
  <c r="BT230" i="4"/>
  <c r="BT319" i="4"/>
  <c r="BT318" i="4"/>
  <c r="BT315" i="4"/>
  <c r="BT314" i="4"/>
  <c r="BT313" i="4"/>
  <c r="BT310" i="4"/>
  <c r="BT309" i="4"/>
  <c r="BT308" i="4"/>
  <c r="BT303" i="4"/>
  <c r="BT372" i="4"/>
  <c r="BT297" i="4"/>
  <c r="BT330" i="4"/>
  <c r="BT296" i="4"/>
  <c r="BT312" i="4"/>
  <c r="BT292" i="4"/>
  <c r="BT306" i="4"/>
  <c r="BT266" i="4"/>
  <c r="BT289" i="4"/>
  <c r="BT269" i="4"/>
  <c r="BT295" i="4"/>
  <c r="BT288" i="4"/>
  <c r="BT222" i="4"/>
  <c r="BT283" i="4"/>
  <c r="BT282" i="4"/>
  <c r="BT219" i="4"/>
  <c r="BT281" i="4"/>
  <c r="BT294" i="4"/>
  <c r="BT290" i="4"/>
  <c r="BT276" i="4"/>
  <c r="BT274" i="4"/>
  <c r="BT273" i="4"/>
  <c r="BT259" i="4"/>
  <c r="BT223" i="4"/>
  <c r="BT270" i="4"/>
  <c r="BT280" i="4"/>
  <c r="BT179" i="4"/>
  <c r="BT260" i="4"/>
  <c r="BT106" i="4"/>
  <c r="BT258" i="4"/>
  <c r="BT272" i="4"/>
  <c r="BT365" i="4"/>
  <c r="BT234" i="4"/>
  <c r="BT244" i="4"/>
  <c r="BT70" i="4"/>
  <c r="BT242" i="4"/>
  <c r="BT293" i="4"/>
  <c r="BT252" i="4"/>
  <c r="BT227" i="4"/>
  <c r="BT249" i="4"/>
  <c r="BT248" i="4"/>
  <c r="BT247" i="4"/>
  <c r="BT134" i="4"/>
  <c r="BT384" i="4"/>
  <c r="BT214" i="4"/>
  <c r="BT226" i="4"/>
  <c r="BT210" i="4"/>
  <c r="BT87" i="4"/>
  <c r="BT240" i="4"/>
  <c r="BT277" i="4"/>
  <c r="BT291" i="4"/>
  <c r="BT237" i="4"/>
  <c r="BT236" i="4"/>
  <c r="BT233" i="4"/>
  <c r="BT125" i="4"/>
  <c r="BT340" i="4"/>
  <c r="BT128" i="4"/>
  <c r="BT187" i="4"/>
  <c r="BT156" i="4"/>
  <c r="BT271" i="4"/>
  <c r="BT339" i="4"/>
  <c r="BT203" i="4"/>
  <c r="BT209" i="4"/>
  <c r="BT147" i="4"/>
  <c r="BT216" i="4"/>
  <c r="BT142" i="4"/>
  <c r="BT307" i="4"/>
  <c r="BT211" i="4"/>
  <c r="BT243" i="4"/>
  <c r="BT217" i="4"/>
  <c r="BT231" i="4"/>
  <c r="BT174" i="4"/>
  <c r="BT228" i="4"/>
  <c r="BT170" i="4"/>
  <c r="BT164" i="4"/>
  <c r="BT204" i="4"/>
  <c r="BT202" i="4"/>
  <c r="BT229" i="4"/>
  <c r="BT199" i="4"/>
  <c r="BT191" i="4"/>
  <c r="BT101" i="4"/>
  <c r="BT396" i="4"/>
  <c r="BT177" i="4"/>
  <c r="BT321" i="4"/>
  <c r="BT265" i="4"/>
  <c r="BT364" i="4"/>
  <c r="BT245" i="4"/>
  <c r="BT176" i="4"/>
  <c r="BT195" i="4"/>
  <c r="BT133" i="4"/>
  <c r="BT189" i="4"/>
  <c r="BT99" i="4"/>
  <c r="BT208" i="4"/>
  <c r="BT158" i="4"/>
  <c r="BT181" i="4"/>
  <c r="BT200" i="4"/>
  <c r="BT51" i="4"/>
  <c r="BT166" i="4"/>
  <c r="BT192" i="4"/>
  <c r="BT184" i="4"/>
  <c r="BT205" i="4"/>
  <c r="BT212" i="4"/>
  <c r="BT198" i="4"/>
  <c r="BT238" i="4"/>
  <c r="BT183" i="4"/>
  <c r="BT197" i="4"/>
  <c r="BT180" i="4"/>
  <c r="BT196" i="4"/>
  <c r="BT207" i="4"/>
  <c r="BT194" i="4"/>
  <c r="BT163" i="4"/>
  <c r="BT255" i="4"/>
  <c r="BT140" i="4"/>
  <c r="BT213" i="4"/>
  <c r="BT193" i="4"/>
  <c r="BT161" i="4"/>
  <c r="BT146" i="4"/>
  <c r="BT168" i="4"/>
  <c r="BT84" i="4"/>
  <c r="BT172" i="4"/>
  <c r="BT100" i="4"/>
  <c r="BT150" i="4"/>
  <c r="BT154" i="4"/>
  <c r="BT160" i="4"/>
  <c r="BT138" i="4"/>
  <c r="BT239" i="4"/>
  <c r="BT151" i="4"/>
  <c r="BT157" i="4"/>
  <c r="BT215" i="4"/>
  <c r="BT155" i="4"/>
  <c r="BT159" i="4"/>
  <c r="BT130" i="4"/>
  <c r="BT188" i="4"/>
  <c r="BT165" i="4"/>
  <c r="BT113" i="4"/>
  <c r="BT110" i="4"/>
  <c r="BT42" i="4"/>
  <c r="BT137" i="4"/>
  <c r="BT225" i="4"/>
  <c r="BT182" i="4"/>
  <c r="BT136" i="4"/>
  <c r="BT185" i="4"/>
  <c r="BT143" i="4"/>
  <c r="BT162" i="4"/>
  <c r="BT167" i="4"/>
  <c r="BT103" i="4"/>
  <c r="BT139" i="4"/>
  <c r="BT148" i="4"/>
  <c r="BT178" i="4"/>
  <c r="BT121" i="4"/>
  <c r="BT153" i="4"/>
  <c r="BT171" i="4"/>
  <c r="BT149" i="4"/>
  <c r="BT80" i="4"/>
  <c r="BT123" i="4"/>
  <c r="BT220" i="4"/>
  <c r="BT186" i="4"/>
  <c r="BT141" i="4"/>
  <c r="BT132" i="4"/>
  <c r="BT117" i="4"/>
  <c r="BT169" i="4"/>
  <c r="BT114" i="4"/>
  <c r="BT112" i="4"/>
  <c r="BT120" i="4"/>
  <c r="BT131" i="4"/>
  <c r="BT88" i="4"/>
  <c r="BT118" i="4"/>
  <c r="BT135" i="4"/>
  <c r="BT116" i="4"/>
  <c r="BT102" i="4"/>
  <c r="BT68" i="4"/>
  <c r="BT111" i="4"/>
  <c r="BT122" i="4"/>
  <c r="BT97" i="4"/>
  <c r="BT119" i="4"/>
  <c r="BT107" i="4"/>
  <c r="BT95" i="4"/>
  <c r="BT108" i="4"/>
  <c r="BT126" i="4"/>
  <c r="BT94" i="4"/>
  <c r="BT105" i="4"/>
  <c r="BT129" i="4"/>
  <c r="BT109" i="4"/>
  <c r="BT115" i="4"/>
  <c r="BT63" i="4"/>
  <c r="BT93" i="4"/>
  <c r="BT98" i="4"/>
  <c r="BT104" i="4"/>
  <c r="BT56" i="4"/>
  <c r="BT96" i="4"/>
  <c r="BT91" i="4"/>
  <c r="BT78" i="4"/>
  <c r="BT77" i="4"/>
  <c r="BT124" i="4"/>
  <c r="BT89" i="4"/>
  <c r="BT92" i="4"/>
  <c r="BT86" i="4"/>
  <c r="BT83" i="4"/>
  <c r="BT82" i="4"/>
  <c r="BT90" i="4"/>
  <c r="BT81" i="4"/>
  <c r="BT75" i="4"/>
  <c r="BT57" i="4"/>
  <c r="BT145" i="4"/>
  <c r="BT79" i="4"/>
  <c r="BT72" i="4"/>
  <c r="BT67" i="4"/>
  <c r="BT73" i="4"/>
  <c r="BT69" i="4"/>
  <c r="BT54" i="4"/>
  <c r="BT55" i="4"/>
  <c r="BT59" i="4"/>
  <c r="BT71" i="4"/>
  <c r="BT76" i="4"/>
  <c r="BT74" i="4"/>
  <c r="BT30" i="4"/>
  <c r="BT65" i="4"/>
  <c r="BT61" i="4"/>
  <c r="BT52" i="4"/>
  <c r="BT60" i="4"/>
  <c r="BT47" i="4"/>
  <c r="BT44" i="4"/>
  <c r="BT66" i="4"/>
  <c r="BT50" i="4"/>
  <c r="BT48" i="4"/>
  <c r="BT64" i="4"/>
  <c r="BT46" i="4"/>
  <c r="BT85" i="4"/>
  <c r="BT22" i="4"/>
  <c r="BT49" i="4"/>
  <c r="BT45" i="4"/>
  <c r="BT58" i="4"/>
  <c r="BT38" i="4"/>
  <c r="BT53" i="4"/>
  <c r="BT43" i="4"/>
  <c r="BT41" i="4"/>
  <c r="BT36" i="4"/>
  <c r="BT37" i="4"/>
  <c r="BT28" i="4"/>
  <c r="BT39" i="4"/>
  <c r="BT31" i="4"/>
  <c r="BT35" i="4"/>
  <c r="BT24" i="4"/>
  <c r="BT34" i="4"/>
  <c r="BT29" i="4"/>
  <c r="BT32" i="4"/>
  <c r="BT62" i="4"/>
  <c r="BT40" i="4"/>
  <c r="BT27" i="4"/>
  <c r="BT25" i="4"/>
  <c r="BT26" i="4"/>
  <c r="BT33" i="4"/>
  <c r="BT20" i="4"/>
  <c r="BT21" i="4"/>
  <c r="BT23" i="4"/>
  <c r="BT17" i="4"/>
  <c r="BT19" i="4"/>
  <c r="BT18" i="4"/>
  <c r="BT13" i="4"/>
  <c r="BT16" i="4"/>
  <c r="BT15" i="4"/>
  <c r="BT12" i="4"/>
  <c r="BT14" i="4"/>
  <c r="BT11" i="4"/>
  <c r="BT10" i="4"/>
  <c r="BS398" i="4"/>
  <c r="BV397" i="4"/>
  <c r="BV395" i="4"/>
  <c r="BV394" i="4"/>
  <c r="BV298" i="4"/>
  <c r="BV127" i="4"/>
  <c r="BV369" i="4"/>
  <c r="BV359" i="4"/>
  <c r="BV232" i="4"/>
  <c r="BV317" i="4"/>
  <c r="BV379" i="4"/>
  <c r="BV378" i="4"/>
  <c r="BV377" i="4"/>
  <c r="BV376" i="4"/>
  <c r="BV375" i="4"/>
  <c r="BV374" i="4"/>
  <c r="BV373" i="4"/>
  <c r="BV333" i="4"/>
  <c r="BV206" i="4"/>
  <c r="BV221" i="4"/>
  <c r="BV256" i="4"/>
  <c r="BV368" i="4"/>
  <c r="BV125" i="4"/>
  <c r="BV367" i="4"/>
  <c r="BV201" i="4"/>
  <c r="BV366" i="4"/>
  <c r="BV362" i="4"/>
  <c r="BV361" i="4"/>
  <c r="BV241" i="4"/>
  <c r="BV360" i="4"/>
  <c r="BV316" i="4"/>
  <c r="BV251" i="4"/>
  <c r="BV358" i="4"/>
  <c r="BV357" i="4"/>
  <c r="BV356" i="4"/>
  <c r="BV355" i="4"/>
  <c r="BV354" i="4"/>
  <c r="BV350" i="4"/>
  <c r="BV349" i="4"/>
  <c r="BV348" i="4"/>
  <c r="BV347" i="4"/>
  <c r="BV267" i="4"/>
  <c r="BV326" i="4"/>
  <c r="BV346" i="4"/>
  <c r="BV250" i="4"/>
  <c r="BV344" i="4"/>
  <c r="BV343" i="4"/>
  <c r="BV246" i="4"/>
  <c r="BV342" i="4"/>
  <c r="BV257" i="4"/>
  <c r="BV190" i="4"/>
  <c r="BV341" i="4"/>
  <c r="BV327" i="4"/>
  <c r="BV268" i="4"/>
  <c r="BV332" i="4"/>
  <c r="BV371" i="4"/>
  <c r="BV331" i="4"/>
  <c r="BV263" i="4"/>
  <c r="BV329" i="4"/>
  <c r="BV175" i="4"/>
  <c r="BV325" i="4"/>
  <c r="BV324" i="4"/>
  <c r="BV323" i="4"/>
  <c r="BV322" i="4"/>
  <c r="BV286" i="4"/>
  <c r="BV230" i="4"/>
  <c r="BV319" i="4"/>
  <c r="BV318" i="4"/>
  <c r="BV315" i="4"/>
  <c r="BV314" i="4"/>
  <c r="BV313" i="4"/>
  <c r="BV310" i="4"/>
  <c r="BV309" i="4"/>
  <c r="BV308" i="4"/>
  <c r="BV303" i="4"/>
  <c r="BV372" i="4"/>
  <c r="BV297" i="4"/>
  <c r="BV330" i="4"/>
  <c r="BV296" i="4"/>
  <c r="BV312" i="4"/>
  <c r="BV292" i="4"/>
  <c r="BV306" i="4"/>
  <c r="BV266" i="4"/>
  <c r="BV289" i="4"/>
  <c r="BV269" i="4"/>
  <c r="BV295" i="4"/>
  <c r="BV288" i="4"/>
  <c r="BV222" i="4"/>
  <c r="BV283" i="4"/>
  <c r="BV282" i="4"/>
  <c r="BV219" i="4"/>
  <c r="BV281" i="4"/>
  <c r="BV294" i="4"/>
  <c r="BV290" i="4"/>
  <c r="BV276" i="4"/>
  <c r="BV274" i="4"/>
  <c r="BV273" i="4"/>
  <c r="BV259" i="4"/>
  <c r="BV223" i="4"/>
  <c r="BV270" i="4"/>
  <c r="BV179" i="4"/>
  <c r="BV260" i="4"/>
  <c r="BV106" i="4"/>
  <c r="BV258" i="4"/>
  <c r="BV272" i="4"/>
  <c r="BV365" i="4"/>
  <c r="BV234" i="4"/>
  <c r="BV244" i="4"/>
  <c r="BV70" i="4"/>
  <c r="BV210" i="4"/>
  <c r="BV242" i="4"/>
  <c r="BV293" i="4"/>
  <c r="BV252" i="4"/>
  <c r="BV248" i="4"/>
  <c r="BV247" i="4"/>
  <c r="BV134" i="4"/>
  <c r="BV384" i="4"/>
  <c r="BV214" i="4"/>
  <c r="BV87" i="4"/>
  <c r="BV240" i="4"/>
  <c r="BV277" i="4"/>
  <c r="BV226" i="4"/>
  <c r="BV291" i="4"/>
  <c r="BV237" i="4"/>
  <c r="BV236" i="4"/>
  <c r="BV233" i="4"/>
  <c r="BV142" i="4"/>
  <c r="BV340" i="4"/>
  <c r="BV128" i="4"/>
  <c r="BV156" i="4"/>
  <c r="BV174" i="4"/>
  <c r="BV164" i="4"/>
  <c r="BV271" i="4"/>
  <c r="BV339" i="4"/>
  <c r="BV203" i="4"/>
  <c r="BV209" i="4"/>
  <c r="BV147" i="4"/>
  <c r="BV216" i="4"/>
  <c r="BV217" i="4"/>
  <c r="BV307" i="4"/>
  <c r="BV211" i="4"/>
  <c r="BV243" i="4"/>
  <c r="BV231" i="4"/>
  <c r="BV228" i="4"/>
  <c r="BV170" i="4"/>
  <c r="BV229" i="4"/>
  <c r="BV204" i="4"/>
  <c r="BV202" i="4"/>
  <c r="BV199" i="4"/>
  <c r="BV191" i="4"/>
  <c r="BV177" i="4"/>
  <c r="BV101" i="4"/>
  <c r="BV396" i="4"/>
  <c r="BV321" i="4"/>
  <c r="BV265" i="4"/>
  <c r="BV364" i="4"/>
  <c r="BV245" i="4"/>
  <c r="BV176" i="4"/>
  <c r="BV195" i="4"/>
  <c r="BV133" i="4"/>
  <c r="BV189" i="4"/>
  <c r="BV99" i="4"/>
  <c r="BV208" i="4"/>
  <c r="BV158" i="4"/>
  <c r="BV238" i="4"/>
  <c r="BV200" i="4"/>
  <c r="BV51" i="4"/>
  <c r="BV166" i="4"/>
  <c r="BV181" i="4"/>
  <c r="BV192" i="4"/>
  <c r="BV184" i="4"/>
  <c r="BV205" i="4"/>
  <c r="BV212" i="4"/>
  <c r="BV198" i="4"/>
  <c r="BV183" i="4"/>
  <c r="BV197" i="4"/>
  <c r="BV180" i="4"/>
  <c r="BV163" i="4"/>
  <c r="BV196" i="4"/>
  <c r="BV207" i="4"/>
  <c r="BV194" i="4"/>
  <c r="BV255" i="4"/>
  <c r="BV140" i="4"/>
  <c r="BV213" i="4"/>
  <c r="BV193" i="4"/>
  <c r="BV172" i="4"/>
  <c r="BV161" i="4"/>
  <c r="BV146" i="4"/>
  <c r="BV168" i="4"/>
  <c r="BV100" i="4"/>
  <c r="BV150" i="4"/>
  <c r="BV84" i="4"/>
  <c r="BV160" i="4"/>
  <c r="BV151" i="4"/>
  <c r="BV157" i="4"/>
  <c r="BV215" i="4"/>
  <c r="BV239" i="4"/>
  <c r="BV155" i="4"/>
  <c r="BV159" i="4"/>
  <c r="BV130" i="4"/>
  <c r="BV188" i="4"/>
  <c r="BV165" i="4"/>
  <c r="BV80" i="4"/>
  <c r="BV137" i="4"/>
  <c r="BV113" i="4"/>
  <c r="BV110" i="4"/>
  <c r="BV42" i="4"/>
  <c r="BV225" i="4"/>
  <c r="BV136" i="4"/>
  <c r="BV182" i="4"/>
  <c r="BV103" i="4"/>
  <c r="BV185" i="4"/>
  <c r="BV143" i="4"/>
  <c r="BV162" i="4"/>
  <c r="BV167" i="4"/>
  <c r="BV139" i="4"/>
  <c r="BV148" i="4"/>
  <c r="BV178" i="4"/>
  <c r="BV153" i="4"/>
  <c r="BV171" i="4"/>
  <c r="BV149" i="4"/>
  <c r="BV123" i="4"/>
  <c r="BV220" i="4"/>
  <c r="BV186" i="4"/>
  <c r="BV141" i="4"/>
  <c r="BV132" i="4"/>
  <c r="BV117" i="4"/>
  <c r="BV169" i="4"/>
  <c r="BV114" i="4"/>
  <c r="BV112" i="4"/>
  <c r="BV120" i="4"/>
  <c r="BV131" i="4"/>
  <c r="BV88" i="4"/>
  <c r="BV118" i="4"/>
  <c r="BV135" i="4"/>
  <c r="BV116" i="4"/>
  <c r="BV68" i="4"/>
  <c r="BV107" i="4"/>
  <c r="BV111" i="4"/>
  <c r="BV122" i="4"/>
  <c r="BV97" i="4"/>
  <c r="BV119" i="4"/>
  <c r="BV95" i="4"/>
  <c r="BV108" i="4"/>
  <c r="BV126" i="4"/>
  <c r="BV94" i="4"/>
  <c r="BV105" i="4"/>
  <c r="BV115" i="4"/>
  <c r="BV129" i="4"/>
  <c r="BV109" i="4"/>
  <c r="BV124" i="4"/>
  <c r="BV93" i="4"/>
  <c r="BV98" i="4"/>
  <c r="BV104" i="4"/>
  <c r="BV56" i="4"/>
  <c r="BV96" i="4"/>
  <c r="BV91" i="4"/>
  <c r="BV47" i="4"/>
  <c r="BV78" i="4"/>
  <c r="BV92" i="4"/>
  <c r="BV89" i="4"/>
  <c r="BV83" i="4"/>
  <c r="BV90" i="4"/>
  <c r="BV81" i="4"/>
  <c r="BV57" i="4"/>
  <c r="BV86" i="4"/>
  <c r="BV75" i="4"/>
  <c r="BV79" i="4"/>
  <c r="BV72" i="4"/>
  <c r="BV73" i="4"/>
  <c r="BV67" i="4"/>
  <c r="BV54" i="4"/>
  <c r="BV55" i="4"/>
  <c r="BV59" i="4"/>
  <c r="BV145" i="4"/>
  <c r="BV71" i="4"/>
  <c r="BV76" i="4"/>
  <c r="BV74" i="4"/>
  <c r="BV61" i="4"/>
  <c r="BV69" i="4"/>
  <c r="BV44" i="4"/>
  <c r="BV66" i="4"/>
  <c r="BV60" i="4"/>
  <c r="BV50" i="4"/>
  <c r="BV48" i="4"/>
  <c r="BV49" i="4"/>
  <c r="BV46" i="4"/>
  <c r="BV45" i="4"/>
  <c r="BV58" i="4"/>
  <c r="BV53" i="4"/>
  <c r="BV85" i="4"/>
  <c r="BV27" i="4"/>
  <c r="BV36" i="4"/>
  <c r="BV37" i="4"/>
  <c r="BV35" i="4"/>
  <c r="BV40" i="4"/>
  <c r="BV34" i="4"/>
  <c r="BV29" i="4"/>
  <c r="BV64" i="4"/>
  <c r="BV62" i="4"/>
  <c r="BV30" i="4"/>
  <c r="BV25" i="4"/>
  <c r="BV26" i="4"/>
  <c r="BV33" i="4"/>
  <c r="BV20" i="4"/>
  <c r="BV21" i="4"/>
  <c r="BV23" i="4"/>
  <c r="BV18" i="4"/>
  <c r="BV19" i="4"/>
  <c r="BV13" i="4"/>
  <c r="BV16" i="4"/>
  <c r="BV15" i="4"/>
  <c r="BV12" i="4"/>
  <c r="BV14" i="4"/>
  <c r="BV11" i="4"/>
  <c r="BV10" i="4"/>
  <c r="BU398" i="4"/>
  <c r="BV398" i="4" s="1"/>
  <c r="BX397" i="4"/>
  <c r="BX395" i="4"/>
  <c r="BX394" i="4"/>
  <c r="BX298" i="4"/>
  <c r="BX127" i="4"/>
  <c r="BX369" i="4"/>
  <c r="BX359" i="4"/>
  <c r="BX232" i="4"/>
  <c r="BX317" i="4"/>
  <c r="BX379" i="4"/>
  <c r="BX378" i="4"/>
  <c r="BX377" i="4"/>
  <c r="BX376" i="4"/>
  <c r="BX375" i="4"/>
  <c r="BX374" i="4"/>
  <c r="BX373" i="4"/>
  <c r="BX333" i="4"/>
  <c r="BX206" i="4"/>
  <c r="BX221" i="4"/>
  <c r="BX256" i="4"/>
  <c r="BX368" i="4"/>
  <c r="BX125" i="4"/>
  <c r="BX367" i="4"/>
  <c r="BX201" i="4"/>
  <c r="BX366" i="4"/>
  <c r="BX362" i="4"/>
  <c r="BX361" i="4"/>
  <c r="BX241" i="4"/>
  <c r="BX360" i="4"/>
  <c r="BX316" i="4"/>
  <c r="BX251" i="4"/>
  <c r="BX358" i="4"/>
  <c r="BX357" i="4"/>
  <c r="BX356" i="4"/>
  <c r="BX355" i="4"/>
  <c r="BX354" i="4"/>
  <c r="BX350" i="4"/>
  <c r="BX349" i="4"/>
  <c r="BX348" i="4"/>
  <c r="BX347" i="4"/>
  <c r="BX267" i="4"/>
  <c r="BX326" i="4"/>
  <c r="BX346" i="4"/>
  <c r="BX250" i="4"/>
  <c r="BX344" i="4"/>
  <c r="BX343" i="4"/>
  <c r="BX246" i="4"/>
  <c r="BX342" i="4"/>
  <c r="BX257" i="4"/>
  <c r="BX280" i="4"/>
  <c r="BX190" i="4"/>
  <c r="BX341" i="4"/>
  <c r="BX327" i="4"/>
  <c r="BX268" i="4"/>
  <c r="BX332" i="4"/>
  <c r="BX371" i="4"/>
  <c r="BX331" i="4"/>
  <c r="BX263" i="4"/>
  <c r="BX329" i="4"/>
  <c r="BX175" i="4"/>
  <c r="BX325" i="4"/>
  <c r="BX324" i="4"/>
  <c r="BX323" i="4"/>
  <c r="BX322" i="4"/>
  <c r="BX286" i="4"/>
  <c r="BX230" i="4"/>
  <c r="BX319" i="4"/>
  <c r="BX318" i="4"/>
  <c r="BX315" i="4"/>
  <c r="BX314" i="4"/>
  <c r="BX313" i="4"/>
  <c r="BX310" i="4"/>
  <c r="BX309" i="4"/>
  <c r="BX308" i="4"/>
  <c r="BX303" i="4"/>
  <c r="BX372" i="4"/>
  <c r="BX227" i="4"/>
  <c r="BX249" i="4"/>
  <c r="BX297" i="4"/>
  <c r="BX330" i="4"/>
  <c r="BX296" i="4"/>
  <c r="BX312" i="4"/>
  <c r="BX292" i="4"/>
  <c r="BX306" i="4"/>
  <c r="BX266" i="4"/>
  <c r="BX289" i="4"/>
  <c r="BX269" i="4"/>
  <c r="BX295" i="4"/>
  <c r="BX288" i="4"/>
  <c r="BX222" i="4"/>
  <c r="BX283" i="4"/>
  <c r="BX282" i="4"/>
  <c r="BX219" i="4"/>
  <c r="BX281" i="4"/>
  <c r="BX294" i="4"/>
  <c r="BX290" i="4"/>
  <c r="BX276" i="4"/>
  <c r="BX274" i="4"/>
  <c r="BX273" i="4"/>
  <c r="BX259" i="4"/>
  <c r="BX223" i="4"/>
  <c r="BX270" i="4"/>
  <c r="BX179" i="4"/>
  <c r="BX260" i="4"/>
  <c r="BX106" i="4"/>
  <c r="BX258" i="4"/>
  <c r="BX272" i="4"/>
  <c r="BX365" i="4"/>
  <c r="BX234" i="4"/>
  <c r="BX244" i="4"/>
  <c r="BX187" i="4"/>
  <c r="BX70" i="4"/>
  <c r="BX210" i="4"/>
  <c r="BX242" i="4"/>
  <c r="BX293" i="4"/>
  <c r="BX252" i="4"/>
  <c r="BX248" i="4"/>
  <c r="BX247" i="4"/>
  <c r="BX134" i="4"/>
  <c r="BX384" i="4"/>
  <c r="BX214" i="4"/>
  <c r="BX87" i="4"/>
  <c r="BX240" i="4"/>
  <c r="BX277" i="4"/>
  <c r="BX226" i="4"/>
  <c r="BX291" i="4"/>
  <c r="BX237" i="4"/>
  <c r="BX236" i="4"/>
  <c r="BX233" i="4"/>
  <c r="BX142" i="4"/>
  <c r="BX340" i="4"/>
  <c r="BX128" i="4"/>
  <c r="BX156" i="4"/>
  <c r="BX174" i="4"/>
  <c r="BX164" i="4"/>
  <c r="BX271" i="4"/>
  <c r="BX339" i="4"/>
  <c r="BX203" i="4"/>
  <c r="BX209" i="4"/>
  <c r="BX147" i="4"/>
  <c r="BX216" i="4"/>
  <c r="BX217" i="4"/>
  <c r="BX307" i="4"/>
  <c r="BX211" i="4"/>
  <c r="BX243" i="4"/>
  <c r="BX231" i="4"/>
  <c r="BX228" i="4"/>
  <c r="BX170" i="4"/>
  <c r="BX229" i="4"/>
  <c r="BX204" i="4"/>
  <c r="BX202" i="4"/>
  <c r="BX199" i="4"/>
  <c r="BX191" i="4"/>
  <c r="BX177" i="4"/>
  <c r="BX101" i="4"/>
  <c r="BX396" i="4"/>
  <c r="BX321" i="4"/>
  <c r="BX265" i="4"/>
  <c r="BX364" i="4"/>
  <c r="BX245" i="4"/>
  <c r="BX176" i="4"/>
  <c r="BX195" i="4"/>
  <c r="BX133" i="4"/>
  <c r="BX189" i="4"/>
  <c r="BX99" i="4"/>
  <c r="BX208" i="4"/>
  <c r="BX158" i="4"/>
  <c r="BX238" i="4"/>
  <c r="BX200" i="4"/>
  <c r="BX51" i="4"/>
  <c r="BX166" i="4"/>
  <c r="BX181" i="4"/>
  <c r="BX192" i="4"/>
  <c r="BX184" i="4"/>
  <c r="BX205" i="4"/>
  <c r="BX212" i="4"/>
  <c r="BX198" i="4"/>
  <c r="BX183" i="4"/>
  <c r="BX197" i="4"/>
  <c r="BX180" i="4"/>
  <c r="BX163" i="4"/>
  <c r="BX196" i="4"/>
  <c r="BX207" i="4"/>
  <c r="BX194" i="4"/>
  <c r="BX255" i="4"/>
  <c r="BX140" i="4"/>
  <c r="BX213" i="4"/>
  <c r="BX138" i="4"/>
  <c r="BX154" i="4"/>
  <c r="BX193" i="4"/>
  <c r="BX172" i="4"/>
  <c r="BX161" i="4"/>
  <c r="BX146" i="4"/>
  <c r="BX168" i="4"/>
  <c r="BX100" i="4"/>
  <c r="BX150" i="4"/>
  <c r="BX84" i="4"/>
  <c r="BX160" i="4"/>
  <c r="BX151" i="4"/>
  <c r="BX157" i="4"/>
  <c r="BX215" i="4"/>
  <c r="BX239" i="4"/>
  <c r="BX155" i="4"/>
  <c r="BX159" i="4"/>
  <c r="BX130" i="4"/>
  <c r="BX188" i="4"/>
  <c r="BX165" i="4"/>
  <c r="BX80" i="4"/>
  <c r="BX137" i="4"/>
  <c r="BX113" i="4"/>
  <c r="BX110" i="4"/>
  <c r="BX42" i="4"/>
  <c r="BX225" i="4"/>
  <c r="BX136" i="4"/>
  <c r="BX182" i="4"/>
  <c r="BX103" i="4"/>
  <c r="BX185" i="4"/>
  <c r="BX143" i="4"/>
  <c r="BX162" i="4"/>
  <c r="BX167" i="4"/>
  <c r="BX139" i="4"/>
  <c r="BX121" i="4"/>
  <c r="BX148" i="4"/>
  <c r="BX178" i="4"/>
  <c r="BX153" i="4"/>
  <c r="BX171" i="4"/>
  <c r="BX149" i="4"/>
  <c r="BX123" i="4"/>
  <c r="BX220" i="4"/>
  <c r="BX186" i="4"/>
  <c r="BX63" i="4"/>
  <c r="BX141" i="4"/>
  <c r="BX132" i="4"/>
  <c r="BX117" i="4"/>
  <c r="BX169" i="4"/>
  <c r="BX114" i="4"/>
  <c r="BX112" i="4"/>
  <c r="BX120" i="4"/>
  <c r="BX131" i="4"/>
  <c r="BX88" i="4"/>
  <c r="BX118" i="4"/>
  <c r="BX135" i="4"/>
  <c r="BX116" i="4"/>
  <c r="BX102" i="4"/>
  <c r="BX68" i="4"/>
  <c r="BX107" i="4"/>
  <c r="BX111" i="4"/>
  <c r="BX122" i="4"/>
  <c r="BX97" i="4"/>
  <c r="BX119" i="4"/>
  <c r="BX95" i="4"/>
  <c r="BX108" i="4"/>
  <c r="BX126" i="4"/>
  <c r="BX94" i="4"/>
  <c r="BX105" i="4"/>
  <c r="BX115" i="4"/>
  <c r="BX129" i="4"/>
  <c r="BX109" i="4"/>
  <c r="BX124" i="4"/>
  <c r="BX93" i="4"/>
  <c r="BX98" i="4"/>
  <c r="BX104" i="4"/>
  <c r="BX56" i="4"/>
  <c r="BX96" i="4"/>
  <c r="BX91" i="4"/>
  <c r="BX47" i="4"/>
  <c r="BX78" i="4"/>
  <c r="BX77" i="4"/>
  <c r="BX92" i="4"/>
  <c r="BX89" i="4"/>
  <c r="BX83" i="4"/>
  <c r="BX82" i="4"/>
  <c r="BX90" i="4"/>
  <c r="BX81" i="4"/>
  <c r="BX57" i="4"/>
  <c r="BX86" i="4"/>
  <c r="BX75" i="4"/>
  <c r="BX79" i="4"/>
  <c r="BX72" i="4"/>
  <c r="BX73" i="4"/>
  <c r="BX67" i="4"/>
  <c r="BX54" i="4"/>
  <c r="BX55" i="4"/>
  <c r="BX59" i="4"/>
  <c r="BX145" i="4"/>
  <c r="BX71" i="4"/>
  <c r="BX65" i="4"/>
  <c r="BX76" i="4"/>
  <c r="BX74" i="4"/>
  <c r="BX61" i="4"/>
  <c r="BX69" i="4"/>
  <c r="BX52" i="4"/>
  <c r="BX44" i="4"/>
  <c r="BX66" i="4"/>
  <c r="BX60" i="4"/>
  <c r="BX50" i="4"/>
  <c r="BX48" i="4"/>
  <c r="BX22" i="4"/>
  <c r="BX49" i="4"/>
  <c r="BX46" i="4"/>
  <c r="BX45" i="4"/>
  <c r="BX38" i="4"/>
  <c r="BX41" i="4"/>
  <c r="BX58" i="4"/>
  <c r="BX53" i="4"/>
  <c r="BX85" i="4"/>
  <c r="BX43" i="4"/>
  <c r="BX39" i="4"/>
  <c r="BX27" i="4"/>
  <c r="BX36" i="4"/>
  <c r="BX37" i="4"/>
  <c r="BX28" i="4"/>
  <c r="BX31" i="4"/>
  <c r="BX32" i="4"/>
  <c r="BX35" i="4"/>
  <c r="BX40" i="4"/>
  <c r="BX24" i="4"/>
  <c r="BX34" i="4"/>
  <c r="BX29" i="4"/>
  <c r="BX64" i="4"/>
  <c r="BX62" i="4"/>
  <c r="BX30" i="4"/>
  <c r="BX25" i="4"/>
  <c r="BX26" i="4"/>
  <c r="BX33" i="4"/>
  <c r="BX20" i="4"/>
  <c r="BX21" i="4"/>
  <c r="BX23" i="4"/>
  <c r="BX18" i="4"/>
  <c r="BX17" i="4"/>
  <c r="BX19" i="4"/>
  <c r="BX13" i="4"/>
  <c r="BX16" i="4"/>
  <c r="BX15" i="4"/>
  <c r="BX12" i="4"/>
  <c r="BX14" i="4"/>
  <c r="BX11" i="4"/>
  <c r="BX10" i="4"/>
  <c r="BW398" i="4"/>
  <c r="BX398" i="4" s="1"/>
  <c r="P320" i="4" l="1"/>
  <c r="P287" i="4"/>
  <c r="Q311" i="4"/>
  <c r="Q287" i="4"/>
  <c r="Q320" i="4"/>
  <c r="P311" i="4"/>
  <c r="BT398" i="4"/>
  <c r="FP316" i="4"/>
  <c r="FN316" i="4"/>
  <c r="FL316" i="4"/>
  <c r="FJ316" i="4"/>
  <c r="FH316" i="4"/>
  <c r="FF316" i="4"/>
  <c r="FD316" i="4"/>
  <c r="FB316" i="4"/>
  <c r="EZ316" i="4"/>
  <c r="EX316" i="4"/>
  <c r="EV316" i="4"/>
  <c r="ET316" i="4"/>
  <c r="ER316" i="4"/>
  <c r="EP316" i="4"/>
  <c r="EN316" i="4"/>
  <c r="EL316" i="4"/>
  <c r="EJ316" i="4"/>
  <c r="EH316" i="4"/>
  <c r="EF316" i="4"/>
  <c r="ED316" i="4"/>
  <c r="EB316" i="4"/>
  <c r="DZ316" i="4"/>
  <c r="DX316" i="4"/>
  <c r="DV316" i="4"/>
  <c r="DT316" i="4"/>
  <c r="DR316" i="4"/>
  <c r="DP316" i="4"/>
  <c r="DN316" i="4"/>
  <c r="DL316" i="4"/>
  <c r="DJ316" i="4"/>
  <c r="DH316" i="4"/>
  <c r="DF316" i="4"/>
  <c r="DD316" i="4"/>
  <c r="DB316" i="4"/>
  <c r="CZ316" i="4"/>
  <c r="CX316" i="4"/>
  <c r="CV316" i="4"/>
  <c r="CT316" i="4"/>
  <c r="CR316" i="4"/>
  <c r="CP316" i="4"/>
  <c r="CN316" i="4"/>
  <c r="CL316" i="4"/>
  <c r="CJ316" i="4"/>
  <c r="CH316" i="4"/>
  <c r="CD316" i="4"/>
  <c r="CB316" i="4"/>
  <c r="BZ316" i="4"/>
  <c r="B316" i="4"/>
  <c r="FP286" i="4"/>
  <c r="FN286" i="4"/>
  <c r="FL286" i="4"/>
  <c r="FJ286" i="4"/>
  <c r="FH286" i="4"/>
  <c r="FF286" i="4"/>
  <c r="FD286" i="4"/>
  <c r="FB286" i="4"/>
  <c r="EZ286" i="4"/>
  <c r="EX286" i="4"/>
  <c r="EV286" i="4"/>
  <c r="ET286" i="4"/>
  <c r="ER286" i="4"/>
  <c r="EP286" i="4"/>
  <c r="EN286" i="4"/>
  <c r="EL286" i="4"/>
  <c r="EJ286" i="4"/>
  <c r="EH286" i="4"/>
  <c r="EF286" i="4"/>
  <c r="ED286" i="4"/>
  <c r="EB286" i="4"/>
  <c r="DZ286" i="4"/>
  <c r="DX286" i="4"/>
  <c r="DV286" i="4"/>
  <c r="DT286" i="4"/>
  <c r="DR286" i="4"/>
  <c r="DP286" i="4"/>
  <c r="DN286" i="4"/>
  <c r="DL286" i="4"/>
  <c r="DJ286" i="4"/>
  <c r="DH286" i="4"/>
  <c r="DF286" i="4"/>
  <c r="DD286" i="4"/>
  <c r="DB286" i="4"/>
  <c r="CZ286" i="4"/>
  <c r="CX286" i="4"/>
  <c r="CV286" i="4"/>
  <c r="CT286" i="4"/>
  <c r="CR286" i="4"/>
  <c r="CP286" i="4"/>
  <c r="CN286" i="4"/>
  <c r="CL286" i="4"/>
  <c r="CJ286" i="4"/>
  <c r="CH286" i="4"/>
  <c r="CD286" i="4"/>
  <c r="CB286" i="4"/>
  <c r="B286" i="4"/>
  <c r="FP359" i="4"/>
  <c r="FN359" i="4"/>
  <c r="FL359" i="4"/>
  <c r="FJ359" i="4"/>
  <c r="FH359" i="4"/>
  <c r="FF359" i="4"/>
  <c r="FD359" i="4"/>
  <c r="FB359" i="4"/>
  <c r="EZ359" i="4"/>
  <c r="EX359" i="4"/>
  <c r="EV359" i="4"/>
  <c r="ET359" i="4"/>
  <c r="ER359" i="4"/>
  <c r="EP359" i="4"/>
  <c r="EN359" i="4"/>
  <c r="EL359" i="4"/>
  <c r="EJ359" i="4"/>
  <c r="EH359" i="4"/>
  <c r="EF359" i="4"/>
  <c r="ED359" i="4"/>
  <c r="EB359" i="4"/>
  <c r="DZ359" i="4"/>
  <c r="DX359" i="4"/>
  <c r="DV359" i="4"/>
  <c r="DT359" i="4"/>
  <c r="DR359" i="4"/>
  <c r="DP359" i="4"/>
  <c r="DN359" i="4"/>
  <c r="DL359" i="4"/>
  <c r="DJ359" i="4"/>
  <c r="DH359" i="4"/>
  <c r="DF359" i="4"/>
  <c r="DD359" i="4"/>
  <c r="DB359" i="4"/>
  <c r="CZ359" i="4"/>
  <c r="CX359" i="4"/>
  <c r="CV359" i="4"/>
  <c r="CT359" i="4"/>
  <c r="CR359" i="4"/>
  <c r="CP359" i="4"/>
  <c r="CN359" i="4"/>
  <c r="CL359" i="4"/>
  <c r="CJ359" i="4"/>
  <c r="CH359" i="4"/>
  <c r="CD359" i="4"/>
  <c r="CB359" i="4"/>
  <c r="BZ359" i="4"/>
  <c r="B359" i="4"/>
  <c r="BZ397" i="4"/>
  <c r="BZ395" i="4"/>
  <c r="BZ394" i="4"/>
  <c r="BZ298" i="4"/>
  <c r="BZ127" i="4"/>
  <c r="BZ369" i="4"/>
  <c r="BZ206" i="4"/>
  <c r="BZ117" i="4"/>
  <c r="BZ96" i="4"/>
  <c r="BZ91" i="4"/>
  <c r="BZ54" i="4"/>
  <c r="BZ65" i="4"/>
  <c r="BZ61" i="4"/>
  <c r="BZ66" i="4"/>
  <c r="BZ50" i="4"/>
  <c r="BZ45" i="4"/>
  <c r="BZ58" i="4"/>
  <c r="BZ39" i="4"/>
  <c r="BZ37" i="4"/>
  <c r="BZ29" i="4"/>
  <c r="BY398" i="4"/>
  <c r="CB397" i="4"/>
  <c r="CB395" i="4"/>
  <c r="CB394" i="4"/>
  <c r="CB298" i="4"/>
  <c r="CB377" i="4"/>
  <c r="CB375" i="4"/>
  <c r="CB221" i="4"/>
  <c r="CB367" i="4"/>
  <c r="CB366" i="4"/>
  <c r="CB357" i="4"/>
  <c r="CB350" i="4"/>
  <c r="CB190" i="4"/>
  <c r="CB332" i="4"/>
  <c r="CB230" i="4"/>
  <c r="CB310" i="4"/>
  <c r="CB295" i="4"/>
  <c r="CB290" i="4"/>
  <c r="CB291" i="4"/>
  <c r="CB142" i="4"/>
  <c r="CB339" i="4"/>
  <c r="CB229" i="4"/>
  <c r="CB204" i="4"/>
  <c r="CB154" i="4"/>
  <c r="CB205" i="4"/>
  <c r="CB146" i="4"/>
  <c r="CB225" i="4"/>
  <c r="CB160" i="4"/>
  <c r="CB165" i="4"/>
  <c r="CB151" i="4"/>
  <c r="CB157" i="4"/>
  <c r="CB215" i="4"/>
  <c r="CB159" i="4"/>
  <c r="CB155" i="4"/>
  <c r="CB130" i="4"/>
  <c r="CB188" i="4"/>
  <c r="CB137" i="4"/>
  <c r="CB113" i="4"/>
  <c r="CB110" i="4"/>
  <c r="CB78" i="4"/>
  <c r="CB182" i="4"/>
  <c r="CB103" i="4"/>
  <c r="CB84" i="4"/>
  <c r="CB136" i="4"/>
  <c r="CB185" i="4"/>
  <c r="CB143" i="4"/>
  <c r="CB167" i="4"/>
  <c r="CB139" i="4"/>
  <c r="CB148" i="4"/>
  <c r="CB178" i="4"/>
  <c r="CB153" i="4"/>
  <c r="CB149" i="4"/>
  <c r="CB123" i="4"/>
  <c r="CB220" i="4"/>
  <c r="CB186" i="4"/>
  <c r="CB141" i="4"/>
  <c r="CB132" i="4"/>
  <c r="CB117" i="4"/>
  <c r="CB112" i="4"/>
  <c r="CB169" i="4"/>
  <c r="CB116" i="4"/>
  <c r="CB120" i="4"/>
  <c r="CB131" i="4"/>
  <c r="CB88" i="4"/>
  <c r="CB118" i="4"/>
  <c r="CB135" i="4"/>
  <c r="CB68" i="4"/>
  <c r="CB107" i="4"/>
  <c r="CB111" i="4"/>
  <c r="CB122" i="4"/>
  <c r="CB97" i="4"/>
  <c r="CB119" i="4"/>
  <c r="CB95" i="4"/>
  <c r="CB108" i="4"/>
  <c r="CB115" i="4"/>
  <c r="CB109" i="4"/>
  <c r="CB126" i="4"/>
  <c r="CB105" i="4"/>
  <c r="CB129" i="4"/>
  <c r="CB124" i="4"/>
  <c r="CB47" i="4"/>
  <c r="CB59" i="4"/>
  <c r="CB93" i="4"/>
  <c r="CB77" i="4"/>
  <c r="CB104" i="4"/>
  <c r="CB56" i="4"/>
  <c r="CB91" i="4"/>
  <c r="CB57" i="4"/>
  <c r="CB83" i="4"/>
  <c r="CB90" i="4"/>
  <c r="CB86" i="4"/>
  <c r="CB75" i="4"/>
  <c r="CB54" i="4"/>
  <c r="CB79" i="4"/>
  <c r="CB72" i="4"/>
  <c r="CB73" i="4"/>
  <c r="CB55" i="4"/>
  <c r="CB67" i="4"/>
  <c r="CB145" i="4"/>
  <c r="CB76" i="4"/>
  <c r="CB74" i="4"/>
  <c r="CB69" i="4"/>
  <c r="CB61" i="4"/>
  <c r="CB22" i="4"/>
  <c r="CB44" i="4"/>
  <c r="CB60" i="4"/>
  <c r="CB48" i="4"/>
  <c r="CB49" i="4"/>
  <c r="CB46" i="4"/>
  <c r="CB45" i="4"/>
  <c r="CB50" i="4"/>
  <c r="CB38" i="4"/>
  <c r="CB41" i="4"/>
  <c r="CB58" i="4"/>
  <c r="CB85" i="4"/>
  <c r="CB43" i="4"/>
  <c r="CB53" i="4"/>
  <c r="CB32" i="4"/>
  <c r="CB39" i="4"/>
  <c r="CB27" i="4"/>
  <c r="CB36" i="4"/>
  <c r="CB37" i="4"/>
  <c r="CB28" i="4"/>
  <c r="CB31" i="4"/>
  <c r="CB35" i="4"/>
  <c r="CB40" i="4"/>
  <c r="CB24" i="4"/>
  <c r="CB34" i="4"/>
  <c r="CB29" i="4"/>
  <c r="CB64" i="4"/>
  <c r="CB62" i="4"/>
  <c r="CB30" i="4"/>
  <c r="CB25" i="4"/>
  <c r="CB26" i="4"/>
  <c r="CB33" i="4"/>
  <c r="CB20" i="4"/>
  <c r="CB21" i="4"/>
  <c r="CB23" i="4"/>
  <c r="CB18" i="4"/>
  <c r="CB17" i="4"/>
  <c r="CB19" i="4"/>
  <c r="CB13" i="4"/>
  <c r="CB16" i="4"/>
  <c r="CB15" i="4"/>
  <c r="CB12" i="4"/>
  <c r="CB14" i="4"/>
  <c r="CB11" i="4"/>
  <c r="CB10" i="4"/>
  <c r="CA398" i="4"/>
  <c r="J316" i="4" l="1"/>
  <c r="K316" i="4" s="1"/>
  <c r="M359" i="4"/>
  <c r="N359" i="4" s="1"/>
  <c r="J359" i="4"/>
  <c r="K359" i="4" s="1"/>
  <c r="O359" i="4"/>
  <c r="L359" i="4"/>
  <c r="O316" i="4"/>
  <c r="L316" i="4"/>
  <c r="M316" i="4"/>
  <c r="N316" i="4" s="1"/>
  <c r="BZ108" i="4"/>
  <c r="BZ139" i="4"/>
  <c r="BZ95" i="4"/>
  <c r="BZ239" i="4"/>
  <c r="BZ398" i="4"/>
  <c r="BZ19" i="4"/>
  <c r="BZ24" i="4"/>
  <c r="BZ27" i="4"/>
  <c r="BZ38" i="4"/>
  <c r="BZ60" i="4"/>
  <c r="BZ76" i="4"/>
  <c r="BZ73" i="4"/>
  <c r="BZ90" i="4"/>
  <c r="BZ16" i="4"/>
  <c r="BZ102" i="4"/>
  <c r="BZ84" i="4"/>
  <c r="BZ13" i="4"/>
  <c r="BZ74" i="4"/>
  <c r="BZ116" i="4"/>
  <c r="BZ138" i="4"/>
  <c r="BZ10" i="4"/>
  <c r="BZ17" i="4"/>
  <c r="BZ26" i="4"/>
  <c r="BZ40" i="4"/>
  <c r="BZ82" i="4"/>
  <c r="BZ129" i="4"/>
  <c r="BZ97" i="4"/>
  <c r="BZ118" i="4"/>
  <c r="BZ132" i="4"/>
  <c r="BZ171" i="4"/>
  <c r="BZ143" i="4"/>
  <c r="BZ113" i="4"/>
  <c r="BZ215" i="4"/>
  <c r="BZ140" i="4"/>
  <c r="BZ197" i="4"/>
  <c r="BZ184" i="4"/>
  <c r="BZ154" i="4"/>
  <c r="BZ364" i="4"/>
  <c r="BZ204" i="4"/>
  <c r="BZ217" i="4"/>
  <c r="BZ243" i="4"/>
  <c r="BZ233" i="4"/>
  <c r="BZ240" i="4"/>
  <c r="BZ293" i="4"/>
  <c r="BZ244" i="4"/>
  <c r="BZ270" i="4"/>
  <c r="BZ259" i="4"/>
  <c r="BZ222" i="4"/>
  <c r="BZ292" i="4"/>
  <c r="BZ372" i="4"/>
  <c r="BZ314" i="4"/>
  <c r="BZ323" i="4"/>
  <c r="BZ190" i="4"/>
  <c r="BZ344" i="4"/>
  <c r="BZ350" i="4"/>
  <c r="BZ367" i="4"/>
  <c r="BZ333" i="4"/>
  <c r="BZ377" i="4"/>
  <c r="BZ114" i="4"/>
  <c r="BZ193" i="4"/>
  <c r="BZ41" i="4"/>
  <c r="BZ47" i="4"/>
  <c r="BZ123" i="4"/>
  <c r="BZ160" i="4"/>
  <c r="BZ11" i="4"/>
  <c r="BZ18" i="4"/>
  <c r="BZ25" i="4"/>
  <c r="BZ35" i="4"/>
  <c r="BZ46" i="4"/>
  <c r="BZ44" i="4"/>
  <c r="BZ71" i="4"/>
  <c r="BZ79" i="4"/>
  <c r="BZ83" i="4"/>
  <c r="BZ115" i="4"/>
  <c r="BZ122" i="4"/>
  <c r="BZ88" i="4"/>
  <c r="BZ141" i="4"/>
  <c r="BZ153" i="4"/>
  <c r="BZ185" i="4"/>
  <c r="BZ137" i="4"/>
  <c r="BZ157" i="4"/>
  <c r="BZ100" i="4"/>
  <c r="BZ255" i="4"/>
  <c r="BZ192" i="4"/>
  <c r="BZ208" i="4"/>
  <c r="BZ265" i="4"/>
  <c r="BZ170" i="4"/>
  <c r="BZ101" i="4"/>
  <c r="BZ164" i="4"/>
  <c r="BZ236" i="4"/>
  <c r="BZ87" i="4"/>
  <c r="BZ242" i="4"/>
  <c r="BZ234" i="4"/>
  <c r="BZ294" i="4"/>
  <c r="BZ288" i="4"/>
  <c r="BZ312" i="4"/>
  <c r="BZ303" i="4"/>
  <c r="BZ315" i="4"/>
  <c r="BZ324" i="4"/>
  <c r="BZ331" i="4"/>
  <c r="BZ280" i="4"/>
  <c r="BZ250" i="4"/>
  <c r="BZ354" i="4"/>
  <c r="BZ251" i="4"/>
  <c r="BZ378" i="4"/>
  <c r="BZ317" i="4"/>
  <c r="BZ93" i="4"/>
  <c r="BZ155" i="4"/>
  <c r="BZ34" i="4"/>
  <c r="BZ81" i="4"/>
  <c r="BZ167" i="4"/>
  <c r="BZ14" i="4"/>
  <c r="BZ30" i="4"/>
  <c r="BZ32" i="4"/>
  <c r="BZ43" i="4"/>
  <c r="BZ49" i="4"/>
  <c r="BZ145" i="4"/>
  <c r="BZ75" i="4"/>
  <c r="BZ89" i="4"/>
  <c r="BZ56" i="4"/>
  <c r="BZ105" i="4"/>
  <c r="BZ111" i="4"/>
  <c r="BZ131" i="4"/>
  <c r="BZ178" i="4"/>
  <c r="BZ103" i="4"/>
  <c r="BZ80" i="4"/>
  <c r="BZ151" i="4"/>
  <c r="BZ168" i="4"/>
  <c r="BZ194" i="4"/>
  <c r="BZ183" i="4"/>
  <c r="BZ181" i="4"/>
  <c r="BZ99" i="4"/>
  <c r="BZ321" i="4"/>
  <c r="BZ228" i="4"/>
  <c r="BZ216" i="4"/>
  <c r="BZ147" i="4"/>
  <c r="BZ237" i="4"/>
  <c r="BZ210" i="4"/>
  <c r="BZ365" i="4"/>
  <c r="BZ258" i="4"/>
  <c r="BZ295" i="4"/>
  <c r="BZ296" i="4"/>
  <c r="BZ318" i="4"/>
  <c r="BZ325" i="4"/>
  <c r="BZ371" i="4"/>
  <c r="BZ257" i="4"/>
  <c r="BZ346" i="4"/>
  <c r="BZ355" i="4"/>
  <c r="BZ360" i="4"/>
  <c r="BZ373" i="4"/>
  <c r="BZ220" i="4"/>
  <c r="BZ163" i="4"/>
  <c r="BZ33" i="4"/>
  <c r="BZ67" i="4"/>
  <c r="BZ124" i="4"/>
  <c r="BZ42" i="4"/>
  <c r="BZ12" i="4"/>
  <c r="BZ23" i="4"/>
  <c r="BZ62" i="4"/>
  <c r="BZ31" i="4"/>
  <c r="BZ85" i="4"/>
  <c r="BZ22" i="4"/>
  <c r="BZ52" i="4"/>
  <c r="BZ59" i="4"/>
  <c r="BZ92" i="4"/>
  <c r="BZ104" i="4"/>
  <c r="BZ94" i="4"/>
  <c r="BZ107" i="4"/>
  <c r="BZ120" i="4"/>
  <c r="BZ63" i="4"/>
  <c r="BZ148" i="4"/>
  <c r="BZ20" i="4"/>
  <c r="BZ78" i="4"/>
  <c r="BZ36" i="4"/>
  <c r="BZ169" i="4"/>
  <c r="BZ15" i="4"/>
  <c r="BZ21" i="4"/>
  <c r="BZ64" i="4"/>
  <c r="BZ28" i="4"/>
  <c r="BZ53" i="4"/>
  <c r="BZ48" i="4"/>
  <c r="BZ69" i="4"/>
  <c r="BZ55" i="4"/>
  <c r="BZ86" i="4"/>
  <c r="BZ379" i="4"/>
  <c r="BZ232" i="4"/>
  <c r="BZ182" i="4"/>
  <c r="BZ188" i="4"/>
  <c r="BZ165" i="4"/>
  <c r="BZ161" i="4"/>
  <c r="BZ207" i="4"/>
  <c r="BZ198" i="4"/>
  <c r="BZ166" i="4"/>
  <c r="BZ189" i="4"/>
  <c r="BZ396" i="4"/>
  <c r="BZ231" i="4"/>
  <c r="BZ384" i="4"/>
  <c r="BZ272" i="4"/>
  <c r="BZ273" i="4"/>
  <c r="BZ281" i="4"/>
  <c r="BZ269" i="4"/>
  <c r="BZ308" i="4"/>
  <c r="BZ319" i="4"/>
  <c r="BZ175" i="4"/>
  <c r="BZ342" i="4"/>
  <c r="BZ326" i="4"/>
  <c r="BZ356" i="4"/>
  <c r="BZ241" i="4"/>
  <c r="BZ125" i="4"/>
  <c r="BZ374" i="4"/>
  <c r="BZ57" i="4"/>
  <c r="BZ77" i="4"/>
  <c r="BZ98" i="4"/>
  <c r="BZ126" i="4"/>
  <c r="BZ68" i="4"/>
  <c r="BZ112" i="4"/>
  <c r="BZ186" i="4"/>
  <c r="BZ121" i="4"/>
  <c r="BZ136" i="4"/>
  <c r="BZ130" i="4"/>
  <c r="BZ146" i="4"/>
  <c r="BZ196" i="4"/>
  <c r="BZ51" i="4"/>
  <c r="BZ133" i="4"/>
  <c r="BZ191" i="4"/>
  <c r="BZ229" i="4"/>
  <c r="BZ209" i="4"/>
  <c r="BZ174" i="4"/>
  <c r="BZ134" i="4"/>
  <c r="BZ70" i="4"/>
  <c r="BZ106" i="4"/>
  <c r="BZ214" i="4"/>
  <c r="BZ219" i="4"/>
  <c r="BZ289" i="4"/>
  <c r="BZ330" i="4"/>
  <c r="BZ329" i="4"/>
  <c r="BZ332" i="4"/>
  <c r="BZ246" i="4"/>
  <c r="BZ267" i="4"/>
  <c r="BZ357" i="4"/>
  <c r="BZ361" i="4"/>
  <c r="BZ368" i="4"/>
  <c r="BZ375" i="4"/>
  <c r="BZ200" i="4"/>
  <c r="BZ195" i="4"/>
  <c r="BZ199" i="4"/>
  <c r="BZ203" i="4"/>
  <c r="BZ156" i="4"/>
  <c r="BZ340" i="4"/>
  <c r="BZ291" i="4"/>
  <c r="BZ247" i="4"/>
  <c r="BZ187" i="4"/>
  <c r="BZ260" i="4"/>
  <c r="BZ274" i="4"/>
  <c r="BZ266" i="4"/>
  <c r="BZ297" i="4"/>
  <c r="BZ309" i="4"/>
  <c r="BZ268" i="4"/>
  <c r="BZ347" i="4"/>
  <c r="BZ362" i="4"/>
  <c r="BZ256" i="4"/>
  <c r="BZ376" i="4"/>
  <c r="BZ180" i="4"/>
  <c r="BZ212" i="4"/>
  <c r="BZ238" i="4"/>
  <c r="BZ176" i="4"/>
  <c r="BZ177" i="4"/>
  <c r="BZ211" i="4"/>
  <c r="BZ339" i="4"/>
  <c r="BZ142" i="4"/>
  <c r="BZ226" i="4"/>
  <c r="BZ248" i="4"/>
  <c r="BZ179" i="4"/>
  <c r="BZ276" i="4"/>
  <c r="BZ282" i="4"/>
  <c r="BZ306" i="4"/>
  <c r="BZ249" i="4"/>
  <c r="BZ310" i="4"/>
  <c r="BZ230" i="4"/>
  <c r="BZ263" i="4"/>
  <c r="BZ327" i="4"/>
  <c r="BZ348" i="4"/>
  <c r="BZ366" i="4"/>
  <c r="BZ221" i="4"/>
  <c r="BZ72" i="4"/>
  <c r="BZ109" i="4"/>
  <c r="BZ119" i="4"/>
  <c r="BZ135" i="4"/>
  <c r="BZ149" i="4"/>
  <c r="BZ162" i="4"/>
  <c r="BZ110" i="4"/>
  <c r="BZ159" i="4"/>
  <c r="BZ150" i="4"/>
  <c r="BZ213" i="4"/>
  <c r="BZ172" i="4"/>
  <c r="BZ205" i="4"/>
  <c r="BZ158" i="4"/>
  <c r="BZ245" i="4"/>
  <c r="BZ202" i="4"/>
  <c r="BZ307" i="4"/>
  <c r="BZ271" i="4"/>
  <c r="BZ128" i="4"/>
  <c r="BZ277" i="4"/>
  <c r="BZ252" i="4"/>
  <c r="BZ290" i="4"/>
  <c r="BZ283" i="4"/>
  <c r="BZ223" i="4"/>
  <c r="BZ227" i="4"/>
  <c r="BZ313" i="4"/>
  <c r="BZ322" i="4"/>
  <c r="BZ341" i="4"/>
  <c r="BZ343" i="4"/>
  <c r="BZ349" i="4"/>
  <c r="BZ358" i="4"/>
  <c r="BZ201" i="4"/>
  <c r="BZ286" i="4"/>
  <c r="L286" i="4" s="1"/>
  <c r="CB162" i="4"/>
  <c r="CB94" i="4"/>
  <c r="CB42" i="4"/>
  <c r="CB147" i="4"/>
  <c r="CB81" i="4"/>
  <c r="CB236" i="4"/>
  <c r="CB196" i="4"/>
  <c r="CB216" i="4"/>
  <c r="CB242" i="4"/>
  <c r="CB219" i="4"/>
  <c r="CB89" i="4"/>
  <c r="CB114" i="4"/>
  <c r="CB193" i="4"/>
  <c r="CB163" i="4"/>
  <c r="CB183" i="4"/>
  <c r="CB184" i="4"/>
  <c r="CB245" i="4"/>
  <c r="CB177" i="4"/>
  <c r="CB138" i="4"/>
  <c r="CB243" i="4"/>
  <c r="CB384" i="4"/>
  <c r="CB234" i="4"/>
  <c r="CB270" i="4"/>
  <c r="CB269" i="4"/>
  <c r="CB296" i="4"/>
  <c r="CB303" i="4"/>
  <c r="CB313" i="4"/>
  <c r="CB371" i="4"/>
  <c r="CB343" i="4"/>
  <c r="CB348" i="4"/>
  <c r="CB361" i="4"/>
  <c r="CB317" i="4"/>
  <c r="CB161" i="4"/>
  <c r="CB329" i="4"/>
  <c r="CB102" i="4"/>
  <c r="CB121" i="4"/>
  <c r="CB239" i="4"/>
  <c r="CB213" i="4"/>
  <c r="CB238" i="4"/>
  <c r="CB192" i="4"/>
  <c r="CB208" i="4"/>
  <c r="CB202" i="4"/>
  <c r="CB164" i="4"/>
  <c r="CB156" i="4"/>
  <c r="CB134" i="4"/>
  <c r="CB210" i="4"/>
  <c r="CB365" i="4"/>
  <c r="CB289" i="4"/>
  <c r="CB314" i="4"/>
  <c r="CB322" i="4"/>
  <c r="CB280" i="4"/>
  <c r="CB344" i="4"/>
  <c r="CB349" i="4"/>
  <c r="CB362" i="4"/>
  <c r="CB376" i="4"/>
  <c r="CB379" i="4"/>
  <c r="CB206" i="4"/>
  <c r="CB244" i="4"/>
  <c r="CB150" i="4"/>
  <c r="CB140" i="4"/>
  <c r="CB180" i="4"/>
  <c r="CB198" i="4"/>
  <c r="CB181" i="4"/>
  <c r="CB99" i="4"/>
  <c r="CB364" i="4"/>
  <c r="CB211" i="4"/>
  <c r="CB209" i="4"/>
  <c r="CB340" i="4"/>
  <c r="CB247" i="4"/>
  <c r="CB70" i="4"/>
  <c r="CB272" i="4"/>
  <c r="CB259" i="4"/>
  <c r="CB282" i="4"/>
  <c r="CB266" i="4"/>
  <c r="CB330" i="4"/>
  <c r="CB315" i="4"/>
  <c r="CB323" i="4"/>
  <c r="CB257" i="4"/>
  <c r="CB250" i="4"/>
  <c r="CB125" i="4"/>
  <c r="CB333" i="4"/>
  <c r="CB232" i="4"/>
  <c r="CB276" i="4"/>
  <c r="CB378" i="4"/>
  <c r="CB398" i="4"/>
  <c r="CB172" i="4"/>
  <c r="CB166" i="4"/>
  <c r="CB189" i="4"/>
  <c r="CB265" i="4"/>
  <c r="CB307" i="4"/>
  <c r="CB203" i="4"/>
  <c r="CB128" i="4"/>
  <c r="CB187" i="4"/>
  <c r="CB106" i="4"/>
  <c r="CB294" i="4"/>
  <c r="CB283" i="4"/>
  <c r="CB297" i="4"/>
  <c r="CB308" i="4"/>
  <c r="CB318" i="4"/>
  <c r="CB324" i="4"/>
  <c r="CB263" i="4"/>
  <c r="CB342" i="4"/>
  <c r="CB346" i="4"/>
  <c r="CB358" i="4"/>
  <c r="CB369" i="4"/>
  <c r="CB176" i="4"/>
  <c r="CB237" i="4"/>
  <c r="CB312" i="4"/>
  <c r="CB80" i="4"/>
  <c r="CB100" i="4"/>
  <c r="CB255" i="4"/>
  <c r="CB51" i="4"/>
  <c r="CB321" i="4"/>
  <c r="CB170" i="4"/>
  <c r="CB63" i="4"/>
  <c r="CB233" i="4"/>
  <c r="CB226" i="4"/>
  <c r="CB248" i="4"/>
  <c r="CB260" i="4"/>
  <c r="CB273" i="4"/>
  <c r="CB258" i="4"/>
  <c r="CB222" i="4"/>
  <c r="CB306" i="4"/>
  <c r="CB319" i="4"/>
  <c r="CB268" i="4"/>
  <c r="CB326" i="4"/>
  <c r="CB354" i="4"/>
  <c r="CB201" i="4"/>
  <c r="CB368" i="4"/>
  <c r="CB127" i="4"/>
  <c r="CB199" i="4"/>
  <c r="CB331" i="4"/>
  <c r="CB241" i="4"/>
  <c r="CB96" i="4"/>
  <c r="CB168" i="4"/>
  <c r="CB194" i="4"/>
  <c r="CB197" i="4"/>
  <c r="CB212" i="4"/>
  <c r="CB200" i="4"/>
  <c r="CB133" i="4"/>
  <c r="CB396" i="4"/>
  <c r="CB228" i="4"/>
  <c r="CB217" i="4"/>
  <c r="CB277" i="4"/>
  <c r="CB252" i="4"/>
  <c r="CB179" i="4"/>
  <c r="CB214" i="4"/>
  <c r="CB281" i="4"/>
  <c r="CB288" i="4"/>
  <c r="CB223" i="4"/>
  <c r="CB249" i="4"/>
  <c r="CB309" i="4"/>
  <c r="CB325" i="4"/>
  <c r="CB327" i="4"/>
  <c r="CB246" i="4"/>
  <c r="CB355" i="4"/>
  <c r="CB251" i="4"/>
  <c r="CB256" i="4"/>
  <c r="CB373" i="4"/>
  <c r="CB271" i="4"/>
  <c r="CB372" i="4"/>
  <c r="CB347" i="4"/>
  <c r="CB207" i="4"/>
  <c r="CB158" i="4"/>
  <c r="CB195" i="4"/>
  <c r="CB191" i="4"/>
  <c r="CB231" i="4"/>
  <c r="CB101" i="4"/>
  <c r="CB174" i="4"/>
  <c r="CB240" i="4"/>
  <c r="CB293" i="4"/>
  <c r="CB274" i="4"/>
  <c r="CB87" i="4"/>
  <c r="CB292" i="4"/>
  <c r="CB227" i="4"/>
  <c r="CB175" i="4"/>
  <c r="CB341" i="4"/>
  <c r="CB267" i="4"/>
  <c r="CB356" i="4"/>
  <c r="CB360" i="4"/>
  <c r="CB374" i="4"/>
  <c r="J286" i="4" l="1"/>
  <c r="K286" i="4" s="1"/>
  <c r="M286" i="4"/>
  <c r="N286" i="4" s="1"/>
  <c r="O286" i="4"/>
  <c r="P316" i="4"/>
  <c r="P359" i="4"/>
  <c r="Q359" i="4"/>
  <c r="Q316" i="4"/>
  <c r="CD397" i="4"/>
  <c r="CD395" i="4"/>
  <c r="CD394" i="4"/>
  <c r="CD298" i="4"/>
  <c r="CD127" i="4"/>
  <c r="CD369" i="4"/>
  <c r="CD206" i="4"/>
  <c r="CD251" i="4"/>
  <c r="CD87" i="4"/>
  <c r="CD232" i="4"/>
  <c r="CD317" i="4"/>
  <c r="CD375" i="4"/>
  <c r="CD376" i="4"/>
  <c r="CD373" i="4"/>
  <c r="CD374" i="4"/>
  <c r="CD378" i="4"/>
  <c r="CD379" i="4"/>
  <c r="CD333" i="4"/>
  <c r="CD377" i="4"/>
  <c r="CD221" i="4"/>
  <c r="CD201" i="4"/>
  <c r="CD256" i="4"/>
  <c r="CD366" i="4"/>
  <c r="CD368" i="4"/>
  <c r="CD125" i="4"/>
  <c r="CD361" i="4"/>
  <c r="CD362" i="4"/>
  <c r="CD360" i="4"/>
  <c r="CD241" i="4"/>
  <c r="CD367" i="4"/>
  <c r="CD355" i="4"/>
  <c r="CD357" i="4"/>
  <c r="CD358" i="4"/>
  <c r="CD356" i="4"/>
  <c r="CD354" i="4"/>
  <c r="CD349" i="4"/>
  <c r="CD350" i="4"/>
  <c r="CD326" i="4"/>
  <c r="CD347" i="4"/>
  <c r="CD346" i="4"/>
  <c r="CD267" i="4"/>
  <c r="CD348" i="4"/>
  <c r="CD250" i="4"/>
  <c r="CD190" i="4"/>
  <c r="CD341" i="4"/>
  <c r="CD343" i="4"/>
  <c r="CD227" i="4"/>
  <c r="CD257" i="4"/>
  <c r="CD246" i="4"/>
  <c r="CD342" i="4"/>
  <c r="CD344" i="4"/>
  <c r="CD280" i="4"/>
  <c r="CD327" i="4"/>
  <c r="CD268" i="4"/>
  <c r="CD332" i="4"/>
  <c r="CD331" i="4"/>
  <c r="CD371" i="4"/>
  <c r="CD329" i="4"/>
  <c r="CD175" i="4"/>
  <c r="CD263" i="4"/>
  <c r="CD325" i="4"/>
  <c r="CD323" i="4"/>
  <c r="CD322" i="4"/>
  <c r="CD324" i="4"/>
  <c r="CD230" i="4"/>
  <c r="CD319" i="4"/>
  <c r="CD318" i="4"/>
  <c r="CD313" i="4"/>
  <c r="CD315" i="4"/>
  <c r="CD314" i="4"/>
  <c r="CD309" i="4"/>
  <c r="CD310" i="4"/>
  <c r="CD308" i="4"/>
  <c r="CD258" i="4"/>
  <c r="CD274" i="4"/>
  <c r="CD303" i="4"/>
  <c r="CD249" i="4"/>
  <c r="CD372" i="4"/>
  <c r="CD297" i="4"/>
  <c r="CD296" i="4"/>
  <c r="CD330" i="4"/>
  <c r="CD312" i="4"/>
  <c r="CD306" i="4"/>
  <c r="CD292" i="4"/>
  <c r="CD266" i="4"/>
  <c r="CD223" i="4"/>
  <c r="CD289" i="4"/>
  <c r="CD269" i="4"/>
  <c r="CD295" i="4"/>
  <c r="CD288" i="4"/>
  <c r="CD283" i="4"/>
  <c r="CD282" i="4"/>
  <c r="CD222" i="4"/>
  <c r="CD281" i="4"/>
  <c r="CD219" i="4"/>
  <c r="CD259" i="4"/>
  <c r="CD294" i="4"/>
  <c r="CD290" i="4"/>
  <c r="CD276" i="4"/>
  <c r="CD214" i="4"/>
  <c r="CD273" i="4"/>
  <c r="CD270" i="4"/>
  <c r="CD210" i="4"/>
  <c r="CD179" i="4"/>
  <c r="CD260" i="4"/>
  <c r="CD106" i="4"/>
  <c r="CD365" i="4"/>
  <c r="CD272" i="4"/>
  <c r="CD234" i="4"/>
  <c r="CD244" i="4"/>
  <c r="CD187" i="4"/>
  <c r="CD70" i="4"/>
  <c r="CD242" i="4"/>
  <c r="CD252" i="4"/>
  <c r="CD293" i="4"/>
  <c r="CD247" i="4"/>
  <c r="CD248" i="4"/>
  <c r="CD134" i="4"/>
  <c r="CD384" i="4"/>
  <c r="CD240" i="4"/>
  <c r="CD291" i="4"/>
  <c r="CD226" i="4"/>
  <c r="CD277" i="4"/>
  <c r="CD236" i="4"/>
  <c r="CD237" i="4"/>
  <c r="CD174" i="4"/>
  <c r="CD233" i="4"/>
  <c r="CD340" i="4"/>
  <c r="CD128" i="4"/>
  <c r="CD156" i="4"/>
  <c r="CD142" i="4"/>
  <c r="CD147" i="4"/>
  <c r="CD217" i="4"/>
  <c r="CD243" i="4"/>
  <c r="CD164" i="4"/>
  <c r="CD339" i="4"/>
  <c r="CD271" i="4"/>
  <c r="CD170" i="4"/>
  <c r="CD63" i="4"/>
  <c r="CD203" i="4"/>
  <c r="CD209" i="4"/>
  <c r="CD133" i="4"/>
  <c r="CD138" i="4"/>
  <c r="CD216" i="4"/>
  <c r="CD101" i="4"/>
  <c r="CD307" i="4"/>
  <c r="CD211" i="4"/>
  <c r="CD229" i="4"/>
  <c r="CD231" i="4"/>
  <c r="CD228" i="4"/>
  <c r="CD202" i="4"/>
  <c r="CD177" i="4"/>
  <c r="CD199" i="4"/>
  <c r="CD191" i="4"/>
  <c r="CD396" i="4"/>
  <c r="CD321" i="4"/>
  <c r="CD204" i="4"/>
  <c r="CD265" i="4"/>
  <c r="CD364" i="4"/>
  <c r="CD176" i="4"/>
  <c r="CD195" i="4"/>
  <c r="CD189" i="4"/>
  <c r="CD99" i="4"/>
  <c r="CD158" i="4"/>
  <c r="CD154" i="4"/>
  <c r="CD208" i="4"/>
  <c r="CD161" i="4"/>
  <c r="CD200" i="4"/>
  <c r="CD245" i="4"/>
  <c r="CD51" i="4"/>
  <c r="CD166" i="4"/>
  <c r="CD192" i="4"/>
  <c r="CD181" i="4"/>
  <c r="CD205" i="4"/>
  <c r="CD184" i="4"/>
  <c r="CD212" i="4"/>
  <c r="CD198" i="4"/>
  <c r="CD163" i="4"/>
  <c r="CD183" i="4"/>
  <c r="CD197" i="4"/>
  <c r="CD113" i="4"/>
  <c r="CD172" i="4"/>
  <c r="CD180" i="4"/>
  <c r="CD196" i="4"/>
  <c r="CD207" i="4"/>
  <c r="CD194" i="4"/>
  <c r="CD140" i="4"/>
  <c r="CD213" i="4"/>
  <c r="CD193" i="4"/>
  <c r="CD168" i="4"/>
  <c r="CD255" i="4"/>
  <c r="CD238" i="4"/>
  <c r="CD150" i="4"/>
  <c r="CD146" i="4"/>
  <c r="CD100" i="4"/>
  <c r="CD225" i="4"/>
  <c r="CD160" i="4"/>
  <c r="CD165" i="4"/>
  <c r="CD151" i="4"/>
  <c r="CD157" i="4"/>
  <c r="CD159" i="4"/>
  <c r="CD155" i="4"/>
  <c r="CD130" i="4"/>
  <c r="CD188" i="4"/>
  <c r="CD215" i="4"/>
  <c r="CD80" i="4"/>
  <c r="CD137" i="4"/>
  <c r="CD110" i="4"/>
  <c r="CD42" i="4"/>
  <c r="CD78" i="4"/>
  <c r="CD103" i="4"/>
  <c r="CD182" i="4"/>
  <c r="CD84" i="4"/>
  <c r="CD136" i="4"/>
  <c r="CD239" i="4"/>
  <c r="CD185" i="4"/>
  <c r="CD143" i="4"/>
  <c r="CD162" i="4"/>
  <c r="CD167" i="4"/>
  <c r="CD139" i="4"/>
  <c r="CD171" i="4"/>
  <c r="CD121" i="4"/>
  <c r="CD148" i="4"/>
  <c r="CD153" i="4"/>
  <c r="CD149" i="4"/>
  <c r="CD123" i="4"/>
  <c r="CD220" i="4"/>
  <c r="CD178" i="4"/>
  <c r="CD186" i="4"/>
  <c r="CD141" i="4"/>
  <c r="CD132" i="4"/>
  <c r="CD117" i="4"/>
  <c r="CD112" i="4"/>
  <c r="CD169" i="4"/>
  <c r="CD116" i="4"/>
  <c r="CD95" i="4"/>
  <c r="CD120" i="4"/>
  <c r="CD131" i="4"/>
  <c r="CD118" i="4"/>
  <c r="CD88" i="4"/>
  <c r="CD102" i="4"/>
  <c r="CD135" i="4"/>
  <c r="CD68" i="4"/>
  <c r="CD107" i="4"/>
  <c r="CD111" i="4"/>
  <c r="CD122" i="4"/>
  <c r="CD97" i="4"/>
  <c r="CD119" i="4"/>
  <c r="CD114" i="4"/>
  <c r="CD108" i="4"/>
  <c r="CD115" i="4"/>
  <c r="CD109" i="4"/>
  <c r="CD94" i="4"/>
  <c r="CD126" i="4"/>
  <c r="CD105" i="4"/>
  <c r="CD129" i="4"/>
  <c r="CD124" i="4"/>
  <c r="CD56" i="4"/>
  <c r="CD47" i="4"/>
  <c r="CD59" i="4"/>
  <c r="CD98" i="4"/>
  <c r="CD93" i="4"/>
  <c r="CD77" i="4"/>
  <c r="CD104" i="4"/>
  <c r="CD96" i="4"/>
  <c r="CD91" i="4"/>
  <c r="CD57" i="4"/>
  <c r="CD92" i="4"/>
  <c r="CD89" i="4"/>
  <c r="CD83" i="4"/>
  <c r="CD82" i="4"/>
  <c r="CD90" i="4"/>
  <c r="CD81" i="4"/>
  <c r="CD86" i="4"/>
  <c r="CD75" i="4"/>
  <c r="CD54" i="4"/>
  <c r="CD79" i="4"/>
  <c r="CD72" i="4"/>
  <c r="CD73" i="4"/>
  <c r="CD55" i="4"/>
  <c r="CD67" i="4"/>
  <c r="CD145" i="4"/>
  <c r="CD71" i="4"/>
  <c r="CD65" i="4"/>
  <c r="CD76" i="4"/>
  <c r="CD74" i="4"/>
  <c r="CD69" i="4"/>
  <c r="CD52" i="4"/>
  <c r="CD61" i="4"/>
  <c r="CD22" i="4"/>
  <c r="CD44" i="4"/>
  <c r="CD66" i="4"/>
  <c r="CD60" i="4"/>
  <c r="CD48" i="4"/>
  <c r="CD49" i="4"/>
  <c r="CD46" i="4"/>
  <c r="CD45" i="4"/>
  <c r="CD50" i="4"/>
  <c r="CD38" i="4"/>
  <c r="CD41" i="4"/>
  <c r="CD58" i="4"/>
  <c r="CD85" i="4"/>
  <c r="CD43" i="4"/>
  <c r="CD53" i="4"/>
  <c r="CD32" i="4"/>
  <c r="CD39" i="4"/>
  <c r="CD27" i="4"/>
  <c r="CD36" i="4"/>
  <c r="CD37" i="4"/>
  <c r="CD28" i="4"/>
  <c r="CD31" i="4"/>
  <c r="CD35" i="4"/>
  <c r="CD40" i="4"/>
  <c r="CD24" i="4"/>
  <c r="CD34" i="4"/>
  <c r="CD29" i="4"/>
  <c r="CD64" i="4"/>
  <c r="CD62" i="4"/>
  <c r="CD30" i="4"/>
  <c r="CD25" i="4"/>
  <c r="CD26" i="4"/>
  <c r="CD33" i="4"/>
  <c r="CD20" i="4"/>
  <c r="CD21" i="4"/>
  <c r="CD23" i="4"/>
  <c r="CD18" i="4"/>
  <c r="CD17" i="4"/>
  <c r="CD19" i="4"/>
  <c r="CD13" i="4"/>
  <c r="CD16" i="4"/>
  <c r="CD15" i="4"/>
  <c r="CD12" i="4"/>
  <c r="CD14" i="4"/>
  <c r="CD11" i="4"/>
  <c r="CD10" i="4"/>
  <c r="CC398" i="4"/>
  <c r="CH397" i="4"/>
  <c r="CH395" i="4"/>
  <c r="CH394" i="4"/>
  <c r="CH298" i="4"/>
  <c r="CH127" i="4"/>
  <c r="CH369" i="4"/>
  <c r="CH206" i="4"/>
  <c r="CH251" i="4"/>
  <c r="CH87" i="4"/>
  <c r="CH232" i="4"/>
  <c r="CH317" i="4"/>
  <c r="CH297" i="4"/>
  <c r="CH329" i="4"/>
  <c r="CH230" i="4"/>
  <c r="CH375" i="4"/>
  <c r="CH376" i="4"/>
  <c r="CH373" i="4"/>
  <c r="CH374" i="4"/>
  <c r="CH378" i="4"/>
  <c r="CH379" i="4"/>
  <c r="CH333" i="4"/>
  <c r="CH377" i="4"/>
  <c r="CH221" i="4"/>
  <c r="CH201" i="4"/>
  <c r="CH256" i="4"/>
  <c r="CH366" i="4"/>
  <c r="CH368" i="4"/>
  <c r="CH125" i="4"/>
  <c r="CH361" i="4"/>
  <c r="CH362" i="4"/>
  <c r="CH360" i="4"/>
  <c r="CH241" i="4"/>
  <c r="CH367" i="4"/>
  <c r="CH355" i="4"/>
  <c r="CH357" i="4"/>
  <c r="CH358" i="4"/>
  <c r="CH356" i="4"/>
  <c r="CH354" i="4"/>
  <c r="CH349" i="4"/>
  <c r="CH350" i="4"/>
  <c r="CH326" i="4"/>
  <c r="CH347" i="4"/>
  <c r="CH346" i="4"/>
  <c r="CH267" i="4"/>
  <c r="CH348" i="4"/>
  <c r="CH250" i="4"/>
  <c r="CH190" i="4"/>
  <c r="CH341" i="4"/>
  <c r="CH343" i="4"/>
  <c r="CH227" i="4"/>
  <c r="CH257" i="4"/>
  <c r="CH246" i="4"/>
  <c r="CH342" i="4"/>
  <c r="CH344" i="4"/>
  <c r="CH327" i="4"/>
  <c r="CH268" i="4"/>
  <c r="CH332" i="4"/>
  <c r="CH331" i="4"/>
  <c r="CH175" i="4"/>
  <c r="CH263" i="4"/>
  <c r="CH325" i="4"/>
  <c r="CH323" i="4"/>
  <c r="CH322" i="4"/>
  <c r="CH324" i="4"/>
  <c r="CH319" i="4"/>
  <c r="CH318" i="4"/>
  <c r="CH210" i="4"/>
  <c r="CH313" i="4"/>
  <c r="CH315" i="4"/>
  <c r="CH314" i="4"/>
  <c r="CH309" i="4"/>
  <c r="CH310" i="4"/>
  <c r="CH308" i="4"/>
  <c r="CH258" i="4"/>
  <c r="CH274" i="4"/>
  <c r="CH303" i="4"/>
  <c r="CH249" i="4"/>
  <c r="CH372" i="4"/>
  <c r="CH296" i="4"/>
  <c r="CH330" i="4"/>
  <c r="CH312" i="4"/>
  <c r="CH371" i="4"/>
  <c r="CH306" i="4"/>
  <c r="CH292" i="4"/>
  <c r="CH266" i="4"/>
  <c r="CH223" i="4"/>
  <c r="CH280" i="4"/>
  <c r="CH289" i="4"/>
  <c r="CH269" i="4"/>
  <c r="CH295" i="4"/>
  <c r="CH288" i="4"/>
  <c r="CH242" i="4"/>
  <c r="CH293" i="4"/>
  <c r="CH283" i="4"/>
  <c r="CH282" i="4"/>
  <c r="CH222" i="4"/>
  <c r="CH281" i="4"/>
  <c r="CH219" i="4"/>
  <c r="CH259" i="4"/>
  <c r="CH294" i="4"/>
  <c r="CH290" i="4"/>
  <c r="CH276" i="4"/>
  <c r="CH214" i="4"/>
  <c r="CH138" i="4"/>
  <c r="CH273" i="4"/>
  <c r="CH270" i="4"/>
  <c r="CH179" i="4"/>
  <c r="CH260" i="4"/>
  <c r="CH106" i="4"/>
  <c r="CH365" i="4"/>
  <c r="CH272" i="4"/>
  <c r="CH234" i="4"/>
  <c r="CH244" i="4"/>
  <c r="CH187" i="4"/>
  <c r="CH70" i="4"/>
  <c r="CH252" i="4"/>
  <c r="CH247" i="4"/>
  <c r="CH248" i="4"/>
  <c r="CH134" i="4"/>
  <c r="CH384" i="4"/>
  <c r="CH240" i="4"/>
  <c r="CH291" i="4"/>
  <c r="CH277" i="4"/>
  <c r="CH243" i="4"/>
  <c r="CH236" i="4"/>
  <c r="CH237" i="4"/>
  <c r="CH174" i="4"/>
  <c r="CH233" i="4"/>
  <c r="CH226" i="4"/>
  <c r="CH340" i="4"/>
  <c r="CH128" i="4"/>
  <c r="CH156" i="4"/>
  <c r="CH142" i="4"/>
  <c r="CH147" i="4"/>
  <c r="CH217" i="4"/>
  <c r="CH164" i="4"/>
  <c r="CH339" i="4"/>
  <c r="CH271" i="4"/>
  <c r="CH170" i="4"/>
  <c r="CH63" i="4"/>
  <c r="CH203" i="4"/>
  <c r="CH209" i="4"/>
  <c r="CH133" i="4"/>
  <c r="CH216" i="4"/>
  <c r="CH101" i="4"/>
  <c r="CH307" i="4"/>
  <c r="CH211" i="4"/>
  <c r="CH177" i="4"/>
  <c r="CH176" i="4"/>
  <c r="CH231" i="4"/>
  <c r="CH229" i="4"/>
  <c r="CH228" i="4"/>
  <c r="CH202" i="4"/>
  <c r="CH199" i="4"/>
  <c r="CH191" i="4"/>
  <c r="CH396" i="4"/>
  <c r="CH321" i="4"/>
  <c r="CH364" i="4"/>
  <c r="CH195" i="4"/>
  <c r="CH189" i="4"/>
  <c r="CH99" i="4"/>
  <c r="CH154" i="4"/>
  <c r="CH208" i="4"/>
  <c r="CH161" i="4"/>
  <c r="CH158" i="4"/>
  <c r="CH155" i="4"/>
  <c r="CH200" i="4"/>
  <c r="CH245" i="4"/>
  <c r="CH51" i="4"/>
  <c r="CH166" i="4"/>
  <c r="CH192" i="4"/>
  <c r="CH181" i="4"/>
  <c r="CH205" i="4"/>
  <c r="CH184" i="4"/>
  <c r="CH212" i="4"/>
  <c r="CH198" i="4"/>
  <c r="CH183" i="4"/>
  <c r="CH197" i="4"/>
  <c r="CH113" i="4"/>
  <c r="CH172" i="4"/>
  <c r="CH180" i="4"/>
  <c r="CH204" i="4"/>
  <c r="CH196" i="4"/>
  <c r="CH207" i="4"/>
  <c r="CH194" i="4"/>
  <c r="CH140" i="4"/>
  <c r="CH80" i="4"/>
  <c r="CH213" i="4"/>
  <c r="CH163" i="4"/>
  <c r="CH193" i="4"/>
  <c r="CH168" i="4"/>
  <c r="CH255" i="4"/>
  <c r="CH238" i="4"/>
  <c r="CH150" i="4"/>
  <c r="CH146" i="4"/>
  <c r="CH100" i="4"/>
  <c r="CH225" i="4"/>
  <c r="CH160" i="4"/>
  <c r="CH165" i="4"/>
  <c r="CH151" i="4"/>
  <c r="CH157" i="4"/>
  <c r="CH159" i="4"/>
  <c r="CH130" i="4"/>
  <c r="CH188" i="4"/>
  <c r="CH112" i="4"/>
  <c r="CH137" i="4"/>
  <c r="CH103" i="4"/>
  <c r="CH42" i="4"/>
  <c r="CH110" i="4"/>
  <c r="CH265" i="4"/>
  <c r="CH78" i="4"/>
  <c r="CH182" i="4"/>
  <c r="CH84" i="4"/>
  <c r="CH136" i="4"/>
  <c r="CH239" i="4"/>
  <c r="CH215" i="4"/>
  <c r="CH185" i="4"/>
  <c r="CH143" i="4"/>
  <c r="CH162" i="4"/>
  <c r="CH167" i="4"/>
  <c r="CH139" i="4"/>
  <c r="CH121" i="4"/>
  <c r="CH171" i="4"/>
  <c r="CH220" i="4"/>
  <c r="CH148" i="4"/>
  <c r="CH186" i="4"/>
  <c r="CH153" i="4"/>
  <c r="CH149" i="4"/>
  <c r="CH123" i="4"/>
  <c r="CH141" i="4"/>
  <c r="CH132" i="4"/>
  <c r="CH117" i="4"/>
  <c r="CH178" i="4"/>
  <c r="CH169" i="4"/>
  <c r="CH116" i="4"/>
  <c r="CH120" i="4"/>
  <c r="CH131" i="4"/>
  <c r="CH118" i="4"/>
  <c r="CH88" i="4"/>
  <c r="CH102" i="4"/>
  <c r="CH135" i="4"/>
  <c r="CH68" i="4"/>
  <c r="CH107" i="4"/>
  <c r="CH111" i="4"/>
  <c r="CH95" i="4"/>
  <c r="CH122" i="4"/>
  <c r="CH97" i="4"/>
  <c r="CH119" i="4"/>
  <c r="CH114" i="4"/>
  <c r="CH108" i="4"/>
  <c r="CH115" i="4"/>
  <c r="CH109" i="4"/>
  <c r="CH94" i="4"/>
  <c r="CH126" i="4"/>
  <c r="CH105" i="4"/>
  <c r="CH129" i="4"/>
  <c r="CH124" i="4"/>
  <c r="CH56" i="4"/>
  <c r="CH47" i="4"/>
  <c r="CH59" i="4"/>
  <c r="CH93" i="4"/>
  <c r="CH77" i="4"/>
  <c r="CH104" i="4"/>
  <c r="CH96" i="4"/>
  <c r="CH98" i="4"/>
  <c r="CH57" i="4"/>
  <c r="CH91" i="4"/>
  <c r="CH92" i="4"/>
  <c r="CH89" i="4"/>
  <c r="CH82" i="4"/>
  <c r="CH90" i="4"/>
  <c r="CH81" i="4"/>
  <c r="CH83" i="4"/>
  <c r="CH86" i="4"/>
  <c r="CH75" i="4"/>
  <c r="CH54" i="4"/>
  <c r="CH79" i="4"/>
  <c r="CH72" i="4"/>
  <c r="CH73" i="4"/>
  <c r="CH55" i="4"/>
  <c r="CH67" i="4"/>
  <c r="CH145" i="4"/>
  <c r="CH71" i="4"/>
  <c r="CH65" i="4"/>
  <c r="CH76" i="4"/>
  <c r="CH74" i="4"/>
  <c r="CH69" i="4"/>
  <c r="CH52" i="4"/>
  <c r="CH61" i="4"/>
  <c r="CH22" i="4"/>
  <c r="CH44" i="4"/>
  <c r="CH66" i="4"/>
  <c r="CH60" i="4"/>
  <c r="CH48" i="4"/>
  <c r="CH49" i="4"/>
  <c r="CH46" i="4"/>
  <c r="CH45" i="4"/>
  <c r="CH50" i="4"/>
  <c r="CH38" i="4"/>
  <c r="CH41" i="4"/>
  <c r="CH58" i="4"/>
  <c r="CH85" i="4"/>
  <c r="CH43" i="4"/>
  <c r="CH53" i="4"/>
  <c r="CH32" i="4"/>
  <c r="CH39" i="4"/>
  <c r="CH27" i="4"/>
  <c r="CH36" i="4"/>
  <c r="CH37" i="4"/>
  <c r="CH28" i="4"/>
  <c r="CH31" i="4"/>
  <c r="CH35" i="4"/>
  <c r="CH40" i="4"/>
  <c r="CH24" i="4"/>
  <c r="CH34" i="4"/>
  <c r="CH29" i="4"/>
  <c r="CH64" i="4"/>
  <c r="CH62" i="4"/>
  <c r="CH25" i="4"/>
  <c r="CH26" i="4"/>
  <c r="CH33" i="4"/>
  <c r="CH30" i="4"/>
  <c r="CH20" i="4"/>
  <c r="CH21" i="4"/>
  <c r="CH23" i="4"/>
  <c r="CH18" i="4"/>
  <c r="CH17" i="4"/>
  <c r="CH19" i="4"/>
  <c r="CH13" i="4"/>
  <c r="CH16" i="4"/>
  <c r="CH14" i="4"/>
  <c r="CH12" i="4"/>
  <c r="CH15" i="4"/>
  <c r="CH11" i="4"/>
  <c r="CH10" i="4"/>
  <c r="FP297" i="4"/>
  <c r="FN297" i="4"/>
  <c r="FL297" i="4"/>
  <c r="FJ297" i="4"/>
  <c r="FH297" i="4"/>
  <c r="FF297" i="4"/>
  <c r="FD297" i="4"/>
  <c r="FB297" i="4"/>
  <c r="EZ297" i="4"/>
  <c r="EX297" i="4"/>
  <c r="EV297" i="4"/>
  <c r="ET297" i="4"/>
  <c r="ER297" i="4"/>
  <c r="EP297" i="4"/>
  <c r="EN297" i="4"/>
  <c r="EL297" i="4"/>
  <c r="EJ297" i="4"/>
  <c r="EH297" i="4"/>
  <c r="EF297" i="4"/>
  <c r="ED297" i="4"/>
  <c r="EB297" i="4"/>
  <c r="DZ297" i="4"/>
  <c r="DX297" i="4"/>
  <c r="DV297" i="4"/>
  <c r="DT297" i="4"/>
  <c r="DR297" i="4"/>
  <c r="DP297" i="4"/>
  <c r="DN297" i="4"/>
  <c r="DL297" i="4"/>
  <c r="DJ297" i="4"/>
  <c r="DH297" i="4"/>
  <c r="DF297" i="4"/>
  <c r="DD297" i="4"/>
  <c r="DB297" i="4"/>
  <c r="CZ297" i="4"/>
  <c r="CX297" i="4"/>
  <c r="CV297" i="4"/>
  <c r="CT297" i="4"/>
  <c r="CR297" i="4"/>
  <c r="CP297" i="4"/>
  <c r="CN297" i="4"/>
  <c r="CL297" i="4"/>
  <c r="CJ297" i="4"/>
  <c r="B297" i="4"/>
  <c r="FP329" i="4"/>
  <c r="FN329" i="4"/>
  <c r="FL329" i="4"/>
  <c r="FJ329" i="4"/>
  <c r="FH329" i="4"/>
  <c r="FF329" i="4"/>
  <c r="FD329" i="4"/>
  <c r="FB329" i="4"/>
  <c r="EZ329" i="4"/>
  <c r="EX329" i="4"/>
  <c r="EV329" i="4"/>
  <c r="ET329" i="4"/>
  <c r="ER329" i="4"/>
  <c r="EP329" i="4"/>
  <c r="EN329" i="4"/>
  <c r="EL329" i="4"/>
  <c r="EJ329" i="4"/>
  <c r="EH329" i="4"/>
  <c r="EF329" i="4"/>
  <c r="ED329" i="4"/>
  <c r="EB329" i="4"/>
  <c r="DZ329" i="4"/>
  <c r="DX329" i="4"/>
  <c r="DV329" i="4"/>
  <c r="DT329" i="4"/>
  <c r="DR329" i="4"/>
  <c r="DP329" i="4"/>
  <c r="DN329" i="4"/>
  <c r="DL329" i="4"/>
  <c r="DJ329" i="4"/>
  <c r="DH329" i="4"/>
  <c r="DF329" i="4"/>
  <c r="DD329" i="4"/>
  <c r="DB329" i="4"/>
  <c r="CZ329" i="4"/>
  <c r="CX329" i="4"/>
  <c r="CV329" i="4"/>
  <c r="CT329" i="4"/>
  <c r="CR329" i="4"/>
  <c r="CP329" i="4"/>
  <c r="CN329" i="4"/>
  <c r="CL329" i="4"/>
  <c r="CJ329" i="4"/>
  <c r="B329" i="4"/>
  <c r="FP230" i="4"/>
  <c r="FN230" i="4"/>
  <c r="FL230" i="4"/>
  <c r="FJ230" i="4"/>
  <c r="FH230" i="4"/>
  <c r="FF230" i="4"/>
  <c r="FD230" i="4"/>
  <c r="FB230" i="4"/>
  <c r="EZ230" i="4"/>
  <c r="EX230" i="4"/>
  <c r="EV230" i="4"/>
  <c r="ET230" i="4"/>
  <c r="ER230" i="4"/>
  <c r="EP230" i="4"/>
  <c r="EN230" i="4"/>
  <c r="EL230" i="4"/>
  <c r="EJ230" i="4"/>
  <c r="EH230" i="4"/>
  <c r="EF230" i="4"/>
  <c r="ED230" i="4"/>
  <c r="EB230" i="4"/>
  <c r="DZ230" i="4"/>
  <c r="DX230" i="4"/>
  <c r="DV230" i="4"/>
  <c r="DT230" i="4"/>
  <c r="DR230" i="4"/>
  <c r="DP230" i="4"/>
  <c r="DN230" i="4"/>
  <c r="DL230" i="4"/>
  <c r="DJ230" i="4"/>
  <c r="DH230" i="4"/>
  <c r="DF230" i="4"/>
  <c r="DD230" i="4"/>
  <c r="DB230" i="4"/>
  <c r="CZ230" i="4"/>
  <c r="CX230" i="4"/>
  <c r="CV230" i="4"/>
  <c r="CT230" i="4"/>
  <c r="CR230" i="4"/>
  <c r="CP230" i="4"/>
  <c r="CN230" i="4"/>
  <c r="CL230" i="4"/>
  <c r="CJ230" i="4"/>
  <c r="B230" i="4"/>
  <c r="CG398" i="4"/>
  <c r="CL10" i="4"/>
  <c r="J230" i="4" l="1"/>
  <c r="K230" i="4" s="1"/>
  <c r="J329" i="4"/>
  <c r="K329" i="4" s="1"/>
  <c r="M329" i="4"/>
  <c r="N329" i="4" s="1"/>
  <c r="M297" i="4"/>
  <c r="N297" i="4" s="1"/>
  <c r="O230" i="4"/>
  <c r="L230" i="4"/>
  <c r="L329" i="4"/>
  <c r="O329" i="4"/>
  <c r="L297" i="4"/>
  <c r="O297" i="4"/>
  <c r="M230" i="4"/>
  <c r="N230" i="4" s="1"/>
  <c r="J297" i="4"/>
  <c r="K297" i="4" s="1"/>
  <c r="P286" i="4"/>
  <c r="Q286" i="4"/>
  <c r="CD398" i="4"/>
  <c r="CH398" i="4"/>
  <c r="CJ397" i="4"/>
  <c r="CJ395" i="4"/>
  <c r="CJ394" i="4"/>
  <c r="CJ192" i="4"/>
  <c r="CJ180" i="4"/>
  <c r="CJ150" i="4"/>
  <c r="CJ80" i="4"/>
  <c r="CJ265" i="4"/>
  <c r="CJ139" i="4"/>
  <c r="CJ149" i="4"/>
  <c r="CJ123" i="4"/>
  <c r="CJ169" i="4"/>
  <c r="CJ120" i="4"/>
  <c r="CJ131" i="4"/>
  <c r="CJ68" i="4"/>
  <c r="CJ84" i="4"/>
  <c r="CJ107" i="4"/>
  <c r="CJ119" i="4"/>
  <c r="CJ122" i="4"/>
  <c r="CJ126" i="4"/>
  <c r="CJ129" i="4"/>
  <c r="CJ47" i="4"/>
  <c r="CJ104" i="4"/>
  <c r="CJ98" i="4"/>
  <c r="CJ81" i="4"/>
  <c r="CJ89" i="4"/>
  <c r="CJ75" i="4"/>
  <c r="CJ77" i="4"/>
  <c r="CJ79" i="4"/>
  <c r="CJ73" i="4"/>
  <c r="CJ61" i="4"/>
  <c r="CJ67" i="4"/>
  <c r="CJ65" i="4"/>
  <c r="CJ69" i="4"/>
  <c r="CJ76" i="4"/>
  <c r="CJ52" i="4"/>
  <c r="CJ60" i="4"/>
  <c r="CJ41" i="4"/>
  <c r="CJ38" i="4"/>
  <c r="CJ43" i="4"/>
  <c r="CJ53" i="4"/>
  <c r="CJ48" i="4"/>
  <c r="CJ28" i="4"/>
  <c r="CJ24" i="4"/>
  <c r="CJ35" i="4"/>
  <c r="CJ64" i="4"/>
  <c r="CJ29" i="4"/>
  <c r="CJ25" i="4"/>
  <c r="CJ26" i="4"/>
  <c r="CJ21" i="4"/>
  <c r="CJ23" i="4"/>
  <c r="CJ19" i="4"/>
  <c r="CJ13" i="4"/>
  <c r="CJ15" i="4"/>
  <c r="CI398" i="4"/>
  <c r="Q230" i="4" l="1"/>
  <c r="P297" i="4"/>
  <c r="P329" i="4"/>
  <c r="Q297" i="4"/>
  <c r="P230" i="4"/>
  <c r="Q329" i="4"/>
  <c r="CJ291" i="4"/>
  <c r="CJ384" i="4"/>
  <c r="CJ252" i="4"/>
  <c r="CJ234" i="4"/>
  <c r="CJ273" i="4"/>
  <c r="CJ276" i="4"/>
  <c r="CJ281" i="4"/>
  <c r="CJ282" i="4"/>
  <c r="CJ288" i="4"/>
  <c r="CJ289" i="4"/>
  <c r="CJ292" i="4"/>
  <c r="CJ296" i="4"/>
  <c r="CJ303" i="4"/>
  <c r="CJ314" i="4"/>
  <c r="CJ318" i="4"/>
  <c r="CJ324" i="4"/>
  <c r="CJ263" i="4"/>
  <c r="CJ332" i="4"/>
  <c r="CJ257" i="4"/>
  <c r="CJ190" i="4"/>
  <c r="CJ346" i="4"/>
  <c r="CJ349" i="4"/>
  <c r="CJ355" i="4"/>
  <c r="CJ362" i="4"/>
  <c r="CJ256" i="4"/>
  <c r="CJ378" i="4"/>
  <c r="CJ375" i="4"/>
  <c r="CJ317" i="4"/>
  <c r="CJ87" i="4"/>
  <c r="CJ127" i="4"/>
  <c r="CJ132" i="4"/>
  <c r="CJ121" i="4"/>
  <c r="CJ42" i="4"/>
  <c r="CJ239" i="4"/>
  <c r="CJ182" i="4"/>
  <c r="CJ159" i="4"/>
  <c r="CJ151" i="4"/>
  <c r="CJ225" i="4"/>
  <c r="CJ168" i="4"/>
  <c r="CJ193" i="4"/>
  <c r="CJ140" i="4"/>
  <c r="CJ181" i="4"/>
  <c r="CJ197" i="4"/>
  <c r="CJ205" i="4"/>
  <c r="CJ245" i="4"/>
  <c r="CJ161" i="4"/>
  <c r="CJ154" i="4"/>
  <c r="CJ189" i="4"/>
  <c r="CJ396" i="4"/>
  <c r="CJ228" i="4"/>
  <c r="CJ177" i="4"/>
  <c r="CJ307" i="4"/>
  <c r="CJ133" i="4"/>
  <c r="CJ170" i="4"/>
  <c r="CJ147" i="4"/>
  <c r="CJ156" i="4"/>
  <c r="CJ340" i="4"/>
  <c r="CJ174" i="4"/>
  <c r="CJ237" i="4"/>
  <c r="CJ243" i="4"/>
  <c r="CJ240" i="4"/>
  <c r="CJ134" i="4"/>
  <c r="CJ272" i="4"/>
  <c r="CJ138" i="4"/>
  <c r="CJ290" i="4"/>
  <c r="CJ283" i="4"/>
  <c r="CJ295" i="4"/>
  <c r="CJ280" i="4"/>
  <c r="CJ306" i="4"/>
  <c r="CJ250" i="4"/>
  <c r="CJ274" i="4"/>
  <c r="CJ308" i="4"/>
  <c r="CJ315" i="4"/>
  <c r="CJ319" i="4"/>
  <c r="CJ322" i="4"/>
  <c r="CJ175" i="4"/>
  <c r="CJ268" i="4"/>
  <c r="CJ344" i="4"/>
  <c r="CJ227" i="4"/>
  <c r="CJ354" i="4"/>
  <c r="CJ347" i="4"/>
  <c r="CJ367" i="4"/>
  <c r="CJ361" i="4"/>
  <c r="CJ125" i="4"/>
  <c r="CJ201" i="4"/>
  <c r="CJ377" i="4"/>
  <c r="CJ374" i="4"/>
  <c r="CJ232" i="4"/>
  <c r="CJ251" i="4"/>
  <c r="CJ298" i="4"/>
  <c r="CJ12" i="4"/>
  <c r="CJ32" i="4"/>
  <c r="CJ46" i="4"/>
  <c r="CJ66" i="4"/>
  <c r="CJ109" i="4"/>
  <c r="CJ91" i="4"/>
  <c r="CJ108" i="4"/>
  <c r="CJ111" i="4"/>
  <c r="CJ102" i="4"/>
  <c r="CJ117" i="4"/>
  <c r="CJ220" i="4"/>
  <c r="CJ185" i="4"/>
  <c r="CJ188" i="4"/>
  <c r="CJ146" i="4"/>
  <c r="CJ204" i="4"/>
  <c r="CJ194" i="4"/>
  <c r="CJ200" i="4"/>
  <c r="CJ158" i="4"/>
  <c r="CJ99" i="4"/>
  <c r="CJ195" i="4"/>
  <c r="CJ202" i="4"/>
  <c r="CJ229" i="4"/>
  <c r="CJ106" i="4"/>
  <c r="CJ271" i="4"/>
  <c r="CJ209" i="4"/>
  <c r="CJ339" i="4"/>
  <c r="CJ398" i="4"/>
  <c r="CJ236" i="4"/>
  <c r="CJ277" i="4"/>
  <c r="CJ248" i="4"/>
  <c r="CJ365" i="4"/>
  <c r="CJ270" i="4"/>
  <c r="CJ214" i="4"/>
  <c r="CJ294" i="4"/>
  <c r="CJ293" i="4"/>
  <c r="CJ269" i="4"/>
  <c r="CJ223" i="4"/>
  <c r="CJ371" i="4"/>
  <c r="CJ372" i="4"/>
  <c r="CJ258" i="4"/>
  <c r="CJ310" i="4"/>
  <c r="CJ313" i="4"/>
  <c r="CJ323" i="4"/>
  <c r="CJ331" i="4"/>
  <c r="CJ327" i="4"/>
  <c r="CJ342" i="4"/>
  <c r="CJ343" i="4"/>
  <c r="CJ348" i="4"/>
  <c r="CJ326" i="4"/>
  <c r="CJ356" i="4"/>
  <c r="CJ241" i="4"/>
  <c r="CJ368" i="4"/>
  <c r="CJ221" i="4"/>
  <c r="CJ333" i="4"/>
  <c r="CJ373" i="4"/>
  <c r="CJ260" i="4"/>
  <c r="CJ206" i="4"/>
  <c r="CJ10" i="4"/>
  <c r="CJ14" i="4"/>
  <c r="CJ18" i="4"/>
  <c r="CJ20" i="4"/>
  <c r="CJ62" i="4"/>
  <c r="CJ34" i="4"/>
  <c r="CJ31" i="4"/>
  <c r="CJ36" i="4"/>
  <c r="CJ39" i="4"/>
  <c r="CJ85" i="4"/>
  <c r="CJ49" i="4"/>
  <c r="CJ44" i="4"/>
  <c r="CJ72" i="4"/>
  <c r="CJ145" i="4"/>
  <c r="CJ55" i="4"/>
  <c r="CJ86" i="4"/>
  <c r="CJ54" i="4"/>
  <c r="CJ92" i="4"/>
  <c r="CJ96" i="4"/>
  <c r="CJ124" i="4"/>
  <c r="CJ94" i="4"/>
  <c r="CJ115" i="4"/>
  <c r="CJ114" i="4"/>
  <c r="CJ135" i="4"/>
  <c r="CJ88" i="4"/>
  <c r="CJ116" i="4"/>
  <c r="CJ141" i="4"/>
  <c r="CJ186" i="4"/>
  <c r="CJ171" i="4"/>
  <c r="CJ167" i="4"/>
  <c r="CJ103" i="4"/>
  <c r="CJ143" i="4"/>
  <c r="CJ112" i="4"/>
  <c r="CJ157" i="4"/>
  <c r="CJ160" i="4"/>
  <c r="CJ100" i="4"/>
  <c r="CJ238" i="4"/>
  <c r="CJ213" i="4"/>
  <c r="CJ207" i="4"/>
  <c r="CJ172" i="4"/>
  <c r="CJ183" i="4"/>
  <c r="CJ212" i="4"/>
  <c r="CJ166" i="4"/>
  <c r="CJ208" i="4"/>
  <c r="CJ78" i="4"/>
  <c r="CJ219" i="4"/>
  <c r="CJ364" i="4"/>
  <c r="CJ191" i="4"/>
  <c r="CJ231" i="4"/>
  <c r="CJ101" i="4"/>
  <c r="CJ203" i="4"/>
  <c r="CJ164" i="4"/>
  <c r="CJ128" i="4"/>
  <c r="CJ226" i="4"/>
  <c r="CJ247" i="4"/>
  <c r="CJ244" i="4"/>
  <c r="CJ179" i="4"/>
  <c r="CJ259" i="4"/>
  <c r="CJ222" i="4"/>
  <c r="CJ242" i="4"/>
  <c r="CJ266" i="4"/>
  <c r="CJ312" i="4"/>
  <c r="CJ330" i="4"/>
  <c r="CJ249" i="4"/>
  <c r="CJ309" i="4"/>
  <c r="CJ210" i="4"/>
  <c r="CJ325" i="4"/>
  <c r="CJ246" i="4"/>
  <c r="CJ341" i="4"/>
  <c r="CJ267" i="4"/>
  <c r="CJ350" i="4"/>
  <c r="CJ358" i="4"/>
  <c r="CJ357" i="4"/>
  <c r="CJ360" i="4"/>
  <c r="CJ366" i="4"/>
  <c r="CJ379" i="4"/>
  <c r="CJ376" i="4"/>
  <c r="CJ369" i="4"/>
  <c r="CJ11" i="4"/>
  <c r="CJ16" i="4"/>
  <c r="CJ17" i="4"/>
  <c r="CJ33" i="4"/>
  <c r="CJ30" i="4"/>
  <c r="CJ40" i="4"/>
  <c r="CJ37" i="4"/>
  <c r="CJ27" i="4"/>
  <c r="CJ50" i="4"/>
  <c r="CJ58" i="4"/>
  <c r="CJ45" i="4"/>
  <c r="CJ22" i="4"/>
  <c r="CJ74" i="4"/>
  <c r="CJ71" i="4"/>
  <c r="CJ70" i="4"/>
  <c r="CJ83" i="4"/>
  <c r="CJ82" i="4"/>
  <c r="CJ90" i="4"/>
  <c r="CJ93" i="4"/>
  <c r="CJ56" i="4"/>
  <c r="CJ105" i="4"/>
  <c r="CJ59" i="4"/>
  <c r="CJ57" i="4"/>
  <c r="CJ97" i="4"/>
  <c r="CJ95" i="4"/>
  <c r="CJ118" i="4"/>
  <c r="CJ178" i="4"/>
  <c r="CJ153" i="4"/>
  <c r="CJ148" i="4"/>
  <c r="CJ136" i="4"/>
  <c r="CJ162" i="4"/>
  <c r="CJ130" i="4"/>
  <c r="CJ137" i="4"/>
  <c r="CJ110" i="4"/>
  <c r="CJ165" i="4"/>
  <c r="CJ163" i="4"/>
  <c r="CJ215" i="4"/>
  <c r="CJ255" i="4"/>
  <c r="CJ196" i="4"/>
  <c r="CJ113" i="4"/>
  <c r="CJ198" i="4"/>
  <c r="CJ184" i="4"/>
  <c r="CJ51" i="4"/>
  <c r="CJ155" i="4"/>
  <c r="CJ142" i="4"/>
  <c r="CJ321" i="4"/>
  <c r="CJ199" i="4"/>
  <c r="CJ176" i="4"/>
  <c r="CJ211" i="4"/>
  <c r="CJ216" i="4"/>
  <c r="CJ63" i="4"/>
  <c r="CJ217" i="4"/>
  <c r="CJ187" i="4"/>
  <c r="CJ233" i="4"/>
  <c r="D117" i="14"/>
  <c r="D116" i="14"/>
  <c r="D115" i="14"/>
  <c r="D114" i="14"/>
  <c r="D113" i="14"/>
  <c r="D112" i="14"/>
  <c r="D111" i="14"/>
  <c r="D110" i="14"/>
  <c r="D109" i="14"/>
  <c r="D108" i="14"/>
  <c r="D107" i="14"/>
  <c r="D106" i="14"/>
  <c r="D105" i="14"/>
  <c r="D104" i="14"/>
  <c r="D103" i="14"/>
  <c r="D102" i="14"/>
  <c r="I101" i="14"/>
  <c r="D101" i="14"/>
  <c r="I100" i="14"/>
  <c r="D100" i="14"/>
  <c r="I99" i="14"/>
  <c r="D99" i="14"/>
  <c r="I98" i="14"/>
  <c r="D98" i="14"/>
  <c r="I97" i="14"/>
  <c r="D97" i="14"/>
  <c r="I96" i="14"/>
  <c r="D96" i="14"/>
  <c r="I95" i="14"/>
  <c r="D95" i="14"/>
  <c r="I94" i="14"/>
  <c r="D94" i="14"/>
  <c r="I93" i="14"/>
  <c r="D93" i="14"/>
  <c r="I92" i="14"/>
  <c r="D92" i="14"/>
  <c r="I91" i="14"/>
  <c r="D91" i="14"/>
  <c r="I90" i="14"/>
  <c r="D90" i="14"/>
  <c r="I89" i="14"/>
  <c r="D89" i="14"/>
  <c r="I88" i="14"/>
  <c r="D88" i="14"/>
  <c r="I87" i="14"/>
  <c r="D87" i="14"/>
  <c r="I86" i="14"/>
  <c r="D86" i="14"/>
  <c r="I85" i="14"/>
  <c r="D85" i="14"/>
  <c r="I84" i="14"/>
  <c r="D84" i="14"/>
  <c r="I83" i="14"/>
  <c r="D83" i="14"/>
  <c r="I82" i="14"/>
  <c r="D82" i="14"/>
  <c r="I81" i="14"/>
  <c r="D81" i="14"/>
  <c r="I80" i="14"/>
  <c r="D80" i="14"/>
  <c r="I79" i="14"/>
  <c r="D79" i="14"/>
  <c r="I78" i="14"/>
  <c r="D78" i="14"/>
  <c r="I77" i="14"/>
  <c r="D77" i="14"/>
  <c r="I76" i="14"/>
  <c r="D76" i="14"/>
  <c r="I75" i="14"/>
  <c r="D75" i="14"/>
  <c r="I74" i="14"/>
  <c r="D74" i="14"/>
  <c r="I73" i="14"/>
  <c r="D73" i="14"/>
  <c r="I72" i="14"/>
  <c r="D72" i="14"/>
  <c r="I71" i="14"/>
  <c r="D71" i="14"/>
  <c r="I70" i="14"/>
  <c r="D70" i="14"/>
  <c r="AH69" i="14"/>
  <c r="AC69" i="14"/>
  <c r="X69" i="14"/>
  <c r="S69" i="14"/>
  <c r="N69" i="14"/>
  <c r="I69" i="14"/>
  <c r="D69" i="14"/>
  <c r="AH68" i="14"/>
  <c r="AC68" i="14"/>
  <c r="X68" i="14"/>
  <c r="S68" i="14"/>
  <c r="N68" i="14"/>
  <c r="I68" i="14"/>
  <c r="D68" i="14"/>
  <c r="AH67" i="14"/>
  <c r="AC67" i="14"/>
  <c r="X67" i="14"/>
  <c r="S67" i="14"/>
  <c r="N67" i="14"/>
  <c r="I67" i="14"/>
  <c r="D67" i="14"/>
  <c r="AH66" i="14"/>
  <c r="AC66" i="14"/>
  <c r="X66" i="14"/>
  <c r="S66" i="14"/>
  <c r="N66" i="14"/>
  <c r="I66" i="14"/>
  <c r="D66" i="14"/>
  <c r="AH65" i="14"/>
  <c r="AC65" i="14"/>
  <c r="X65" i="14"/>
  <c r="S65" i="14"/>
  <c r="N65" i="14"/>
  <c r="I65" i="14"/>
  <c r="D65" i="14"/>
  <c r="AH64" i="14"/>
  <c r="AC64" i="14"/>
  <c r="X64" i="14"/>
  <c r="S64" i="14"/>
  <c r="N64" i="14"/>
  <c r="I64" i="14"/>
  <c r="D64" i="14"/>
  <c r="AH63" i="14"/>
  <c r="AC63" i="14"/>
  <c r="X63" i="14"/>
  <c r="S63" i="14"/>
  <c r="N63" i="14"/>
  <c r="I63" i="14"/>
  <c r="D63" i="14"/>
  <c r="AH62" i="14"/>
  <c r="AC62" i="14"/>
  <c r="X62" i="14"/>
  <c r="S62" i="14"/>
  <c r="N62" i="14"/>
  <c r="I62" i="14"/>
  <c r="D62" i="14"/>
  <c r="AH61" i="14"/>
  <c r="AC61" i="14"/>
  <c r="X61" i="14"/>
  <c r="S61" i="14"/>
  <c r="N61" i="14"/>
  <c r="I61" i="14"/>
  <c r="D61" i="14"/>
  <c r="AH60" i="14"/>
  <c r="AC60" i="14"/>
  <c r="X60" i="14"/>
  <c r="S60" i="14"/>
  <c r="N60" i="14"/>
  <c r="I60" i="14"/>
  <c r="D60" i="14"/>
  <c r="AH59" i="14"/>
  <c r="AC59" i="14"/>
  <c r="X59" i="14"/>
  <c r="S59" i="14"/>
  <c r="N59" i="14"/>
  <c r="I59" i="14"/>
  <c r="D59" i="14"/>
  <c r="AH58" i="14"/>
  <c r="AC58" i="14"/>
  <c r="X58" i="14"/>
  <c r="S58" i="14"/>
  <c r="N58" i="14"/>
  <c r="I58" i="14"/>
  <c r="D58" i="14"/>
  <c r="AH57" i="14"/>
  <c r="AC57" i="14"/>
  <c r="X57" i="14"/>
  <c r="S57" i="14"/>
  <c r="N57" i="14"/>
  <c r="I57" i="14"/>
  <c r="D57" i="14"/>
  <c r="AH56" i="14"/>
  <c r="AC56" i="14"/>
  <c r="X56" i="14"/>
  <c r="S56" i="14"/>
  <c r="N56" i="14"/>
  <c r="I56" i="14"/>
  <c r="D56" i="14"/>
  <c r="AH55" i="14"/>
  <c r="AC55" i="14"/>
  <c r="X55" i="14"/>
  <c r="S55" i="14"/>
  <c r="N55" i="14"/>
  <c r="I55" i="14"/>
  <c r="D55" i="14"/>
  <c r="AH54" i="14"/>
  <c r="AC54" i="14"/>
  <c r="X54" i="14"/>
  <c r="S54" i="14"/>
  <c r="N54" i="14"/>
  <c r="I54" i="14"/>
  <c r="D54" i="14"/>
  <c r="AH53" i="14"/>
  <c r="AC53" i="14"/>
  <c r="X53" i="14"/>
  <c r="S53" i="14"/>
  <c r="N53" i="14"/>
  <c r="I53" i="14"/>
  <c r="D53" i="14"/>
  <c r="AH52" i="14"/>
  <c r="AC52" i="14"/>
  <c r="X52" i="14"/>
  <c r="S52" i="14"/>
  <c r="N52" i="14"/>
  <c r="I52" i="14"/>
  <c r="D52" i="14"/>
  <c r="AH51" i="14"/>
  <c r="AC51" i="14"/>
  <c r="X51" i="14"/>
  <c r="S51" i="14"/>
  <c r="N51" i="14"/>
  <c r="I51" i="14"/>
  <c r="D51" i="14"/>
  <c r="AH50" i="14"/>
  <c r="AC50" i="14"/>
  <c r="X50" i="14"/>
  <c r="S50" i="14"/>
  <c r="N50" i="14"/>
  <c r="I50" i="14"/>
  <c r="D50" i="14"/>
  <c r="AH49" i="14"/>
  <c r="AC49" i="14"/>
  <c r="X49" i="14"/>
  <c r="S49" i="14"/>
  <c r="N49" i="14"/>
  <c r="I49" i="14"/>
  <c r="D49" i="14"/>
  <c r="AH48" i="14"/>
  <c r="AC48" i="14"/>
  <c r="X48" i="14"/>
  <c r="S48" i="14"/>
  <c r="N48" i="14"/>
  <c r="I48" i="14"/>
  <c r="D48" i="14"/>
  <c r="AH47" i="14"/>
  <c r="AC47" i="14"/>
  <c r="X47" i="14"/>
  <c r="S47" i="14"/>
  <c r="N47" i="14"/>
  <c r="I47" i="14"/>
  <c r="D47" i="14"/>
  <c r="AH46" i="14"/>
  <c r="AC46" i="14"/>
  <c r="X46" i="14"/>
  <c r="S46" i="14"/>
  <c r="N46" i="14"/>
  <c r="I46" i="14"/>
  <c r="D46" i="14"/>
  <c r="AH45" i="14"/>
  <c r="AC45" i="14"/>
  <c r="X45" i="14"/>
  <c r="S45" i="14"/>
  <c r="N45" i="14"/>
  <c r="I45" i="14"/>
  <c r="D45" i="14"/>
  <c r="AH44" i="14"/>
  <c r="AC44" i="14"/>
  <c r="X44" i="14"/>
  <c r="S44" i="14"/>
  <c r="N44" i="14"/>
  <c r="I44" i="14"/>
  <c r="D44" i="14"/>
  <c r="AH43" i="14"/>
  <c r="AC43" i="14"/>
  <c r="X43" i="14"/>
  <c r="S43" i="14"/>
  <c r="N43" i="14"/>
  <c r="I43" i="14"/>
  <c r="D43" i="14"/>
  <c r="AH42" i="14"/>
  <c r="AC42" i="14"/>
  <c r="X42" i="14"/>
  <c r="S42" i="14"/>
  <c r="N42" i="14"/>
  <c r="I42" i="14"/>
  <c r="D42" i="14"/>
  <c r="AH41" i="14"/>
  <c r="AC41" i="14"/>
  <c r="X41" i="14"/>
  <c r="S41" i="14"/>
  <c r="N41" i="14"/>
  <c r="I41" i="14"/>
  <c r="D41" i="14"/>
  <c r="AH40" i="14"/>
  <c r="AC40" i="14"/>
  <c r="X40" i="14"/>
  <c r="S40" i="14"/>
  <c r="N40" i="14"/>
  <c r="I40" i="14"/>
  <c r="D40" i="14"/>
  <c r="AH39" i="14"/>
  <c r="AC39" i="14"/>
  <c r="X39" i="14"/>
  <c r="S39" i="14"/>
  <c r="N39" i="14"/>
  <c r="I39" i="14"/>
  <c r="D39" i="14"/>
  <c r="AH38" i="14"/>
  <c r="AD38" i="14"/>
  <c r="AC38" i="14"/>
  <c r="X38" i="14"/>
  <c r="S38" i="14"/>
  <c r="N38" i="14"/>
  <c r="I38" i="14"/>
  <c r="E38" i="14"/>
  <c r="D38" i="14"/>
  <c r="AH37" i="14"/>
  <c r="AD37" i="14"/>
  <c r="AC37" i="14"/>
  <c r="X37" i="14"/>
  <c r="E37" i="14"/>
  <c r="D37" i="14"/>
  <c r="AH36" i="14"/>
  <c r="AC36" i="14"/>
  <c r="D36" i="14"/>
  <c r="AH35" i="14"/>
  <c r="AD35" i="14"/>
  <c r="AC35" i="14"/>
  <c r="E35" i="14"/>
  <c r="D35" i="14"/>
  <c r="AH34" i="14"/>
  <c r="AC34" i="14"/>
  <c r="D34" i="14"/>
  <c r="AH33" i="14"/>
  <c r="AC33" i="14"/>
  <c r="D33" i="14"/>
  <c r="AH32" i="14"/>
  <c r="AC32" i="14"/>
  <c r="D32" i="14"/>
  <c r="AH31" i="14"/>
  <c r="AC31" i="14"/>
  <c r="D31" i="14"/>
  <c r="AH30" i="14"/>
  <c r="AC30" i="14"/>
  <c r="W30" i="14"/>
  <c r="W31" i="14" s="1"/>
  <c r="R30" i="14"/>
  <c r="R31" i="14" s="1"/>
  <c r="D30" i="14"/>
  <c r="AH29" i="14"/>
  <c r="AC29" i="14"/>
  <c r="X29" i="14"/>
  <c r="R29" i="14"/>
  <c r="S29" i="14" s="1"/>
  <c r="M29" i="14"/>
  <c r="M30" i="14" s="1"/>
  <c r="H29" i="14"/>
  <c r="H30" i="14" s="1"/>
  <c r="H31" i="14" s="1"/>
  <c r="D29" i="14"/>
  <c r="AH28" i="14"/>
  <c r="AC28" i="14"/>
  <c r="X28" i="14"/>
  <c r="D28" i="14"/>
  <c r="AH27" i="14"/>
  <c r="AD27" i="14"/>
  <c r="AC27" i="14"/>
  <c r="Y27" i="14"/>
  <c r="X27" i="14"/>
  <c r="H27" i="14"/>
  <c r="I28" i="14" s="1"/>
  <c r="E27" i="14"/>
  <c r="D27" i="14"/>
  <c r="AH26" i="14"/>
  <c r="AC26" i="14"/>
  <c r="R26" i="14"/>
  <c r="R27" i="14" s="1"/>
  <c r="H26" i="14"/>
  <c r="I26" i="14" s="1"/>
  <c r="D26" i="14"/>
  <c r="AH25" i="14"/>
  <c r="AC25" i="14"/>
  <c r="W25" i="14"/>
  <c r="X26" i="14" s="1"/>
  <c r="S25" i="14"/>
  <c r="R25" i="14"/>
  <c r="M25" i="14"/>
  <c r="M26" i="14" s="1"/>
  <c r="I25" i="14"/>
  <c r="H25" i="14"/>
  <c r="D25" i="14"/>
  <c r="AH24" i="14"/>
  <c r="AC24" i="14"/>
  <c r="X24" i="14"/>
  <c r="E24" i="14"/>
  <c r="D24" i="14"/>
  <c r="AH23" i="14"/>
  <c r="AD23" i="14"/>
  <c r="AC23" i="14"/>
  <c r="Y23" i="14"/>
  <c r="X23" i="14"/>
  <c r="R23" i="14"/>
  <c r="T23" i="14" s="1"/>
  <c r="H23" i="14"/>
  <c r="I24" i="14" s="1"/>
  <c r="E23" i="14"/>
  <c r="D23" i="14"/>
  <c r="AH22" i="14"/>
  <c r="AC22" i="14"/>
  <c r="X22" i="14"/>
  <c r="S22" i="14"/>
  <c r="I22" i="14"/>
  <c r="D22" i="14"/>
  <c r="AH21" i="14"/>
  <c r="AD21" i="14"/>
  <c r="AC21" i="14"/>
  <c r="Y21" i="14"/>
  <c r="X21" i="14"/>
  <c r="T21" i="14"/>
  <c r="S21" i="14"/>
  <c r="N21" i="14"/>
  <c r="I21" i="14"/>
  <c r="E21" i="14"/>
  <c r="D21" i="14"/>
  <c r="AH20" i="14"/>
  <c r="AC20" i="14"/>
  <c r="X20" i="14"/>
  <c r="S20" i="14"/>
  <c r="D20" i="14"/>
  <c r="AH19" i="14"/>
  <c r="AD19" i="14"/>
  <c r="AC19" i="14"/>
  <c r="Y19" i="14"/>
  <c r="X19" i="14"/>
  <c r="T19" i="14"/>
  <c r="S19" i="14"/>
  <c r="E19" i="14"/>
  <c r="D19" i="14"/>
  <c r="AH18" i="14"/>
  <c r="AC18" i="14"/>
  <c r="X18" i="14"/>
  <c r="S18" i="14"/>
  <c r="M18" i="14"/>
  <c r="M19" i="14" s="1"/>
  <c r="D18" i="14"/>
  <c r="AH17" i="14"/>
  <c r="AC17" i="14"/>
  <c r="X17" i="14"/>
  <c r="S17" i="14"/>
  <c r="M17" i="14"/>
  <c r="N17" i="14" s="1"/>
  <c r="D17" i="14"/>
  <c r="AH16" i="14"/>
  <c r="AC16" i="14"/>
  <c r="X16" i="14"/>
  <c r="S16" i="14"/>
  <c r="D16" i="14"/>
  <c r="AH15" i="14"/>
  <c r="AD15" i="14"/>
  <c r="AC15" i="14"/>
  <c r="Y15" i="14"/>
  <c r="X15" i="14"/>
  <c r="T15" i="14"/>
  <c r="S15" i="14"/>
  <c r="N15" i="14"/>
  <c r="M15" i="14"/>
  <c r="N16" i="14" s="1"/>
  <c r="H15" i="14"/>
  <c r="I15" i="14" s="1"/>
  <c r="E15" i="14"/>
  <c r="D15" i="14"/>
  <c r="AH14" i="14"/>
  <c r="AC14" i="14"/>
  <c r="X14" i="14"/>
  <c r="S14" i="14"/>
  <c r="N14" i="14"/>
  <c r="I14" i="14"/>
  <c r="D14" i="14"/>
  <c r="AH13" i="14"/>
  <c r="AD13" i="14"/>
  <c r="AC13" i="14"/>
  <c r="Y13" i="14"/>
  <c r="X13" i="14"/>
  <c r="T13" i="14"/>
  <c r="S13" i="14"/>
  <c r="N13" i="14"/>
  <c r="J13" i="14"/>
  <c r="I13" i="14"/>
  <c r="E13" i="14"/>
  <c r="D13" i="14"/>
  <c r="AH12" i="14"/>
  <c r="AC12" i="14"/>
  <c r="X12" i="14"/>
  <c r="S12" i="14"/>
  <c r="D12" i="14"/>
  <c r="AH11" i="14"/>
  <c r="AD11" i="14"/>
  <c r="AC11" i="14"/>
  <c r="Y11" i="14"/>
  <c r="X11" i="14"/>
  <c r="T11" i="14"/>
  <c r="S11" i="14"/>
  <c r="H11" i="14"/>
  <c r="I12" i="14" s="1"/>
  <c r="E11" i="14"/>
  <c r="D11" i="14"/>
  <c r="AH10" i="14"/>
  <c r="AC10" i="14"/>
  <c r="X10" i="14"/>
  <c r="S10" i="14"/>
  <c r="M10" i="14"/>
  <c r="N10" i="14" s="1"/>
  <c r="I10" i="14"/>
  <c r="D10" i="14"/>
  <c r="AH9" i="14"/>
  <c r="AD9" i="14"/>
  <c r="AC9" i="14"/>
  <c r="Y9" i="14"/>
  <c r="X9" i="14"/>
  <c r="T9" i="14"/>
  <c r="S9" i="14"/>
  <c r="M9" i="14"/>
  <c r="O9" i="14" s="1"/>
  <c r="J9" i="14"/>
  <c r="I9" i="14"/>
  <c r="E9" i="14"/>
  <c r="D9" i="14"/>
  <c r="AH8" i="14"/>
  <c r="AC8" i="14"/>
  <c r="X8" i="14"/>
  <c r="S8" i="14"/>
  <c r="N8" i="14"/>
  <c r="I8" i="14"/>
  <c r="D8" i="14"/>
  <c r="AH7" i="14"/>
  <c r="AD7" i="14"/>
  <c r="AC7" i="14"/>
  <c r="Y7" i="14"/>
  <c r="X7" i="14"/>
  <c r="T7" i="14"/>
  <c r="S7" i="14"/>
  <c r="O7" i="14"/>
  <c r="N7" i="14"/>
  <c r="I7" i="14"/>
  <c r="E7" i="14"/>
  <c r="D7" i="14"/>
  <c r="AC6" i="14"/>
  <c r="X6" i="14"/>
  <c r="S6" i="14"/>
  <c r="N6" i="14"/>
  <c r="E6" i="14"/>
  <c r="D6" i="14"/>
  <c r="AG5" i="14"/>
  <c r="AH5" i="14" s="1"/>
  <c r="AC5" i="14"/>
  <c r="X5" i="14"/>
  <c r="S5" i="14"/>
  <c r="N5" i="14"/>
  <c r="H5" i="14"/>
  <c r="I6" i="14" s="1"/>
  <c r="D5" i="14"/>
  <c r="D100" i="12"/>
  <c r="D101" i="12"/>
  <c r="D102" i="12"/>
  <c r="D103" i="12"/>
  <c r="D104" i="12"/>
  <c r="D105" i="12"/>
  <c r="D106" i="12"/>
  <c r="D107" i="12"/>
  <c r="D108" i="12"/>
  <c r="D109" i="12"/>
  <c r="D110" i="12"/>
  <c r="D111" i="12"/>
  <c r="D112" i="12"/>
  <c r="D113" i="12"/>
  <c r="D114" i="12"/>
  <c r="D115" i="12"/>
  <c r="D116" i="12"/>
  <c r="D117" i="12"/>
  <c r="FP232" i="4"/>
  <c r="FN232" i="4"/>
  <c r="FL232" i="4"/>
  <c r="FJ232" i="4"/>
  <c r="FH232" i="4"/>
  <c r="FF232" i="4"/>
  <c r="FD232" i="4"/>
  <c r="FB232" i="4"/>
  <c r="EZ232" i="4"/>
  <c r="EX232" i="4"/>
  <c r="EV232" i="4"/>
  <c r="ET232" i="4"/>
  <c r="ER232" i="4"/>
  <c r="EP232" i="4"/>
  <c r="EN232" i="4"/>
  <c r="EL232" i="4"/>
  <c r="EJ232" i="4"/>
  <c r="EH232" i="4"/>
  <c r="EF232" i="4"/>
  <c r="ED232" i="4"/>
  <c r="EB232" i="4"/>
  <c r="DZ232" i="4"/>
  <c r="DX232" i="4"/>
  <c r="DV232" i="4"/>
  <c r="DT232" i="4"/>
  <c r="DR232" i="4"/>
  <c r="DP232" i="4"/>
  <c r="DN232" i="4"/>
  <c r="DL232" i="4"/>
  <c r="DJ232" i="4"/>
  <c r="DH232" i="4"/>
  <c r="DF232" i="4"/>
  <c r="DD232" i="4"/>
  <c r="DB232" i="4"/>
  <c r="CZ232" i="4"/>
  <c r="CX232" i="4"/>
  <c r="CV232" i="4"/>
  <c r="CT232" i="4"/>
  <c r="CR232" i="4"/>
  <c r="CP232" i="4"/>
  <c r="CN232" i="4"/>
  <c r="CL232" i="4"/>
  <c r="B232" i="4"/>
  <c r="FP317" i="4"/>
  <c r="FN317" i="4"/>
  <c r="FL317" i="4"/>
  <c r="FJ317" i="4"/>
  <c r="FH317" i="4"/>
  <c r="FF317" i="4"/>
  <c r="FD317" i="4"/>
  <c r="FB317" i="4"/>
  <c r="EZ317" i="4"/>
  <c r="EX317" i="4"/>
  <c r="EV317" i="4"/>
  <c r="ET317" i="4"/>
  <c r="ER317" i="4"/>
  <c r="EP317" i="4"/>
  <c r="EN317" i="4"/>
  <c r="EL317" i="4"/>
  <c r="EJ317" i="4"/>
  <c r="EH317" i="4"/>
  <c r="EF317" i="4"/>
  <c r="ED317" i="4"/>
  <c r="EB317" i="4"/>
  <c r="DZ317" i="4"/>
  <c r="DX317" i="4"/>
  <c r="DV317" i="4"/>
  <c r="DT317" i="4"/>
  <c r="DR317" i="4"/>
  <c r="DP317" i="4"/>
  <c r="DN317" i="4"/>
  <c r="DL317" i="4"/>
  <c r="DJ317" i="4"/>
  <c r="DH317" i="4"/>
  <c r="DF317" i="4"/>
  <c r="DD317" i="4"/>
  <c r="DB317" i="4"/>
  <c r="CZ317" i="4"/>
  <c r="CX317" i="4"/>
  <c r="CV317" i="4"/>
  <c r="CT317" i="4"/>
  <c r="CR317" i="4"/>
  <c r="CP317" i="4"/>
  <c r="CN317" i="4"/>
  <c r="B317" i="4"/>
  <c r="FP221" i="4"/>
  <c r="FN221" i="4"/>
  <c r="FL221" i="4"/>
  <c r="FJ221" i="4"/>
  <c r="FH221" i="4"/>
  <c r="FF221" i="4"/>
  <c r="FD221" i="4"/>
  <c r="FB221" i="4"/>
  <c r="EZ221" i="4"/>
  <c r="EX221" i="4"/>
  <c r="EV221" i="4"/>
  <c r="ET221" i="4"/>
  <c r="ER221" i="4"/>
  <c r="EP221" i="4"/>
  <c r="EN221" i="4"/>
  <c r="EL221" i="4"/>
  <c r="EJ221" i="4"/>
  <c r="EH221" i="4"/>
  <c r="EF221" i="4"/>
  <c r="ED221" i="4"/>
  <c r="EB221" i="4"/>
  <c r="DZ221" i="4"/>
  <c r="DX221" i="4"/>
  <c r="DV221" i="4"/>
  <c r="DT221" i="4"/>
  <c r="DR221" i="4"/>
  <c r="DP221" i="4"/>
  <c r="DN221" i="4"/>
  <c r="DL221" i="4"/>
  <c r="DJ221" i="4"/>
  <c r="DH221" i="4"/>
  <c r="DF221" i="4"/>
  <c r="DD221" i="4"/>
  <c r="DB221" i="4"/>
  <c r="CZ221" i="4"/>
  <c r="CX221" i="4"/>
  <c r="CV221" i="4"/>
  <c r="CT221" i="4"/>
  <c r="CR221" i="4"/>
  <c r="CP221" i="4"/>
  <c r="CN221" i="4"/>
  <c r="B221" i="4"/>
  <c r="FP201" i="4"/>
  <c r="FN201" i="4"/>
  <c r="FL201" i="4"/>
  <c r="FJ201" i="4"/>
  <c r="FH201" i="4"/>
  <c r="FF201" i="4"/>
  <c r="FD201" i="4"/>
  <c r="FB201" i="4"/>
  <c r="EZ201" i="4"/>
  <c r="EX201" i="4"/>
  <c r="EV201" i="4"/>
  <c r="ET201" i="4"/>
  <c r="ER201" i="4"/>
  <c r="EP201" i="4"/>
  <c r="EN201" i="4"/>
  <c r="EL201" i="4"/>
  <c r="EJ201" i="4"/>
  <c r="EH201" i="4"/>
  <c r="EF201" i="4"/>
  <c r="ED201" i="4"/>
  <c r="EB201" i="4"/>
  <c r="DZ201" i="4"/>
  <c r="DX201" i="4"/>
  <c r="DV201" i="4"/>
  <c r="DT201" i="4"/>
  <c r="DR201" i="4"/>
  <c r="DP201" i="4"/>
  <c r="DN201" i="4"/>
  <c r="DL201" i="4"/>
  <c r="DJ201" i="4"/>
  <c r="DH201" i="4"/>
  <c r="DF201" i="4"/>
  <c r="DD201" i="4"/>
  <c r="DB201" i="4"/>
  <c r="CZ201" i="4"/>
  <c r="CX201" i="4"/>
  <c r="CV201" i="4"/>
  <c r="CT201" i="4"/>
  <c r="CR201" i="4"/>
  <c r="CP201" i="4"/>
  <c r="CN201" i="4"/>
  <c r="CL201" i="4"/>
  <c r="B201" i="4"/>
  <c r="FP341" i="4"/>
  <c r="FN341" i="4"/>
  <c r="FL341" i="4"/>
  <c r="FJ341" i="4"/>
  <c r="FH341" i="4"/>
  <c r="FF341" i="4"/>
  <c r="FD341" i="4"/>
  <c r="FB341" i="4"/>
  <c r="EZ341" i="4"/>
  <c r="EX341" i="4"/>
  <c r="EV341" i="4"/>
  <c r="ET341" i="4"/>
  <c r="ER341" i="4"/>
  <c r="EP341" i="4"/>
  <c r="EN341" i="4"/>
  <c r="EL341" i="4"/>
  <c r="EJ341" i="4"/>
  <c r="EH341" i="4"/>
  <c r="EF341" i="4"/>
  <c r="ED341" i="4"/>
  <c r="EB341" i="4"/>
  <c r="DZ341" i="4"/>
  <c r="DX341" i="4"/>
  <c r="DV341" i="4"/>
  <c r="DT341" i="4"/>
  <c r="DR341" i="4"/>
  <c r="DP341" i="4"/>
  <c r="DN341" i="4"/>
  <c r="DL341" i="4"/>
  <c r="DJ341" i="4"/>
  <c r="DH341" i="4"/>
  <c r="DF341" i="4"/>
  <c r="DD341" i="4"/>
  <c r="DB341" i="4"/>
  <c r="CZ341" i="4"/>
  <c r="CX341" i="4"/>
  <c r="CV341" i="4"/>
  <c r="CT341" i="4"/>
  <c r="CR341" i="4"/>
  <c r="CP341" i="4"/>
  <c r="CN341" i="4"/>
  <c r="B341" i="4"/>
  <c r="FP289" i="4"/>
  <c r="FN289" i="4"/>
  <c r="FL289" i="4"/>
  <c r="FJ289" i="4"/>
  <c r="FH289" i="4"/>
  <c r="FF289" i="4"/>
  <c r="FD289" i="4"/>
  <c r="FB289" i="4"/>
  <c r="EZ289" i="4"/>
  <c r="EX289" i="4"/>
  <c r="EV289" i="4"/>
  <c r="ET289" i="4"/>
  <c r="ER289" i="4"/>
  <c r="EP289" i="4"/>
  <c r="EN289" i="4"/>
  <c r="EL289" i="4"/>
  <c r="EJ289" i="4"/>
  <c r="EH289" i="4"/>
  <c r="EF289" i="4"/>
  <c r="ED289" i="4"/>
  <c r="EB289" i="4"/>
  <c r="DZ289" i="4"/>
  <c r="DX289" i="4"/>
  <c r="DV289" i="4"/>
  <c r="DT289" i="4"/>
  <c r="DR289" i="4"/>
  <c r="DP289" i="4"/>
  <c r="DN289" i="4"/>
  <c r="DL289" i="4"/>
  <c r="DJ289" i="4"/>
  <c r="DH289" i="4"/>
  <c r="DF289" i="4"/>
  <c r="DD289" i="4"/>
  <c r="DB289" i="4"/>
  <c r="CZ289" i="4"/>
  <c r="CX289" i="4"/>
  <c r="CV289" i="4"/>
  <c r="CT289" i="4"/>
  <c r="CR289" i="4"/>
  <c r="CP289" i="4"/>
  <c r="CN289" i="4"/>
  <c r="B289" i="4"/>
  <c r="CN397" i="4"/>
  <c r="CL397" i="4"/>
  <c r="CN395" i="4"/>
  <c r="CL395" i="4"/>
  <c r="CN394" i="4"/>
  <c r="CL394" i="4"/>
  <c r="CN190" i="4"/>
  <c r="CN260" i="4"/>
  <c r="CN298" i="4"/>
  <c r="CN127" i="4"/>
  <c r="CN369" i="4"/>
  <c r="CN206" i="4"/>
  <c r="CN251" i="4"/>
  <c r="CN87" i="4"/>
  <c r="CN375" i="4"/>
  <c r="CN376" i="4"/>
  <c r="CN373" i="4"/>
  <c r="CN374" i="4"/>
  <c r="CN378" i="4"/>
  <c r="CN379" i="4"/>
  <c r="CN333" i="4"/>
  <c r="CN377" i="4"/>
  <c r="CN256" i="4"/>
  <c r="CN366" i="4"/>
  <c r="CN368" i="4"/>
  <c r="CN125" i="4"/>
  <c r="CN361" i="4"/>
  <c r="CN362" i="4"/>
  <c r="CN360" i="4"/>
  <c r="CN241" i="4"/>
  <c r="CN290" i="4"/>
  <c r="CN367" i="4"/>
  <c r="CN355" i="4"/>
  <c r="CN357" i="4"/>
  <c r="CN358" i="4"/>
  <c r="CN356" i="4"/>
  <c r="CN349" i="4"/>
  <c r="CN350" i="4"/>
  <c r="CN312" i="4"/>
  <c r="CN258" i="4"/>
  <c r="CN210" i="4"/>
  <c r="CN326" i="4"/>
  <c r="CN347" i="4"/>
  <c r="CN346" i="4"/>
  <c r="CN267" i="4"/>
  <c r="CN348" i="4"/>
  <c r="CN354" i="4"/>
  <c r="CN343" i="4"/>
  <c r="CN227" i="4"/>
  <c r="CN257" i="4"/>
  <c r="CN246" i="4"/>
  <c r="CN342" i="4"/>
  <c r="CN344" i="4"/>
  <c r="CN327" i="4"/>
  <c r="CN268" i="4"/>
  <c r="CN332" i="4"/>
  <c r="CN331" i="4"/>
  <c r="CN175" i="4"/>
  <c r="CN263" i="4"/>
  <c r="CN325" i="4"/>
  <c r="CN323" i="4"/>
  <c r="CL323" i="4"/>
  <c r="CN322" i="4"/>
  <c r="CL322" i="4"/>
  <c r="CN324" i="4"/>
  <c r="CN319" i="4"/>
  <c r="CN318" i="4"/>
  <c r="CN313" i="4"/>
  <c r="CN315" i="4"/>
  <c r="CL315" i="4"/>
  <c r="CN314" i="4"/>
  <c r="CL314" i="4"/>
  <c r="CN309" i="4"/>
  <c r="CN310" i="4"/>
  <c r="CN308" i="4"/>
  <c r="CN274" i="4"/>
  <c r="CL274" i="4"/>
  <c r="CN303" i="4"/>
  <c r="CL303" i="4"/>
  <c r="CN249" i="4"/>
  <c r="CN372" i="4"/>
  <c r="CN250" i="4"/>
  <c r="CN296" i="4"/>
  <c r="CN330" i="4"/>
  <c r="CN371" i="4"/>
  <c r="CL371" i="4"/>
  <c r="CN306" i="4"/>
  <c r="CN292" i="4"/>
  <c r="CN266" i="4"/>
  <c r="CN223" i="4"/>
  <c r="CN280" i="4"/>
  <c r="CN269" i="4"/>
  <c r="CL269" i="4"/>
  <c r="CN295" i="4"/>
  <c r="CL295" i="4"/>
  <c r="CN288" i="4"/>
  <c r="CN242" i="4"/>
  <c r="CN283" i="4"/>
  <c r="CN282" i="4"/>
  <c r="CN222" i="4"/>
  <c r="CN281" i="4"/>
  <c r="CL281" i="4"/>
  <c r="CN259" i="4"/>
  <c r="CN294" i="4"/>
  <c r="CN276" i="4"/>
  <c r="CN293" i="4"/>
  <c r="CN214" i="4"/>
  <c r="CN138" i="4"/>
  <c r="CL138" i="4"/>
  <c r="CN273" i="4"/>
  <c r="CL273" i="4"/>
  <c r="CN270" i="4"/>
  <c r="CN179" i="4"/>
  <c r="CN365" i="4"/>
  <c r="CL365" i="4"/>
  <c r="CN272" i="4"/>
  <c r="CL272" i="4"/>
  <c r="CN234" i="4"/>
  <c r="CN244" i="4"/>
  <c r="CN134" i="4"/>
  <c r="CN174" i="4"/>
  <c r="CN252" i="4"/>
  <c r="CL252" i="4"/>
  <c r="CN156" i="4"/>
  <c r="CL156" i="4"/>
  <c r="CN247" i="4"/>
  <c r="CN248" i="4"/>
  <c r="CN384" i="4"/>
  <c r="CN240" i="4"/>
  <c r="CN291" i="4"/>
  <c r="CL291" i="4"/>
  <c r="CN277" i="4"/>
  <c r="CN243" i="4"/>
  <c r="CN236" i="4"/>
  <c r="CN237" i="4"/>
  <c r="CN233" i="4"/>
  <c r="CL233" i="4"/>
  <c r="CN226" i="4"/>
  <c r="CL226" i="4"/>
  <c r="CN217" i="4"/>
  <c r="CN340" i="4"/>
  <c r="CL340" i="4"/>
  <c r="CN170" i="4"/>
  <c r="CN128" i="4"/>
  <c r="CN133" i="4"/>
  <c r="CN187" i="4"/>
  <c r="CN177" i="4"/>
  <c r="CN147" i="4"/>
  <c r="CN164" i="4"/>
  <c r="CN339" i="4"/>
  <c r="CL339" i="4"/>
  <c r="CN63" i="4"/>
  <c r="CN203" i="4"/>
  <c r="CN209" i="4"/>
  <c r="CL209" i="4"/>
  <c r="CN216" i="4"/>
  <c r="CL216" i="4"/>
  <c r="CN101" i="4"/>
  <c r="CN176" i="4"/>
  <c r="CL176" i="4"/>
  <c r="CN271" i="4"/>
  <c r="CL271" i="4"/>
  <c r="CN307" i="4"/>
  <c r="CN211" i="4"/>
  <c r="CN106" i="4"/>
  <c r="CN199" i="4"/>
  <c r="CN231" i="4"/>
  <c r="CN229" i="4"/>
  <c r="CL229" i="4"/>
  <c r="CN228" i="4"/>
  <c r="CN191" i="4"/>
  <c r="CL191" i="4"/>
  <c r="CN202" i="4"/>
  <c r="CN396" i="4"/>
  <c r="CN172" i="4"/>
  <c r="CN321" i="4"/>
  <c r="CN364" i="4"/>
  <c r="CN195" i="4"/>
  <c r="CN189" i="4"/>
  <c r="CN142" i="4"/>
  <c r="CL142" i="4"/>
  <c r="CN219" i="4"/>
  <c r="CL219" i="4"/>
  <c r="CN99" i="4"/>
  <c r="CN154" i="4"/>
  <c r="CN78" i="4"/>
  <c r="CN158" i="4"/>
  <c r="CL158" i="4"/>
  <c r="CN161" i="4"/>
  <c r="CN155" i="4"/>
  <c r="CN198" i="4"/>
  <c r="CL198" i="4"/>
  <c r="CN208" i="4"/>
  <c r="CL208" i="4"/>
  <c r="CN200" i="4"/>
  <c r="CN245" i="4"/>
  <c r="CL245" i="4"/>
  <c r="CN51" i="4"/>
  <c r="CL51" i="4"/>
  <c r="CN150" i="4"/>
  <c r="CN192" i="4"/>
  <c r="CN205" i="4"/>
  <c r="CN184" i="4"/>
  <c r="CN212" i="4"/>
  <c r="CN183" i="4"/>
  <c r="CL183" i="4"/>
  <c r="CN197" i="4"/>
  <c r="CN113" i="4"/>
  <c r="CL113" i="4"/>
  <c r="CN180" i="4"/>
  <c r="CN181" i="4"/>
  <c r="CN196" i="4"/>
  <c r="CN207" i="4"/>
  <c r="CN194" i="4"/>
  <c r="CN140" i="4"/>
  <c r="CN213" i="4"/>
  <c r="CL213" i="4"/>
  <c r="CN193" i="4"/>
  <c r="CN255" i="4"/>
  <c r="CN204" i="4"/>
  <c r="CN238" i="4"/>
  <c r="CN168" i="4"/>
  <c r="CL168" i="4"/>
  <c r="CN215" i="4"/>
  <c r="CN100" i="4"/>
  <c r="CN146" i="4"/>
  <c r="CL146" i="4"/>
  <c r="CN225" i="4"/>
  <c r="CL225" i="4"/>
  <c r="CN163" i="4"/>
  <c r="CN157" i="4"/>
  <c r="CL157" i="4"/>
  <c r="CN160" i="4"/>
  <c r="CL160" i="4"/>
  <c r="CN121" i="4"/>
  <c r="CN165" i="4"/>
  <c r="CN80" i="4"/>
  <c r="CN159" i="4"/>
  <c r="CN110" i="4"/>
  <c r="CN112" i="4"/>
  <c r="CL112" i="4"/>
  <c r="CN137" i="4"/>
  <c r="CL137" i="4"/>
  <c r="CN143" i="4"/>
  <c r="CN151" i="4"/>
  <c r="CN265" i="4"/>
  <c r="CL265" i="4"/>
  <c r="CN182" i="4"/>
  <c r="CN188" i="4"/>
  <c r="CN130" i="4"/>
  <c r="CN148" i="4"/>
  <c r="CN139" i="4"/>
  <c r="CN239" i="4"/>
  <c r="CN103" i="4"/>
  <c r="CN185" i="4"/>
  <c r="CL185" i="4"/>
  <c r="CN162" i="4"/>
  <c r="CL162" i="4"/>
  <c r="CN167" i="4"/>
  <c r="CN136" i="4"/>
  <c r="CN171" i="4"/>
  <c r="CN220" i="4"/>
  <c r="CN132" i="4"/>
  <c r="CL132" i="4"/>
  <c r="CN186" i="4"/>
  <c r="CN149" i="4"/>
  <c r="CN153" i="4"/>
  <c r="CL153" i="4"/>
  <c r="CN42" i="4"/>
  <c r="CL42" i="4"/>
  <c r="CN141" i="4"/>
  <c r="CN117" i="4"/>
  <c r="CL117" i="4"/>
  <c r="CN97" i="4"/>
  <c r="CL97" i="4"/>
  <c r="CN169" i="4"/>
  <c r="CN116" i="4"/>
  <c r="CN123" i="4"/>
  <c r="CN178" i="4"/>
  <c r="CN120" i="4"/>
  <c r="CN131" i="4"/>
  <c r="CN118" i="4"/>
  <c r="CL118" i="4"/>
  <c r="CN88" i="4"/>
  <c r="CL88" i="4"/>
  <c r="CN102" i="4"/>
  <c r="CN68" i="4"/>
  <c r="CN95" i="4"/>
  <c r="CN135" i="4"/>
  <c r="CN107" i="4"/>
  <c r="CN114" i="4"/>
  <c r="CN57" i="4"/>
  <c r="CN119" i="4"/>
  <c r="CN84" i="4"/>
  <c r="CN108" i="4"/>
  <c r="CN111" i="4"/>
  <c r="CL111" i="4"/>
  <c r="CN56" i="4"/>
  <c r="CN122" i="4"/>
  <c r="CN59" i="4"/>
  <c r="CN115" i="4"/>
  <c r="CN98" i="4"/>
  <c r="CL98" i="4"/>
  <c r="CN105" i="4"/>
  <c r="CN91" i="4"/>
  <c r="CL91" i="4"/>
  <c r="CN126" i="4"/>
  <c r="CL126" i="4"/>
  <c r="CN94" i="4"/>
  <c r="CL94" i="4"/>
  <c r="CN129" i="4"/>
  <c r="CL129" i="4"/>
  <c r="CN124" i="4"/>
  <c r="CL124" i="4"/>
  <c r="CN96" i="4"/>
  <c r="CN67" i="4"/>
  <c r="CN93" i="4"/>
  <c r="CN109" i="4"/>
  <c r="CL109" i="4"/>
  <c r="CN90" i="4"/>
  <c r="CN44" i="4"/>
  <c r="CN104" i="4"/>
  <c r="CL104" i="4"/>
  <c r="CN92" i="4"/>
  <c r="CL92" i="4"/>
  <c r="CN81" i="4"/>
  <c r="CN89" i="4"/>
  <c r="CN82" i="4"/>
  <c r="CL82" i="4"/>
  <c r="CN54" i="4"/>
  <c r="CN75" i="4"/>
  <c r="CL75" i="4"/>
  <c r="CN47" i="4"/>
  <c r="CN77" i="4"/>
  <c r="CN83" i="4"/>
  <c r="CL83" i="4"/>
  <c r="CN55" i="4"/>
  <c r="CN86" i="4"/>
  <c r="CN73" i="4"/>
  <c r="CL73" i="4"/>
  <c r="CN70" i="4"/>
  <c r="CL70" i="4"/>
  <c r="CN65" i="4"/>
  <c r="CN79" i="4"/>
  <c r="CN61" i="4"/>
  <c r="CN71" i="4"/>
  <c r="CL71" i="4"/>
  <c r="CN145" i="4"/>
  <c r="CL145" i="4"/>
  <c r="CN69" i="4"/>
  <c r="CN74" i="4"/>
  <c r="CL74" i="4"/>
  <c r="CN72" i="4"/>
  <c r="CL72" i="4"/>
  <c r="CN52" i="4"/>
  <c r="CL52" i="4"/>
  <c r="CN76" i="4"/>
  <c r="CN22" i="4"/>
  <c r="CL22" i="4"/>
  <c r="CN66" i="4"/>
  <c r="CL66" i="4"/>
  <c r="CN60" i="4"/>
  <c r="CN45" i="4"/>
  <c r="CN49" i="4"/>
  <c r="CN46" i="4"/>
  <c r="CL46" i="4"/>
  <c r="CN41" i="4"/>
  <c r="CN85" i="4"/>
  <c r="CN38" i="4"/>
  <c r="CL38" i="4"/>
  <c r="CN43" i="4"/>
  <c r="CL43" i="4"/>
  <c r="CN31" i="4"/>
  <c r="CN50" i="4"/>
  <c r="CN39" i="4"/>
  <c r="CL39" i="4"/>
  <c r="CN53" i="4"/>
  <c r="CN48" i="4"/>
  <c r="CL48" i="4"/>
  <c r="CN58" i="4"/>
  <c r="CL58" i="4"/>
  <c r="CN36" i="4"/>
  <c r="CN28" i="4"/>
  <c r="CL28" i="4"/>
  <c r="CN32" i="4"/>
  <c r="CL32" i="4"/>
  <c r="CN37" i="4"/>
  <c r="CL37" i="4"/>
  <c r="CN27" i="4"/>
  <c r="CN24" i="4"/>
  <c r="CL24" i="4"/>
  <c r="CN35" i="4"/>
  <c r="CL35" i="4"/>
  <c r="CN40" i="4"/>
  <c r="CL40" i="4"/>
  <c r="CN34" i="4"/>
  <c r="CL34" i="4"/>
  <c r="CN64" i="4"/>
  <c r="CL64" i="4"/>
  <c r="CN29" i="4"/>
  <c r="CN30" i="4"/>
  <c r="CL30" i="4"/>
  <c r="CN62" i="4"/>
  <c r="CL62" i="4"/>
  <c r="CN25" i="4"/>
  <c r="CN26" i="4"/>
  <c r="CL26" i="4"/>
  <c r="CN33" i="4"/>
  <c r="CL33" i="4"/>
  <c r="CN20" i="4"/>
  <c r="CL20" i="4"/>
  <c r="CN23" i="4"/>
  <c r="CN21" i="4"/>
  <c r="CL21" i="4"/>
  <c r="CN17" i="4"/>
  <c r="CL17" i="4"/>
  <c r="CN18" i="4"/>
  <c r="CL18" i="4"/>
  <c r="CN19" i="4"/>
  <c r="CL19" i="4"/>
  <c r="CN13" i="4"/>
  <c r="CL13" i="4"/>
  <c r="CN16" i="4"/>
  <c r="CL16" i="4"/>
  <c r="CN14" i="4"/>
  <c r="CL14" i="4"/>
  <c r="CN12" i="4"/>
  <c r="CN15" i="4"/>
  <c r="CL15" i="4"/>
  <c r="CN11" i="4"/>
  <c r="CL11" i="4"/>
  <c r="CN10" i="4"/>
  <c r="CK398" i="4"/>
  <c r="CM398" i="4"/>
  <c r="CN398" i="4" s="1"/>
  <c r="CP10" i="4"/>
  <c r="CP12" i="4"/>
  <c r="CP14" i="4"/>
  <c r="CP13" i="4"/>
  <c r="CP19" i="4"/>
  <c r="CP17" i="4"/>
  <c r="CP21" i="4"/>
  <c r="CP23" i="4"/>
  <c r="CP20" i="4"/>
  <c r="CP33" i="4"/>
  <c r="CP26" i="4"/>
  <c r="CP25" i="4"/>
  <c r="CP62" i="4"/>
  <c r="CP30" i="4"/>
  <c r="CR397" i="4"/>
  <c r="CR395" i="4"/>
  <c r="CR394" i="4"/>
  <c r="CR190" i="4"/>
  <c r="CR260" i="4"/>
  <c r="CR298" i="4"/>
  <c r="CR127" i="4"/>
  <c r="CR369" i="4"/>
  <c r="CR206" i="4"/>
  <c r="CR251" i="4"/>
  <c r="CR87" i="4"/>
  <c r="CR375" i="4"/>
  <c r="CR376" i="4"/>
  <c r="CR373" i="4"/>
  <c r="CR374" i="4"/>
  <c r="CR378" i="4"/>
  <c r="CR379" i="4"/>
  <c r="CR333" i="4"/>
  <c r="CR377" i="4"/>
  <c r="CR256" i="4"/>
  <c r="CR366" i="4"/>
  <c r="CR368" i="4"/>
  <c r="CR125" i="4"/>
  <c r="CR361" i="4"/>
  <c r="CR362" i="4"/>
  <c r="CR360" i="4"/>
  <c r="CR241" i="4"/>
  <c r="CR290" i="4"/>
  <c r="CR367" i="4"/>
  <c r="CR355" i="4"/>
  <c r="CR357" i="4"/>
  <c r="CR358" i="4"/>
  <c r="CR356" i="4"/>
  <c r="CR349" i="4"/>
  <c r="CR350" i="4"/>
  <c r="CR312" i="4"/>
  <c r="CR258" i="4"/>
  <c r="CR210" i="4"/>
  <c r="CR326" i="4"/>
  <c r="CR347" i="4"/>
  <c r="CR346" i="4"/>
  <c r="CR267" i="4"/>
  <c r="CR348" i="4"/>
  <c r="CR354" i="4"/>
  <c r="CR343" i="4"/>
  <c r="CR227" i="4"/>
  <c r="CR257" i="4"/>
  <c r="CR246" i="4"/>
  <c r="CR342" i="4"/>
  <c r="CR344" i="4"/>
  <c r="CR327" i="4"/>
  <c r="CR268" i="4"/>
  <c r="CR332" i="4"/>
  <c r="CR331" i="4"/>
  <c r="CR175" i="4"/>
  <c r="CR263" i="4"/>
  <c r="CR325" i="4"/>
  <c r="CR323" i="4"/>
  <c r="CR322" i="4"/>
  <c r="CR324" i="4"/>
  <c r="CR319" i="4"/>
  <c r="CR318" i="4"/>
  <c r="CR313" i="4"/>
  <c r="CR315" i="4"/>
  <c r="CR314" i="4"/>
  <c r="CR309" i="4"/>
  <c r="CR310" i="4"/>
  <c r="CR308" i="4"/>
  <c r="CR274" i="4"/>
  <c r="CR303" i="4"/>
  <c r="CR249" i="4"/>
  <c r="CR372" i="4"/>
  <c r="CR250" i="4"/>
  <c r="CR296" i="4"/>
  <c r="CR330" i="4"/>
  <c r="CR371" i="4"/>
  <c r="CR306" i="4"/>
  <c r="CR292" i="4"/>
  <c r="CR266" i="4"/>
  <c r="CR223" i="4"/>
  <c r="CR280" i="4"/>
  <c r="CR269" i="4"/>
  <c r="CR295" i="4"/>
  <c r="CR288" i="4"/>
  <c r="CR242" i="4"/>
  <c r="CR283" i="4"/>
  <c r="CR282" i="4"/>
  <c r="CR222" i="4"/>
  <c r="CR281" i="4"/>
  <c r="CR259" i="4"/>
  <c r="CR294" i="4"/>
  <c r="CR276" i="4"/>
  <c r="CR293" i="4"/>
  <c r="CR214" i="4"/>
  <c r="CR138" i="4"/>
  <c r="CR273" i="4"/>
  <c r="CR270" i="4"/>
  <c r="CR179" i="4"/>
  <c r="CR365" i="4"/>
  <c r="CR272" i="4"/>
  <c r="CR234" i="4"/>
  <c r="CR244" i="4"/>
  <c r="CR134" i="4"/>
  <c r="CR174" i="4"/>
  <c r="CR252" i="4"/>
  <c r="CR156" i="4"/>
  <c r="CR247" i="4"/>
  <c r="CR248" i="4"/>
  <c r="CR384" i="4"/>
  <c r="CR170" i="4"/>
  <c r="CR240" i="4"/>
  <c r="CR291" i="4"/>
  <c r="CR277" i="4"/>
  <c r="CR243" i="4"/>
  <c r="CR236" i="4"/>
  <c r="CR237" i="4"/>
  <c r="CR233" i="4"/>
  <c r="CR226" i="4"/>
  <c r="CR217" i="4"/>
  <c r="CR340" i="4"/>
  <c r="CR216" i="4"/>
  <c r="CR128" i="4"/>
  <c r="CR133" i="4"/>
  <c r="CR187" i="4"/>
  <c r="CR177" i="4"/>
  <c r="CR147" i="4"/>
  <c r="CR164" i="4"/>
  <c r="CR339" i="4"/>
  <c r="CR63" i="4"/>
  <c r="CR203" i="4"/>
  <c r="CR209" i="4"/>
  <c r="CR101" i="4"/>
  <c r="CR176" i="4"/>
  <c r="CR271" i="4"/>
  <c r="CR307" i="4"/>
  <c r="CR211" i="4"/>
  <c r="CR106" i="4"/>
  <c r="CR199" i="4"/>
  <c r="CR231" i="4"/>
  <c r="CR229" i="4"/>
  <c r="CR228" i="4"/>
  <c r="CR166" i="4"/>
  <c r="CR191" i="4"/>
  <c r="CR202" i="4"/>
  <c r="CR396" i="4"/>
  <c r="CR172" i="4"/>
  <c r="CR321" i="4"/>
  <c r="CR364" i="4"/>
  <c r="CR195" i="4"/>
  <c r="CR189" i="4"/>
  <c r="CR142" i="4"/>
  <c r="CR219" i="4"/>
  <c r="CR99" i="4"/>
  <c r="CR158" i="4"/>
  <c r="CR154" i="4"/>
  <c r="CR78" i="4"/>
  <c r="CR161" i="4"/>
  <c r="CR192" i="4"/>
  <c r="CR155" i="4"/>
  <c r="CR198" i="4"/>
  <c r="CR208" i="4"/>
  <c r="CR200" i="4"/>
  <c r="CR245" i="4"/>
  <c r="CR51" i="4"/>
  <c r="CR150" i="4"/>
  <c r="CR205" i="4"/>
  <c r="CR184" i="4"/>
  <c r="CR212" i="4"/>
  <c r="CR183" i="4"/>
  <c r="CR197" i="4"/>
  <c r="CR113" i="4"/>
  <c r="CR180" i="4"/>
  <c r="CR181" i="4"/>
  <c r="CR130" i="4"/>
  <c r="CR196" i="4"/>
  <c r="CR207" i="4"/>
  <c r="CR194" i="4"/>
  <c r="CR140" i="4"/>
  <c r="CR213" i="4"/>
  <c r="CR193" i="4"/>
  <c r="CR255" i="4"/>
  <c r="CR204" i="4"/>
  <c r="CR238" i="4"/>
  <c r="CR168" i="4"/>
  <c r="CR215" i="4"/>
  <c r="CR100" i="4"/>
  <c r="CR146" i="4"/>
  <c r="CR225" i="4"/>
  <c r="CR163" i="4"/>
  <c r="CR157" i="4"/>
  <c r="CR160" i="4"/>
  <c r="CR121" i="4"/>
  <c r="CR165" i="4"/>
  <c r="CR80" i="4"/>
  <c r="CR159" i="4"/>
  <c r="CR110" i="4"/>
  <c r="CR112" i="4"/>
  <c r="CR137" i="4"/>
  <c r="CR143" i="4"/>
  <c r="CR151" i="4"/>
  <c r="CR265" i="4"/>
  <c r="CR182" i="4"/>
  <c r="CR57" i="4"/>
  <c r="CR188" i="4"/>
  <c r="CR139" i="4"/>
  <c r="CR148" i="4"/>
  <c r="CR239" i="4"/>
  <c r="CR103" i="4"/>
  <c r="CR185" i="4"/>
  <c r="CR171" i="4"/>
  <c r="CR162" i="4"/>
  <c r="CR167" i="4"/>
  <c r="CR136" i="4"/>
  <c r="CR220" i="4"/>
  <c r="CR132" i="4"/>
  <c r="CR186" i="4"/>
  <c r="CR149" i="4"/>
  <c r="CR153" i="4"/>
  <c r="CR42" i="4"/>
  <c r="CR141" i="4"/>
  <c r="CR117" i="4"/>
  <c r="CR97" i="4"/>
  <c r="CR169" i="4"/>
  <c r="CR116" i="4"/>
  <c r="CR95" i="4"/>
  <c r="CR123" i="4"/>
  <c r="CR178" i="4"/>
  <c r="CR120" i="4"/>
  <c r="CR131" i="4"/>
  <c r="CR118" i="4"/>
  <c r="CR88" i="4"/>
  <c r="CR102" i="4"/>
  <c r="CR68" i="4"/>
  <c r="CR135" i="4"/>
  <c r="CR107" i="4"/>
  <c r="CR114" i="4"/>
  <c r="CR119" i="4"/>
  <c r="CR90" i="4"/>
  <c r="CR44" i="4"/>
  <c r="CR84" i="4"/>
  <c r="CR108" i="4"/>
  <c r="CR111" i="4"/>
  <c r="CR56" i="4"/>
  <c r="CR122" i="4"/>
  <c r="CR59" i="4"/>
  <c r="CR115" i="4"/>
  <c r="CR98" i="4"/>
  <c r="CR105" i="4"/>
  <c r="CR91" i="4"/>
  <c r="CR126" i="4"/>
  <c r="CR94" i="4"/>
  <c r="CR129" i="4"/>
  <c r="CR93" i="4"/>
  <c r="CR124" i="4"/>
  <c r="CR96" i="4"/>
  <c r="CR67" i="4"/>
  <c r="CR109" i="4"/>
  <c r="CR61" i="4"/>
  <c r="CR104" i="4"/>
  <c r="CR73" i="4"/>
  <c r="CR92" i="4"/>
  <c r="CR81" i="4"/>
  <c r="CR89" i="4"/>
  <c r="CR77" i="4"/>
  <c r="CR82" i="4"/>
  <c r="CR54" i="4"/>
  <c r="CR75" i="4"/>
  <c r="CR47" i="4"/>
  <c r="CR83" i="4"/>
  <c r="CR55" i="4"/>
  <c r="CR86" i="4"/>
  <c r="CR70" i="4"/>
  <c r="CR65" i="4"/>
  <c r="CR79" i="4"/>
  <c r="CR71" i="4"/>
  <c r="CR145" i="4"/>
  <c r="CR69" i="4"/>
  <c r="CR74" i="4"/>
  <c r="CR72" i="4"/>
  <c r="CR52" i="4"/>
  <c r="CR76" i="4"/>
  <c r="CR22" i="4"/>
  <c r="CR66" i="4"/>
  <c r="CR60" i="4"/>
  <c r="CR45" i="4"/>
  <c r="CR49" i="4"/>
  <c r="CR46" i="4"/>
  <c r="CR41" i="4"/>
  <c r="CR85" i="4"/>
  <c r="CR27" i="4"/>
  <c r="CR38" i="4"/>
  <c r="CR62" i="4"/>
  <c r="CR43" i="4"/>
  <c r="CR31" i="4"/>
  <c r="CR50" i="4"/>
  <c r="CR39" i="4"/>
  <c r="CR35" i="4"/>
  <c r="CR53" i="4"/>
  <c r="CR48" i="4"/>
  <c r="CR28" i="4"/>
  <c r="CR36" i="4"/>
  <c r="CR58" i="4"/>
  <c r="CR32" i="4"/>
  <c r="CR37" i="4"/>
  <c r="CR40" i="4"/>
  <c r="CR24" i="4"/>
  <c r="CR34" i="4"/>
  <c r="CR64" i="4"/>
  <c r="CR29" i="4"/>
  <c r="CR30" i="4"/>
  <c r="CR25" i="4"/>
  <c r="CR26" i="4"/>
  <c r="CR33" i="4"/>
  <c r="CR20" i="4"/>
  <c r="CR18" i="4"/>
  <c r="CR23" i="4"/>
  <c r="CR17" i="4"/>
  <c r="CR21" i="4"/>
  <c r="CR19" i="4"/>
  <c r="CR13" i="4"/>
  <c r="CR12" i="4"/>
  <c r="CR16" i="4"/>
  <c r="CR14" i="4"/>
  <c r="CR15" i="4"/>
  <c r="CR11" i="4"/>
  <c r="CR10" i="4"/>
  <c r="CQ398" i="4"/>
  <c r="CR398" i="4" s="1"/>
  <c r="CT397" i="4"/>
  <c r="CT395" i="4"/>
  <c r="CT394" i="4"/>
  <c r="CT190" i="4"/>
  <c r="CT260" i="4"/>
  <c r="CT298" i="4"/>
  <c r="CT127" i="4"/>
  <c r="CT369" i="4"/>
  <c r="CT206" i="4"/>
  <c r="CT251" i="4"/>
  <c r="CT87" i="4"/>
  <c r="CT375" i="4"/>
  <c r="CT376" i="4"/>
  <c r="CT373" i="4"/>
  <c r="CT374" i="4"/>
  <c r="CT378" i="4"/>
  <c r="CT379" i="4"/>
  <c r="CT333" i="4"/>
  <c r="CT377" i="4"/>
  <c r="CT256" i="4"/>
  <c r="CT366" i="4"/>
  <c r="CT368" i="4"/>
  <c r="CT125" i="4"/>
  <c r="CT361" i="4"/>
  <c r="CT362" i="4"/>
  <c r="CT360" i="4"/>
  <c r="CT241" i="4"/>
  <c r="CT290" i="4"/>
  <c r="CT367" i="4"/>
  <c r="CT355" i="4"/>
  <c r="CT357" i="4"/>
  <c r="CT358" i="4"/>
  <c r="CT356" i="4"/>
  <c r="CT349" i="4"/>
  <c r="CT350" i="4"/>
  <c r="CT312" i="4"/>
  <c r="CT258" i="4"/>
  <c r="CT210" i="4"/>
  <c r="CT326" i="4"/>
  <c r="CT347" i="4"/>
  <c r="CT346" i="4"/>
  <c r="CT267" i="4"/>
  <c r="CT348" i="4"/>
  <c r="CT354" i="4"/>
  <c r="CT343" i="4"/>
  <c r="CT227" i="4"/>
  <c r="CT257" i="4"/>
  <c r="CT246" i="4"/>
  <c r="CT342" i="4"/>
  <c r="CT344" i="4"/>
  <c r="CT327" i="4"/>
  <c r="CT268" i="4"/>
  <c r="CT332" i="4"/>
  <c r="CT331" i="4"/>
  <c r="CT175" i="4"/>
  <c r="CT263" i="4"/>
  <c r="CT325" i="4"/>
  <c r="CT323" i="4"/>
  <c r="CT322" i="4"/>
  <c r="CT324" i="4"/>
  <c r="CT319" i="4"/>
  <c r="CT318" i="4"/>
  <c r="CT313" i="4"/>
  <c r="CT315" i="4"/>
  <c r="CT314" i="4"/>
  <c r="CT309" i="4"/>
  <c r="CT310" i="4"/>
  <c r="CT308" i="4"/>
  <c r="CT274" i="4"/>
  <c r="CT303" i="4"/>
  <c r="CT249" i="4"/>
  <c r="CT372" i="4"/>
  <c r="CT250" i="4"/>
  <c r="CT296" i="4"/>
  <c r="CT330" i="4"/>
  <c r="CT371" i="4"/>
  <c r="CT306" i="4"/>
  <c r="CT292" i="4"/>
  <c r="CT266" i="4"/>
  <c r="CT223" i="4"/>
  <c r="CT280" i="4"/>
  <c r="CT269" i="4"/>
  <c r="CT295" i="4"/>
  <c r="CT288" i="4"/>
  <c r="CT242" i="4"/>
  <c r="CT283" i="4"/>
  <c r="CT282" i="4"/>
  <c r="CT222" i="4"/>
  <c r="CT281" i="4"/>
  <c r="CT259" i="4"/>
  <c r="CT294" i="4"/>
  <c r="CT276" i="4"/>
  <c r="CT293" i="4"/>
  <c r="CT214" i="4"/>
  <c r="CT138" i="4"/>
  <c r="CT273" i="4"/>
  <c r="CT270" i="4"/>
  <c r="CT179" i="4"/>
  <c r="CT365" i="4"/>
  <c r="CT272" i="4"/>
  <c r="CT234" i="4"/>
  <c r="CT244" i="4"/>
  <c r="CT134" i="4"/>
  <c r="CT174" i="4"/>
  <c r="CT252" i="4"/>
  <c r="CT156" i="4"/>
  <c r="CT247" i="4"/>
  <c r="CT248" i="4"/>
  <c r="CT384" i="4"/>
  <c r="CT240" i="4"/>
  <c r="CT291" i="4"/>
  <c r="CT277" i="4"/>
  <c r="CT243" i="4"/>
  <c r="CT236" i="4"/>
  <c r="CT237" i="4"/>
  <c r="CT170" i="4"/>
  <c r="CT226" i="4"/>
  <c r="CT217" i="4"/>
  <c r="CT340" i="4"/>
  <c r="CT216" i="4"/>
  <c r="CT128" i="4"/>
  <c r="CT133" i="4"/>
  <c r="CT187" i="4"/>
  <c r="CT177" i="4"/>
  <c r="CT147" i="4"/>
  <c r="CT164" i="4"/>
  <c r="CT339" i="4"/>
  <c r="CT63" i="4"/>
  <c r="CT203" i="4"/>
  <c r="CT209" i="4"/>
  <c r="CT101" i="4"/>
  <c r="CT176" i="4"/>
  <c r="CT233" i="4"/>
  <c r="CT271" i="4"/>
  <c r="CT307" i="4"/>
  <c r="CT211" i="4"/>
  <c r="CT106" i="4"/>
  <c r="CT199" i="4"/>
  <c r="CT231" i="4"/>
  <c r="CT229" i="4"/>
  <c r="CT228" i="4"/>
  <c r="CT166" i="4"/>
  <c r="CT191" i="4"/>
  <c r="CT202" i="4"/>
  <c r="CT396" i="4"/>
  <c r="CT172" i="4"/>
  <c r="CT321" i="4"/>
  <c r="CT364" i="4"/>
  <c r="CT195" i="4"/>
  <c r="CT189" i="4"/>
  <c r="CT142" i="4"/>
  <c r="CT219" i="4"/>
  <c r="CT99" i="4"/>
  <c r="CT158" i="4"/>
  <c r="CT154" i="4"/>
  <c r="CT78" i="4"/>
  <c r="CT161" i="4"/>
  <c r="CT192" i="4"/>
  <c r="CT155" i="4"/>
  <c r="CT198" i="4"/>
  <c r="CT208" i="4"/>
  <c r="CT200" i="4"/>
  <c r="CT245" i="4"/>
  <c r="CT51" i="4"/>
  <c r="CT205" i="4"/>
  <c r="CT184" i="4"/>
  <c r="CT212" i="4"/>
  <c r="CT183" i="4"/>
  <c r="CT197" i="4"/>
  <c r="CT113" i="4"/>
  <c r="CT180" i="4"/>
  <c r="CT181" i="4"/>
  <c r="CT196" i="4"/>
  <c r="CT207" i="4"/>
  <c r="CT194" i="4"/>
  <c r="CT140" i="4"/>
  <c r="CT213" i="4"/>
  <c r="CT193" i="4"/>
  <c r="CT255" i="4"/>
  <c r="CT204" i="4"/>
  <c r="CT238" i="4"/>
  <c r="CT168" i="4"/>
  <c r="CT215" i="4"/>
  <c r="CT100" i="4"/>
  <c r="CT146" i="4"/>
  <c r="CT225" i="4"/>
  <c r="CT163" i="4"/>
  <c r="CT160" i="4"/>
  <c r="CT121" i="4"/>
  <c r="CT165" i="4"/>
  <c r="CT157" i="4"/>
  <c r="CT80" i="4"/>
  <c r="CT159" i="4"/>
  <c r="CT110" i="4"/>
  <c r="CT112" i="4"/>
  <c r="CT143" i="4"/>
  <c r="CT151" i="4"/>
  <c r="CT265" i="4"/>
  <c r="CT182" i="4"/>
  <c r="CT188" i="4"/>
  <c r="CT139" i="4"/>
  <c r="CT148" i="4"/>
  <c r="CT239" i="4"/>
  <c r="CT185" i="4"/>
  <c r="CT171" i="4"/>
  <c r="CT162" i="4"/>
  <c r="CT167" i="4"/>
  <c r="CT136" i="4"/>
  <c r="CT220" i="4"/>
  <c r="CT132" i="4"/>
  <c r="CT103" i="4"/>
  <c r="CT186" i="4"/>
  <c r="CT149" i="4"/>
  <c r="CT153" i="4"/>
  <c r="CT42" i="4"/>
  <c r="CT141" i="4"/>
  <c r="CT117" i="4"/>
  <c r="CT97" i="4"/>
  <c r="CT169" i="4"/>
  <c r="CT123" i="4"/>
  <c r="CT178" i="4"/>
  <c r="CT120" i="4"/>
  <c r="CT131" i="4"/>
  <c r="CT118" i="4"/>
  <c r="CT88" i="4"/>
  <c r="CT102" i="4"/>
  <c r="CT68" i="4"/>
  <c r="CT135" i="4"/>
  <c r="CT116" i="4"/>
  <c r="CT114" i="4"/>
  <c r="CT119" i="4"/>
  <c r="CT90" i="4"/>
  <c r="CT44" i="4"/>
  <c r="CT84" i="4"/>
  <c r="CT111" i="4"/>
  <c r="CT122" i="4"/>
  <c r="CT59" i="4"/>
  <c r="CT115" i="4"/>
  <c r="CT98" i="4"/>
  <c r="CT91" i="4"/>
  <c r="CT126" i="4"/>
  <c r="CT94" i="4"/>
  <c r="CT129" i="4"/>
  <c r="CT124" i="4"/>
  <c r="CT93" i="4"/>
  <c r="CT96" i="4"/>
  <c r="CT67" i="4"/>
  <c r="CT109" i="4"/>
  <c r="CT61" i="4"/>
  <c r="CT104" i="4"/>
  <c r="CT92" i="4"/>
  <c r="CT89" i="4"/>
  <c r="CT77" i="4"/>
  <c r="CT82" i="4"/>
  <c r="CT54" i="4"/>
  <c r="CT73" i="4"/>
  <c r="CT75" i="4"/>
  <c r="CT47" i="4"/>
  <c r="CT55" i="4"/>
  <c r="CT86" i="4"/>
  <c r="CT70" i="4"/>
  <c r="CT83" i="4"/>
  <c r="CT71" i="4"/>
  <c r="CT81" i="4"/>
  <c r="CT145" i="4"/>
  <c r="CT69" i="4"/>
  <c r="CT74" i="4"/>
  <c r="CT35" i="4"/>
  <c r="CT72" i="4"/>
  <c r="CT22" i="4"/>
  <c r="CT66" i="4"/>
  <c r="CT60" i="4"/>
  <c r="CT45" i="4"/>
  <c r="CT43" i="4"/>
  <c r="CT76" i="4"/>
  <c r="CT46" i="4"/>
  <c r="CT49" i="4"/>
  <c r="CT31" i="4"/>
  <c r="CT41" i="4"/>
  <c r="CT85" i="4"/>
  <c r="CT62" i="4"/>
  <c r="CT50" i="4"/>
  <c r="CT39" i="4"/>
  <c r="CT53" i="4"/>
  <c r="CT48" i="4"/>
  <c r="CT28" i="4"/>
  <c r="CT58" i="4"/>
  <c r="CT32" i="4"/>
  <c r="CT37" i="4"/>
  <c r="CT34" i="4"/>
  <c r="CT40" i="4"/>
  <c r="CT24" i="4"/>
  <c r="CT64" i="4"/>
  <c r="CT38" i="4"/>
  <c r="CT29" i="4"/>
  <c r="CT30" i="4"/>
  <c r="CT25" i="4"/>
  <c r="CT26" i="4"/>
  <c r="CT33" i="4"/>
  <c r="CT20" i="4"/>
  <c r="CT18" i="4"/>
  <c r="CT23" i="4"/>
  <c r="CT17" i="4"/>
  <c r="CT21" i="4"/>
  <c r="CT19" i="4"/>
  <c r="CT13" i="4"/>
  <c r="CT12" i="4"/>
  <c r="CT16" i="4"/>
  <c r="CT14" i="4"/>
  <c r="CT15" i="4"/>
  <c r="CT11" i="4"/>
  <c r="CT10" i="4"/>
  <c r="FP227" i="4"/>
  <c r="FN227" i="4"/>
  <c r="FL227" i="4"/>
  <c r="FJ227" i="4"/>
  <c r="FH227" i="4"/>
  <c r="FF227" i="4"/>
  <c r="FD227" i="4"/>
  <c r="FB227" i="4"/>
  <c r="EZ227" i="4"/>
  <c r="EX227" i="4"/>
  <c r="EV227" i="4"/>
  <c r="ET227" i="4"/>
  <c r="ER227" i="4"/>
  <c r="EP227" i="4"/>
  <c r="EN227" i="4"/>
  <c r="EL227" i="4"/>
  <c r="EJ227" i="4"/>
  <c r="EH227" i="4"/>
  <c r="EF227" i="4"/>
  <c r="ED227" i="4"/>
  <c r="EB227" i="4"/>
  <c r="DZ227" i="4"/>
  <c r="DX227" i="4"/>
  <c r="DV227" i="4"/>
  <c r="DT227" i="4"/>
  <c r="DR227" i="4"/>
  <c r="DP227" i="4"/>
  <c r="DN227" i="4"/>
  <c r="DL227" i="4"/>
  <c r="DJ227" i="4"/>
  <c r="DH227" i="4"/>
  <c r="DF227" i="4"/>
  <c r="DD227" i="4"/>
  <c r="DB227" i="4"/>
  <c r="CZ227" i="4"/>
  <c r="CX227" i="4"/>
  <c r="CV227" i="4"/>
  <c r="B227" i="4"/>
  <c r="FP257" i="4"/>
  <c r="FN257" i="4"/>
  <c r="FL257" i="4"/>
  <c r="FJ257" i="4"/>
  <c r="FH257" i="4"/>
  <c r="FF257" i="4"/>
  <c r="FD257" i="4"/>
  <c r="FB257" i="4"/>
  <c r="EZ257" i="4"/>
  <c r="EX257" i="4"/>
  <c r="EV257" i="4"/>
  <c r="ET257" i="4"/>
  <c r="ER257" i="4"/>
  <c r="EP257" i="4"/>
  <c r="EN257" i="4"/>
  <c r="EL257" i="4"/>
  <c r="EJ257" i="4"/>
  <c r="EH257" i="4"/>
  <c r="EF257" i="4"/>
  <c r="ED257" i="4"/>
  <c r="EB257" i="4"/>
  <c r="DZ257" i="4"/>
  <c r="DX257" i="4"/>
  <c r="DV257" i="4"/>
  <c r="DT257" i="4"/>
  <c r="DR257" i="4"/>
  <c r="DP257" i="4"/>
  <c r="DN257" i="4"/>
  <c r="DL257" i="4"/>
  <c r="DJ257" i="4"/>
  <c r="DH257" i="4"/>
  <c r="DF257" i="4"/>
  <c r="DD257" i="4"/>
  <c r="DB257" i="4"/>
  <c r="CZ257" i="4"/>
  <c r="CX257" i="4"/>
  <c r="CV257" i="4"/>
  <c r="B257" i="4"/>
  <c r="FP270" i="4"/>
  <c r="FN270" i="4"/>
  <c r="FL270" i="4"/>
  <c r="FJ270" i="4"/>
  <c r="FH270" i="4"/>
  <c r="FF270" i="4"/>
  <c r="FD270" i="4"/>
  <c r="FB270" i="4"/>
  <c r="EZ270" i="4"/>
  <c r="EX270" i="4"/>
  <c r="EV270" i="4"/>
  <c r="ET270" i="4"/>
  <c r="ER270" i="4"/>
  <c r="EP270" i="4"/>
  <c r="EN270" i="4"/>
  <c r="EL270" i="4"/>
  <c r="EJ270" i="4"/>
  <c r="EH270" i="4"/>
  <c r="EF270" i="4"/>
  <c r="ED270" i="4"/>
  <c r="EB270" i="4"/>
  <c r="DZ270" i="4"/>
  <c r="DX270" i="4"/>
  <c r="DV270" i="4"/>
  <c r="DT270" i="4"/>
  <c r="DR270" i="4"/>
  <c r="DP270" i="4"/>
  <c r="DN270" i="4"/>
  <c r="DL270" i="4"/>
  <c r="DJ270" i="4"/>
  <c r="DH270" i="4"/>
  <c r="DF270" i="4"/>
  <c r="DD270" i="4"/>
  <c r="DB270" i="4"/>
  <c r="CZ270" i="4"/>
  <c r="CX270" i="4"/>
  <c r="CV270" i="4"/>
  <c r="B270" i="4"/>
  <c r="CP397" i="4"/>
  <c r="CP395" i="4"/>
  <c r="CP394" i="4"/>
  <c r="CO398" i="4"/>
  <c r="CV397" i="4"/>
  <c r="CV395" i="4"/>
  <c r="CV394" i="4"/>
  <c r="CV343" i="4"/>
  <c r="CV190" i="4"/>
  <c r="CV260" i="4"/>
  <c r="CV298" i="4"/>
  <c r="CV127" i="4"/>
  <c r="CV369" i="4"/>
  <c r="CV206" i="4"/>
  <c r="CV251" i="4"/>
  <c r="CV87" i="4"/>
  <c r="CV170" i="4"/>
  <c r="CV375" i="4"/>
  <c r="CV376" i="4"/>
  <c r="CV373" i="4"/>
  <c r="CV374" i="4"/>
  <c r="CV378" i="4"/>
  <c r="CV379" i="4"/>
  <c r="CV333" i="4"/>
  <c r="CV377" i="4"/>
  <c r="CV256" i="4"/>
  <c r="CV366" i="4"/>
  <c r="CV349" i="4"/>
  <c r="CV368" i="4"/>
  <c r="CV125" i="4"/>
  <c r="CV312" i="4"/>
  <c r="CV361" i="4"/>
  <c r="CV362" i="4"/>
  <c r="CV360" i="4"/>
  <c r="CV241" i="4"/>
  <c r="CV290" i="4"/>
  <c r="CV367" i="4"/>
  <c r="CV355" i="4"/>
  <c r="CV357" i="4"/>
  <c r="CV358" i="4"/>
  <c r="CV356" i="4"/>
  <c r="CV350" i="4"/>
  <c r="CV258" i="4"/>
  <c r="CV210" i="4"/>
  <c r="CV233" i="4"/>
  <c r="CV326" i="4"/>
  <c r="CV347" i="4"/>
  <c r="CV346" i="4"/>
  <c r="CV267" i="4"/>
  <c r="CV348" i="4"/>
  <c r="CV354" i="4"/>
  <c r="CV246" i="4"/>
  <c r="CV342" i="4"/>
  <c r="CV344" i="4"/>
  <c r="CV234" i="4"/>
  <c r="CV327" i="4"/>
  <c r="CV268" i="4"/>
  <c r="CV332" i="4"/>
  <c r="CV331" i="4"/>
  <c r="CV175" i="4"/>
  <c r="CV319" i="4"/>
  <c r="CV325" i="4"/>
  <c r="CV323" i="4"/>
  <c r="CV322" i="4"/>
  <c r="CV324" i="4"/>
  <c r="CV318" i="4"/>
  <c r="CV313" i="4"/>
  <c r="CV315" i="4"/>
  <c r="CV314" i="4"/>
  <c r="CV309" i="4"/>
  <c r="CV310" i="4"/>
  <c r="CV308" i="4"/>
  <c r="CV274" i="4"/>
  <c r="CV303" i="4"/>
  <c r="CV249" i="4"/>
  <c r="CV372" i="4"/>
  <c r="CV250" i="4"/>
  <c r="CV296" i="4"/>
  <c r="CV330" i="4"/>
  <c r="CV269" i="4"/>
  <c r="CV259" i="4"/>
  <c r="CV371" i="4"/>
  <c r="CV306" i="4"/>
  <c r="CV292" i="4"/>
  <c r="CV266" i="4"/>
  <c r="CV223" i="4"/>
  <c r="CV280" i="4"/>
  <c r="CV295" i="4"/>
  <c r="CV288" i="4"/>
  <c r="CV242" i="4"/>
  <c r="CV283" i="4"/>
  <c r="CV282" i="4"/>
  <c r="CV222" i="4"/>
  <c r="CV281" i="4"/>
  <c r="CV294" i="4"/>
  <c r="CV263" i="4"/>
  <c r="CV276" i="4"/>
  <c r="CV134" i="4"/>
  <c r="CV293" i="4"/>
  <c r="CV214" i="4"/>
  <c r="CV138" i="4"/>
  <c r="CV273" i="4"/>
  <c r="CV179" i="4"/>
  <c r="CV365" i="4"/>
  <c r="CV272" i="4"/>
  <c r="CV244" i="4"/>
  <c r="CV174" i="4"/>
  <c r="CV252" i="4"/>
  <c r="CV156" i="4"/>
  <c r="CV247" i="4"/>
  <c r="CV248" i="4"/>
  <c r="CV384" i="4"/>
  <c r="CV240" i="4"/>
  <c r="CV291" i="4"/>
  <c r="CV277" i="4"/>
  <c r="CV243" i="4"/>
  <c r="CV236" i="4"/>
  <c r="CV237" i="4"/>
  <c r="CV226" i="4"/>
  <c r="CV217" i="4"/>
  <c r="CV340" i="4"/>
  <c r="CV101" i="4"/>
  <c r="CV216" i="4"/>
  <c r="CV128" i="4"/>
  <c r="CV209" i="4"/>
  <c r="CV133" i="4"/>
  <c r="CV187" i="4"/>
  <c r="CV177" i="4"/>
  <c r="CV147" i="4"/>
  <c r="CV164" i="4"/>
  <c r="CV339" i="4"/>
  <c r="CV63" i="4"/>
  <c r="CV203" i="4"/>
  <c r="CV231" i="4"/>
  <c r="CV176" i="4"/>
  <c r="CV271" i="4"/>
  <c r="CV307" i="4"/>
  <c r="CV211" i="4"/>
  <c r="CV106" i="4"/>
  <c r="CV199" i="4"/>
  <c r="CV229" i="4"/>
  <c r="CV228" i="4"/>
  <c r="CV166" i="4"/>
  <c r="CV191" i="4"/>
  <c r="CV202" i="4"/>
  <c r="CV396" i="4"/>
  <c r="CV172" i="4"/>
  <c r="CV321" i="4"/>
  <c r="CV364" i="4"/>
  <c r="CV195" i="4"/>
  <c r="CV189" i="4"/>
  <c r="CV142" i="4"/>
  <c r="CV219" i="4"/>
  <c r="CV99" i="4"/>
  <c r="CV158" i="4"/>
  <c r="CV154" i="4"/>
  <c r="CV78" i="4"/>
  <c r="CV208" i="4"/>
  <c r="CV161" i="4"/>
  <c r="CV155" i="4"/>
  <c r="CV150" i="4"/>
  <c r="CV198" i="4"/>
  <c r="CV157" i="4"/>
  <c r="CV200" i="4"/>
  <c r="CV245" i="4"/>
  <c r="CV51" i="4"/>
  <c r="CV205" i="4"/>
  <c r="CV184" i="4"/>
  <c r="CV130" i="4"/>
  <c r="CV212" i="4"/>
  <c r="CV183" i="4"/>
  <c r="CV197" i="4"/>
  <c r="CV113" i="4"/>
  <c r="CV180" i="4"/>
  <c r="CV181" i="4"/>
  <c r="CV112" i="4"/>
  <c r="CV196" i="4"/>
  <c r="CV207" i="4"/>
  <c r="CV194" i="4"/>
  <c r="CV140" i="4"/>
  <c r="CV213" i="4"/>
  <c r="CV193" i="4"/>
  <c r="CV255" i="4"/>
  <c r="CV204" i="4"/>
  <c r="CV160" i="4"/>
  <c r="CV168" i="4"/>
  <c r="CV215" i="4"/>
  <c r="CV100" i="4"/>
  <c r="CV146" i="4"/>
  <c r="CV225" i="4"/>
  <c r="CV163" i="4"/>
  <c r="CV121" i="4"/>
  <c r="CV165" i="4"/>
  <c r="CV80" i="4"/>
  <c r="CV159" i="4"/>
  <c r="CV110" i="4"/>
  <c r="CV103" i="4"/>
  <c r="CV57" i="4"/>
  <c r="CV137" i="4"/>
  <c r="CV143" i="4"/>
  <c r="CV151" i="4"/>
  <c r="CV265" i="4"/>
  <c r="CV182" i="4"/>
  <c r="CV238" i="4"/>
  <c r="CV188" i="4"/>
  <c r="CV139" i="4"/>
  <c r="CV148" i="4"/>
  <c r="CV185" i="4"/>
  <c r="CV171" i="4"/>
  <c r="CV162" i="4"/>
  <c r="CV239" i="4"/>
  <c r="CV167" i="4"/>
  <c r="CV220" i="4"/>
  <c r="CV132" i="4"/>
  <c r="CV136" i="4"/>
  <c r="CV186" i="4"/>
  <c r="CV116" i="4"/>
  <c r="CV153" i="4"/>
  <c r="CV42" i="4"/>
  <c r="CV141" i="4"/>
  <c r="CV117" i="4"/>
  <c r="CV149" i="4"/>
  <c r="CV97" i="4"/>
  <c r="CV169" i="4"/>
  <c r="CV95" i="4"/>
  <c r="CV123" i="4"/>
  <c r="CV178" i="4"/>
  <c r="CV120" i="4"/>
  <c r="CV131" i="4"/>
  <c r="CV118" i="4"/>
  <c r="CV88" i="4"/>
  <c r="CV102" i="4"/>
  <c r="CV68" i="4"/>
  <c r="CV135" i="4"/>
  <c r="CV107" i="4"/>
  <c r="CV114" i="4"/>
  <c r="CV119" i="4"/>
  <c r="CV90" i="4"/>
  <c r="CV44" i="4"/>
  <c r="CV108" i="4"/>
  <c r="CV111" i="4"/>
  <c r="CV56" i="4"/>
  <c r="CV122" i="4"/>
  <c r="CV59" i="4"/>
  <c r="CV115" i="4"/>
  <c r="CV98" i="4"/>
  <c r="CV105" i="4"/>
  <c r="CV84" i="4"/>
  <c r="CV93" i="4"/>
  <c r="CV91" i="4"/>
  <c r="CV126" i="4"/>
  <c r="CV94" i="4"/>
  <c r="CV129" i="4"/>
  <c r="CV124" i="4"/>
  <c r="CV81" i="4"/>
  <c r="CV96" i="4"/>
  <c r="CV67" i="4"/>
  <c r="CV109" i="4"/>
  <c r="CV73" i="4"/>
  <c r="CV104" i="4"/>
  <c r="CV92" i="4"/>
  <c r="CV89" i="4"/>
  <c r="CV82" i="4"/>
  <c r="CV83" i="4"/>
  <c r="CV54" i="4"/>
  <c r="CV86" i="4"/>
  <c r="CV75" i="4"/>
  <c r="CV47" i="4"/>
  <c r="CV55" i="4"/>
  <c r="CV61" i="4"/>
  <c r="CV77" i="4"/>
  <c r="CV70" i="4"/>
  <c r="CV65" i="4"/>
  <c r="CV79" i="4"/>
  <c r="CV71" i="4"/>
  <c r="CV76" i="4"/>
  <c r="CV69" i="4"/>
  <c r="CV74" i="4"/>
  <c r="CV35" i="4"/>
  <c r="CV72" i="4"/>
  <c r="CV52" i="4"/>
  <c r="CV22" i="4"/>
  <c r="CV66" i="4"/>
  <c r="CV60" i="4"/>
  <c r="CV49" i="4"/>
  <c r="CV45" i="4"/>
  <c r="CV43" i="4"/>
  <c r="CV46" i="4"/>
  <c r="CV145" i="4"/>
  <c r="CV31" i="4"/>
  <c r="CV41" i="4"/>
  <c r="CV85" i="4"/>
  <c r="CV27" i="4"/>
  <c r="CV62" i="4"/>
  <c r="CV38" i="4"/>
  <c r="CV50" i="4"/>
  <c r="CV48" i="4"/>
  <c r="CV28" i="4"/>
  <c r="CV36" i="4"/>
  <c r="CV53" i="4"/>
  <c r="CV32" i="4"/>
  <c r="CV34" i="4"/>
  <c r="CV37" i="4"/>
  <c r="CV24" i="4"/>
  <c r="CV40" i="4"/>
  <c r="CV58" i="4"/>
  <c r="CV64" i="4"/>
  <c r="CV29" i="4"/>
  <c r="CV30" i="4"/>
  <c r="CV39" i="4"/>
  <c r="CV25" i="4"/>
  <c r="CV26" i="4"/>
  <c r="CV33" i="4"/>
  <c r="CV20" i="4"/>
  <c r="CV18" i="4"/>
  <c r="CV23" i="4"/>
  <c r="CV17" i="4"/>
  <c r="CV21" i="4"/>
  <c r="CV19" i="4"/>
  <c r="CV13" i="4"/>
  <c r="CV12" i="4"/>
  <c r="CV16" i="4"/>
  <c r="CV14" i="4"/>
  <c r="CV15" i="4"/>
  <c r="CV11" i="4"/>
  <c r="CV10" i="4"/>
  <c r="CU398" i="4"/>
  <c r="CV398" i="4" s="1"/>
  <c r="CS398" i="4"/>
  <c r="CT398" i="4" s="1"/>
  <c r="O201" i="4" l="1"/>
  <c r="L201" i="4"/>
  <c r="M201" i="4"/>
  <c r="N201" i="4" s="1"/>
  <c r="J201" i="4"/>
  <c r="K201" i="4" s="1"/>
  <c r="L232" i="4"/>
  <c r="O232" i="4"/>
  <c r="M232" i="4"/>
  <c r="N232" i="4" s="1"/>
  <c r="J232" i="4"/>
  <c r="K232" i="4" s="1"/>
  <c r="X31" i="14"/>
  <c r="W32" i="14"/>
  <c r="W33" i="14" s="1"/>
  <c r="X30" i="14"/>
  <c r="AH6" i="14"/>
  <c r="M11" i="14"/>
  <c r="O13" i="14" s="1"/>
  <c r="J7" i="14"/>
  <c r="I23" i="14"/>
  <c r="I29" i="14"/>
  <c r="CL398" i="4"/>
  <c r="I31" i="14"/>
  <c r="H32" i="14"/>
  <c r="M22" i="14"/>
  <c r="N20" i="14"/>
  <c r="O21" i="14"/>
  <c r="N19" i="14"/>
  <c r="N30" i="14"/>
  <c r="M31" i="14"/>
  <c r="R32" i="14"/>
  <c r="S31" i="14"/>
  <c r="M27" i="14"/>
  <c r="N26" i="14"/>
  <c r="S27" i="14"/>
  <c r="S28" i="14"/>
  <c r="T27" i="14"/>
  <c r="W34" i="14"/>
  <c r="X33" i="14"/>
  <c r="N12" i="14"/>
  <c r="O15" i="14"/>
  <c r="N11" i="14"/>
  <c r="J15" i="14"/>
  <c r="O19" i="14"/>
  <c r="X25" i="14"/>
  <c r="I27" i="14"/>
  <c r="N29" i="14"/>
  <c r="I30" i="14"/>
  <c r="I5" i="14"/>
  <c r="N9" i="14"/>
  <c r="I11" i="14"/>
  <c r="O11" i="14"/>
  <c r="S23" i="14"/>
  <c r="S26" i="14"/>
  <c r="H16" i="14"/>
  <c r="N18" i="14"/>
  <c r="S24" i="14"/>
  <c r="N25" i="14"/>
  <c r="S30" i="14"/>
  <c r="X32" i="14"/>
  <c r="J11" i="14"/>
  <c r="CL289" i="4"/>
  <c r="M289" i="4" s="1"/>
  <c r="N289" i="4" s="1"/>
  <c r="CL341" i="4"/>
  <c r="O341" i="4" s="1"/>
  <c r="CL221" i="4"/>
  <c r="O221" i="4" s="1"/>
  <c r="CL317" i="4"/>
  <c r="L317" i="4" s="1"/>
  <c r="CL12" i="4"/>
  <c r="CL23" i="4"/>
  <c r="CL25" i="4"/>
  <c r="CL29" i="4"/>
  <c r="CL27" i="4"/>
  <c r="CL41" i="4"/>
  <c r="CL45" i="4"/>
  <c r="CL79" i="4"/>
  <c r="CL55" i="4"/>
  <c r="CL47" i="4"/>
  <c r="CL90" i="4"/>
  <c r="CL67" i="4"/>
  <c r="CL122" i="4"/>
  <c r="CL84" i="4"/>
  <c r="CL114" i="4"/>
  <c r="CL136" i="4"/>
  <c r="CL239" i="4"/>
  <c r="CL130" i="4"/>
  <c r="CL159" i="4"/>
  <c r="CL121" i="4"/>
  <c r="CL255" i="4"/>
  <c r="CL194" i="4"/>
  <c r="CL212" i="4"/>
  <c r="CL192" i="4"/>
  <c r="CL154" i="4"/>
  <c r="CL195" i="4"/>
  <c r="CL172" i="4"/>
  <c r="CL199" i="4"/>
  <c r="CL211" i="4"/>
  <c r="CL177" i="4"/>
  <c r="CL236" i="4"/>
  <c r="CL243" i="4"/>
  <c r="CL248" i="4"/>
  <c r="CL134" i="4"/>
  <c r="CL244" i="4"/>
  <c r="CL293" i="4"/>
  <c r="CL294" i="4"/>
  <c r="CL222" i="4"/>
  <c r="CL242" i="4"/>
  <c r="CL280" i="4"/>
  <c r="CL292" i="4"/>
  <c r="CL330" i="4"/>
  <c r="CL372" i="4"/>
  <c r="CL310" i="4"/>
  <c r="CL318" i="4"/>
  <c r="CL263" i="4"/>
  <c r="CL175" i="4"/>
  <c r="CL246" i="4"/>
  <c r="CL343" i="4"/>
  <c r="CL354" i="4"/>
  <c r="CL326" i="4"/>
  <c r="CL349" i="4"/>
  <c r="CL356" i="4"/>
  <c r="CL357" i="4"/>
  <c r="CL366" i="4"/>
  <c r="CL377" i="4"/>
  <c r="CL373" i="4"/>
  <c r="CL375" i="4"/>
  <c r="CL87" i="4"/>
  <c r="CL206" i="4"/>
  <c r="CL190" i="4"/>
  <c r="CL105" i="4"/>
  <c r="CL186" i="4"/>
  <c r="CL215" i="4"/>
  <c r="CL161" i="4"/>
  <c r="CL63" i="4"/>
  <c r="CL327" i="4"/>
  <c r="CL227" i="4"/>
  <c r="CL267" i="4"/>
  <c r="CL347" i="4"/>
  <c r="CL258" i="4"/>
  <c r="CL350" i="4"/>
  <c r="CL367" i="4"/>
  <c r="CL360" i="4"/>
  <c r="CL361" i="4"/>
  <c r="CL368" i="4"/>
  <c r="CL379" i="4"/>
  <c r="CL374" i="4"/>
  <c r="CL127" i="4"/>
  <c r="CL260" i="4"/>
  <c r="CL36" i="4"/>
  <c r="CL53" i="4"/>
  <c r="CL31" i="4"/>
  <c r="CL85" i="4"/>
  <c r="CL49" i="4"/>
  <c r="CL60" i="4"/>
  <c r="CL76" i="4"/>
  <c r="CL61" i="4"/>
  <c r="CL65" i="4"/>
  <c r="CL86" i="4"/>
  <c r="CL77" i="4"/>
  <c r="CL54" i="4"/>
  <c r="CL81" i="4"/>
  <c r="CL44" i="4"/>
  <c r="CL93" i="4"/>
  <c r="CL96" i="4"/>
  <c r="CL59" i="4"/>
  <c r="CL56" i="4"/>
  <c r="CL108" i="4"/>
  <c r="CL135" i="4"/>
  <c r="CL131" i="4"/>
  <c r="CL123" i="4"/>
  <c r="CL169" i="4"/>
  <c r="CL141" i="4"/>
  <c r="CL171" i="4"/>
  <c r="CL167" i="4"/>
  <c r="CL148" i="4"/>
  <c r="CL182" i="4"/>
  <c r="CL143" i="4"/>
  <c r="CL110" i="4"/>
  <c r="CL165" i="4"/>
  <c r="CL163" i="4"/>
  <c r="CL204" i="4"/>
  <c r="CL193" i="4"/>
  <c r="CL140" i="4"/>
  <c r="CL196" i="4"/>
  <c r="CL180" i="4"/>
  <c r="CL205" i="4"/>
  <c r="CL150" i="4"/>
  <c r="CL200" i="4"/>
  <c r="CL99" i="4"/>
  <c r="CL189" i="4"/>
  <c r="CL321" i="4"/>
  <c r="CL202" i="4"/>
  <c r="CL228" i="4"/>
  <c r="CL231" i="4"/>
  <c r="CL307" i="4"/>
  <c r="CL101" i="4"/>
  <c r="CL147" i="4"/>
  <c r="CL187" i="4"/>
  <c r="CL128" i="4"/>
  <c r="CL237" i="4"/>
  <c r="CL277" i="4"/>
  <c r="CL240" i="4"/>
  <c r="CL384" i="4"/>
  <c r="CL247" i="4"/>
  <c r="CL174" i="4"/>
  <c r="CL234" i="4"/>
  <c r="CL179" i="4"/>
  <c r="CL270" i="4"/>
  <c r="CL214" i="4"/>
  <c r="CL276" i="4"/>
  <c r="CL259" i="4"/>
  <c r="CL283" i="4"/>
  <c r="CL288" i="4"/>
  <c r="CL266" i="4"/>
  <c r="CL306" i="4"/>
  <c r="CL250" i="4"/>
  <c r="CL249" i="4"/>
  <c r="CL308" i="4"/>
  <c r="CL309" i="4"/>
  <c r="CL313" i="4"/>
  <c r="CL324" i="4"/>
  <c r="CL325" i="4"/>
  <c r="CL268" i="4"/>
  <c r="CL342" i="4"/>
  <c r="CL257" i="4"/>
  <c r="CL348" i="4"/>
  <c r="CL241" i="4"/>
  <c r="CL125" i="4"/>
  <c r="CL256" i="4"/>
  <c r="CL376" i="4"/>
  <c r="CL251" i="4"/>
  <c r="CL69" i="4"/>
  <c r="CL50" i="4"/>
  <c r="CL89" i="4"/>
  <c r="CL115" i="4"/>
  <c r="CL119" i="4"/>
  <c r="CL107" i="4"/>
  <c r="CL68" i="4"/>
  <c r="CL178" i="4"/>
  <c r="CL149" i="4"/>
  <c r="CL220" i="4"/>
  <c r="CL139" i="4"/>
  <c r="CL188" i="4"/>
  <c r="CL151" i="4"/>
  <c r="CL80" i="4"/>
  <c r="CL100" i="4"/>
  <c r="CL238" i="4"/>
  <c r="CL181" i="4"/>
  <c r="CL197" i="4"/>
  <c r="CL184" i="4"/>
  <c r="CL155" i="4"/>
  <c r="CL78" i="4"/>
  <c r="CL364" i="4"/>
  <c r="CL396" i="4"/>
  <c r="CL166" i="4"/>
  <c r="CL106" i="4"/>
  <c r="CL203" i="4"/>
  <c r="CL164" i="4"/>
  <c r="CL170" i="4"/>
  <c r="CL217" i="4"/>
  <c r="CL282" i="4"/>
  <c r="CL223" i="4"/>
  <c r="CL296" i="4"/>
  <c r="CL319" i="4"/>
  <c r="CL331" i="4"/>
  <c r="CL332" i="4"/>
  <c r="CL344" i="4"/>
  <c r="CL346" i="4"/>
  <c r="CL210" i="4"/>
  <c r="CL312" i="4"/>
  <c r="CL358" i="4"/>
  <c r="CL355" i="4"/>
  <c r="CL290" i="4"/>
  <c r="CL362" i="4"/>
  <c r="CL333" i="4"/>
  <c r="CL378" i="4"/>
  <c r="CL369" i="4"/>
  <c r="CL298" i="4"/>
  <c r="CP270" i="4"/>
  <c r="CP227" i="4"/>
  <c r="CP257" i="4"/>
  <c r="CP398" i="4"/>
  <c r="CP64" i="4"/>
  <c r="CP37" i="4"/>
  <c r="CP38" i="4"/>
  <c r="CP41" i="4"/>
  <c r="CP35" i="4"/>
  <c r="CP75" i="4"/>
  <c r="CP81" i="4"/>
  <c r="CP94" i="4"/>
  <c r="CP84" i="4"/>
  <c r="CP59" i="4"/>
  <c r="CP119" i="4"/>
  <c r="CP68" i="4"/>
  <c r="CP131" i="4"/>
  <c r="CP95" i="4"/>
  <c r="CP117" i="4"/>
  <c r="CP116" i="4"/>
  <c r="CP220" i="4"/>
  <c r="CP171" i="4"/>
  <c r="CP188" i="4"/>
  <c r="CP151" i="4"/>
  <c r="CP103" i="4"/>
  <c r="CP165" i="4"/>
  <c r="CP225" i="4"/>
  <c r="CP168" i="4"/>
  <c r="CP255" i="4"/>
  <c r="CP194" i="4"/>
  <c r="CP112" i="4"/>
  <c r="CP197" i="4"/>
  <c r="CP205" i="4"/>
  <c r="CP157" i="4"/>
  <c r="CP161" i="4"/>
  <c r="CP154" i="4"/>
  <c r="CP142" i="4"/>
  <c r="CP321" i="4"/>
  <c r="CP191" i="4"/>
  <c r="CP211" i="4"/>
  <c r="CP176" i="4"/>
  <c r="CP339" i="4"/>
  <c r="CP187" i="4"/>
  <c r="CP128" i="4"/>
  <c r="CP101" i="4"/>
  <c r="CP226" i="4"/>
  <c r="CP156" i="4"/>
  <c r="CP179" i="4"/>
  <c r="CP293" i="4"/>
  <c r="CP263" i="4"/>
  <c r="CP242" i="4"/>
  <c r="CP280" i="4"/>
  <c r="CP306" i="4"/>
  <c r="CP250" i="4"/>
  <c r="CP274" i="4"/>
  <c r="CP308" i="4"/>
  <c r="CP315" i="4"/>
  <c r="CP325" i="4"/>
  <c r="CP234" i="4"/>
  <c r="CP342" i="4"/>
  <c r="CP348" i="4"/>
  <c r="CP326" i="4"/>
  <c r="CP350" i="4"/>
  <c r="CP355" i="4"/>
  <c r="CP360" i="4"/>
  <c r="CP368" i="4"/>
  <c r="CP378" i="4"/>
  <c r="CP375" i="4"/>
  <c r="CP39" i="4"/>
  <c r="CP58" i="4"/>
  <c r="CP34" i="4"/>
  <c r="CP45" i="4"/>
  <c r="CP22" i="4"/>
  <c r="CP74" i="4"/>
  <c r="CP79" i="4"/>
  <c r="CP86" i="4"/>
  <c r="CP89" i="4"/>
  <c r="CP109" i="4"/>
  <c r="CP124" i="4"/>
  <c r="CP126" i="4"/>
  <c r="CP105" i="4"/>
  <c r="CP122" i="4"/>
  <c r="CP108" i="4"/>
  <c r="CP114" i="4"/>
  <c r="CP102" i="4"/>
  <c r="CP120" i="4"/>
  <c r="CP169" i="4"/>
  <c r="CP141" i="4"/>
  <c r="CP186" i="4"/>
  <c r="CP167" i="4"/>
  <c r="CP185" i="4"/>
  <c r="CP238" i="4"/>
  <c r="CP143" i="4"/>
  <c r="CP110" i="4"/>
  <c r="CP121" i="4"/>
  <c r="CP146" i="4"/>
  <c r="CP160" i="4"/>
  <c r="CP193" i="4"/>
  <c r="CP207" i="4"/>
  <c r="CP181" i="4"/>
  <c r="CP212" i="4"/>
  <c r="CP51" i="4"/>
  <c r="CP198" i="4"/>
  <c r="CP208" i="4"/>
  <c r="CP158" i="4"/>
  <c r="CP189" i="4"/>
  <c r="CP172" i="4"/>
  <c r="CP166" i="4"/>
  <c r="CP199" i="4"/>
  <c r="CP307" i="4"/>
  <c r="CP231" i="4"/>
  <c r="CP164" i="4"/>
  <c r="CP133" i="4"/>
  <c r="CP216" i="4"/>
  <c r="CP340" i="4"/>
  <c r="CP237" i="4"/>
  <c r="CP291" i="4"/>
  <c r="CP384" i="4"/>
  <c r="CP252" i="4"/>
  <c r="CP244" i="4"/>
  <c r="CP273" i="4"/>
  <c r="CP134" i="4"/>
  <c r="CP294" i="4"/>
  <c r="CP222" i="4"/>
  <c r="CP288" i="4"/>
  <c r="CP223" i="4"/>
  <c r="CP371" i="4"/>
  <c r="CP372" i="4"/>
  <c r="CP310" i="4"/>
  <c r="CP313" i="4"/>
  <c r="CP324" i="4"/>
  <c r="CP319" i="4"/>
  <c r="CP332" i="4"/>
  <c r="CP246" i="4"/>
  <c r="CP267" i="4"/>
  <c r="CP233" i="4"/>
  <c r="CP367" i="4"/>
  <c r="CP362" i="4"/>
  <c r="CP349" i="4"/>
  <c r="CP377" i="4"/>
  <c r="CP374" i="4"/>
  <c r="CP206" i="4"/>
  <c r="CP32" i="4"/>
  <c r="CP48" i="4"/>
  <c r="CP27" i="4"/>
  <c r="CP145" i="4"/>
  <c r="CP49" i="4"/>
  <c r="CP69" i="4"/>
  <c r="CP55" i="4"/>
  <c r="CP54" i="4"/>
  <c r="CP92" i="4"/>
  <c r="CP67" i="4"/>
  <c r="CP129" i="4"/>
  <c r="CP91" i="4"/>
  <c r="CP98" i="4"/>
  <c r="CP56" i="4"/>
  <c r="CP107" i="4"/>
  <c r="CP88" i="4"/>
  <c r="CP178" i="4"/>
  <c r="CP97" i="4"/>
  <c r="CP42" i="4"/>
  <c r="CP136" i="4"/>
  <c r="CP239" i="4"/>
  <c r="CP148" i="4"/>
  <c r="CP182" i="4"/>
  <c r="CP137" i="4"/>
  <c r="CP159" i="4"/>
  <c r="CP100" i="4"/>
  <c r="CP213" i="4"/>
  <c r="CP196" i="4"/>
  <c r="CP180" i="4"/>
  <c r="CP183" i="4"/>
  <c r="CP130" i="4"/>
  <c r="CP245" i="4"/>
  <c r="CP150" i="4"/>
  <c r="CP78" i="4"/>
  <c r="CP99" i="4"/>
  <c r="CP195" i="4"/>
  <c r="CP396" i="4"/>
  <c r="CP228" i="4"/>
  <c r="CP106" i="4"/>
  <c r="CP192" i="4"/>
  <c r="CP203" i="4"/>
  <c r="CP147" i="4"/>
  <c r="CP209" i="4"/>
  <c r="CP217" i="4"/>
  <c r="CP243" i="4"/>
  <c r="CP240" i="4"/>
  <c r="CP248" i="4"/>
  <c r="CP174" i="4"/>
  <c r="CP272" i="4"/>
  <c r="CP138" i="4"/>
  <c r="CP281" i="4"/>
  <c r="CP282" i="4"/>
  <c r="CP295" i="4"/>
  <c r="CP266" i="4"/>
  <c r="CP259" i="4"/>
  <c r="CP330" i="4"/>
  <c r="CP249" i="4"/>
  <c r="CP309" i="4"/>
  <c r="CP318" i="4"/>
  <c r="CP322" i="4"/>
  <c r="CP175" i="4"/>
  <c r="CP268" i="4"/>
  <c r="CP346" i="4"/>
  <c r="CP210" i="4"/>
  <c r="CP356" i="4"/>
  <c r="CP290" i="4"/>
  <c r="CP361" i="4"/>
  <c r="CP366" i="4"/>
  <c r="CP333" i="4"/>
  <c r="CP373" i="4"/>
  <c r="CP170" i="4"/>
  <c r="CP369" i="4"/>
  <c r="CP29" i="4"/>
  <c r="CP53" i="4"/>
  <c r="CP50" i="4"/>
  <c r="CP85" i="4"/>
  <c r="CP46" i="4"/>
  <c r="CP72" i="4"/>
  <c r="CP70" i="4"/>
  <c r="CP47" i="4"/>
  <c r="CP104" i="4"/>
  <c r="CP96" i="4"/>
  <c r="CP93" i="4"/>
  <c r="CP115" i="4"/>
  <c r="CP111" i="4"/>
  <c r="CP90" i="4"/>
  <c r="CP135" i="4"/>
  <c r="CP118" i="4"/>
  <c r="CP123" i="4"/>
  <c r="CP149" i="4"/>
  <c r="CP153" i="4"/>
  <c r="CP132" i="4"/>
  <c r="CP162" i="4"/>
  <c r="CP139" i="4"/>
  <c r="CP265" i="4"/>
  <c r="CP80" i="4"/>
  <c r="CP163" i="4"/>
  <c r="CP215" i="4"/>
  <c r="CP204" i="4"/>
  <c r="CP140" i="4"/>
  <c r="CP113" i="4"/>
  <c r="CP184" i="4"/>
  <c r="CP200" i="4"/>
  <c r="CP155" i="4"/>
  <c r="CP219" i="4"/>
  <c r="CP364" i="4"/>
  <c r="CP202" i="4"/>
  <c r="CP229" i="4"/>
  <c r="CP271" i="4"/>
  <c r="CP63" i="4"/>
  <c r="CP177" i="4"/>
  <c r="CP236" i="4"/>
  <c r="CP277" i="4"/>
  <c r="CP247" i="4"/>
  <c r="CP365" i="4"/>
  <c r="CP214" i="4"/>
  <c r="CP276" i="4"/>
  <c r="CP283" i="4"/>
  <c r="CP292" i="4"/>
  <c r="CP269" i="4"/>
  <c r="CP296" i="4"/>
  <c r="CP303" i="4"/>
  <c r="CP314" i="4"/>
  <c r="CP323" i="4"/>
  <c r="CP331" i="4"/>
  <c r="CP327" i="4"/>
  <c r="CP344" i="4"/>
  <c r="CP354" i="4"/>
  <c r="CP347" i="4"/>
  <c r="CP258" i="4"/>
  <c r="CP358" i="4"/>
  <c r="CP357" i="4"/>
  <c r="CP241" i="4"/>
  <c r="CP312" i="4"/>
  <c r="CP125" i="4"/>
  <c r="CP256" i="4"/>
  <c r="CP379" i="4"/>
  <c r="CP376" i="4"/>
  <c r="CP87" i="4"/>
  <c r="CP127" i="4"/>
  <c r="CP251" i="4"/>
  <c r="CP298" i="4"/>
  <c r="CP260" i="4"/>
  <c r="CP343" i="4"/>
  <c r="CP190" i="4"/>
  <c r="J270" i="4" l="1"/>
  <c r="K270" i="4" s="1"/>
  <c r="J317" i="4"/>
  <c r="K317" i="4" s="1"/>
  <c r="M341" i="4"/>
  <c r="N341" i="4" s="1"/>
  <c r="L289" i="4"/>
  <c r="L270" i="4"/>
  <c r="J289" i="4"/>
  <c r="K289" i="4" s="1"/>
  <c r="L221" i="4"/>
  <c r="O317" i="4"/>
  <c r="M317" i="4"/>
  <c r="N317" i="4" s="1"/>
  <c r="J341" i="4"/>
  <c r="K341" i="4" s="1"/>
  <c r="O289" i="4"/>
  <c r="O270" i="4"/>
  <c r="J221" i="4"/>
  <c r="K221" i="4" s="1"/>
  <c r="M270" i="4"/>
  <c r="N270" i="4" s="1"/>
  <c r="L341" i="4"/>
  <c r="M221" i="4"/>
  <c r="N221" i="4" s="1"/>
  <c r="P232" i="4"/>
  <c r="Q201" i="4"/>
  <c r="P201" i="4"/>
  <c r="Q232" i="4"/>
  <c r="X34" i="14"/>
  <c r="W35" i="14"/>
  <c r="I16" i="14"/>
  <c r="H17" i="14"/>
  <c r="O27" i="14"/>
  <c r="N28" i="14"/>
  <c r="N27" i="14"/>
  <c r="N22" i="14"/>
  <c r="M23" i="14"/>
  <c r="I32" i="14"/>
  <c r="H33" i="14"/>
  <c r="N31" i="14"/>
  <c r="M32" i="14"/>
  <c r="S32" i="14"/>
  <c r="R33" i="14"/>
  <c r="P221" i="4" l="1"/>
  <c r="P317" i="4"/>
  <c r="P289" i="4"/>
  <c r="P270" i="4"/>
  <c r="Q221" i="4"/>
  <c r="Q317" i="4"/>
  <c r="Q270" i="4"/>
  <c r="Q289" i="4"/>
  <c r="P341" i="4"/>
  <c r="Q341" i="4"/>
  <c r="H34" i="14"/>
  <c r="I33" i="14"/>
  <c r="Y38" i="14"/>
  <c r="Y35" i="14"/>
  <c r="Y37" i="14"/>
  <c r="X36" i="14"/>
  <c r="X35" i="14"/>
  <c r="H18" i="14"/>
  <c r="I17" i="14"/>
  <c r="R34" i="14"/>
  <c r="S33" i="14"/>
  <c r="M33" i="14"/>
  <c r="N32" i="14"/>
  <c r="N23" i="14"/>
  <c r="O23" i="14"/>
  <c r="N24" i="14"/>
  <c r="CX397" i="4"/>
  <c r="CX395" i="4"/>
  <c r="CX394" i="4"/>
  <c r="CX343" i="4"/>
  <c r="CX190" i="4"/>
  <c r="CX260" i="4"/>
  <c r="CX298" i="4"/>
  <c r="CX127" i="4"/>
  <c r="CX369" i="4"/>
  <c r="CX206" i="4"/>
  <c r="CX251" i="4"/>
  <c r="CX87" i="4"/>
  <c r="CX170" i="4"/>
  <c r="CX256" i="4"/>
  <c r="CX366" i="4"/>
  <c r="CX349" i="4"/>
  <c r="CX375" i="4"/>
  <c r="CX376" i="4"/>
  <c r="CX373" i="4"/>
  <c r="CX374" i="4"/>
  <c r="CX378" i="4"/>
  <c r="CX379" i="4"/>
  <c r="CX333" i="4"/>
  <c r="CX377" i="4"/>
  <c r="CX258" i="4"/>
  <c r="CX368" i="4"/>
  <c r="CX125" i="4"/>
  <c r="CX312" i="4"/>
  <c r="CX361" i="4"/>
  <c r="CX362" i="4"/>
  <c r="CX360" i="4"/>
  <c r="CX241" i="4"/>
  <c r="CX290" i="4"/>
  <c r="CX367" i="4"/>
  <c r="CX355" i="4"/>
  <c r="CX357" i="4"/>
  <c r="CX358" i="4"/>
  <c r="CX356" i="4"/>
  <c r="CX350" i="4"/>
  <c r="CX210" i="4"/>
  <c r="CX233" i="4"/>
  <c r="CX326" i="4"/>
  <c r="CX325" i="4"/>
  <c r="CX347" i="4"/>
  <c r="CX346" i="4"/>
  <c r="CX267" i="4"/>
  <c r="CX348" i="4"/>
  <c r="CX354" i="4"/>
  <c r="CX246" i="4"/>
  <c r="CX342" i="4"/>
  <c r="CX344" i="4"/>
  <c r="CX234" i="4"/>
  <c r="CX327" i="4"/>
  <c r="CX268" i="4"/>
  <c r="CX332" i="4"/>
  <c r="CX331" i="4"/>
  <c r="CX175" i="4"/>
  <c r="CX269" i="4"/>
  <c r="CX319" i="4"/>
  <c r="CX323" i="4"/>
  <c r="CX322" i="4"/>
  <c r="CX324" i="4"/>
  <c r="CX318" i="4"/>
  <c r="CX174" i="4"/>
  <c r="CX313" i="4"/>
  <c r="CX315" i="4"/>
  <c r="CX242" i="4"/>
  <c r="CX314" i="4"/>
  <c r="CX309" i="4"/>
  <c r="CX310" i="4"/>
  <c r="CX308" i="4"/>
  <c r="CX134" i="4"/>
  <c r="CX274" i="4"/>
  <c r="CX303" i="4"/>
  <c r="CX249" i="4"/>
  <c r="CX372" i="4"/>
  <c r="CX250" i="4"/>
  <c r="CX296" i="4"/>
  <c r="CX330" i="4"/>
  <c r="CX259" i="4"/>
  <c r="CX371" i="4"/>
  <c r="CX306" i="4"/>
  <c r="CX292" i="4"/>
  <c r="CX266" i="4"/>
  <c r="CX223" i="4"/>
  <c r="CX280" i="4"/>
  <c r="CX295" i="4"/>
  <c r="CX288" i="4"/>
  <c r="CX283" i="4"/>
  <c r="CX282" i="4"/>
  <c r="CX222" i="4"/>
  <c r="CX281" i="4"/>
  <c r="CX294" i="4"/>
  <c r="CX156" i="4"/>
  <c r="CX263" i="4"/>
  <c r="CX276" i="4"/>
  <c r="CX293" i="4"/>
  <c r="CX214" i="4"/>
  <c r="CX138" i="4"/>
  <c r="CX273" i="4"/>
  <c r="CX101" i="4"/>
  <c r="CX179" i="4"/>
  <c r="CX365" i="4"/>
  <c r="CX272" i="4"/>
  <c r="CX244" i="4"/>
  <c r="CX252" i="4"/>
  <c r="CX247" i="4"/>
  <c r="CX248" i="4"/>
  <c r="CX384" i="4"/>
  <c r="CX240" i="4"/>
  <c r="CX291" i="4"/>
  <c r="CX277" i="4"/>
  <c r="CX243" i="4"/>
  <c r="CX236" i="4"/>
  <c r="CX237" i="4"/>
  <c r="CX226" i="4"/>
  <c r="CX217" i="4"/>
  <c r="CX340" i="4"/>
  <c r="CX192" i="4"/>
  <c r="CX216" i="4"/>
  <c r="CX128" i="4"/>
  <c r="CX209" i="4"/>
  <c r="CX133" i="4"/>
  <c r="CX177" i="4"/>
  <c r="CX147" i="4"/>
  <c r="CX187" i="4"/>
  <c r="CX164" i="4"/>
  <c r="CX339" i="4"/>
  <c r="CX63" i="4"/>
  <c r="CX203" i="4"/>
  <c r="CX231" i="4"/>
  <c r="CX176" i="4"/>
  <c r="CX271" i="4"/>
  <c r="CX307" i="4"/>
  <c r="CX211" i="4"/>
  <c r="CX106" i="4"/>
  <c r="CX199" i="4"/>
  <c r="CX229" i="4"/>
  <c r="CX228" i="4"/>
  <c r="CX166" i="4"/>
  <c r="CX172" i="4"/>
  <c r="CX191" i="4"/>
  <c r="CX202" i="4"/>
  <c r="CX396" i="4"/>
  <c r="CX321" i="4"/>
  <c r="CX364" i="4"/>
  <c r="CX195" i="4"/>
  <c r="CX189" i="4"/>
  <c r="CX142" i="4"/>
  <c r="CX219" i="4"/>
  <c r="CX150" i="4"/>
  <c r="CX158" i="4"/>
  <c r="CX99" i="4"/>
  <c r="CX154" i="4"/>
  <c r="CX78" i="4"/>
  <c r="CX208" i="4"/>
  <c r="CX161" i="4"/>
  <c r="CX155" i="4"/>
  <c r="CX198" i="4"/>
  <c r="CX157" i="4"/>
  <c r="CX200" i="4"/>
  <c r="CX245" i="4"/>
  <c r="CX51" i="4"/>
  <c r="CX205" i="4"/>
  <c r="CX184" i="4"/>
  <c r="CX130" i="4"/>
  <c r="CX212" i="4"/>
  <c r="CX183" i="4"/>
  <c r="CX197" i="4"/>
  <c r="CX113" i="4"/>
  <c r="CX180" i="4"/>
  <c r="CX181" i="4"/>
  <c r="CX112" i="4"/>
  <c r="CX196" i="4"/>
  <c r="CX207" i="4"/>
  <c r="CX194" i="4"/>
  <c r="CX140" i="4"/>
  <c r="CX213" i="4"/>
  <c r="CX193" i="4"/>
  <c r="CX255" i="4"/>
  <c r="CX204" i="4"/>
  <c r="CX160" i="4"/>
  <c r="CX168" i="4"/>
  <c r="CX215" i="4"/>
  <c r="CX100" i="4"/>
  <c r="CX146" i="4"/>
  <c r="CX225" i="4"/>
  <c r="CX163" i="4"/>
  <c r="CX121" i="4"/>
  <c r="CX165" i="4"/>
  <c r="CX80" i="4"/>
  <c r="CX159" i="4"/>
  <c r="CX110" i="4"/>
  <c r="CX103" i="4"/>
  <c r="CX57" i="4"/>
  <c r="CX137" i="4"/>
  <c r="CX143" i="4"/>
  <c r="CX151" i="4"/>
  <c r="CX265" i="4"/>
  <c r="CX182" i="4"/>
  <c r="CX238" i="4"/>
  <c r="CX188" i="4"/>
  <c r="CX139" i="4"/>
  <c r="CX148" i="4"/>
  <c r="CX185" i="4"/>
  <c r="CX171" i="4"/>
  <c r="CX162" i="4"/>
  <c r="CX239" i="4"/>
  <c r="CX167" i="4"/>
  <c r="CX220" i="4"/>
  <c r="CX132" i="4"/>
  <c r="CX136" i="4"/>
  <c r="CX116" i="4"/>
  <c r="CX186" i="4"/>
  <c r="CX153" i="4"/>
  <c r="CX42" i="4"/>
  <c r="CX141" i="4"/>
  <c r="CX117" i="4"/>
  <c r="CX149" i="4"/>
  <c r="CX97" i="4"/>
  <c r="CX169" i="4"/>
  <c r="CX95" i="4"/>
  <c r="CX123" i="4"/>
  <c r="CX107" i="4"/>
  <c r="CX102" i="4"/>
  <c r="CX178" i="4"/>
  <c r="CX120" i="4"/>
  <c r="CX131" i="4"/>
  <c r="CX118" i="4"/>
  <c r="CX88" i="4"/>
  <c r="CX68" i="4"/>
  <c r="CX135" i="4"/>
  <c r="CX114" i="4"/>
  <c r="CX119" i="4"/>
  <c r="CX90" i="4"/>
  <c r="CX44" i="4"/>
  <c r="CX108" i="4"/>
  <c r="CX111" i="4"/>
  <c r="CX56" i="4"/>
  <c r="CX122" i="4"/>
  <c r="CX105" i="4"/>
  <c r="CX59" i="4"/>
  <c r="CX81" i="4"/>
  <c r="CX115" i="4"/>
  <c r="CX98" i="4"/>
  <c r="CX84" i="4"/>
  <c r="CX93" i="4"/>
  <c r="CX91" i="4"/>
  <c r="CX126" i="4"/>
  <c r="CX94" i="4"/>
  <c r="CX129" i="4"/>
  <c r="CX124" i="4"/>
  <c r="CX96" i="4"/>
  <c r="CX67" i="4"/>
  <c r="CX109" i="4"/>
  <c r="CX73" i="4"/>
  <c r="CX104" i="4"/>
  <c r="CX92" i="4"/>
  <c r="CX89" i="4"/>
  <c r="CX82" i="4"/>
  <c r="CX83" i="4"/>
  <c r="CX54" i="4"/>
  <c r="CX86" i="4"/>
  <c r="CX75" i="4"/>
  <c r="CX47" i="4"/>
  <c r="CX55" i="4"/>
  <c r="CX61" i="4"/>
  <c r="CX77" i="4"/>
  <c r="CX70" i="4"/>
  <c r="CX65" i="4"/>
  <c r="CX79" i="4"/>
  <c r="CX71" i="4"/>
  <c r="CX76" i="4"/>
  <c r="CX69" i="4"/>
  <c r="CX74" i="4"/>
  <c r="CX35" i="4"/>
  <c r="CX72" i="4"/>
  <c r="CX52" i="4"/>
  <c r="CX22" i="4"/>
  <c r="CX66" i="4"/>
  <c r="CX60" i="4"/>
  <c r="CX49" i="4"/>
  <c r="CX45" i="4"/>
  <c r="CX43" i="4"/>
  <c r="CX46" i="4"/>
  <c r="CX145" i="4"/>
  <c r="CX31" i="4"/>
  <c r="CX41" i="4"/>
  <c r="CX85" i="4"/>
  <c r="CX27" i="4"/>
  <c r="CX62" i="4"/>
  <c r="CX38" i="4"/>
  <c r="CX50" i="4"/>
  <c r="CX48" i="4"/>
  <c r="CX28" i="4"/>
  <c r="CX36" i="4"/>
  <c r="CX53" i="4"/>
  <c r="CX32" i="4"/>
  <c r="CX34" i="4"/>
  <c r="CX37" i="4"/>
  <c r="CX24" i="4"/>
  <c r="CX40" i="4"/>
  <c r="CX58" i="4"/>
  <c r="CX64" i="4"/>
  <c r="CX29" i="4"/>
  <c r="CX30" i="4"/>
  <c r="CX39" i="4"/>
  <c r="CX25" i="4"/>
  <c r="CX26" i="4"/>
  <c r="CX33" i="4"/>
  <c r="CX20" i="4"/>
  <c r="CX18" i="4"/>
  <c r="CX23" i="4"/>
  <c r="CX17" i="4"/>
  <c r="CX21" i="4"/>
  <c r="CX19" i="4"/>
  <c r="CX13" i="4"/>
  <c r="CX12" i="4"/>
  <c r="CX16" i="4"/>
  <c r="CX14" i="4"/>
  <c r="CX15" i="4"/>
  <c r="CX11" i="4"/>
  <c r="CX10" i="4"/>
  <c r="FP256" i="4"/>
  <c r="FN256" i="4"/>
  <c r="FL256" i="4"/>
  <c r="FJ256" i="4"/>
  <c r="FH256" i="4"/>
  <c r="FF256" i="4"/>
  <c r="FD256" i="4"/>
  <c r="FB256" i="4"/>
  <c r="EZ256" i="4"/>
  <c r="EX256" i="4"/>
  <c r="EV256" i="4"/>
  <c r="ET256" i="4"/>
  <c r="ER256" i="4"/>
  <c r="EP256" i="4"/>
  <c r="EN256" i="4"/>
  <c r="EL256" i="4"/>
  <c r="EJ256" i="4"/>
  <c r="EH256" i="4"/>
  <c r="EF256" i="4"/>
  <c r="ED256" i="4"/>
  <c r="EB256" i="4"/>
  <c r="DZ256" i="4"/>
  <c r="DX256" i="4"/>
  <c r="DV256" i="4"/>
  <c r="DT256" i="4"/>
  <c r="DR256" i="4"/>
  <c r="DP256" i="4"/>
  <c r="DN256" i="4"/>
  <c r="DL256" i="4"/>
  <c r="DJ256" i="4"/>
  <c r="DH256" i="4"/>
  <c r="DF256" i="4"/>
  <c r="DD256" i="4"/>
  <c r="DB256" i="4"/>
  <c r="CZ256" i="4"/>
  <c r="B256" i="4"/>
  <c r="FP366" i="4"/>
  <c r="FN366" i="4"/>
  <c r="FL366" i="4"/>
  <c r="FJ366" i="4"/>
  <c r="FH366" i="4"/>
  <c r="FF366" i="4"/>
  <c r="FD366" i="4"/>
  <c r="FB366" i="4"/>
  <c r="EZ366" i="4"/>
  <c r="EX366" i="4"/>
  <c r="EV366" i="4"/>
  <c r="ET366" i="4"/>
  <c r="ER366" i="4"/>
  <c r="EP366" i="4"/>
  <c r="EN366" i="4"/>
  <c r="EL366" i="4"/>
  <c r="EJ366" i="4"/>
  <c r="EH366" i="4"/>
  <c r="EF366" i="4"/>
  <c r="ED366" i="4"/>
  <c r="EB366" i="4"/>
  <c r="DZ366" i="4"/>
  <c r="DX366" i="4"/>
  <c r="DV366" i="4"/>
  <c r="DT366" i="4"/>
  <c r="DR366" i="4"/>
  <c r="DP366" i="4"/>
  <c r="DN366" i="4"/>
  <c r="DL366" i="4"/>
  <c r="DJ366" i="4"/>
  <c r="DH366" i="4"/>
  <c r="DF366" i="4"/>
  <c r="DD366" i="4"/>
  <c r="DB366" i="4"/>
  <c r="CZ366" i="4"/>
  <c r="B366" i="4"/>
  <c r="FP349" i="4"/>
  <c r="FN349" i="4"/>
  <c r="FL349" i="4"/>
  <c r="FJ349" i="4"/>
  <c r="FH349" i="4"/>
  <c r="FF349" i="4"/>
  <c r="FD349" i="4"/>
  <c r="FB349" i="4"/>
  <c r="EZ349" i="4"/>
  <c r="EX349" i="4"/>
  <c r="EV349" i="4"/>
  <c r="ET349" i="4"/>
  <c r="ER349" i="4"/>
  <c r="EP349" i="4"/>
  <c r="EN349" i="4"/>
  <c r="EL349" i="4"/>
  <c r="EJ349" i="4"/>
  <c r="EH349" i="4"/>
  <c r="EF349" i="4"/>
  <c r="ED349" i="4"/>
  <c r="EB349" i="4"/>
  <c r="DZ349" i="4"/>
  <c r="DX349" i="4"/>
  <c r="DV349" i="4"/>
  <c r="DT349" i="4"/>
  <c r="DR349" i="4"/>
  <c r="DP349" i="4"/>
  <c r="DN349" i="4"/>
  <c r="DL349" i="4"/>
  <c r="DJ349" i="4"/>
  <c r="DH349" i="4"/>
  <c r="DF349" i="4"/>
  <c r="DD349" i="4"/>
  <c r="DB349" i="4"/>
  <c r="CZ349" i="4"/>
  <c r="B349" i="4"/>
  <c r="CW398" i="4"/>
  <c r="FP211" i="4"/>
  <c r="FN211" i="4"/>
  <c r="FL211" i="4"/>
  <c r="FJ211" i="4"/>
  <c r="FH211" i="4"/>
  <c r="FF211" i="4"/>
  <c r="FD211" i="4"/>
  <c r="FB211" i="4"/>
  <c r="EZ211" i="4"/>
  <c r="EX211" i="4"/>
  <c r="EV211" i="4"/>
  <c r="ET211" i="4"/>
  <c r="ER211" i="4"/>
  <c r="EP211" i="4"/>
  <c r="EN211" i="4"/>
  <c r="EL211" i="4"/>
  <c r="EJ211" i="4"/>
  <c r="EH211" i="4"/>
  <c r="EF211" i="4"/>
  <c r="ED211" i="4"/>
  <c r="EB211" i="4"/>
  <c r="DZ211" i="4"/>
  <c r="DX211" i="4"/>
  <c r="DV211" i="4"/>
  <c r="DT211" i="4"/>
  <c r="DR211" i="4"/>
  <c r="DP211" i="4"/>
  <c r="DN211" i="4"/>
  <c r="DL211" i="4"/>
  <c r="DJ211" i="4"/>
  <c r="DH211" i="4"/>
  <c r="DF211" i="4"/>
  <c r="DD211" i="4"/>
  <c r="DB211" i="4"/>
  <c r="B211" i="4"/>
  <c r="CZ397" i="4"/>
  <c r="CZ395" i="4"/>
  <c r="CZ394" i="4"/>
  <c r="CZ251" i="4"/>
  <c r="CZ170" i="4"/>
  <c r="CZ373" i="4"/>
  <c r="CZ358" i="4"/>
  <c r="CZ342" i="4"/>
  <c r="CZ319" i="4"/>
  <c r="CZ323" i="4"/>
  <c r="CZ134" i="4"/>
  <c r="CZ306" i="4"/>
  <c r="CZ266" i="4"/>
  <c r="CZ263" i="4"/>
  <c r="CZ252" i="4"/>
  <c r="CZ248" i="4"/>
  <c r="CZ240" i="4"/>
  <c r="CZ243" i="4"/>
  <c r="CZ237" i="4"/>
  <c r="CZ340" i="4"/>
  <c r="CZ128" i="4"/>
  <c r="CZ209" i="4"/>
  <c r="CZ133" i="4"/>
  <c r="CZ187" i="4"/>
  <c r="CZ176" i="4"/>
  <c r="CZ307" i="4"/>
  <c r="CZ228" i="4"/>
  <c r="CZ364" i="4"/>
  <c r="CZ157" i="4"/>
  <c r="CZ154" i="4"/>
  <c r="CZ245" i="4"/>
  <c r="CZ51" i="4"/>
  <c r="CZ183" i="4"/>
  <c r="CZ207" i="4"/>
  <c r="CZ140" i="4"/>
  <c r="CZ160" i="4"/>
  <c r="CZ121" i="4"/>
  <c r="CZ165" i="4"/>
  <c r="CZ137" i="4"/>
  <c r="CZ148" i="4"/>
  <c r="CZ171" i="4"/>
  <c r="CZ136" i="4"/>
  <c r="CZ97" i="4"/>
  <c r="CZ107" i="4"/>
  <c r="CZ135" i="4"/>
  <c r="CZ98" i="4"/>
  <c r="CZ126" i="4"/>
  <c r="CZ94" i="4"/>
  <c r="CZ129" i="4"/>
  <c r="CZ124" i="4"/>
  <c r="CZ96" i="4"/>
  <c r="CZ67" i="4"/>
  <c r="CZ109" i="4"/>
  <c r="CZ73" i="4"/>
  <c r="CZ104" i="4"/>
  <c r="CZ92" i="4"/>
  <c r="CZ82" i="4"/>
  <c r="CZ83" i="4"/>
  <c r="CZ54" i="4"/>
  <c r="CZ86" i="4"/>
  <c r="CZ75" i="4"/>
  <c r="CZ55" i="4"/>
  <c r="CZ61" i="4"/>
  <c r="CZ70" i="4"/>
  <c r="CZ65" i="4"/>
  <c r="CZ79" i="4"/>
  <c r="CZ71" i="4"/>
  <c r="CZ47" i="4"/>
  <c r="CZ76" i="4"/>
  <c r="CZ69" i="4"/>
  <c r="CZ35" i="4"/>
  <c r="CZ72" i="4"/>
  <c r="CZ52" i="4"/>
  <c r="CZ22" i="4"/>
  <c r="CZ66" i="4"/>
  <c r="CZ60" i="4"/>
  <c r="CZ49" i="4"/>
  <c r="CZ43" i="4"/>
  <c r="CZ46" i="4"/>
  <c r="CZ145" i="4"/>
  <c r="CZ31" i="4"/>
  <c r="CZ41" i="4"/>
  <c r="CZ85" i="4"/>
  <c r="CZ27" i="4"/>
  <c r="CZ62" i="4"/>
  <c r="CZ50" i="4"/>
  <c r="CZ28" i="4"/>
  <c r="CZ53" i="4"/>
  <c r="CZ34" i="4"/>
  <c r="CZ37" i="4"/>
  <c r="CZ24" i="4"/>
  <c r="CZ58" i="4"/>
  <c r="CZ64" i="4"/>
  <c r="CZ29" i="4"/>
  <c r="CZ39" i="4"/>
  <c r="CZ26" i="4"/>
  <c r="CZ20" i="4"/>
  <c r="CZ23" i="4"/>
  <c r="CZ21" i="4"/>
  <c r="CZ19" i="4"/>
  <c r="CZ13" i="4"/>
  <c r="CZ16" i="4"/>
  <c r="CZ14" i="4"/>
  <c r="CZ15" i="4"/>
  <c r="CZ10" i="4"/>
  <c r="CY398" i="4"/>
  <c r="DB397" i="4"/>
  <c r="DB395" i="4"/>
  <c r="DB394" i="4"/>
  <c r="DB343" i="4"/>
  <c r="DB190" i="4"/>
  <c r="DB260" i="4"/>
  <c r="DB298" i="4"/>
  <c r="DB127" i="4"/>
  <c r="DB369" i="4"/>
  <c r="DB206" i="4"/>
  <c r="DB251" i="4"/>
  <c r="DB87" i="4"/>
  <c r="DB170" i="4"/>
  <c r="DB258" i="4"/>
  <c r="DB375" i="4"/>
  <c r="DB376" i="4"/>
  <c r="DB373" i="4"/>
  <c r="DB374" i="4"/>
  <c r="DB378" i="4"/>
  <c r="DB379" i="4"/>
  <c r="DB333" i="4"/>
  <c r="DB377" i="4"/>
  <c r="DB368" i="4"/>
  <c r="DB125" i="4"/>
  <c r="DB312" i="4"/>
  <c r="DB327" i="4"/>
  <c r="DB361" i="4"/>
  <c r="DB362" i="4"/>
  <c r="DB360" i="4"/>
  <c r="DB241" i="4"/>
  <c r="DB290" i="4"/>
  <c r="DB355" i="4"/>
  <c r="DB357" i="4"/>
  <c r="DB358" i="4"/>
  <c r="DB356" i="4"/>
  <c r="DB350" i="4"/>
  <c r="DB210" i="4"/>
  <c r="DB233" i="4"/>
  <c r="DB326" i="4"/>
  <c r="DB325" i="4"/>
  <c r="DB347" i="4"/>
  <c r="DB346" i="4"/>
  <c r="DB267" i="4"/>
  <c r="DB348" i="4"/>
  <c r="DB354" i="4"/>
  <c r="DB246" i="4"/>
  <c r="DB342" i="4"/>
  <c r="DB344" i="4"/>
  <c r="DB234" i="4"/>
  <c r="DB268" i="4"/>
  <c r="DB332" i="4"/>
  <c r="DB174" i="4"/>
  <c r="DB331" i="4"/>
  <c r="DB175" i="4"/>
  <c r="DB269" i="4"/>
  <c r="DB319" i="4"/>
  <c r="DB367" i="4"/>
  <c r="DB323" i="4"/>
  <c r="DB322" i="4"/>
  <c r="DB324" i="4"/>
  <c r="DB318" i="4"/>
  <c r="DB313" i="4"/>
  <c r="DB315" i="4"/>
  <c r="DB242" i="4"/>
  <c r="DB309" i="4"/>
  <c r="DB310" i="4"/>
  <c r="DB308" i="4"/>
  <c r="DB134" i="4"/>
  <c r="DB274" i="4"/>
  <c r="DB303" i="4"/>
  <c r="DB249" i="4"/>
  <c r="DB372" i="4"/>
  <c r="DB250" i="4"/>
  <c r="DB296" i="4"/>
  <c r="DB330" i="4"/>
  <c r="DB259" i="4"/>
  <c r="DB371" i="4"/>
  <c r="DB306" i="4"/>
  <c r="DB292" i="4"/>
  <c r="DB266" i="4"/>
  <c r="DB223" i="4"/>
  <c r="DB280" i="4"/>
  <c r="DB295" i="4"/>
  <c r="DB288" i="4"/>
  <c r="DB314" i="4"/>
  <c r="DB283" i="4"/>
  <c r="DB282" i="4"/>
  <c r="DB222" i="4"/>
  <c r="DB294" i="4"/>
  <c r="DB156" i="4"/>
  <c r="DB263" i="4"/>
  <c r="DB276" i="4"/>
  <c r="DB293" i="4"/>
  <c r="DB214" i="4"/>
  <c r="DB138" i="4"/>
  <c r="DB273" i="4"/>
  <c r="DB101" i="4"/>
  <c r="DB179" i="4"/>
  <c r="DB365" i="4"/>
  <c r="DB272" i="4"/>
  <c r="DB244" i="4"/>
  <c r="DB252" i="4"/>
  <c r="DB247" i="4"/>
  <c r="DB248" i="4"/>
  <c r="DB384" i="4"/>
  <c r="DB240" i="4"/>
  <c r="DB291" i="4"/>
  <c r="DB277" i="4"/>
  <c r="DB243" i="4"/>
  <c r="DB236" i="4"/>
  <c r="DB237" i="4"/>
  <c r="DB226" i="4"/>
  <c r="DB217" i="4"/>
  <c r="DB340" i="4"/>
  <c r="DB192" i="4"/>
  <c r="DB216" i="4"/>
  <c r="DB128" i="4"/>
  <c r="DB209" i="4"/>
  <c r="DB147" i="4"/>
  <c r="DB133" i="4"/>
  <c r="DB177" i="4"/>
  <c r="DB187" i="4"/>
  <c r="DB164" i="4"/>
  <c r="DB339" i="4"/>
  <c r="DB63" i="4"/>
  <c r="DB231" i="4"/>
  <c r="DB166" i="4"/>
  <c r="DB176" i="4"/>
  <c r="DB271" i="4"/>
  <c r="DB307" i="4"/>
  <c r="DB106" i="4"/>
  <c r="DB199" i="4"/>
  <c r="DB172" i="4"/>
  <c r="DB228" i="4"/>
  <c r="DB229" i="4"/>
  <c r="DB112" i="4"/>
  <c r="DB191" i="4"/>
  <c r="DB202" i="4"/>
  <c r="DB396" i="4"/>
  <c r="DB321" i="4"/>
  <c r="DB364" i="4"/>
  <c r="DB195" i="4"/>
  <c r="DB157" i="4"/>
  <c r="DB142" i="4"/>
  <c r="DB219" i="4"/>
  <c r="DB150" i="4"/>
  <c r="DB130" i="4"/>
  <c r="DB281" i="4"/>
  <c r="DB154" i="4"/>
  <c r="DB198" i="4"/>
  <c r="DB155" i="4"/>
  <c r="DB158" i="4"/>
  <c r="DB200" i="4"/>
  <c r="DB245" i="4"/>
  <c r="DB189" i="4"/>
  <c r="DB51" i="4"/>
  <c r="DB205" i="4"/>
  <c r="DB184" i="4"/>
  <c r="DB212" i="4"/>
  <c r="DB99" i="4"/>
  <c r="DB197" i="4"/>
  <c r="DB113" i="4"/>
  <c r="DB183" i="4"/>
  <c r="DB180" i="4"/>
  <c r="DB196" i="4"/>
  <c r="DB207" i="4"/>
  <c r="DB194" i="4"/>
  <c r="DB140" i="4"/>
  <c r="DB255" i="4"/>
  <c r="DB193" i="4"/>
  <c r="DB204" i="4"/>
  <c r="DB160" i="4"/>
  <c r="DB168" i="4"/>
  <c r="DB181" i="4"/>
  <c r="DB215" i="4"/>
  <c r="DB100" i="4"/>
  <c r="DB225" i="4"/>
  <c r="DB78" i="4"/>
  <c r="DB163" i="4"/>
  <c r="DB146" i="4"/>
  <c r="DB121" i="4"/>
  <c r="DB165" i="4"/>
  <c r="DB132" i="4"/>
  <c r="DB159" i="4"/>
  <c r="DB213" i="4"/>
  <c r="DB110" i="4"/>
  <c r="DB103" i="4"/>
  <c r="DB57" i="4"/>
  <c r="DB137" i="4"/>
  <c r="DB143" i="4"/>
  <c r="DB265" i="4"/>
  <c r="DB139" i="4"/>
  <c r="DB238" i="4"/>
  <c r="DB188" i="4"/>
  <c r="DB148" i="4"/>
  <c r="DB185" i="4"/>
  <c r="DB171" i="4"/>
  <c r="DB162" i="4"/>
  <c r="DB167" i="4"/>
  <c r="DB220" i="4"/>
  <c r="DB182" i="4"/>
  <c r="DB136" i="4"/>
  <c r="DB186" i="4"/>
  <c r="DB153" i="4"/>
  <c r="DB117" i="4"/>
  <c r="DB149" i="4"/>
  <c r="DB42" i="4"/>
  <c r="DB151" i="4"/>
  <c r="DB141" i="4"/>
  <c r="DB80" i="4"/>
  <c r="DB169" i="4"/>
  <c r="DB97" i="4"/>
  <c r="DB95" i="4"/>
  <c r="DB107" i="4"/>
  <c r="DB120" i="4"/>
  <c r="DB239" i="4"/>
  <c r="DB131" i="4"/>
  <c r="DB118" i="4"/>
  <c r="DB88" i="4"/>
  <c r="DB68" i="4"/>
  <c r="DB135" i="4"/>
  <c r="DB178" i="4"/>
  <c r="DB90" i="4"/>
  <c r="DB44" i="4"/>
  <c r="DB123" i="4"/>
  <c r="DB114" i="4"/>
  <c r="DB111" i="4"/>
  <c r="DB122" i="4"/>
  <c r="DB119" i="4"/>
  <c r="DB59" i="4"/>
  <c r="DB81" i="4"/>
  <c r="DB115" i="4"/>
  <c r="DB98" i="4"/>
  <c r="DB126" i="4"/>
  <c r="DB93" i="4"/>
  <c r="DB94" i="4"/>
  <c r="DB129" i="4"/>
  <c r="DB108" i="4"/>
  <c r="DB124" i="4"/>
  <c r="DB84" i="4"/>
  <c r="DB96" i="4"/>
  <c r="DB67" i="4"/>
  <c r="DB109" i="4"/>
  <c r="DB73" i="4"/>
  <c r="DB104" i="4"/>
  <c r="DB92" i="4"/>
  <c r="DB89" i="4"/>
  <c r="DB82" i="4"/>
  <c r="DB83" i="4"/>
  <c r="DB86" i="4"/>
  <c r="DB55" i="4"/>
  <c r="DB61" i="4"/>
  <c r="DB77" i="4"/>
  <c r="DB70" i="4"/>
  <c r="DB65" i="4"/>
  <c r="DB71" i="4"/>
  <c r="DB69" i="4"/>
  <c r="DB47" i="4"/>
  <c r="DB74" i="4"/>
  <c r="DB66" i="4"/>
  <c r="DB85" i="4"/>
  <c r="DB72" i="4"/>
  <c r="DB49" i="4"/>
  <c r="DB45" i="4"/>
  <c r="DB43" i="4"/>
  <c r="DB64" i="4"/>
  <c r="DB46" i="4"/>
  <c r="DB41" i="4"/>
  <c r="DB145" i="4"/>
  <c r="DB27" i="4"/>
  <c r="DB38" i="4"/>
  <c r="DB62" i="4"/>
  <c r="DB50" i="4"/>
  <c r="DB48" i="4"/>
  <c r="DB37" i="4"/>
  <c r="DB36" i="4"/>
  <c r="DB32" i="4"/>
  <c r="DB58" i="4"/>
  <c r="DB24" i="4"/>
  <c r="DB40" i="4"/>
  <c r="DB30" i="4"/>
  <c r="DB39" i="4"/>
  <c r="DB25" i="4"/>
  <c r="DB26" i="4"/>
  <c r="DB29" i="4"/>
  <c r="DB33" i="4"/>
  <c r="DB20" i="4"/>
  <c r="DB18" i="4"/>
  <c r="DB23" i="4"/>
  <c r="DB19" i="4"/>
  <c r="DB13" i="4"/>
  <c r="DB12" i="4"/>
  <c r="DB15" i="4"/>
  <c r="DB14" i="4"/>
  <c r="DB11" i="4"/>
  <c r="DB10" i="4"/>
  <c r="DA398" i="4"/>
  <c r="DD30" i="4"/>
  <c r="DD20" i="4"/>
  <c r="DD21" i="4"/>
  <c r="DD10" i="4"/>
  <c r="DD397" i="4"/>
  <c r="DD395" i="4"/>
  <c r="DD394" i="4"/>
  <c r="DD343" i="4"/>
  <c r="DD190" i="4"/>
  <c r="DD260" i="4"/>
  <c r="DD298" i="4"/>
  <c r="DD127" i="4"/>
  <c r="DD369" i="4"/>
  <c r="DD206" i="4"/>
  <c r="DD251" i="4"/>
  <c r="DD87" i="4"/>
  <c r="DD170" i="4"/>
  <c r="DD258" i="4"/>
  <c r="DD203" i="4"/>
  <c r="DD375" i="4"/>
  <c r="DD376" i="4"/>
  <c r="DD373" i="4"/>
  <c r="DD374" i="4"/>
  <c r="DD378" i="4"/>
  <c r="DD379" i="4"/>
  <c r="DD333" i="4"/>
  <c r="DD377" i="4"/>
  <c r="DD368" i="4"/>
  <c r="DD125" i="4"/>
  <c r="DD312" i="4"/>
  <c r="DD327" i="4"/>
  <c r="DD361" i="4"/>
  <c r="DD362" i="4"/>
  <c r="DD360" i="4"/>
  <c r="DD241" i="4"/>
  <c r="DD290" i="4"/>
  <c r="DD355" i="4"/>
  <c r="DD357" i="4"/>
  <c r="DD358" i="4"/>
  <c r="DD356" i="4"/>
  <c r="DD269" i="4"/>
  <c r="DD350" i="4"/>
  <c r="DD210" i="4"/>
  <c r="DD233" i="4"/>
  <c r="DD326" i="4"/>
  <c r="DD325" i="4"/>
  <c r="DD347" i="4"/>
  <c r="DD346" i="4"/>
  <c r="DD267" i="4"/>
  <c r="DD348" i="4"/>
  <c r="DD354" i="4"/>
  <c r="DD246" i="4"/>
  <c r="DD342" i="4"/>
  <c r="DD344" i="4"/>
  <c r="DD234" i="4"/>
  <c r="DD268" i="4"/>
  <c r="DD332" i="4"/>
  <c r="DD174" i="4"/>
  <c r="DD331" i="4"/>
  <c r="DD175" i="4"/>
  <c r="DD319" i="4"/>
  <c r="DD367" i="4"/>
  <c r="DD323" i="4"/>
  <c r="DD322" i="4"/>
  <c r="DD324" i="4"/>
  <c r="DD318" i="4"/>
  <c r="DD313" i="4"/>
  <c r="DD315" i="4"/>
  <c r="DD242" i="4"/>
  <c r="DD309" i="4"/>
  <c r="DD310" i="4"/>
  <c r="DD308" i="4"/>
  <c r="DD134" i="4"/>
  <c r="DD274" i="4"/>
  <c r="DD303" i="4"/>
  <c r="DD249" i="4"/>
  <c r="DD372" i="4"/>
  <c r="DD250" i="4"/>
  <c r="DD296" i="4"/>
  <c r="DD330" i="4"/>
  <c r="DD259" i="4"/>
  <c r="DD371" i="4"/>
  <c r="DD306" i="4"/>
  <c r="DD292" i="4"/>
  <c r="DD266" i="4"/>
  <c r="DD223" i="4"/>
  <c r="DD280" i="4"/>
  <c r="DD295" i="4"/>
  <c r="DD288" i="4"/>
  <c r="DD314" i="4"/>
  <c r="DD283" i="4"/>
  <c r="DD282" i="4"/>
  <c r="DD222" i="4"/>
  <c r="DD294" i="4"/>
  <c r="DD156" i="4"/>
  <c r="DD263" i="4"/>
  <c r="DD276" i="4"/>
  <c r="DD293" i="4"/>
  <c r="DD214" i="4"/>
  <c r="DD138" i="4"/>
  <c r="DD273" i="4"/>
  <c r="DD101" i="4"/>
  <c r="DD179" i="4"/>
  <c r="DD365" i="4"/>
  <c r="DD272" i="4"/>
  <c r="DD244" i="4"/>
  <c r="DD252" i="4"/>
  <c r="DD247" i="4"/>
  <c r="DD248" i="4"/>
  <c r="DD384" i="4"/>
  <c r="DD240" i="4"/>
  <c r="DD291" i="4"/>
  <c r="DD277" i="4"/>
  <c r="DD243" i="4"/>
  <c r="DD236" i="4"/>
  <c r="DD237" i="4"/>
  <c r="DD226" i="4"/>
  <c r="DD217" i="4"/>
  <c r="DD340" i="4"/>
  <c r="DD192" i="4"/>
  <c r="DD216" i="4"/>
  <c r="DD128" i="4"/>
  <c r="DD209" i="4"/>
  <c r="DD147" i="4"/>
  <c r="DD133" i="4"/>
  <c r="DD177" i="4"/>
  <c r="DD187" i="4"/>
  <c r="DD161" i="4"/>
  <c r="DD164" i="4"/>
  <c r="DD339" i="4"/>
  <c r="DD176" i="4"/>
  <c r="DD63" i="4"/>
  <c r="DD231" i="4"/>
  <c r="DD271" i="4"/>
  <c r="DD307" i="4"/>
  <c r="DD106" i="4"/>
  <c r="DD199" i="4"/>
  <c r="DD172" i="4"/>
  <c r="DD228" i="4"/>
  <c r="DD229" i="4"/>
  <c r="DD112" i="4"/>
  <c r="DD191" i="4"/>
  <c r="DD202" i="4"/>
  <c r="DD396" i="4"/>
  <c r="DD208" i="4"/>
  <c r="DD321" i="4"/>
  <c r="DD364" i="4"/>
  <c r="DD195" i="4"/>
  <c r="DD157" i="4"/>
  <c r="DD150" i="4"/>
  <c r="DD142" i="4"/>
  <c r="DD281" i="4"/>
  <c r="DD154" i="4"/>
  <c r="DD198" i="4"/>
  <c r="DD155" i="4"/>
  <c r="DD158" i="4"/>
  <c r="DD200" i="4"/>
  <c r="DD245" i="4"/>
  <c r="DD189" i="4"/>
  <c r="DD51" i="4"/>
  <c r="DD205" i="4"/>
  <c r="DD184" i="4"/>
  <c r="DD212" i="4"/>
  <c r="DD99" i="4"/>
  <c r="DD197" i="4"/>
  <c r="DD113" i="4"/>
  <c r="DD183" i="4"/>
  <c r="DD180" i="4"/>
  <c r="DD196" i="4"/>
  <c r="DD207" i="4"/>
  <c r="DD194" i="4"/>
  <c r="DD140" i="4"/>
  <c r="DD100" i="4"/>
  <c r="DD255" i="4"/>
  <c r="DD193" i="4"/>
  <c r="DD204" i="4"/>
  <c r="DD160" i="4"/>
  <c r="DD168" i="4"/>
  <c r="DD181" i="4"/>
  <c r="DD215" i="4"/>
  <c r="DD225" i="4"/>
  <c r="DD78" i="4"/>
  <c r="DD163" i="4"/>
  <c r="DD146" i="4"/>
  <c r="DD121" i="4"/>
  <c r="DD165" i="4"/>
  <c r="DD132" i="4"/>
  <c r="DD159" i="4"/>
  <c r="DD213" i="4"/>
  <c r="DD110" i="4"/>
  <c r="DD103" i="4"/>
  <c r="DD57" i="4"/>
  <c r="DD137" i="4"/>
  <c r="DD265" i="4"/>
  <c r="DD139" i="4"/>
  <c r="DD238" i="4"/>
  <c r="DD188" i="4"/>
  <c r="DD116" i="4"/>
  <c r="DD185" i="4"/>
  <c r="DD171" i="4"/>
  <c r="DD162" i="4"/>
  <c r="DD167" i="4"/>
  <c r="DD220" i="4"/>
  <c r="DD182" i="4"/>
  <c r="DD136" i="4"/>
  <c r="DD186" i="4"/>
  <c r="DD153" i="4"/>
  <c r="DD91" i="4"/>
  <c r="DD117" i="4"/>
  <c r="DD149" i="4"/>
  <c r="DD42" i="4"/>
  <c r="DD151" i="4"/>
  <c r="DD141" i="4"/>
  <c r="DD80" i="4"/>
  <c r="DD169" i="4"/>
  <c r="DD97" i="4"/>
  <c r="DD107" i="4"/>
  <c r="DD239" i="4"/>
  <c r="DD131" i="4"/>
  <c r="DD118" i="4"/>
  <c r="DD88" i="4"/>
  <c r="DD68" i="4"/>
  <c r="DD56" i="4"/>
  <c r="DD135" i="4"/>
  <c r="DD178" i="4"/>
  <c r="DD102" i="4"/>
  <c r="DD90" i="4"/>
  <c r="DD44" i="4"/>
  <c r="DD123" i="4"/>
  <c r="DD114" i="4"/>
  <c r="DD111" i="4"/>
  <c r="DD122" i="4"/>
  <c r="DD119" i="4"/>
  <c r="DD59" i="4"/>
  <c r="DD81" i="4"/>
  <c r="DD115" i="4"/>
  <c r="DD98" i="4"/>
  <c r="DD126" i="4"/>
  <c r="DD94" i="4"/>
  <c r="DD129" i="4"/>
  <c r="DD124" i="4"/>
  <c r="DD84" i="4"/>
  <c r="DD96" i="4"/>
  <c r="DD67" i="4"/>
  <c r="DD109" i="4"/>
  <c r="DD93" i="4"/>
  <c r="DD73" i="4"/>
  <c r="DD104" i="4"/>
  <c r="DD92" i="4"/>
  <c r="DD61" i="4"/>
  <c r="DD219" i="4"/>
  <c r="DD77" i="4"/>
  <c r="DD22" i="4"/>
  <c r="DD70" i="4"/>
  <c r="DD71" i="4"/>
  <c r="DD79" i="4"/>
  <c r="DD76" i="4"/>
  <c r="DD52" i="4"/>
  <c r="DD35" i="4"/>
  <c r="DD69" i="4"/>
  <c r="DD47" i="4"/>
  <c r="DD74" i="4"/>
  <c r="DD38" i="4"/>
  <c r="DD66" i="4"/>
  <c r="DD85" i="4"/>
  <c r="DD60" i="4"/>
  <c r="DD72" i="4"/>
  <c r="DD49" i="4"/>
  <c r="DD45" i="4"/>
  <c r="DD43" i="4"/>
  <c r="DD64" i="4"/>
  <c r="DD46" i="4"/>
  <c r="DD41" i="4"/>
  <c r="DD27" i="4"/>
  <c r="DD62" i="4"/>
  <c r="DD145" i="4"/>
  <c r="DD48" i="4"/>
  <c r="DD37" i="4"/>
  <c r="DD53" i="4"/>
  <c r="DD58" i="4"/>
  <c r="DD32" i="4"/>
  <c r="DD24" i="4"/>
  <c r="DD39" i="4"/>
  <c r="DD40" i="4"/>
  <c r="DD25" i="4"/>
  <c r="DD26" i="4"/>
  <c r="DD33" i="4"/>
  <c r="DD17" i="4"/>
  <c r="DD23" i="4"/>
  <c r="DD19" i="4"/>
  <c r="DD12" i="4"/>
  <c r="DD13" i="4"/>
  <c r="DD15" i="4"/>
  <c r="DD14" i="4"/>
  <c r="DD11" i="4"/>
  <c r="FP397" i="4"/>
  <c r="FN397" i="4"/>
  <c r="FL397" i="4"/>
  <c r="FJ397" i="4"/>
  <c r="FH397" i="4"/>
  <c r="FF397" i="4"/>
  <c r="FD397" i="4"/>
  <c r="FB397" i="4"/>
  <c r="EZ397" i="4"/>
  <c r="EX397" i="4"/>
  <c r="EV397" i="4"/>
  <c r="ET397" i="4"/>
  <c r="ER397" i="4"/>
  <c r="EP397" i="4"/>
  <c r="EN397" i="4"/>
  <c r="EL397" i="4"/>
  <c r="EJ397" i="4"/>
  <c r="EH397" i="4"/>
  <c r="EF397" i="4"/>
  <c r="ED397" i="4"/>
  <c r="EB397" i="4"/>
  <c r="DZ397" i="4"/>
  <c r="DX397" i="4"/>
  <c r="FP395" i="4"/>
  <c r="FN395" i="4"/>
  <c r="FL395" i="4"/>
  <c r="FJ395" i="4"/>
  <c r="FH395" i="4"/>
  <c r="FF395" i="4"/>
  <c r="FD395" i="4"/>
  <c r="FB395" i="4"/>
  <c r="EZ395" i="4"/>
  <c r="EX395" i="4"/>
  <c r="EV395" i="4"/>
  <c r="ET395" i="4"/>
  <c r="ER395" i="4"/>
  <c r="EP395" i="4"/>
  <c r="EN395" i="4"/>
  <c r="EL395" i="4"/>
  <c r="EJ395" i="4"/>
  <c r="EH395" i="4"/>
  <c r="EF395" i="4"/>
  <c r="ED395" i="4"/>
  <c r="EB395" i="4"/>
  <c r="DZ395" i="4"/>
  <c r="DX395" i="4"/>
  <c r="FP394" i="4"/>
  <c r="FN394" i="4"/>
  <c r="FL394" i="4"/>
  <c r="FJ394" i="4"/>
  <c r="FH394" i="4"/>
  <c r="FF394" i="4"/>
  <c r="FD394" i="4"/>
  <c r="FB394" i="4"/>
  <c r="EZ394" i="4"/>
  <c r="EX394" i="4"/>
  <c r="EV394" i="4"/>
  <c r="ET394" i="4"/>
  <c r="ER394" i="4"/>
  <c r="EP394" i="4"/>
  <c r="EN394" i="4"/>
  <c r="EL394" i="4"/>
  <c r="EJ394" i="4"/>
  <c r="EH394" i="4"/>
  <c r="EF394" i="4"/>
  <c r="ED394" i="4"/>
  <c r="EB394" i="4"/>
  <c r="DZ394" i="4"/>
  <c r="DX394" i="4"/>
  <c r="FP343" i="4"/>
  <c r="FN343" i="4"/>
  <c r="FL343" i="4"/>
  <c r="FJ343" i="4"/>
  <c r="FH343" i="4"/>
  <c r="FF343" i="4"/>
  <c r="FD343" i="4"/>
  <c r="FB343" i="4"/>
  <c r="EZ343" i="4"/>
  <c r="EX343" i="4"/>
  <c r="EV343" i="4"/>
  <c r="ET343" i="4"/>
  <c r="ER343" i="4"/>
  <c r="EP343" i="4"/>
  <c r="EN343" i="4"/>
  <c r="EL343" i="4"/>
  <c r="EJ343" i="4"/>
  <c r="EH343" i="4"/>
  <c r="EF343" i="4"/>
  <c r="ED343" i="4"/>
  <c r="EB343" i="4"/>
  <c r="DZ343" i="4"/>
  <c r="DX343" i="4"/>
  <c r="FP190" i="4"/>
  <c r="FN190" i="4"/>
  <c r="FL190" i="4"/>
  <c r="FJ190" i="4"/>
  <c r="FH190" i="4"/>
  <c r="FF190" i="4"/>
  <c r="FD190" i="4"/>
  <c r="FB190" i="4"/>
  <c r="EZ190" i="4"/>
  <c r="EX190" i="4"/>
  <c r="EV190" i="4"/>
  <c r="ET190" i="4"/>
  <c r="ER190" i="4"/>
  <c r="EP190" i="4"/>
  <c r="EN190" i="4"/>
  <c r="EL190" i="4"/>
  <c r="EJ190" i="4"/>
  <c r="EH190" i="4"/>
  <c r="EF190" i="4"/>
  <c r="ED190" i="4"/>
  <c r="EB190" i="4"/>
  <c r="DZ190" i="4"/>
  <c r="DX190" i="4"/>
  <c r="FP260" i="4"/>
  <c r="FN260" i="4"/>
  <c r="FL260" i="4"/>
  <c r="FJ260" i="4"/>
  <c r="FH260" i="4"/>
  <c r="FF260" i="4"/>
  <c r="FD260" i="4"/>
  <c r="FB260" i="4"/>
  <c r="EZ260" i="4"/>
  <c r="EX260" i="4"/>
  <c r="EV260" i="4"/>
  <c r="ET260" i="4"/>
  <c r="ER260" i="4"/>
  <c r="EP260" i="4"/>
  <c r="EN260" i="4"/>
  <c r="EL260" i="4"/>
  <c r="EJ260" i="4"/>
  <c r="EH260" i="4"/>
  <c r="EF260" i="4"/>
  <c r="ED260" i="4"/>
  <c r="EB260" i="4"/>
  <c r="DZ260" i="4"/>
  <c r="DX260" i="4"/>
  <c r="FP298" i="4"/>
  <c r="FN298" i="4"/>
  <c r="FL298" i="4"/>
  <c r="FJ298" i="4"/>
  <c r="FH298" i="4"/>
  <c r="FF298" i="4"/>
  <c r="FD298" i="4"/>
  <c r="FB298" i="4"/>
  <c r="EZ298" i="4"/>
  <c r="EX298" i="4"/>
  <c r="EV298" i="4"/>
  <c r="ET298" i="4"/>
  <c r="ER298" i="4"/>
  <c r="EP298" i="4"/>
  <c r="EN298" i="4"/>
  <c r="EL298" i="4"/>
  <c r="EJ298" i="4"/>
  <c r="EH298" i="4"/>
  <c r="EF298" i="4"/>
  <c r="ED298" i="4"/>
  <c r="EB298" i="4"/>
  <c r="DZ298" i="4"/>
  <c r="DX298" i="4"/>
  <c r="FP127" i="4"/>
  <c r="FN127" i="4"/>
  <c r="FL127" i="4"/>
  <c r="FJ127" i="4"/>
  <c r="FH127" i="4"/>
  <c r="FF127" i="4"/>
  <c r="FD127" i="4"/>
  <c r="FB127" i="4"/>
  <c r="EZ127" i="4"/>
  <c r="EX127" i="4"/>
  <c r="EV127" i="4"/>
  <c r="ET127" i="4"/>
  <c r="ER127" i="4"/>
  <c r="EP127" i="4"/>
  <c r="EN127" i="4"/>
  <c r="EL127" i="4"/>
  <c r="EJ127" i="4"/>
  <c r="EH127" i="4"/>
  <c r="EF127" i="4"/>
  <c r="ED127" i="4"/>
  <c r="EB127" i="4"/>
  <c r="DZ127" i="4"/>
  <c r="DX127" i="4"/>
  <c r="FP369" i="4"/>
  <c r="FN369" i="4"/>
  <c r="FL369" i="4"/>
  <c r="FJ369" i="4"/>
  <c r="FH369" i="4"/>
  <c r="FF369" i="4"/>
  <c r="FD369" i="4"/>
  <c r="FB369" i="4"/>
  <c r="EZ369" i="4"/>
  <c r="EX369" i="4"/>
  <c r="EV369" i="4"/>
  <c r="ET369" i="4"/>
  <c r="ER369" i="4"/>
  <c r="EP369" i="4"/>
  <c r="EN369" i="4"/>
  <c r="EL369" i="4"/>
  <c r="EJ369" i="4"/>
  <c r="EH369" i="4"/>
  <c r="EF369" i="4"/>
  <c r="ED369" i="4"/>
  <c r="EB369" i="4"/>
  <c r="DZ369" i="4"/>
  <c r="DX369" i="4"/>
  <c r="FP206" i="4"/>
  <c r="FN206" i="4"/>
  <c r="FL206" i="4"/>
  <c r="FJ206" i="4"/>
  <c r="FH206" i="4"/>
  <c r="FF206" i="4"/>
  <c r="FD206" i="4"/>
  <c r="FB206" i="4"/>
  <c r="EZ206" i="4"/>
  <c r="EX206" i="4"/>
  <c r="EV206" i="4"/>
  <c r="ET206" i="4"/>
  <c r="ER206" i="4"/>
  <c r="EP206" i="4"/>
  <c r="EN206" i="4"/>
  <c r="EL206" i="4"/>
  <c r="EJ206" i="4"/>
  <c r="EH206" i="4"/>
  <c r="EF206" i="4"/>
  <c r="ED206" i="4"/>
  <c r="EB206" i="4"/>
  <c r="DZ206" i="4"/>
  <c r="DX206" i="4"/>
  <c r="FP251" i="4"/>
  <c r="FN251" i="4"/>
  <c r="FL251" i="4"/>
  <c r="FJ251" i="4"/>
  <c r="FH251" i="4"/>
  <c r="FF251" i="4"/>
  <c r="FD251" i="4"/>
  <c r="FB251" i="4"/>
  <c r="EZ251" i="4"/>
  <c r="EX251" i="4"/>
  <c r="EV251" i="4"/>
  <c r="ET251" i="4"/>
  <c r="ER251" i="4"/>
  <c r="EP251" i="4"/>
  <c r="EN251" i="4"/>
  <c r="EL251" i="4"/>
  <c r="EJ251" i="4"/>
  <c r="EH251" i="4"/>
  <c r="EF251" i="4"/>
  <c r="ED251" i="4"/>
  <c r="EB251" i="4"/>
  <c r="DZ251" i="4"/>
  <c r="DX251" i="4"/>
  <c r="FP87" i="4"/>
  <c r="FN87" i="4"/>
  <c r="FL87" i="4"/>
  <c r="FJ87" i="4"/>
  <c r="FH87" i="4"/>
  <c r="FF87" i="4"/>
  <c r="FD87" i="4"/>
  <c r="FB87" i="4"/>
  <c r="EZ87" i="4"/>
  <c r="EX87" i="4"/>
  <c r="EV87" i="4"/>
  <c r="ET87" i="4"/>
  <c r="ER87" i="4"/>
  <c r="EP87" i="4"/>
  <c r="EN87" i="4"/>
  <c r="EL87" i="4"/>
  <c r="EJ87" i="4"/>
  <c r="EH87" i="4"/>
  <c r="EF87" i="4"/>
  <c r="ED87" i="4"/>
  <c r="EB87" i="4"/>
  <c r="DZ87" i="4"/>
  <c r="DX87" i="4"/>
  <c r="FP170" i="4"/>
  <c r="FN170" i="4"/>
  <c r="FL170" i="4"/>
  <c r="FJ170" i="4"/>
  <c r="FH170" i="4"/>
  <c r="FF170" i="4"/>
  <c r="FD170" i="4"/>
  <c r="FB170" i="4"/>
  <c r="EZ170" i="4"/>
  <c r="EX170" i="4"/>
  <c r="EV170" i="4"/>
  <c r="ET170" i="4"/>
  <c r="ER170" i="4"/>
  <c r="EP170" i="4"/>
  <c r="EN170" i="4"/>
  <c r="EL170" i="4"/>
  <c r="EJ170" i="4"/>
  <c r="EH170" i="4"/>
  <c r="EF170" i="4"/>
  <c r="ED170" i="4"/>
  <c r="EB170" i="4"/>
  <c r="DZ170" i="4"/>
  <c r="DX170" i="4"/>
  <c r="FP258" i="4"/>
  <c r="FN258" i="4"/>
  <c r="FL258" i="4"/>
  <c r="FJ258" i="4"/>
  <c r="FH258" i="4"/>
  <c r="FF258" i="4"/>
  <c r="FD258" i="4"/>
  <c r="FB258" i="4"/>
  <c r="EZ258" i="4"/>
  <c r="EX258" i="4"/>
  <c r="EV258" i="4"/>
  <c r="ET258" i="4"/>
  <c r="ER258" i="4"/>
  <c r="EP258" i="4"/>
  <c r="EN258" i="4"/>
  <c r="EL258" i="4"/>
  <c r="EJ258" i="4"/>
  <c r="EH258" i="4"/>
  <c r="EF258" i="4"/>
  <c r="ED258" i="4"/>
  <c r="EB258" i="4"/>
  <c r="DZ258" i="4"/>
  <c r="DX258" i="4"/>
  <c r="FP203" i="4"/>
  <c r="FN203" i="4"/>
  <c r="FL203" i="4"/>
  <c r="FJ203" i="4"/>
  <c r="FH203" i="4"/>
  <c r="FF203" i="4"/>
  <c r="FD203" i="4"/>
  <c r="FB203" i="4"/>
  <c r="EZ203" i="4"/>
  <c r="EX203" i="4"/>
  <c r="EV203" i="4"/>
  <c r="ET203" i="4"/>
  <c r="ER203" i="4"/>
  <c r="EP203" i="4"/>
  <c r="EN203" i="4"/>
  <c r="EL203" i="4"/>
  <c r="EJ203" i="4"/>
  <c r="EH203" i="4"/>
  <c r="EF203" i="4"/>
  <c r="ED203" i="4"/>
  <c r="EB203" i="4"/>
  <c r="DZ203" i="4"/>
  <c r="DX203" i="4"/>
  <c r="DF397" i="4"/>
  <c r="DF395" i="4"/>
  <c r="DF394" i="4"/>
  <c r="DF343" i="4"/>
  <c r="DF190" i="4"/>
  <c r="DF260" i="4"/>
  <c r="DF298" i="4"/>
  <c r="DF127" i="4"/>
  <c r="DF369" i="4"/>
  <c r="DF206" i="4"/>
  <c r="DF251" i="4"/>
  <c r="DF87" i="4"/>
  <c r="DF170" i="4"/>
  <c r="DF258" i="4"/>
  <c r="DF203" i="4"/>
  <c r="DF375" i="4"/>
  <c r="DF376" i="4"/>
  <c r="DF373" i="4"/>
  <c r="DF374" i="4"/>
  <c r="DF378" i="4"/>
  <c r="DF379" i="4"/>
  <c r="DF333" i="4"/>
  <c r="DF377" i="4"/>
  <c r="DF368" i="4"/>
  <c r="DF125" i="4"/>
  <c r="DF312" i="4"/>
  <c r="DF327" i="4"/>
  <c r="DF361" i="4"/>
  <c r="DF362" i="4"/>
  <c r="DF360" i="4"/>
  <c r="DF241" i="4"/>
  <c r="DF290" i="4"/>
  <c r="DF355" i="4"/>
  <c r="DF357" i="4"/>
  <c r="DF358" i="4"/>
  <c r="DF356" i="4"/>
  <c r="DF269" i="4"/>
  <c r="DF350" i="4"/>
  <c r="DF210" i="4"/>
  <c r="DF233" i="4"/>
  <c r="DF326" i="4"/>
  <c r="DF325" i="4"/>
  <c r="DF347" i="4"/>
  <c r="DF346" i="4"/>
  <c r="DF267" i="4"/>
  <c r="DF348" i="4"/>
  <c r="DF354" i="4"/>
  <c r="DF246" i="4"/>
  <c r="DF342" i="4"/>
  <c r="DF344" i="4"/>
  <c r="DF234" i="4"/>
  <c r="DF268" i="4"/>
  <c r="DF332" i="4"/>
  <c r="DF174" i="4"/>
  <c r="DF331" i="4"/>
  <c r="DF175" i="4"/>
  <c r="DF319" i="4"/>
  <c r="DF367" i="4"/>
  <c r="DF323" i="4"/>
  <c r="DF322" i="4"/>
  <c r="DF324" i="4"/>
  <c r="DF318" i="4"/>
  <c r="DF313" i="4"/>
  <c r="DF315" i="4"/>
  <c r="DF242" i="4"/>
  <c r="DF309" i="4"/>
  <c r="DF310" i="4"/>
  <c r="DF308" i="4"/>
  <c r="DF134" i="4"/>
  <c r="DF274" i="4"/>
  <c r="DF303" i="4"/>
  <c r="DF249" i="4"/>
  <c r="DF372" i="4"/>
  <c r="DF250" i="4"/>
  <c r="DF296" i="4"/>
  <c r="DF330" i="4"/>
  <c r="DF259" i="4"/>
  <c r="DF371" i="4"/>
  <c r="DF306" i="4"/>
  <c r="DF292" i="4"/>
  <c r="DF266" i="4"/>
  <c r="DF223" i="4"/>
  <c r="DF280" i="4"/>
  <c r="DF295" i="4"/>
  <c r="DF288" i="4"/>
  <c r="DF314" i="4"/>
  <c r="DF283" i="4"/>
  <c r="DF282" i="4"/>
  <c r="DF222" i="4"/>
  <c r="DF294" i="4"/>
  <c r="DF156" i="4"/>
  <c r="DF263" i="4"/>
  <c r="DF276" i="4"/>
  <c r="DF293" i="4"/>
  <c r="DF214" i="4"/>
  <c r="DF138" i="4"/>
  <c r="DF273" i="4"/>
  <c r="DF101" i="4"/>
  <c r="DF179" i="4"/>
  <c r="DF365" i="4"/>
  <c r="DF272" i="4"/>
  <c r="DF244" i="4"/>
  <c r="DF252" i="4"/>
  <c r="DF247" i="4"/>
  <c r="DF248" i="4"/>
  <c r="DF384" i="4"/>
  <c r="DF240" i="4"/>
  <c r="DF291" i="4"/>
  <c r="DF277" i="4"/>
  <c r="DF243" i="4"/>
  <c r="DF236" i="4"/>
  <c r="DF237" i="4"/>
  <c r="DF166" i="4"/>
  <c r="DF226" i="4"/>
  <c r="DF217" i="4"/>
  <c r="DF340" i="4"/>
  <c r="DF192" i="4"/>
  <c r="DF216" i="4"/>
  <c r="DF128" i="4"/>
  <c r="DF209" i="4"/>
  <c r="DF147" i="4"/>
  <c r="DF133" i="4"/>
  <c r="DF177" i="4"/>
  <c r="DF187" i="4"/>
  <c r="DF161" i="4"/>
  <c r="DF164" i="4"/>
  <c r="DF339" i="4"/>
  <c r="DF176" i="4"/>
  <c r="DF63" i="4"/>
  <c r="DF231" i="4"/>
  <c r="DF271" i="4"/>
  <c r="DF307" i="4"/>
  <c r="DF106" i="4"/>
  <c r="DF199" i="4"/>
  <c r="DF172" i="4"/>
  <c r="DF130" i="4"/>
  <c r="DF228" i="4"/>
  <c r="DF229" i="4"/>
  <c r="DF112" i="4"/>
  <c r="DF191" i="4"/>
  <c r="DF202" i="4"/>
  <c r="DF396" i="4"/>
  <c r="DF208" i="4"/>
  <c r="DF321" i="4"/>
  <c r="DF364" i="4"/>
  <c r="DF195" i="4"/>
  <c r="DF157" i="4"/>
  <c r="DF150" i="4"/>
  <c r="DF142" i="4"/>
  <c r="DF281" i="4"/>
  <c r="DF154" i="4"/>
  <c r="DF198" i="4"/>
  <c r="DF155" i="4"/>
  <c r="DF158" i="4"/>
  <c r="DF200" i="4"/>
  <c r="DF245" i="4"/>
  <c r="DF189" i="4"/>
  <c r="DF51" i="4"/>
  <c r="DF205" i="4"/>
  <c r="DF184" i="4"/>
  <c r="DF212" i="4"/>
  <c r="DF99" i="4"/>
  <c r="DF197" i="4"/>
  <c r="DF113" i="4"/>
  <c r="DF183" i="4"/>
  <c r="DF180" i="4"/>
  <c r="DF196" i="4"/>
  <c r="DF207" i="4"/>
  <c r="DF194" i="4"/>
  <c r="DF140" i="4"/>
  <c r="DF100" i="4"/>
  <c r="DF255" i="4"/>
  <c r="DF193" i="4"/>
  <c r="DF204" i="4"/>
  <c r="DF160" i="4"/>
  <c r="DF168" i="4"/>
  <c r="DF181" i="4"/>
  <c r="DF215" i="4"/>
  <c r="DF225" i="4"/>
  <c r="DF78" i="4"/>
  <c r="DF163" i="4"/>
  <c r="DF146" i="4"/>
  <c r="DF121" i="4"/>
  <c r="DF143" i="4"/>
  <c r="DF148" i="4"/>
  <c r="DF165" i="4"/>
  <c r="DF132" i="4"/>
  <c r="DF159" i="4"/>
  <c r="DF213" i="4"/>
  <c r="DF110" i="4"/>
  <c r="DF103" i="4"/>
  <c r="DF57" i="4"/>
  <c r="DF137" i="4"/>
  <c r="DF265" i="4"/>
  <c r="DF139" i="4"/>
  <c r="DF238" i="4"/>
  <c r="DF188" i="4"/>
  <c r="DF116" i="4"/>
  <c r="DF185" i="4"/>
  <c r="DF171" i="4"/>
  <c r="DF162" i="4"/>
  <c r="DF167" i="4"/>
  <c r="DF220" i="4"/>
  <c r="DF182" i="4"/>
  <c r="DF136" i="4"/>
  <c r="DF186" i="4"/>
  <c r="DF153" i="4"/>
  <c r="DF91" i="4"/>
  <c r="DF117" i="4"/>
  <c r="DF149" i="4"/>
  <c r="DF151" i="4"/>
  <c r="DF141" i="4"/>
  <c r="DF80" i="4"/>
  <c r="DF169" i="4"/>
  <c r="DF95" i="4"/>
  <c r="DF120" i="4"/>
  <c r="DF107" i="4"/>
  <c r="DF239" i="4"/>
  <c r="DF131" i="4"/>
  <c r="DF118" i="4"/>
  <c r="DF88" i="4"/>
  <c r="DF68" i="4"/>
  <c r="DF56" i="4"/>
  <c r="DF135" i="4"/>
  <c r="DF178" i="4"/>
  <c r="DF102" i="4"/>
  <c r="DF90" i="4"/>
  <c r="DF44" i="4"/>
  <c r="DF123" i="4"/>
  <c r="DF114" i="4"/>
  <c r="DF111" i="4"/>
  <c r="DF122" i="4"/>
  <c r="DF105" i="4"/>
  <c r="DF119" i="4"/>
  <c r="DF59" i="4"/>
  <c r="DF81" i="4"/>
  <c r="DF115" i="4"/>
  <c r="DF98" i="4"/>
  <c r="DF126" i="4"/>
  <c r="DF94" i="4"/>
  <c r="DF129" i="4"/>
  <c r="DF108" i="4"/>
  <c r="DF83" i="4"/>
  <c r="DF124" i="4"/>
  <c r="DF84" i="4"/>
  <c r="DF96" i="4"/>
  <c r="DF67" i="4"/>
  <c r="DF109" i="4"/>
  <c r="DF93" i="4"/>
  <c r="DF86" i="4"/>
  <c r="DF82" i="4"/>
  <c r="DF104" i="4"/>
  <c r="DF55" i="4"/>
  <c r="DF65" i="4"/>
  <c r="DF61" i="4"/>
  <c r="DF219" i="4"/>
  <c r="DF77" i="4"/>
  <c r="DF22" i="4"/>
  <c r="DF70" i="4"/>
  <c r="DF71" i="4"/>
  <c r="DF79" i="4"/>
  <c r="DF76" i="4"/>
  <c r="DF75" i="4"/>
  <c r="DF35" i="4"/>
  <c r="DF69" i="4"/>
  <c r="DF47" i="4"/>
  <c r="DF38" i="4"/>
  <c r="DF85" i="4"/>
  <c r="DF60" i="4"/>
  <c r="DF72" i="4"/>
  <c r="DF45" i="4"/>
  <c r="DF43" i="4"/>
  <c r="DF64" i="4"/>
  <c r="DF41" i="4"/>
  <c r="DF36" i="4"/>
  <c r="DF50" i="4"/>
  <c r="DF145" i="4"/>
  <c r="DF37" i="4"/>
  <c r="DF53" i="4"/>
  <c r="DF32" i="4"/>
  <c r="DF39" i="4"/>
  <c r="DF40" i="4"/>
  <c r="DF25" i="4"/>
  <c r="DF30" i="4"/>
  <c r="DF26" i="4"/>
  <c r="DF29" i="4"/>
  <c r="DF33" i="4"/>
  <c r="DF20" i="4"/>
  <c r="DF17" i="4"/>
  <c r="DF23" i="4"/>
  <c r="DF21" i="4"/>
  <c r="DF19" i="4"/>
  <c r="DF13" i="4"/>
  <c r="DF16" i="4"/>
  <c r="DF15" i="4"/>
  <c r="FO398" i="4"/>
  <c r="FP398" i="4" s="1"/>
  <c r="FM398" i="4"/>
  <c r="FN398" i="4" s="1"/>
  <c r="FK398" i="4"/>
  <c r="FL398" i="4" s="1"/>
  <c r="FI398" i="4"/>
  <c r="FJ398" i="4" s="1"/>
  <c r="FG398" i="4"/>
  <c r="FH398" i="4" s="1"/>
  <c r="FE398" i="4"/>
  <c r="FF398" i="4" s="1"/>
  <c r="FC398" i="4"/>
  <c r="FD398" i="4" s="1"/>
  <c r="FA398" i="4"/>
  <c r="FB398" i="4" s="1"/>
  <c r="EY398" i="4"/>
  <c r="EZ398" i="4" s="1"/>
  <c r="EW398" i="4"/>
  <c r="EX398" i="4" s="1"/>
  <c r="EU398" i="4"/>
  <c r="EV398" i="4" s="1"/>
  <c r="ES398" i="4"/>
  <c r="ET398" i="4" s="1"/>
  <c r="EQ398" i="4"/>
  <c r="ER398" i="4" s="1"/>
  <c r="EO398" i="4"/>
  <c r="EP398" i="4" s="1"/>
  <c r="EM398" i="4"/>
  <c r="EN398" i="4" s="1"/>
  <c r="EK398" i="4"/>
  <c r="EL398" i="4" s="1"/>
  <c r="EI398" i="4"/>
  <c r="EJ398" i="4" s="1"/>
  <c r="EG398" i="4"/>
  <c r="EH398" i="4" s="1"/>
  <c r="EE398" i="4"/>
  <c r="EF398" i="4" s="1"/>
  <c r="EC398" i="4"/>
  <c r="ED398" i="4" s="1"/>
  <c r="EA398" i="4"/>
  <c r="EB398" i="4" s="1"/>
  <c r="DY398" i="4"/>
  <c r="DZ398" i="4" s="1"/>
  <c r="DW398" i="4"/>
  <c r="DX398" i="4" s="1"/>
  <c r="DU398" i="4"/>
  <c r="DV398" i="4" s="1"/>
  <c r="DS398" i="4"/>
  <c r="DT398" i="4" s="1"/>
  <c r="DQ398" i="4"/>
  <c r="DR398" i="4" s="1"/>
  <c r="DO398" i="4"/>
  <c r="DP398" i="4" s="1"/>
  <c r="DM398" i="4"/>
  <c r="DN398" i="4" s="1"/>
  <c r="DK398" i="4"/>
  <c r="DL398" i="4" s="1"/>
  <c r="DI398" i="4"/>
  <c r="DJ398" i="4" s="1"/>
  <c r="DG398" i="4"/>
  <c r="DH398" i="4" s="1"/>
  <c r="DE398" i="4"/>
  <c r="DF398" i="4" s="1"/>
  <c r="DC398" i="4"/>
  <c r="DD398" i="4" s="1"/>
  <c r="F398" i="4"/>
  <c r="B398" i="4"/>
  <c r="DV206" i="4"/>
  <c r="DT206" i="4"/>
  <c r="DR206" i="4"/>
  <c r="DP206" i="4"/>
  <c r="DN206" i="4"/>
  <c r="DL206" i="4"/>
  <c r="DJ206" i="4"/>
  <c r="DH206" i="4"/>
  <c r="B206" i="4"/>
  <c r="DV251" i="4"/>
  <c r="DT251" i="4"/>
  <c r="DR251" i="4"/>
  <c r="DP251" i="4"/>
  <c r="DN251" i="4"/>
  <c r="DL251" i="4"/>
  <c r="DJ251" i="4"/>
  <c r="DH251" i="4"/>
  <c r="B251" i="4"/>
  <c r="DV87" i="4"/>
  <c r="DT87" i="4"/>
  <c r="DR87" i="4"/>
  <c r="DP87" i="4"/>
  <c r="DN87" i="4"/>
  <c r="DL87" i="4"/>
  <c r="DJ87" i="4"/>
  <c r="DH87" i="4"/>
  <c r="B87" i="4"/>
  <c r="FP313" i="4"/>
  <c r="FN313" i="4"/>
  <c r="FL313" i="4"/>
  <c r="FJ313" i="4"/>
  <c r="FH313" i="4"/>
  <c r="FF313" i="4"/>
  <c r="FD313" i="4"/>
  <c r="FB313" i="4"/>
  <c r="EZ313" i="4"/>
  <c r="EX313" i="4"/>
  <c r="EV313" i="4"/>
  <c r="ET313" i="4"/>
  <c r="ER313" i="4"/>
  <c r="EP313" i="4"/>
  <c r="EN313" i="4"/>
  <c r="EL313" i="4"/>
  <c r="EJ313" i="4"/>
  <c r="EH313" i="4"/>
  <c r="EF313" i="4"/>
  <c r="ED313" i="4"/>
  <c r="EB313" i="4"/>
  <c r="DZ313" i="4"/>
  <c r="DX313" i="4"/>
  <c r="DV313" i="4"/>
  <c r="DT313" i="4"/>
  <c r="DR313" i="4"/>
  <c r="DP313" i="4"/>
  <c r="DN313" i="4"/>
  <c r="DL313" i="4"/>
  <c r="DJ313" i="4"/>
  <c r="DH313" i="4"/>
  <c r="B313" i="4"/>
  <c r="DV170" i="4"/>
  <c r="DT170" i="4"/>
  <c r="DR170" i="4"/>
  <c r="DP170" i="4"/>
  <c r="DN170" i="4"/>
  <c r="DL170" i="4"/>
  <c r="DJ170" i="4"/>
  <c r="DH170" i="4"/>
  <c r="B170" i="4"/>
  <c r="DV258" i="4"/>
  <c r="DT258" i="4"/>
  <c r="DR258" i="4"/>
  <c r="DP258" i="4"/>
  <c r="DN258" i="4"/>
  <c r="DL258" i="4"/>
  <c r="DJ258" i="4"/>
  <c r="DH258" i="4"/>
  <c r="B258" i="4"/>
  <c r="DV203" i="4"/>
  <c r="DT203" i="4"/>
  <c r="DR203" i="4"/>
  <c r="DP203" i="4"/>
  <c r="DN203" i="4"/>
  <c r="DL203" i="4"/>
  <c r="DJ203" i="4"/>
  <c r="DH203" i="4"/>
  <c r="B203" i="4"/>
  <c r="FP138" i="4"/>
  <c r="FN138" i="4"/>
  <c r="FL138" i="4"/>
  <c r="FJ138" i="4"/>
  <c r="FH138" i="4"/>
  <c r="FF138" i="4"/>
  <c r="FD138" i="4"/>
  <c r="FB138" i="4"/>
  <c r="EZ138" i="4"/>
  <c r="EX138" i="4"/>
  <c r="EV138" i="4"/>
  <c r="ET138" i="4"/>
  <c r="ER138" i="4"/>
  <c r="EP138" i="4"/>
  <c r="EN138" i="4"/>
  <c r="EL138" i="4"/>
  <c r="EJ138" i="4"/>
  <c r="EH138" i="4"/>
  <c r="EF138" i="4"/>
  <c r="ED138" i="4"/>
  <c r="EB138" i="4"/>
  <c r="DZ138" i="4"/>
  <c r="DX138" i="4"/>
  <c r="DV138" i="4"/>
  <c r="DT138" i="4"/>
  <c r="DR138" i="4"/>
  <c r="DP138" i="4"/>
  <c r="DN138" i="4"/>
  <c r="DL138" i="4"/>
  <c r="DJ138" i="4"/>
  <c r="DH138" i="4"/>
  <c r="B138" i="4"/>
  <c r="FP233" i="4"/>
  <c r="FN233" i="4"/>
  <c r="FL233" i="4"/>
  <c r="FJ233" i="4"/>
  <c r="FH233" i="4"/>
  <c r="FF233" i="4"/>
  <c r="FD233" i="4"/>
  <c r="FB233" i="4"/>
  <c r="EZ233" i="4"/>
  <c r="EX233" i="4"/>
  <c r="EV233" i="4"/>
  <c r="ET233" i="4"/>
  <c r="ER233" i="4"/>
  <c r="EP233" i="4"/>
  <c r="EN233" i="4"/>
  <c r="EL233" i="4"/>
  <c r="EJ233" i="4"/>
  <c r="EH233" i="4"/>
  <c r="EF233" i="4"/>
  <c r="ED233" i="4"/>
  <c r="EB233" i="4"/>
  <c r="DZ233" i="4"/>
  <c r="DX233" i="4"/>
  <c r="DV233" i="4"/>
  <c r="DT233" i="4"/>
  <c r="DR233" i="4"/>
  <c r="DP233" i="4"/>
  <c r="DN233" i="4"/>
  <c r="DL233" i="4"/>
  <c r="DJ233" i="4"/>
  <c r="DH233" i="4"/>
  <c r="B233" i="4"/>
  <c r="FP326" i="4"/>
  <c r="FN326" i="4"/>
  <c r="FL326" i="4"/>
  <c r="FJ326" i="4"/>
  <c r="FH326" i="4"/>
  <c r="FF326" i="4"/>
  <c r="FD326" i="4"/>
  <c r="FB326" i="4"/>
  <c r="EZ326" i="4"/>
  <c r="EX326" i="4"/>
  <c r="EV326" i="4"/>
  <c r="ET326" i="4"/>
  <c r="ER326" i="4"/>
  <c r="EP326" i="4"/>
  <c r="EN326" i="4"/>
  <c r="EL326" i="4"/>
  <c r="EJ326" i="4"/>
  <c r="EH326" i="4"/>
  <c r="EF326" i="4"/>
  <c r="ED326" i="4"/>
  <c r="EB326" i="4"/>
  <c r="DZ326" i="4"/>
  <c r="DX326" i="4"/>
  <c r="DV326" i="4"/>
  <c r="DT326" i="4"/>
  <c r="DR326" i="4"/>
  <c r="DP326" i="4"/>
  <c r="DN326" i="4"/>
  <c r="DL326" i="4"/>
  <c r="DJ326" i="4"/>
  <c r="DH326" i="4"/>
  <c r="B326" i="4"/>
  <c r="DV298" i="4"/>
  <c r="DT298" i="4"/>
  <c r="DR298" i="4"/>
  <c r="DP298" i="4"/>
  <c r="DN298" i="4"/>
  <c r="DL298" i="4"/>
  <c r="DJ298" i="4"/>
  <c r="DH298" i="4"/>
  <c r="B298" i="4"/>
  <c r="FP332" i="4"/>
  <c r="FN332" i="4"/>
  <c r="FL332" i="4"/>
  <c r="FJ332" i="4"/>
  <c r="FH332" i="4"/>
  <c r="FF332" i="4"/>
  <c r="FD332" i="4"/>
  <c r="FB332" i="4"/>
  <c r="EZ332" i="4"/>
  <c r="EX332" i="4"/>
  <c r="EV332" i="4"/>
  <c r="ET332" i="4"/>
  <c r="ER332" i="4"/>
  <c r="EP332" i="4"/>
  <c r="EN332" i="4"/>
  <c r="EL332" i="4"/>
  <c r="EJ332" i="4"/>
  <c r="EH332" i="4"/>
  <c r="EF332" i="4"/>
  <c r="ED332" i="4"/>
  <c r="EB332" i="4"/>
  <c r="DZ332" i="4"/>
  <c r="DX332" i="4"/>
  <c r="DV332" i="4"/>
  <c r="DT332" i="4"/>
  <c r="DR332" i="4"/>
  <c r="DP332" i="4"/>
  <c r="DN332" i="4"/>
  <c r="DL332" i="4"/>
  <c r="DJ332" i="4"/>
  <c r="DH332" i="4"/>
  <c r="B332" i="4"/>
  <c r="DV127" i="4"/>
  <c r="DT127" i="4"/>
  <c r="DR127" i="4"/>
  <c r="DP127" i="4"/>
  <c r="DN127" i="4"/>
  <c r="DL127" i="4"/>
  <c r="DJ127" i="4"/>
  <c r="DH127" i="4"/>
  <c r="B127" i="4"/>
  <c r="DV369" i="4"/>
  <c r="DT369" i="4"/>
  <c r="DR369" i="4"/>
  <c r="DP369" i="4"/>
  <c r="DN369" i="4"/>
  <c r="DL369" i="4"/>
  <c r="DJ369" i="4"/>
  <c r="DH369" i="4"/>
  <c r="B369" i="4"/>
  <c r="DF10" i="4"/>
  <c r="DH190" i="4"/>
  <c r="DH260" i="4"/>
  <c r="DH210" i="4"/>
  <c r="DH375" i="4"/>
  <c r="DH376" i="4"/>
  <c r="DH373" i="4"/>
  <c r="DH374" i="4"/>
  <c r="DH378" i="4"/>
  <c r="DH379" i="4"/>
  <c r="DH333" i="4"/>
  <c r="DH377" i="4"/>
  <c r="DH368" i="4"/>
  <c r="DH125" i="4"/>
  <c r="DH312" i="4"/>
  <c r="DH327" i="4"/>
  <c r="DH361" i="4"/>
  <c r="DH362" i="4"/>
  <c r="DH360" i="4"/>
  <c r="DH241" i="4"/>
  <c r="DH290" i="4"/>
  <c r="DH355" i="4"/>
  <c r="DH357" i="4"/>
  <c r="DH358" i="4"/>
  <c r="DH356" i="4"/>
  <c r="DH269" i="4"/>
  <c r="DH350" i="4"/>
  <c r="DH325" i="4"/>
  <c r="DH347" i="4"/>
  <c r="DH346" i="4"/>
  <c r="DH267" i="4"/>
  <c r="DH348" i="4"/>
  <c r="DH354" i="4"/>
  <c r="DH246" i="4"/>
  <c r="DH342" i="4"/>
  <c r="DH344" i="4"/>
  <c r="DH234" i="4"/>
  <c r="DH268" i="4"/>
  <c r="DH174" i="4"/>
  <c r="DH331" i="4"/>
  <c r="DH175" i="4"/>
  <c r="DH319" i="4"/>
  <c r="DH134" i="4"/>
  <c r="DH367" i="4"/>
  <c r="DH323" i="4"/>
  <c r="DH322" i="4"/>
  <c r="DH324" i="4"/>
  <c r="DH318" i="4"/>
  <c r="DH176" i="4"/>
  <c r="DH315" i="4"/>
  <c r="DH242" i="4"/>
  <c r="DH309" i="4"/>
  <c r="DH310" i="4"/>
  <c r="DH308" i="4"/>
  <c r="DH295" i="4"/>
  <c r="DH274" i="4"/>
  <c r="DH303" i="4"/>
  <c r="DH249" i="4"/>
  <c r="DH372" i="4"/>
  <c r="DH250" i="4"/>
  <c r="DH296" i="4"/>
  <c r="DH330" i="4"/>
  <c r="DH259" i="4"/>
  <c r="DH371" i="4"/>
  <c r="DH306" i="4"/>
  <c r="DH292" i="4"/>
  <c r="DH266" i="4"/>
  <c r="DH223" i="4"/>
  <c r="DH280" i="4"/>
  <c r="DH288" i="4"/>
  <c r="DH314" i="4"/>
  <c r="DH283" i="4"/>
  <c r="DH282" i="4"/>
  <c r="DH222" i="4"/>
  <c r="DH294" i="4"/>
  <c r="DH156" i="4"/>
  <c r="DH263" i="4"/>
  <c r="DH244" i="4"/>
  <c r="DH276" i="4"/>
  <c r="DH293" i="4"/>
  <c r="DH214" i="4"/>
  <c r="DH273" i="4"/>
  <c r="DH101" i="4"/>
  <c r="DH179" i="4"/>
  <c r="DH365" i="4"/>
  <c r="DH272" i="4"/>
  <c r="DH166" i="4"/>
  <c r="DH252" i="4"/>
  <c r="DH247" i="4"/>
  <c r="DH248" i="4"/>
  <c r="DH384" i="4"/>
  <c r="DH240" i="4"/>
  <c r="DH291" i="4"/>
  <c r="DH277" i="4"/>
  <c r="DH243" i="4"/>
  <c r="DH236" i="4"/>
  <c r="DH226" i="4"/>
  <c r="DH217" i="4"/>
  <c r="DH340" i="4"/>
  <c r="DH192" i="4"/>
  <c r="DH216" i="4"/>
  <c r="DH128" i="4"/>
  <c r="DH209" i="4"/>
  <c r="DH147" i="4"/>
  <c r="DH133" i="4"/>
  <c r="DH130" i="4"/>
  <c r="DH177" i="4"/>
  <c r="DH199" i="4"/>
  <c r="DH187" i="4"/>
  <c r="DH161" i="4"/>
  <c r="DH164" i="4"/>
  <c r="DH339" i="4"/>
  <c r="DH63" i="4"/>
  <c r="DH231" i="4"/>
  <c r="DH271" i="4"/>
  <c r="DH307" i="4"/>
  <c r="DH106" i="4"/>
  <c r="DH172" i="4"/>
  <c r="DH228" i="4"/>
  <c r="DH229" i="4"/>
  <c r="DH112" i="4"/>
  <c r="DH191" i="4"/>
  <c r="DH237" i="4"/>
  <c r="DH208" i="4"/>
  <c r="DH202" i="4"/>
  <c r="DH396" i="4"/>
  <c r="DH321" i="4"/>
  <c r="DH364" i="4"/>
  <c r="DH195" i="4"/>
  <c r="DH157" i="4"/>
  <c r="DH150" i="4"/>
  <c r="DH142" i="4"/>
  <c r="DH281" i="4"/>
  <c r="DH154" i="4"/>
  <c r="DH198" i="4"/>
  <c r="DH155" i="4"/>
  <c r="DH158" i="4"/>
  <c r="DH200" i="4"/>
  <c r="DH245" i="4"/>
  <c r="DH189" i="4"/>
  <c r="DH51" i="4"/>
  <c r="DH205" i="4"/>
  <c r="DH184" i="4"/>
  <c r="DH212" i="4"/>
  <c r="DH99" i="4"/>
  <c r="DH197" i="4"/>
  <c r="DH113" i="4"/>
  <c r="DH183" i="4"/>
  <c r="DH180" i="4"/>
  <c r="DH196" i="4"/>
  <c r="DH207" i="4"/>
  <c r="DH194" i="4"/>
  <c r="DH140" i="4"/>
  <c r="DH100" i="4"/>
  <c r="DH193" i="4"/>
  <c r="DH255" i="4"/>
  <c r="DH204" i="4"/>
  <c r="DH160" i="4"/>
  <c r="DH168" i="4"/>
  <c r="DH181" i="4"/>
  <c r="DH215" i="4"/>
  <c r="DH225" i="4"/>
  <c r="DH78" i="4"/>
  <c r="DH163" i="4"/>
  <c r="DH146" i="4"/>
  <c r="DH121" i="4"/>
  <c r="DH143" i="4"/>
  <c r="DH148" i="4"/>
  <c r="DH165" i="4"/>
  <c r="DH132" i="4"/>
  <c r="DH159" i="4"/>
  <c r="DH213" i="4"/>
  <c r="DH110" i="4"/>
  <c r="DH103" i="4"/>
  <c r="DH57" i="4"/>
  <c r="DH137" i="4"/>
  <c r="DH265" i="4"/>
  <c r="DH139" i="4"/>
  <c r="DH238" i="4"/>
  <c r="DH188" i="4"/>
  <c r="DH116" i="4"/>
  <c r="DH185" i="4"/>
  <c r="DH171" i="4"/>
  <c r="DH167" i="4"/>
  <c r="DH220" i="4"/>
  <c r="DH182" i="4"/>
  <c r="DH136" i="4"/>
  <c r="DH186" i="4"/>
  <c r="DH42" i="4"/>
  <c r="DH153" i="4"/>
  <c r="DH91" i="4"/>
  <c r="DH117" i="4"/>
  <c r="DH149" i="4"/>
  <c r="DH151" i="4"/>
  <c r="DH97" i="4"/>
  <c r="DH141" i="4"/>
  <c r="DH80" i="4"/>
  <c r="DH169" i="4"/>
  <c r="DH95" i="4"/>
  <c r="DH120" i="4"/>
  <c r="DH107" i="4"/>
  <c r="DH131" i="4"/>
  <c r="DH239" i="4"/>
  <c r="DH118" i="4"/>
  <c r="DH88" i="4"/>
  <c r="DH68" i="4"/>
  <c r="DH56" i="4"/>
  <c r="DH135" i="4"/>
  <c r="DH178" i="4"/>
  <c r="DH162" i="4"/>
  <c r="DH102" i="4"/>
  <c r="DH90" i="4"/>
  <c r="DH123" i="4"/>
  <c r="DH114" i="4"/>
  <c r="DH105" i="4"/>
  <c r="DH111" i="4"/>
  <c r="DH122" i="4"/>
  <c r="DH119" i="4"/>
  <c r="DH59" i="4"/>
  <c r="DH81" i="4"/>
  <c r="DH98" i="4"/>
  <c r="DH126" i="4"/>
  <c r="DH129" i="4"/>
  <c r="DH83" i="4"/>
  <c r="DH115" i="4"/>
  <c r="DH94" i="4"/>
  <c r="DH108" i="4"/>
  <c r="DH124" i="4"/>
  <c r="DH84" i="4"/>
  <c r="DH82" i="4"/>
  <c r="DH96" i="4"/>
  <c r="DH67" i="4"/>
  <c r="DH73" i="4"/>
  <c r="DH109" i="4"/>
  <c r="DH93" i="4"/>
  <c r="DH86" i="4"/>
  <c r="DH89" i="4"/>
  <c r="DH104" i="4"/>
  <c r="DH92" i="4"/>
  <c r="DH54" i="4"/>
  <c r="DH55" i="4"/>
  <c r="DH65" i="4"/>
  <c r="DH61" i="4"/>
  <c r="DH52" i="4"/>
  <c r="DH219" i="4"/>
  <c r="DH77" i="4"/>
  <c r="DH22" i="4"/>
  <c r="DH70" i="4"/>
  <c r="DH75" i="4"/>
  <c r="DH71" i="4"/>
  <c r="DH79" i="4"/>
  <c r="DH44" i="4"/>
  <c r="DH76" i="4"/>
  <c r="DH74" i="4"/>
  <c r="DH35" i="4"/>
  <c r="DH69" i="4"/>
  <c r="DH47" i="4"/>
  <c r="DH38" i="4"/>
  <c r="DH66" i="4"/>
  <c r="DH85" i="4"/>
  <c r="DH60" i="4"/>
  <c r="DH49" i="4"/>
  <c r="DH46" i="4"/>
  <c r="DH43" i="4"/>
  <c r="DH72" i="4"/>
  <c r="DH45" i="4"/>
  <c r="DH64" i="4"/>
  <c r="DH31" i="4"/>
  <c r="DH28" i="4"/>
  <c r="DH27" i="4"/>
  <c r="DH41" i="4"/>
  <c r="DH36" i="4"/>
  <c r="DH50" i="4"/>
  <c r="DH62" i="4"/>
  <c r="DH145" i="4"/>
  <c r="DH53" i="4"/>
  <c r="DH37" i="4"/>
  <c r="DH58" i="4"/>
  <c r="DH40" i="4"/>
  <c r="DH32" i="4"/>
  <c r="DH48" i="4"/>
  <c r="DH34" i="4"/>
  <c r="DH24" i="4"/>
  <c r="DH39" i="4"/>
  <c r="DH30" i="4"/>
  <c r="DH26" i="4"/>
  <c r="DH25" i="4"/>
  <c r="DH33" i="4"/>
  <c r="DH29" i="4"/>
  <c r="DH17" i="4"/>
  <c r="DH21" i="4"/>
  <c r="DH18" i="4"/>
  <c r="DH20" i="4"/>
  <c r="DH23" i="4"/>
  <c r="DH16" i="4"/>
  <c r="DH19" i="4"/>
  <c r="DH12" i="4"/>
  <c r="DH13" i="4"/>
  <c r="DH14" i="4"/>
  <c r="DH15" i="4"/>
  <c r="DH11" i="4"/>
  <c r="DH10" i="4"/>
  <c r="DH397" i="4"/>
  <c r="DH395" i="4"/>
  <c r="DH394" i="4"/>
  <c r="DH343" i="4"/>
  <c r="FP210" i="4"/>
  <c r="FN210" i="4"/>
  <c r="FL210" i="4"/>
  <c r="FJ210" i="4"/>
  <c r="FH210" i="4"/>
  <c r="FF210" i="4"/>
  <c r="FD210" i="4"/>
  <c r="FB210" i="4"/>
  <c r="EZ210" i="4"/>
  <c r="EX210" i="4"/>
  <c r="EV210" i="4"/>
  <c r="ET210" i="4"/>
  <c r="ER210" i="4"/>
  <c r="EP210" i="4"/>
  <c r="EN210" i="4"/>
  <c r="EL210" i="4"/>
  <c r="EJ210" i="4"/>
  <c r="EH210" i="4"/>
  <c r="EF210" i="4"/>
  <c r="ED210" i="4"/>
  <c r="EB210" i="4"/>
  <c r="DZ210" i="4"/>
  <c r="DX210" i="4"/>
  <c r="DV210" i="4"/>
  <c r="DT210" i="4"/>
  <c r="DR210" i="4"/>
  <c r="DP210" i="4"/>
  <c r="DN210" i="4"/>
  <c r="DL210" i="4"/>
  <c r="DJ210" i="4"/>
  <c r="B210" i="4"/>
  <c r="FP361" i="4"/>
  <c r="FN361" i="4"/>
  <c r="FL361" i="4"/>
  <c r="FJ361" i="4"/>
  <c r="FH361" i="4"/>
  <c r="FF361" i="4"/>
  <c r="FD361" i="4"/>
  <c r="FB361" i="4"/>
  <c r="EZ361" i="4"/>
  <c r="EX361" i="4"/>
  <c r="EV361" i="4"/>
  <c r="ET361" i="4"/>
  <c r="ER361" i="4"/>
  <c r="EP361" i="4"/>
  <c r="EN361" i="4"/>
  <c r="EL361" i="4"/>
  <c r="EJ361" i="4"/>
  <c r="EH361" i="4"/>
  <c r="EF361" i="4"/>
  <c r="ED361" i="4"/>
  <c r="EB361" i="4"/>
  <c r="DZ361" i="4"/>
  <c r="DX361" i="4"/>
  <c r="DV361" i="4"/>
  <c r="DT361" i="4"/>
  <c r="DR361" i="4"/>
  <c r="DP361" i="4"/>
  <c r="DN361" i="4"/>
  <c r="DL361" i="4"/>
  <c r="DJ361" i="4"/>
  <c r="B361" i="4"/>
  <c r="FP323" i="4"/>
  <c r="FN323" i="4"/>
  <c r="FL323" i="4"/>
  <c r="FJ323" i="4"/>
  <c r="FH323" i="4"/>
  <c r="FF323" i="4"/>
  <c r="FD323" i="4"/>
  <c r="FB323" i="4"/>
  <c r="EZ323" i="4"/>
  <c r="EX323" i="4"/>
  <c r="EV323" i="4"/>
  <c r="ET323" i="4"/>
  <c r="ER323" i="4"/>
  <c r="EP323" i="4"/>
  <c r="EN323" i="4"/>
  <c r="EL323" i="4"/>
  <c r="EJ323" i="4"/>
  <c r="EH323" i="4"/>
  <c r="EF323" i="4"/>
  <c r="ED323" i="4"/>
  <c r="EB323" i="4"/>
  <c r="DZ323" i="4"/>
  <c r="DX323" i="4"/>
  <c r="DV323" i="4"/>
  <c r="DT323" i="4"/>
  <c r="DR323" i="4"/>
  <c r="DP323" i="4"/>
  <c r="DN323" i="4"/>
  <c r="DL323" i="4"/>
  <c r="DJ323" i="4"/>
  <c r="B323" i="4"/>
  <c r="FP322" i="4"/>
  <c r="FN322" i="4"/>
  <c r="FL322" i="4"/>
  <c r="FJ322" i="4"/>
  <c r="FH322" i="4"/>
  <c r="FF322" i="4"/>
  <c r="FD322" i="4"/>
  <c r="FB322" i="4"/>
  <c r="EZ322" i="4"/>
  <c r="EX322" i="4"/>
  <c r="EV322" i="4"/>
  <c r="ET322" i="4"/>
  <c r="ER322" i="4"/>
  <c r="EP322" i="4"/>
  <c r="EN322" i="4"/>
  <c r="EL322" i="4"/>
  <c r="EJ322" i="4"/>
  <c r="EH322" i="4"/>
  <c r="EF322" i="4"/>
  <c r="ED322" i="4"/>
  <c r="EB322" i="4"/>
  <c r="DZ322" i="4"/>
  <c r="DX322" i="4"/>
  <c r="DV322" i="4"/>
  <c r="DT322" i="4"/>
  <c r="DR322" i="4"/>
  <c r="DP322" i="4"/>
  <c r="DN322" i="4"/>
  <c r="DL322" i="4"/>
  <c r="DJ322" i="4"/>
  <c r="B322" i="4"/>
  <c r="FP176" i="4"/>
  <c r="FN176" i="4"/>
  <c r="FL176" i="4"/>
  <c r="FJ176" i="4"/>
  <c r="FH176" i="4"/>
  <c r="FF176" i="4"/>
  <c r="FD176" i="4"/>
  <c r="FB176" i="4"/>
  <c r="EZ176" i="4"/>
  <c r="EX176" i="4"/>
  <c r="EV176" i="4"/>
  <c r="ET176" i="4"/>
  <c r="ER176" i="4"/>
  <c r="EP176" i="4"/>
  <c r="EN176" i="4"/>
  <c r="EL176" i="4"/>
  <c r="EJ176" i="4"/>
  <c r="EH176" i="4"/>
  <c r="EF176" i="4"/>
  <c r="ED176" i="4"/>
  <c r="EB176" i="4"/>
  <c r="DZ176" i="4"/>
  <c r="DX176" i="4"/>
  <c r="DV176" i="4"/>
  <c r="DT176" i="4"/>
  <c r="DR176" i="4"/>
  <c r="DP176" i="4"/>
  <c r="DN176" i="4"/>
  <c r="DL176" i="4"/>
  <c r="DJ176" i="4"/>
  <c r="B176" i="4"/>
  <c r="FP249" i="4"/>
  <c r="FN249" i="4"/>
  <c r="FL249" i="4"/>
  <c r="FJ249" i="4"/>
  <c r="FH249" i="4"/>
  <c r="FF249" i="4"/>
  <c r="FD249" i="4"/>
  <c r="FB249" i="4"/>
  <c r="EZ249" i="4"/>
  <c r="EX249" i="4"/>
  <c r="EV249" i="4"/>
  <c r="ET249" i="4"/>
  <c r="ER249" i="4"/>
  <c r="EP249" i="4"/>
  <c r="EN249" i="4"/>
  <c r="EL249" i="4"/>
  <c r="EJ249" i="4"/>
  <c r="EH249" i="4"/>
  <c r="EF249" i="4"/>
  <c r="ED249" i="4"/>
  <c r="EB249" i="4"/>
  <c r="DZ249" i="4"/>
  <c r="DX249" i="4"/>
  <c r="DV249" i="4"/>
  <c r="DT249" i="4"/>
  <c r="DR249" i="4"/>
  <c r="DP249" i="4"/>
  <c r="DN249" i="4"/>
  <c r="DL249" i="4"/>
  <c r="DJ249" i="4"/>
  <c r="B249" i="4"/>
  <c r="DJ190" i="4"/>
  <c r="DJ260" i="4"/>
  <c r="DJ309" i="4"/>
  <c r="DJ375" i="4"/>
  <c r="DJ376" i="4"/>
  <c r="DJ373" i="4"/>
  <c r="DJ374" i="4"/>
  <c r="DJ378" i="4"/>
  <c r="DJ379" i="4"/>
  <c r="DJ333" i="4"/>
  <c r="DJ377" i="4"/>
  <c r="DJ327" i="4"/>
  <c r="DJ368" i="4"/>
  <c r="DJ125" i="4"/>
  <c r="DJ312" i="4"/>
  <c r="DJ269" i="4"/>
  <c r="DJ362" i="4"/>
  <c r="DJ360" i="4"/>
  <c r="DJ241" i="4"/>
  <c r="DJ290" i="4"/>
  <c r="DJ355" i="4"/>
  <c r="DJ357" i="4"/>
  <c r="DJ358" i="4"/>
  <c r="DJ356" i="4"/>
  <c r="DJ350" i="4"/>
  <c r="DJ325" i="4"/>
  <c r="DJ347" i="4"/>
  <c r="DJ346" i="4"/>
  <c r="DJ156" i="4"/>
  <c r="DJ267" i="4"/>
  <c r="DJ348" i="4"/>
  <c r="DJ354" i="4"/>
  <c r="DJ246" i="4"/>
  <c r="DJ342" i="4"/>
  <c r="DJ344" i="4"/>
  <c r="DJ174" i="4"/>
  <c r="DJ234" i="4"/>
  <c r="DJ319" i="4"/>
  <c r="DJ268" i="4"/>
  <c r="DJ134" i="4"/>
  <c r="DJ259" i="4"/>
  <c r="DJ331" i="4"/>
  <c r="DJ175" i="4"/>
  <c r="DJ318" i="4"/>
  <c r="DJ367" i="4"/>
  <c r="DJ324" i="4"/>
  <c r="DJ295" i="4"/>
  <c r="DJ315" i="4"/>
  <c r="DJ242" i="4"/>
  <c r="DJ101" i="4"/>
  <c r="DJ310" i="4"/>
  <c r="DJ308" i="4"/>
  <c r="DJ372" i="4"/>
  <c r="DJ274" i="4"/>
  <c r="DJ166" i="4"/>
  <c r="DJ303" i="4"/>
  <c r="DJ250" i="4"/>
  <c r="DJ296" i="4"/>
  <c r="DJ330" i="4"/>
  <c r="DJ130" i="4"/>
  <c r="DJ371" i="4"/>
  <c r="DJ306" i="4"/>
  <c r="DJ292" i="4"/>
  <c r="DJ266" i="4"/>
  <c r="DJ223" i="4"/>
  <c r="DJ280" i="4"/>
  <c r="DJ288" i="4"/>
  <c r="DJ314" i="4"/>
  <c r="DJ283" i="4"/>
  <c r="DJ282" i="4"/>
  <c r="DJ222" i="4"/>
  <c r="DJ294" i="4"/>
  <c r="DJ214" i="4"/>
  <c r="DJ263" i="4"/>
  <c r="DJ244" i="4"/>
  <c r="DJ276" i="4"/>
  <c r="DJ293" i="4"/>
  <c r="DJ273" i="4"/>
  <c r="DJ179" i="4"/>
  <c r="DJ365" i="4"/>
  <c r="DJ272" i="4"/>
  <c r="DJ252" i="4"/>
  <c r="DJ247" i="4"/>
  <c r="DJ248" i="4"/>
  <c r="DJ384" i="4"/>
  <c r="DJ240" i="4"/>
  <c r="DJ291" i="4"/>
  <c r="DJ277" i="4"/>
  <c r="DJ243" i="4"/>
  <c r="DJ236" i="4"/>
  <c r="DJ226" i="4"/>
  <c r="DJ217" i="4"/>
  <c r="DJ340" i="4"/>
  <c r="DJ192" i="4"/>
  <c r="DJ209" i="4"/>
  <c r="DJ216" i="4"/>
  <c r="DJ128" i="4"/>
  <c r="DJ147" i="4"/>
  <c r="DJ199" i="4"/>
  <c r="DJ133" i="4"/>
  <c r="DJ177" i="4"/>
  <c r="DJ187" i="4"/>
  <c r="DJ161" i="4"/>
  <c r="DJ164" i="4"/>
  <c r="DJ339" i="4"/>
  <c r="DJ63" i="4"/>
  <c r="DJ231" i="4"/>
  <c r="DJ271" i="4"/>
  <c r="DJ307" i="4"/>
  <c r="DJ106" i="4"/>
  <c r="DJ172" i="4"/>
  <c r="DJ228" i="4"/>
  <c r="DJ198" i="4"/>
  <c r="DJ229" i="4"/>
  <c r="DJ112" i="4"/>
  <c r="DJ191" i="4"/>
  <c r="DJ237" i="4"/>
  <c r="DJ150" i="4"/>
  <c r="DJ208" i="4"/>
  <c r="DJ202" i="4"/>
  <c r="DJ396" i="4"/>
  <c r="DJ321" i="4"/>
  <c r="DJ364" i="4"/>
  <c r="DJ195" i="4"/>
  <c r="DJ157" i="4"/>
  <c r="DJ142" i="4"/>
  <c r="DJ281" i="4"/>
  <c r="DJ154" i="4"/>
  <c r="DJ155" i="4"/>
  <c r="DJ158" i="4"/>
  <c r="DJ200" i="4"/>
  <c r="DJ245" i="4"/>
  <c r="DJ189" i="4"/>
  <c r="DJ51" i="4"/>
  <c r="DJ205" i="4"/>
  <c r="DJ184" i="4"/>
  <c r="DJ212" i="4"/>
  <c r="DJ99" i="4"/>
  <c r="DJ197" i="4"/>
  <c r="DJ113" i="4"/>
  <c r="DJ183" i="4"/>
  <c r="DJ180" i="4"/>
  <c r="DJ194" i="4"/>
  <c r="DJ196" i="4"/>
  <c r="DJ207" i="4"/>
  <c r="DJ140" i="4"/>
  <c r="DJ100" i="4"/>
  <c r="DJ193" i="4"/>
  <c r="DJ255" i="4"/>
  <c r="DJ204" i="4"/>
  <c r="DJ165" i="4"/>
  <c r="DJ160" i="4"/>
  <c r="DJ168" i="4"/>
  <c r="DJ181" i="4"/>
  <c r="DJ215" i="4"/>
  <c r="DJ225" i="4"/>
  <c r="DJ78" i="4"/>
  <c r="DJ163" i="4"/>
  <c r="DJ146" i="4"/>
  <c r="DJ121" i="4"/>
  <c r="DJ143" i="4"/>
  <c r="DJ148" i="4"/>
  <c r="DJ132" i="4"/>
  <c r="DJ159" i="4"/>
  <c r="DJ213" i="4"/>
  <c r="DJ110" i="4"/>
  <c r="DJ103" i="4"/>
  <c r="DJ57" i="4"/>
  <c r="DJ137" i="4"/>
  <c r="DJ265" i="4"/>
  <c r="DJ139" i="4"/>
  <c r="DJ238" i="4"/>
  <c r="DJ188" i="4"/>
  <c r="DJ116" i="4"/>
  <c r="DJ185" i="4"/>
  <c r="DJ171" i="4"/>
  <c r="DJ167" i="4"/>
  <c r="DJ220" i="4"/>
  <c r="DJ182" i="4"/>
  <c r="DJ186" i="4"/>
  <c r="DJ42" i="4"/>
  <c r="DJ153" i="4"/>
  <c r="DJ91" i="4"/>
  <c r="DJ117" i="4"/>
  <c r="DJ149" i="4"/>
  <c r="DJ151" i="4"/>
  <c r="DJ97" i="4"/>
  <c r="DJ141" i="4"/>
  <c r="DJ80" i="4"/>
  <c r="DJ169" i="4"/>
  <c r="DJ95" i="4"/>
  <c r="DJ120" i="4"/>
  <c r="DJ107" i="4"/>
  <c r="DJ131" i="4"/>
  <c r="DJ239" i="4"/>
  <c r="DJ118" i="4"/>
  <c r="DJ88" i="4"/>
  <c r="DJ68" i="4"/>
  <c r="DJ56" i="4"/>
  <c r="DJ135" i="4"/>
  <c r="DJ178" i="4"/>
  <c r="DJ162" i="4"/>
  <c r="DJ102" i="4"/>
  <c r="DJ90" i="4"/>
  <c r="DJ123" i="4"/>
  <c r="DJ114" i="4"/>
  <c r="DJ105" i="4"/>
  <c r="DJ111" i="4"/>
  <c r="DJ122" i="4"/>
  <c r="DJ119" i="4"/>
  <c r="DJ59" i="4"/>
  <c r="DJ81" i="4"/>
  <c r="DJ98" i="4"/>
  <c r="DJ126" i="4"/>
  <c r="DJ129" i="4"/>
  <c r="DJ83" i="4"/>
  <c r="DJ115" i="4"/>
  <c r="DJ94" i="4"/>
  <c r="DJ108" i="4"/>
  <c r="DJ124" i="4"/>
  <c r="DJ84" i="4"/>
  <c r="DJ82" i="4"/>
  <c r="DJ96" i="4"/>
  <c r="DJ67" i="4"/>
  <c r="DJ73" i="4"/>
  <c r="DJ109" i="4"/>
  <c r="DJ93" i="4"/>
  <c r="DJ86" i="4"/>
  <c r="DJ89" i="4"/>
  <c r="DJ104" i="4"/>
  <c r="DJ92" i="4"/>
  <c r="DJ54" i="4"/>
  <c r="DJ55" i="4"/>
  <c r="DJ65" i="4"/>
  <c r="DJ61" i="4"/>
  <c r="DJ52" i="4"/>
  <c r="DJ219" i="4"/>
  <c r="DJ77" i="4"/>
  <c r="DJ22" i="4"/>
  <c r="DJ70" i="4"/>
  <c r="DJ75" i="4"/>
  <c r="DJ71" i="4"/>
  <c r="DJ79" i="4"/>
  <c r="DJ44" i="4"/>
  <c r="DJ76" i="4"/>
  <c r="DJ74" i="4"/>
  <c r="DJ35" i="4"/>
  <c r="DJ69" i="4"/>
  <c r="DJ47" i="4"/>
  <c r="DJ38" i="4"/>
  <c r="DJ66" i="4"/>
  <c r="DJ85" i="4"/>
  <c r="DJ60" i="4"/>
  <c r="DJ49" i="4"/>
  <c r="DJ46" i="4"/>
  <c r="DJ43" i="4"/>
  <c r="DJ72" i="4"/>
  <c r="DJ45" i="4"/>
  <c r="DJ64" i="4"/>
  <c r="DJ31" i="4"/>
  <c r="DJ28" i="4"/>
  <c r="DJ27" i="4"/>
  <c r="DJ41" i="4"/>
  <c r="DJ36" i="4"/>
  <c r="DJ50" i="4"/>
  <c r="DJ62" i="4"/>
  <c r="DJ145" i="4"/>
  <c r="DJ53" i="4"/>
  <c r="DJ37" i="4"/>
  <c r="DJ58" i="4"/>
  <c r="DJ40" i="4"/>
  <c r="DJ32" i="4"/>
  <c r="DJ48" i="4"/>
  <c r="DJ34" i="4"/>
  <c r="DJ24" i="4"/>
  <c r="DJ39" i="4"/>
  <c r="DJ30" i="4"/>
  <c r="DJ26" i="4"/>
  <c r="DJ25" i="4"/>
  <c r="DJ33" i="4"/>
  <c r="DJ29" i="4"/>
  <c r="DJ17" i="4"/>
  <c r="DJ21" i="4"/>
  <c r="DJ18" i="4"/>
  <c r="DJ20" i="4"/>
  <c r="DJ23" i="4"/>
  <c r="DJ16" i="4"/>
  <c r="DJ19" i="4"/>
  <c r="DJ12" i="4"/>
  <c r="DJ13" i="4"/>
  <c r="DJ14" i="4"/>
  <c r="DJ15" i="4"/>
  <c r="DJ11" i="4"/>
  <c r="DJ10" i="4"/>
  <c r="DJ397" i="4"/>
  <c r="DJ395" i="4"/>
  <c r="DJ394" i="4"/>
  <c r="DL190" i="4"/>
  <c r="DL260" i="4"/>
  <c r="DL309" i="4"/>
  <c r="DL375" i="4"/>
  <c r="DL376" i="4"/>
  <c r="DL228" i="4"/>
  <c r="DL208" i="4"/>
  <c r="DL142" i="4"/>
  <c r="DL113" i="4"/>
  <c r="DL180" i="4"/>
  <c r="DL196" i="4"/>
  <c r="DL100" i="4"/>
  <c r="DL255" i="4"/>
  <c r="DL181" i="4"/>
  <c r="DL143" i="4"/>
  <c r="DL132" i="4"/>
  <c r="DL81" i="4"/>
  <c r="DL57" i="4"/>
  <c r="DL139" i="4"/>
  <c r="DL185" i="4"/>
  <c r="DL171" i="4"/>
  <c r="DL220" i="4"/>
  <c r="DL42" i="4"/>
  <c r="DL91" i="4"/>
  <c r="DL80" i="4"/>
  <c r="DL95" i="4"/>
  <c r="DL88" i="4"/>
  <c r="DL56" i="4"/>
  <c r="DL162" i="4"/>
  <c r="DL123" i="4"/>
  <c r="DL119" i="4"/>
  <c r="DL122" i="4"/>
  <c r="DL83" i="4"/>
  <c r="DL108" i="4"/>
  <c r="DL124" i="4"/>
  <c r="DL86" i="4"/>
  <c r="DL61" i="4"/>
  <c r="DL52" i="4"/>
  <c r="DL38" i="4"/>
  <c r="DL60" i="4"/>
  <c r="DL28" i="4"/>
  <c r="DL39" i="4"/>
  <c r="DL26" i="4"/>
  <c r="DL29" i="4"/>
  <c r="DL21" i="4"/>
  <c r="DL12" i="4"/>
  <c r="DL11" i="4"/>
  <c r="DL397" i="4"/>
  <c r="DL395" i="4"/>
  <c r="DL394" i="4"/>
  <c r="E10" i="4"/>
  <c r="O349" i="4" l="1"/>
  <c r="L349" i="4"/>
  <c r="L366" i="4"/>
  <c r="O366" i="4"/>
  <c r="O256" i="4"/>
  <c r="L256" i="4"/>
  <c r="J256" i="4"/>
  <c r="K256" i="4" s="1"/>
  <c r="M256" i="4"/>
  <c r="N256" i="4" s="1"/>
  <c r="O170" i="4"/>
  <c r="L170" i="4"/>
  <c r="J176" i="4"/>
  <c r="K176" i="4" s="1"/>
  <c r="M176" i="4"/>
  <c r="N176" i="4" s="1"/>
  <c r="J170" i="4"/>
  <c r="K170" i="4" s="1"/>
  <c r="M170" i="4"/>
  <c r="N170" i="4" s="1"/>
  <c r="J349" i="4"/>
  <c r="K349" i="4" s="1"/>
  <c r="M349" i="4"/>
  <c r="N349" i="4" s="1"/>
  <c r="L323" i="4"/>
  <c r="O323" i="4"/>
  <c r="L176" i="4"/>
  <c r="O176" i="4"/>
  <c r="J323" i="4"/>
  <c r="K323" i="4" s="1"/>
  <c r="M323" i="4"/>
  <c r="N323" i="4" s="1"/>
  <c r="M366" i="4"/>
  <c r="N366" i="4" s="1"/>
  <c r="J366" i="4"/>
  <c r="K366" i="4" s="1"/>
  <c r="E11" i="4"/>
  <c r="N33" i="14"/>
  <c r="M34" i="14"/>
  <c r="I18" i="14"/>
  <c r="H19" i="14"/>
  <c r="S34" i="14"/>
  <c r="R35" i="14"/>
  <c r="I34" i="14"/>
  <c r="H35" i="14"/>
  <c r="CX398" i="4"/>
  <c r="CZ211" i="4"/>
  <c r="L211" i="4" s="1"/>
  <c r="CZ89" i="4"/>
  <c r="CZ111" i="4"/>
  <c r="CZ18" i="4"/>
  <c r="CZ36" i="4"/>
  <c r="CZ122" i="4"/>
  <c r="CZ25" i="4"/>
  <c r="CZ74" i="4"/>
  <c r="CZ91" i="4"/>
  <c r="CZ59" i="4"/>
  <c r="CZ102" i="4"/>
  <c r="CZ118" i="4"/>
  <c r="CZ169" i="4"/>
  <c r="CZ42" i="4"/>
  <c r="CZ239" i="4"/>
  <c r="CZ188" i="4"/>
  <c r="CZ265" i="4"/>
  <c r="CZ159" i="4"/>
  <c r="CZ100" i="4"/>
  <c r="CZ193" i="4"/>
  <c r="CZ196" i="4"/>
  <c r="CZ113" i="4"/>
  <c r="CZ212" i="4"/>
  <c r="CZ200" i="4"/>
  <c r="CZ208" i="4"/>
  <c r="CZ150" i="4"/>
  <c r="CZ321" i="4"/>
  <c r="CZ191" i="4"/>
  <c r="CZ199" i="4"/>
  <c r="CZ166" i="4"/>
  <c r="CZ339" i="4"/>
  <c r="CZ179" i="4"/>
  <c r="CZ273" i="4"/>
  <c r="CZ282" i="4"/>
  <c r="CZ295" i="4"/>
  <c r="CZ296" i="4"/>
  <c r="CZ249" i="4"/>
  <c r="CZ309" i="4"/>
  <c r="CZ315" i="4"/>
  <c r="CZ331" i="4"/>
  <c r="CZ332" i="4"/>
  <c r="M332" i="4" s="1"/>
  <c r="N332" i="4" s="1"/>
  <c r="CZ267" i="4"/>
  <c r="CZ325" i="4"/>
  <c r="CZ210" i="4"/>
  <c r="M210" i="4" s="1"/>
  <c r="N210" i="4" s="1"/>
  <c r="CZ290" i="4"/>
  <c r="CZ362" i="4"/>
  <c r="CZ312" i="4"/>
  <c r="CZ377" i="4"/>
  <c r="CZ375" i="4"/>
  <c r="CZ206" i="4"/>
  <c r="M206" i="4" s="1"/>
  <c r="N206" i="4" s="1"/>
  <c r="CZ11" i="4"/>
  <c r="CZ17" i="4"/>
  <c r="CZ30" i="4"/>
  <c r="CZ32" i="4"/>
  <c r="CZ119" i="4"/>
  <c r="CZ56" i="4"/>
  <c r="CZ123" i="4"/>
  <c r="CZ131" i="4"/>
  <c r="CZ95" i="4"/>
  <c r="CZ149" i="4"/>
  <c r="CZ116" i="4"/>
  <c r="CZ185" i="4"/>
  <c r="CZ238" i="4"/>
  <c r="CZ80" i="4"/>
  <c r="CZ103" i="4"/>
  <c r="CZ213" i="4"/>
  <c r="CZ163" i="4"/>
  <c r="CZ194" i="4"/>
  <c r="CZ184" i="4"/>
  <c r="CZ189" i="4"/>
  <c r="CZ158" i="4"/>
  <c r="CZ219" i="4"/>
  <c r="CZ195" i="4"/>
  <c r="CZ396" i="4"/>
  <c r="CZ106" i="4"/>
  <c r="CZ271" i="4"/>
  <c r="CZ231" i="4"/>
  <c r="CZ244" i="4"/>
  <c r="CZ138" i="4"/>
  <c r="CZ156" i="4"/>
  <c r="CZ371" i="4"/>
  <c r="CZ314" i="4"/>
  <c r="CZ269" i="4"/>
  <c r="CZ268" i="4"/>
  <c r="CZ246" i="4"/>
  <c r="CZ346" i="4"/>
  <c r="CZ350" i="4"/>
  <c r="CZ241" i="4"/>
  <c r="CZ378" i="4"/>
  <c r="CZ258" i="4"/>
  <c r="J258" i="4" s="1"/>
  <c r="K258" i="4" s="1"/>
  <c r="CZ87" i="4"/>
  <c r="O87" i="4" s="1"/>
  <c r="CZ298" i="4"/>
  <c r="CZ398" i="4"/>
  <c r="CZ38" i="4"/>
  <c r="CZ93" i="4"/>
  <c r="CZ115" i="4"/>
  <c r="CZ105" i="4"/>
  <c r="CZ44" i="4"/>
  <c r="CZ114" i="4"/>
  <c r="CZ68" i="4"/>
  <c r="CZ120" i="4"/>
  <c r="CZ117" i="4"/>
  <c r="CZ153" i="4"/>
  <c r="CZ220" i="4"/>
  <c r="CZ162" i="4"/>
  <c r="CZ139" i="4"/>
  <c r="CZ151" i="4"/>
  <c r="CZ57" i="4"/>
  <c r="CZ132" i="4"/>
  <c r="CZ146" i="4"/>
  <c r="CZ215" i="4"/>
  <c r="CZ255" i="4"/>
  <c r="CZ181" i="4"/>
  <c r="CZ197" i="4"/>
  <c r="CZ205" i="4"/>
  <c r="CZ155" i="4"/>
  <c r="CZ78" i="4"/>
  <c r="CZ130" i="4"/>
  <c r="CZ142" i="4"/>
  <c r="CZ202" i="4"/>
  <c r="CZ112" i="4"/>
  <c r="CZ203" i="4"/>
  <c r="CZ164" i="4"/>
  <c r="CZ177" i="4"/>
  <c r="CZ147" i="4"/>
  <c r="CZ216" i="4"/>
  <c r="CZ192" i="4"/>
  <c r="CZ217" i="4"/>
  <c r="CZ226" i="4"/>
  <c r="CZ236" i="4"/>
  <c r="CZ277" i="4"/>
  <c r="CZ291" i="4"/>
  <c r="CZ384" i="4"/>
  <c r="CZ247" i="4"/>
  <c r="CZ272" i="4"/>
  <c r="CZ214" i="4"/>
  <c r="CZ276" i="4"/>
  <c r="CZ294" i="4"/>
  <c r="CZ283" i="4"/>
  <c r="CZ280" i="4"/>
  <c r="CZ292" i="4"/>
  <c r="CZ259" i="4"/>
  <c r="CZ250" i="4"/>
  <c r="CZ303" i="4"/>
  <c r="CZ308" i="4"/>
  <c r="CZ313" i="4"/>
  <c r="L313" i="4" s="1"/>
  <c r="CZ324" i="4"/>
  <c r="CZ367" i="4"/>
  <c r="CZ234" i="4"/>
  <c r="CZ344" i="4"/>
  <c r="CZ354" i="4"/>
  <c r="CZ326" i="4"/>
  <c r="J326" i="4" s="1"/>
  <c r="K326" i="4" s="1"/>
  <c r="CZ357" i="4"/>
  <c r="CZ361" i="4"/>
  <c r="M361" i="4" s="1"/>
  <c r="N361" i="4" s="1"/>
  <c r="CZ125" i="4"/>
  <c r="CZ333" i="4"/>
  <c r="CZ374" i="4"/>
  <c r="CZ369" i="4"/>
  <c r="J369" i="4" s="1"/>
  <c r="K369" i="4" s="1"/>
  <c r="CZ260" i="4"/>
  <c r="CZ190" i="4"/>
  <c r="CZ12" i="4"/>
  <c r="CZ33" i="4"/>
  <c r="CZ40" i="4"/>
  <c r="CZ48" i="4"/>
  <c r="CZ45" i="4"/>
  <c r="CZ77" i="4"/>
  <c r="CZ108" i="4"/>
  <c r="CZ84" i="4"/>
  <c r="CZ81" i="4"/>
  <c r="CZ90" i="4"/>
  <c r="CZ178" i="4"/>
  <c r="CZ88" i="4"/>
  <c r="CZ141" i="4"/>
  <c r="CZ186" i="4"/>
  <c r="CZ167" i="4"/>
  <c r="CZ182" i="4"/>
  <c r="CZ143" i="4"/>
  <c r="CZ110" i="4"/>
  <c r="CZ225" i="4"/>
  <c r="CZ168" i="4"/>
  <c r="CZ204" i="4"/>
  <c r="CZ180" i="4"/>
  <c r="CZ198" i="4"/>
  <c r="CZ99" i="4"/>
  <c r="CZ161" i="4"/>
  <c r="CZ229" i="4"/>
  <c r="CZ172" i="4"/>
  <c r="CZ63" i="4"/>
  <c r="CZ365" i="4"/>
  <c r="CZ101" i="4"/>
  <c r="CZ293" i="4"/>
  <c r="CZ281" i="4"/>
  <c r="CZ222" i="4"/>
  <c r="CZ288" i="4"/>
  <c r="CZ223" i="4"/>
  <c r="CZ330" i="4"/>
  <c r="CZ372" i="4"/>
  <c r="CZ274" i="4"/>
  <c r="CZ310" i="4"/>
  <c r="CZ242" i="4"/>
  <c r="CZ318" i="4"/>
  <c r="CZ322" i="4"/>
  <c r="O322" i="4" s="1"/>
  <c r="CZ175" i="4"/>
  <c r="CZ174" i="4"/>
  <c r="CZ348" i="4"/>
  <c r="CZ347" i="4"/>
  <c r="CZ233" i="4"/>
  <c r="O233" i="4" s="1"/>
  <c r="CZ356" i="4"/>
  <c r="CZ355" i="4"/>
  <c r="CZ360" i="4"/>
  <c r="CZ327" i="4"/>
  <c r="CZ368" i="4"/>
  <c r="CZ379" i="4"/>
  <c r="CZ376" i="4"/>
  <c r="CZ127" i="4"/>
  <c r="CZ343" i="4"/>
  <c r="DB398" i="4"/>
  <c r="DJ343" i="4"/>
  <c r="DL34" i="4"/>
  <c r="DL72" i="4"/>
  <c r="DL23" i="4"/>
  <c r="DL32" i="4"/>
  <c r="DL43" i="4"/>
  <c r="DL45" i="4"/>
  <c r="DL66" i="4"/>
  <c r="DL44" i="4"/>
  <c r="DL65" i="4"/>
  <c r="DL245" i="4"/>
  <c r="DL195" i="4"/>
  <c r="DL191" i="4"/>
  <c r="DL106" i="4"/>
  <c r="DL128" i="4"/>
  <c r="DL161" i="4"/>
  <c r="DL291" i="4"/>
  <c r="DL252" i="4"/>
  <c r="DL272" i="4"/>
  <c r="DL354" i="4"/>
  <c r="DL244" i="4"/>
  <c r="DL283" i="4"/>
  <c r="DL306" i="4"/>
  <c r="DL274" i="4"/>
  <c r="DL308" i="4"/>
  <c r="DL242" i="4"/>
  <c r="DL324" i="4"/>
  <c r="DL331" i="4"/>
  <c r="DL268" i="4"/>
  <c r="DL174" i="4"/>
  <c r="DL348" i="4"/>
  <c r="DL347" i="4"/>
  <c r="DL358" i="4"/>
  <c r="DL241" i="4"/>
  <c r="DL312" i="4"/>
  <c r="DL378" i="4"/>
  <c r="DL25" i="4"/>
  <c r="DL14" i="4"/>
  <c r="DL19" i="4"/>
  <c r="DL37" i="4"/>
  <c r="DL77" i="4"/>
  <c r="DL93" i="4"/>
  <c r="DL94" i="4"/>
  <c r="DL59" i="4"/>
  <c r="DL186" i="4"/>
  <c r="DL116" i="4"/>
  <c r="DL204" i="4"/>
  <c r="DL168" i="4"/>
  <c r="DL13" i="4"/>
  <c r="DL20" i="4"/>
  <c r="DL17" i="4"/>
  <c r="DL50" i="4"/>
  <c r="DL40" i="4"/>
  <c r="DL53" i="4"/>
  <c r="DL27" i="4"/>
  <c r="DL49" i="4"/>
  <c r="DL85" i="4"/>
  <c r="DL35" i="4"/>
  <c r="DL79" i="4"/>
  <c r="DL70" i="4"/>
  <c r="DL219" i="4"/>
  <c r="DL54" i="4"/>
  <c r="DL109" i="4"/>
  <c r="DL84" i="4"/>
  <c r="DL82" i="4"/>
  <c r="DL98" i="4"/>
  <c r="DL102" i="4"/>
  <c r="DL151" i="4"/>
  <c r="DL68" i="4"/>
  <c r="DL107" i="4"/>
  <c r="DL169" i="4"/>
  <c r="DL149" i="4"/>
  <c r="DL153" i="4"/>
  <c r="DL136" i="4"/>
  <c r="DL103" i="4"/>
  <c r="DL148" i="4"/>
  <c r="DL78" i="4"/>
  <c r="DL215" i="4"/>
  <c r="DL193" i="4"/>
  <c r="DL183" i="4"/>
  <c r="DL51" i="4"/>
  <c r="DL155" i="4"/>
  <c r="DL157" i="4"/>
  <c r="DL396" i="4"/>
  <c r="DL150" i="4"/>
  <c r="DL229" i="4"/>
  <c r="DL281" i="4"/>
  <c r="DL231" i="4"/>
  <c r="DL133" i="4"/>
  <c r="DL216" i="4"/>
  <c r="DL226" i="4"/>
  <c r="DL192" i="4"/>
  <c r="DL243" i="4"/>
  <c r="DL240" i="4"/>
  <c r="DL384" i="4"/>
  <c r="DL365" i="4"/>
  <c r="DL371" i="4"/>
  <c r="DL273" i="4"/>
  <c r="DL214" i="4"/>
  <c r="DL223" i="4"/>
  <c r="DL130" i="4"/>
  <c r="DL330" i="4"/>
  <c r="DL310" i="4"/>
  <c r="DL295" i="4"/>
  <c r="DL367" i="4"/>
  <c r="DL319" i="4"/>
  <c r="DL344" i="4"/>
  <c r="DL267" i="4"/>
  <c r="DL325" i="4"/>
  <c r="DL357" i="4"/>
  <c r="DL360" i="4"/>
  <c r="DL125" i="4"/>
  <c r="DL377" i="4"/>
  <c r="DL374" i="4"/>
  <c r="DL10" i="4"/>
  <c r="DL36" i="4"/>
  <c r="DL47" i="4"/>
  <c r="DL76" i="4"/>
  <c r="DL24" i="4"/>
  <c r="DL145" i="4"/>
  <c r="DL31" i="4"/>
  <c r="DL75" i="4"/>
  <c r="DL105" i="4"/>
  <c r="DL118" i="4"/>
  <c r="DL141" i="4"/>
  <c r="DL197" i="4"/>
  <c r="DL343" i="4"/>
  <c r="DL15" i="4"/>
  <c r="DL16" i="4"/>
  <c r="DL18" i="4"/>
  <c r="DL33" i="4"/>
  <c r="DL30" i="4"/>
  <c r="DL48" i="4"/>
  <c r="DL58" i="4"/>
  <c r="DL62" i="4"/>
  <c r="DL64" i="4"/>
  <c r="DL46" i="4"/>
  <c r="DL41" i="4"/>
  <c r="DL74" i="4"/>
  <c r="DL104" i="4"/>
  <c r="DL22" i="4"/>
  <c r="DL55" i="4"/>
  <c r="DL92" i="4"/>
  <c r="DL67" i="4"/>
  <c r="DL73" i="4"/>
  <c r="DL115" i="4"/>
  <c r="DL126" i="4"/>
  <c r="DL111" i="4"/>
  <c r="DL114" i="4"/>
  <c r="DL178" i="4"/>
  <c r="DL135" i="4"/>
  <c r="DL239" i="4"/>
  <c r="DL97" i="4"/>
  <c r="DL117" i="4"/>
  <c r="DL265" i="4"/>
  <c r="DL167" i="4"/>
  <c r="DL188" i="4"/>
  <c r="DL137" i="4"/>
  <c r="DL110" i="4"/>
  <c r="DL159" i="4"/>
  <c r="DL163" i="4"/>
  <c r="DL225" i="4"/>
  <c r="DL165" i="4"/>
  <c r="DL160" i="4"/>
  <c r="DL140" i="4"/>
  <c r="DL194" i="4"/>
  <c r="DL99" i="4"/>
  <c r="DL205" i="4"/>
  <c r="DL200" i="4"/>
  <c r="DL154" i="4"/>
  <c r="DL364" i="4"/>
  <c r="DL202" i="4"/>
  <c r="DL212" i="4"/>
  <c r="DL198" i="4"/>
  <c r="DL307" i="4"/>
  <c r="DL339" i="4"/>
  <c r="DL177" i="4"/>
  <c r="DL199" i="4"/>
  <c r="DL209" i="4"/>
  <c r="DL340" i="4"/>
  <c r="DL236" i="4"/>
  <c r="DL277" i="4"/>
  <c r="DL248" i="4"/>
  <c r="DL179" i="4"/>
  <c r="DL293" i="4"/>
  <c r="DL280" i="4"/>
  <c r="DL222" i="4"/>
  <c r="DL314" i="4"/>
  <c r="DL266" i="4"/>
  <c r="DL296" i="4"/>
  <c r="DL303" i="4"/>
  <c r="DL101" i="4"/>
  <c r="DL318" i="4"/>
  <c r="DL259" i="4"/>
  <c r="DL342" i="4"/>
  <c r="DL156" i="4"/>
  <c r="DL350" i="4"/>
  <c r="DL355" i="4"/>
  <c r="DL362" i="4"/>
  <c r="DL368" i="4"/>
  <c r="DL333" i="4"/>
  <c r="DL373" i="4"/>
  <c r="DL89" i="4"/>
  <c r="DL96" i="4"/>
  <c r="DL129" i="4"/>
  <c r="DL90" i="4"/>
  <c r="DL131" i="4"/>
  <c r="DL120" i="4"/>
  <c r="DL182" i="4"/>
  <c r="DL238" i="4"/>
  <c r="DL213" i="4"/>
  <c r="DL146" i="4"/>
  <c r="DL207" i="4"/>
  <c r="DL189" i="4"/>
  <c r="DL158" i="4"/>
  <c r="DL321" i="4"/>
  <c r="DL237" i="4"/>
  <c r="DL112" i="4"/>
  <c r="DL172" i="4"/>
  <c r="DL187" i="4"/>
  <c r="DL164" i="4"/>
  <c r="DL217" i="4"/>
  <c r="DL247" i="4"/>
  <c r="DL263" i="4"/>
  <c r="DL276" i="4"/>
  <c r="DL294" i="4"/>
  <c r="DL282" i="4"/>
  <c r="DL288" i="4"/>
  <c r="DL292" i="4"/>
  <c r="DL250" i="4"/>
  <c r="DL166" i="4"/>
  <c r="DL372" i="4"/>
  <c r="DL234" i="4"/>
  <c r="DL175" i="4"/>
  <c r="DL134" i="4"/>
  <c r="DL246" i="4"/>
  <c r="DL346" i="4"/>
  <c r="DL356" i="4"/>
  <c r="DL290" i="4"/>
  <c r="DL269" i="4"/>
  <c r="DL327" i="4"/>
  <c r="DL379" i="4"/>
  <c r="DN397" i="4"/>
  <c r="DN395" i="4"/>
  <c r="DN394" i="4"/>
  <c r="DN343" i="4"/>
  <c r="DN190" i="4"/>
  <c r="DN260" i="4"/>
  <c r="DN315" i="4"/>
  <c r="DN324" i="4"/>
  <c r="DN269" i="4"/>
  <c r="DN325" i="4"/>
  <c r="DN347" i="4"/>
  <c r="DN346" i="4"/>
  <c r="DN156" i="4"/>
  <c r="DN309" i="4"/>
  <c r="DN375" i="4"/>
  <c r="DN376" i="4"/>
  <c r="DN373" i="4"/>
  <c r="DN374" i="4"/>
  <c r="DN378" i="4"/>
  <c r="DN379" i="4"/>
  <c r="DN333" i="4"/>
  <c r="DN377" i="4"/>
  <c r="DN327" i="4"/>
  <c r="DN368" i="4"/>
  <c r="DN267" i="4"/>
  <c r="DN125" i="4"/>
  <c r="DN362" i="4"/>
  <c r="DN312" i="4"/>
  <c r="DN360" i="4"/>
  <c r="DN350" i="4"/>
  <c r="DN241" i="4"/>
  <c r="DN290" i="4"/>
  <c r="DN355" i="4"/>
  <c r="DN357" i="4"/>
  <c r="DN358" i="4"/>
  <c r="DN356" i="4"/>
  <c r="DN348" i="4"/>
  <c r="DN134" i="4"/>
  <c r="DN246" i="4"/>
  <c r="DN342" i="4"/>
  <c r="DN344" i="4"/>
  <c r="DN174" i="4"/>
  <c r="DN319" i="4"/>
  <c r="DN268" i="4"/>
  <c r="DN259" i="4"/>
  <c r="DN274" i="4"/>
  <c r="DN166" i="4"/>
  <c r="DN331" i="4"/>
  <c r="DN175" i="4"/>
  <c r="DN318" i="4"/>
  <c r="DN367" i="4"/>
  <c r="DN216" i="4"/>
  <c r="DN295" i="4"/>
  <c r="DN242" i="4"/>
  <c r="DN101" i="4"/>
  <c r="DN310" i="4"/>
  <c r="DN308" i="4"/>
  <c r="DN372" i="4"/>
  <c r="DN303" i="4"/>
  <c r="DN250" i="4"/>
  <c r="DN296" i="4"/>
  <c r="DN330" i="4"/>
  <c r="DN130" i="4"/>
  <c r="DN306" i="4"/>
  <c r="DN292" i="4"/>
  <c r="DN266" i="4"/>
  <c r="DN223" i="4"/>
  <c r="DN288" i="4"/>
  <c r="DN314" i="4"/>
  <c r="DN283" i="4"/>
  <c r="DN282" i="4"/>
  <c r="DN222" i="4"/>
  <c r="DN294" i="4"/>
  <c r="DN280" i="4"/>
  <c r="DN214" i="4"/>
  <c r="DN244" i="4"/>
  <c r="DN276" i="4"/>
  <c r="DN273" i="4"/>
  <c r="DN263" i="4"/>
  <c r="DN234" i="4"/>
  <c r="DN365" i="4"/>
  <c r="DN371" i="4"/>
  <c r="DN354" i="4"/>
  <c r="DN179" i="4"/>
  <c r="DN63" i="4"/>
  <c r="DN293" i="4"/>
  <c r="DN272" i="4"/>
  <c r="DN252" i="4"/>
  <c r="DN248" i="4"/>
  <c r="DN384" i="4"/>
  <c r="DN192" i="4"/>
  <c r="DN112" i="4"/>
  <c r="DN240" i="4"/>
  <c r="DN291" i="4"/>
  <c r="DN217" i="4"/>
  <c r="DN277" i="4"/>
  <c r="DN243" i="4"/>
  <c r="DN236" i="4"/>
  <c r="DN147" i="4"/>
  <c r="DN198" i="4"/>
  <c r="DN161" i="4"/>
  <c r="DN226" i="4"/>
  <c r="DN209" i="4"/>
  <c r="DN340" i="4"/>
  <c r="DN199" i="4"/>
  <c r="DN133" i="4"/>
  <c r="DN177" i="4"/>
  <c r="DN271" i="4"/>
  <c r="DN164" i="4"/>
  <c r="DN339" i="4"/>
  <c r="DN231" i="4"/>
  <c r="DN157" i="4"/>
  <c r="DN307" i="4"/>
  <c r="DN106" i="4"/>
  <c r="DN172" i="4"/>
  <c r="DN187" i="4"/>
  <c r="DN281" i="4"/>
  <c r="DN228" i="4"/>
  <c r="DN229" i="4"/>
  <c r="DN212" i="4"/>
  <c r="DN191" i="4"/>
  <c r="DN237" i="4"/>
  <c r="DN150" i="4"/>
  <c r="DN208" i="4"/>
  <c r="DN202" i="4"/>
  <c r="DN396" i="4"/>
  <c r="DN321" i="4"/>
  <c r="DN364" i="4"/>
  <c r="DN195" i="4"/>
  <c r="DN154" i="4"/>
  <c r="DN155" i="4"/>
  <c r="DN158" i="4"/>
  <c r="DN200" i="4"/>
  <c r="DN245" i="4"/>
  <c r="DN189" i="4"/>
  <c r="DN51" i="4"/>
  <c r="DN184" i="4"/>
  <c r="DN205" i="4"/>
  <c r="DN168" i="4"/>
  <c r="DN99" i="4"/>
  <c r="DN197" i="4"/>
  <c r="DN113" i="4"/>
  <c r="DN183" i="4"/>
  <c r="DN180" i="4"/>
  <c r="DN181" i="4"/>
  <c r="DN194" i="4"/>
  <c r="DN196" i="4"/>
  <c r="DN207" i="4"/>
  <c r="DN140" i="4"/>
  <c r="DN91" i="4"/>
  <c r="DN100" i="4"/>
  <c r="DN193" i="4"/>
  <c r="DN160" i="4"/>
  <c r="DN255" i="4"/>
  <c r="DN165" i="4"/>
  <c r="DN204" i="4"/>
  <c r="DN215" i="4"/>
  <c r="DN225" i="4"/>
  <c r="DN78" i="4"/>
  <c r="DN146" i="4"/>
  <c r="DN128" i="4"/>
  <c r="DN163" i="4"/>
  <c r="DN121" i="4"/>
  <c r="DN143" i="4"/>
  <c r="DN148" i="4"/>
  <c r="DN132" i="4"/>
  <c r="DN159" i="4"/>
  <c r="DN213" i="4"/>
  <c r="DN110" i="4"/>
  <c r="DN103" i="4"/>
  <c r="DN57" i="4"/>
  <c r="DN137" i="4"/>
  <c r="DN139" i="4"/>
  <c r="DN238" i="4"/>
  <c r="DN117" i="4"/>
  <c r="DN136" i="4"/>
  <c r="DN188" i="4"/>
  <c r="DN185" i="4"/>
  <c r="DN171" i="4"/>
  <c r="DN167" i="4"/>
  <c r="DN220" i="4"/>
  <c r="DN265" i="4"/>
  <c r="DN186" i="4"/>
  <c r="DN42" i="4"/>
  <c r="DN153" i="4"/>
  <c r="DN149" i="4"/>
  <c r="DN120" i="4"/>
  <c r="DN97" i="4"/>
  <c r="DN141" i="4"/>
  <c r="DN169" i="4"/>
  <c r="DN107" i="4"/>
  <c r="DN131" i="4"/>
  <c r="DN239" i="4"/>
  <c r="DN118" i="4"/>
  <c r="DN88" i="4"/>
  <c r="DN65" i="4"/>
  <c r="DN80" i="4"/>
  <c r="DN68" i="4"/>
  <c r="DN135" i="4"/>
  <c r="DN114" i="4"/>
  <c r="DN178" i="4"/>
  <c r="DN162" i="4"/>
  <c r="DN102" i="4"/>
  <c r="DN126" i="4"/>
  <c r="DN123" i="4"/>
  <c r="DN119" i="4"/>
  <c r="DN111" i="4"/>
  <c r="DN59" i="4"/>
  <c r="DN122" i="4"/>
  <c r="DN98" i="4"/>
  <c r="DN129" i="4"/>
  <c r="DN83" i="4"/>
  <c r="DN82" i="4"/>
  <c r="DN142" i="4"/>
  <c r="DN115" i="4"/>
  <c r="DN94" i="4"/>
  <c r="DN124" i="4"/>
  <c r="DN73" i="4"/>
  <c r="DN84" i="4"/>
  <c r="DN96" i="4"/>
  <c r="DN67" i="4"/>
  <c r="DN93" i="4"/>
  <c r="DN109" i="4"/>
  <c r="DN92" i="4"/>
  <c r="DN61" i="4"/>
  <c r="DN54" i="4"/>
  <c r="DN89" i="4"/>
  <c r="DN219" i="4"/>
  <c r="DN77" i="4"/>
  <c r="DN22" i="4"/>
  <c r="DN70" i="4"/>
  <c r="DN76" i="4"/>
  <c r="DN104" i="4"/>
  <c r="DN75" i="4"/>
  <c r="DN35" i="4"/>
  <c r="DN44" i="4"/>
  <c r="DN79" i="4"/>
  <c r="DN43" i="4"/>
  <c r="DN74" i="4"/>
  <c r="DN38" i="4"/>
  <c r="DN47" i="4"/>
  <c r="DN69" i="4"/>
  <c r="DN60" i="4"/>
  <c r="DN41" i="4"/>
  <c r="DN49" i="4"/>
  <c r="DN46" i="4"/>
  <c r="DN72" i="4"/>
  <c r="DN50" i="4"/>
  <c r="DN45" i="4"/>
  <c r="DN31" i="4"/>
  <c r="DN64" i="4"/>
  <c r="DN27" i="4"/>
  <c r="DN28" i="4"/>
  <c r="DN36" i="4"/>
  <c r="DN62" i="4"/>
  <c r="DN145" i="4"/>
  <c r="DN37" i="4"/>
  <c r="DN58" i="4"/>
  <c r="DN32" i="4"/>
  <c r="DN48" i="4"/>
  <c r="DN53" i="4"/>
  <c r="DN85" i="4"/>
  <c r="DN24" i="4"/>
  <c r="DN34" i="4"/>
  <c r="DN40" i="4"/>
  <c r="DN39" i="4"/>
  <c r="DN30" i="4"/>
  <c r="DN26" i="4"/>
  <c r="DN25" i="4"/>
  <c r="DN33" i="4"/>
  <c r="DN29" i="4"/>
  <c r="DN17" i="4"/>
  <c r="DN21" i="4"/>
  <c r="DN18" i="4"/>
  <c r="DN20" i="4"/>
  <c r="DN23" i="4"/>
  <c r="DN16" i="4"/>
  <c r="DN19" i="4"/>
  <c r="DN12" i="4"/>
  <c r="DN13" i="4"/>
  <c r="DN14" i="4"/>
  <c r="DN15" i="4"/>
  <c r="DN11" i="4"/>
  <c r="DN10" i="4"/>
  <c r="DP397" i="4"/>
  <c r="DP395" i="4"/>
  <c r="DP394" i="4"/>
  <c r="DP190" i="4"/>
  <c r="DP260" i="4"/>
  <c r="DP324" i="4"/>
  <c r="DP347" i="4"/>
  <c r="DP346" i="4"/>
  <c r="DP156" i="4"/>
  <c r="DP379" i="4"/>
  <c r="DP377" i="4"/>
  <c r="DP327" i="4"/>
  <c r="DP125" i="4"/>
  <c r="DP362" i="4"/>
  <c r="DP360" i="4"/>
  <c r="DP350" i="4"/>
  <c r="DP357" i="4"/>
  <c r="DP348" i="4"/>
  <c r="DP342" i="4"/>
  <c r="DP344" i="4"/>
  <c r="DP319" i="4"/>
  <c r="DP175" i="4"/>
  <c r="DP318" i="4"/>
  <c r="DP242" i="4"/>
  <c r="DP372" i="4"/>
  <c r="DP303" i="4"/>
  <c r="DP330" i="4"/>
  <c r="DP266" i="4"/>
  <c r="DP288" i="4"/>
  <c r="DP314" i="4"/>
  <c r="DP282" i="4"/>
  <c r="DP294" i="4"/>
  <c r="DP244" i="4"/>
  <c r="DP263" i="4"/>
  <c r="DP371" i="4"/>
  <c r="DP63" i="4"/>
  <c r="DP248" i="4"/>
  <c r="DP384" i="4"/>
  <c r="DP112" i="4"/>
  <c r="DP147" i="4"/>
  <c r="DP198" i="4"/>
  <c r="DP209" i="4"/>
  <c r="DP133" i="4"/>
  <c r="DP177" i="4"/>
  <c r="DP271" i="4"/>
  <c r="DP106" i="4"/>
  <c r="DP228" i="4"/>
  <c r="DP191" i="4"/>
  <c r="DP237" i="4"/>
  <c r="DP396" i="4"/>
  <c r="DP158" i="4"/>
  <c r="DP189" i="4"/>
  <c r="DP51" i="4"/>
  <c r="DP113" i="4"/>
  <c r="DP194" i="4"/>
  <c r="DP140" i="4"/>
  <c r="DP91" i="4"/>
  <c r="DP160" i="4"/>
  <c r="DP165" i="4"/>
  <c r="DP225" i="4"/>
  <c r="DP128" i="4"/>
  <c r="DP163" i="4"/>
  <c r="DP132" i="4"/>
  <c r="DP213" i="4"/>
  <c r="DP103" i="4"/>
  <c r="DP57" i="4"/>
  <c r="DP137" i="4"/>
  <c r="DP238" i="4"/>
  <c r="DP117" i="4"/>
  <c r="DP136" i="4"/>
  <c r="DP116" i="4"/>
  <c r="DP171" i="4"/>
  <c r="DP220" i="4"/>
  <c r="DP265" i="4"/>
  <c r="DP186" i="4"/>
  <c r="DP182" i="4"/>
  <c r="DP149" i="4"/>
  <c r="DP97" i="4"/>
  <c r="DP95" i="4"/>
  <c r="DP107" i="4"/>
  <c r="DP239" i="4"/>
  <c r="DP88" i="4"/>
  <c r="DP65" i="4"/>
  <c r="DP80" i="4"/>
  <c r="DP56" i="4"/>
  <c r="DP135" i="4"/>
  <c r="DP178" i="4"/>
  <c r="DP123" i="4"/>
  <c r="DP119" i="4"/>
  <c r="DP111" i="4"/>
  <c r="DP122" i="4"/>
  <c r="DP129" i="4"/>
  <c r="DP82" i="4"/>
  <c r="DP115" i="4"/>
  <c r="DP94" i="4"/>
  <c r="DP108" i="4"/>
  <c r="DP96" i="4"/>
  <c r="DP67" i="4"/>
  <c r="DP86" i="4"/>
  <c r="DP92" i="4"/>
  <c r="DP54" i="4"/>
  <c r="DP55" i="4"/>
  <c r="DP219" i="4"/>
  <c r="DP22" i="4"/>
  <c r="DP76" i="4"/>
  <c r="DP104" i="4"/>
  <c r="DP75" i="4"/>
  <c r="DP35" i="4"/>
  <c r="DP79" i="4"/>
  <c r="DP74" i="4"/>
  <c r="DP47" i="4"/>
  <c r="DP66" i="4"/>
  <c r="DP41" i="4"/>
  <c r="DP46" i="4"/>
  <c r="DP72" i="4"/>
  <c r="DP50" i="4"/>
  <c r="DP31" i="4"/>
  <c r="DP64" i="4"/>
  <c r="DP28" i="4"/>
  <c r="DP37" i="4"/>
  <c r="DP32" i="4"/>
  <c r="DP53" i="4"/>
  <c r="DP85" i="4"/>
  <c r="DP24" i="4"/>
  <c r="DP40" i="4"/>
  <c r="DP30" i="4"/>
  <c r="DP25" i="4"/>
  <c r="DP17" i="4"/>
  <c r="DP23" i="4"/>
  <c r="DP16" i="4"/>
  <c r="DP19" i="4"/>
  <c r="DP13" i="4"/>
  <c r="DP15" i="4"/>
  <c r="DP10" i="4"/>
  <c r="DP315" i="4"/>
  <c r="DP269" i="4"/>
  <c r="DP325" i="4"/>
  <c r="DP309" i="4"/>
  <c r="DP375" i="4"/>
  <c r="DP376" i="4"/>
  <c r="DP373" i="4"/>
  <c r="DP374" i="4"/>
  <c r="DP378" i="4"/>
  <c r="DP333" i="4"/>
  <c r="DP368" i="4"/>
  <c r="DP267" i="4"/>
  <c r="DP312" i="4"/>
  <c r="DP241" i="4"/>
  <c r="DP290" i="4"/>
  <c r="DP355" i="4"/>
  <c r="DP358" i="4"/>
  <c r="DP356" i="4"/>
  <c r="DP134" i="4"/>
  <c r="DP246" i="4"/>
  <c r="DP174" i="4"/>
  <c r="DP268" i="4"/>
  <c r="DP259" i="4"/>
  <c r="DP274" i="4"/>
  <c r="DP166" i="4"/>
  <c r="DP331" i="4"/>
  <c r="DP367" i="4"/>
  <c r="DP216" i="4"/>
  <c r="DP295" i="4"/>
  <c r="DP101" i="4"/>
  <c r="DP310" i="4"/>
  <c r="DP308" i="4"/>
  <c r="DP250" i="4"/>
  <c r="DP296" i="4"/>
  <c r="DP130" i="4"/>
  <c r="DP306" i="4"/>
  <c r="DP292" i="4"/>
  <c r="DP223" i="4"/>
  <c r="DP247" i="4"/>
  <c r="DP283" i="4"/>
  <c r="DP222" i="4"/>
  <c r="DP280" i="4"/>
  <c r="DP214" i="4"/>
  <c r="DP276" i="4"/>
  <c r="DP273" i="4"/>
  <c r="DP234" i="4"/>
  <c r="DP365" i="4"/>
  <c r="DP354" i="4"/>
  <c r="DP179" i="4"/>
  <c r="DP293" i="4"/>
  <c r="DP272" i="4"/>
  <c r="DP252" i="4"/>
  <c r="DP192" i="4"/>
  <c r="DP240" i="4"/>
  <c r="DP291" i="4"/>
  <c r="DP217" i="4"/>
  <c r="DP277" i="4"/>
  <c r="DP243" i="4"/>
  <c r="DP236" i="4"/>
  <c r="DP161" i="4"/>
  <c r="DP226" i="4"/>
  <c r="DP340" i="4"/>
  <c r="DP199" i="4"/>
  <c r="DP164" i="4"/>
  <c r="DP339" i="4"/>
  <c r="DP231" i="4"/>
  <c r="DP157" i="4"/>
  <c r="DP307" i="4"/>
  <c r="DP172" i="4"/>
  <c r="DP187" i="4"/>
  <c r="DP281" i="4"/>
  <c r="DP229" i="4"/>
  <c r="DP212" i="4"/>
  <c r="DP150" i="4"/>
  <c r="DP208" i="4"/>
  <c r="DP202" i="4"/>
  <c r="DP321" i="4"/>
  <c r="DP364" i="4"/>
  <c r="DP195" i="4"/>
  <c r="DP154" i="4"/>
  <c r="DP155" i="4"/>
  <c r="DP200" i="4"/>
  <c r="DP245" i="4"/>
  <c r="DP184" i="4"/>
  <c r="DP205" i="4"/>
  <c r="DP168" i="4"/>
  <c r="DP99" i="4"/>
  <c r="DP197" i="4"/>
  <c r="DP183" i="4"/>
  <c r="DP180" i="4"/>
  <c r="DP181" i="4"/>
  <c r="DP196" i="4"/>
  <c r="DP207" i="4"/>
  <c r="DP100" i="4"/>
  <c r="DP193" i="4"/>
  <c r="DP255" i="4"/>
  <c r="DP81" i="4"/>
  <c r="DP204" i="4"/>
  <c r="DP215" i="4"/>
  <c r="DP78" i="4"/>
  <c r="DP146" i="4"/>
  <c r="DP121" i="4"/>
  <c r="DP143" i="4"/>
  <c r="DP148" i="4"/>
  <c r="DP159" i="4"/>
  <c r="DP110" i="4"/>
  <c r="DP139" i="4"/>
  <c r="DP188" i="4"/>
  <c r="DP185" i="4"/>
  <c r="DP167" i="4"/>
  <c r="DP42" i="4"/>
  <c r="DP153" i="4"/>
  <c r="DP120" i="4"/>
  <c r="DP141" i="4"/>
  <c r="DP169" i="4"/>
  <c r="DP131" i="4"/>
  <c r="DP118" i="4"/>
  <c r="DP90" i="4"/>
  <c r="DP68" i="4"/>
  <c r="DP114" i="4"/>
  <c r="DP105" i="4"/>
  <c r="DP162" i="4"/>
  <c r="DP102" i="4"/>
  <c r="DP126" i="4"/>
  <c r="DP151" i="4"/>
  <c r="DP59" i="4"/>
  <c r="DP98" i="4"/>
  <c r="DP83" i="4"/>
  <c r="DP142" i="4"/>
  <c r="DP124" i="4"/>
  <c r="DP73" i="4"/>
  <c r="DP84" i="4"/>
  <c r="DP93" i="4"/>
  <c r="DP109" i="4"/>
  <c r="DP61" i="4"/>
  <c r="DP89" i="4"/>
  <c r="DP52" i="4"/>
  <c r="DP77" i="4"/>
  <c r="DP70" i="4"/>
  <c r="DP71" i="4"/>
  <c r="DP44" i="4"/>
  <c r="DP43" i="4"/>
  <c r="DP38" i="4"/>
  <c r="DP69" i="4"/>
  <c r="DP60" i="4"/>
  <c r="DP49" i="4"/>
  <c r="DP45" i="4"/>
  <c r="DP27" i="4"/>
  <c r="DP36" i="4"/>
  <c r="DP62" i="4"/>
  <c r="DP145" i="4"/>
  <c r="DP58" i="4"/>
  <c r="DP48" i="4"/>
  <c r="DP34" i="4"/>
  <c r="DP39" i="4"/>
  <c r="DP26" i="4"/>
  <c r="DP33" i="4"/>
  <c r="DP29" i="4"/>
  <c r="DP21" i="4"/>
  <c r="DP18" i="4"/>
  <c r="DP20" i="4"/>
  <c r="DP12" i="4"/>
  <c r="DP14" i="4"/>
  <c r="DP11" i="4"/>
  <c r="J210" i="4" l="1"/>
  <c r="K210" i="4" s="1"/>
  <c r="O210" i="4"/>
  <c r="O211" i="4"/>
  <c r="L210" i="4"/>
  <c r="J87" i="4"/>
  <c r="K87" i="4" s="1"/>
  <c r="J233" i="4"/>
  <c r="K233" i="4" s="1"/>
  <c r="M313" i="4"/>
  <c r="N313" i="4" s="1"/>
  <c r="M211" i="4"/>
  <c r="N211" i="4" s="1"/>
  <c r="L206" i="4"/>
  <c r="O326" i="4"/>
  <c r="M326" i="4"/>
  <c r="N326" i="4" s="1"/>
  <c r="O369" i="4"/>
  <c r="O313" i="4"/>
  <c r="L361" i="4"/>
  <c r="M87" i="4"/>
  <c r="N87" i="4" s="1"/>
  <c r="M233" i="4"/>
  <c r="N233" i="4" s="1"/>
  <c r="J313" i="4"/>
  <c r="K313" i="4" s="1"/>
  <c r="J211" i="4"/>
  <c r="K211" i="4" s="1"/>
  <c r="O206" i="4"/>
  <c r="L326" i="4"/>
  <c r="L369" i="4"/>
  <c r="O361" i="4"/>
  <c r="J361" i="4"/>
  <c r="K361" i="4" s="1"/>
  <c r="J322" i="4"/>
  <c r="K322" i="4" s="1"/>
  <c r="O258" i="4"/>
  <c r="L233" i="4"/>
  <c r="L322" i="4"/>
  <c r="M369" i="4"/>
  <c r="N369" i="4" s="1"/>
  <c r="M258" i="4"/>
  <c r="N258" i="4" s="1"/>
  <c r="L332" i="4"/>
  <c r="J206" i="4"/>
  <c r="K206" i="4" s="1"/>
  <c r="J332" i="4"/>
  <c r="K332" i="4" s="1"/>
  <c r="L87" i="4"/>
  <c r="M322" i="4"/>
  <c r="N322" i="4" s="1"/>
  <c r="L258" i="4"/>
  <c r="O332" i="4"/>
  <c r="O398" i="4"/>
  <c r="P398" i="4" s="1"/>
  <c r="M398" i="4"/>
  <c r="N398" i="4" s="1"/>
  <c r="J398" i="4"/>
  <c r="K398" i="4" s="1"/>
  <c r="L398" i="4"/>
  <c r="P256" i="4"/>
  <c r="P349" i="4"/>
  <c r="Q323" i="4"/>
  <c r="Q366" i="4"/>
  <c r="P170" i="4"/>
  <c r="Q170" i="4"/>
  <c r="P323" i="4"/>
  <c r="Q256" i="4"/>
  <c r="P176" i="4"/>
  <c r="Q349" i="4"/>
  <c r="P366" i="4"/>
  <c r="Q176" i="4"/>
  <c r="J21" i="14"/>
  <c r="I20" i="14"/>
  <c r="J23" i="14"/>
  <c r="I19" i="14"/>
  <c r="J27" i="14"/>
  <c r="J19" i="14"/>
  <c r="S35" i="14"/>
  <c r="T35" i="14"/>
  <c r="R36" i="14"/>
  <c r="T38" i="14"/>
  <c r="T37" i="14"/>
  <c r="M35" i="14"/>
  <c r="N34" i="14"/>
  <c r="J38" i="14"/>
  <c r="I35" i="14"/>
  <c r="H36" i="14"/>
  <c r="J35" i="14"/>
  <c r="J37" i="14"/>
  <c r="DP343" i="4"/>
  <c r="DR324" i="4"/>
  <c r="DR247" i="4"/>
  <c r="DR355" i="4"/>
  <c r="DR376" i="4"/>
  <c r="DR377" i="4"/>
  <c r="DR267" i="4"/>
  <c r="DR360" i="4"/>
  <c r="DR344" i="4"/>
  <c r="DR216" i="4"/>
  <c r="DR372" i="4"/>
  <c r="DR223" i="4"/>
  <c r="DR244" i="4"/>
  <c r="DR243" i="4"/>
  <c r="DR133" i="4"/>
  <c r="DR231" i="4"/>
  <c r="DR281" i="4"/>
  <c r="DR396" i="4"/>
  <c r="DR158" i="4"/>
  <c r="DR132" i="4"/>
  <c r="DR160" i="4"/>
  <c r="DR146" i="4"/>
  <c r="DR238" i="4"/>
  <c r="DR117" i="4"/>
  <c r="DR167" i="4"/>
  <c r="DR220" i="4"/>
  <c r="DR120" i="4"/>
  <c r="DR265" i="4"/>
  <c r="DR131" i="4"/>
  <c r="DR135" i="4"/>
  <c r="DR83" i="4"/>
  <c r="DR151" i="4"/>
  <c r="DR59" i="4"/>
  <c r="DR129" i="4"/>
  <c r="DR73" i="4"/>
  <c r="DR109" i="4"/>
  <c r="DR92" i="4"/>
  <c r="DR77" i="4"/>
  <c r="DR22" i="4"/>
  <c r="DR79" i="4"/>
  <c r="DR69" i="4"/>
  <c r="DR41" i="4"/>
  <c r="DR64" i="4"/>
  <c r="DR145" i="4"/>
  <c r="DR58" i="4"/>
  <c r="DR32" i="4"/>
  <c r="DR34" i="4"/>
  <c r="DR30" i="4"/>
  <c r="DR25" i="4"/>
  <c r="DR29" i="4"/>
  <c r="DR21" i="4"/>
  <c r="DR18" i="4"/>
  <c r="DR23" i="4"/>
  <c r="DR14" i="4"/>
  <c r="DR15" i="4"/>
  <c r="DR10" i="4"/>
  <c r="FP325" i="4"/>
  <c r="FN325" i="4"/>
  <c r="FL325" i="4"/>
  <c r="FJ325" i="4"/>
  <c r="FH325" i="4"/>
  <c r="FF325" i="4"/>
  <c r="FD325" i="4"/>
  <c r="FB325" i="4"/>
  <c r="EZ325" i="4"/>
  <c r="EX325" i="4"/>
  <c r="EV325" i="4"/>
  <c r="ET325" i="4"/>
  <c r="ER325" i="4"/>
  <c r="EP325" i="4"/>
  <c r="EN325" i="4"/>
  <c r="EL325" i="4"/>
  <c r="EJ325" i="4"/>
  <c r="EH325" i="4"/>
  <c r="EF325" i="4"/>
  <c r="ED325" i="4"/>
  <c r="EB325" i="4"/>
  <c r="DZ325" i="4"/>
  <c r="DX325" i="4"/>
  <c r="DV325" i="4"/>
  <c r="DT325" i="4"/>
  <c r="DR325" i="4"/>
  <c r="FP347" i="4"/>
  <c r="FN347" i="4"/>
  <c r="FL347" i="4"/>
  <c r="FJ347" i="4"/>
  <c r="FH347" i="4"/>
  <c r="FF347" i="4"/>
  <c r="FD347" i="4"/>
  <c r="FB347" i="4"/>
  <c r="EZ347" i="4"/>
  <c r="EX347" i="4"/>
  <c r="EV347" i="4"/>
  <c r="ET347" i="4"/>
  <c r="ER347" i="4"/>
  <c r="EP347" i="4"/>
  <c r="EN347" i="4"/>
  <c r="EL347" i="4"/>
  <c r="EJ347" i="4"/>
  <c r="EH347" i="4"/>
  <c r="EF347" i="4"/>
  <c r="ED347" i="4"/>
  <c r="EB347" i="4"/>
  <c r="DZ347" i="4"/>
  <c r="DX347" i="4"/>
  <c r="DV347" i="4"/>
  <c r="DT347" i="4"/>
  <c r="DR347" i="4"/>
  <c r="B609" i="4"/>
  <c r="FP346" i="4"/>
  <c r="FN346" i="4"/>
  <c r="FL346" i="4"/>
  <c r="FJ346" i="4"/>
  <c r="FH346" i="4"/>
  <c r="FF346" i="4"/>
  <c r="FD346" i="4"/>
  <c r="FB346" i="4"/>
  <c r="EZ346" i="4"/>
  <c r="EX346" i="4"/>
  <c r="EV346" i="4"/>
  <c r="ET346" i="4"/>
  <c r="ER346" i="4"/>
  <c r="EP346" i="4"/>
  <c r="EN346" i="4"/>
  <c r="EL346" i="4"/>
  <c r="EJ346" i="4"/>
  <c r="EH346" i="4"/>
  <c r="EF346" i="4"/>
  <c r="ED346" i="4"/>
  <c r="EB346" i="4"/>
  <c r="DZ346" i="4"/>
  <c r="DX346" i="4"/>
  <c r="DV346" i="4"/>
  <c r="DT346" i="4"/>
  <c r="DR346" i="4"/>
  <c r="FP156" i="4"/>
  <c r="FN156" i="4"/>
  <c r="FL156" i="4"/>
  <c r="FJ156" i="4"/>
  <c r="FH156" i="4"/>
  <c r="FF156" i="4"/>
  <c r="FD156" i="4"/>
  <c r="FB156" i="4"/>
  <c r="EZ156" i="4"/>
  <c r="EX156" i="4"/>
  <c r="EV156" i="4"/>
  <c r="ET156" i="4"/>
  <c r="ER156" i="4"/>
  <c r="EP156" i="4"/>
  <c r="EN156" i="4"/>
  <c r="EL156" i="4"/>
  <c r="EJ156" i="4"/>
  <c r="EH156" i="4"/>
  <c r="EF156" i="4"/>
  <c r="ED156" i="4"/>
  <c r="EB156" i="4"/>
  <c r="DZ156" i="4"/>
  <c r="DX156" i="4"/>
  <c r="DV156" i="4"/>
  <c r="DT156" i="4"/>
  <c r="DR156" i="4"/>
  <c r="FP247" i="4"/>
  <c r="FN247" i="4"/>
  <c r="FL247" i="4"/>
  <c r="FJ247" i="4"/>
  <c r="FH247" i="4"/>
  <c r="FF247" i="4"/>
  <c r="FD247" i="4"/>
  <c r="FB247" i="4"/>
  <c r="EZ247" i="4"/>
  <c r="EX247" i="4"/>
  <c r="EV247" i="4"/>
  <c r="ET247" i="4"/>
  <c r="ER247" i="4"/>
  <c r="EP247" i="4"/>
  <c r="EN247" i="4"/>
  <c r="EL247" i="4"/>
  <c r="EJ247" i="4"/>
  <c r="EH247" i="4"/>
  <c r="EF247" i="4"/>
  <c r="ED247" i="4"/>
  <c r="EB247" i="4"/>
  <c r="DZ247" i="4"/>
  <c r="DX247" i="4"/>
  <c r="DV247" i="4"/>
  <c r="DT247" i="4"/>
  <c r="FP368" i="4"/>
  <c r="FN368" i="4"/>
  <c r="FL368" i="4"/>
  <c r="FJ368" i="4"/>
  <c r="FH368" i="4"/>
  <c r="FF368" i="4"/>
  <c r="FD368" i="4"/>
  <c r="FB368" i="4"/>
  <c r="EZ368" i="4"/>
  <c r="EX368" i="4"/>
  <c r="EV368" i="4"/>
  <c r="ET368" i="4"/>
  <c r="ER368" i="4"/>
  <c r="EP368" i="4"/>
  <c r="EN368" i="4"/>
  <c r="EL368" i="4"/>
  <c r="EJ368" i="4"/>
  <c r="EH368" i="4"/>
  <c r="EF368" i="4"/>
  <c r="ED368" i="4"/>
  <c r="EB368" i="4"/>
  <c r="DZ368" i="4"/>
  <c r="DX368" i="4"/>
  <c r="DV368" i="4"/>
  <c r="DT368" i="4"/>
  <c r="DR368" i="4"/>
  <c r="B544" i="4"/>
  <c r="FP355" i="4"/>
  <c r="FN355" i="4"/>
  <c r="FL355" i="4"/>
  <c r="FJ355" i="4"/>
  <c r="FH355" i="4"/>
  <c r="FF355" i="4"/>
  <c r="FD355" i="4"/>
  <c r="FB355" i="4"/>
  <c r="EZ355" i="4"/>
  <c r="EX355" i="4"/>
  <c r="EV355" i="4"/>
  <c r="ET355" i="4"/>
  <c r="ER355" i="4"/>
  <c r="EP355" i="4"/>
  <c r="EN355" i="4"/>
  <c r="EL355" i="4"/>
  <c r="EJ355" i="4"/>
  <c r="EH355" i="4"/>
  <c r="EF355" i="4"/>
  <c r="ED355" i="4"/>
  <c r="EB355" i="4"/>
  <c r="DZ355" i="4"/>
  <c r="DX355" i="4"/>
  <c r="DV355" i="4"/>
  <c r="DT355" i="4"/>
  <c r="B462" i="4"/>
  <c r="FP134" i="4"/>
  <c r="FN134" i="4"/>
  <c r="FL134" i="4"/>
  <c r="FJ134" i="4"/>
  <c r="FH134" i="4"/>
  <c r="FF134" i="4"/>
  <c r="FD134" i="4"/>
  <c r="FB134" i="4"/>
  <c r="EZ134" i="4"/>
  <c r="EX134" i="4"/>
  <c r="EV134" i="4"/>
  <c r="ET134" i="4"/>
  <c r="ER134" i="4"/>
  <c r="EP134" i="4"/>
  <c r="EN134" i="4"/>
  <c r="EL134" i="4"/>
  <c r="EJ134" i="4"/>
  <c r="EH134" i="4"/>
  <c r="EF134" i="4"/>
  <c r="ED134" i="4"/>
  <c r="EB134" i="4"/>
  <c r="DZ134" i="4"/>
  <c r="DX134" i="4"/>
  <c r="DV134" i="4"/>
  <c r="DT134" i="4"/>
  <c r="DR134" i="4"/>
  <c r="B571" i="4"/>
  <c r="FP101" i="4"/>
  <c r="FN101" i="4"/>
  <c r="FL101" i="4"/>
  <c r="FJ101" i="4"/>
  <c r="FH101" i="4"/>
  <c r="FF101" i="4"/>
  <c r="FD101" i="4"/>
  <c r="FB101" i="4"/>
  <c r="EZ101" i="4"/>
  <c r="EX101" i="4"/>
  <c r="EV101" i="4"/>
  <c r="ET101" i="4"/>
  <c r="ER101" i="4"/>
  <c r="EP101" i="4"/>
  <c r="EN101" i="4"/>
  <c r="EL101" i="4"/>
  <c r="EJ101" i="4"/>
  <c r="EH101" i="4"/>
  <c r="EF101" i="4"/>
  <c r="ED101" i="4"/>
  <c r="EB101" i="4"/>
  <c r="DZ101" i="4"/>
  <c r="DX101" i="4"/>
  <c r="DV101" i="4"/>
  <c r="DT101" i="4"/>
  <c r="DR101" i="4"/>
  <c r="B606" i="4"/>
  <c r="FP310" i="4"/>
  <c r="FN310" i="4"/>
  <c r="FL310" i="4"/>
  <c r="FJ310" i="4"/>
  <c r="FH310" i="4"/>
  <c r="FF310" i="4"/>
  <c r="FD310" i="4"/>
  <c r="FB310" i="4"/>
  <c r="EZ310" i="4"/>
  <c r="EX310" i="4"/>
  <c r="EV310" i="4"/>
  <c r="ET310" i="4"/>
  <c r="ER310" i="4"/>
  <c r="EP310" i="4"/>
  <c r="EN310" i="4"/>
  <c r="EL310" i="4"/>
  <c r="EJ310" i="4"/>
  <c r="EH310" i="4"/>
  <c r="EF310" i="4"/>
  <c r="ED310" i="4"/>
  <c r="EB310" i="4"/>
  <c r="DZ310" i="4"/>
  <c r="DX310" i="4"/>
  <c r="DV310" i="4"/>
  <c r="DT310" i="4"/>
  <c r="DR310" i="4"/>
  <c r="B375" i="4"/>
  <c r="DR397" i="4"/>
  <c r="DR395" i="4"/>
  <c r="DR394" i="4"/>
  <c r="DR190" i="4"/>
  <c r="DR260" i="4"/>
  <c r="DR315" i="4"/>
  <c r="DR269" i="4"/>
  <c r="DR309" i="4"/>
  <c r="DR375" i="4"/>
  <c r="DR373" i="4"/>
  <c r="DR374" i="4"/>
  <c r="DR378" i="4"/>
  <c r="DR379" i="4"/>
  <c r="DR333" i="4"/>
  <c r="DR327" i="4"/>
  <c r="DR259" i="4"/>
  <c r="DR125" i="4"/>
  <c r="DR362" i="4"/>
  <c r="DR312" i="4"/>
  <c r="DR350" i="4"/>
  <c r="DR241" i="4"/>
  <c r="DR290" i="4"/>
  <c r="DR357" i="4"/>
  <c r="DR358" i="4"/>
  <c r="DR318" i="4"/>
  <c r="DR348" i="4"/>
  <c r="DR367" i="4"/>
  <c r="DR246" i="4"/>
  <c r="DR342" i="4"/>
  <c r="DR174" i="4"/>
  <c r="DR319" i="4"/>
  <c r="DR268" i="4"/>
  <c r="DR274" i="4"/>
  <c r="DR166" i="4"/>
  <c r="DR331" i="4"/>
  <c r="DR175" i="4"/>
  <c r="DR295" i="4"/>
  <c r="DR242" i="4"/>
  <c r="DR308" i="4"/>
  <c r="DR303" i="4"/>
  <c r="DR250" i="4"/>
  <c r="DR296" i="4"/>
  <c r="DR330" i="4"/>
  <c r="DR130" i="4"/>
  <c r="DR306" i="4"/>
  <c r="DR292" i="4"/>
  <c r="DR266" i="4"/>
  <c r="DR288" i="4"/>
  <c r="DR314" i="4"/>
  <c r="DR112" i="4"/>
  <c r="DR283" i="4"/>
  <c r="DR282" i="4"/>
  <c r="DR222" i="4"/>
  <c r="DR294" i="4"/>
  <c r="DR280" i="4"/>
  <c r="DR214" i="4"/>
  <c r="DR356" i="4"/>
  <c r="DR276" i="4"/>
  <c r="DR273" i="4"/>
  <c r="DR263" i="4"/>
  <c r="DR234" i="4"/>
  <c r="DR365" i="4"/>
  <c r="DR371" i="4"/>
  <c r="DR354" i="4"/>
  <c r="DR179" i="4"/>
  <c r="DR63" i="4"/>
  <c r="DR293" i="4"/>
  <c r="DR272" i="4"/>
  <c r="DR147" i="4"/>
  <c r="DR252" i="4"/>
  <c r="DR248" i="4"/>
  <c r="DR384" i="4"/>
  <c r="DR192" i="4"/>
  <c r="DR240" i="4"/>
  <c r="DR291" i="4"/>
  <c r="DR217" i="4"/>
  <c r="DR277" i="4"/>
  <c r="DR236" i="4"/>
  <c r="DR198" i="4"/>
  <c r="DR161" i="4"/>
  <c r="DR226" i="4"/>
  <c r="DR209" i="4"/>
  <c r="DR340" i="4"/>
  <c r="DR199" i="4"/>
  <c r="DR177" i="4"/>
  <c r="DR271" i="4"/>
  <c r="DR212" i="4"/>
  <c r="DR164" i="4"/>
  <c r="DR339" i="4"/>
  <c r="DR157" i="4"/>
  <c r="DR307" i="4"/>
  <c r="DR106" i="4"/>
  <c r="DR172" i="4"/>
  <c r="DR187" i="4"/>
  <c r="DR228" i="4"/>
  <c r="DR229" i="4"/>
  <c r="DR191" i="4"/>
  <c r="DR237" i="4"/>
  <c r="DR150" i="4"/>
  <c r="DR208" i="4"/>
  <c r="DR202" i="4"/>
  <c r="DR321" i="4"/>
  <c r="DR364" i="4"/>
  <c r="DR195" i="4"/>
  <c r="DR154" i="4"/>
  <c r="DR155" i="4"/>
  <c r="DR200" i="4"/>
  <c r="DR245" i="4"/>
  <c r="DR189" i="4"/>
  <c r="DR51" i="4"/>
  <c r="DR184" i="4"/>
  <c r="DR168" i="4"/>
  <c r="DR205" i="4"/>
  <c r="DR100" i="4"/>
  <c r="DR99" i="4"/>
  <c r="DR197" i="4"/>
  <c r="DR113" i="4"/>
  <c r="DR183" i="4"/>
  <c r="DR180" i="4"/>
  <c r="DR196" i="4"/>
  <c r="DR207" i="4"/>
  <c r="DR140" i="4"/>
  <c r="DR91" i="4"/>
  <c r="DR193" i="4"/>
  <c r="DR194" i="4"/>
  <c r="DR81" i="4"/>
  <c r="DR165" i="4"/>
  <c r="DR204" i="4"/>
  <c r="DR215" i="4"/>
  <c r="DR225" i="4"/>
  <c r="DR78" i="4"/>
  <c r="DR128" i="4"/>
  <c r="DR163" i="4"/>
  <c r="DR121" i="4"/>
  <c r="DR159" i="4"/>
  <c r="DR213" i="4"/>
  <c r="DR110" i="4"/>
  <c r="DR103" i="4"/>
  <c r="DR255" i="4"/>
  <c r="DR57" i="4"/>
  <c r="DR137" i="4"/>
  <c r="DR139" i="4"/>
  <c r="DR136" i="4"/>
  <c r="DR116" i="4"/>
  <c r="DR188" i="4"/>
  <c r="DR185" i="4"/>
  <c r="DR181" i="4"/>
  <c r="DR171" i="4"/>
  <c r="DR143" i="4"/>
  <c r="DR42" i="4"/>
  <c r="DR186" i="4"/>
  <c r="DR182" i="4"/>
  <c r="DR153" i="4"/>
  <c r="DR149" i="4"/>
  <c r="DR141" i="4"/>
  <c r="DR95" i="4"/>
  <c r="DR169" i="4"/>
  <c r="DR97" i="4"/>
  <c r="DR65" i="4"/>
  <c r="DR148" i="4"/>
  <c r="DR107" i="4"/>
  <c r="DR118" i="4"/>
  <c r="DR88" i="4"/>
  <c r="DR239" i="4"/>
  <c r="DR80" i="4"/>
  <c r="DR90" i="4"/>
  <c r="DR56" i="4"/>
  <c r="DR68" i="4"/>
  <c r="DR114" i="4"/>
  <c r="DR105" i="4"/>
  <c r="DR162" i="4"/>
  <c r="DR102" i="4"/>
  <c r="DR126" i="4"/>
  <c r="DR119" i="4"/>
  <c r="DR111" i="4"/>
  <c r="DR82" i="4"/>
  <c r="DR122" i="4"/>
  <c r="DR98" i="4"/>
  <c r="DR178" i="4"/>
  <c r="DR142" i="4"/>
  <c r="DR123" i="4"/>
  <c r="DR115" i="4"/>
  <c r="DR94" i="4"/>
  <c r="DR124" i="4"/>
  <c r="DR84" i="4"/>
  <c r="DR96" i="4"/>
  <c r="DR108" i="4"/>
  <c r="DR67" i="4"/>
  <c r="DR93" i="4"/>
  <c r="DR86" i="4"/>
  <c r="DR61" i="4"/>
  <c r="DR54" i="4"/>
  <c r="DR89" i="4"/>
  <c r="DR55" i="4"/>
  <c r="DR52" i="4"/>
  <c r="DR219" i="4"/>
  <c r="DR70" i="4"/>
  <c r="DR76" i="4"/>
  <c r="DR104" i="4"/>
  <c r="DR75" i="4"/>
  <c r="DR71" i="4"/>
  <c r="DR35" i="4"/>
  <c r="DR44" i="4"/>
  <c r="DR43" i="4"/>
  <c r="DR74" i="4"/>
  <c r="DR38" i="4"/>
  <c r="DR47" i="4"/>
  <c r="DR66" i="4"/>
  <c r="DR60" i="4"/>
  <c r="DR49" i="4"/>
  <c r="DR46" i="4"/>
  <c r="DR72" i="4"/>
  <c r="DR50" i="4"/>
  <c r="DR45" i="4"/>
  <c r="DR31" i="4"/>
  <c r="DR27" i="4"/>
  <c r="DR28" i="4"/>
  <c r="DR36" i="4"/>
  <c r="DR62" i="4"/>
  <c r="DR37" i="4"/>
  <c r="DR48" i="4"/>
  <c r="DR53" i="4"/>
  <c r="DR85" i="4"/>
  <c r="DR24" i="4"/>
  <c r="DR40" i="4"/>
  <c r="DR39" i="4"/>
  <c r="DR26" i="4"/>
  <c r="DR33" i="4"/>
  <c r="DR17" i="4"/>
  <c r="DR20" i="4"/>
  <c r="DR16" i="4"/>
  <c r="DR19" i="4"/>
  <c r="DR12" i="4"/>
  <c r="DR13" i="4"/>
  <c r="DR11" i="4"/>
  <c r="DT309" i="4"/>
  <c r="DT376" i="4"/>
  <c r="DT373" i="4"/>
  <c r="DT374" i="4"/>
  <c r="DT378" i="4"/>
  <c r="DT379" i="4"/>
  <c r="DT377" i="4"/>
  <c r="DT259" i="4"/>
  <c r="DT267" i="4"/>
  <c r="DT125" i="4"/>
  <c r="DT362" i="4"/>
  <c r="DT350" i="4"/>
  <c r="DT241" i="4"/>
  <c r="DT357" i="4"/>
  <c r="DT358" i="4"/>
  <c r="DT318" i="4"/>
  <c r="DT348" i="4"/>
  <c r="DT174" i="4"/>
  <c r="DT166" i="4"/>
  <c r="DT331" i="4"/>
  <c r="DT175" i="4"/>
  <c r="DT216" i="4"/>
  <c r="DT303" i="4"/>
  <c r="DT292" i="4"/>
  <c r="DT223" i="4"/>
  <c r="DT288" i="4"/>
  <c r="DT112" i="4"/>
  <c r="DT282" i="4"/>
  <c r="DT294" i="4"/>
  <c r="DT280" i="4"/>
  <c r="DT214" i="4"/>
  <c r="DT276" i="4"/>
  <c r="DT273" i="4"/>
  <c r="DT263" i="4"/>
  <c r="DT371" i="4"/>
  <c r="DT354" i="4"/>
  <c r="DT179" i="4"/>
  <c r="DT147" i="4"/>
  <c r="DT252" i="4"/>
  <c r="DT248" i="4"/>
  <c r="DT384" i="4"/>
  <c r="DT240" i="4"/>
  <c r="DT291" i="4"/>
  <c r="DT198" i="4"/>
  <c r="DT226" i="4"/>
  <c r="DT209" i="4"/>
  <c r="DT340" i="4"/>
  <c r="DT177" i="4"/>
  <c r="DT271" i="4"/>
  <c r="DT157" i="4"/>
  <c r="DT172" i="4"/>
  <c r="DT281" i="4"/>
  <c r="DT228" i="4"/>
  <c r="DT229" i="4"/>
  <c r="DT191" i="4"/>
  <c r="DT237" i="4"/>
  <c r="DT321" i="4"/>
  <c r="DT364" i="4"/>
  <c r="DT195" i="4"/>
  <c r="DT158" i="4"/>
  <c r="DT200" i="4"/>
  <c r="DT245" i="4"/>
  <c r="DT189" i="4"/>
  <c r="DT51" i="4"/>
  <c r="DT100" i="4"/>
  <c r="DT99" i="4"/>
  <c r="DT197" i="4"/>
  <c r="DT196" i="4"/>
  <c r="DT207" i="4"/>
  <c r="DT140" i="4"/>
  <c r="DT91" i="4"/>
  <c r="DT160" i="4"/>
  <c r="DT81" i="4"/>
  <c r="DT165" i="4"/>
  <c r="DT204" i="4"/>
  <c r="DT215" i="4"/>
  <c r="DT128" i="4"/>
  <c r="DT163" i="4"/>
  <c r="DT121" i="4"/>
  <c r="DT159" i="4"/>
  <c r="DT110" i="4"/>
  <c r="DT103" i="4"/>
  <c r="DT255" i="4"/>
  <c r="DT139" i="4"/>
  <c r="DT117" i="4"/>
  <c r="DT136" i="4"/>
  <c r="DT188" i="4"/>
  <c r="DT185" i="4"/>
  <c r="DT181" i="4"/>
  <c r="DT171" i="4"/>
  <c r="DT220" i="4"/>
  <c r="DT143" i="4"/>
  <c r="DT182" i="4"/>
  <c r="DT95" i="4"/>
  <c r="DT169" i="4"/>
  <c r="DT97" i="4"/>
  <c r="DT65" i="4"/>
  <c r="DT148" i="4"/>
  <c r="DT107" i="4"/>
  <c r="DT118" i="4"/>
  <c r="DT88" i="4"/>
  <c r="DT239" i="4"/>
  <c r="DT80" i="4"/>
  <c r="DT56" i="4"/>
  <c r="DT135" i="4"/>
  <c r="DT114" i="4"/>
  <c r="DT105" i="4"/>
  <c r="DT162" i="4"/>
  <c r="DT102" i="4"/>
  <c r="DT126" i="4"/>
  <c r="DT119" i="4"/>
  <c r="DT111" i="4"/>
  <c r="DT82" i="4"/>
  <c r="DT98" i="4"/>
  <c r="DT178" i="4"/>
  <c r="DT142" i="4"/>
  <c r="DT123" i="4"/>
  <c r="DT115" i="4"/>
  <c r="DT94" i="4"/>
  <c r="DT73" i="4"/>
  <c r="DT96" i="4"/>
  <c r="DT108" i="4"/>
  <c r="DT67" i="4"/>
  <c r="DT86" i="4"/>
  <c r="DT61" i="4"/>
  <c r="DT54" i="4"/>
  <c r="DT89" i="4"/>
  <c r="DT55" i="4"/>
  <c r="DT52" i="4"/>
  <c r="DT219" i="4"/>
  <c r="DT70" i="4"/>
  <c r="DT76" i="4"/>
  <c r="DT104" i="4"/>
  <c r="DT75" i="4"/>
  <c r="DT35" i="4"/>
  <c r="DT79" i="4"/>
  <c r="DT74" i="4"/>
  <c r="DT38" i="4"/>
  <c r="DT47" i="4"/>
  <c r="DT66" i="4"/>
  <c r="DT60" i="4"/>
  <c r="DT41" i="4"/>
  <c r="DT49" i="4"/>
  <c r="DT46" i="4"/>
  <c r="DT72" i="4"/>
  <c r="DT50" i="4"/>
  <c r="DT27" i="4"/>
  <c r="DT28" i="4"/>
  <c r="DT36" i="4"/>
  <c r="DT62" i="4"/>
  <c r="DT58" i="4"/>
  <c r="DT48" i="4"/>
  <c r="DT53" i="4"/>
  <c r="DT85" i="4"/>
  <c r="DT24" i="4"/>
  <c r="DT34" i="4"/>
  <c r="DT40" i="4"/>
  <c r="DT30" i="4"/>
  <c r="DT26" i="4"/>
  <c r="DT25" i="4"/>
  <c r="DT33" i="4"/>
  <c r="DT17" i="4"/>
  <c r="DT21" i="4"/>
  <c r="DT18" i="4"/>
  <c r="DT20" i="4"/>
  <c r="DT23" i="4"/>
  <c r="DT16" i="4"/>
  <c r="DT19" i="4"/>
  <c r="DT12" i="4"/>
  <c r="DT13" i="4"/>
  <c r="DT15" i="4"/>
  <c r="DT11" i="4"/>
  <c r="DT10" i="4"/>
  <c r="FP315" i="4"/>
  <c r="FN315" i="4"/>
  <c r="FL315" i="4"/>
  <c r="FJ315" i="4"/>
  <c r="FH315" i="4"/>
  <c r="FF315" i="4"/>
  <c r="FD315" i="4"/>
  <c r="FB315" i="4"/>
  <c r="EZ315" i="4"/>
  <c r="EX315" i="4"/>
  <c r="EV315" i="4"/>
  <c r="ET315" i="4"/>
  <c r="ER315" i="4"/>
  <c r="EP315" i="4"/>
  <c r="EN315" i="4"/>
  <c r="EL315" i="4"/>
  <c r="EJ315" i="4"/>
  <c r="EH315" i="4"/>
  <c r="EF315" i="4"/>
  <c r="ED315" i="4"/>
  <c r="EB315" i="4"/>
  <c r="DZ315" i="4"/>
  <c r="DX315" i="4"/>
  <c r="DV315" i="4"/>
  <c r="B315" i="4"/>
  <c r="FP324" i="4"/>
  <c r="FN324" i="4"/>
  <c r="FL324" i="4"/>
  <c r="FJ324" i="4"/>
  <c r="FH324" i="4"/>
  <c r="FF324" i="4"/>
  <c r="FD324" i="4"/>
  <c r="FB324" i="4"/>
  <c r="EZ324" i="4"/>
  <c r="EX324" i="4"/>
  <c r="EV324" i="4"/>
  <c r="ET324" i="4"/>
  <c r="ER324" i="4"/>
  <c r="EP324" i="4"/>
  <c r="EN324" i="4"/>
  <c r="EL324" i="4"/>
  <c r="EJ324" i="4"/>
  <c r="EH324" i="4"/>
  <c r="EF324" i="4"/>
  <c r="ED324" i="4"/>
  <c r="EB324" i="4"/>
  <c r="DZ324" i="4"/>
  <c r="DX324" i="4"/>
  <c r="DV324" i="4"/>
  <c r="B309" i="4"/>
  <c r="FP269" i="4"/>
  <c r="FN269" i="4"/>
  <c r="FL269" i="4"/>
  <c r="FJ269" i="4"/>
  <c r="FH269" i="4"/>
  <c r="FF269" i="4"/>
  <c r="FD269" i="4"/>
  <c r="FB269" i="4"/>
  <c r="EZ269" i="4"/>
  <c r="EX269" i="4"/>
  <c r="EV269" i="4"/>
  <c r="ET269" i="4"/>
  <c r="ER269" i="4"/>
  <c r="EP269" i="4"/>
  <c r="EN269" i="4"/>
  <c r="EL269" i="4"/>
  <c r="EJ269" i="4"/>
  <c r="EH269" i="4"/>
  <c r="EF269" i="4"/>
  <c r="ED269" i="4"/>
  <c r="EB269" i="4"/>
  <c r="DZ269" i="4"/>
  <c r="DX269" i="4"/>
  <c r="DV269" i="4"/>
  <c r="FP309" i="4"/>
  <c r="FN309" i="4"/>
  <c r="FL309" i="4"/>
  <c r="FJ309" i="4"/>
  <c r="FH309" i="4"/>
  <c r="FF309" i="4"/>
  <c r="FD309" i="4"/>
  <c r="FB309" i="4"/>
  <c r="EZ309" i="4"/>
  <c r="EX309" i="4"/>
  <c r="EV309" i="4"/>
  <c r="ET309" i="4"/>
  <c r="ER309" i="4"/>
  <c r="EP309" i="4"/>
  <c r="EN309" i="4"/>
  <c r="EL309" i="4"/>
  <c r="EJ309" i="4"/>
  <c r="EH309" i="4"/>
  <c r="EF309" i="4"/>
  <c r="ED309" i="4"/>
  <c r="EB309" i="4"/>
  <c r="DZ309" i="4"/>
  <c r="DX309" i="4"/>
  <c r="DV309" i="4"/>
  <c r="B376" i="4"/>
  <c r="DT244" i="4"/>
  <c r="DT327" i="4"/>
  <c r="DT308" i="4"/>
  <c r="DT372" i="4"/>
  <c r="DT330" i="4"/>
  <c r="DT222" i="4"/>
  <c r="DT234" i="4"/>
  <c r="DT365" i="4"/>
  <c r="DT277" i="4"/>
  <c r="DT231" i="4"/>
  <c r="DT187" i="4"/>
  <c r="DT113" i="4"/>
  <c r="DT180" i="4"/>
  <c r="DT132" i="4"/>
  <c r="DT137" i="4"/>
  <c r="DT120" i="4"/>
  <c r="DT153" i="4"/>
  <c r="DT131" i="4"/>
  <c r="DT59" i="4"/>
  <c r="DT151" i="4"/>
  <c r="DT92" i="4"/>
  <c r="DT22" i="4"/>
  <c r="DT64" i="4"/>
  <c r="DT32" i="4"/>
  <c r="DT39" i="4"/>
  <c r="DT397" i="4"/>
  <c r="DT395" i="4"/>
  <c r="DT394" i="4"/>
  <c r="DT283" i="4"/>
  <c r="DT375" i="4"/>
  <c r="DT333" i="4"/>
  <c r="DT312" i="4"/>
  <c r="DT360" i="4"/>
  <c r="DT246" i="4"/>
  <c r="DT342" i="4"/>
  <c r="DT344" i="4"/>
  <c r="DT268" i="4"/>
  <c r="DT274" i="4"/>
  <c r="DT242" i="4"/>
  <c r="DT296" i="4"/>
  <c r="DT290" i="4"/>
  <c r="DT306" i="4"/>
  <c r="DT266" i="4"/>
  <c r="DT356" i="4"/>
  <c r="DT63" i="4"/>
  <c r="DT272" i="4"/>
  <c r="DT192" i="4"/>
  <c r="DT243" i="4"/>
  <c r="DT236" i="4"/>
  <c r="DT161" i="4"/>
  <c r="DT199" i="4"/>
  <c r="DT133" i="4"/>
  <c r="DT212" i="4"/>
  <c r="DT339" i="4"/>
  <c r="DT307" i="4"/>
  <c r="DT106" i="4"/>
  <c r="DT150" i="4"/>
  <c r="DT202" i="4"/>
  <c r="DT396" i="4"/>
  <c r="DT164" i="4"/>
  <c r="DT155" i="4"/>
  <c r="DT184" i="4"/>
  <c r="DT183" i="4"/>
  <c r="DT194" i="4"/>
  <c r="DT78" i="4"/>
  <c r="DT146" i="4"/>
  <c r="DT213" i="4"/>
  <c r="DT238" i="4"/>
  <c r="DT168" i="4"/>
  <c r="DT42" i="4"/>
  <c r="DT186" i="4"/>
  <c r="DT141" i="4"/>
  <c r="DT90" i="4"/>
  <c r="DT68" i="4"/>
  <c r="DT83" i="4"/>
  <c r="DT122" i="4"/>
  <c r="DT129" i="4"/>
  <c r="DT124" i="4"/>
  <c r="DT84" i="4"/>
  <c r="DT109" i="4"/>
  <c r="DT77" i="4"/>
  <c r="DT44" i="4"/>
  <c r="DT43" i="4"/>
  <c r="DT69" i="4"/>
  <c r="DT31" i="4"/>
  <c r="DT37" i="4"/>
  <c r="DT14" i="4"/>
  <c r="DV343" i="4"/>
  <c r="DV283" i="4"/>
  <c r="DV244" i="4"/>
  <c r="DV375" i="4"/>
  <c r="DV373" i="4"/>
  <c r="DV333" i="4"/>
  <c r="DV274" i="4"/>
  <c r="DV327" i="4"/>
  <c r="DV360" i="4"/>
  <c r="DV259" i="4"/>
  <c r="DV125" i="4"/>
  <c r="DV290" i="4"/>
  <c r="DV318" i="4"/>
  <c r="DV358" i="4"/>
  <c r="DV246" i="4"/>
  <c r="DV342" i="4"/>
  <c r="DV174" i="4"/>
  <c r="DV166" i="4"/>
  <c r="DV175" i="4"/>
  <c r="DV216" i="4"/>
  <c r="DV223" i="4"/>
  <c r="DV314" i="4"/>
  <c r="DV147" i="4"/>
  <c r="DV280" i="4"/>
  <c r="DV263" i="4"/>
  <c r="DV356" i="4"/>
  <c r="DV63" i="4"/>
  <c r="DV252" i="4"/>
  <c r="DV384" i="4"/>
  <c r="DV240" i="4"/>
  <c r="DV164" i="4"/>
  <c r="DV277" i="4"/>
  <c r="DV236" i="4"/>
  <c r="DV226" i="4"/>
  <c r="DV209" i="4"/>
  <c r="DV157" i="4"/>
  <c r="DV177" i="4"/>
  <c r="DV271" i="4"/>
  <c r="DV231" i="4"/>
  <c r="DV172" i="4"/>
  <c r="DV307" i="4"/>
  <c r="DV106" i="4"/>
  <c r="DV228" i="4"/>
  <c r="DV132" i="4"/>
  <c r="DV191" i="4"/>
  <c r="DV150" i="4"/>
  <c r="DV396" i="4"/>
  <c r="DV195" i="4"/>
  <c r="DV189" i="4"/>
  <c r="DV205" i="4"/>
  <c r="DV200" i="4"/>
  <c r="DV245" i="4"/>
  <c r="DV184" i="4"/>
  <c r="DV100" i="4"/>
  <c r="DV197" i="4"/>
  <c r="DV158" i="4"/>
  <c r="DV180" i="4"/>
  <c r="DV196" i="4"/>
  <c r="DV91" i="4"/>
  <c r="DV204" i="4"/>
  <c r="DV194" i="4"/>
  <c r="DV165" i="4"/>
  <c r="DV78" i="4"/>
  <c r="DV117" i="4"/>
  <c r="DV163" i="4"/>
  <c r="DV121" i="4"/>
  <c r="DV103" i="4"/>
  <c r="DV213" i="4"/>
  <c r="DV57" i="4"/>
  <c r="DV137" i="4"/>
  <c r="DV136" i="4"/>
  <c r="DV185" i="4"/>
  <c r="DV168" i="4"/>
  <c r="DV220" i="4"/>
  <c r="DV42" i="4"/>
  <c r="DV181" i="4"/>
  <c r="DV95" i="4"/>
  <c r="DV153" i="4"/>
  <c r="DV97" i="4"/>
  <c r="DV182" i="4"/>
  <c r="DV148" i="4"/>
  <c r="DV118" i="4"/>
  <c r="DV239" i="4"/>
  <c r="DV90" i="4"/>
  <c r="DV68" i="4"/>
  <c r="DV114" i="4"/>
  <c r="DV162" i="4"/>
  <c r="DV102" i="4"/>
  <c r="DV126" i="4"/>
  <c r="DV111" i="4"/>
  <c r="DV122" i="4"/>
  <c r="DV129" i="4"/>
  <c r="DV142" i="4"/>
  <c r="DV115" i="4"/>
  <c r="DV80" i="4"/>
  <c r="DV94" i="4"/>
  <c r="DV84" i="4"/>
  <c r="DV108" i="4"/>
  <c r="DV67" i="4"/>
  <c r="DV86" i="4"/>
  <c r="DV61" i="4"/>
  <c r="DV89" i="4"/>
  <c r="DV55" i="4"/>
  <c r="DV219" i="4"/>
  <c r="DV70" i="4"/>
  <c r="DV75" i="4"/>
  <c r="DV35" i="4"/>
  <c r="DV43" i="4"/>
  <c r="DV38" i="4"/>
  <c r="DV69" i="4"/>
  <c r="DV60" i="4"/>
  <c r="DV49" i="4"/>
  <c r="DV72" i="4"/>
  <c r="DV50" i="4"/>
  <c r="DV31" i="4"/>
  <c r="DV27" i="4"/>
  <c r="DV36" i="4"/>
  <c r="DV62" i="4"/>
  <c r="DV37" i="4"/>
  <c r="DV48" i="4"/>
  <c r="DV24" i="4"/>
  <c r="DV40" i="4"/>
  <c r="DV26" i="4"/>
  <c r="DV33" i="4"/>
  <c r="DV17" i="4"/>
  <c r="DV20" i="4"/>
  <c r="DV16" i="4"/>
  <c r="DV19" i="4"/>
  <c r="DV13" i="4"/>
  <c r="DV11" i="4"/>
  <c r="DV397" i="4"/>
  <c r="DV395" i="4"/>
  <c r="DV394" i="4"/>
  <c r="DV296" i="4"/>
  <c r="DV376" i="4"/>
  <c r="DV374" i="4"/>
  <c r="DV378" i="4"/>
  <c r="DV379" i="4"/>
  <c r="DV377" i="4"/>
  <c r="DV267" i="4"/>
  <c r="DV362" i="4"/>
  <c r="DV312" i="4"/>
  <c r="DV350" i="4"/>
  <c r="DV241" i="4"/>
  <c r="DV357" i="4"/>
  <c r="DV319" i="4"/>
  <c r="DV268" i="4"/>
  <c r="DV348" i="4"/>
  <c r="DV367" i="4"/>
  <c r="DV344" i="4"/>
  <c r="DV331" i="4"/>
  <c r="DV295" i="4"/>
  <c r="DV242" i="4"/>
  <c r="DV308" i="4"/>
  <c r="DV372" i="4"/>
  <c r="DV303" i="4"/>
  <c r="DV250" i="4"/>
  <c r="DV330" i="4"/>
  <c r="DV130" i="4"/>
  <c r="DV306" i="4"/>
  <c r="DV292" i="4"/>
  <c r="DV266" i="4"/>
  <c r="DV288" i="4"/>
  <c r="DV112" i="4"/>
  <c r="DV282" i="4"/>
  <c r="DV222" i="4"/>
  <c r="DV294" i="4"/>
  <c r="DV214" i="4"/>
  <c r="DV276" i="4"/>
  <c r="DV273" i="4"/>
  <c r="DV234" i="4"/>
  <c r="DV365" i="4"/>
  <c r="DV371" i="4"/>
  <c r="DV179" i="4"/>
  <c r="DV293" i="4"/>
  <c r="DV272" i="4"/>
  <c r="DV248" i="4"/>
  <c r="DV192" i="4"/>
  <c r="DV243" i="4"/>
  <c r="DV217" i="4"/>
  <c r="DV291" i="4"/>
  <c r="DV354" i="4"/>
  <c r="DV198" i="4"/>
  <c r="DV340" i="4"/>
  <c r="DV199" i="4"/>
  <c r="DV133" i="4"/>
  <c r="DV212" i="4"/>
  <c r="DV339" i="4"/>
  <c r="DV187" i="4"/>
  <c r="DV281" i="4"/>
  <c r="DV229" i="4"/>
  <c r="DV237" i="4"/>
  <c r="DV208" i="4"/>
  <c r="DV202" i="4"/>
  <c r="DV321" i="4"/>
  <c r="DV364" i="4"/>
  <c r="DV154" i="4"/>
  <c r="DV155" i="4"/>
  <c r="DV51" i="4"/>
  <c r="DV99" i="4"/>
  <c r="DV113" i="4"/>
  <c r="DV207" i="4"/>
  <c r="DV183" i="4"/>
  <c r="DV140" i="4"/>
  <c r="DV193" i="4"/>
  <c r="DV160" i="4"/>
  <c r="DV81" i="4"/>
  <c r="DV215" i="4"/>
  <c r="DV225" i="4"/>
  <c r="DV159" i="4"/>
  <c r="DV146" i="4"/>
  <c r="DV128" i="4"/>
  <c r="DV110" i="4"/>
  <c r="DV255" i="4"/>
  <c r="DV139" i="4"/>
  <c r="DV116" i="4"/>
  <c r="DV238" i="4"/>
  <c r="DV188" i="4"/>
  <c r="DV167" i="4"/>
  <c r="DV171" i="4"/>
  <c r="DV143" i="4"/>
  <c r="DV186" i="4"/>
  <c r="DV65" i="4"/>
  <c r="DV149" i="4"/>
  <c r="DV141" i="4"/>
  <c r="DV120" i="4"/>
  <c r="DV169" i="4"/>
  <c r="DV265" i="4"/>
  <c r="DV107" i="4"/>
  <c r="DV131" i="4"/>
  <c r="DV88" i="4"/>
  <c r="DV56" i="4"/>
  <c r="DV105" i="4"/>
  <c r="DV135" i="4"/>
  <c r="DV83" i="4"/>
  <c r="DV119" i="4"/>
  <c r="DV82" i="4"/>
  <c r="DV59" i="4"/>
  <c r="DV98" i="4"/>
  <c r="DV178" i="4"/>
  <c r="DV151" i="4"/>
  <c r="DV123" i="4"/>
  <c r="DV124" i="4"/>
  <c r="DV73" i="4"/>
  <c r="DV96" i="4"/>
  <c r="DV93" i="4"/>
  <c r="DV109" i="4"/>
  <c r="DV92" i="4"/>
  <c r="DV54" i="4"/>
  <c r="DV52" i="4"/>
  <c r="DV77" i="4"/>
  <c r="DV22" i="4"/>
  <c r="DV76" i="4"/>
  <c r="DV104" i="4"/>
  <c r="DV71" i="4"/>
  <c r="DV44" i="4"/>
  <c r="DV79" i="4"/>
  <c r="DV74" i="4"/>
  <c r="DV66" i="4"/>
  <c r="DV41" i="4"/>
  <c r="DV47" i="4"/>
  <c r="DV46" i="4"/>
  <c r="DV45" i="4"/>
  <c r="DV64" i="4"/>
  <c r="DV28" i="4"/>
  <c r="DV145" i="4"/>
  <c r="DV58" i="4"/>
  <c r="DV32" i="4"/>
  <c r="DV53" i="4"/>
  <c r="DV85" i="4"/>
  <c r="DV34" i="4"/>
  <c r="DV39" i="4"/>
  <c r="DV30" i="4"/>
  <c r="DV25" i="4"/>
  <c r="DV29" i="4"/>
  <c r="DV21" i="4"/>
  <c r="DV18" i="4"/>
  <c r="DV23" i="4"/>
  <c r="DV12" i="4"/>
  <c r="DV14" i="4"/>
  <c r="DV15" i="4"/>
  <c r="DV10" i="4"/>
  <c r="B440" i="4"/>
  <c r="DX283" i="4"/>
  <c r="DX244" i="4"/>
  <c r="DX296" i="4"/>
  <c r="DX375" i="4"/>
  <c r="DX376" i="4"/>
  <c r="DX272" i="4"/>
  <c r="DX252" i="4"/>
  <c r="DX248" i="4"/>
  <c r="DX217" i="4"/>
  <c r="DX240" i="4"/>
  <c r="DX198" i="4"/>
  <c r="DX209" i="4"/>
  <c r="DX150" i="4"/>
  <c r="DX195" i="4"/>
  <c r="DX158" i="4"/>
  <c r="DX57" i="4"/>
  <c r="DX185" i="4"/>
  <c r="DX149" i="4"/>
  <c r="DX239" i="4"/>
  <c r="DX102" i="4"/>
  <c r="DX122" i="4"/>
  <c r="DX94" i="4"/>
  <c r="DX84" i="4"/>
  <c r="DX96" i="4"/>
  <c r="DX109" i="4"/>
  <c r="DX54" i="4"/>
  <c r="DX219" i="4"/>
  <c r="DX22" i="4"/>
  <c r="DX76" i="4"/>
  <c r="DX35" i="4"/>
  <c r="DX79" i="4"/>
  <c r="DX74" i="4"/>
  <c r="DX60" i="4"/>
  <c r="DX47" i="4"/>
  <c r="DX46" i="4"/>
  <c r="DX31" i="4"/>
  <c r="DX64" i="4"/>
  <c r="DX28" i="4"/>
  <c r="DX37" i="4"/>
  <c r="DX32" i="4"/>
  <c r="DX48" i="4"/>
  <c r="DX53" i="4"/>
  <c r="DX85" i="4"/>
  <c r="DX40" i="4"/>
  <c r="DX26" i="4"/>
  <c r="DX25" i="4"/>
  <c r="DX33" i="4"/>
  <c r="DX29" i="4"/>
  <c r="DX17" i="4"/>
  <c r="DX21" i="4"/>
  <c r="DX20" i="4"/>
  <c r="DX23" i="4"/>
  <c r="DX16" i="4"/>
  <c r="DX12" i="4"/>
  <c r="DX13" i="4"/>
  <c r="DX14" i="4"/>
  <c r="DX11" i="4"/>
  <c r="DX10" i="4"/>
  <c r="DZ283" i="4"/>
  <c r="DZ244" i="4"/>
  <c r="DZ296" i="4"/>
  <c r="DZ375" i="4"/>
  <c r="DZ376" i="4"/>
  <c r="DZ360" i="4"/>
  <c r="DZ51" i="4"/>
  <c r="DZ374" i="4"/>
  <c r="DZ318" i="4"/>
  <c r="DZ378" i="4"/>
  <c r="DZ379" i="4"/>
  <c r="DZ333" i="4"/>
  <c r="DZ274" i="4"/>
  <c r="DZ377" i="4"/>
  <c r="DZ327" i="4"/>
  <c r="DZ373" i="4"/>
  <c r="DZ259" i="4"/>
  <c r="DZ267" i="4"/>
  <c r="DZ125" i="4"/>
  <c r="DZ362" i="4"/>
  <c r="DZ290" i="4"/>
  <c r="DZ312" i="4"/>
  <c r="DZ350" i="4"/>
  <c r="DZ241" i="4"/>
  <c r="DZ295" i="4"/>
  <c r="DZ357" i="4"/>
  <c r="DZ358" i="4"/>
  <c r="DZ319" i="4"/>
  <c r="DZ268" i="4"/>
  <c r="DZ348" i="4"/>
  <c r="DZ367" i="4"/>
  <c r="DZ246" i="4"/>
  <c r="DZ342" i="4"/>
  <c r="DZ248" i="4"/>
  <c r="DZ344" i="4"/>
  <c r="DZ174" i="4"/>
  <c r="DZ166" i="4"/>
  <c r="DZ175" i="4"/>
  <c r="DZ331" i="4"/>
  <c r="DZ216" i="4"/>
  <c r="DZ242" i="4"/>
  <c r="DZ308" i="4"/>
  <c r="DZ372" i="4"/>
  <c r="DZ303" i="4"/>
  <c r="DZ250" i="4"/>
  <c r="DZ161" i="4"/>
  <c r="DZ330" i="4"/>
  <c r="DZ306" i="4"/>
  <c r="DZ292" i="4"/>
  <c r="DZ266" i="4"/>
  <c r="DZ223" i="4"/>
  <c r="DZ288" i="4"/>
  <c r="DZ112" i="4"/>
  <c r="DZ282" i="4"/>
  <c r="DZ222" i="4"/>
  <c r="DZ147" i="4"/>
  <c r="DZ294" i="4"/>
  <c r="DZ314" i="4"/>
  <c r="DZ280" i="4"/>
  <c r="DZ276" i="4"/>
  <c r="DZ214" i="4"/>
  <c r="DZ273" i="4"/>
  <c r="DZ263" i="4"/>
  <c r="DZ234" i="4"/>
  <c r="DZ365" i="4"/>
  <c r="DZ371" i="4"/>
  <c r="DZ63" i="4"/>
  <c r="DZ356" i="4"/>
  <c r="DZ272" i="4"/>
  <c r="DZ252" i="4"/>
  <c r="DZ293" i="4"/>
  <c r="DZ384" i="4"/>
  <c r="DZ217" i="4"/>
  <c r="DZ192" i="4"/>
  <c r="DZ240" i="4"/>
  <c r="DZ164" i="4"/>
  <c r="DZ291" i="4"/>
  <c r="DZ277" i="4"/>
  <c r="DZ130" i="4"/>
  <c r="DZ198" i="4"/>
  <c r="DZ157" i="4"/>
  <c r="DZ226" i="4"/>
  <c r="DZ209" i="4"/>
  <c r="DZ340" i="4"/>
  <c r="DZ199" i="4"/>
  <c r="DZ133" i="4"/>
  <c r="DZ179" i="4"/>
  <c r="DZ177" i="4"/>
  <c r="DZ271" i="4"/>
  <c r="DZ212" i="4"/>
  <c r="DZ339" i="4"/>
  <c r="DZ205" i="4"/>
  <c r="DZ231" i="4"/>
  <c r="DZ172" i="4"/>
  <c r="DZ307" i="4"/>
  <c r="DZ106" i="4"/>
  <c r="DZ228" i="4"/>
  <c r="DZ354" i="4"/>
  <c r="DZ281" i="4"/>
  <c r="DZ132" i="4"/>
  <c r="DZ229" i="4"/>
  <c r="DZ191" i="4"/>
  <c r="DZ237" i="4"/>
  <c r="DZ202" i="4"/>
  <c r="DZ321" i="4"/>
  <c r="DZ364" i="4"/>
  <c r="DZ189" i="4"/>
  <c r="DZ196" i="4"/>
  <c r="DZ154" i="4"/>
  <c r="DZ155" i="4"/>
  <c r="DZ200" i="4"/>
  <c r="DZ245" i="4"/>
  <c r="DZ184" i="4"/>
  <c r="DZ99" i="4"/>
  <c r="DZ197" i="4"/>
  <c r="DZ208" i="4"/>
  <c r="DZ158" i="4"/>
  <c r="DZ113" i="4"/>
  <c r="DZ81" i="4"/>
  <c r="DZ180" i="4"/>
  <c r="DZ207" i="4"/>
  <c r="DZ159" i="4"/>
  <c r="DZ140" i="4"/>
  <c r="DZ91" i="4"/>
  <c r="DZ204" i="4"/>
  <c r="DZ187" i="4"/>
  <c r="DZ193" i="4"/>
  <c r="DZ194" i="4"/>
  <c r="DZ160" i="4"/>
  <c r="DZ165" i="4"/>
  <c r="DZ215" i="4"/>
  <c r="DZ139" i="4"/>
  <c r="DZ225" i="4"/>
  <c r="DZ78" i="4"/>
  <c r="DZ146" i="4"/>
  <c r="DZ117" i="4"/>
  <c r="DZ121" i="4"/>
  <c r="DZ100" i="4"/>
  <c r="DZ236" i="4"/>
  <c r="DZ110" i="4"/>
  <c r="DZ183" i="4"/>
  <c r="DZ255" i="4"/>
  <c r="DZ213" i="4"/>
  <c r="DZ57" i="4"/>
  <c r="DZ116" i="4"/>
  <c r="DZ136" i="4"/>
  <c r="DZ171" i="4"/>
  <c r="DZ95" i="4"/>
  <c r="DZ167" i="4"/>
  <c r="DZ103" i="4"/>
  <c r="DZ220" i="4"/>
  <c r="DZ143" i="4"/>
  <c r="DZ65" i="4"/>
  <c r="DZ42" i="4"/>
  <c r="DZ186" i="4"/>
  <c r="DZ188" i="4"/>
  <c r="DZ128" i="4"/>
  <c r="DZ163" i="4"/>
  <c r="DZ195" i="4"/>
  <c r="DZ141" i="4"/>
  <c r="DZ56" i="4"/>
  <c r="DZ168" i="4"/>
  <c r="DZ149" i="4"/>
  <c r="DZ120" i="4"/>
  <c r="DZ153" i="4"/>
  <c r="DZ169" i="4"/>
  <c r="DZ185" i="4"/>
  <c r="DZ131" i="4"/>
  <c r="DZ181" i="4"/>
  <c r="DZ97" i="4"/>
  <c r="DZ73" i="4"/>
  <c r="DZ107" i="4"/>
  <c r="DZ114" i="4"/>
  <c r="DZ148" i="4"/>
  <c r="DZ68" i="4"/>
  <c r="DZ90" i="4"/>
  <c r="DZ238" i="4"/>
  <c r="DZ182" i="4"/>
  <c r="DZ118" i="4"/>
  <c r="DZ88" i="4"/>
  <c r="DZ265" i="4"/>
  <c r="DZ59" i="4"/>
  <c r="DZ105" i="4"/>
  <c r="DZ135" i="4"/>
  <c r="DZ162" i="4"/>
  <c r="DZ102" i="4"/>
  <c r="DZ239" i="4"/>
  <c r="DZ119" i="4"/>
  <c r="DZ126" i="4"/>
  <c r="DZ123" i="4"/>
  <c r="DZ98" i="4"/>
  <c r="DZ86" i="4"/>
  <c r="DZ92" i="4"/>
  <c r="DZ178" i="4"/>
  <c r="DZ94" i="4"/>
  <c r="DZ96" i="4"/>
  <c r="DZ115" i="4"/>
  <c r="DZ124" i="4"/>
  <c r="DZ84" i="4"/>
  <c r="DZ67" i="4"/>
  <c r="DZ93" i="4"/>
  <c r="DZ108" i="4"/>
  <c r="DZ83" i="4"/>
  <c r="DZ80" i="4"/>
  <c r="DZ104" i="4"/>
  <c r="DZ55" i="4"/>
  <c r="DZ52" i="4"/>
  <c r="DZ89" i="4"/>
  <c r="DZ72" i="4"/>
  <c r="DZ122" i="4"/>
  <c r="DZ66" i="4"/>
  <c r="DZ109" i="4"/>
  <c r="DZ47" i="4"/>
  <c r="DZ219" i="4"/>
  <c r="DZ77" i="4"/>
  <c r="DZ22" i="4"/>
  <c r="DZ43" i="4"/>
  <c r="DZ70" i="4"/>
  <c r="DZ76" i="4"/>
  <c r="DZ71" i="4"/>
  <c r="DZ75" i="4"/>
  <c r="DZ35" i="4"/>
  <c r="DZ79" i="4"/>
  <c r="DZ44" i="4"/>
  <c r="DZ60" i="4"/>
  <c r="DZ41" i="4"/>
  <c r="DZ49" i="4"/>
  <c r="DZ69" i="4"/>
  <c r="DZ46" i="4"/>
  <c r="DZ50" i="4"/>
  <c r="DZ64" i="4"/>
  <c r="DZ31" i="4"/>
  <c r="DZ45" i="4"/>
  <c r="DZ27" i="4"/>
  <c r="DZ36" i="4"/>
  <c r="DZ28" i="4"/>
  <c r="DZ58" i="4"/>
  <c r="DZ48" i="4"/>
  <c r="DZ32" i="4"/>
  <c r="DZ74" i="4"/>
  <c r="DZ34" i="4"/>
  <c r="DZ145" i="4"/>
  <c r="DZ37" i="4"/>
  <c r="DZ53" i="4"/>
  <c r="DZ24" i="4"/>
  <c r="DZ40" i="4"/>
  <c r="DZ39" i="4"/>
  <c r="DZ26" i="4"/>
  <c r="DZ62" i="4"/>
  <c r="DZ25" i="4"/>
  <c r="DZ29" i="4"/>
  <c r="DZ17" i="4"/>
  <c r="DZ18" i="4"/>
  <c r="DZ21" i="4"/>
  <c r="DZ23" i="4"/>
  <c r="DZ20" i="4"/>
  <c r="DZ16" i="4"/>
  <c r="DZ19" i="4"/>
  <c r="DZ13" i="4"/>
  <c r="DZ12" i="4"/>
  <c r="DZ14" i="4"/>
  <c r="DZ11" i="4"/>
  <c r="DZ10" i="4"/>
  <c r="EB283" i="4"/>
  <c r="EB244" i="4"/>
  <c r="EB296" i="4"/>
  <c r="EB375" i="4"/>
  <c r="EB376" i="4"/>
  <c r="EB360" i="4"/>
  <c r="EB51" i="4"/>
  <c r="EB175" i="4"/>
  <c r="EB374" i="4"/>
  <c r="EB318" i="4"/>
  <c r="EB378" i="4"/>
  <c r="EB379" i="4"/>
  <c r="EB333" i="4"/>
  <c r="EB377" i="4"/>
  <c r="EB327" i="4"/>
  <c r="EB373" i="4"/>
  <c r="EB259" i="4"/>
  <c r="EB267" i="4"/>
  <c r="EB362" i="4"/>
  <c r="EB290" i="4"/>
  <c r="EB312" i="4"/>
  <c r="EB350" i="4"/>
  <c r="EB241" i="4"/>
  <c r="EB358" i="4"/>
  <c r="EB319" i="4"/>
  <c r="EB268" i="4"/>
  <c r="EB348" i="4"/>
  <c r="EB367" i="4"/>
  <c r="EB342" i="4"/>
  <c r="EB248" i="4"/>
  <c r="EB344" i="4"/>
  <c r="EB174" i="4"/>
  <c r="EB166" i="4"/>
  <c r="EB242" i="4"/>
  <c r="EB331" i="4"/>
  <c r="EB147" i="4"/>
  <c r="EB288" i="4"/>
  <c r="EB308" i="4"/>
  <c r="EB372" i="4"/>
  <c r="EB303" i="4"/>
  <c r="EB250" i="4"/>
  <c r="EB306" i="4"/>
  <c r="EB292" i="4"/>
  <c r="EB266" i="4"/>
  <c r="EB223" i="4"/>
  <c r="EB112" i="4"/>
  <c r="EB282" i="4"/>
  <c r="EB294" i="4"/>
  <c r="EB314" i="4"/>
  <c r="EB280" i="4"/>
  <c r="EB276" i="4"/>
  <c r="EB273" i="4"/>
  <c r="EB263" i="4"/>
  <c r="EB365" i="4"/>
  <c r="EB63" i="4"/>
  <c r="EB272" i="4"/>
  <c r="EB252" i="4"/>
  <c r="EB293" i="4"/>
  <c r="EB384" i="4"/>
  <c r="EB217" i="4"/>
  <c r="EB192" i="4"/>
  <c r="EB243" i="4"/>
  <c r="EB240" i="4"/>
  <c r="EB291" i="4"/>
  <c r="EB277" i="4"/>
  <c r="EB130" i="4"/>
  <c r="EB164" i="4"/>
  <c r="EB198" i="4"/>
  <c r="EB157" i="4"/>
  <c r="EB226" i="4"/>
  <c r="EB209" i="4"/>
  <c r="EB133" i="4"/>
  <c r="EB179" i="4"/>
  <c r="EB231" i="4"/>
  <c r="EB212" i="4"/>
  <c r="EB132" i="4"/>
  <c r="EB205" i="4"/>
  <c r="EB172" i="4"/>
  <c r="EB106" i="4"/>
  <c r="EB228" i="4"/>
  <c r="EB354" i="4"/>
  <c r="EB281" i="4"/>
  <c r="EB229" i="4"/>
  <c r="EB237" i="4"/>
  <c r="EB202" i="4"/>
  <c r="EB396" i="4"/>
  <c r="EB364" i="4"/>
  <c r="EB189" i="4"/>
  <c r="EB196" i="4"/>
  <c r="EB154" i="4"/>
  <c r="EB155" i="4"/>
  <c r="EB200" i="4"/>
  <c r="EB184" i="4"/>
  <c r="EB197" i="4"/>
  <c r="EB208" i="4"/>
  <c r="EB158" i="4"/>
  <c r="EB113" i="4"/>
  <c r="EB81" i="4"/>
  <c r="EB180" i="4"/>
  <c r="EB207" i="4"/>
  <c r="EB140" i="4"/>
  <c r="EB91" i="4"/>
  <c r="EB193" i="4"/>
  <c r="EB194" i="4"/>
  <c r="EB165" i="4"/>
  <c r="EB215" i="4"/>
  <c r="EB225" i="4"/>
  <c r="EB78" i="4"/>
  <c r="EB95" i="4"/>
  <c r="EB121" i="4"/>
  <c r="EB236" i="4"/>
  <c r="EB213" i="4"/>
  <c r="EB57" i="4"/>
  <c r="EB103" i="4"/>
  <c r="EB171" i="4"/>
  <c r="EB220" i="4"/>
  <c r="EB186" i="4"/>
  <c r="EB188" i="4"/>
  <c r="EB195" i="4"/>
  <c r="EB141" i="4"/>
  <c r="EB149" i="4"/>
  <c r="EB120" i="4"/>
  <c r="EB185" i="4"/>
  <c r="EB131" i="4"/>
  <c r="EB73" i="4"/>
  <c r="EB68" i="4"/>
  <c r="EB148" i="4"/>
  <c r="EB90" i="4"/>
  <c r="EB118" i="4"/>
  <c r="EB88" i="4"/>
  <c r="EB105" i="4"/>
  <c r="EB135" i="4"/>
  <c r="EB162" i="4"/>
  <c r="EB239" i="4"/>
  <c r="EB119" i="4"/>
  <c r="EB86" i="4"/>
  <c r="EB151" i="4"/>
  <c r="EB126" i="4"/>
  <c r="EB129" i="4"/>
  <c r="EB178" i="4"/>
  <c r="EB142" i="4"/>
  <c r="EB96" i="4"/>
  <c r="EB115" i="4"/>
  <c r="EB124" i="4"/>
  <c r="EB84" i="4"/>
  <c r="EB67" i="4"/>
  <c r="EB93" i="4"/>
  <c r="EB83" i="4"/>
  <c r="EB80" i="4"/>
  <c r="EB61" i="4"/>
  <c r="EB104" i="4"/>
  <c r="EB55" i="4"/>
  <c r="EB52" i="4"/>
  <c r="EB54" i="4"/>
  <c r="EB72" i="4"/>
  <c r="EB122" i="4"/>
  <c r="EB66" i="4"/>
  <c r="EB109" i="4"/>
  <c r="EB47" i="4"/>
  <c r="EB219" i="4"/>
  <c r="EB77" i="4"/>
  <c r="EB22" i="4"/>
  <c r="EB43" i="4"/>
  <c r="EB70" i="4"/>
  <c r="EB76" i="4"/>
  <c r="EB71" i="4"/>
  <c r="EB75" i="4"/>
  <c r="EB35" i="4"/>
  <c r="EB38" i="4"/>
  <c r="EB79" i="4"/>
  <c r="EB44" i="4"/>
  <c r="EB60" i="4"/>
  <c r="EB41" i="4"/>
  <c r="EB49" i="4"/>
  <c r="EB69" i="4"/>
  <c r="EB46" i="4"/>
  <c r="EB50" i="4"/>
  <c r="EB64" i="4"/>
  <c r="EB31" i="4"/>
  <c r="EB45" i="4"/>
  <c r="EB36" i="4"/>
  <c r="EB28" i="4"/>
  <c r="EB58" i="4"/>
  <c r="EB32" i="4"/>
  <c r="EB74" i="4"/>
  <c r="EB34" i="4"/>
  <c r="EB37" i="4"/>
  <c r="EB53" i="4"/>
  <c r="EB85" i="4"/>
  <c r="EB40" i="4"/>
  <c r="EB39" i="4"/>
  <c r="EB30" i="4"/>
  <c r="EB26" i="4"/>
  <c r="EB62" i="4"/>
  <c r="EB25" i="4"/>
  <c r="EB33" i="4"/>
  <c r="EB29" i="4"/>
  <c r="EB17" i="4"/>
  <c r="EB18" i="4"/>
  <c r="EB21" i="4"/>
  <c r="EB23" i="4"/>
  <c r="EB20" i="4"/>
  <c r="EB16" i="4"/>
  <c r="EB13" i="4"/>
  <c r="EB12" i="4"/>
  <c r="EB15" i="4"/>
  <c r="EB11" i="4"/>
  <c r="EB10" i="4"/>
  <c r="ED63" i="4"/>
  <c r="M101" i="4" l="1"/>
  <c r="N101" i="4" s="1"/>
  <c r="M368" i="4"/>
  <c r="N368" i="4" s="1"/>
  <c r="J347" i="4"/>
  <c r="K347" i="4" s="1"/>
  <c r="M310" i="4"/>
  <c r="N310" i="4" s="1"/>
  <c r="M346" i="4"/>
  <c r="N346" i="4" s="1"/>
  <c r="M309" i="4"/>
  <c r="N309" i="4" s="1"/>
  <c r="J325" i="4"/>
  <c r="K325" i="4" s="1"/>
  <c r="M355" i="4"/>
  <c r="N355" i="4" s="1"/>
  <c r="J134" i="4"/>
  <c r="K134" i="4" s="1"/>
  <c r="M156" i="4"/>
  <c r="N156" i="4" s="1"/>
  <c r="L310" i="4"/>
  <c r="O310" i="4"/>
  <c r="L355" i="4"/>
  <c r="O355" i="4"/>
  <c r="L346" i="4"/>
  <c r="O346" i="4"/>
  <c r="M325" i="4"/>
  <c r="N325" i="4" s="1"/>
  <c r="J368" i="4"/>
  <c r="K368" i="4" s="1"/>
  <c r="M134" i="4"/>
  <c r="N134" i="4" s="1"/>
  <c r="O325" i="4"/>
  <c r="L325" i="4"/>
  <c r="J310" i="4"/>
  <c r="K310" i="4" s="1"/>
  <c r="J346" i="4"/>
  <c r="K346" i="4" s="1"/>
  <c r="J355" i="4"/>
  <c r="K355" i="4" s="1"/>
  <c r="J101" i="4"/>
  <c r="K101" i="4" s="1"/>
  <c r="L309" i="4"/>
  <c r="O309" i="4"/>
  <c r="L134" i="4"/>
  <c r="O134" i="4"/>
  <c r="L156" i="4"/>
  <c r="O156" i="4"/>
  <c r="J309" i="4"/>
  <c r="K309" i="4" s="1"/>
  <c r="J156" i="4"/>
  <c r="K156" i="4" s="1"/>
  <c r="L101" i="4"/>
  <c r="O101" i="4"/>
  <c r="L368" i="4"/>
  <c r="O368" i="4"/>
  <c r="O347" i="4"/>
  <c r="L347" i="4"/>
  <c r="M347" i="4"/>
  <c r="N347" i="4" s="1"/>
  <c r="P326" i="4"/>
  <c r="P332" i="4"/>
  <c r="P210" i="4"/>
  <c r="P206" i="4"/>
  <c r="P369" i="4"/>
  <c r="P361" i="4"/>
  <c r="Q326" i="4"/>
  <c r="P233" i="4"/>
  <c r="Q206" i="4"/>
  <c r="Q332" i="4"/>
  <c r="P322" i="4"/>
  <c r="Q313" i="4"/>
  <c r="Q322" i="4"/>
  <c r="Q369" i="4"/>
  <c r="P313" i="4"/>
  <c r="Q210" i="4"/>
  <c r="Q87" i="4"/>
  <c r="Q361" i="4"/>
  <c r="P211" i="4"/>
  <c r="Q233" i="4"/>
  <c r="Q398" i="4"/>
  <c r="Q258" i="4"/>
  <c r="Q211" i="4"/>
  <c r="P258" i="4"/>
  <c r="P87" i="4"/>
  <c r="I37" i="14"/>
  <c r="I36" i="14"/>
  <c r="O38" i="14"/>
  <c r="O37" i="14"/>
  <c r="M36" i="14"/>
  <c r="O35" i="14"/>
  <c r="N35" i="14"/>
  <c r="S37" i="14"/>
  <c r="S36" i="14"/>
  <c r="DV190" i="4"/>
  <c r="DV260" i="4"/>
  <c r="DR343" i="4"/>
  <c r="DT315" i="4"/>
  <c r="DT324" i="4"/>
  <c r="O324" i="4" s="1"/>
  <c r="DT269" i="4"/>
  <c r="O269" i="4" s="1"/>
  <c r="DT57" i="4"/>
  <c r="DT29" i="4"/>
  <c r="DT145" i="4"/>
  <c r="DT45" i="4"/>
  <c r="DT71" i="4"/>
  <c r="DT93" i="4"/>
  <c r="DT265" i="4"/>
  <c r="DT149" i="4"/>
  <c r="DT167" i="4"/>
  <c r="DT116" i="4"/>
  <c r="DT225" i="4"/>
  <c r="DT193" i="4"/>
  <c r="DT205" i="4"/>
  <c r="DT154" i="4"/>
  <c r="DT208" i="4"/>
  <c r="DT217" i="4"/>
  <c r="DT293" i="4"/>
  <c r="DT314" i="4"/>
  <c r="DT130" i="4"/>
  <c r="DT250" i="4"/>
  <c r="DT295" i="4"/>
  <c r="DT319" i="4"/>
  <c r="DT367" i="4"/>
  <c r="DT343" i="4"/>
  <c r="DT260" i="4"/>
  <c r="M260" i="4" s="1"/>
  <c r="N260" i="4" s="1"/>
  <c r="DT190" i="4"/>
  <c r="DX15" i="4"/>
  <c r="DX18" i="4"/>
  <c r="DX30" i="4"/>
  <c r="DX34" i="4"/>
  <c r="DX145" i="4"/>
  <c r="DX45" i="4"/>
  <c r="DX66" i="4"/>
  <c r="DX71" i="4"/>
  <c r="DX52" i="4"/>
  <c r="DX92" i="4"/>
  <c r="DX86" i="4"/>
  <c r="DX151" i="4"/>
  <c r="DX73" i="4"/>
  <c r="DX59" i="4"/>
  <c r="DX135" i="4"/>
  <c r="DX118" i="4"/>
  <c r="DX148" i="4"/>
  <c r="DX181" i="4"/>
  <c r="DX141" i="4"/>
  <c r="DX65" i="4"/>
  <c r="DX168" i="4"/>
  <c r="DX136" i="4"/>
  <c r="DX103" i="4"/>
  <c r="DX128" i="4"/>
  <c r="DX78" i="4"/>
  <c r="DX215" i="4"/>
  <c r="DX194" i="4"/>
  <c r="DX204" i="4"/>
  <c r="DX207" i="4"/>
  <c r="DX100" i="4"/>
  <c r="DX51" i="4"/>
  <c r="DX155" i="4"/>
  <c r="DX364" i="4"/>
  <c r="DX208" i="4"/>
  <c r="DX281" i="4"/>
  <c r="DX271" i="4"/>
  <c r="DX371" i="4"/>
  <c r="DX234" i="4"/>
  <c r="DX214" i="4"/>
  <c r="DX314" i="4"/>
  <c r="DX288" i="4"/>
  <c r="DX292" i="4"/>
  <c r="DX161" i="4"/>
  <c r="DX303" i="4"/>
  <c r="DX308" i="4"/>
  <c r="DX344" i="4"/>
  <c r="DX348" i="4"/>
  <c r="DX350" i="4"/>
  <c r="DX362" i="4"/>
  <c r="DX377" i="4"/>
  <c r="DX379" i="4"/>
  <c r="DX72" i="4"/>
  <c r="DX104" i="4"/>
  <c r="DX142" i="4"/>
  <c r="DX111" i="4"/>
  <c r="DX114" i="4"/>
  <c r="DX88" i="4"/>
  <c r="DX97" i="4"/>
  <c r="DX143" i="4"/>
  <c r="DX139" i="4"/>
  <c r="DX110" i="4"/>
  <c r="DX163" i="4"/>
  <c r="DX113" i="4"/>
  <c r="DX99" i="4"/>
  <c r="DX200" i="4"/>
  <c r="DX202" i="4"/>
  <c r="DX132" i="4"/>
  <c r="DX106" i="4"/>
  <c r="DX212" i="4"/>
  <c r="DX199" i="4"/>
  <c r="DX164" i="4"/>
  <c r="DX280" i="4"/>
  <c r="DX112" i="4"/>
  <c r="DX372" i="4"/>
  <c r="DX331" i="4"/>
  <c r="DX367" i="4"/>
  <c r="DX358" i="4"/>
  <c r="DX241" i="4"/>
  <c r="DX373" i="4"/>
  <c r="DX39" i="4"/>
  <c r="DX58" i="4"/>
  <c r="DX41" i="4"/>
  <c r="DX44" i="4"/>
  <c r="DX77" i="4"/>
  <c r="DX80" i="4"/>
  <c r="DX124" i="4"/>
  <c r="DX178" i="4"/>
  <c r="DX123" i="4"/>
  <c r="DX82" i="4"/>
  <c r="DX162" i="4"/>
  <c r="DX105" i="4"/>
  <c r="DX182" i="4"/>
  <c r="DX169" i="4"/>
  <c r="DX95" i="4"/>
  <c r="DX186" i="4"/>
  <c r="DX220" i="4"/>
  <c r="DX188" i="4"/>
  <c r="DX116" i="4"/>
  <c r="DX117" i="4"/>
  <c r="DX225" i="4"/>
  <c r="DX165" i="4"/>
  <c r="DX193" i="4"/>
  <c r="DX91" i="4"/>
  <c r="DX180" i="4"/>
  <c r="DX205" i="4"/>
  <c r="DX189" i="4"/>
  <c r="DX321" i="4"/>
  <c r="DX237" i="4"/>
  <c r="DX187" i="4"/>
  <c r="DX354" i="4"/>
  <c r="DX231" i="4"/>
  <c r="DX340" i="4"/>
  <c r="DX157" i="4"/>
  <c r="DX236" i="4"/>
  <c r="DX293" i="4"/>
  <c r="DX63" i="4"/>
  <c r="DX263" i="4"/>
  <c r="DX276" i="4"/>
  <c r="DX294" i="4"/>
  <c r="DX222" i="4"/>
  <c r="DX306" i="4"/>
  <c r="DX242" i="4"/>
  <c r="DX166" i="4"/>
  <c r="DX342" i="4"/>
  <c r="DX268" i="4"/>
  <c r="DX357" i="4"/>
  <c r="DX312" i="4"/>
  <c r="DX125" i="4"/>
  <c r="DX274" i="4"/>
  <c r="DX378" i="4"/>
  <c r="DX36" i="4"/>
  <c r="DX38" i="4"/>
  <c r="DX89" i="4"/>
  <c r="DX108" i="4"/>
  <c r="DX98" i="4"/>
  <c r="DX90" i="4"/>
  <c r="DX107" i="4"/>
  <c r="DX120" i="4"/>
  <c r="DX171" i="4"/>
  <c r="DX255" i="4"/>
  <c r="DX159" i="4"/>
  <c r="DX196" i="4"/>
  <c r="DX184" i="4"/>
  <c r="DX154" i="4"/>
  <c r="DX172" i="4"/>
  <c r="DX177" i="4"/>
  <c r="DX277" i="4"/>
  <c r="DX243" i="4"/>
  <c r="DX192" i="4"/>
  <c r="DX273" i="4"/>
  <c r="DX266" i="4"/>
  <c r="DX330" i="4"/>
  <c r="DX175" i="4"/>
  <c r="DX174" i="4"/>
  <c r="DX259" i="4"/>
  <c r="DX327" i="4"/>
  <c r="DX374" i="4"/>
  <c r="DX19" i="4"/>
  <c r="DX24" i="4"/>
  <c r="DX62" i="4"/>
  <c r="DX27" i="4"/>
  <c r="DX50" i="4"/>
  <c r="DX49" i="4"/>
  <c r="DX69" i="4"/>
  <c r="DX43" i="4"/>
  <c r="DX75" i="4"/>
  <c r="DX70" i="4"/>
  <c r="DX55" i="4"/>
  <c r="DX61" i="4"/>
  <c r="DX93" i="4"/>
  <c r="DX67" i="4"/>
  <c r="DX115" i="4"/>
  <c r="DX129" i="4"/>
  <c r="DX126" i="4"/>
  <c r="DX119" i="4"/>
  <c r="DX83" i="4"/>
  <c r="DX68" i="4"/>
  <c r="DX56" i="4"/>
  <c r="DX131" i="4"/>
  <c r="DX265" i="4"/>
  <c r="DX153" i="4"/>
  <c r="DX42" i="4"/>
  <c r="DX167" i="4"/>
  <c r="DX238" i="4"/>
  <c r="DX137" i="4"/>
  <c r="DX213" i="4"/>
  <c r="DX121" i="4"/>
  <c r="DX146" i="4"/>
  <c r="DX160" i="4"/>
  <c r="DX183" i="4"/>
  <c r="DX140" i="4"/>
  <c r="DX81" i="4"/>
  <c r="DX197" i="4"/>
  <c r="DX245" i="4"/>
  <c r="DX396" i="4"/>
  <c r="DX191" i="4"/>
  <c r="DX229" i="4"/>
  <c r="DX228" i="4"/>
  <c r="DX307" i="4"/>
  <c r="DX339" i="4"/>
  <c r="DX133" i="4"/>
  <c r="DX226" i="4"/>
  <c r="DX291" i="4"/>
  <c r="DX384" i="4"/>
  <c r="DX356" i="4"/>
  <c r="DX179" i="4"/>
  <c r="DX365" i="4"/>
  <c r="DX147" i="4"/>
  <c r="DX282" i="4"/>
  <c r="DX223" i="4"/>
  <c r="DX130" i="4"/>
  <c r="DX250" i="4"/>
  <c r="DX216" i="4"/>
  <c r="DX246" i="4"/>
  <c r="DX319" i="4"/>
  <c r="DX295" i="4"/>
  <c r="DX290" i="4"/>
  <c r="DX267" i="4"/>
  <c r="DX333" i="4"/>
  <c r="DX318" i="4"/>
  <c r="DX360" i="4"/>
  <c r="DZ150" i="4"/>
  <c r="DZ33" i="4"/>
  <c r="DZ38" i="4"/>
  <c r="DZ54" i="4"/>
  <c r="DZ142" i="4"/>
  <c r="DZ82" i="4"/>
  <c r="DZ243" i="4"/>
  <c r="DZ15" i="4"/>
  <c r="DZ30" i="4"/>
  <c r="DZ61" i="4"/>
  <c r="DZ129" i="4"/>
  <c r="DZ137" i="4"/>
  <c r="DZ85" i="4"/>
  <c r="DZ151" i="4"/>
  <c r="DZ111" i="4"/>
  <c r="DZ396" i="4"/>
  <c r="EB14" i="4"/>
  <c r="EB19" i="4"/>
  <c r="EB24" i="4"/>
  <c r="EB145" i="4"/>
  <c r="EB48" i="4"/>
  <c r="EB27" i="4"/>
  <c r="EB89" i="4"/>
  <c r="EB108" i="4"/>
  <c r="EB94" i="4"/>
  <c r="EB98" i="4"/>
  <c r="EB111" i="4"/>
  <c r="EB102" i="4"/>
  <c r="EB59" i="4"/>
  <c r="EB182" i="4"/>
  <c r="EB114" i="4"/>
  <c r="EB97" i="4"/>
  <c r="EB169" i="4"/>
  <c r="EB168" i="4"/>
  <c r="EB163" i="4"/>
  <c r="EB143" i="4"/>
  <c r="EB65" i="4"/>
  <c r="EB136" i="4"/>
  <c r="EB255" i="4"/>
  <c r="EB137" i="4"/>
  <c r="EB117" i="4"/>
  <c r="EB160" i="4"/>
  <c r="EB187" i="4"/>
  <c r="EB159" i="4"/>
  <c r="EB99" i="4"/>
  <c r="EB245" i="4"/>
  <c r="EB321" i="4"/>
  <c r="EB191" i="4"/>
  <c r="EB307" i="4"/>
  <c r="EB150" i="4"/>
  <c r="EB271" i="4"/>
  <c r="EB199" i="4"/>
  <c r="EB356" i="4"/>
  <c r="EB371" i="4"/>
  <c r="EB234" i="4"/>
  <c r="EB214" i="4"/>
  <c r="EB222" i="4"/>
  <c r="EB330" i="4"/>
  <c r="EB216" i="4"/>
  <c r="EB357" i="4"/>
  <c r="EB125" i="4"/>
  <c r="EB274" i="4"/>
  <c r="EB123" i="4"/>
  <c r="EB92" i="4"/>
  <c r="EB82" i="4"/>
  <c r="EB238" i="4"/>
  <c r="EB107" i="4"/>
  <c r="EB153" i="4"/>
  <c r="EB128" i="4"/>
  <c r="EB42" i="4"/>
  <c r="EB116" i="4"/>
  <c r="EB183" i="4"/>
  <c r="EB100" i="4"/>
  <c r="EB146" i="4"/>
  <c r="EB204" i="4"/>
  <c r="EB339" i="4"/>
  <c r="EB177" i="4"/>
  <c r="EB161" i="4"/>
  <c r="EB246" i="4"/>
  <c r="EB295" i="4"/>
  <c r="EB265" i="4"/>
  <c r="EB181" i="4"/>
  <c r="EB56" i="4"/>
  <c r="EB167" i="4"/>
  <c r="EB110" i="4"/>
  <c r="EB139" i="4"/>
  <c r="EB340" i="4"/>
  <c r="ED283" i="4"/>
  <c r="ED244" i="4"/>
  <c r="ED296" i="4"/>
  <c r="ED375" i="4"/>
  <c r="ED376" i="4"/>
  <c r="ED360" i="4"/>
  <c r="ED51" i="4"/>
  <c r="ED175" i="4"/>
  <c r="ED259" i="4"/>
  <c r="ED267" i="4"/>
  <c r="ED246" i="4"/>
  <c r="ED308" i="4"/>
  <c r="ED374" i="4"/>
  <c r="ED318" i="4"/>
  <c r="ED378" i="4"/>
  <c r="ED379" i="4"/>
  <c r="ED333" i="4"/>
  <c r="ED274" i="4"/>
  <c r="ED377" i="4"/>
  <c r="ED327" i="4"/>
  <c r="ED373" i="4"/>
  <c r="ED125" i="4"/>
  <c r="ED362" i="4"/>
  <c r="ED290" i="4"/>
  <c r="ED306" i="4"/>
  <c r="ED312" i="4"/>
  <c r="ED350" i="4"/>
  <c r="ED241" i="4"/>
  <c r="ED295" i="4"/>
  <c r="ED357" i="4"/>
  <c r="ED358" i="4"/>
  <c r="ED319" i="4"/>
  <c r="ED268" i="4"/>
  <c r="ED147" i="4"/>
  <c r="ED348" i="4"/>
  <c r="ED367" i="4"/>
  <c r="ED342" i="4"/>
  <c r="ED248" i="4"/>
  <c r="ED344" i="4"/>
  <c r="ED174" i="4"/>
  <c r="ED288" i="4"/>
  <c r="ED166" i="4"/>
  <c r="ED242" i="4"/>
  <c r="ED216" i="4"/>
  <c r="ED372" i="4"/>
  <c r="ED294" i="4"/>
  <c r="ED303" i="4"/>
  <c r="ED250" i="4"/>
  <c r="ED161" i="4"/>
  <c r="ED330" i="4"/>
  <c r="ED331" i="4"/>
  <c r="ED292" i="4"/>
  <c r="ED266" i="4"/>
  <c r="ED223" i="4"/>
  <c r="ED157" i="4"/>
  <c r="ED112" i="4"/>
  <c r="ED282" i="4"/>
  <c r="ED222" i="4"/>
  <c r="ED314" i="4"/>
  <c r="ED280" i="4"/>
  <c r="ED276" i="4"/>
  <c r="ED214" i="4"/>
  <c r="ED273" i="4"/>
  <c r="ED263" i="4"/>
  <c r="ED234" i="4"/>
  <c r="ED365" i="4"/>
  <c r="ED371" i="4"/>
  <c r="ED272" i="4"/>
  <c r="ED252" i="4"/>
  <c r="ED293" i="4"/>
  <c r="ED199" i="4"/>
  <c r="ED384" i="4"/>
  <c r="ED217" i="4"/>
  <c r="ED192" i="4"/>
  <c r="ED356" i="4"/>
  <c r="ED243" i="4"/>
  <c r="ED240" i="4"/>
  <c r="ED132" i="4"/>
  <c r="ED291" i="4"/>
  <c r="ED277" i="4"/>
  <c r="ED198" i="4"/>
  <c r="ED209" i="4"/>
  <c r="ED226" i="4"/>
  <c r="ED231" i="4"/>
  <c r="ED340" i="4"/>
  <c r="ED179" i="4"/>
  <c r="ED177" i="4"/>
  <c r="ED130" i="4"/>
  <c r="ED271" i="4"/>
  <c r="ED212" i="4"/>
  <c r="ED150" i="4"/>
  <c r="ED172" i="4"/>
  <c r="ED339" i="4"/>
  <c r="ED307" i="4"/>
  <c r="ED155" i="4"/>
  <c r="ED106" i="4"/>
  <c r="ED228" i="4"/>
  <c r="ED354" i="4"/>
  <c r="ED281" i="4"/>
  <c r="ED229" i="4"/>
  <c r="ED191" i="4"/>
  <c r="ED237" i="4"/>
  <c r="ED202" i="4"/>
  <c r="ED396" i="4"/>
  <c r="ED321" i="4"/>
  <c r="ED364" i="4"/>
  <c r="ED154" i="4"/>
  <c r="ED189" i="4"/>
  <c r="ED196" i="4"/>
  <c r="ED200" i="4"/>
  <c r="ED245" i="4"/>
  <c r="ED184" i="4"/>
  <c r="ED99" i="4"/>
  <c r="ED197" i="4"/>
  <c r="ED208" i="4"/>
  <c r="ED158" i="4"/>
  <c r="ED113" i="4"/>
  <c r="ED81" i="4"/>
  <c r="ED180" i="4"/>
  <c r="ED207" i="4"/>
  <c r="ED159" i="4"/>
  <c r="ED187" i="4"/>
  <c r="ED215" i="4"/>
  <c r="ED140" i="4"/>
  <c r="ED95" i="4"/>
  <c r="ED91" i="4"/>
  <c r="ED204" i="4"/>
  <c r="ED193" i="4"/>
  <c r="ED165" i="4"/>
  <c r="ED194" i="4"/>
  <c r="ED160" i="4"/>
  <c r="ED117" i="4"/>
  <c r="ED121" i="4"/>
  <c r="ED139" i="4"/>
  <c r="ED225" i="4"/>
  <c r="ED78" i="4"/>
  <c r="ED146" i="4"/>
  <c r="ED100" i="4"/>
  <c r="ED137" i="4"/>
  <c r="ED236" i="4"/>
  <c r="ED110" i="4"/>
  <c r="ED136" i="4"/>
  <c r="ED213" i="4"/>
  <c r="ED57" i="4"/>
  <c r="ED255" i="4"/>
  <c r="ED116" i="4"/>
  <c r="ED183" i="4"/>
  <c r="ED103" i="4"/>
  <c r="ED171" i="4"/>
  <c r="ED120" i="4"/>
  <c r="ED167" i="4"/>
  <c r="ED65" i="4"/>
  <c r="ED42" i="4"/>
  <c r="ED143" i="4"/>
  <c r="ED186" i="4"/>
  <c r="ED128" i="4"/>
  <c r="ED188" i="4"/>
  <c r="ED163" i="4"/>
  <c r="ED148" i="4"/>
  <c r="ED141" i="4"/>
  <c r="ED168" i="4"/>
  <c r="ED90" i="4"/>
  <c r="ED56" i="4"/>
  <c r="ED149" i="4"/>
  <c r="ED153" i="4"/>
  <c r="ED73" i="4"/>
  <c r="ED185" i="4"/>
  <c r="ED131" i="4"/>
  <c r="ED181" i="4"/>
  <c r="ED97" i="4"/>
  <c r="ED68" i="4"/>
  <c r="ED107" i="4"/>
  <c r="ED238" i="4"/>
  <c r="ED182" i="4"/>
  <c r="ED118" i="4"/>
  <c r="ED88" i="4"/>
  <c r="ED105" i="4"/>
  <c r="ED135" i="4"/>
  <c r="ED265" i="4"/>
  <c r="ED82" i="4"/>
  <c r="ED102" i="4"/>
  <c r="ED162" i="4"/>
  <c r="ED239" i="4"/>
  <c r="ED114" i="4"/>
  <c r="ED92" i="4"/>
  <c r="ED119" i="4"/>
  <c r="ED86" i="4"/>
  <c r="ED195" i="4"/>
  <c r="ED123" i="4"/>
  <c r="ED126" i="4"/>
  <c r="ED98" i="4"/>
  <c r="ED129" i="4"/>
  <c r="ED178" i="4"/>
  <c r="ED142" i="4"/>
  <c r="ED93" i="4"/>
  <c r="ED94" i="4"/>
  <c r="ED96" i="4"/>
  <c r="ED115" i="4"/>
  <c r="ED124" i="4"/>
  <c r="ED67" i="4"/>
  <c r="ED84" i="4"/>
  <c r="ED83" i="4"/>
  <c r="ED108" i="4"/>
  <c r="ED61" i="4"/>
  <c r="ED80" i="4"/>
  <c r="ED55" i="4"/>
  <c r="ED104" i="4"/>
  <c r="ED47" i="4"/>
  <c r="ED52" i="4"/>
  <c r="ED54" i="4"/>
  <c r="ED89" i="4"/>
  <c r="ED35" i="4"/>
  <c r="ED43" i="4"/>
  <c r="ED122" i="4"/>
  <c r="ED66" i="4"/>
  <c r="ED109" i="4"/>
  <c r="ED219" i="4"/>
  <c r="ED72" i="4"/>
  <c r="ED77" i="4"/>
  <c r="ED76" i="4"/>
  <c r="ED22" i="4"/>
  <c r="ED70" i="4"/>
  <c r="ED71" i="4"/>
  <c r="ED75" i="4"/>
  <c r="ED79" i="4"/>
  <c r="ED44" i="4"/>
  <c r="ED38" i="4"/>
  <c r="ED41" i="4"/>
  <c r="ED60" i="4"/>
  <c r="ED31" i="4"/>
  <c r="ED49" i="4"/>
  <c r="ED32" i="4"/>
  <c r="ED69" i="4"/>
  <c r="ED46" i="4"/>
  <c r="ED64" i="4"/>
  <c r="ED36" i="4"/>
  <c r="ED45" i="4"/>
  <c r="ED27" i="4"/>
  <c r="ED58" i="4"/>
  <c r="ED28" i="4"/>
  <c r="ED48" i="4"/>
  <c r="ED74" i="4"/>
  <c r="ED50" i="4"/>
  <c r="ED34" i="4"/>
  <c r="ED145" i="4"/>
  <c r="ED37" i="4"/>
  <c r="ED53" i="4"/>
  <c r="ED24" i="4"/>
  <c r="ED40" i="4"/>
  <c r="ED39" i="4"/>
  <c r="ED30" i="4"/>
  <c r="ED26" i="4"/>
  <c r="ED62" i="4"/>
  <c r="ED25" i="4"/>
  <c r="ED85" i="4"/>
  <c r="ED33" i="4"/>
  <c r="ED29" i="4"/>
  <c r="ED17" i="4"/>
  <c r="ED18" i="4"/>
  <c r="ED21" i="4"/>
  <c r="ED23" i="4"/>
  <c r="ED20" i="4"/>
  <c r="ED16" i="4"/>
  <c r="ED19" i="4"/>
  <c r="ED13" i="4"/>
  <c r="ED12" i="4"/>
  <c r="ED15" i="4"/>
  <c r="ED14" i="4"/>
  <c r="ED11" i="4"/>
  <c r="ED10" i="4"/>
  <c r="EF283" i="4"/>
  <c r="EF244" i="4"/>
  <c r="EF296" i="4"/>
  <c r="EF375" i="4"/>
  <c r="EF376" i="4"/>
  <c r="EF360" i="4"/>
  <c r="EF51" i="4"/>
  <c r="EF175" i="4"/>
  <c r="EF63" i="4"/>
  <c r="EF259" i="4"/>
  <c r="EF267" i="4"/>
  <c r="EF246" i="4"/>
  <c r="EF308" i="4"/>
  <c r="EF374" i="4"/>
  <c r="EF318" i="4"/>
  <c r="EF378" i="4"/>
  <c r="EF379" i="4"/>
  <c r="EF333" i="4"/>
  <c r="EF274" i="4"/>
  <c r="EF377" i="4"/>
  <c r="EF327" i="4"/>
  <c r="EF373" i="4"/>
  <c r="EF125" i="4"/>
  <c r="EF362" i="4"/>
  <c r="EF290" i="4"/>
  <c r="EF306" i="4"/>
  <c r="EF312" i="4"/>
  <c r="EF350" i="4"/>
  <c r="EF241" i="4"/>
  <c r="EF295" i="4"/>
  <c r="EF357" i="4"/>
  <c r="EF358" i="4"/>
  <c r="EF319" i="4"/>
  <c r="EF268" i="4"/>
  <c r="EF147" i="4"/>
  <c r="EF348" i="4"/>
  <c r="EF367" i="4"/>
  <c r="EF342" i="4"/>
  <c r="EF248" i="4"/>
  <c r="EF344" i="4"/>
  <c r="EF174" i="4"/>
  <c r="EF288" i="4"/>
  <c r="EF166" i="4"/>
  <c r="EF242" i="4"/>
  <c r="EF216" i="4"/>
  <c r="EF372" i="4"/>
  <c r="EF294" i="4"/>
  <c r="EF303" i="4"/>
  <c r="EF250" i="4"/>
  <c r="EF161" i="4"/>
  <c r="EF330" i="4"/>
  <c r="EF331" i="4"/>
  <c r="EF292" i="4"/>
  <c r="EF266" i="4"/>
  <c r="EF223" i="4"/>
  <c r="EF157" i="4"/>
  <c r="EF112" i="4"/>
  <c r="EF282" i="4"/>
  <c r="EF222" i="4"/>
  <c r="EF314" i="4"/>
  <c r="EF280" i="4"/>
  <c r="EF276" i="4"/>
  <c r="EF214" i="4"/>
  <c r="EF273" i="4"/>
  <c r="EF263" i="4"/>
  <c r="EF234" i="4"/>
  <c r="EF365" i="4"/>
  <c r="EF371" i="4"/>
  <c r="EF272" i="4"/>
  <c r="EF252" i="4"/>
  <c r="EF293" i="4"/>
  <c r="EF199" i="4"/>
  <c r="EF384" i="4"/>
  <c r="EF217" i="4"/>
  <c r="EF192" i="4"/>
  <c r="EF356" i="4"/>
  <c r="EF243" i="4"/>
  <c r="EF240" i="4"/>
  <c r="EF164" i="4"/>
  <c r="EF132" i="4"/>
  <c r="EF291" i="4"/>
  <c r="EF277" i="4"/>
  <c r="EF133" i="4"/>
  <c r="EF198" i="4"/>
  <c r="EF209" i="4"/>
  <c r="EF226" i="4"/>
  <c r="EF231" i="4"/>
  <c r="EF340" i="4"/>
  <c r="EF179" i="4"/>
  <c r="EF177" i="4"/>
  <c r="EF130" i="4"/>
  <c r="EF271" i="4"/>
  <c r="EF212" i="4"/>
  <c r="EF205" i="4"/>
  <c r="EF150" i="4"/>
  <c r="EF172" i="4"/>
  <c r="EF339" i="4"/>
  <c r="EF307" i="4"/>
  <c r="EF155" i="4"/>
  <c r="EF106" i="4"/>
  <c r="EF228" i="4"/>
  <c r="EF354" i="4"/>
  <c r="EF281" i="4"/>
  <c r="EF229" i="4"/>
  <c r="EF191" i="4"/>
  <c r="EF237" i="4"/>
  <c r="EF202" i="4"/>
  <c r="EF396" i="4"/>
  <c r="EF321" i="4"/>
  <c r="EF364" i="4"/>
  <c r="EF154" i="4"/>
  <c r="EF189" i="4"/>
  <c r="EF196" i="4"/>
  <c r="EF200" i="4"/>
  <c r="EF245" i="4"/>
  <c r="EF184" i="4"/>
  <c r="EF99" i="4"/>
  <c r="EF197" i="4"/>
  <c r="EF208" i="4"/>
  <c r="EF158" i="4"/>
  <c r="EF113" i="4"/>
  <c r="EF81" i="4"/>
  <c r="EF180" i="4"/>
  <c r="EF207" i="4"/>
  <c r="EF159" i="4"/>
  <c r="EF187" i="4"/>
  <c r="EF215" i="4"/>
  <c r="EF140" i="4"/>
  <c r="EF95" i="4"/>
  <c r="EF91" i="4"/>
  <c r="EF204" i="4"/>
  <c r="EF193" i="4"/>
  <c r="EF165" i="4"/>
  <c r="EF194" i="4"/>
  <c r="EF160" i="4"/>
  <c r="EF117" i="4"/>
  <c r="EF121" i="4"/>
  <c r="EF139" i="4"/>
  <c r="EF225" i="4"/>
  <c r="EF78" i="4"/>
  <c r="EF146" i="4"/>
  <c r="EF100" i="4"/>
  <c r="EF137" i="4"/>
  <c r="EF236" i="4"/>
  <c r="EF110" i="4"/>
  <c r="EF136" i="4"/>
  <c r="EF213" i="4"/>
  <c r="EF57" i="4"/>
  <c r="EF255" i="4"/>
  <c r="EF116" i="4"/>
  <c r="EF183" i="4"/>
  <c r="EF103" i="4"/>
  <c r="EF171" i="4"/>
  <c r="EF120" i="4"/>
  <c r="EF167" i="4"/>
  <c r="EF65" i="4"/>
  <c r="EF220" i="4"/>
  <c r="EF42" i="4"/>
  <c r="EF143" i="4"/>
  <c r="EF186" i="4"/>
  <c r="EF128" i="4"/>
  <c r="EF188" i="4"/>
  <c r="EF163" i="4"/>
  <c r="EF148" i="4"/>
  <c r="EF141" i="4"/>
  <c r="EF168" i="4"/>
  <c r="EF90" i="4"/>
  <c r="EF56" i="4"/>
  <c r="EF149" i="4"/>
  <c r="EF169" i="4"/>
  <c r="EF153" i="4"/>
  <c r="EF73" i="4"/>
  <c r="EF185" i="4"/>
  <c r="EF131" i="4"/>
  <c r="EF181" i="4"/>
  <c r="EF97" i="4"/>
  <c r="EF68" i="4"/>
  <c r="EF107" i="4"/>
  <c r="EF59" i="4"/>
  <c r="EF238" i="4"/>
  <c r="EF182" i="4"/>
  <c r="EF118" i="4"/>
  <c r="EF88" i="4"/>
  <c r="EF105" i="4"/>
  <c r="EF135" i="4"/>
  <c r="EF265" i="4"/>
  <c r="EF82" i="4"/>
  <c r="EF102" i="4"/>
  <c r="EF162" i="4"/>
  <c r="EF239" i="4"/>
  <c r="EF114" i="4"/>
  <c r="EF92" i="4"/>
  <c r="EF111" i="4"/>
  <c r="EF119" i="4"/>
  <c r="EF86" i="4"/>
  <c r="EF151" i="4"/>
  <c r="EF195" i="4"/>
  <c r="EF123" i="4"/>
  <c r="EF126" i="4"/>
  <c r="EF98" i="4"/>
  <c r="EF129" i="4"/>
  <c r="EF178" i="4"/>
  <c r="EF142" i="4"/>
  <c r="EF93" i="4"/>
  <c r="EF94" i="4"/>
  <c r="EF96" i="4"/>
  <c r="EF115" i="4"/>
  <c r="EF124" i="4"/>
  <c r="EF67" i="4"/>
  <c r="EF84" i="4"/>
  <c r="EF83" i="4"/>
  <c r="EF108" i="4"/>
  <c r="EF61" i="4"/>
  <c r="EF80" i="4"/>
  <c r="EF55" i="4"/>
  <c r="EF104" i="4"/>
  <c r="EF47" i="4"/>
  <c r="EF52" i="4"/>
  <c r="EF54" i="4"/>
  <c r="EF89" i="4"/>
  <c r="EF35" i="4"/>
  <c r="EF43" i="4"/>
  <c r="EF122" i="4"/>
  <c r="EF66" i="4"/>
  <c r="EF109" i="4"/>
  <c r="EF219" i="4"/>
  <c r="EF72" i="4"/>
  <c r="EF77" i="4"/>
  <c r="EF76" i="4"/>
  <c r="EF22" i="4"/>
  <c r="EF70" i="4"/>
  <c r="EF71" i="4"/>
  <c r="EF75" i="4"/>
  <c r="EF79" i="4"/>
  <c r="EF44" i="4"/>
  <c r="EF38" i="4"/>
  <c r="EF41" i="4"/>
  <c r="EF60" i="4"/>
  <c r="EF31" i="4"/>
  <c r="EF49" i="4"/>
  <c r="EF32" i="4"/>
  <c r="EF69" i="4"/>
  <c r="EF46" i="4"/>
  <c r="EF64" i="4"/>
  <c r="EF36" i="4"/>
  <c r="EF45" i="4"/>
  <c r="EF27" i="4"/>
  <c r="EF58" i="4"/>
  <c r="EF28" i="4"/>
  <c r="EF48" i="4"/>
  <c r="EF74" i="4"/>
  <c r="EF50" i="4"/>
  <c r="EF34" i="4"/>
  <c r="EF145" i="4"/>
  <c r="EF37" i="4"/>
  <c r="EF53" i="4"/>
  <c r="EF24" i="4"/>
  <c r="EF40" i="4"/>
  <c r="EF39" i="4"/>
  <c r="EF30" i="4"/>
  <c r="EF26" i="4"/>
  <c r="EF62" i="4"/>
  <c r="EF25" i="4"/>
  <c r="EF85" i="4"/>
  <c r="EF33" i="4"/>
  <c r="EF29" i="4"/>
  <c r="EF17" i="4"/>
  <c r="EF18" i="4"/>
  <c r="EF21" i="4"/>
  <c r="EF23" i="4"/>
  <c r="EF20" i="4"/>
  <c r="EF16" i="4"/>
  <c r="EF19" i="4"/>
  <c r="EF13" i="4"/>
  <c r="EF12" i="4"/>
  <c r="EF15" i="4"/>
  <c r="EF14" i="4"/>
  <c r="EF11" i="4"/>
  <c r="EF10" i="4"/>
  <c r="FP360" i="4"/>
  <c r="FN360" i="4"/>
  <c r="FL360" i="4"/>
  <c r="FJ360" i="4"/>
  <c r="FH360" i="4"/>
  <c r="FF360" i="4"/>
  <c r="FD360" i="4"/>
  <c r="FB360" i="4"/>
  <c r="EZ360" i="4"/>
  <c r="EX360" i="4"/>
  <c r="EV360" i="4"/>
  <c r="ET360" i="4"/>
  <c r="ER360" i="4"/>
  <c r="EP360" i="4"/>
  <c r="EN360" i="4"/>
  <c r="EL360" i="4"/>
  <c r="EJ360" i="4"/>
  <c r="EH360" i="4"/>
  <c r="FP51" i="4"/>
  <c r="FN51" i="4"/>
  <c r="FL51" i="4"/>
  <c r="FJ51" i="4"/>
  <c r="FH51" i="4"/>
  <c r="FF51" i="4"/>
  <c r="FD51" i="4"/>
  <c r="FB51" i="4"/>
  <c r="EZ51" i="4"/>
  <c r="EX51" i="4"/>
  <c r="EV51" i="4"/>
  <c r="ET51" i="4"/>
  <c r="ER51" i="4"/>
  <c r="EP51" i="4"/>
  <c r="EN51" i="4"/>
  <c r="EL51" i="4"/>
  <c r="EJ51" i="4"/>
  <c r="EH51" i="4"/>
  <c r="FP175" i="4"/>
  <c r="FN175" i="4"/>
  <c r="FL175" i="4"/>
  <c r="FJ175" i="4"/>
  <c r="FH175" i="4"/>
  <c r="FF175" i="4"/>
  <c r="FD175" i="4"/>
  <c r="FB175" i="4"/>
  <c r="EZ175" i="4"/>
  <c r="EX175" i="4"/>
  <c r="EV175" i="4"/>
  <c r="ET175" i="4"/>
  <c r="ER175" i="4"/>
  <c r="EP175" i="4"/>
  <c r="EN175" i="4"/>
  <c r="EL175" i="4"/>
  <c r="EJ175" i="4"/>
  <c r="EH175" i="4"/>
  <c r="B411" i="4"/>
  <c r="FP63" i="4"/>
  <c r="FN63" i="4"/>
  <c r="FL63" i="4"/>
  <c r="FJ63" i="4"/>
  <c r="FH63" i="4"/>
  <c r="FF63" i="4"/>
  <c r="FD63" i="4"/>
  <c r="FB63" i="4"/>
  <c r="EZ63" i="4"/>
  <c r="EX63" i="4"/>
  <c r="EV63" i="4"/>
  <c r="ET63" i="4"/>
  <c r="ER63" i="4"/>
  <c r="EP63" i="4"/>
  <c r="EN63" i="4"/>
  <c r="EL63" i="4"/>
  <c r="EJ63" i="4"/>
  <c r="EH63" i="4"/>
  <c r="B437" i="4"/>
  <c r="FP259" i="4"/>
  <c r="FN259" i="4"/>
  <c r="FL259" i="4"/>
  <c r="FJ259" i="4"/>
  <c r="FH259" i="4"/>
  <c r="FF259" i="4"/>
  <c r="FD259" i="4"/>
  <c r="FB259" i="4"/>
  <c r="EZ259" i="4"/>
  <c r="EX259" i="4"/>
  <c r="EV259" i="4"/>
  <c r="ET259" i="4"/>
  <c r="ER259" i="4"/>
  <c r="EP259" i="4"/>
  <c r="EN259" i="4"/>
  <c r="EL259" i="4"/>
  <c r="EJ259" i="4"/>
  <c r="EH259" i="4"/>
  <c r="B518" i="4"/>
  <c r="FP267" i="4"/>
  <c r="FN267" i="4"/>
  <c r="FL267" i="4"/>
  <c r="FJ267" i="4"/>
  <c r="FH267" i="4"/>
  <c r="FF267" i="4"/>
  <c r="FD267" i="4"/>
  <c r="FB267" i="4"/>
  <c r="EZ267" i="4"/>
  <c r="EX267" i="4"/>
  <c r="EV267" i="4"/>
  <c r="ET267" i="4"/>
  <c r="ER267" i="4"/>
  <c r="EP267" i="4"/>
  <c r="EN267" i="4"/>
  <c r="EL267" i="4"/>
  <c r="EJ267" i="4"/>
  <c r="EH267" i="4"/>
  <c r="B464" i="4"/>
  <c r="FP246" i="4"/>
  <c r="FN246" i="4"/>
  <c r="FL246" i="4"/>
  <c r="FJ246" i="4"/>
  <c r="FH246" i="4"/>
  <c r="FF246" i="4"/>
  <c r="FD246" i="4"/>
  <c r="FB246" i="4"/>
  <c r="EZ246" i="4"/>
  <c r="EX246" i="4"/>
  <c r="EV246" i="4"/>
  <c r="ET246" i="4"/>
  <c r="ER246" i="4"/>
  <c r="EP246" i="4"/>
  <c r="EN246" i="4"/>
  <c r="EL246" i="4"/>
  <c r="EJ246" i="4"/>
  <c r="EH246" i="4"/>
  <c r="B442" i="4"/>
  <c r="FP308" i="4"/>
  <c r="FN308" i="4"/>
  <c r="FL308" i="4"/>
  <c r="FJ308" i="4"/>
  <c r="FH308" i="4"/>
  <c r="FF308" i="4"/>
  <c r="FD308" i="4"/>
  <c r="FB308" i="4"/>
  <c r="EZ308" i="4"/>
  <c r="EX308" i="4"/>
  <c r="EV308" i="4"/>
  <c r="ET308" i="4"/>
  <c r="ER308" i="4"/>
  <c r="EP308" i="4"/>
  <c r="EN308" i="4"/>
  <c r="EL308" i="4"/>
  <c r="EJ308" i="4"/>
  <c r="EH308" i="4"/>
  <c r="B582" i="4"/>
  <c r="J175" i="4" l="1"/>
  <c r="K175" i="4" s="1"/>
  <c r="J267" i="4"/>
  <c r="K267" i="4" s="1"/>
  <c r="J51" i="4"/>
  <c r="K51" i="4" s="1"/>
  <c r="O190" i="4"/>
  <c r="M360" i="4"/>
  <c r="N360" i="4" s="1"/>
  <c r="J246" i="4"/>
  <c r="K246" i="4" s="1"/>
  <c r="J259" i="4"/>
  <c r="K259" i="4" s="1"/>
  <c r="M308" i="4"/>
  <c r="N308" i="4" s="1"/>
  <c r="L343" i="4"/>
  <c r="L260" i="4"/>
  <c r="L246" i="4"/>
  <c r="O246" i="4"/>
  <c r="O175" i="4"/>
  <c r="L175" i="4"/>
  <c r="O308" i="4"/>
  <c r="L308" i="4"/>
  <c r="M259" i="4"/>
  <c r="N259" i="4" s="1"/>
  <c r="J260" i="4"/>
  <c r="K260" i="4" s="1"/>
  <c r="M246" i="4"/>
  <c r="N246" i="4" s="1"/>
  <c r="M324" i="4"/>
  <c r="N324" i="4" s="1"/>
  <c r="M175" i="4"/>
  <c r="N175" i="4" s="1"/>
  <c r="L269" i="4"/>
  <c r="J308" i="4"/>
  <c r="K308" i="4" s="1"/>
  <c r="M267" i="4"/>
  <c r="N267" i="4" s="1"/>
  <c r="J360" i="4"/>
  <c r="K360" i="4" s="1"/>
  <c r="L190" i="4"/>
  <c r="O260" i="4"/>
  <c r="M190" i="4"/>
  <c r="N190" i="4" s="1"/>
  <c r="J324" i="4"/>
  <c r="K324" i="4" s="1"/>
  <c r="L259" i="4"/>
  <c r="O259" i="4"/>
  <c r="O51" i="4"/>
  <c r="L51" i="4"/>
  <c r="O267" i="4"/>
  <c r="L267" i="4"/>
  <c r="J343" i="4"/>
  <c r="K343" i="4" s="1"/>
  <c r="M343" i="4"/>
  <c r="N343" i="4" s="1"/>
  <c r="L324" i="4"/>
  <c r="J190" i="4"/>
  <c r="K190" i="4" s="1"/>
  <c r="J269" i="4"/>
  <c r="K269" i="4" s="1"/>
  <c r="M51" i="4"/>
  <c r="N51" i="4" s="1"/>
  <c r="L360" i="4"/>
  <c r="O360" i="4"/>
  <c r="M269" i="4"/>
  <c r="N269" i="4" s="1"/>
  <c r="O343" i="4"/>
  <c r="P309" i="4"/>
  <c r="P156" i="4"/>
  <c r="P134" i="4"/>
  <c r="P355" i="4"/>
  <c r="P101" i="4"/>
  <c r="P325" i="4"/>
  <c r="P346" i="4"/>
  <c r="P347" i="4"/>
  <c r="Q347" i="4"/>
  <c r="Q156" i="4"/>
  <c r="P310" i="4"/>
  <c r="Q346" i="4"/>
  <c r="Q134" i="4"/>
  <c r="Q101" i="4"/>
  <c r="Q309" i="4"/>
  <c r="P368" i="4"/>
  <c r="Q310" i="4"/>
  <c r="Q325" i="4"/>
  <c r="Q355" i="4"/>
  <c r="Q368" i="4"/>
  <c r="N36" i="14"/>
  <c r="N37" i="14"/>
  <c r="EH283" i="4"/>
  <c r="EH244" i="4"/>
  <c r="EH296" i="4"/>
  <c r="EH375" i="4"/>
  <c r="EH376" i="4"/>
  <c r="EH155" i="4"/>
  <c r="EH374" i="4"/>
  <c r="EH318" i="4"/>
  <c r="EH378" i="4"/>
  <c r="EH379" i="4"/>
  <c r="EH333" i="4"/>
  <c r="EH274" i="4"/>
  <c r="EH377" i="4"/>
  <c r="EH327" i="4"/>
  <c r="EH373" i="4"/>
  <c r="EH125" i="4"/>
  <c r="EH288" i="4"/>
  <c r="EH319" i="4"/>
  <c r="EH362" i="4"/>
  <c r="EH290" i="4"/>
  <c r="EH306" i="4"/>
  <c r="EH312" i="4"/>
  <c r="EH350" i="4"/>
  <c r="EH241" i="4"/>
  <c r="EH295" i="4"/>
  <c r="EH357" i="4"/>
  <c r="EH358" i="4"/>
  <c r="EH268" i="4"/>
  <c r="EH147" i="4"/>
  <c r="EH348" i="4"/>
  <c r="EH294" i="4"/>
  <c r="EH367" i="4"/>
  <c r="EH342" i="4"/>
  <c r="EH248" i="4"/>
  <c r="EH344" i="4"/>
  <c r="EH174" i="4"/>
  <c r="EH166" i="4"/>
  <c r="EH273" i="4"/>
  <c r="EH292" i="4"/>
  <c r="EH242" i="4"/>
  <c r="EH216" i="4"/>
  <c r="EH331" i="4"/>
  <c r="EH372" i="4"/>
  <c r="EH303" i="4"/>
  <c r="EH250" i="4"/>
  <c r="EH161" i="4"/>
  <c r="EH330" i="4"/>
  <c r="EH266" i="4"/>
  <c r="EH223" i="4"/>
  <c r="EH157" i="4"/>
  <c r="EH199" i="4"/>
  <c r="EH112" i="4"/>
  <c r="EH282" i="4"/>
  <c r="EH222" i="4"/>
  <c r="EH314" i="4"/>
  <c r="EH280" i="4"/>
  <c r="EH132" i="4"/>
  <c r="EH164" i="4"/>
  <c r="EH276" i="4"/>
  <c r="EH214" i="4"/>
  <c r="EH263" i="4"/>
  <c r="EH234" i="4"/>
  <c r="EH365" i="4"/>
  <c r="EH371" i="4"/>
  <c r="EH272" i="4"/>
  <c r="EH356" i="4"/>
  <c r="EH252" i="4"/>
  <c r="EH293" i="4"/>
  <c r="EH384" i="4"/>
  <c r="EH217" i="4"/>
  <c r="EH192" i="4"/>
  <c r="EH243" i="4"/>
  <c r="EH212" i="4"/>
  <c r="EH240" i="4"/>
  <c r="EH291" i="4"/>
  <c r="EH277" i="4"/>
  <c r="EH133" i="4"/>
  <c r="EH198" i="4"/>
  <c r="EH209" i="4"/>
  <c r="EH226" i="4"/>
  <c r="EH231" i="4"/>
  <c r="EH340" i="4"/>
  <c r="EH307" i="4"/>
  <c r="EH179" i="4"/>
  <c r="EH177" i="4"/>
  <c r="EH130" i="4"/>
  <c r="EH271" i="4"/>
  <c r="EH205" i="4"/>
  <c r="EH150" i="4"/>
  <c r="EH172" i="4"/>
  <c r="EH339" i="4"/>
  <c r="EH106" i="4"/>
  <c r="EH228" i="4"/>
  <c r="EH354" i="4"/>
  <c r="EH281" i="4"/>
  <c r="EH229" i="4"/>
  <c r="EH191" i="4"/>
  <c r="EH237" i="4"/>
  <c r="EH202" i="4"/>
  <c r="EH396" i="4"/>
  <c r="EH321" i="4"/>
  <c r="EH364" i="4"/>
  <c r="EH154" i="4"/>
  <c r="EH189" i="4"/>
  <c r="EH196" i="4"/>
  <c r="EH200" i="4"/>
  <c r="EH180" i="4"/>
  <c r="EH245" i="4"/>
  <c r="EH184" i="4"/>
  <c r="EH99" i="4"/>
  <c r="EH197" i="4"/>
  <c r="EH208" i="4"/>
  <c r="EH158" i="4"/>
  <c r="EH113" i="4"/>
  <c r="EH81" i="4"/>
  <c r="EH207" i="4"/>
  <c r="EH159" i="4"/>
  <c r="EH187" i="4"/>
  <c r="EH215" i="4"/>
  <c r="EH140" i="4"/>
  <c r="EH95" i="4"/>
  <c r="EH91" i="4"/>
  <c r="EH204" i="4"/>
  <c r="EH193" i="4"/>
  <c r="EH165" i="4"/>
  <c r="EH194" i="4"/>
  <c r="EH160" i="4"/>
  <c r="EH117" i="4"/>
  <c r="EH121" i="4"/>
  <c r="EH139" i="4"/>
  <c r="EH225" i="4"/>
  <c r="EH78" i="4"/>
  <c r="EH146" i="4"/>
  <c r="EH100" i="4"/>
  <c r="EH137" i="4"/>
  <c r="EH136" i="4"/>
  <c r="EH236" i="4"/>
  <c r="EH110" i="4"/>
  <c r="EH213" i="4"/>
  <c r="EH116" i="4"/>
  <c r="EH57" i="4"/>
  <c r="EH255" i="4"/>
  <c r="EH183" i="4"/>
  <c r="EH103" i="4"/>
  <c r="EH171" i="4"/>
  <c r="EH120" i="4"/>
  <c r="EH167" i="4"/>
  <c r="EH65" i="4"/>
  <c r="EH220" i="4"/>
  <c r="EH42" i="4"/>
  <c r="EH143" i="4"/>
  <c r="EH186" i="4"/>
  <c r="EH128" i="4"/>
  <c r="EH188" i="4"/>
  <c r="EH163" i="4"/>
  <c r="EH148" i="4"/>
  <c r="EH59" i="4"/>
  <c r="EH141" i="4"/>
  <c r="EH168" i="4"/>
  <c r="EH90" i="4"/>
  <c r="EH56" i="4"/>
  <c r="EH149" i="4"/>
  <c r="EH169" i="4"/>
  <c r="EH153" i="4"/>
  <c r="EH181" i="4"/>
  <c r="EH73" i="4"/>
  <c r="EH185" i="4"/>
  <c r="EH131" i="4"/>
  <c r="EH97" i="4"/>
  <c r="EH68" i="4"/>
  <c r="EH107" i="4"/>
  <c r="EH238" i="4"/>
  <c r="EH182" i="4"/>
  <c r="EH118" i="4"/>
  <c r="EH88" i="4"/>
  <c r="EH105" i="4"/>
  <c r="EH135" i="4"/>
  <c r="EH265" i="4"/>
  <c r="EH82" i="4"/>
  <c r="EH102" i="4"/>
  <c r="EH162" i="4"/>
  <c r="EH239" i="4"/>
  <c r="EH111" i="4"/>
  <c r="EH114" i="4"/>
  <c r="EH86" i="4"/>
  <c r="EH92" i="4"/>
  <c r="EH119" i="4"/>
  <c r="EH151" i="4"/>
  <c r="EH195" i="4"/>
  <c r="EH123" i="4"/>
  <c r="EH126" i="4"/>
  <c r="EH98" i="4"/>
  <c r="EH129" i="4"/>
  <c r="EH178" i="4"/>
  <c r="EH142" i="4"/>
  <c r="EH93" i="4"/>
  <c r="EH94" i="4"/>
  <c r="EH96" i="4"/>
  <c r="EH115" i="4"/>
  <c r="EH124" i="4"/>
  <c r="EH67" i="4"/>
  <c r="EH84" i="4"/>
  <c r="EH108" i="4"/>
  <c r="EH83" i="4"/>
  <c r="EH61" i="4"/>
  <c r="EH80" i="4"/>
  <c r="EH55" i="4"/>
  <c r="EH104" i="4"/>
  <c r="EH47" i="4"/>
  <c r="EH52" i="4"/>
  <c r="EH54" i="4"/>
  <c r="EH89" i="4"/>
  <c r="EH35" i="4"/>
  <c r="EH43" i="4"/>
  <c r="EH122" i="4"/>
  <c r="EH66" i="4"/>
  <c r="EH109" i="4"/>
  <c r="EH219" i="4"/>
  <c r="EH72" i="4"/>
  <c r="EH77" i="4"/>
  <c r="EH76" i="4"/>
  <c r="EH22" i="4"/>
  <c r="EH70" i="4"/>
  <c r="EH71" i="4"/>
  <c r="EH75" i="4"/>
  <c r="EH79" i="4"/>
  <c r="EH44" i="4"/>
  <c r="EH38" i="4"/>
  <c r="EH41" i="4"/>
  <c r="EH60" i="4"/>
  <c r="EH31" i="4"/>
  <c r="EH49" i="4"/>
  <c r="EH32" i="4"/>
  <c r="EH69" i="4"/>
  <c r="EH46" i="4"/>
  <c r="EH64" i="4"/>
  <c r="EH36" i="4"/>
  <c r="EH45" i="4"/>
  <c r="EH27" i="4"/>
  <c r="EH58" i="4"/>
  <c r="EH28" i="4"/>
  <c r="EH48" i="4"/>
  <c r="EH74" i="4"/>
  <c r="EH50" i="4"/>
  <c r="EH34" i="4"/>
  <c r="EH145" i="4"/>
  <c r="EH37" i="4"/>
  <c r="EH53" i="4"/>
  <c r="EH24" i="4"/>
  <c r="EH40" i="4"/>
  <c r="EH39" i="4"/>
  <c r="EH30" i="4"/>
  <c r="EH26" i="4"/>
  <c r="EH62" i="4"/>
  <c r="EH25" i="4"/>
  <c r="EH85" i="4"/>
  <c r="EH33" i="4"/>
  <c r="EH29" i="4"/>
  <c r="EH17" i="4"/>
  <c r="EH18" i="4"/>
  <c r="EH21" i="4"/>
  <c r="EH23" i="4"/>
  <c r="EH20" i="4"/>
  <c r="EH16" i="4"/>
  <c r="EH19" i="4"/>
  <c r="EH13" i="4"/>
  <c r="EH12" i="4"/>
  <c r="EH15" i="4"/>
  <c r="EH14" i="4"/>
  <c r="EH11" i="4"/>
  <c r="EH10" i="4"/>
  <c r="FP296" i="4"/>
  <c r="FN296" i="4"/>
  <c r="FL296" i="4"/>
  <c r="FJ296" i="4"/>
  <c r="FH296" i="4"/>
  <c r="FF296" i="4"/>
  <c r="FD296" i="4"/>
  <c r="FB296" i="4"/>
  <c r="EZ296" i="4"/>
  <c r="EX296" i="4"/>
  <c r="EV296" i="4"/>
  <c r="ET296" i="4"/>
  <c r="ER296" i="4"/>
  <c r="EP296" i="4"/>
  <c r="EN296" i="4"/>
  <c r="EL296" i="4"/>
  <c r="EJ296" i="4"/>
  <c r="B379" i="4"/>
  <c r="FP375" i="4"/>
  <c r="FN375" i="4"/>
  <c r="FL375" i="4"/>
  <c r="FJ375" i="4"/>
  <c r="FH375" i="4"/>
  <c r="FF375" i="4"/>
  <c r="FD375" i="4"/>
  <c r="FB375" i="4"/>
  <c r="EZ375" i="4"/>
  <c r="EX375" i="4"/>
  <c r="EV375" i="4"/>
  <c r="ET375" i="4"/>
  <c r="ER375" i="4"/>
  <c r="EP375" i="4"/>
  <c r="EN375" i="4"/>
  <c r="EL375" i="4"/>
  <c r="EJ375" i="4"/>
  <c r="B530" i="4"/>
  <c r="FP376" i="4"/>
  <c r="FN376" i="4"/>
  <c r="FL376" i="4"/>
  <c r="FJ376" i="4"/>
  <c r="FH376" i="4"/>
  <c r="FF376" i="4"/>
  <c r="FD376" i="4"/>
  <c r="FB376" i="4"/>
  <c r="EZ376" i="4"/>
  <c r="EX376" i="4"/>
  <c r="EV376" i="4"/>
  <c r="ET376" i="4"/>
  <c r="ER376" i="4"/>
  <c r="EP376" i="4"/>
  <c r="EN376" i="4"/>
  <c r="EL376" i="4"/>
  <c r="B614" i="4"/>
  <c r="B418" i="4"/>
  <c r="FP155" i="4"/>
  <c r="FN155" i="4"/>
  <c r="FL155" i="4"/>
  <c r="FJ155" i="4"/>
  <c r="FH155" i="4"/>
  <c r="FF155" i="4"/>
  <c r="FD155" i="4"/>
  <c r="FB155" i="4"/>
  <c r="EZ155" i="4"/>
  <c r="EX155" i="4"/>
  <c r="EV155" i="4"/>
  <c r="ET155" i="4"/>
  <c r="ER155" i="4"/>
  <c r="EP155" i="4"/>
  <c r="EN155" i="4"/>
  <c r="EL155" i="4"/>
  <c r="EJ155" i="4"/>
  <c r="B556" i="4"/>
  <c r="P51" i="4" l="1"/>
  <c r="J296" i="4"/>
  <c r="K296" i="4" s="1"/>
  <c r="J375" i="4"/>
  <c r="K375" i="4" s="1"/>
  <c r="M155" i="4"/>
  <c r="N155" i="4" s="1"/>
  <c r="M296" i="4"/>
  <c r="N296" i="4" s="1"/>
  <c r="O155" i="4"/>
  <c r="L155" i="4"/>
  <c r="O375" i="4"/>
  <c r="L375" i="4"/>
  <c r="J155" i="4"/>
  <c r="K155" i="4" s="1"/>
  <c r="M375" i="4"/>
  <c r="N375" i="4" s="1"/>
  <c r="O296" i="4"/>
  <c r="L296" i="4"/>
  <c r="P269" i="4"/>
  <c r="Q246" i="4"/>
  <c r="P175" i="4"/>
  <c r="P190" i="4"/>
  <c r="P343" i="4"/>
  <c r="P260" i="4"/>
  <c r="P360" i="4"/>
  <c r="Q269" i="4"/>
  <c r="P267" i="4"/>
  <c r="Q308" i="4"/>
  <c r="P308" i="4"/>
  <c r="Q260" i="4"/>
  <c r="Q267" i="4"/>
  <c r="Q324" i="4"/>
  <c r="Q51" i="4"/>
  <c r="Q190" i="4"/>
  <c r="P259" i="4"/>
  <c r="Q343" i="4"/>
  <c r="P246" i="4"/>
  <c r="Q175" i="4"/>
  <c r="Q259" i="4"/>
  <c r="P324" i="4"/>
  <c r="Q360" i="4"/>
  <c r="EJ376" i="4"/>
  <c r="O376" i="4" s="1"/>
  <c r="EL283" i="4"/>
  <c r="EL244" i="4"/>
  <c r="EL125" i="4"/>
  <c r="EL118" i="4"/>
  <c r="EL288" i="4"/>
  <c r="EL319" i="4"/>
  <c r="EL273" i="4"/>
  <c r="EL350" i="4"/>
  <c r="EL318" i="4"/>
  <c r="EL378" i="4"/>
  <c r="EL333" i="4"/>
  <c r="EL274" i="4"/>
  <c r="EL327" i="4"/>
  <c r="EL373" i="4"/>
  <c r="EL268" i="4"/>
  <c r="EL362" i="4"/>
  <c r="EL290" i="4"/>
  <c r="EL306" i="4"/>
  <c r="EL312" i="4"/>
  <c r="EL147" i="4"/>
  <c r="EL348" i="4"/>
  <c r="EL241" i="4"/>
  <c r="EL295" i="4"/>
  <c r="EL367" i="4"/>
  <c r="EL342" i="4"/>
  <c r="EL248" i="4"/>
  <c r="EL344" i="4"/>
  <c r="EL174" i="4"/>
  <c r="EL331" i="4"/>
  <c r="EL166" i="4"/>
  <c r="EL250" i="4"/>
  <c r="EL216" i="4"/>
  <c r="EL303" i="4"/>
  <c r="EL372" i="4"/>
  <c r="EL199" i="4"/>
  <c r="EL161" i="4"/>
  <c r="EL330" i="4"/>
  <c r="EL266" i="4"/>
  <c r="EL223" i="4"/>
  <c r="EL157" i="4"/>
  <c r="EL112" i="4"/>
  <c r="EL282" i="4"/>
  <c r="EL222" i="4"/>
  <c r="EL280" i="4"/>
  <c r="EL132" i="4"/>
  <c r="EL164" i="4"/>
  <c r="EL276" i="4"/>
  <c r="EL214" i="4"/>
  <c r="EL365" i="4"/>
  <c r="EL234" i="4"/>
  <c r="EL272" i="4"/>
  <c r="EL356" i="4"/>
  <c r="EL252" i="4"/>
  <c r="EL384" i="4"/>
  <c r="EL191" i="4"/>
  <c r="EL217" i="4"/>
  <c r="EL192" i="4"/>
  <c r="EL293" i="4"/>
  <c r="EL243" i="4"/>
  <c r="EL212" i="4"/>
  <c r="EL240" i="4"/>
  <c r="EL209" i="4"/>
  <c r="EL277" i="4"/>
  <c r="EL133" i="4"/>
  <c r="EL231" i="4"/>
  <c r="EL226" i="4"/>
  <c r="EL340" i="4"/>
  <c r="EL307" i="4"/>
  <c r="EL205" i="4"/>
  <c r="EL172" i="4"/>
  <c r="EL271" i="4"/>
  <c r="EL150" i="4"/>
  <c r="EL339" i="4"/>
  <c r="EL237" i="4"/>
  <c r="EL106" i="4"/>
  <c r="EL281" i="4"/>
  <c r="EL229" i="4"/>
  <c r="EL354" i="4"/>
  <c r="EL130" i="4"/>
  <c r="EL202" i="4"/>
  <c r="EL396" i="4"/>
  <c r="EL321" i="4"/>
  <c r="EL364" i="4"/>
  <c r="EL196" i="4"/>
  <c r="EL154" i="4"/>
  <c r="EL140" i="4"/>
  <c r="EL91" i="4"/>
  <c r="EL189" i="4"/>
  <c r="EL179" i="4"/>
  <c r="EL200" i="4"/>
  <c r="EL245" i="4"/>
  <c r="EL184" i="4"/>
  <c r="EL197" i="4"/>
  <c r="EL99" i="4"/>
  <c r="EL117" i="4"/>
  <c r="EL208" i="4"/>
  <c r="EL204" i="4"/>
  <c r="EL207" i="4"/>
  <c r="EL160" i="4"/>
  <c r="EL187" i="4"/>
  <c r="EL215" i="4"/>
  <c r="EL95" i="4"/>
  <c r="EL193" i="4"/>
  <c r="EL165" i="4"/>
  <c r="EL194" i="4"/>
  <c r="EL121" i="4"/>
  <c r="EL139" i="4"/>
  <c r="EL100" i="4"/>
  <c r="EL225" i="4"/>
  <c r="EL78" i="4"/>
  <c r="EL149" i="4"/>
  <c r="EL65" i="4"/>
  <c r="EL110" i="4"/>
  <c r="EL213" i="4"/>
  <c r="EL116" i="4"/>
  <c r="EL57" i="4"/>
  <c r="EL103" i="4"/>
  <c r="EL171" i="4"/>
  <c r="EL120" i="4"/>
  <c r="EL167" i="4"/>
  <c r="EL183" i="4"/>
  <c r="EL59" i="4"/>
  <c r="EL56" i="4"/>
  <c r="EL181" i="4"/>
  <c r="EL220" i="4"/>
  <c r="EL143" i="4"/>
  <c r="EL186" i="4"/>
  <c r="EL128" i="4"/>
  <c r="EL163" i="4"/>
  <c r="EL148" i="4"/>
  <c r="EL136" i="4"/>
  <c r="EL73" i="4"/>
  <c r="EL236" i="4"/>
  <c r="EL131" i="4"/>
  <c r="EL168" i="4"/>
  <c r="EL188" i="4"/>
  <c r="EL90" i="4"/>
  <c r="EL182" i="4"/>
  <c r="EL153" i="4"/>
  <c r="EL107" i="4"/>
  <c r="EL169" i="4"/>
  <c r="EL105" i="4"/>
  <c r="EL97" i="4"/>
  <c r="EL135" i="4"/>
  <c r="EL151" i="4"/>
  <c r="EL238" i="4"/>
  <c r="EL88" i="4"/>
  <c r="EL82" i="4"/>
  <c r="EL102" i="4"/>
  <c r="EL162" i="4"/>
  <c r="EL239" i="4"/>
  <c r="EL92" i="4"/>
  <c r="EL195" i="4"/>
  <c r="EL98" i="4"/>
  <c r="EL123" i="4"/>
  <c r="EL126" i="4"/>
  <c r="EL129" i="4"/>
  <c r="EL86" i="4"/>
  <c r="EL114" i="4"/>
  <c r="EL96" i="4"/>
  <c r="EL55" i="4"/>
  <c r="EL178" i="4"/>
  <c r="EL124" i="4"/>
  <c r="EL115" i="4"/>
  <c r="EL84" i="4"/>
  <c r="EL79" i="4"/>
  <c r="EL89" i="4"/>
  <c r="EL43" i="4"/>
  <c r="EL52" i="4"/>
  <c r="EL83" i="4"/>
  <c r="EL80" i="4"/>
  <c r="EL104" i="4"/>
  <c r="EL47" i="4"/>
  <c r="EL142" i="4"/>
  <c r="EL44" i="4"/>
  <c r="EL122" i="4"/>
  <c r="EL109" i="4"/>
  <c r="EL71" i="4"/>
  <c r="EL66" i="4"/>
  <c r="EL219" i="4"/>
  <c r="EL77" i="4"/>
  <c r="EL22" i="4"/>
  <c r="EL70" i="4"/>
  <c r="EL45" i="4"/>
  <c r="EL38" i="4"/>
  <c r="EL41" i="4"/>
  <c r="EL49" i="4"/>
  <c r="EL28" i="4"/>
  <c r="EL60" i="4"/>
  <c r="EL36" i="4"/>
  <c r="EL46" i="4"/>
  <c r="EL58" i="4"/>
  <c r="EL27" i="4"/>
  <c r="EL48" i="4"/>
  <c r="EL34" i="4"/>
  <c r="EL53" i="4"/>
  <c r="EL64" i="4"/>
  <c r="EL74" i="4"/>
  <c r="EL24" i="4"/>
  <c r="EL145" i="4"/>
  <c r="EL21" i="4"/>
  <c r="EL40" i="4"/>
  <c r="EL30" i="4"/>
  <c r="EL62" i="4"/>
  <c r="EL33" i="4"/>
  <c r="EL85" i="4"/>
  <c r="EL17" i="4"/>
  <c r="EL29" i="4"/>
  <c r="EL16" i="4"/>
  <c r="EL12" i="4"/>
  <c r="EL13" i="4"/>
  <c r="EL15" i="4"/>
  <c r="EL19" i="4"/>
  <c r="EL11" i="4"/>
  <c r="EL10" i="4"/>
  <c r="EJ283" i="4"/>
  <c r="EJ244" i="4"/>
  <c r="EJ125" i="4"/>
  <c r="EJ118" i="4"/>
  <c r="EJ288" i="4"/>
  <c r="EJ319" i="4"/>
  <c r="EJ273" i="4"/>
  <c r="EJ292" i="4"/>
  <c r="EJ242" i="4"/>
  <c r="EJ374" i="4"/>
  <c r="EJ318" i="4"/>
  <c r="EJ378" i="4"/>
  <c r="EJ379" i="4"/>
  <c r="EJ333" i="4"/>
  <c r="EJ274" i="4"/>
  <c r="EJ377" i="4"/>
  <c r="EJ327" i="4"/>
  <c r="EJ373" i="4"/>
  <c r="EJ268" i="4"/>
  <c r="EJ362" i="4"/>
  <c r="EJ290" i="4"/>
  <c r="EJ306" i="4"/>
  <c r="EJ312" i="4"/>
  <c r="EJ147" i="4"/>
  <c r="EJ348" i="4"/>
  <c r="EJ241" i="4"/>
  <c r="EJ295" i="4"/>
  <c r="EJ357" i="4"/>
  <c r="EJ358" i="4"/>
  <c r="EJ294" i="4"/>
  <c r="EJ367" i="4"/>
  <c r="EJ342" i="4"/>
  <c r="EJ248" i="4"/>
  <c r="EJ174" i="4"/>
  <c r="EJ331" i="4"/>
  <c r="EJ166" i="4"/>
  <c r="EJ250" i="4"/>
  <c r="EJ216" i="4"/>
  <c r="EJ303" i="4"/>
  <c r="EJ372" i="4"/>
  <c r="EJ199" i="4"/>
  <c r="EJ263" i="4"/>
  <c r="EJ161" i="4"/>
  <c r="EJ330" i="4"/>
  <c r="EJ266" i="4"/>
  <c r="EJ223" i="4"/>
  <c r="EJ157" i="4"/>
  <c r="EJ282" i="4"/>
  <c r="EJ222" i="4"/>
  <c r="EJ280" i="4"/>
  <c r="EJ132" i="4"/>
  <c r="EJ164" i="4"/>
  <c r="EJ214" i="4"/>
  <c r="EJ365" i="4"/>
  <c r="EJ371" i="4"/>
  <c r="EJ234" i="4"/>
  <c r="EJ272" i="4"/>
  <c r="EJ252" i="4"/>
  <c r="EJ384" i="4"/>
  <c r="EJ217" i="4"/>
  <c r="EJ192" i="4"/>
  <c r="EJ293" i="4"/>
  <c r="EJ212" i="4"/>
  <c r="EJ240" i="4"/>
  <c r="EJ291" i="4"/>
  <c r="EJ209" i="4"/>
  <c r="EJ133" i="4"/>
  <c r="EJ177" i="4"/>
  <c r="EJ198" i="4"/>
  <c r="EJ231" i="4"/>
  <c r="EJ226" i="4"/>
  <c r="EJ307" i="4"/>
  <c r="EJ172" i="4"/>
  <c r="EJ271" i="4"/>
  <c r="EJ150" i="4"/>
  <c r="EJ339" i="4"/>
  <c r="EJ237" i="4"/>
  <c r="EJ106" i="4"/>
  <c r="EJ228" i="4"/>
  <c r="EJ229" i="4"/>
  <c r="EJ354" i="4"/>
  <c r="EJ130" i="4"/>
  <c r="EJ202" i="4"/>
  <c r="EJ396" i="4"/>
  <c r="EJ321" i="4"/>
  <c r="EJ364" i="4"/>
  <c r="EJ196" i="4"/>
  <c r="EJ154" i="4"/>
  <c r="EJ189" i="4"/>
  <c r="EJ180" i="4"/>
  <c r="EJ200" i="4"/>
  <c r="EJ245" i="4"/>
  <c r="EJ184" i="4"/>
  <c r="EJ81" i="4"/>
  <c r="EJ197" i="4"/>
  <c r="EJ99" i="4"/>
  <c r="EJ158" i="4"/>
  <c r="EJ208" i="4"/>
  <c r="EJ204" i="4"/>
  <c r="EJ207" i="4"/>
  <c r="EJ159" i="4"/>
  <c r="EJ187" i="4"/>
  <c r="EJ215" i="4"/>
  <c r="EJ193" i="4"/>
  <c r="EJ165" i="4"/>
  <c r="EJ194" i="4"/>
  <c r="EJ121" i="4"/>
  <c r="EJ139" i="4"/>
  <c r="EJ100" i="4"/>
  <c r="EJ225" i="4"/>
  <c r="EJ78" i="4"/>
  <c r="EJ146" i="4"/>
  <c r="EJ137" i="4"/>
  <c r="EJ65" i="4"/>
  <c r="EJ110" i="4"/>
  <c r="EJ213" i="4"/>
  <c r="EJ116" i="4"/>
  <c r="EJ57" i="4"/>
  <c r="EJ255" i="4"/>
  <c r="EJ103" i="4"/>
  <c r="EJ120" i="4"/>
  <c r="EJ167" i="4"/>
  <c r="EJ183" i="4"/>
  <c r="EJ42" i="4"/>
  <c r="EJ181" i="4"/>
  <c r="EJ143" i="4"/>
  <c r="EJ186" i="4"/>
  <c r="EJ128" i="4"/>
  <c r="EJ163" i="4"/>
  <c r="EJ148" i="4"/>
  <c r="EJ136" i="4"/>
  <c r="EJ141" i="4"/>
  <c r="EJ131" i="4"/>
  <c r="EJ68" i="4"/>
  <c r="EJ188" i="4"/>
  <c r="EJ90" i="4"/>
  <c r="EJ153" i="4"/>
  <c r="EJ185" i="4"/>
  <c r="EJ107" i="4"/>
  <c r="EJ111" i="4"/>
  <c r="EJ97" i="4"/>
  <c r="EJ151" i="4"/>
  <c r="EJ238" i="4"/>
  <c r="EJ88" i="4"/>
  <c r="EJ265" i="4"/>
  <c r="EJ102" i="4"/>
  <c r="EJ162" i="4"/>
  <c r="EJ119" i="4"/>
  <c r="EJ92" i="4"/>
  <c r="EJ195" i="4"/>
  <c r="EJ98" i="4"/>
  <c r="EJ126" i="4"/>
  <c r="EJ67" i="4"/>
  <c r="EJ129" i="4"/>
  <c r="EJ114" i="4"/>
  <c r="EJ96" i="4"/>
  <c r="EJ178" i="4"/>
  <c r="EJ94" i="4"/>
  <c r="EJ124" i="4"/>
  <c r="EJ108" i="4"/>
  <c r="EJ84" i="4"/>
  <c r="EJ79" i="4"/>
  <c r="EJ43" i="4"/>
  <c r="EJ52" i="4"/>
  <c r="EJ83" i="4"/>
  <c r="EJ61" i="4"/>
  <c r="EJ80" i="4"/>
  <c r="EJ104" i="4"/>
  <c r="EJ47" i="4"/>
  <c r="EJ142" i="4"/>
  <c r="EJ54" i="4"/>
  <c r="EJ35" i="4"/>
  <c r="EJ122" i="4"/>
  <c r="EJ109" i="4"/>
  <c r="EJ71" i="4"/>
  <c r="EJ219" i="4"/>
  <c r="EJ72" i="4"/>
  <c r="EJ77" i="4"/>
  <c r="EJ76" i="4"/>
  <c r="EJ22" i="4"/>
  <c r="EJ70" i="4"/>
  <c r="EJ45" i="4"/>
  <c r="EJ38" i="4"/>
  <c r="EJ31" i="4"/>
  <c r="EJ41" i="4"/>
  <c r="EJ28" i="4"/>
  <c r="EJ36" i="4"/>
  <c r="EJ69" i="4"/>
  <c r="EJ50" i="4"/>
  <c r="EJ58" i="4"/>
  <c r="EJ27" i="4"/>
  <c r="EJ48" i="4"/>
  <c r="EJ53" i="4"/>
  <c r="EJ64" i="4"/>
  <c r="EJ74" i="4"/>
  <c r="EJ24" i="4"/>
  <c r="EJ145" i="4"/>
  <c r="EJ21" i="4"/>
  <c r="EJ40" i="4"/>
  <c r="EJ30" i="4"/>
  <c r="EJ39" i="4"/>
  <c r="EJ62" i="4"/>
  <c r="EJ26" i="4"/>
  <c r="EJ25" i="4"/>
  <c r="EJ33" i="4"/>
  <c r="EJ85" i="4"/>
  <c r="EJ18" i="4"/>
  <c r="EJ23" i="4"/>
  <c r="EJ20" i="4"/>
  <c r="EJ16" i="4"/>
  <c r="EJ12" i="4"/>
  <c r="EJ13" i="4"/>
  <c r="EJ15" i="4"/>
  <c r="EJ19" i="4"/>
  <c r="EJ14" i="4"/>
  <c r="EJ11" i="4"/>
  <c r="EJ10" i="4"/>
  <c r="FP118" i="4"/>
  <c r="FN118" i="4"/>
  <c r="FL118" i="4"/>
  <c r="FJ118" i="4"/>
  <c r="FH118" i="4"/>
  <c r="FF118" i="4"/>
  <c r="FD118" i="4"/>
  <c r="FB118" i="4"/>
  <c r="EZ118" i="4"/>
  <c r="EX118" i="4"/>
  <c r="EV118" i="4"/>
  <c r="ET118" i="4"/>
  <c r="ER118" i="4"/>
  <c r="EP118" i="4"/>
  <c r="EN118" i="4"/>
  <c r="B471" i="4"/>
  <c r="FP288" i="4"/>
  <c r="FN288" i="4"/>
  <c r="FL288" i="4"/>
  <c r="FJ288" i="4"/>
  <c r="FH288" i="4"/>
  <c r="FF288" i="4"/>
  <c r="FD288" i="4"/>
  <c r="FB288" i="4"/>
  <c r="EZ288" i="4"/>
  <c r="EX288" i="4"/>
  <c r="EV288" i="4"/>
  <c r="ET288" i="4"/>
  <c r="ER288" i="4"/>
  <c r="EP288" i="4"/>
  <c r="EN288" i="4"/>
  <c r="B592" i="4"/>
  <c r="FP319" i="4"/>
  <c r="FN319" i="4"/>
  <c r="FL319" i="4"/>
  <c r="FJ319" i="4"/>
  <c r="FH319" i="4"/>
  <c r="FF319" i="4"/>
  <c r="FD319" i="4"/>
  <c r="FB319" i="4"/>
  <c r="EZ319" i="4"/>
  <c r="EX319" i="4"/>
  <c r="EV319" i="4"/>
  <c r="ET319" i="4"/>
  <c r="ER319" i="4"/>
  <c r="EP319" i="4"/>
  <c r="EN319" i="4"/>
  <c r="B439" i="4"/>
  <c r="FP273" i="4"/>
  <c r="FN273" i="4"/>
  <c r="FL273" i="4"/>
  <c r="FJ273" i="4"/>
  <c r="FH273" i="4"/>
  <c r="FF273" i="4"/>
  <c r="FD273" i="4"/>
  <c r="FB273" i="4"/>
  <c r="EZ273" i="4"/>
  <c r="EX273" i="4"/>
  <c r="EV273" i="4"/>
  <c r="ET273" i="4"/>
  <c r="ER273" i="4"/>
  <c r="EP273" i="4"/>
  <c r="EN273" i="4"/>
  <c r="B482" i="4"/>
  <c r="FP292" i="4"/>
  <c r="FN292" i="4"/>
  <c r="FL292" i="4"/>
  <c r="FJ292" i="4"/>
  <c r="FH292" i="4"/>
  <c r="FF292" i="4"/>
  <c r="FD292" i="4"/>
  <c r="FB292" i="4"/>
  <c r="EZ292" i="4"/>
  <c r="EX292" i="4"/>
  <c r="EV292" i="4"/>
  <c r="ET292" i="4"/>
  <c r="ER292" i="4"/>
  <c r="EP292" i="4"/>
  <c r="EN292" i="4"/>
  <c r="FP242" i="4"/>
  <c r="FN242" i="4"/>
  <c r="FL242" i="4"/>
  <c r="FJ242" i="4"/>
  <c r="FH242" i="4"/>
  <c r="FF242" i="4"/>
  <c r="FD242" i="4"/>
  <c r="FB242" i="4"/>
  <c r="EZ242" i="4"/>
  <c r="EX242" i="4"/>
  <c r="EV242" i="4"/>
  <c r="ET242" i="4"/>
  <c r="ER242" i="4"/>
  <c r="EP242" i="4"/>
  <c r="EN242" i="4"/>
  <c r="B406" i="4"/>
  <c r="FP268" i="4"/>
  <c r="FN268" i="4"/>
  <c r="FL268" i="4"/>
  <c r="FJ268" i="4"/>
  <c r="FH268" i="4"/>
  <c r="FF268" i="4"/>
  <c r="FD268" i="4"/>
  <c r="FB268" i="4"/>
  <c r="EZ268" i="4"/>
  <c r="EX268" i="4"/>
  <c r="EV268" i="4"/>
  <c r="ET268" i="4"/>
  <c r="ER268" i="4"/>
  <c r="EP268" i="4"/>
  <c r="EN268" i="4"/>
  <c r="B502" i="4"/>
  <c r="EP374" i="4"/>
  <c r="EP290" i="4"/>
  <c r="EP303" i="4"/>
  <c r="EP356" i="4"/>
  <c r="EP95" i="4"/>
  <c r="EP189" i="4"/>
  <c r="EP283" i="4"/>
  <c r="EP244" i="4"/>
  <c r="EP125" i="4"/>
  <c r="EP362" i="4"/>
  <c r="EP357" i="4"/>
  <c r="EP350" i="4"/>
  <c r="EP318" i="4"/>
  <c r="EP378" i="4"/>
  <c r="EP379" i="4"/>
  <c r="EP333" i="4"/>
  <c r="EP274" i="4"/>
  <c r="EP377" i="4"/>
  <c r="EP327" i="4"/>
  <c r="EP373" i="4"/>
  <c r="EP216" i="4"/>
  <c r="EP294" i="4"/>
  <c r="EP306" i="4"/>
  <c r="EP312" i="4"/>
  <c r="EP147" i="4"/>
  <c r="EP348" i="4"/>
  <c r="EP241" i="4"/>
  <c r="EP295" i="4"/>
  <c r="EP358" i="4"/>
  <c r="EP367" i="4"/>
  <c r="EP342" i="4"/>
  <c r="EP132" i="4"/>
  <c r="EP248" i="4"/>
  <c r="EP266" i="4"/>
  <c r="EP344" i="4"/>
  <c r="EP174" i="4"/>
  <c r="EP331" i="4"/>
  <c r="EP166" i="4"/>
  <c r="EP250" i="4"/>
  <c r="EP314" i="4"/>
  <c r="EP372" i="4"/>
  <c r="EP199" i="4"/>
  <c r="EP263" i="4"/>
  <c r="EP161" i="4"/>
  <c r="EP330" i="4"/>
  <c r="EP223" i="4"/>
  <c r="EP157" i="4"/>
  <c r="EP112" i="4"/>
  <c r="EP282" i="4"/>
  <c r="EP222" i="4"/>
  <c r="EP280" i="4"/>
  <c r="EP164" i="4"/>
  <c r="EP276" i="4"/>
  <c r="EP214" i="4"/>
  <c r="EP365" i="4"/>
  <c r="EP371" i="4"/>
  <c r="EP234" i="4"/>
  <c r="EP272" i="4"/>
  <c r="EP252" i="4"/>
  <c r="EP384" i="4"/>
  <c r="EP191" i="4"/>
  <c r="EP217" i="4"/>
  <c r="EP192" i="4"/>
  <c r="EP291" i="4"/>
  <c r="EP293" i="4"/>
  <c r="EP243" i="4"/>
  <c r="EP212" i="4"/>
  <c r="EP240" i="4"/>
  <c r="EP209" i="4"/>
  <c r="EP277" i="4"/>
  <c r="EP133" i="4"/>
  <c r="EP177" i="4"/>
  <c r="EP198" i="4"/>
  <c r="EP231" i="4"/>
  <c r="EP226" i="4"/>
  <c r="EP205" i="4"/>
  <c r="EP340" i="4"/>
  <c r="EP307" i="4"/>
  <c r="EP172" i="4"/>
  <c r="EP271" i="4"/>
  <c r="EP150" i="4"/>
  <c r="EP339" i="4"/>
  <c r="EP237" i="4"/>
  <c r="EP228" i="4"/>
  <c r="EP106" i="4"/>
  <c r="EP281" i="4"/>
  <c r="EP229" i="4"/>
  <c r="EP354" i="4"/>
  <c r="EP130" i="4"/>
  <c r="EP202" i="4"/>
  <c r="EP396" i="4"/>
  <c r="EP321" i="4"/>
  <c r="EP364" i="4"/>
  <c r="EP196" i="4"/>
  <c r="EP154" i="4"/>
  <c r="EP200" i="4"/>
  <c r="EP140" i="4"/>
  <c r="EP91" i="4"/>
  <c r="EP180" i="4"/>
  <c r="EP179" i="4"/>
  <c r="EP158" i="4"/>
  <c r="EP245" i="4"/>
  <c r="EP113" i="4"/>
  <c r="EP184" i="4"/>
  <c r="EP81" i="4"/>
  <c r="EP197" i="4"/>
  <c r="EP99" i="4"/>
  <c r="EP117" i="4"/>
  <c r="EP208" i="4"/>
  <c r="EP204" i="4"/>
  <c r="EP207" i="4"/>
  <c r="EP121" i="4"/>
  <c r="EP159" i="4"/>
  <c r="EP160" i="4"/>
  <c r="EP187" i="4"/>
  <c r="EP215" i="4"/>
  <c r="EP193" i="4"/>
  <c r="EP100" i="4"/>
  <c r="EP165" i="4"/>
  <c r="EP194" i="4"/>
  <c r="EP65" i="4"/>
  <c r="EP139" i="4"/>
  <c r="EP225" i="4"/>
  <c r="EP78" i="4"/>
  <c r="EP146" i="4"/>
  <c r="EP137" i="4"/>
  <c r="EP110" i="4"/>
  <c r="EP149" i="4"/>
  <c r="EP59" i="4"/>
  <c r="EP213" i="4"/>
  <c r="EP116" i="4"/>
  <c r="EP57" i="4"/>
  <c r="EP255" i="4"/>
  <c r="EP103" i="4"/>
  <c r="EP171" i="4"/>
  <c r="EP120" i="4"/>
  <c r="EP167" i="4"/>
  <c r="EP183" i="4"/>
  <c r="EP42" i="4"/>
  <c r="EP56" i="4"/>
  <c r="EP181" i="4"/>
  <c r="EP220" i="4"/>
  <c r="EP143" i="4"/>
  <c r="EP186" i="4"/>
  <c r="EP128" i="4"/>
  <c r="EP163" i="4"/>
  <c r="EP148" i="4"/>
  <c r="EP136" i="4"/>
  <c r="EP73" i="4"/>
  <c r="EP236" i="4"/>
  <c r="EP141" i="4"/>
  <c r="EP131" i="4"/>
  <c r="EP68" i="4"/>
  <c r="EP168" i="4"/>
  <c r="EP188" i="4"/>
  <c r="EP90" i="4"/>
  <c r="EP182" i="4"/>
  <c r="EP153" i="4"/>
  <c r="EP82" i="4"/>
  <c r="EP185" i="4"/>
  <c r="EP111" i="4"/>
  <c r="EP107" i="4"/>
  <c r="EP169" i="4"/>
  <c r="EP105" i="4"/>
  <c r="EP97" i="4"/>
  <c r="EP135" i="4"/>
  <c r="EP151" i="4"/>
  <c r="EP238" i="4"/>
  <c r="EP88" i="4"/>
  <c r="EP265" i="4"/>
  <c r="EP102" i="4"/>
  <c r="EP162" i="4"/>
  <c r="EP239" i="4"/>
  <c r="EP119" i="4"/>
  <c r="EP92" i="4"/>
  <c r="EP195" i="4"/>
  <c r="EP98" i="4"/>
  <c r="EP123" i="4"/>
  <c r="EP126" i="4"/>
  <c r="EP67" i="4"/>
  <c r="EP129" i="4"/>
  <c r="EP93" i="4"/>
  <c r="EP86" i="4"/>
  <c r="EP114" i="4"/>
  <c r="EP96" i="4"/>
  <c r="EP55" i="4"/>
  <c r="EP178" i="4"/>
  <c r="EP94" i="4"/>
  <c r="EP124" i="4"/>
  <c r="EP108" i="4"/>
  <c r="EP115" i="4"/>
  <c r="EP79" i="4"/>
  <c r="EP84" i="4"/>
  <c r="EP89" i="4"/>
  <c r="EP43" i="4"/>
  <c r="EP52" i="4"/>
  <c r="EP83" i="4"/>
  <c r="EP61" i="4"/>
  <c r="EP80" i="4"/>
  <c r="EP104" i="4"/>
  <c r="EP47" i="4"/>
  <c r="EP142" i="4"/>
  <c r="EP54" i="4"/>
  <c r="EP44" i="4"/>
  <c r="EP35" i="4"/>
  <c r="EP122" i="4"/>
  <c r="EP109" i="4"/>
  <c r="EP71" i="4"/>
  <c r="EP66" i="4"/>
  <c r="EP219" i="4"/>
  <c r="EP72" i="4"/>
  <c r="EP77" i="4"/>
  <c r="EP76" i="4"/>
  <c r="EP75" i="4"/>
  <c r="EP22" i="4"/>
  <c r="EP70" i="4"/>
  <c r="EP45" i="4"/>
  <c r="EP38" i="4"/>
  <c r="EP31" i="4"/>
  <c r="EP32" i="4"/>
  <c r="EP41" i="4"/>
  <c r="EP49" i="4"/>
  <c r="EP28" i="4"/>
  <c r="EP60" i="4"/>
  <c r="EP36" i="4"/>
  <c r="EP46" i="4"/>
  <c r="EP69" i="4"/>
  <c r="EP50" i="4"/>
  <c r="EP58" i="4"/>
  <c r="EP27" i="4"/>
  <c r="EP48" i="4"/>
  <c r="EP34" i="4"/>
  <c r="EP53" i="4"/>
  <c r="EP37" i="4"/>
  <c r="EP64" i="4"/>
  <c r="EP74" i="4"/>
  <c r="EP24" i="4"/>
  <c r="EP145" i="4"/>
  <c r="EP21" i="4"/>
  <c r="EP40" i="4"/>
  <c r="EP30" i="4"/>
  <c r="EP39" i="4"/>
  <c r="EP62" i="4"/>
  <c r="EP26" i="4"/>
  <c r="EP25" i="4"/>
  <c r="EP33" i="4"/>
  <c r="EP85" i="4"/>
  <c r="EP17" i="4"/>
  <c r="EP29" i="4"/>
  <c r="EP18" i="4"/>
  <c r="EP23" i="4"/>
  <c r="EP20" i="4"/>
  <c r="EP16" i="4"/>
  <c r="EP12" i="4"/>
  <c r="EP13" i="4"/>
  <c r="EP15" i="4"/>
  <c r="EP19" i="4"/>
  <c r="EP14" i="4"/>
  <c r="EP11" i="4"/>
  <c r="EP10" i="4"/>
  <c r="M268" i="4" l="1"/>
  <c r="N268" i="4" s="1"/>
  <c r="J118" i="4"/>
  <c r="K118" i="4" s="1"/>
  <c r="M273" i="4"/>
  <c r="N273" i="4" s="1"/>
  <c r="M288" i="4"/>
  <c r="N288" i="4" s="1"/>
  <c r="M319" i="4"/>
  <c r="N319" i="4" s="1"/>
  <c r="O319" i="4"/>
  <c r="L319" i="4"/>
  <c r="J268" i="4"/>
  <c r="K268" i="4" s="1"/>
  <c r="O268" i="4"/>
  <c r="L268" i="4"/>
  <c r="M118" i="4"/>
  <c r="N118" i="4" s="1"/>
  <c r="M376" i="4"/>
  <c r="N376" i="4" s="1"/>
  <c r="J288" i="4"/>
  <c r="K288" i="4" s="1"/>
  <c r="O273" i="4"/>
  <c r="L273" i="4"/>
  <c r="L288" i="4"/>
  <c r="O288" i="4"/>
  <c r="O118" i="4"/>
  <c r="L118" i="4"/>
  <c r="J319" i="4"/>
  <c r="K319" i="4" s="1"/>
  <c r="L376" i="4"/>
  <c r="J376" i="4"/>
  <c r="K376" i="4" s="1"/>
  <c r="J273" i="4"/>
  <c r="K273" i="4" s="1"/>
  <c r="P155" i="4"/>
  <c r="P375" i="4"/>
  <c r="P296" i="4"/>
  <c r="Q375" i="4"/>
  <c r="Q155" i="4"/>
  <c r="Q296" i="4"/>
  <c r="EL50" i="4"/>
  <c r="EL76" i="4"/>
  <c r="EL137" i="4"/>
  <c r="EL228" i="4"/>
  <c r="EL294" i="4"/>
  <c r="EL37" i="4"/>
  <c r="EL94" i="4"/>
  <c r="EL26" i="4"/>
  <c r="EL93" i="4"/>
  <c r="EL291" i="4"/>
  <c r="EL14" i="4"/>
  <c r="EL31" i="4"/>
  <c r="EL119" i="4"/>
  <c r="EL357" i="4"/>
  <c r="EL379" i="4"/>
  <c r="EL374" i="4"/>
  <c r="EL23" i="4"/>
  <c r="EL32" i="4"/>
  <c r="EL35" i="4"/>
  <c r="EL108" i="4"/>
  <c r="EL111" i="4"/>
  <c r="EL81" i="4"/>
  <c r="EL198" i="4"/>
  <c r="EL265" i="4"/>
  <c r="EL68" i="4"/>
  <c r="EL42" i="4"/>
  <c r="EL159" i="4"/>
  <c r="EL180" i="4"/>
  <c r="EL20" i="4"/>
  <c r="EL18" i="4"/>
  <c r="EL54" i="4"/>
  <c r="EL185" i="4"/>
  <c r="EL371" i="4"/>
  <c r="EL377" i="4"/>
  <c r="EL25" i="4"/>
  <c r="EL39" i="4"/>
  <c r="EL69" i="4"/>
  <c r="EL75" i="4"/>
  <c r="EL72" i="4"/>
  <c r="EL61" i="4"/>
  <c r="EL67" i="4"/>
  <c r="EL141" i="4"/>
  <c r="EL158" i="4"/>
  <c r="EL358" i="4"/>
  <c r="EJ59" i="4"/>
  <c r="EJ160" i="4"/>
  <c r="EJ179" i="4"/>
  <c r="EJ281" i="4"/>
  <c r="EJ340" i="4"/>
  <c r="EJ356" i="4"/>
  <c r="EJ115" i="4"/>
  <c r="EJ169" i="4"/>
  <c r="EJ220" i="4"/>
  <c r="EJ171" i="4"/>
  <c r="EJ95" i="4"/>
  <c r="EJ117" i="4"/>
  <c r="EJ113" i="4"/>
  <c r="EJ205" i="4"/>
  <c r="EJ277" i="4"/>
  <c r="EJ243" i="4"/>
  <c r="EJ276" i="4"/>
  <c r="EJ112" i="4"/>
  <c r="EJ314" i="4"/>
  <c r="EJ344" i="4"/>
  <c r="EJ350" i="4"/>
  <c r="EJ123" i="4"/>
  <c r="EJ135" i="4"/>
  <c r="EJ86" i="4"/>
  <c r="EJ82" i="4"/>
  <c r="EJ168" i="4"/>
  <c r="EJ239" i="4"/>
  <c r="P118" i="4" l="1"/>
  <c r="P376" i="4"/>
  <c r="P319" i="4"/>
  <c r="P273" i="4"/>
  <c r="P288" i="4"/>
  <c r="P268" i="4"/>
  <c r="Q376" i="4"/>
  <c r="Q268" i="4"/>
  <c r="Q319" i="4"/>
  <c r="Q273" i="4"/>
  <c r="Q288" i="4"/>
  <c r="Q118" i="4"/>
  <c r="EN283" i="4"/>
  <c r="EN244" i="4"/>
  <c r="EN125" i="4"/>
  <c r="EN362" i="4"/>
  <c r="EN357" i="4"/>
  <c r="EN374" i="4"/>
  <c r="EN350" i="4"/>
  <c r="EN318" i="4"/>
  <c r="EN378" i="4"/>
  <c r="EN379" i="4"/>
  <c r="EN333" i="4"/>
  <c r="EN274" i="4"/>
  <c r="EN377" i="4"/>
  <c r="EN327" i="4"/>
  <c r="EN373" i="4"/>
  <c r="EN216" i="4"/>
  <c r="EN294" i="4"/>
  <c r="EN290" i="4"/>
  <c r="EN306" i="4"/>
  <c r="EN312" i="4"/>
  <c r="EN147" i="4"/>
  <c r="EN348" i="4"/>
  <c r="EN241" i="4"/>
  <c r="EN295" i="4"/>
  <c r="EN358" i="4"/>
  <c r="EN133" i="4"/>
  <c r="EN367" i="4"/>
  <c r="EN342" i="4"/>
  <c r="EN132" i="4"/>
  <c r="EN248" i="4"/>
  <c r="EN266" i="4"/>
  <c r="EN344" i="4"/>
  <c r="EN174" i="4"/>
  <c r="EN331" i="4"/>
  <c r="EN166" i="4"/>
  <c r="EN303" i="4"/>
  <c r="EN250" i="4"/>
  <c r="EN314" i="4"/>
  <c r="EN372" i="4"/>
  <c r="EN199" i="4"/>
  <c r="EN263" i="4"/>
  <c r="EN330" i="4"/>
  <c r="EN223" i="4"/>
  <c r="EN157" i="4"/>
  <c r="EN112" i="4"/>
  <c r="EN282" i="4"/>
  <c r="EN222" i="4"/>
  <c r="EN280" i="4"/>
  <c r="EN164" i="4"/>
  <c r="EN276" i="4"/>
  <c r="EN214" i="4"/>
  <c r="EN365" i="4"/>
  <c r="EN371" i="4"/>
  <c r="EN234" i="4"/>
  <c r="EN272" i="4"/>
  <c r="EN356" i="4"/>
  <c r="EN252" i="4"/>
  <c r="EN237" i="4"/>
  <c r="EN384" i="4"/>
  <c r="EN191" i="4"/>
  <c r="EN192" i="4"/>
  <c r="EN291" i="4"/>
  <c r="EN293" i="4"/>
  <c r="EN243" i="4"/>
  <c r="EN212" i="4"/>
  <c r="EN240" i="4"/>
  <c r="EN209" i="4"/>
  <c r="EN277" i="4"/>
  <c r="EN177" i="4"/>
  <c r="EN198" i="4"/>
  <c r="EN231" i="4"/>
  <c r="EN226" i="4"/>
  <c r="EN200" i="4"/>
  <c r="EN205" i="4"/>
  <c r="EN189" i="4"/>
  <c r="EN161" i="4"/>
  <c r="EN57" i="4"/>
  <c r="EN340" i="4"/>
  <c r="EN307" i="4"/>
  <c r="EN172" i="4"/>
  <c r="EN150" i="4"/>
  <c r="EN339" i="4"/>
  <c r="EN217" i="4"/>
  <c r="EN228" i="4"/>
  <c r="EN106" i="4"/>
  <c r="EN95" i="4"/>
  <c r="EN281" i="4"/>
  <c r="EN229" i="4"/>
  <c r="EN354" i="4"/>
  <c r="EN130" i="4"/>
  <c r="EN202" i="4"/>
  <c r="EN396" i="4"/>
  <c r="EN321" i="4"/>
  <c r="EN364" i="4"/>
  <c r="EN56" i="4"/>
  <c r="EN196" i="4"/>
  <c r="EN154" i="4"/>
  <c r="EN271" i="4"/>
  <c r="EN140" i="4"/>
  <c r="EN91" i="4"/>
  <c r="EN180" i="4"/>
  <c r="EN179" i="4"/>
  <c r="EN22" i="4"/>
  <c r="EN65" i="4"/>
  <c r="EN158" i="4"/>
  <c r="EN245" i="4"/>
  <c r="EN113" i="4"/>
  <c r="EN184" i="4"/>
  <c r="EN81" i="4"/>
  <c r="EN197" i="4"/>
  <c r="EN117" i="4"/>
  <c r="EN208" i="4"/>
  <c r="EN204" i="4"/>
  <c r="EN207" i="4"/>
  <c r="EN121" i="4"/>
  <c r="EN159" i="4"/>
  <c r="EN160" i="4"/>
  <c r="EN215" i="4"/>
  <c r="EN193" i="4"/>
  <c r="EN100" i="4"/>
  <c r="EN165" i="4"/>
  <c r="EN194" i="4"/>
  <c r="EN139" i="4"/>
  <c r="EN225" i="4"/>
  <c r="EN146" i="4"/>
  <c r="EN137" i="4"/>
  <c r="EN141" i="4"/>
  <c r="EN149" i="4"/>
  <c r="EN183" i="4"/>
  <c r="EN187" i="4"/>
  <c r="EN59" i="4"/>
  <c r="EN167" i="4"/>
  <c r="EN213" i="4"/>
  <c r="EN255" i="4"/>
  <c r="EN110" i="4"/>
  <c r="EN73" i="4"/>
  <c r="EN171" i="4"/>
  <c r="EN120" i="4"/>
  <c r="EN143" i="4"/>
  <c r="EN42" i="4"/>
  <c r="EN116" i="4"/>
  <c r="EN111" i="4"/>
  <c r="EN96" i="4"/>
  <c r="EN181" i="4"/>
  <c r="EN220" i="4"/>
  <c r="EN131" i="4"/>
  <c r="EN186" i="4"/>
  <c r="EN128" i="4"/>
  <c r="EN82" i="4"/>
  <c r="EN68" i="4"/>
  <c r="EN103" i="4"/>
  <c r="EN148" i="4"/>
  <c r="EN78" i="4"/>
  <c r="EN236" i="4"/>
  <c r="EN153" i="4"/>
  <c r="EN188" i="4"/>
  <c r="EN90" i="4"/>
  <c r="EN182" i="4"/>
  <c r="EN185" i="4"/>
  <c r="EN107" i="4"/>
  <c r="EN163" i="4"/>
  <c r="EN162" i="4"/>
  <c r="EN169" i="4"/>
  <c r="EN97" i="4"/>
  <c r="EN99" i="4"/>
  <c r="EN135" i="4"/>
  <c r="EN168" i="4"/>
  <c r="EN151" i="4"/>
  <c r="EN238" i="4"/>
  <c r="EN88" i="4"/>
  <c r="EN55" i="4"/>
  <c r="EN105" i="4"/>
  <c r="EN102" i="4"/>
  <c r="EN119" i="4"/>
  <c r="EN239" i="4"/>
  <c r="EN265" i="4"/>
  <c r="EN98" i="4"/>
  <c r="EN92" i="4"/>
  <c r="EN136" i="4"/>
  <c r="EN129" i="4"/>
  <c r="EN126" i="4"/>
  <c r="EN123" i="4"/>
  <c r="EN71" i="4"/>
  <c r="EN108" i="4"/>
  <c r="EN178" i="4"/>
  <c r="EN195" i="4"/>
  <c r="EN86" i="4"/>
  <c r="EN67" i="4"/>
  <c r="EN124" i="4"/>
  <c r="EN52" i="4"/>
  <c r="EN93" i="4"/>
  <c r="EN94" i="4"/>
  <c r="EN79" i="4"/>
  <c r="EN54" i="4"/>
  <c r="EN83" i="4"/>
  <c r="EN35" i="4"/>
  <c r="EN43" i="4"/>
  <c r="EN47" i="4"/>
  <c r="EN115" i="4"/>
  <c r="EN84" i="4"/>
  <c r="EN80" i="4"/>
  <c r="EN104" i="4"/>
  <c r="EN142" i="4"/>
  <c r="EN31" i="4"/>
  <c r="EN44" i="4"/>
  <c r="EN61" i="4"/>
  <c r="EN66" i="4"/>
  <c r="EN89" i="4"/>
  <c r="EN122" i="4"/>
  <c r="EN114" i="4"/>
  <c r="EN76" i="4"/>
  <c r="EN32" i="4"/>
  <c r="EN72" i="4"/>
  <c r="EN77" i="4"/>
  <c r="EN70" i="4"/>
  <c r="EN49" i="4"/>
  <c r="EN41" i="4"/>
  <c r="EN38" i="4"/>
  <c r="EN28" i="4"/>
  <c r="EN75" i="4"/>
  <c r="EN60" i="4"/>
  <c r="EN45" i="4"/>
  <c r="EN219" i="4"/>
  <c r="EN74" i="4"/>
  <c r="EN69" i="4"/>
  <c r="EN46" i="4"/>
  <c r="EN24" i="4"/>
  <c r="EN27" i="4"/>
  <c r="EN64" i="4"/>
  <c r="EN50" i="4"/>
  <c r="EN34" i="4"/>
  <c r="EN53" i="4"/>
  <c r="EN37" i="4"/>
  <c r="EN145" i="4"/>
  <c r="EN21" i="4"/>
  <c r="EN40" i="4"/>
  <c r="EN62" i="4"/>
  <c r="EN17" i="4"/>
  <c r="EN25" i="4"/>
  <c r="EN39" i="4"/>
  <c r="EN33" i="4"/>
  <c r="EN85" i="4"/>
  <c r="EN29" i="4"/>
  <c r="EN30" i="4"/>
  <c r="EN23" i="4"/>
  <c r="EN16" i="4"/>
  <c r="EN20" i="4"/>
  <c r="EN13" i="4"/>
  <c r="EN12" i="4"/>
  <c r="EN15" i="4"/>
  <c r="EN14" i="4"/>
  <c r="EN11" i="4"/>
  <c r="EN10" i="4"/>
  <c r="ER276" i="4"/>
  <c r="FP379" i="4"/>
  <c r="FN379" i="4"/>
  <c r="FL379" i="4"/>
  <c r="FJ379" i="4"/>
  <c r="FH379" i="4"/>
  <c r="FF379" i="4"/>
  <c r="FD379" i="4"/>
  <c r="FB379" i="4"/>
  <c r="EZ379" i="4"/>
  <c r="EX379" i="4"/>
  <c r="EV379" i="4"/>
  <c r="ET379" i="4"/>
  <c r="ER379" i="4"/>
  <c r="B260" i="4"/>
  <c r="FP342" i="4"/>
  <c r="FN342" i="4"/>
  <c r="FL342" i="4"/>
  <c r="FJ342" i="4"/>
  <c r="FH342" i="4"/>
  <c r="FF342" i="4"/>
  <c r="FD342" i="4"/>
  <c r="FB342" i="4"/>
  <c r="EZ342" i="4"/>
  <c r="EX342" i="4"/>
  <c r="EV342" i="4"/>
  <c r="ET342" i="4"/>
  <c r="ER342" i="4"/>
  <c r="B590" i="4"/>
  <c r="FP132" i="4"/>
  <c r="FN132" i="4"/>
  <c r="FL132" i="4"/>
  <c r="FJ132" i="4"/>
  <c r="FH132" i="4"/>
  <c r="FF132" i="4"/>
  <c r="FD132" i="4"/>
  <c r="FB132" i="4"/>
  <c r="EZ132" i="4"/>
  <c r="EX132" i="4"/>
  <c r="EV132" i="4"/>
  <c r="ET132" i="4"/>
  <c r="ER132" i="4"/>
  <c r="B410" i="4"/>
  <c r="FP248" i="4"/>
  <c r="FN248" i="4"/>
  <c r="FL248" i="4"/>
  <c r="FJ248" i="4"/>
  <c r="FH248" i="4"/>
  <c r="FF248" i="4"/>
  <c r="FD248" i="4"/>
  <c r="FB248" i="4"/>
  <c r="EZ248" i="4"/>
  <c r="EX248" i="4"/>
  <c r="EV248" i="4"/>
  <c r="ET248" i="4"/>
  <c r="ER248" i="4"/>
  <c r="B333" i="4"/>
  <c r="FP276" i="4"/>
  <c r="FN276" i="4"/>
  <c r="FL276" i="4"/>
  <c r="FJ276" i="4"/>
  <c r="FH276" i="4"/>
  <c r="FF276" i="4"/>
  <c r="FD276" i="4"/>
  <c r="FB276" i="4"/>
  <c r="EZ276" i="4"/>
  <c r="EX276" i="4"/>
  <c r="EV276" i="4"/>
  <c r="ET276" i="4"/>
  <c r="B377" i="4"/>
  <c r="FP303" i="4"/>
  <c r="FN303" i="4"/>
  <c r="FL303" i="4"/>
  <c r="FJ303" i="4"/>
  <c r="FH303" i="4"/>
  <c r="FF303" i="4"/>
  <c r="FD303" i="4"/>
  <c r="FB303" i="4"/>
  <c r="EZ303" i="4"/>
  <c r="EX303" i="4"/>
  <c r="EV303" i="4"/>
  <c r="ET303" i="4"/>
  <c r="ER303" i="4"/>
  <c r="B565" i="4"/>
  <c r="FP362" i="4"/>
  <c r="FN362" i="4"/>
  <c r="FL362" i="4"/>
  <c r="FJ362" i="4"/>
  <c r="FH362" i="4"/>
  <c r="FF362" i="4"/>
  <c r="FD362" i="4"/>
  <c r="FB362" i="4"/>
  <c r="EZ362" i="4"/>
  <c r="EX362" i="4"/>
  <c r="EV362" i="4"/>
  <c r="ET362" i="4"/>
  <c r="ER362" i="4"/>
  <c r="B480" i="4"/>
  <c r="FP357" i="4"/>
  <c r="FN357" i="4"/>
  <c r="FL357" i="4"/>
  <c r="FJ357" i="4"/>
  <c r="FH357" i="4"/>
  <c r="FF357" i="4"/>
  <c r="FD357" i="4"/>
  <c r="FB357" i="4"/>
  <c r="EZ357" i="4"/>
  <c r="EX357" i="4"/>
  <c r="EV357" i="4"/>
  <c r="ET357" i="4"/>
  <c r="ER357" i="4"/>
  <c r="FP374" i="4"/>
  <c r="FN374" i="4"/>
  <c r="FL374" i="4"/>
  <c r="FJ374" i="4"/>
  <c r="FH374" i="4"/>
  <c r="FF374" i="4"/>
  <c r="FD374" i="4"/>
  <c r="FB374" i="4"/>
  <c r="EZ374" i="4"/>
  <c r="EX374" i="4"/>
  <c r="EV374" i="4"/>
  <c r="ET374" i="4"/>
  <c r="ER374" i="4"/>
  <c r="B596" i="4"/>
  <c r="B428" i="4"/>
  <c r="FP350" i="4"/>
  <c r="FN350" i="4"/>
  <c r="FL350" i="4"/>
  <c r="FJ350" i="4"/>
  <c r="FH350" i="4"/>
  <c r="FF350" i="4"/>
  <c r="FD350" i="4"/>
  <c r="FB350" i="4"/>
  <c r="EZ350" i="4"/>
  <c r="EX350" i="4"/>
  <c r="EV350" i="4"/>
  <c r="ET350" i="4"/>
  <c r="ER350" i="4"/>
  <c r="B190" i="4"/>
  <c r="FP318" i="4"/>
  <c r="FN318" i="4"/>
  <c r="FL318" i="4"/>
  <c r="FJ318" i="4"/>
  <c r="FH318" i="4"/>
  <c r="FF318" i="4"/>
  <c r="FD318" i="4"/>
  <c r="FB318" i="4"/>
  <c r="EZ318" i="4"/>
  <c r="EX318" i="4"/>
  <c r="EV318" i="4"/>
  <c r="ET318" i="4"/>
  <c r="ER318" i="4"/>
  <c r="B450" i="4"/>
  <c r="FP378" i="4"/>
  <c r="FN378" i="4"/>
  <c r="FL378" i="4"/>
  <c r="FJ378" i="4"/>
  <c r="FH378" i="4"/>
  <c r="FF378" i="4"/>
  <c r="FD378" i="4"/>
  <c r="FB378" i="4"/>
  <c r="EZ378" i="4"/>
  <c r="EX378" i="4"/>
  <c r="EV378" i="4"/>
  <c r="ET378" i="4"/>
  <c r="ER378" i="4"/>
  <c r="ER283" i="4"/>
  <c r="ER244" i="4"/>
  <c r="ER125" i="4"/>
  <c r="ER333" i="4"/>
  <c r="ER274" i="4"/>
  <c r="ER377" i="4"/>
  <c r="ER327" i="4"/>
  <c r="ER373" i="4"/>
  <c r="ER216" i="4"/>
  <c r="ER294" i="4"/>
  <c r="ER290" i="4"/>
  <c r="ER306" i="4"/>
  <c r="ER312" i="4"/>
  <c r="ER147" i="4"/>
  <c r="ER348" i="4"/>
  <c r="ER241" i="4"/>
  <c r="ER295" i="4"/>
  <c r="ER358" i="4"/>
  <c r="ER133" i="4"/>
  <c r="ER314" i="4"/>
  <c r="ER367" i="4"/>
  <c r="ER266" i="4"/>
  <c r="ER344" i="4"/>
  <c r="ER174" i="4"/>
  <c r="ER331" i="4"/>
  <c r="ER166" i="4"/>
  <c r="ER250" i="4"/>
  <c r="ER372" i="4"/>
  <c r="ER199" i="4"/>
  <c r="ER272" i="4"/>
  <c r="ER263" i="4"/>
  <c r="ER214" i="4"/>
  <c r="ER330" i="4"/>
  <c r="ER223" i="4"/>
  <c r="ER157" i="4"/>
  <c r="ER112" i="4"/>
  <c r="ER282" i="4"/>
  <c r="ER222" i="4"/>
  <c r="ER280" i="4"/>
  <c r="ER164" i="4"/>
  <c r="ER371" i="4"/>
  <c r="ER365" i="4"/>
  <c r="ER234" i="4"/>
  <c r="ER356" i="4"/>
  <c r="ER252" i="4"/>
  <c r="ER237" i="4"/>
  <c r="ER384" i="4"/>
  <c r="ER191" i="4"/>
  <c r="ER192" i="4"/>
  <c r="ER291" i="4"/>
  <c r="ER293" i="4"/>
  <c r="ER243" i="4"/>
  <c r="ER212" i="4"/>
  <c r="ER240" i="4"/>
  <c r="ER209" i="4"/>
  <c r="ER277" i="4"/>
  <c r="ER177" i="4"/>
  <c r="ER198" i="4"/>
  <c r="ER231" i="4"/>
  <c r="ER226" i="4"/>
  <c r="ER91" i="4"/>
  <c r="ER200" i="4"/>
  <c r="ER205" i="4"/>
  <c r="ER189" i="4"/>
  <c r="ER161" i="4"/>
  <c r="ER57" i="4"/>
  <c r="ER340" i="4"/>
  <c r="ER307" i="4"/>
  <c r="ER172" i="4"/>
  <c r="ER150" i="4"/>
  <c r="ER339" i="4"/>
  <c r="ER217" i="4"/>
  <c r="ER229" i="4"/>
  <c r="ER228" i="4"/>
  <c r="ER106" i="4"/>
  <c r="ER95" i="4"/>
  <c r="ER281" i="4"/>
  <c r="ER321" i="4"/>
  <c r="ER354" i="4"/>
  <c r="ER130" i="4"/>
  <c r="ER154" i="4"/>
  <c r="ER202" i="4"/>
  <c r="ER396" i="4"/>
  <c r="ER364" i="4"/>
  <c r="ER56" i="4"/>
  <c r="ER196" i="4"/>
  <c r="ER271" i="4"/>
  <c r="ER140" i="4"/>
  <c r="ER180" i="4"/>
  <c r="ER179" i="4"/>
  <c r="ER22" i="4"/>
  <c r="ER245" i="4"/>
  <c r="ER65" i="4"/>
  <c r="ER197" i="4"/>
  <c r="ER158" i="4"/>
  <c r="ER113" i="4"/>
  <c r="ER184" i="4"/>
  <c r="ER81" i="4"/>
  <c r="ER117" i="4"/>
  <c r="ER208" i="4"/>
  <c r="ER204" i="4"/>
  <c r="ER207" i="4"/>
  <c r="ER165" i="4"/>
  <c r="ER121" i="4"/>
  <c r="ER159" i="4"/>
  <c r="ER160" i="4"/>
  <c r="ER215" i="4"/>
  <c r="ER193" i="4"/>
  <c r="ER100" i="4"/>
  <c r="ER194" i="4"/>
  <c r="ER137" i="4"/>
  <c r="ER139" i="4"/>
  <c r="ER225" i="4"/>
  <c r="ER146" i="4"/>
  <c r="ER141" i="4"/>
  <c r="ER149" i="4"/>
  <c r="ER183" i="4"/>
  <c r="ER187" i="4"/>
  <c r="ER59" i="4"/>
  <c r="ER167" i="4"/>
  <c r="ER213" i="4"/>
  <c r="ER255" i="4"/>
  <c r="ER110" i="4"/>
  <c r="ER73" i="4"/>
  <c r="ER171" i="4"/>
  <c r="ER120" i="4"/>
  <c r="ER143" i="4"/>
  <c r="ER42" i="4"/>
  <c r="ER111" i="4"/>
  <c r="ER96" i="4"/>
  <c r="ER82" i="4"/>
  <c r="ER181" i="4"/>
  <c r="ER220" i="4"/>
  <c r="ER131" i="4"/>
  <c r="ER186" i="4"/>
  <c r="ER128" i="4"/>
  <c r="ER68" i="4"/>
  <c r="ER103" i="4"/>
  <c r="ER148" i="4"/>
  <c r="ER78" i="4"/>
  <c r="ER236" i="4"/>
  <c r="ER153" i="4"/>
  <c r="ER188" i="4"/>
  <c r="ER90" i="4"/>
  <c r="ER182" i="4"/>
  <c r="ER185" i="4"/>
  <c r="ER107" i="4"/>
  <c r="ER163" i="4"/>
  <c r="ER162" i="4"/>
  <c r="ER169" i="4"/>
  <c r="ER97" i="4"/>
  <c r="ER99" i="4"/>
  <c r="ER135" i="4"/>
  <c r="ER168" i="4"/>
  <c r="ER151" i="4"/>
  <c r="ER238" i="4"/>
  <c r="ER88" i="4"/>
  <c r="ER55" i="4"/>
  <c r="ER105" i="4"/>
  <c r="ER102" i="4"/>
  <c r="ER119" i="4"/>
  <c r="ER239" i="4"/>
  <c r="ER265" i="4"/>
  <c r="ER98" i="4"/>
  <c r="ER92" i="4"/>
  <c r="ER136" i="4"/>
  <c r="ER129" i="4"/>
  <c r="ER126" i="4"/>
  <c r="ER123" i="4"/>
  <c r="ER71" i="4"/>
  <c r="ER108" i="4"/>
  <c r="ER178" i="4"/>
  <c r="ER195" i="4"/>
  <c r="ER86" i="4"/>
  <c r="ER67" i="4"/>
  <c r="ER124" i="4"/>
  <c r="ER52" i="4"/>
  <c r="ER93" i="4"/>
  <c r="ER94" i="4"/>
  <c r="ER79" i="4"/>
  <c r="ER54" i="4"/>
  <c r="ER83" i="4"/>
  <c r="ER35" i="4"/>
  <c r="ER43" i="4"/>
  <c r="ER47" i="4"/>
  <c r="ER115" i="4"/>
  <c r="ER84" i="4"/>
  <c r="ER80" i="4"/>
  <c r="ER104" i="4"/>
  <c r="ER142" i="4"/>
  <c r="ER31" i="4"/>
  <c r="ER44" i="4"/>
  <c r="ER61" i="4"/>
  <c r="ER66" i="4"/>
  <c r="ER89" i="4"/>
  <c r="ER122" i="4"/>
  <c r="ER114" i="4"/>
  <c r="ER76" i="4"/>
  <c r="ER109" i="4"/>
  <c r="ER32" i="4"/>
  <c r="ER72" i="4"/>
  <c r="ER77" i="4"/>
  <c r="ER70" i="4"/>
  <c r="ER49" i="4"/>
  <c r="ER41" i="4"/>
  <c r="ER36" i="4"/>
  <c r="ER38" i="4"/>
  <c r="ER28" i="4"/>
  <c r="ER75" i="4"/>
  <c r="ER60" i="4"/>
  <c r="ER45" i="4"/>
  <c r="ER219" i="4"/>
  <c r="ER74" i="4"/>
  <c r="ER58" i="4"/>
  <c r="ER69" i="4"/>
  <c r="ER46" i="4"/>
  <c r="ER24" i="4"/>
  <c r="ER27" i="4"/>
  <c r="ER64" i="4"/>
  <c r="ER50" i="4"/>
  <c r="ER48" i="4"/>
  <c r="ER34" i="4"/>
  <c r="ER53" i="4"/>
  <c r="ER37" i="4"/>
  <c r="ER145" i="4"/>
  <c r="ER21" i="4"/>
  <c r="ER40" i="4"/>
  <c r="ER62" i="4"/>
  <c r="ER26" i="4"/>
  <c r="ER17" i="4"/>
  <c r="ER25" i="4"/>
  <c r="ER39" i="4"/>
  <c r="ER33" i="4"/>
  <c r="ER85" i="4"/>
  <c r="ER29" i="4"/>
  <c r="ER30" i="4"/>
  <c r="ER18" i="4"/>
  <c r="ER23" i="4"/>
  <c r="ER16" i="4"/>
  <c r="ER20" i="4"/>
  <c r="ER13" i="4"/>
  <c r="ER12" i="4"/>
  <c r="ER15" i="4"/>
  <c r="ER19" i="4"/>
  <c r="ER14" i="4"/>
  <c r="ER11" i="4"/>
  <c r="ER10" i="4"/>
  <c r="ET283" i="4"/>
  <c r="ET244" i="4"/>
  <c r="ET125" i="4"/>
  <c r="ET333" i="4"/>
  <c r="ET274" i="4"/>
  <c r="ET377" i="4"/>
  <c r="ET327" i="4"/>
  <c r="ET373" i="4"/>
  <c r="ET216" i="4"/>
  <c r="ET294" i="4"/>
  <c r="ET290" i="4"/>
  <c r="ET306" i="4"/>
  <c r="ET312" i="4"/>
  <c r="ET147" i="4"/>
  <c r="ET348" i="4"/>
  <c r="ET241" i="4"/>
  <c r="ET295" i="4"/>
  <c r="ET358" i="4"/>
  <c r="ET133" i="4"/>
  <c r="ET314" i="4"/>
  <c r="ET367" i="4"/>
  <c r="ET266" i="4"/>
  <c r="ET344" i="4"/>
  <c r="ET174" i="4"/>
  <c r="ET331" i="4"/>
  <c r="ET166" i="4"/>
  <c r="ET250" i="4"/>
  <c r="ET372" i="4"/>
  <c r="ET199" i="4"/>
  <c r="ET272" i="4"/>
  <c r="ET263" i="4"/>
  <c r="ET214" i="4"/>
  <c r="ET330" i="4"/>
  <c r="ET223" i="4"/>
  <c r="ET157" i="4"/>
  <c r="ET112" i="4"/>
  <c r="ET282" i="4"/>
  <c r="ET222" i="4"/>
  <c r="ET280" i="4"/>
  <c r="ET164" i="4"/>
  <c r="ET371" i="4"/>
  <c r="ET365" i="4"/>
  <c r="ET234" i="4"/>
  <c r="ET356" i="4"/>
  <c r="ET252" i="4"/>
  <c r="ET237" i="4"/>
  <c r="ET384" i="4"/>
  <c r="ET191" i="4"/>
  <c r="ET192" i="4"/>
  <c r="ET291" i="4"/>
  <c r="ET293" i="4"/>
  <c r="ET243" i="4"/>
  <c r="ET212" i="4"/>
  <c r="ET240" i="4"/>
  <c r="ET209" i="4"/>
  <c r="ET277" i="4"/>
  <c r="ET177" i="4"/>
  <c r="ET198" i="4"/>
  <c r="ET231" i="4"/>
  <c r="ET226" i="4"/>
  <c r="ET91" i="4"/>
  <c r="ET200" i="4"/>
  <c r="ET205" i="4"/>
  <c r="ET189" i="4"/>
  <c r="ET161" i="4"/>
  <c r="ET57" i="4"/>
  <c r="ET340" i="4"/>
  <c r="ET307" i="4"/>
  <c r="ET172" i="4"/>
  <c r="ET150" i="4"/>
  <c r="ET339" i="4"/>
  <c r="ET217" i="4"/>
  <c r="ET229" i="4"/>
  <c r="ET228" i="4"/>
  <c r="ET106" i="4"/>
  <c r="ET354" i="4"/>
  <c r="ET95" i="4"/>
  <c r="ET281" i="4"/>
  <c r="ET179" i="4"/>
  <c r="ET321" i="4"/>
  <c r="ET130" i="4"/>
  <c r="ET154" i="4"/>
  <c r="ET202" i="4"/>
  <c r="ET396" i="4"/>
  <c r="ET364" i="4"/>
  <c r="ET56" i="4"/>
  <c r="ET196" i="4"/>
  <c r="ET271" i="4"/>
  <c r="ET140" i="4"/>
  <c r="ET180" i="4"/>
  <c r="ET22" i="4"/>
  <c r="ET245" i="4"/>
  <c r="ET65" i="4"/>
  <c r="ET197" i="4"/>
  <c r="ET158" i="4"/>
  <c r="ET113" i="4"/>
  <c r="ET184" i="4"/>
  <c r="ET81" i="4"/>
  <c r="ET194" i="4"/>
  <c r="ET117" i="4"/>
  <c r="ET208" i="4"/>
  <c r="ET204" i="4"/>
  <c r="ET207" i="4"/>
  <c r="ET165" i="4"/>
  <c r="ET121" i="4"/>
  <c r="ET159" i="4"/>
  <c r="ET160" i="4"/>
  <c r="ET215" i="4"/>
  <c r="ET193" i="4"/>
  <c r="ET100" i="4"/>
  <c r="ET146" i="4"/>
  <c r="ET187" i="4"/>
  <c r="ET137" i="4"/>
  <c r="ET139" i="4"/>
  <c r="ET225" i="4"/>
  <c r="ET141" i="4"/>
  <c r="ET149" i="4"/>
  <c r="ET183" i="4"/>
  <c r="ET59" i="4"/>
  <c r="ET167" i="4"/>
  <c r="ET116" i="4"/>
  <c r="ET213" i="4"/>
  <c r="ET255" i="4"/>
  <c r="ET171" i="4"/>
  <c r="ET110" i="4"/>
  <c r="ET73" i="4"/>
  <c r="ET42" i="4"/>
  <c r="ET120" i="4"/>
  <c r="ET143" i="4"/>
  <c r="ET111" i="4"/>
  <c r="ET181" i="4"/>
  <c r="ET96" i="4"/>
  <c r="ET153" i="4"/>
  <c r="ET82" i="4"/>
  <c r="ET220" i="4"/>
  <c r="ET90" i="4"/>
  <c r="ET68" i="4"/>
  <c r="ET103" i="4"/>
  <c r="ET131" i="4"/>
  <c r="ET186" i="4"/>
  <c r="ET128" i="4"/>
  <c r="ET182" i="4"/>
  <c r="ET148" i="4"/>
  <c r="ET78" i="4"/>
  <c r="ET236" i="4"/>
  <c r="ET188" i="4"/>
  <c r="ET185" i="4"/>
  <c r="ET107" i="4"/>
  <c r="ET163" i="4"/>
  <c r="ET162" i="4"/>
  <c r="ET169" i="4"/>
  <c r="ET97" i="4"/>
  <c r="ET99" i="4"/>
  <c r="ET135" i="4"/>
  <c r="ET168" i="4"/>
  <c r="ET151" i="4"/>
  <c r="ET238" i="4"/>
  <c r="ET88" i="4"/>
  <c r="ET55" i="4"/>
  <c r="ET105" i="4"/>
  <c r="ET102" i="4"/>
  <c r="ET239" i="4"/>
  <c r="ET119" i="4"/>
  <c r="ET265" i="4"/>
  <c r="ET136" i="4"/>
  <c r="ET98" i="4"/>
  <c r="ET92" i="4"/>
  <c r="ET129" i="4"/>
  <c r="ET126" i="4"/>
  <c r="ET123" i="4"/>
  <c r="ET71" i="4"/>
  <c r="ET108" i="4"/>
  <c r="ET178" i="4"/>
  <c r="ET195" i="4"/>
  <c r="ET86" i="4"/>
  <c r="ET67" i="4"/>
  <c r="ET124" i="4"/>
  <c r="ET52" i="4"/>
  <c r="ET93" i="4"/>
  <c r="ET94" i="4"/>
  <c r="ET79" i="4"/>
  <c r="ET54" i="4"/>
  <c r="ET83" i="4"/>
  <c r="ET47" i="4"/>
  <c r="ET35" i="4"/>
  <c r="ET43" i="4"/>
  <c r="ET115" i="4"/>
  <c r="ET84" i="4"/>
  <c r="ET80" i="4"/>
  <c r="ET104" i="4"/>
  <c r="ET142" i="4"/>
  <c r="ET31" i="4"/>
  <c r="ET44" i="4"/>
  <c r="ET61" i="4"/>
  <c r="ET66" i="4"/>
  <c r="ET89" i="4"/>
  <c r="ET122" i="4"/>
  <c r="ET114" i="4"/>
  <c r="ET76" i="4"/>
  <c r="ET109" i="4"/>
  <c r="ET32" i="4"/>
  <c r="ET72" i="4"/>
  <c r="ET77" i="4"/>
  <c r="ET70" i="4"/>
  <c r="ET49" i="4"/>
  <c r="ET41" i="4"/>
  <c r="ET36" i="4"/>
  <c r="ET38" i="4"/>
  <c r="ET28" i="4"/>
  <c r="ET75" i="4"/>
  <c r="ET60" i="4"/>
  <c r="ET45" i="4"/>
  <c r="ET219" i="4"/>
  <c r="ET74" i="4"/>
  <c r="ET58" i="4"/>
  <c r="ET69" i="4"/>
  <c r="ET46" i="4"/>
  <c r="ET24" i="4"/>
  <c r="ET27" i="4"/>
  <c r="ET64" i="4"/>
  <c r="ET50" i="4"/>
  <c r="ET48" i="4"/>
  <c r="ET34" i="4"/>
  <c r="ET53" i="4"/>
  <c r="ET37" i="4"/>
  <c r="ET145" i="4"/>
  <c r="ET21" i="4"/>
  <c r="ET40" i="4"/>
  <c r="ET62" i="4"/>
  <c r="ET26" i="4"/>
  <c r="ET17" i="4"/>
  <c r="ET25" i="4"/>
  <c r="ET39" i="4"/>
  <c r="ET33" i="4"/>
  <c r="ET85" i="4"/>
  <c r="ET29" i="4"/>
  <c r="ET30" i="4"/>
  <c r="ET18" i="4"/>
  <c r="ET23" i="4"/>
  <c r="ET16" i="4"/>
  <c r="ET20" i="4"/>
  <c r="ET13" i="4"/>
  <c r="ET12" i="4"/>
  <c r="ET15" i="4"/>
  <c r="ET19" i="4"/>
  <c r="ET14" i="4"/>
  <c r="ET11" i="4"/>
  <c r="ET10" i="4"/>
  <c r="M350" i="4" l="1"/>
  <c r="N350" i="4" s="1"/>
  <c r="M379" i="4"/>
  <c r="N379" i="4" s="1"/>
  <c r="M374" i="4"/>
  <c r="N374" i="4" s="1"/>
  <c r="J276" i="4"/>
  <c r="K276" i="4" s="1"/>
  <c r="M357" i="4"/>
  <c r="N357" i="4" s="1"/>
  <c r="L318" i="4"/>
  <c r="O318" i="4"/>
  <c r="O362" i="4"/>
  <c r="L362" i="4"/>
  <c r="M132" i="4"/>
  <c r="N132" i="4" s="1"/>
  <c r="J132" i="4"/>
  <c r="K132" i="4" s="1"/>
  <c r="J318" i="4"/>
  <c r="K318" i="4" s="1"/>
  <c r="M318" i="4"/>
  <c r="N318" i="4" s="1"/>
  <c r="J362" i="4"/>
  <c r="K362" i="4" s="1"/>
  <c r="M362" i="4"/>
  <c r="N362" i="4" s="1"/>
  <c r="J374" i="4"/>
  <c r="K374" i="4" s="1"/>
  <c r="J357" i="4"/>
  <c r="K357" i="4" s="1"/>
  <c r="L374" i="4"/>
  <c r="O374" i="4"/>
  <c r="L248" i="4"/>
  <c r="O248" i="4"/>
  <c r="O342" i="4"/>
  <c r="L342" i="4"/>
  <c r="M303" i="4"/>
  <c r="N303" i="4" s="1"/>
  <c r="J303" i="4"/>
  <c r="K303" i="4" s="1"/>
  <c r="J342" i="4"/>
  <c r="K342" i="4" s="1"/>
  <c r="M342" i="4"/>
  <c r="N342" i="4" s="1"/>
  <c r="J350" i="4"/>
  <c r="K350" i="4" s="1"/>
  <c r="O378" i="4"/>
  <c r="L378" i="4"/>
  <c r="L350" i="4"/>
  <c r="O350" i="4"/>
  <c r="O357" i="4"/>
  <c r="L357" i="4"/>
  <c r="O303" i="4"/>
  <c r="L303" i="4"/>
  <c r="J379" i="4"/>
  <c r="K379" i="4" s="1"/>
  <c r="M276" i="4"/>
  <c r="N276" i="4" s="1"/>
  <c r="O276" i="4"/>
  <c r="L276" i="4"/>
  <c r="O132" i="4"/>
  <c r="L132" i="4"/>
  <c r="O379" i="4"/>
  <c r="L379" i="4"/>
  <c r="J248" i="4"/>
  <c r="K248" i="4" s="1"/>
  <c r="M248" i="4"/>
  <c r="N248" i="4" s="1"/>
  <c r="M378" i="4"/>
  <c r="N378" i="4" s="1"/>
  <c r="J378" i="4"/>
  <c r="K378" i="4" s="1"/>
  <c r="EN19" i="4"/>
  <c r="EN18" i="4"/>
  <c r="EN26" i="4"/>
  <c r="EN48" i="4"/>
  <c r="EN58" i="4"/>
  <c r="EN36" i="4"/>
  <c r="EN109" i="4"/>
  <c r="P276" i="4" l="1"/>
  <c r="P303" i="4"/>
  <c r="P357" i="4"/>
  <c r="P378" i="4"/>
  <c r="P318" i="4"/>
  <c r="P132" i="4"/>
  <c r="P362" i="4"/>
  <c r="Q362" i="4"/>
  <c r="P350" i="4"/>
  <c r="P342" i="4"/>
  <c r="P374" i="4"/>
  <c r="Q248" i="4"/>
  <c r="P379" i="4"/>
  <c r="Q132" i="4"/>
  <c r="Q303" i="4"/>
  <c r="Q350" i="4"/>
  <c r="Q276" i="4"/>
  <c r="Q318" i="4"/>
  <c r="Q342" i="4"/>
  <c r="Q378" i="4"/>
  <c r="P248" i="4"/>
  <c r="Q374" i="4"/>
  <c r="Q379" i="4"/>
  <c r="Q357" i="4"/>
  <c r="EX216" i="4"/>
  <c r="EX333" i="4"/>
  <c r="EX274" i="4"/>
  <c r="EX377" i="4"/>
  <c r="EX327" i="4"/>
  <c r="EX373" i="4"/>
  <c r="EX294" i="4"/>
  <c r="EX290" i="4"/>
  <c r="EX306" i="4"/>
  <c r="EX312" i="4"/>
  <c r="EX147" i="4"/>
  <c r="EX348" i="4"/>
  <c r="EX241" i="4"/>
  <c r="EX295" i="4"/>
  <c r="EX358" i="4"/>
  <c r="EX133" i="4"/>
  <c r="EX314" i="4"/>
  <c r="EX367" i="4"/>
  <c r="EX344" i="4"/>
  <c r="EX174" i="4"/>
  <c r="EX331" i="4"/>
  <c r="EX166" i="4"/>
  <c r="EX250" i="4"/>
  <c r="EX372" i="4"/>
  <c r="EX199" i="4"/>
  <c r="EX272" i="4"/>
  <c r="EX263" i="4"/>
  <c r="EX214" i="4"/>
  <c r="EX330" i="4"/>
  <c r="EX223" i="4"/>
  <c r="EX157" i="4"/>
  <c r="EX112" i="4"/>
  <c r="EX282" i="4"/>
  <c r="EX222" i="4"/>
  <c r="EX280" i="4"/>
  <c r="EX164" i="4"/>
  <c r="EX371" i="4"/>
  <c r="EX365" i="4"/>
  <c r="EX234" i="4"/>
  <c r="EX252" i="4"/>
  <c r="EX356" i="4"/>
  <c r="EX237" i="4"/>
  <c r="EX384" i="4"/>
  <c r="EX191" i="4"/>
  <c r="EX192" i="4"/>
  <c r="EX291" i="4"/>
  <c r="EX293" i="4"/>
  <c r="EX243" i="4"/>
  <c r="EX212" i="4"/>
  <c r="EX240" i="4"/>
  <c r="EX209" i="4"/>
  <c r="EX231" i="4"/>
  <c r="EX277" i="4"/>
  <c r="EX177" i="4"/>
  <c r="EX198" i="4"/>
  <c r="EX226" i="4"/>
  <c r="EX91" i="4"/>
  <c r="EX200" i="4"/>
  <c r="EX205" i="4"/>
  <c r="EX172" i="4"/>
  <c r="EX189" i="4"/>
  <c r="EX161" i="4"/>
  <c r="EX57" i="4"/>
  <c r="EX340" i="4"/>
  <c r="EX307" i="4"/>
  <c r="EX150" i="4"/>
  <c r="EX339" i="4"/>
  <c r="EX217" i="4"/>
  <c r="EX229" i="4"/>
  <c r="EX228" i="4"/>
  <c r="EX106" i="4"/>
  <c r="EX202" i="4"/>
  <c r="EX321" i="4"/>
  <c r="EX95" i="4"/>
  <c r="EX281" i="4"/>
  <c r="EX56" i="4"/>
  <c r="EX354" i="4"/>
  <c r="EX154" i="4"/>
  <c r="EX396" i="4"/>
  <c r="EX364" i="4"/>
  <c r="EX179" i="4"/>
  <c r="EX196" i="4"/>
  <c r="EX180" i="4"/>
  <c r="EX271" i="4"/>
  <c r="EX140" i="4"/>
  <c r="EX22" i="4"/>
  <c r="EX245" i="4"/>
  <c r="EX197" i="4"/>
  <c r="EX158" i="4"/>
  <c r="EX113" i="4"/>
  <c r="EX184" i="4"/>
  <c r="EX65" i="4"/>
  <c r="EX204" i="4"/>
  <c r="EX81" i="4"/>
  <c r="EX194" i="4"/>
  <c r="EX117" i="4"/>
  <c r="EX208" i="4"/>
  <c r="EX193" i="4"/>
  <c r="EX207" i="4"/>
  <c r="EX160" i="4"/>
  <c r="EX165" i="4"/>
  <c r="EX159" i="4"/>
  <c r="EX121" i="4"/>
  <c r="EX215" i="4"/>
  <c r="EX100" i="4"/>
  <c r="EX130" i="4"/>
  <c r="EX146" i="4"/>
  <c r="EX187" i="4"/>
  <c r="EX120" i="4"/>
  <c r="EX137" i="4"/>
  <c r="EX139" i="4"/>
  <c r="EX225" i="4"/>
  <c r="EX141" i="4"/>
  <c r="EX183" i="4"/>
  <c r="EX143" i="4"/>
  <c r="EX59" i="4"/>
  <c r="EX167" i="4"/>
  <c r="EX213" i="4"/>
  <c r="EX116" i="4"/>
  <c r="EX149" i="4"/>
  <c r="EX255" i="4"/>
  <c r="EX171" i="4"/>
  <c r="EX110" i="4"/>
  <c r="EX73" i="4"/>
  <c r="EX42" i="4"/>
  <c r="EX96" i="4"/>
  <c r="EX148" i="4"/>
  <c r="EX82" i="4"/>
  <c r="EX111" i="4"/>
  <c r="EX188" i="4"/>
  <c r="EX220" i="4"/>
  <c r="EX68" i="4"/>
  <c r="EX103" i="4"/>
  <c r="EX131" i="4"/>
  <c r="EX186" i="4"/>
  <c r="EX128" i="4"/>
  <c r="EX99" i="4"/>
  <c r="EX236" i="4"/>
  <c r="EX153" i="4"/>
  <c r="EX181" i="4"/>
  <c r="EX90" i="4"/>
  <c r="EX182" i="4"/>
  <c r="EX185" i="4"/>
  <c r="EX107" i="4"/>
  <c r="EX163" i="4"/>
  <c r="EX162" i="4"/>
  <c r="EX97" i="4"/>
  <c r="EX135" i="4"/>
  <c r="EX169" i="4"/>
  <c r="EX168" i="4"/>
  <c r="EX151" i="4"/>
  <c r="EX88" i="4"/>
  <c r="EX55" i="4"/>
  <c r="EX238" i="4"/>
  <c r="EX105" i="4"/>
  <c r="EX123" i="4"/>
  <c r="EX102" i="4"/>
  <c r="EX119" i="4"/>
  <c r="EX71" i="4"/>
  <c r="EX239" i="4"/>
  <c r="EX92" i="4"/>
  <c r="EX265" i="4"/>
  <c r="EX136" i="4"/>
  <c r="EX98" i="4"/>
  <c r="EX129" i="4"/>
  <c r="EX78" i="4"/>
  <c r="EX126" i="4"/>
  <c r="EX108" i="4"/>
  <c r="EX115" i="4"/>
  <c r="EX178" i="4"/>
  <c r="EX35" i="4"/>
  <c r="EX67" i="4"/>
  <c r="EX52" i="4"/>
  <c r="EX124" i="4"/>
  <c r="EX94" i="4"/>
  <c r="EX83" i="4"/>
  <c r="EX86" i="4"/>
  <c r="EX54" i="4"/>
  <c r="EX93" i="4"/>
  <c r="EX47" i="4"/>
  <c r="EX79" i="4"/>
  <c r="EX195" i="4"/>
  <c r="EX43" i="4"/>
  <c r="EX61" i="4"/>
  <c r="EX84" i="4"/>
  <c r="EX80" i="4"/>
  <c r="EX114" i="4"/>
  <c r="EX31" i="4"/>
  <c r="EX44" i="4"/>
  <c r="EX66" i="4"/>
  <c r="EX77" i="4"/>
  <c r="EX72" i="4"/>
  <c r="EX89" i="4"/>
  <c r="EX48" i="4"/>
  <c r="EX109" i="4"/>
  <c r="EX76" i="4"/>
  <c r="EX41" i="4"/>
  <c r="EX32" i="4"/>
  <c r="EX49" i="4"/>
  <c r="EX104" i="4"/>
  <c r="EX142" i="4"/>
  <c r="EX46" i="4"/>
  <c r="EX36" i="4"/>
  <c r="EX69" i="4"/>
  <c r="EX24" i="4"/>
  <c r="EX38" i="4"/>
  <c r="EX28" i="4"/>
  <c r="EX70" i="4"/>
  <c r="EX122" i="4"/>
  <c r="EX58" i="4"/>
  <c r="EX74" i="4"/>
  <c r="EX60" i="4"/>
  <c r="EX45" i="4"/>
  <c r="EX27" i="4"/>
  <c r="EX64" i="4"/>
  <c r="EX50" i="4"/>
  <c r="EX37" i="4"/>
  <c r="EX34" i="4"/>
  <c r="EX53" i="4"/>
  <c r="EX75" i="4"/>
  <c r="EX219" i="4"/>
  <c r="EX26" i="4"/>
  <c r="EX33" i="4"/>
  <c r="EX21" i="4"/>
  <c r="EX145" i="4"/>
  <c r="EX40" i="4"/>
  <c r="EX62" i="4"/>
  <c r="EX17" i="4"/>
  <c r="EX39" i="4"/>
  <c r="EX25" i="4"/>
  <c r="EX85" i="4"/>
  <c r="EX29" i="4"/>
  <c r="EX18" i="4"/>
  <c r="EX23" i="4"/>
  <c r="EX16" i="4"/>
  <c r="EX30" i="4"/>
  <c r="EX12" i="4"/>
  <c r="EX13" i="4"/>
  <c r="EX20" i="4"/>
  <c r="EX15" i="4"/>
  <c r="EX19" i="4"/>
  <c r="EX14" i="4"/>
  <c r="EX11" i="4"/>
  <c r="EX10" i="4"/>
  <c r="EV216" i="4"/>
  <c r="EV333" i="4"/>
  <c r="EV274" i="4"/>
  <c r="EV377" i="4"/>
  <c r="EV327" i="4"/>
  <c r="EV373" i="4"/>
  <c r="EV294" i="4"/>
  <c r="EV290" i="4"/>
  <c r="EV306" i="4"/>
  <c r="EV312" i="4"/>
  <c r="EV147" i="4"/>
  <c r="EV348" i="4"/>
  <c r="EV241" i="4"/>
  <c r="EV295" i="4"/>
  <c r="EV133" i="4"/>
  <c r="EV358" i="4"/>
  <c r="EV314" i="4"/>
  <c r="EV367" i="4"/>
  <c r="EV344" i="4"/>
  <c r="EV174" i="4"/>
  <c r="EV331" i="4"/>
  <c r="EV166" i="4"/>
  <c r="EV250" i="4"/>
  <c r="EV372" i="4"/>
  <c r="EV199" i="4"/>
  <c r="EV272" i="4"/>
  <c r="EV263" i="4"/>
  <c r="EV214" i="4"/>
  <c r="EV330" i="4"/>
  <c r="EV223" i="4"/>
  <c r="EV157" i="4"/>
  <c r="EV112" i="4"/>
  <c r="EV282" i="4"/>
  <c r="EV222" i="4"/>
  <c r="EV280" i="4"/>
  <c r="EV164" i="4"/>
  <c r="EV371" i="4"/>
  <c r="EV365" i="4"/>
  <c r="EV234" i="4"/>
  <c r="EV252" i="4"/>
  <c r="EV231" i="4"/>
  <c r="EV191" i="4"/>
  <c r="EV237" i="4"/>
  <c r="EV384" i="4"/>
  <c r="EV192" i="4"/>
  <c r="EV291" i="4"/>
  <c r="EV293" i="4"/>
  <c r="EV243" i="4"/>
  <c r="EV212" i="4"/>
  <c r="EV240" i="4"/>
  <c r="EV209" i="4"/>
  <c r="EV277" i="4"/>
  <c r="EV177" i="4"/>
  <c r="EV198" i="4"/>
  <c r="EV200" i="4"/>
  <c r="EV226" i="4"/>
  <c r="EV91" i="4"/>
  <c r="EV172" i="4"/>
  <c r="EV356" i="4"/>
  <c r="EV189" i="4"/>
  <c r="EV307" i="4"/>
  <c r="EV161" i="4"/>
  <c r="EV205" i="4"/>
  <c r="EV340" i="4"/>
  <c r="EV56" i="4"/>
  <c r="EV150" i="4"/>
  <c r="EV229" i="4"/>
  <c r="EV217" i="4"/>
  <c r="EV106" i="4"/>
  <c r="EV321" i="4"/>
  <c r="EV202" i="4"/>
  <c r="EV95" i="4"/>
  <c r="EV281" i="4"/>
  <c r="EV180" i="4"/>
  <c r="EV339" i="4"/>
  <c r="EV154" i="4"/>
  <c r="EV228" i="4"/>
  <c r="EV396" i="4"/>
  <c r="EV364" i="4"/>
  <c r="EV354" i="4"/>
  <c r="EV179" i="4"/>
  <c r="EV196" i="4"/>
  <c r="EV140" i="4"/>
  <c r="EV245" i="4"/>
  <c r="EV204" i="4"/>
  <c r="EV113" i="4"/>
  <c r="EV197" i="4"/>
  <c r="EV271" i="4"/>
  <c r="EV158" i="4"/>
  <c r="EV184" i="4"/>
  <c r="EV65" i="4"/>
  <c r="EV81" i="4"/>
  <c r="EV194" i="4"/>
  <c r="EV160" i="4"/>
  <c r="EV208" i="4"/>
  <c r="EV207" i="4"/>
  <c r="EV159" i="4"/>
  <c r="EV121" i="4"/>
  <c r="EV215" i="4"/>
  <c r="EV193" i="4"/>
  <c r="EV100" i="4"/>
  <c r="EV141" i="4"/>
  <c r="EV130" i="4"/>
  <c r="EV165" i="4"/>
  <c r="EV187" i="4"/>
  <c r="EV120" i="4"/>
  <c r="EV137" i="4"/>
  <c r="EV139" i="4"/>
  <c r="EV225" i="4"/>
  <c r="EV146" i="4"/>
  <c r="EV117" i="4"/>
  <c r="EV183" i="4"/>
  <c r="EV143" i="4"/>
  <c r="EV59" i="4"/>
  <c r="EV167" i="4"/>
  <c r="EV213" i="4"/>
  <c r="EV116" i="4"/>
  <c r="EV149" i="4"/>
  <c r="EV255" i="4"/>
  <c r="EV171" i="4"/>
  <c r="EV110" i="4"/>
  <c r="EV73" i="4"/>
  <c r="EV148" i="4"/>
  <c r="EV96" i="4"/>
  <c r="EV111" i="4"/>
  <c r="EV188" i="4"/>
  <c r="EV220" i="4"/>
  <c r="EV68" i="4"/>
  <c r="EV103" i="4"/>
  <c r="EV186" i="4"/>
  <c r="EV131" i="4"/>
  <c r="EV128" i="4"/>
  <c r="EV236" i="4"/>
  <c r="EV99" i="4"/>
  <c r="EV153" i="4"/>
  <c r="EV181" i="4"/>
  <c r="EV90" i="4"/>
  <c r="EV182" i="4"/>
  <c r="EV185" i="4"/>
  <c r="EV107" i="4"/>
  <c r="EV163" i="4"/>
  <c r="EV162" i="4"/>
  <c r="EV97" i="4"/>
  <c r="EV135" i="4"/>
  <c r="EV169" i="4"/>
  <c r="EV151" i="4"/>
  <c r="EV168" i="4"/>
  <c r="EV55" i="4"/>
  <c r="EV105" i="4"/>
  <c r="EV102" i="4"/>
  <c r="EV119" i="4"/>
  <c r="EV239" i="4"/>
  <c r="EV71" i="4"/>
  <c r="EV238" i="4"/>
  <c r="EV92" i="4"/>
  <c r="EV123" i="4"/>
  <c r="EV265" i="4"/>
  <c r="EV22" i="4"/>
  <c r="EV98" i="4"/>
  <c r="EV129" i="4"/>
  <c r="EV78" i="4"/>
  <c r="EV126" i="4"/>
  <c r="EV108" i="4"/>
  <c r="EV178" i="4"/>
  <c r="EV115" i="4"/>
  <c r="EV136" i="4"/>
  <c r="EV52" i="4"/>
  <c r="EV124" i="4"/>
  <c r="EV86" i="4"/>
  <c r="EV54" i="4"/>
  <c r="EV93" i="4"/>
  <c r="EV47" i="4"/>
  <c r="EV43" i="4"/>
  <c r="EV61" i="4"/>
  <c r="EV84" i="4"/>
  <c r="EV83" i="4"/>
  <c r="EV80" i="4"/>
  <c r="EV44" i="4"/>
  <c r="EV66" i="4"/>
  <c r="EV77" i="4"/>
  <c r="EV72" i="4"/>
  <c r="EV48" i="4"/>
  <c r="EV109" i="4"/>
  <c r="EV195" i="4"/>
  <c r="EV76" i="4"/>
  <c r="EV41" i="4"/>
  <c r="EV122" i="4"/>
  <c r="EV49" i="4"/>
  <c r="EV32" i="4"/>
  <c r="EV142" i="4"/>
  <c r="EV104" i="4"/>
  <c r="EV46" i="4"/>
  <c r="EV69" i="4"/>
  <c r="EV24" i="4"/>
  <c r="EV38" i="4"/>
  <c r="EV28" i="4"/>
  <c r="EV58" i="4"/>
  <c r="EV74" i="4"/>
  <c r="EV64" i="4"/>
  <c r="EV50" i="4"/>
  <c r="EV37" i="4"/>
  <c r="EV34" i="4"/>
  <c r="EV53" i="4"/>
  <c r="EV219" i="4"/>
  <c r="EV40" i="4"/>
  <c r="EV70" i="4"/>
  <c r="EV62" i="4"/>
  <c r="EV17" i="4"/>
  <c r="EV39" i="4"/>
  <c r="EV25" i="4"/>
  <c r="EV85" i="4"/>
  <c r="EV16" i="4"/>
  <c r="EV18" i="4"/>
  <c r="EV30" i="4"/>
  <c r="EV13" i="4"/>
  <c r="EV20" i="4"/>
  <c r="EV15" i="4"/>
  <c r="EV11" i="4"/>
  <c r="EV10" i="4"/>
  <c r="EV88" i="4"/>
  <c r="EX283" i="4"/>
  <c r="EX244" i="4"/>
  <c r="EX125" i="4"/>
  <c r="EX266" i="4"/>
  <c r="EV283" i="4"/>
  <c r="EV244" i="4"/>
  <c r="EV125" i="4"/>
  <c r="EV266" i="4"/>
  <c r="EZ244" i="4" l="1"/>
  <c r="EZ125" i="4"/>
  <c r="EZ266" i="4"/>
  <c r="EZ216" i="4"/>
  <c r="EZ88" i="4"/>
  <c r="EZ333" i="4"/>
  <c r="EZ274" i="4"/>
  <c r="EZ327" i="4"/>
  <c r="EZ294" i="4"/>
  <c r="EZ290" i="4"/>
  <c r="EZ306" i="4"/>
  <c r="EZ312" i="4"/>
  <c r="EZ147" i="4"/>
  <c r="EZ241" i="4"/>
  <c r="EZ133" i="4"/>
  <c r="EZ358" i="4"/>
  <c r="EZ314" i="4"/>
  <c r="EZ367" i="4"/>
  <c r="EZ174" i="4"/>
  <c r="EZ331" i="4"/>
  <c r="EZ166" i="4"/>
  <c r="EZ250" i="4"/>
  <c r="EZ57" i="4"/>
  <c r="EZ372" i="4"/>
  <c r="EZ199" i="4"/>
  <c r="EZ263" i="4"/>
  <c r="EZ214" i="4"/>
  <c r="EZ330" i="4"/>
  <c r="EZ223" i="4"/>
  <c r="EZ157" i="4"/>
  <c r="EZ192" i="4"/>
  <c r="EZ112" i="4"/>
  <c r="EZ282" i="4"/>
  <c r="EZ280" i="4"/>
  <c r="EZ164" i="4"/>
  <c r="EZ191" i="4"/>
  <c r="EZ365" i="4"/>
  <c r="EZ234" i="4"/>
  <c r="EZ231" i="4"/>
  <c r="EZ252" i="4"/>
  <c r="EZ237" i="4"/>
  <c r="EZ384" i="4"/>
  <c r="EZ291" i="4"/>
  <c r="EZ293" i="4"/>
  <c r="EZ243" i="4"/>
  <c r="EZ212" i="4"/>
  <c r="EZ277" i="4"/>
  <c r="EZ198" i="4"/>
  <c r="EZ91" i="4"/>
  <c r="EZ356" i="4"/>
  <c r="EZ189" i="4"/>
  <c r="EZ307" i="4"/>
  <c r="EZ161" i="4"/>
  <c r="EZ205" i="4"/>
  <c r="EZ340" i="4"/>
  <c r="EZ56" i="4"/>
  <c r="EZ229" i="4"/>
  <c r="EZ106" i="4"/>
  <c r="EZ321" i="4"/>
  <c r="EZ202" i="4"/>
  <c r="EZ281" i="4"/>
  <c r="EZ180" i="4"/>
  <c r="EZ339" i="4"/>
  <c r="EZ154" i="4"/>
  <c r="EZ228" i="4"/>
  <c r="EZ113" i="4"/>
  <c r="EZ364" i="4"/>
  <c r="EZ354" i="4"/>
  <c r="EZ179" i="4"/>
  <c r="EZ196" i="4"/>
  <c r="EZ140" i="4"/>
  <c r="EZ65" i="4"/>
  <c r="EZ245" i="4"/>
  <c r="EZ204" i="4"/>
  <c r="EZ271" i="4"/>
  <c r="EZ158" i="4"/>
  <c r="EZ184" i="4"/>
  <c r="EZ81" i="4"/>
  <c r="EZ194" i="4"/>
  <c r="EZ160" i="4"/>
  <c r="EZ208" i="4"/>
  <c r="EZ207" i="4"/>
  <c r="EZ159" i="4"/>
  <c r="EZ121" i="4"/>
  <c r="EZ193" i="4"/>
  <c r="EZ139" i="4"/>
  <c r="EZ141" i="4"/>
  <c r="EZ100" i="4"/>
  <c r="EZ130" i="4"/>
  <c r="EZ42" i="4"/>
  <c r="EZ165" i="4"/>
  <c r="EZ187" i="4"/>
  <c r="EZ120" i="4"/>
  <c r="EZ137" i="4"/>
  <c r="EZ225" i="4"/>
  <c r="EZ146" i="4"/>
  <c r="EZ117" i="4"/>
  <c r="EZ183" i="4"/>
  <c r="EZ143" i="4"/>
  <c r="EZ59" i="4"/>
  <c r="EZ167" i="4"/>
  <c r="EZ116" i="4"/>
  <c r="EZ213" i="4"/>
  <c r="EZ110" i="4"/>
  <c r="EZ149" i="4"/>
  <c r="EZ255" i="4"/>
  <c r="EZ171" i="4"/>
  <c r="EZ73" i="4"/>
  <c r="EZ148" i="4"/>
  <c r="EZ82" i="4"/>
  <c r="EZ131" i="4"/>
  <c r="EZ96" i="4"/>
  <c r="EZ128" i="4"/>
  <c r="EZ111" i="4"/>
  <c r="EZ188" i="4"/>
  <c r="EZ220" i="4"/>
  <c r="EZ68" i="4"/>
  <c r="EZ103" i="4"/>
  <c r="EZ186" i="4"/>
  <c r="EZ236" i="4"/>
  <c r="EZ99" i="4"/>
  <c r="EZ153" i="4"/>
  <c r="EZ181" i="4"/>
  <c r="EZ90" i="4"/>
  <c r="EZ182" i="4"/>
  <c r="EZ185" i="4"/>
  <c r="EZ107" i="4"/>
  <c r="EZ163" i="4"/>
  <c r="EZ162" i="4"/>
  <c r="EZ135" i="4"/>
  <c r="EZ97" i="4"/>
  <c r="EZ169" i="4"/>
  <c r="EZ151" i="4"/>
  <c r="EZ168" i="4"/>
  <c r="EZ55" i="4"/>
  <c r="EZ105" i="4"/>
  <c r="EZ102" i="4"/>
  <c r="EZ119" i="4"/>
  <c r="EZ239" i="4"/>
  <c r="EZ71" i="4"/>
  <c r="EZ238" i="4"/>
  <c r="EZ92" i="4"/>
  <c r="EZ123" i="4"/>
  <c r="EZ265" i="4"/>
  <c r="EZ22" i="4"/>
  <c r="EZ98" i="4"/>
  <c r="EZ129" i="4"/>
  <c r="EZ78" i="4"/>
  <c r="EZ126" i="4"/>
  <c r="EZ108" i="4"/>
  <c r="EZ35" i="4"/>
  <c r="EZ43" i="4"/>
  <c r="EZ178" i="4"/>
  <c r="EZ115" i="4"/>
  <c r="EZ136" i="4"/>
  <c r="EZ94" i="4"/>
  <c r="EZ67" i="4"/>
  <c r="EZ52" i="4"/>
  <c r="EZ124" i="4"/>
  <c r="EZ54" i="4"/>
  <c r="EZ79" i="4"/>
  <c r="EZ86" i="4"/>
  <c r="EZ93" i="4"/>
  <c r="EZ47" i="4"/>
  <c r="EZ61" i="4"/>
  <c r="EZ84" i="4"/>
  <c r="EZ83" i="4"/>
  <c r="EZ80" i="4"/>
  <c r="EZ31" i="4"/>
  <c r="EZ44" i="4"/>
  <c r="EZ66" i="4"/>
  <c r="EZ77" i="4"/>
  <c r="EZ72" i="4"/>
  <c r="EZ48" i="4"/>
  <c r="EZ109" i="4"/>
  <c r="EZ89" i="4"/>
  <c r="EZ195" i="4"/>
  <c r="EZ76" i="4"/>
  <c r="EZ41" i="4"/>
  <c r="EZ122" i="4"/>
  <c r="EZ49" i="4"/>
  <c r="EZ32" i="4"/>
  <c r="EZ142" i="4"/>
  <c r="EZ36" i="4"/>
  <c r="EZ104" i="4"/>
  <c r="EZ46" i="4"/>
  <c r="EZ114" i="4"/>
  <c r="EZ69" i="4"/>
  <c r="EZ24" i="4"/>
  <c r="EZ38" i="4"/>
  <c r="EZ28" i="4"/>
  <c r="EZ45" i="4"/>
  <c r="EZ58" i="4"/>
  <c r="EZ74" i="4"/>
  <c r="EZ27" i="4"/>
  <c r="EZ64" i="4"/>
  <c r="EZ60" i="4"/>
  <c r="EZ50" i="4"/>
  <c r="EZ37" i="4"/>
  <c r="EZ34" i="4"/>
  <c r="EZ53" i="4"/>
  <c r="EZ75" i="4"/>
  <c r="EZ219" i="4"/>
  <c r="EZ26" i="4"/>
  <c r="EZ33" i="4"/>
  <c r="EZ21" i="4"/>
  <c r="EZ40" i="4"/>
  <c r="EZ145" i="4"/>
  <c r="EZ70" i="4"/>
  <c r="EZ62" i="4"/>
  <c r="EZ17" i="4"/>
  <c r="EZ39" i="4"/>
  <c r="EZ25" i="4"/>
  <c r="EZ85" i="4"/>
  <c r="EZ29" i="4"/>
  <c r="EZ23" i="4"/>
  <c r="EZ16" i="4"/>
  <c r="EZ18" i="4"/>
  <c r="EZ30" i="4"/>
  <c r="EZ13" i="4"/>
  <c r="EZ12" i="4"/>
  <c r="EZ20" i="4"/>
  <c r="EZ15" i="4"/>
  <c r="EZ19" i="4"/>
  <c r="EZ14" i="4"/>
  <c r="EZ11" i="4"/>
  <c r="EZ10" i="4"/>
  <c r="FD10" i="4"/>
  <c r="FD11" i="4"/>
  <c r="FD14" i="4"/>
  <c r="FD19" i="4"/>
  <c r="FD15" i="4"/>
  <c r="FD20" i="4"/>
  <c r="FD13" i="4"/>
  <c r="FD30" i="4"/>
  <c r="FD12" i="4"/>
  <c r="FD18" i="4"/>
  <c r="FD23" i="4"/>
  <c r="FD16" i="4"/>
  <c r="FD17" i="4"/>
  <c r="FD29" i="4"/>
  <c r="FD85" i="4"/>
  <c r="FD40" i="4"/>
  <c r="FD39" i="4"/>
  <c r="FD62" i="4"/>
  <c r="FD70" i="4"/>
  <c r="FD145" i="4"/>
  <c r="FD25" i="4"/>
  <c r="FD21" i="4"/>
  <c r="FD33" i="4"/>
  <c r="FD26" i="4"/>
  <c r="FD219" i="4"/>
  <c r="FD75" i="4"/>
  <c r="FD53" i="4"/>
  <c r="FD22" i="4"/>
  <c r="FD37" i="4"/>
  <c r="FD50" i="4"/>
  <c r="FD34" i="4"/>
  <c r="FD60" i="4"/>
  <c r="FD64" i="4"/>
  <c r="FD74" i="4"/>
  <c r="FD58" i="4"/>
  <c r="FD27" i="4"/>
  <c r="FD45" i="4"/>
  <c r="FD114" i="4"/>
  <c r="FD28" i="4"/>
  <c r="FD38" i="4"/>
  <c r="FD24" i="4"/>
  <c r="FD46" i="4"/>
  <c r="FD104" i="4"/>
  <c r="FD142" i="4"/>
  <c r="FD32" i="4"/>
  <c r="FD49" i="4"/>
  <c r="FD36" i="4"/>
  <c r="FD122" i="4"/>
  <c r="FD89" i="4"/>
  <c r="FD41" i="4"/>
  <c r="FD109" i="4"/>
  <c r="FD48" i="4"/>
  <c r="FD93" i="4"/>
  <c r="FD72" i="4"/>
  <c r="FD69" i="4"/>
  <c r="FD77" i="4"/>
  <c r="FD44" i="4"/>
  <c r="FD76" i="4"/>
  <c r="FD94" i="4"/>
  <c r="FD66" i="4"/>
  <c r="FD31" i="4"/>
  <c r="FD195" i="4"/>
  <c r="FD80" i="4"/>
  <c r="FD84" i="4"/>
  <c r="FD61" i="4"/>
  <c r="FD115" i="4"/>
  <c r="FD83" i="4"/>
  <c r="FD47" i="4"/>
  <c r="FD86" i="4"/>
  <c r="FD79" i="4"/>
  <c r="FD54" i="4"/>
  <c r="FD52" i="4"/>
  <c r="FD67" i="4"/>
  <c r="FD136" i="4"/>
  <c r="FD178" i="4"/>
  <c r="FD239" i="4"/>
  <c r="FD124" i="4"/>
  <c r="FD108" i="4"/>
  <c r="FD126" i="4"/>
  <c r="FD78" i="4"/>
  <c r="FD129" i="4"/>
  <c r="FD98" i="4"/>
  <c r="FD265" i="4"/>
  <c r="FD123" i="4"/>
  <c r="FD92" i="4"/>
  <c r="FD238" i="4"/>
  <c r="FD71" i="4"/>
  <c r="FD43" i="4"/>
  <c r="FD119" i="4"/>
  <c r="FD102" i="4"/>
  <c r="FD105" i="4"/>
  <c r="FD169" i="4"/>
  <c r="FD55" i="4"/>
  <c r="FD168" i="4"/>
  <c r="FD151" i="4"/>
  <c r="FD35" i="4"/>
  <c r="FD135" i="4"/>
  <c r="FD97" i="4"/>
  <c r="FD162" i="4"/>
  <c r="FD163" i="4"/>
  <c r="FD185" i="4"/>
  <c r="FD111" i="4"/>
  <c r="FD107" i="4"/>
  <c r="FD182" i="4"/>
  <c r="FD90" i="4"/>
  <c r="FD181" i="4"/>
  <c r="FD153" i="4"/>
  <c r="FD213" i="4"/>
  <c r="FD99" i="4"/>
  <c r="FD236" i="4"/>
  <c r="FD186" i="4"/>
  <c r="FD103" i="4"/>
  <c r="FD188" i="4"/>
  <c r="FD68" i="4"/>
  <c r="FD220" i="4"/>
  <c r="FD128" i="4"/>
  <c r="FD96" i="4"/>
  <c r="FD131" i="4"/>
  <c r="FD148" i="4"/>
  <c r="FD73" i="4"/>
  <c r="FD171" i="4"/>
  <c r="FD255" i="4"/>
  <c r="FD149" i="4"/>
  <c r="FD110" i="4"/>
  <c r="FD167" i="4"/>
  <c r="FD59" i="4"/>
  <c r="FD143" i="4"/>
  <c r="FD116" i="4"/>
  <c r="FD117" i="4"/>
  <c r="FD146" i="4"/>
  <c r="FD225" i="4"/>
  <c r="FD137" i="4"/>
  <c r="FD120" i="4"/>
  <c r="FD187" i="4"/>
  <c r="FD183" i="4"/>
  <c r="FD165" i="4"/>
  <c r="FD130" i="4"/>
  <c r="FD42" i="4"/>
  <c r="FD100" i="4"/>
  <c r="FD139" i="4"/>
  <c r="FD141" i="4"/>
  <c r="FD193" i="4"/>
  <c r="FD121" i="4"/>
  <c r="FD159" i="4"/>
  <c r="FD207" i="4"/>
  <c r="FD208" i="4"/>
  <c r="FD194" i="4"/>
  <c r="FD215" i="4"/>
  <c r="FD184" i="4"/>
  <c r="FD271" i="4"/>
  <c r="FD197" i="4"/>
  <c r="FD158" i="4"/>
  <c r="FD160" i="4"/>
  <c r="FD245" i="4"/>
  <c r="FD140" i="4"/>
  <c r="FD196" i="4"/>
  <c r="FD204" i="4"/>
  <c r="FD81" i="4"/>
  <c r="FD179" i="4"/>
  <c r="FD354" i="4"/>
  <c r="FD364" i="4"/>
  <c r="FD396" i="4"/>
  <c r="FD154" i="4"/>
  <c r="FD339" i="4"/>
  <c r="FD180" i="4"/>
  <c r="FD228" i="4"/>
  <c r="FD281" i="4"/>
  <c r="FD202" i="4"/>
  <c r="FD321" i="4"/>
  <c r="FD106" i="4"/>
  <c r="FD229" i="4"/>
  <c r="FD95" i="4"/>
  <c r="FD217" i="4"/>
  <c r="FD65" i="4"/>
  <c r="FD340" i="4"/>
  <c r="FD150" i="4"/>
  <c r="FD205" i="4"/>
  <c r="FD161" i="4"/>
  <c r="FD307" i="4"/>
  <c r="FD189" i="4"/>
  <c r="FD356" i="4"/>
  <c r="FD91" i="4"/>
  <c r="FD226" i="4"/>
  <c r="FD56" i="4"/>
  <c r="FD198" i="4"/>
  <c r="FD177" i="4"/>
  <c r="FD277" i="4"/>
  <c r="FD209" i="4"/>
  <c r="FD113" i="4"/>
  <c r="FD240" i="4"/>
  <c r="FD212" i="4"/>
  <c r="FD243" i="4"/>
  <c r="FD200" i="4"/>
  <c r="FD293" i="4"/>
  <c r="FD291" i="4"/>
  <c r="FD172" i="4"/>
  <c r="FD384" i="4"/>
  <c r="FD237" i="4"/>
  <c r="FD252" i="4"/>
  <c r="FD231" i="4"/>
  <c r="FD234" i="4"/>
  <c r="FD365" i="4"/>
  <c r="FD371" i="4"/>
  <c r="FD191" i="4"/>
  <c r="FD164" i="4"/>
  <c r="FD280" i="4"/>
  <c r="FD222" i="4"/>
  <c r="FD112" i="4"/>
  <c r="FD192" i="4"/>
  <c r="FD223" i="4"/>
  <c r="FD330" i="4"/>
  <c r="FD214" i="4"/>
  <c r="FD263" i="4"/>
  <c r="FD272" i="4"/>
  <c r="FD372" i="4"/>
  <c r="FD57" i="4"/>
  <c r="FD250" i="4"/>
  <c r="FD166" i="4"/>
  <c r="FD199" i="4"/>
  <c r="FD331" i="4"/>
  <c r="FD295" i="4"/>
  <c r="FD174" i="4"/>
  <c r="FD344" i="4"/>
  <c r="FD367" i="4"/>
  <c r="FD314" i="4"/>
  <c r="FD358" i="4"/>
  <c r="FD133" i="4"/>
  <c r="FD241" i="4"/>
  <c r="FD348" i="4"/>
  <c r="FD147" i="4"/>
  <c r="FD312" i="4"/>
  <c r="FD306" i="4"/>
  <c r="FD290" i="4"/>
  <c r="FD294" i="4"/>
  <c r="FD373" i="4"/>
  <c r="FD282" i="4"/>
  <c r="FD327" i="4"/>
  <c r="FD377" i="4"/>
  <c r="FD274" i="4"/>
  <c r="FD157" i="4"/>
  <c r="FD333" i="4"/>
  <c r="FD216" i="4"/>
  <c r="FD266" i="4"/>
  <c r="FD244" i="4"/>
  <c r="FD283" i="4"/>
  <c r="FP125" i="4"/>
  <c r="FN125" i="4"/>
  <c r="FL125" i="4"/>
  <c r="FJ125" i="4"/>
  <c r="FH125" i="4"/>
  <c r="FF125" i="4"/>
  <c r="FB125" i="4"/>
  <c r="B468" i="4"/>
  <c r="FP266" i="4"/>
  <c r="FN266" i="4"/>
  <c r="FL266" i="4"/>
  <c r="FJ266" i="4"/>
  <c r="FH266" i="4"/>
  <c r="FF266" i="4"/>
  <c r="FB266" i="4"/>
  <c r="B599" i="4"/>
  <c r="B568" i="4"/>
  <c r="FP216" i="4"/>
  <c r="FN216" i="4"/>
  <c r="FL216" i="4"/>
  <c r="FJ216" i="4"/>
  <c r="FH216" i="4"/>
  <c r="FF216" i="4"/>
  <c r="FB216" i="4"/>
  <c r="FP88" i="4"/>
  <c r="FN88" i="4"/>
  <c r="FL88" i="4"/>
  <c r="FJ88" i="4"/>
  <c r="FH88" i="4"/>
  <c r="FF88" i="4"/>
  <c r="FB88" i="4"/>
  <c r="B454" i="4"/>
  <c r="FP333" i="4"/>
  <c r="FN333" i="4"/>
  <c r="FL333" i="4"/>
  <c r="FJ333" i="4"/>
  <c r="FH333" i="4"/>
  <c r="FF333" i="4"/>
  <c r="FB333" i="4"/>
  <c r="B514" i="4"/>
  <c r="FB283" i="4"/>
  <c r="FB244" i="4"/>
  <c r="FB274" i="4"/>
  <c r="FB377" i="4"/>
  <c r="FB294" i="4"/>
  <c r="FB290" i="4"/>
  <c r="FB306" i="4"/>
  <c r="FB312" i="4"/>
  <c r="FB147" i="4"/>
  <c r="FB348" i="4"/>
  <c r="FB241" i="4"/>
  <c r="FB133" i="4"/>
  <c r="FB358" i="4"/>
  <c r="FB314" i="4"/>
  <c r="FB344" i="4"/>
  <c r="FB174" i="4"/>
  <c r="FB295" i="4"/>
  <c r="FB331" i="4"/>
  <c r="FB166" i="4"/>
  <c r="FB57" i="4"/>
  <c r="FB372" i="4"/>
  <c r="FB272" i="4"/>
  <c r="FB263" i="4"/>
  <c r="FB214" i="4"/>
  <c r="FB330" i="4"/>
  <c r="FB223" i="4"/>
  <c r="FB112" i="4"/>
  <c r="FB222" i="4"/>
  <c r="FB280" i="4"/>
  <c r="FB191" i="4"/>
  <c r="FB371" i="4"/>
  <c r="FB234" i="4"/>
  <c r="FB231" i="4"/>
  <c r="FB384" i="4"/>
  <c r="FB172" i="4"/>
  <c r="FB293" i="4"/>
  <c r="FB200" i="4"/>
  <c r="FB212" i="4"/>
  <c r="FB240" i="4"/>
  <c r="FB209" i="4"/>
  <c r="FB177" i="4"/>
  <c r="FB198" i="4"/>
  <c r="FB56" i="4"/>
  <c r="FB226" i="4"/>
  <c r="FB91" i="4"/>
  <c r="FB356" i="4"/>
  <c r="FB189" i="4"/>
  <c r="FB161" i="4"/>
  <c r="FB150" i="4"/>
  <c r="FB340" i="4"/>
  <c r="FB217" i="4"/>
  <c r="FB95" i="4"/>
  <c r="FB106" i="4"/>
  <c r="FB321" i="4"/>
  <c r="FB202" i="4"/>
  <c r="FB228" i="4"/>
  <c r="FB180" i="4"/>
  <c r="FB154" i="4"/>
  <c r="FB396" i="4"/>
  <c r="FB354" i="4"/>
  <c r="FB179" i="4"/>
  <c r="FB81" i="4"/>
  <c r="FB196" i="4"/>
  <c r="FB140" i="4"/>
  <c r="FB158" i="4"/>
  <c r="FB197" i="4"/>
  <c r="FB184" i="4"/>
  <c r="FB215" i="4"/>
  <c r="FB194" i="4"/>
  <c r="FB208" i="4"/>
  <c r="FB159" i="4"/>
  <c r="FB121" i="4"/>
  <c r="FB141" i="4"/>
  <c r="FB139" i="4"/>
  <c r="FB100" i="4"/>
  <c r="FB42" i="4"/>
  <c r="FB130" i="4"/>
  <c r="FB165" i="4"/>
  <c r="FB183" i="4"/>
  <c r="FB187" i="4"/>
  <c r="FB120" i="4"/>
  <c r="FB225" i="4"/>
  <c r="FB146" i="4"/>
  <c r="FB117" i="4"/>
  <c r="FB116" i="4"/>
  <c r="FB59" i="4"/>
  <c r="FB167" i="4"/>
  <c r="FB82" i="4"/>
  <c r="FB110" i="4"/>
  <c r="FB149" i="4"/>
  <c r="FB255" i="4"/>
  <c r="FB171" i="4"/>
  <c r="FB73" i="4"/>
  <c r="FB148" i="4"/>
  <c r="FB131" i="4"/>
  <c r="FB96" i="4"/>
  <c r="FB128" i="4"/>
  <c r="FB220" i="4"/>
  <c r="FB68" i="4"/>
  <c r="FB188" i="4"/>
  <c r="FB103" i="4"/>
  <c r="FB186" i="4"/>
  <c r="FB236" i="4"/>
  <c r="FB99" i="4"/>
  <c r="FB213" i="4"/>
  <c r="FB153" i="4"/>
  <c r="FB181" i="4"/>
  <c r="FB90" i="4"/>
  <c r="FB182" i="4"/>
  <c r="FB107" i="4"/>
  <c r="FB111" i="4"/>
  <c r="FB185" i="4"/>
  <c r="FB163" i="4"/>
  <c r="FB162" i="4"/>
  <c r="FB135" i="4"/>
  <c r="FB35" i="4"/>
  <c r="FB151" i="4"/>
  <c r="FB168" i="4"/>
  <c r="FB55" i="4"/>
  <c r="FB169" i="4"/>
  <c r="FB102" i="4"/>
  <c r="FB119" i="4"/>
  <c r="FB43" i="4"/>
  <c r="FB71" i="4"/>
  <c r="FB238" i="4"/>
  <c r="FB92" i="4"/>
  <c r="FB123" i="4"/>
  <c r="FB265" i="4"/>
  <c r="FB98" i="4"/>
  <c r="FB129" i="4"/>
  <c r="FB78" i="4"/>
  <c r="FB126" i="4"/>
  <c r="FB124" i="4"/>
  <c r="FB239" i="4"/>
  <c r="FB178" i="4"/>
  <c r="FB136" i="4"/>
  <c r="FB52" i="4"/>
  <c r="FB86" i="4"/>
  <c r="FB47" i="4"/>
  <c r="FB115" i="4"/>
  <c r="FB61" i="4"/>
  <c r="FB84" i="4"/>
  <c r="FB31" i="4"/>
  <c r="FB44" i="4"/>
  <c r="FB69" i="4"/>
  <c r="FB72" i="4"/>
  <c r="FB48" i="4"/>
  <c r="FB89" i="4"/>
  <c r="FB122" i="4"/>
  <c r="FB36" i="4"/>
  <c r="FB142" i="4"/>
  <c r="FB104" i="4"/>
  <c r="FB46" i="4"/>
  <c r="FB38" i="4"/>
  <c r="FB28" i="4"/>
  <c r="FB114" i="4"/>
  <c r="FB45" i="4"/>
  <c r="FB58" i="4"/>
  <c r="FB74" i="4"/>
  <c r="FB64" i="4"/>
  <c r="FB60" i="4"/>
  <c r="FB50" i="4"/>
  <c r="FB37" i="4"/>
  <c r="FB22" i="4"/>
  <c r="FB53" i="4"/>
  <c r="FB75" i="4"/>
  <c r="FB219" i="4"/>
  <c r="FB26" i="4"/>
  <c r="FB33" i="4"/>
  <c r="FB21" i="4"/>
  <c r="FB25" i="4"/>
  <c r="FB145" i="4"/>
  <c r="FB70" i="4"/>
  <c r="FB62" i="4"/>
  <c r="FB39" i="4"/>
  <c r="FB85" i="4"/>
  <c r="FB29" i="4"/>
  <c r="FB16" i="4"/>
  <c r="FB23" i="4"/>
  <c r="FB18" i="4"/>
  <c r="FB12" i="4"/>
  <c r="FB30" i="4"/>
  <c r="FB13" i="4"/>
  <c r="FB20" i="4"/>
  <c r="FB15" i="4"/>
  <c r="FB19" i="4"/>
  <c r="FB14" i="4"/>
  <c r="FB11" i="4"/>
  <c r="FB10" i="4"/>
  <c r="FF283" i="4"/>
  <c r="FF244" i="4"/>
  <c r="FF157" i="4"/>
  <c r="FF274" i="4"/>
  <c r="FF377" i="4"/>
  <c r="FF327" i="4"/>
  <c r="FF282" i="4"/>
  <c r="FF133" i="4"/>
  <c r="FF358" i="4"/>
  <c r="FF113" i="4"/>
  <c r="FF373" i="4"/>
  <c r="FF294" i="4"/>
  <c r="FF290" i="4"/>
  <c r="FF306" i="4"/>
  <c r="FF312" i="4"/>
  <c r="FF147" i="4"/>
  <c r="FF348" i="4"/>
  <c r="FF241" i="4"/>
  <c r="FF314" i="4"/>
  <c r="FF367" i="4"/>
  <c r="FF344" i="4"/>
  <c r="FF174" i="4"/>
  <c r="FF295" i="4"/>
  <c r="FF331" i="4"/>
  <c r="FF199" i="4"/>
  <c r="FF166" i="4"/>
  <c r="FF250" i="4"/>
  <c r="FF57" i="4"/>
  <c r="FF396" i="4"/>
  <c r="FF372" i="4"/>
  <c r="FF272" i="4"/>
  <c r="FF263" i="4"/>
  <c r="FF214" i="4"/>
  <c r="FF330" i="4"/>
  <c r="FF223" i="4"/>
  <c r="FF192" i="4"/>
  <c r="FF112" i="4"/>
  <c r="FF222" i="4"/>
  <c r="FF280" i="4"/>
  <c r="FF164" i="4"/>
  <c r="FF191" i="4"/>
  <c r="FF371" i="4"/>
  <c r="FF365" i="4"/>
  <c r="FF234" i="4"/>
  <c r="FF231" i="4"/>
  <c r="FF277" i="4"/>
  <c r="FF252" i="4"/>
  <c r="FF237" i="4"/>
  <c r="FF384" i="4"/>
  <c r="FF172" i="4"/>
  <c r="FF291" i="4"/>
  <c r="FF293" i="4"/>
  <c r="FF200" i="4"/>
  <c r="FF189" i="4"/>
  <c r="FF243" i="4"/>
  <c r="FF212" i="4"/>
  <c r="FF240" i="4"/>
  <c r="FF65" i="4"/>
  <c r="FF209" i="4"/>
  <c r="FF177" i="4"/>
  <c r="FF198" i="4"/>
  <c r="FF56" i="4"/>
  <c r="FF226" i="4"/>
  <c r="FF91" i="4"/>
  <c r="FF356" i="4"/>
  <c r="FF307" i="4"/>
  <c r="FF161" i="4"/>
  <c r="FF205" i="4"/>
  <c r="FF150" i="4"/>
  <c r="FF340" i="4"/>
  <c r="FF180" i="4"/>
  <c r="FF217" i="4"/>
  <c r="FF95" i="4"/>
  <c r="FF229" i="4"/>
  <c r="FF106" i="4"/>
  <c r="FF321" i="4"/>
  <c r="FF339" i="4"/>
  <c r="FF202" i="4"/>
  <c r="FF281" i="4"/>
  <c r="FF228" i="4"/>
  <c r="FF154" i="4"/>
  <c r="FF364" i="4"/>
  <c r="FF354" i="4"/>
  <c r="FF179" i="4"/>
  <c r="FF81" i="4"/>
  <c r="FF204" i="4"/>
  <c r="FF196" i="4"/>
  <c r="FF140" i="4"/>
  <c r="FF245" i="4"/>
  <c r="FF158" i="4"/>
  <c r="FF160" i="4"/>
  <c r="FF197" i="4"/>
  <c r="FF271" i="4"/>
  <c r="FF184" i="4"/>
  <c r="FF215" i="4"/>
  <c r="FF194" i="4"/>
  <c r="FF208" i="4"/>
  <c r="FF207" i="4"/>
  <c r="FF225" i="4"/>
  <c r="FF159" i="4"/>
  <c r="FF121" i="4"/>
  <c r="FF193" i="4"/>
  <c r="FF141" i="4"/>
  <c r="FF139" i="4"/>
  <c r="FF100" i="4"/>
  <c r="FF42" i="4"/>
  <c r="FF149" i="4"/>
  <c r="FF130" i="4"/>
  <c r="FF165" i="4"/>
  <c r="FF183" i="4"/>
  <c r="FF187" i="4"/>
  <c r="FF120" i="4"/>
  <c r="FF137" i="4"/>
  <c r="FF146" i="4"/>
  <c r="FF117" i="4"/>
  <c r="FF110" i="4"/>
  <c r="FF116" i="4"/>
  <c r="FF143" i="4"/>
  <c r="FF59" i="4"/>
  <c r="FF167" i="4"/>
  <c r="FF82" i="4"/>
  <c r="FF255" i="4"/>
  <c r="FF171" i="4"/>
  <c r="FF73" i="4"/>
  <c r="FF148" i="4"/>
  <c r="FF131" i="4"/>
  <c r="FF96" i="4"/>
  <c r="FF188" i="4"/>
  <c r="FF128" i="4"/>
  <c r="FF220" i="4"/>
  <c r="FF68" i="4"/>
  <c r="FF186" i="4"/>
  <c r="FF103" i="4"/>
  <c r="FF236" i="4"/>
  <c r="FF213" i="4"/>
  <c r="FF99" i="4"/>
  <c r="FF153" i="4"/>
  <c r="FF181" i="4"/>
  <c r="FF90" i="4"/>
  <c r="FF182" i="4"/>
  <c r="FF107" i="4"/>
  <c r="FF111" i="4"/>
  <c r="FF163" i="4"/>
  <c r="FF185" i="4"/>
  <c r="FF162" i="4"/>
  <c r="FF43" i="4"/>
  <c r="FF97" i="4"/>
  <c r="FF135" i="4"/>
  <c r="FF151" i="4"/>
  <c r="FF35" i="4"/>
  <c r="FF168" i="4"/>
  <c r="FF55" i="4"/>
  <c r="FF169" i="4"/>
  <c r="FF105" i="4"/>
  <c r="FF102" i="4"/>
  <c r="FF119" i="4"/>
  <c r="FF71" i="4"/>
  <c r="FF238" i="4"/>
  <c r="FF92" i="4"/>
  <c r="FF123" i="4"/>
  <c r="FF265" i="4"/>
  <c r="FF98" i="4"/>
  <c r="FF124" i="4"/>
  <c r="FF129" i="4"/>
  <c r="FF78" i="4"/>
  <c r="FF126" i="4"/>
  <c r="FF108" i="4"/>
  <c r="FF239" i="4"/>
  <c r="FF178" i="4"/>
  <c r="FF136" i="4"/>
  <c r="FF67" i="4"/>
  <c r="FF52" i="4"/>
  <c r="FF54" i="4"/>
  <c r="FF79" i="4"/>
  <c r="FF86" i="4"/>
  <c r="FF47" i="4"/>
  <c r="FF83" i="4"/>
  <c r="FF115" i="4"/>
  <c r="FF61" i="4"/>
  <c r="FF84" i="4"/>
  <c r="FF80" i="4"/>
  <c r="FF195" i="4"/>
  <c r="FF31" i="4"/>
  <c r="FF66" i="4"/>
  <c r="FF94" i="4"/>
  <c r="FF76" i="4"/>
  <c r="FF44" i="4"/>
  <c r="FF77" i="4"/>
  <c r="FF69" i="4"/>
  <c r="FF72" i="4"/>
  <c r="FF93" i="4"/>
  <c r="FF48" i="4"/>
  <c r="FF109" i="4"/>
  <c r="FF41" i="4"/>
  <c r="FF89" i="4"/>
  <c r="FF122" i="4"/>
  <c r="FF36" i="4"/>
  <c r="FF49" i="4"/>
  <c r="FF32" i="4"/>
  <c r="FF142" i="4"/>
  <c r="FF104" i="4"/>
  <c r="FF46" i="4"/>
  <c r="FF24" i="4"/>
  <c r="FF38" i="4"/>
  <c r="FF28" i="4"/>
  <c r="FF114" i="4"/>
  <c r="FF45" i="4"/>
  <c r="FF27" i="4"/>
  <c r="FF58" i="4"/>
  <c r="FF74" i="4"/>
  <c r="FF64" i="4"/>
  <c r="FF60" i="4"/>
  <c r="FF34" i="4"/>
  <c r="FF50" i="4"/>
  <c r="FF37" i="4"/>
  <c r="FF22" i="4"/>
  <c r="FF53" i="4"/>
  <c r="FF75" i="4"/>
  <c r="FF219" i="4"/>
  <c r="FF26" i="4"/>
  <c r="FF33" i="4"/>
  <c r="FF21" i="4"/>
  <c r="FF25" i="4"/>
  <c r="FF145" i="4"/>
  <c r="FF70" i="4"/>
  <c r="FF62" i="4"/>
  <c r="FF39" i="4"/>
  <c r="FF40" i="4"/>
  <c r="FF85" i="4"/>
  <c r="FF29" i="4"/>
  <c r="FF17" i="4"/>
  <c r="FF16" i="4"/>
  <c r="FF23" i="4"/>
  <c r="FF18" i="4"/>
  <c r="FF12" i="4"/>
  <c r="FF30" i="4"/>
  <c r="FF13" i="4"/>
  <c r="FF20" i="4"/>
  <c r="FF15" i="4"/>
  <c r="FF19" i="4"/>
  <c r="FF14" i="4"/>
  <c r="FF11" i="4"/>
  <c r="FF10" i="4"/>
  <c r="FP274" i="4"/>
  <c r="FN274" i="4"/>
  <c r="FL274" i="4"/>
  <c r="FJ274" i="4"/>
  <c r="FH274" i="4"/>
  <c r="B509" i="4"/>
  <c r="FP377" i="4"/>
  <c r="FN377" i="4"/>
  <c r="FL377" i="4"/>
  <c r="FJ377" i="4"/>
  <c r="FH377" i="4"/>
  <c r="B593" i="4"/>
  <c r="FP327" i="4"/>
  <c r="FN327" i="4"/>
  <c r="FL327" i="4"/>
  <c r="FJ327" i="4"/>
  <c r="FH327" i="4"/>
  <c r="B412" i="4"/>
  <c r="FP282" i="4"/>
  <c r="FN282" i="4"/>
  <c r="FL282" i="4"/>
  <c r="FJ282" i="4"/>
  <c r="FH282" i="4"/>
  <c r="B467" i="4"/>
  <c r="FP133" i="4"/>
  <c r="FN133" i="4"/>
  <c r="FL133" i="4"/>
  <c r="FJ133" i="4"/>
  <c r="FH133" i="4"/>
  <c r="FP358" i="4"/>
  <c r="FN358" i="4"/>
  <c r="FL358" i="4"/>
  <c r="FJ358" i="4"/>
  <c r="FH358" i="4"/>
  <c r="FP113" i="4"/>
  <c r="FN113" i="4"/>
  <c r="FL113" i="4"/>
  <c r="FJ113" i="4"/>
  <c r="FH113" i="4"/>
  <c r="B327" i="4"/>
  <c r="FH283" i="4"/>
  <c r="FH244" i="4"/>
  <c r="FH157" i="4"/>
  <c r="FH191" i="4"/>
  <c r="FH348" i="4"/>
  <c r="FH396" i="4"/>
  <c r="FH91" i="4"/>
  <c r="FH373" i="4"/>
  <c r="FH294" i="4"/>
  <c r="FH290" i="4"/>
  <c r="FH306" i="4"/>
  <c r="FH312" i="4"/>
  <c r="FH147" i="4"/>
  <c r="FH241" i="4"/>
  <c r="FH314" i="4"/>
  <c r="FH344" i="4"/>
  <c r="FH174" i="4"/>
  <c r="FH295" i="4"/>
  <c r="FH331" i="4"/>
  <c r="FH199" i="4"/>
  <c r="FH166" i="4"/>
  <c r="FH250" i="4"/>
  <c r="FH367" i="4"/>
  <c r="FH57" i="4"/>
  <c r="FH372" i="4"/>
  <c r="FH272" i="4"/>
  <c r="FH263" i="4"/>
  <c r="FH214" i="4"/>
  <c r="FH330" i="4"/>
  <c r="FH223" i="4"/>
  <c r="FH192" i="4"/>
  <c r="FH112" i="4"/>
  <c r="FH222" i="4"/>
  <c r="FH280" i="4"/>
  <c r="FH277" i="4"/>
  <c r="FH365" i="4"/>
  <c r="FH371" i="4"/>
  <c r="FH234" i="4"/>
  <c r="FH164" i="4"/>
  <c r="FH65" i="4"/>
  <c r="FH231" i="4"/>
  <c r="FH252" i="4"/>
  <c r="FH237" i="4"/>
  <c r="FH384" i="4"/>
  <c r="FH172" i="4"/>
  <c r="FH291" i="4"/>
  <c r="FH293" i="4"/>
  <c r="FH200" i="4"/>
  <c r="FH56" i="4"/>
  <c r="FH243" i="4"/>
  <c r="FH212" i="4"/>
  <c r="FH240" i="4"/>
  <c r="FH209" i="4"/>
  <c r="FH81" i="4"/>
  <c r="FH177" i="4"/>
  <c r="FH198" i="4"/>
  <c r="FH189" i="4"/>
  <c r="FH307" i="4"/>
  <c r="FH161" i="4"/>
  <c r="FH205" i="4"/>
  <c r="FH150" i="4"/>
  <c r="FH340" i="4"/>
  <c r="FH180" i="4"/>
  <c r="FH95" i="4"/>
  <c r="FH356" i="4"/>
  <c r="FH217" i="4"/>
  <c r="FH229" i="4"/>
  <c r="FH228" i="4"/>
  <c r="FH106" i="4"/>
  <c r="FH321" i="4"/>
  <c r="FH202" i="4"/>
  <c r="FH281" i="4"/>
  <c r="FH154" i="4"/>
  <c r="FH179" i="4"/>
  <c r="FH364" i="4"/>
  <c r="FH339" i="4"/>
  <c r="FH204" i="4"/>
  <c r="FH196" i="4"/>
  <c r="FH140" i="4"/>
  <c r="FH245" i="4"/>
  <c r="FH160" i="4"/>
  <c r="FH158" i="4"/>
  <c r="FH100" i="4"/>
  <c r="FH197" i="4"/>
  <c r="FH271" i="4"/>
  <c r="FH184" i="4"/>
  <c r="FH149" i="4"/>
  <c r="FH215" i="4"/>
  <c r="FH121" i="4"/>
  <c r="FH42" i="4"/>
  <c r="FH193" i="4"/>
  <c r="FH194" i="4"/>
  <c r="FH208" i="4"/>
  <c r="FH207" i="4"/>
  <c r="FH225" i="4"/>
  <c r="FH159" i="4"/>
  <c r="FH354" i="4"/>
  <c r="FH165" i="4"/>
  <c r="FH141" i="4"/>
  <c r="FH139" i="4"/>
  <c r="FH130" i="4"/>
  <c r="FH117" i="4"/>
  <c r="FH183" i="4"/>
  <c r="FH187" i="4"/>
  <c r="FH120" i="4"/>
  <c r="FH137" i="4"/>
  <c r="FH146" i="4"/>
  <c r="FH110" i="4"/>
  <c r="FH116" i="4"/>
  <c r="FH143" i="4"/>
  <c r="FH59" i="4"/>
  <c r="FH167" i="4"/>
  <c r="FH73" i="4"/>
  <c r="FH82" i="4"/>
  <c r="FH255" i="4"/>
  <c r="FH171" i="4"/>
  <c r="FH148" i="4"/>
  <c r="FH43" i="4"/>
  <c r="FH96" i="4"/>
  <c r="FH188" i="4"/>
  <c r="FH128" i="4"/>
  <c r="FH103" i="4"/>
  <c r="FH220" i="4"/>
  <c r="FH68" i="4"/>
  <c r="FH186" i="4"/>
  <c r="FH236" i="4"/>
  <c r="FH213" i="4"/>
  <c r="FH99" i="4"/>
  <c r="FH107" i="4"/>
  <c r="FH181" i="4"/>
  <c r="FH90" i="4"/>
  <c r="FH182" i="4"/>
  <c r="FH111" i="4"/>
  <c r="FH185" i="4"/>
  <c r="FH162" i="4"/>
  <c r="FH97" i="4"/>
  <c r="FH135" i="4"/>
  <c r="FH151" i="4"/>
  <c r="FH153" i="4"/>
  <c r="FH168" i="4"/>
  <c r="FH55" i="4"/>
  <c r="FH169" i="4"/>
  <c r="FH105" i="4"/>
  <c r="FH102" i="4"/>
  <c r="FH119" i="4"/>
  <c r="FH71" i="4"/>
  <c r="FH238" i="4"/>
  <c r="FH92" i="4"/>
  <c r="FH123" i="4"/>
  <c r="FH265" i="4"/>
  <c r="FH124" i="4"/>
  <c r="FH78" i="4"/>
  <c r="FH126" i="4"/>
  <c r="FH32" i="4"/>
  <c r="FH108" i="4"/>
  <c r="FH239" i="4"/>
  <c r="FH178" i="4"/>
  <c r="FH136" i="4"/>
  <c r="FH67" i="4"/>
  <c r="FH49" i="4"/>
  <c r="FH86" i="4"/>
  <c r="FH47" i="4"/>
  <c r="FH83" i="4"/>
  <c r="FH115" i="4"/>
  <c r="FH84" i="4"/>
  <c r="FH79" i="4"/>
  <c r="FH195" i="4"/>
  <c r="FH41" i="4"/>
  <c r="FH94" i="4"/>
  <c r="FH44" i="4"/>
  <c r="FH69" i="4"/>
  <c r="FH72" i="4"/>
  <c r="FH93" i="4"/>
  <c r="FH48" i="4"/>
  <c r="FH89" i="4"/>
  <c r="FH122" i="4"/>
  <c r="FH36" i="4"/>
  <c r="FH142" i="4"/>
  <c r="FH104" i="4"/>
  <c r="FH38" i="4"/>
  <c r="FH28" i="4"/>
  <c r="FH114" i="4"/>
  <c r="FH45" i="4"/>
  <c r="FH58" i="4"/>
  <c r="FH74" i="4"/>
  <c r="FH64" i="4"/>
  <c r="FH34" i="4"/>
  <c r="FH50" i="4"/>
  <c r="FH37" i="4"/>
  <c r="FH22" i="4"/>
  <c r="FH53" i="4"/>
  <c r="FH75" i="4"/>
  <c r="FH219" i="4"/>
  <c r="FH26" i="4"/>
  <c r="FH33" i="4"/>
  <c r="FH21" i="4"/>
  <c r="FH145" i="4"/>
  <c r="FH70" i="4"/>
  <c r="FH62" i="4"/>
  <c r="FH39" i="4"/>
  <c r="FH40" i="4"/>
  <c r="FH85" i="4"/>
  <c r="FH29" i="4"/>
  <c r="FH18" i="4"/>
  <c r="FH12" i="4"/>
  <c r="FH23" i="4"/>
  <c r="FH13" i="4"/>
  <c r="FH30" i="4"/>
  <c r="FH20" i="4"/>
  <c r="FH15" i="4"/>
  <c r="FH14" i="4"/>
  <c r="FH11" i="4"/>
  <c r="FH10" i="4"/>
  <c r="FP283" i="4"/>
  <c r="FN283" i="4"/>
  <c r="FL283" i="4"/>
  <c r="FP244" i="4"/>
  <c r="FN244" i="4"/>
  <c r="FL244" i="4"/>
  <c r="FP157" i="4"/>
  <c r="FN157" i="4"/>
  <c r="FL157" i="4"/>
  <c r="FP191" i="4"/>
  <c r="FN191" i="4"/>
  <c r="FL191" i="4"/>
  <c r="FP348" i="4"/>
  <c r="FN348" i="4"/>
  <c r="FL348" i="4"/>
  <c r="FP396" i="4"/>
  <c r="FN396" i="4"/>
  <c r="FL396" i="4"/>
  <c r="FP91" i="4"/>
  <c r="FN91" i="4"/>
  <c r="FL91" i="4"/>
  <c r="FJ191" i="4"/>
  <c r="FJ348" i="4"/>
  <c r="FJ396" i="4"/>
  <c r="FJ91" i="4"/>
  <c r="FJ283" i="4"/>
  <c r="FJ244" i="4"/>
  <c r="FJ157" i="4"/>
  <c r="FJ373" i="4"/>
  <c r="FJ294" i="4"/>
  <c r="FJ290" i="4"/>
  <c r="FJ306" i="4"/>
  <c r="FJ312" i="4"/>
  <c r="FJ147" i="4"/>
  <c r="FJ241" i="4"/>
  <c r="FJ314" i="4"/>
  <c r="FJ344" i="4"/>
  <c r="FJ174" i="4"/>
  <c r="FJ295" i="4"/>
  <c r="FJ331" i="4"/>
  <c r="FJ166" i="4"/>
  <c r="FJ250" i="4"/>
  <c r="FJ367" i="4"/>
  <c r="FJ57" i="4"/>
  <c r="FJ226" i="4"/>
  <c r="FJ372" i="4"/>
  <c r="FJ272" i="4"/>
  <c r="FJ263" i="4"/>
  <c r="FJ214" i="4"/>
  <c r="FJ330" i="4"/>
  <c r="FJ223" i="4"/>
  <c r="FJ192" i="4"/>
  <c r="FJ112" i="4"/>
  <c r="FJ222" i="4"/>
  <c r="FJ280" i="4"/>
  <c r="FJ277" i="4"/>
  <c r="FJ365" i="4"/>
  <c r="FJ371" i="4"/>
  <c r="FJ234" i="4"/>
  <c r="FJ164" i="4"/>
  <c r="FJ65" i="4"/>
  <c r="FJ231" i="4"/>
  <c r="FJ252" i="4"/>
  <c r="FJ237" i="4"/>
  <c r="FJ384" i="4"/>
  <c r="FJ172" i="4"/>
  <c r="FJ291" i="4"/>
  <c r="FJ293" i="4"/>
  <c r="FJ200" i="4"/>
  <c r="FJ56" i="4"/>
  <c r="FJ243" i="4"/>
  <c r="FJ212" i="4"/>
  <c r="FJ240" i="4"/>
  <c r="FJ209" i="4"/>
  <c r="FJ81" i="4"/>
  <c r="FJ177" i="4"/>
  <c r="FJ198" i="4"/>
  <c r="FJ189" i="4"/>
  <c r="FJ307" i="4"/>
  <c r="FJ161" i="4"/>
  <c r="FJ205" i="4"/>
  <c r="FJ150" i="4"/>
  <c r="FJ340" i="4"/>
  <c r="FJ180" i="4"/>
  <c r="FJ95" i="4"/>
  <c r="FJ356" i="4"/>
  <c r="FJ217" i="4"/>
  <c r="FJ229" i="4"/>
  <c r="FJ228" i="4"/>
  <c r="FJ106" i="4"/>
  <c r="FJ321" i="4"/>
  <c r="FJ202" i="4"/>
  <c r="FJ281" i="4"/>
  <c r="FJ154" i="4"/>
  <c r="FJ179" i="4"/>
  <c r="FJ364" i="4"/>
  <c r="FJ339" i="4"/>
  <c r="FJ204" i="4"/>
  <c r="FJ196" i="4"/>
  <c r="FJ140" i="4"/>
  <c r="FJ245" i="4"/>
  <c r="FJ160" i="4"/>
  <c r="FJ158" i="4"/>
  <c r="FJ100" i="4"/>
  <c r="FJ197" i="4"/>
  <c r="FJ271" i="4"/>
  <c r="FJ184" i="4"/>
  <c r="FJ149" i="4"/>
  <c r="FJ215" i="4"/>
  <c r="FJ121" i="4"/>
  <c r="FJ42" i="4"/>
  <c r="FJ193" i="4"/>
  <c r="FJ194" i="4"/>
  <c r="FJ208" i="4"/>
  <c r="FJ207" i="4"/>
  <c r="FJ225" i="4"/>
  <c r="FJ159" i="4"/>
  <c r="FJ354" i="4"/>
  <c r="FJ165" i="4"/>
  <c r="FJ141" i="4"/>
  <c r="FJ139" i="4"/>
  <c r="FJ130" i="4"/>
  <c r="FJ117" i="4"/>
  <c r="FJ183" i="4"/>
  <c r="FJ187" i="4"/>
  <c r="FJ120" i="4"/>
  <c r="FJ137" i="4"/>
  <c r="FJ131" i="4"/>
  <c r="FJ146" i="4"/>
  <c r="FJ110" i="4"/>
  <c r="FJ116" i="4"/>
  <c r="FJ143" i="4"/>
  <c r="FJ59" i="4"/>
  <c r="FJ167" i="4"/>
  <c r="FJ73" i="4"/>
  <c r="FJ82" i="4"/>
  <c r="FJ255" i="4"/>
  <c r="FJ171" i="4"/>
  <c r="FJ148" i="4"/>
  <c r="FJ43" i="4"/>
  <c r="FJ96" i="4"/>
  <c r="FJ188" i="4"/>
  <c r="FJ128" i="4"/>
  <c r="FJ103" i="4"/>
  <c r="FJ220" i="4"/>
  <c r="FJ68" i="4"/>
  <c r="FJ186" i="4"/>
  <c r="FJ163" i="4"/>
  <c r="FJ236" i="4"/>
  <c r="FJ213" i="4"/>
  <c r="FJ98" i="4"/>
  <c r="FJ99" i="4"/>
  <c r="FJ107" i="4"/>
  <c r="FJ35" i="4"/>
  <c r="FJ181" i="4"/>
  <c r="FJ90" i="4"/>
  <c r="FJ182" i="4"/>
  <c r="FJ111" i="4"/>
  <c r="FJ185" i="4"/>
  <c r="FJ162" i="4"/>
  <c r="FJ97" i="4"/>
  <c r="FJ135" i="4"/>
  <c r="FJ151" i="4"/>
  <c r="FJ153" i="4"/>
  <c r="FJ168" i="4"/>
  <c r="FJ55" i="4"/>
  <c r="FJ169" i="4"/>
  <c r="FJ105" i="4"/>
  <c r="FJ52" i="4"/>
  <c r="FJ102" i="4"/>
  <c r="FJ119" i="4"/>
  <c r="FJ71" i="4"/>
  <c r="FJ238" i="4"/>
  <c r="FJ92" i="4"/>
  <c r="FJ123" i="4"/>
  <c r="FJ265" i="4"/>
  <c r="FJ129" i="4"/>
  <c r="FJ124" i="4"/>
  <c r="FJ78" i="4"/>
  <c r="FJ126" i="4"/>
  <c r="FJ32" i="4"/>
  <c r="FJ108" i="4"/>
  <c r="FJ239" i="4"/>
  <c r="FJ178" i="4"/>
  <c r="FJ136" i="4"/>
  <c r="FJ67" i="4"/>
  <c r="FJ54" i="4"/>
  <c r="FJ61" i="4"/>
  <c r="FJ49" i="4"/>
  <c r="FJ86" i="4"/>
  <c r="FJ109" i="4"/>
  <c r="FJ66" i="4"/>
  <c r="FJ47" i="4"/>
  <c r="FJ83" i="4"/>
  <c r="FJ46" i="4"/>
  <c r="FJ80" i="4"/>
  <c r="FJ115" i="4"/>
  <c r="FJ84" i="4"/>
  <c r="FJ24" i="4"/>
  <c r="FJ79" i="4"/>
  <c r="FJ77" i="4"/>
  <c r="FJ195" i="4"/>
  <c r="FJ31" i="4"/>
  <c r="FJ41" i="4"/>
  <c r="FJ76" i="4"/>
  <c r="FJ94" i="4"/>
  <c r="FJ44" i="4"/>
  <c r="FJ69" i="4"/>
  <c r="FJ72" i="4"/>
  <c r="FJ93" i="4"/>
  <c r="FJ48" i="4"/>
  <c r="FJ89" i="4"/>
  <c r="FJ122" i="4"/>
  <c r="FJ36" i="4"/>
  <c r="FJ142" i="4"/>
  <c r="FJ104" i="4"/>
  <c r="FJ38" i="4"/>
  <c r="FJ28" i="4"/>
  <c r="FJ114" i="4"/>
  <c r="FJ45" i="4"/>
  <c r="FJ27" i="4"/>
  <c r="FJ58" i="4"/>
  <c r="FJ74" i="4"/>
  <c r="FJ60" i="4"/>
  <c r="FJ64" i="4"/>
  <c r="FJ34" i="4"/>
  <c r="FJ50" i="4"/>
  <c r="FJ37" i="4"/>
  <c r="FJ22" i="4"/>
  <c r="FJ53" i="4"/>
  <c r="FJ75" i="4"/>
  <c r="FJ219" i="4"/>
  <c r="FJ26" i="4"/>
  <c r="FJ33" i="4"/>
  <c r="FJ21" i="4"/>
  <c r="FJ25" i="4"/>
  <c r="FJ145" i="4"/>
  <c r="FJ70" i="4"/>
  <c r="FJ62" i="4"/>
  <c r="FJ39" i="4"/>
  <c r="FJ40" i="4"/>
  <c r="FJ17" i="4"/>
  <c r="FJ85" i="4"/>
  <c r="FJ29" i="4"/>
  <c r="FJ18" i="4"/>
  <c r="FJ16" i="4"/>
  <c r="FJ12" i="4"/>
  <c r="FJ23" i="4"/>
  <c r="FJ13" i="4"/>
  <c r="FJ30" i="4"/>
  <c r="FJ20" i="4"/>
  <c r="FJ19" i="4"/>
  <c r="FJ15" i="4"/>
  <c r="FJ14" i="4"/>
  <c r="FJ11" i="4"/>
  <c r="FJ10" i="4"/>
  <c r="FL373" i="4"/>
  <c r="FL294" i="4"/>
  <c r="FL290" i="4"/>
  <c r="FL306" i="4"/>
  <c r="FL312" i="4"/>
  <c r="FL147" i="4"/>
  <c r="FL241" i="4"/>
  <c r="FL314" i="4"/>
  <c r="FL344" i="4"/>
  <c r="FL174" i="4"/>
  <c r="FL295" i="4"/>
  <c r="FL331" i="4"/>
  <c r="FL199" i="4"/>
  <c r="FL166" i="4"/>
  <c r="FL250" i="4"/>
  <c r="FL367" i="4"/>
  <c r="FL57" i="4"/>
  <c r="FL226" i="4"/>
  <c r="FL372" i="4"/>
  <c r="FL272" i="4"/>
  <c r="FL263" i="4"/>
  <c r="FL214" i="4"/>
  <c r="FL330" i="4"/>
  <c r="FL223" i="4"/>
  <c r="FL192" i="4"/>
  <c r="FL112" i="4"/>
  <c r="FL222" i="4"/>
  <c r="FL280" i="4"/>
  <c r="FL277" i="4"/>
  <c r="FL365" i="4"/>
  <c r="FL371" i="4"/>
  <c r="FL234" i="4"/>
  <c r="FL164" i="4"/>
  <c r="FL65" i="4"/>
  <c r="FL231" i="4"/>
  <c r="FL252" i="4"/>
  <c r="FL237" i="4"/>
  <c r="FL384" i="4"/>
  <c r="FL172" i="4"/>
  <c r="FL291" i="4"/>
  <c r="FL293" i="4"/>
  <c r="FL200" i="4"/>
  <c r="FL56" i="4"/>
  <c r="FL243" i="4"/>
  <c r="FL212" i="4"/>
  <c r="FL240" i="4"/>
  <c r="FL209" i="4"/>
  <c r="FL177" i="4"/>
  <c r="FL198" i="4"/>
  <c r="FL189" i="4"/>
  <c r="FL307" i="4"/>
  <c r="FL81" i="4"/>
  <c r="FL161" i="4"/>
  <c r="FL205" i="4"/>
  <c r="FL150" i="4"/>
  <c r="FL340" i="4"/>
  <c r="FL180" i="4"/>
  <c r="FL95" i="4"/>
  <c r="FL356" i="4"/>
  <c r="FL217" i="4"/>
  <c r="FL229" i="4"/>
  <c r="FL228" i="4"/>
  <c r="FL106" i="4"/>
  <c r="FL321" i="4"/>
  <c r="FL202" i="4"/>
  <c r="FL281" i="4"/>
  <c r="FL154" i="4"/>
  <c r="FL179" i="4"/>
  <c r="FL364" i="4"/>
  <c r="FL339" i="4"/>
  <c r="FL204" i="4"/>
  <c r="FL196" i="4"/>
  <c r="FL140" i="4"/>
  <c r="FL245" i="4"/>
  <c r="FL160" i="4"/>
  <c r="FL158" i="4"/>
  <c r="FL100" i="4"/>
  <c r="FL197" i="4"/>
  <c r="FL271" i="4"/>
  <c r="FL184" i="4"/>
  <c r="FL149" i="4"/>
  <c r="FL215" i="4"/>
  <c r="FL121" i="4"/>
  <c r="FL42" i="4"/>
  <c r="FL193" i="4"/>
  <c r="FL194" i="4"/>
  <c r="FL208" i="4"/>
  <c r="FL207" i="4"/>
  <c r="FL225" i="4"/>
  <c r="FL159" i="4"/>
  <c r="FL354" i="4"/>
  <c r="FL165" i="4"/>
  <c r="FL141" i="4"/>
  <c r="FL139" i="4"/>
  <c r="FL130" i="4"/>
  <c r="FL117" i="4"/>
  <c r="FL183" i="4"/>
  <c r="FL187" i="4"/>
  <c r="FL120" i="4"/>
  <c r="FL137" i="4"/>
  <c r="FL131" i="4"/>
  <c r="FL146" i="4"/>
  <c r="FL110" i="4"/>
  <c r="FL116" i="4"/>
  <c r="FL143" i="4"/>
  <c r="FL59" i="4"/>
  <c r="FL167" i="4"/>
  <c r="FL73" i="4"/>
  <c r="FL82" i="4"/>
  <c r="FL255" i="4"/>
  <c r="FL171" i="4"/>
  <c r="FL148" i="4"/>
  <c r="FL43" i="4"/>
  <c r="FL96" i="4"/>
  <c r="FL188" i="4"/>
  <c r="FL128" i="4"/>
  <c r="FL103" i="4"/>
  <c r="FL220" i="4"/>
  <c r="FL68" i="4"/>
  <c r="FL186" i="4"/>
  <c r="FL163" i="4"/>
  <c r="FL236" i="4"/>
  <c r="FL213" i="4"/>
  <c r="FL98" i="4"/>
  <c r="FL99" i="4"/>
  <c r="FL107" i="4"/>
  <c r="FL35" i="4"/>
  <c r="FL181" i="4"/>
  <c r="FL90" i="4"/>
  <c r="FL182" i="4"/>
  <c r="FL111" i="4"/>
  <c r="FL185" i="4"/>
  <c r="FL162" i="4"/>
  <c r="FL97" i="4"/>
  <c r="FL135" i="4"/>
  <c r="FL151" i="4"/>
  <c r="FL153" i="4"/>
  <c r="FL168" i="4"/>
  <c r="FL55" i="4"/>
  <c r="FL169" i="4"/>
  <c r="FL105" i="4"/>
  <c r="FL52" i="4"/>
  <c r="FL102" i="4"/>
  <c r="FL119" i="4"/>
  <c r="FL71" i="4"/>
  <c r="FL238" i="4"/>
  <c r="FL92" i="4"/>
  <c r="FL123" i="4"/>
  <c r="FL265" i="4"/>
  <c r="FL129" i="4"/>
  <c r="FL124" i="4"/>
  <c r="FL78" i="4"/>
  <c r="FL126" i="4"/>
  <c r="FL32" i="4"/>
  <c r="FL108" i="4"/>
  <c r="FL239" i="4"/>
  <c r="FL178" i="4"/>
  <c r="FL136" i="4"/>
  <c r="FL67" i="4"/>
  <c r="FL54" i="4"/>
  <c r="FL61" i="4"/>
  <c r="FL49" i="4"/>
  <c r="FL86" i="4"/>
  <c r="FL109" i="4"/>
  <c r="FL47" i="4"/>
  <c r="FL83" i="4"/>
  <c r="FL46" i="4"/>
  <c r="FL80" i="4"/>
  <c r="FL115" i="4"/>
  <c r="FL84" i="4"/>
  <c r="FL66" i="4"/>
  <c r="FL24" i="4"/>
  <c r="FL79" i="4"/>
  <c r="FL77" i="4"/>
  <c r="FL195" i="4"/>
  <c r="FL31" i="4"/>
  <c r="FL41" i="4"/>
  <c r="FL76" i="4"/>
  <c r="FL94" i="4"/>
  <c r="FL44" i="4"/>
  <c r="FL69" i="4"/>
  <c r="FL72" i="4"/>
  <c r="FL93" i="4"/>
  <c r="FL48" i="4"/>
  <c r="FL89" i="4"/>
  <c r="FL122" i="4"/>
  <c r="FL36" i="4"/>
  <c r="FL142" i="4"/>
  <c r="FL104" i="4"/>
  <c r="FL38" i="4"/>
  <c r="FL28" i="4"/>
  <c r="FL114" i="4"/>
  <c r="FL45" i="4"/>
  <c r="FL27" i="4"/>
  <c r="FL58" i="4"/>
  <c r="FL74" i="4"/>
  <c r="FL60" i="4"/>
  <c r="FL64" i="4"/>
  <c r="FL34" i="4"/>
  <c r="FL50" i="4"/>
  <c r="FL37" i="4"/>
  <c r="FL22" i="4"/>
  <c r="FL53" i="4"/>
  <c r="FL75" i="4"/>
  <c r="FL219" i="4"/>
  <c r="FL26" i="4"/>
  <c r="FL33" i="4"/>
  <c r="FL21" i="4"/>
  <c r="FL25" i="4"/>
  <c r="FL145" i="4"/>
  <c r="FL70" i="4"/>
  <c r="FL62" i="4"/>
  <c r="FL39" i="4"/>
  <c r="FL40" i="4"/>
  <c r="FL17" i="4"/>
  <c r="FL85" i="4"/>
  <c r="FL29" i="4"/>
  <c r="FL18" i="4"/>
  <c r="FL16" i="4"/>
  <c r="FL12" i="4"/>
  <c r="FL23" i="4"/>
  <c r="FL13" i="4"/>
  <c r="FL30" i="4"/>
  <c r="FL20" i="4"/>
  <c r="FL19" i="4"/>
  <c r="FL15" i="4"/>
  <c r="FL14" i="4"/>
  <c r="FL11" i="4"/>
  <c r="FL10" i="4"/>
  <c r="J216" i="4" l="1"/>
  <c r="K216" i="4" s="1"/>
  <c r="M266" i="4"/>
  <c r="N266" i="4" s="1"/>
  <c r="M358" i="4"/>
  <c r="N358" i="4" s="1"/>
  <c r="J333" i="4"/>
  <c r="K333" i="4" s="1"/>
  <c r="J274" i="4"/>
  <c r="K274" i="4" s="1"/>
  <c r="M244" i="4"/>
  <c r="N244" i="4" s="1"/>
  <c r="M333" i="4"/>
  <c r="N333" i="4" s="1"/>
  <c r="M274" i="4"/>
  <c r="N274" i="4" s="1"/>
  <c r="J358" i="4"/>
  <c r="K358" i="4" s="1"/>
  <c r="J244" i="4"/>
  <c r="K244" i="4" s="1"/>
  <c r="L244" i="4"/>
  <c r="O244" i="4"/>
  <c r="L377" i="4"/>
  <c r="O216" i="4"/>
  <c r="L216" i="4"/>
  <c r="J266" i="4"/>
  <c r="K266" i="4" s="1"/>
  <c r="L358" i="4"/>
  <c r="O358" i="4"/>
  <c r="O333" i="4"/>
  <c r="L333" i="4"/>
  <c r="O266" i="4"/>
  <c r="L266" i="4"/>
  <c r="M216" i="4"/>
  <c r="N216" i="4" s="1"/>
  <c r="O274" i="4"/>
  <c r="L274" i="4"/>
  <c r="EZ344" i="4"/>
  <c r="EZ295" i="4"/>
  <c r="EZ348" i="4"/>
  <c r="O348" i="4" s="1"/>
  <c r="EZ377" i="4"/>
  <c r="EZ197" i="4"/>
  <c r="EZ177" i="4"/>
  <c r="EZ209" i="4"/>
  <c r="EZ240" i="4"/>
  <c r="EZ172" i="4"/>
  <c r="EZ371" i="4"/>
  <c r="EZ222" i="4"/>
  <c r="EZ272" i="4"/>
  <c r="EZ150" i="4"/>
  <c r="EZ226" i="4"/>
  <c r="EZ373" i="4"/>
  <c r="EZ283" i="4"/>
  <c r="EZ215" i="4"/>
  <c r="EZ95" i="4"/>
  <c r="EZ396" i="4"/>
  <c r="EZ217" i="4"/>
  <c r="EZ200" i="4"/>
  <c r="FD125" i="4"/>
  <c r="O125" i="4" s="1"/>
  <c r="FD88" i="4"/>
  <c r="J88" i="4" s="1"/>
  <c r="K88" i="4" s="1"/>
  <c r="FB193" i="4"/>
  <c r="FB80" i="4"/>
  <c r="FB108" i="4"/>
  <c r="FB105" i="4"/>
  <c r="FB207" i="4"/>
  <c r="FB137" i="4"/>
  <c r="FB143" i="4"/>
  <c r="FB327" i="4"/>
  <c r="J327" i="4" s="1"/>
  <c r="K327" i="4" s="1"/>
  <c r="FB271" i="4"/>
  <c r="FB245" i="4"/>
  <c r="FB204" i="4"/>
  <c r="FB364" i="4"/>
  <c r="FB339" i="4"/>
  <c r="FB281" i="4"/>
  <c r="FB229" i="4"/>
  <c r="FB205" i="4"/>
  <c r="FB307" i="4"/>
  <c r="FB277" i="4"/>
  <c r="FB113" i="4"/>
  <c r="FB243" i="4"/>
  <c r="FB291" i="4"/>
  <c r="FB237" i="4"/>
  <c r="FB252" i="4"/>
  <c r="FB365" i="4"/>
  <c r="FB164" i="4"/>
  <c r="FB192" i="4"/>
  <c r="FB250" i="4"/>
  <c r="FB199" i="4"/>
  <c r="FB367" i="4"/>
  <c r="FB373" i="4"/>
  <c r="FB157" i="4"/>
  <c r="J157" i="4" s="1"/>
  <c r="K157" i="4" s="1"/>
  <c r="FJ199" i="4"/>
  <c r="FN290" i="4"/>
  <c r="FN306" i="4"/>
  <c r="FN241" i="4"/>
  <c r="FN295" i="4"/>
  <c r="FN199" i="4"/>
  <c r="FN250" i="4"/>
  <c r="FN57" i="4"/>
  <c r="FN226" i="4"/>
  <c r="FN263" i="4"/>
  <c r="FN164" i="4"/>
  <c r="FN112" i="4"/>
  <c r="FN280" i="4"/>
  <c r="FN365" i="4"/>
  <c r="FN234" i="4"/>
  <c r="FN252" i="4"/>
  <c r="FN200" i="4"/>
  <c r="FN172" i="4"/>
  <c r="FN177" i="4"/>
  <c r="FN212" i="4"/>
  <c r="FN228" i="4"/>
  <c r="FN198" i="4"/>
  <c r="FN180" i="4"/>
  <c r="FN205" i="4"/>
  <c r="FN189" i="4"/>
  <c r="FN307" i="4"/>
  <c r="FN217" i="4"/>
  <c r="FN321" i="4"/>
  <c r="FN202" i="4"/>
  <c r="FN179" i="4"/>
  <c r="FN196" i="4"/>
  <c r="FN140" i="4"/>
  <c r="FN245" i="4"/>
  <c r="FN165" i="4"/>
  <c r="FN159" i="4"/>
  <c r="FN139" i="4"/>
  <c r="FN73" i="4"/>
  <c r="FN183" i="4"/>
  <c r="FN187" i="4"/>
  <c r="FN110" i="4"/>
  <c r="FN82" i="4"/>
  <c r="FN171" i="4"/>
  <c r="FN236" i="4"/>
  <c r="FN35" i="4"/>
  <c r="FN111" i="4"/>
  <c r="FN97" i="4"/>
  <c r="FN55" i="4"/>
  <c r="FN52" i="4"/>
  <c r="FN124" i="4"/>
  <c r="FN32" i="4"/>
  <c r="FN108" i="4"/>
  <c r="FN46" i="4"/>
  <c r="FN76" i="4"/>
  <c r="FN44" i="4"/>
  <c r="FN89" i="4"/>
  <c r="FN36" i="4"/>
  <c r="FN28" i="4"/>
  <c r="FN114" i="4"/>
  <c r="FN27" i="4"/>
  <c r="FN60" i="4"/>
  <c r="FN34" i="4"/>
  <c r="FN50" i="4"/>
  <c r="FN22" i="4"/>
  <c r="FN75" i="4"/>
  <c r="FN219" i="4"/>
  <c r="FN33" i="4"/>
  <c r="FN145" i="4"/>
  <c r="FN39" i="4"/>
  <c r="FN17" i="4"/>
  <c r="FN20" i="4"/>
  <c r="FN10" i="4"/>
  <c r="B374" i="4"/>
  <c r="B378" i="4"/>
  <c r="B409" i="4"/>
  <c r="B373" i="4"/>
  <c r="O88" i="4" l="1"/>
  <c r="J283" i="4"/>
  <c r="K283" i="4" s="1"/>
  <c r="M283" i="4"/>
  <c r="N283" i="4" s="1"/>
  <c r="J377" i="4"/>
  <c r="K377" i="4" s="1"/>
  <c r="M377" i="4"/>
  <c r="N377" i="4" s="1"/>
  <c r="O327" i="4"/>
  <c r="O157" i="4"/>
  <c r="M157" i="4"/>
  <c r="N157" i="4" s="1"/>
  <c r="M348" i="4"/>
  <c r="N348" i="4" s="1"/>
  <c r="J348" i="4"/>
  <c r="K348" i="4" s="1"/>
  <c r="L125" i="4"/>
  <c r="J125" i="4"/>
  <c r="K125" i="4" s="1"/>
  <c r="M88" i="4"/>
  <c r="N88" i="4" s="1"/>
  <c r="O283" i="4"/>
  <c r="M125" i="4"/>
  <c r="N125" i="4" s="1"/>
  <c r="L283" i="4"/>
  <c r="M327" i="4"/>
  <c r="N327" i="4" s="1"/>
  <c r="L327" i="4"/>
  <c r="L157" i="4"/>
  <c r="L88" i="4"/>
  <c r="O377" i="4"/>
  <c r="L348" i="4"/>
  <c r="P358" i="4"/>
  <c r="P216" i="4"/>
  <c r="P244" i="4"/>
  <c r="P266" i="4"/>
  <c r="P333" i="4"/>
  <c r="Q333" i="4"/>
  <c r="Q266" i="4"/>
  <c r="P274" i="4"/>
  <c r="Q358" i="4"/>
  <c r="Q274" i="4"/>
  <c r="Q216" i="4"/>
  <c r="Q244" i="4"/>
  <c r="FN85" i="4"/>
  <c r="FN12" i="4"/>
  <c r="FN104" i="4"/>
  <c r="FN117" i="4"/>
  <c r="FN331" i="4"/>
  <c r="FN18" i="4"/>
  <c r="FN62" i="4"/>
  <c r="FN72" i="4"/>
  <c r="FN31" i="4"/>
  <c r="FN24" i="4"/>
  <c r="FN83" i="4"/>
  <c r="FN61" i="4"/>
  <c r="FN126" i="4"/>
  <c r="FN102" i="4"/>
  <c r="FN185" i="4"/>
  <c r="FN128" i="4"/>
  <c r="FN146" i="4"/>
  <c r="FN207" i="4"/>
  <c r="FN121" i="4"/>
  <c r="FN160" i="4"/>
  <c r="FN340" i="4"/>
  <c r="FN192" i="4"/>
  <c r="FN65" i="4"/>
  <c r="FN344" i="4"/>
  <c r="FN147" i="4"/>
  <c r="FN29" i="4"/>
  <c r="FN231" i="4"/>
  <c r="FN195" i="4"/>
  <c r="FN84" i="4"/>
  <c r="FN109" i="4"/>
  <c r="FN67" i="4"/>
  <c r="FN49" i="4"/>
  <c r="FN238" i="4"/>
  <c r="FN105" i="4"/>
  <c r="FN153" i="4"/>
  <c r="FN107" i="4"/>
  <c r="FN186" i="4"/>
  <c r="FN188" i="4"/>
  <c r="FN255" i="4"/>
  <c r="FN143" i="4"/>
  <c r="FN354" i="4"/>
  <c r="FN194" i="4"/>
  <c r="FN197" i="4"/>
  <c r="FN100" i="4"/>
  <c r="FN356" i="4"/>
  <c r="FN384" i="4"/>
  <c r="FN223" i="4"/>
  <c r="FN56" i="4"/>
  <c r="FN122" i="4"/>
  <c r="FN243" i="4"/>
  <c r="FN330" i="4"/>
  <c r="FN13" i="4"/>
  <c r="FN25" i="4"/>
  <c r="FN53" i="4"/>
  <c r="FN38" i="4"/>
  <c r="FN115" i="4"/>
  <c r="FN99" i="4"/>
  <c r="FN120" i="4"/>
  <c r="FN193" i="4"/>
  <c r="FN215" i="4"/>
  <c r="FN281" i="4"/>
  <c r="FN222" i="4"/>
  <c r="FN294" i="4"/>
  <c r="FN30" i="4"/>
  <c r="FN69" i="4"/>
  <c r="FN78" i="4"/>
  <c r="FN271" i="4"/>
  <c r="FN367" i="4"/>
  <c r="FN314" i="4"/>
  <c r="FN11" i="4"/>
  <c r="FN23" i="4"/>
  <c r="FN74" i="4"/>
  <c r="FN94" i="4"/>
  <c r="FN77" i="4"/>
  <c r="FN80" i="4"/>
  <c r="FN86" i="4"/>
  <c r="FN136" i="4"/>
  <c r="FN54" i="4"/>
  <c r="FN123" i="4"/>
  <c r="FN169" i="4"/>
  <c r="FN151" i="4"/>
  <c r="FN182" i="4"/>
  <c r="FN213" i="4"/>
  <c r="FN68" i="4"/>
  <c r="FN96" i="4"/>
  <c r="FN116" i="4"/>
  <c r="FN130" i="4"/>
  <c r="FN141" i="4"/>
  <c r="FN149" i="4"/>
  <c r="FN158" i="4"/>
  <c r="FN204" i="4"/>
  <c r="FN106" i="4"/>
  <c r="FN154" i="4"/>
  <c r="FN150" i="4"/>
  <c r="FN240" i="4"/>
  <c r="FN214" i="4"/>
  <c r="FN272" i="4"/>
  <c r="FN372" i="4"/>
  <c r="FN166" i="4"/>
  <c r="FN373" i="4"/>
  <c r="FN47" i="4"/>
  <c r="FN209" i="4"/>
  <c r="FN14" i="4"/>
  <c r="FN40" i="4"/>
  <c r="FN21" i="4"/>
  <c r="FN37" i="4"/>
  <c r="FN58" i="4"/>
  <c r="FN48" i="4"/>
  <c r="FN178" i="4"/>
  <c r="FN71" i="4"/>
  <c r="FN90" i="4"/>
  <c r="FN103" i="4"/>
  <c r="FN131" i="4"/>
  <c r="FN339" i="4"/>
  <c r="FN237" i="4"/>
  <c r="FN277" i="4"/>
  <c r="FN81" i="4"/>
  <c r="FN64" i="4"/>
  <c r="FN168" i="4"/>
  <c r="FN167" i="4"/>
  <c r="FN15" i="4"/>
  <c r="FN93" i="4"/>
  <c r="FN79" i="4"/>
  <c r="FN239" i="4"/>
  <c r="FN119" i="4"/>
  <c r="FN181" i="4"/>
  <c r="FN148" i="4"/>
  <c r="FN137" i="4"/>
  <c r="FN42" i="4"/>
  <c r="FN364" i="4"/>
  <c r="FN161" i="4"/>
  <c r="FN95" i="4"/>
  <c r="FN293" i="4"/>
  <c r="FN371" i="4"/>
  <c r="FN312" i="4"/>
  <c r="FN70" i="4"/>
  <c r="FN163" i="4"/>
  <c r="FN208" i="4"/>
  <c r="FN19" i="4"/>
  <c r="FN16" i="4"/>
  <c r="FN26" i="4"/>
  <c r="FN45" i="4"/>
  <c r="FN142" i="4"/>
  <c r="FN41" i="4"/>
  <c r="FN66" i="4"/>
  <c r="FN265" i="4"/>
  <c r="FN162" i="4"/>
  <c r="FN220" i="4"/>
  <c r="FN43" i="4"/>
  <c r="FN225" i="4"/>
  <c r="FN184" i="4"/>
  <c r="FN229" i="4"/>
  <c r="FN59" i="4"/>
  <c r="FN291" i="4"/>
  <c r="FN174" i="4"/>
  <c r="FP147" i="4"/>
  <c r="FP11" i="4"/>
  <c r="FP20" i="4"/>
  <c r="FP23" i="4"/>
  <c r="FP29" i="4"/>
  <c r="FP39" i="4"/>
  <c r="FP25" i="4"/>
  <c r="FP219" i="4"/>
  <c r="M219" i="4" s="1"/>
  <c r="N219" i="4" s="1"/>
  <c r="FP37" i="4"/>
  <c r="FP60" i="4"/>
  <c r="FP45" i="4"/>
  <c r="FP122" i="4"/>
  <c r="FP93" i="4"/>
  <c r="FP94" i="4"/>
  <c r="FP195" i="4"/>
  <c r="FP24" i="4"/>
  <c r="FP46" i="4"/>
  <c r="FP86" i="4"/>
  <c r="FP67" i="4"/>
  <c r="FP108" i="4"/>
  <c r="FP54" i="4"/>
  <c r="FP238" i="4"/>
  <c r="FP102" i="4"/>
  <c r="FP52" i="4"/>
  <c r="FP151" i="4"/>
  <c r="FP111" i="4"/>
  <c r="FP35" i="4"/>
  <c r="FP135" i="4"/>
  <c r="FP98" i="4"/>
  <c r="FP107" i="4"/>
  <c r="FP171" i="4"/>
  <c r="FP116" i="4"/>
  <c r="FP120" i="4"/>
  <c r="FP117" i="4"/>
  <c r="FP183" i="4"/>
  <c r="J183" i="4" s="1"/>
  <c r="K183" i="4" s="1"/>
  <c r="FP159" i="4"/>
  <c r="FP14" i="4"/>
  <c r="FP30" i="4"/>
  <c r="FP12" i="4"/>
  <c r="FP85" i="4"/>
  <c r="FP62" i="4"/>
  <c r="FP21" i="4"/>
  <c r="FP75" i="4"/>
  <c r="FP50" i="4"/>
  <c r="FP74" i="4"/>
  <c r="FP114" i="4"/>
  <c r="FP104" i="4"/>
  <c r="FP72" i="4"/>
  <c r="FP76" i="4"/>
  <c r="FP77" i="4"/>
  <c r="FP84" i="4"/>
  <c r="FP83" i="4"/>
  <c r="FP136" i="4"/>
  <c r="FP32" i="4"/>
  <c r="FP126" i="4"/>
  <c r="FP124" i="4"/>
  <c r="J124" i="4" s="1"/>
  <c r="K124" i="4" s="1"/>
  <c r="FP123" i="4"/>
  <c r="FP105" i="4"/>
  <c r="FP55" i="4"/>
  <c r="FP97" i="4"/>
  <c r="FP182" i="4"/>
  <c r="FP99" i="4"/>
  <c r="FP163" i="4"/>
  <c r="FP220" i="4"/>
  <c r="FP96" i="4"/>
  <c r="FP255" i="4"/>
  <c r="FP82" i="4"/>
  <c r="FP131" i="4"/>
  <c r="FP130" i="4"/>
  <c r="FP354" i="4"/>
  <c r="FP194" i="4"/>
  <c r="FP165" i="4"/>
  <c r="FP15" i="4"/>
  <c r="FP16" i="4"/>
  <c r="FP17" i="4"/>
  <c r="FP70" i="4"/>
  <c r="FP33" i="4"/>
  <c r="FP53" i="4"/>
  <c r="FP34" i="4"/>
  <c r="FP58" i="4"/>
  <c r="FP28" i="4"/>
  <c r="FP142" i="4"/>
  <c r="FP89" i="4"/>
  <c r="FP69" i="4"/>
  <c r="FP41" i="4"/>
  <c r="FP115" i="4"/>
  <c r="FP47" i="4"/>
  <c r="FP66" i="4"/>
  <c r="FP178" i="4"/>
  <c r="FP78" i="4"/>
  <c r="FP265" i="4"/>
  <c r="FP71" i="4"/>
  <c r="FP92" i="4"/>
  <c r="FP168" i="4"/>
  <c r="FP162" i="4"/>
  <c r="FP90" i="4"/>
  <c r="FP213" i="4"/>
  <c r="FP186" i="4"/>
  <c r="FP128" i="4"/>
  <c r="FP103" i="4"/>
  <c r="FP167" i="4"/>
  <c r="FP43" i="4"/>
  <c r="FP137" i="4"/>
  <c r="FP73" i="4"/>
  <c r="FP141" i="4"/>
  <c r="FP193" i="4"/>
  <c r="FP42" i="4"/>
  <c r="FP10" i="4"/>
  <c r="FP19" i="4"/>
  <c r="FP13" i="4"/>
  <c r="FP18" i="4"/>
  <c r="FP40" i="4"/>
  <c r="FP145" i="4"/>
  <c r="FP26" i="4"/>
  <c r="FP22" i="4"/>
  <c r="FP64" i="4"/>
  <c r="FP27" i="4"/>
  <c r="FP38" i="4"/>
  <c r="FP36" i="4"/>
  <c r="FP48" i="4"/>
  <c r="FP44" i="4"/>
  <c r="FP31" i="4"/>
  <c r="FP79" i="4"/>
  <c r="FP80" i="4"/>
  <c r="FP109" i="4"/>
  <c r="FP61" i="4"/>
  <c r="FP239" i="4"/>
  <c r="FP49" i="4"/>
  <c r="FP129" i="4"/>
  <c r="FP119" i="4"/>
  <c r="FP169" i="4"/>
  <c r="FP153" i="4"/>
  <c r="FP185" i="4"/>
  <c r="FP181" i="4"/>
  <c r="FP236" i="4"/>
  <c r="FP68" i="4"/>
  <c r="FP188" i="4"/>
  <c r="FP148" i="4"/>
  <c r="FP143" i="4"/>
  <c r="FP146" i="4"/>
  <c r="FP187" i="4"/>
  <c r="FP139" i="4"/>
  <c r="FP225" i="4"/>
  <c r="FP208" i="4"/>
  <c r="FP207" i="4"/>
  <c r="FP215" i="4"/>
  <c r="FP121" i="4"/>
  <c r="FP339" i="4"/>
  <c r="FP100" i="4"/>
  <c r="FP321" i="4"/>
  <c r="FP106" i="4"/>
  <c r="FP356" i="4"/>
  <c r="FP59" i="4"/>
  <c r="FP161" i="4"/>
  <c r="FP228" i="4"/>
  <c r="FP243" i="4"/>
  <c r="FP172" i="4"/>
  <c r="FP252" i="4"/>
  <c r="J252" i="4" s="1"/>
  <c r="K252" i="4" s="1"/>
  <c r="FP231" i="4"/>
  <c r="FP371" i="4"/>
  <c r="FP277" i="4"/>
  <c r="FP192" i="4"/>
  <c r="FP214" i="4"/>
  <c r="FP250" i="4"/>
  <c r="FP331" i="4"/>
  <c r="FP56" i="4"/>
  <c r="FP312" i="4"/>
  <c r="FP272" i="4"/>
  <c r="FP295" i="4"/>
  <c r="FP65" i="4"/>
  <c r="FP149" i="4"/>
  <c r="FP271" i="4"/>
  <c r="FP140" i="4"/>
  <c r="FP364" i="4"/>
  <c r="FP196" i="4"/>
  <c r="FP160" i="4"/>
  <c r="FP154" i="4"/>
  <c r="FP340" i="4"/>
  <c r="FP95" i="4"/>
  <c r="FP384" i="4"/>
  <c r="FP200" i="4"/>
  <c r="J200" i="4" s="1"/>
  <c r="K200" i="4" s="1"/>
  <c r="FP280" i="4"/>
  <c r="FP222" i="4"/>
  <c r="FP223" i="4"/>
  <c r="FP372" i="4"/>
  <c r="FP367" i="4"/>
  <c r="FP166" i="4"/>
  <c r="FP174" i="4"/>
  <c r="FP241" i="4"/>
  <c r="FP344" i="4"/>
  <c r="FP158" i="4"/>
  <c r="FP197" i="4"/>
  <c r="FP281" i="4"/>
  <c r="FP229" i="4"/>
  <c r="FP307" i="4"/>
  <c r="FP205" i="4"/>
  <c r="FP150" i="4"/>
  <c r="FP293" i="4"/>
  <c r="FP177" i="4"/>
  <c r="FP365" i="4"/>
  <c r="M365" i="4" s="1"/>
  <c r="N365" i="4" s="1"/>
  <c r="FP112" i="4"/>
  <c r="FP330" i="4"/>
  <c r="FP57" i="4"/>
  <c r="FP314" i="4"/>
  <c r="FP306" i="4"/>
  <c r="FP294" i="4"/>
  <c r="FP373" i="4"/>
  <c r="FP240" i="4"/>
  <c r="FP184" i="4"/>
  <c r="FP245" i="4"/>
  <c r="FP204" i="4"/>
  <c r="M204" i="4" s="1"/>
  <c r="N204" i="4" s="1"/>
  <c r="FP179" i="4"/>
  <c r="J179" i="4" s="1"/>
  <c r="K179" i="4" s="1"/>
  <c r="FP202" i="4"/>
  <c r="FP217" i="4"/>
  <c r="FP189" i="4"/>
  <c r="FP180" i="4"/>
  <c r="J180" i="4" s="1"/>
  <c r="K180" i="4" s="1"/>
  <c r="FP198" i="4"/>
  <c r="J198" i="4" s="1"/>
  <c r="K198" i="4" s="1"/>
  <c r="FP209" i="4"/>
  <c r="FP212" i="4"/>
  <c r="FP291" i="4"/>
  <c r="FP237" i="4"/>
  <c r="FP234" i="4"/>
  <c r="FP164" i="4"/>
  <c r="FP263" i="4"/>
  <c r="FP226" i="4"/>
  <c r="FP199" i="4"/>
  <c r="J199" i="4" s="1"/>
  <c r="K199" i="4" s="1"/>
  <c r="FP290" i="4"/>
  <c r="J290" i="4" s="1"/>
  <c r="K290" i="4" s="1"/>
  <c r="FP81" i="4"/>
  <c r="M229" i="4" l="1"/>
  <c r="N229" i="4" s="1"/>
  <c r="M277" i="4"/>
  <c r="N277" i="4" s="1"/>
  <c r="J373" i="4"/>
  <c r="K373" i="4" s="1"/>
  <c r="M281" i="4"/>
  <c r="N281" i="4" s="1"/>
  <c r="M237" i="4"/>
  <c r="N237" i="4" s="1"/>
  <c r="J367" i="4"/>
  <c r="K367" i="4" s="1"/>
  <c r="J215" i="4"/>
  <c r="K215" i="4" s="1"/>
  <c r="J371" i="4"/>
  <c r="K371" i="4" s="1"/>
  <c r="M364" i="4"/>
  <c r="N364" i="4" s="1"/>
  <c r="M339" i="4"/>
  <c r="N339" i="4" s="1"/>
  <c r="J209" i="4"/>
  <c r="K209" i="4" s="1"/>
  <c r="M240" i="4"/>
  <c r="N240" i="4" s="1"/>
  <c r="J204" i="4"/>
  <c r="K204" i="4" s="1"/>
  <c r="M193" i="4"/>
  <c r="N193" i="4" s="1"/>
  <c r="J197" i="4"/>
  <c r="K197" i="4" s="1"/>
  <c r="M344" i="4"/>
  <c r="N344" i="4" s="1"/>
  <c r="J291" i="4"/>
  <c r="K291" i="4" s="1"/>
  <c r="J272" i="4"/>
  <c r="K272" i="4" s="1"/>
  <c r="J222" i="4"/>
  <c r="K222" i="4" s="1"/>
  <c r="J243" i="4"/>
  <c r="K243" i="4" s="1"/>
  <c r="L212" i="4"/>
  <c r="O212" i="4"/>
  <c r="L158" i="4"/>
  <c r="O158" i="4"/>
  <c r="O223" i="4"/>
  <c r="L223" i="4"/>
  <c r="L215" i="4"/>
  <c r="O215" i="4"/>
  <c r="L119" i="4"/>
  <c r="O119" i="4"/>
  <c r="O193" i="4"/>
  <c r="L193" i="4"/>
  <c r="L186" i="4"/>
  <c r="O186" i="4"/>
  <c r="O78" i="4"/>
  <c r="L78" i="4"/>
  <c r="L142" i="4"/>
  <c r="O142" i="4"/>
  <c r="O30" i="4"/>
  <c r="L30" i="4"/>
  <c r="O238" i="4"/>
  <c r="L238" i="4"/>
  <c r="M142" i="4"/>
  <c r="N142" i="4" s="1"/>
  <c r="J142" i="4"/>
  <c r="K142" i="4" s="1"/>
  <c r="M141" i="4"/>
  <c r="N141" i="4" s="1"/>
  <c r="J141" i="4"/>
  <c r="K141" i="4" s="1"/>
  <c r="J30" i="4"/>
  <c r="K30" i="4" s="1"/>
  <c r="M30" i="4"/>
  <c r="N30" i="4" s="1"/>
  <c r="M115" i="4"/>
  <c r="N115" i="4" s="1"/>
  <c r="J115" i="4"/>
  <c r="K115" i="4" s="1"/>
  <c r="M13" i="4"/>
  <c r="N13" i="4" s="1"/>
  <c r="J13" i="4"/>
  <c r="K13" i="4" s="1"/>
  <c r="J100" i="4"/>
  <c r="K100" i="4" s="1"/>
  <c r="M100" i="4"/>
  <c r="N100" i="4" s="1"/>
  <c r="J340" i="4"/>
  <c r="K340" i="4" s="1"/>
  <c r="M340" i="4"/>
  <c r="N340" i="4" s="1"/>
  <c r="J126" i="4"/>
  <c r="K126" i="4" s="1"/>
  <c r="M126" i="4"/>
  <c r="N126" i="4" s="1"/>
  <c r="L234" i="4"/>
  <c r="O234" i="4"/>
  <c r="O209" i="4"/>
  <c r="L209" i="4"/>
  <c r="L217" i="4"/>
  <c r="O217" i="4"/>
  <c r="O245" i="4"/>
  <c r="L245" i="4"/>
  <c r="O294" i="4"/>
  <c r="L294" i="4"/>
  <c r="L330" i="4"/>
  <c r="O330" i="4"/>
  <c r="O293" i="4"/>
  <c r="L293" i="4"/>
  <c r="O229" i="4"/>
  <c r="L229" i="4"/>
  <c r="O344" i="4"/>
  <c r="L344" i="4"/>
  <c r="O222" i="4"/>
  <c r="L222" i="4"/>
  <c r="O295" i="4"/>
  <c r="L295" i="4"/>
  <c r="L331" i="4"/>
  <c r="O331" i="4"/>
  <c r="L277" i="4"/>
  <c r="O277" i="4"/>
  <c r="O172" i="4"/>
  <c r="L172" i="4"/>
  <c r="L100" i="4"/>
  <c r="O100" i="4"/>
  <c r="L188" i="4"/>
  <c r="O188" i="4"/>
  <c r="O185" i="4"/>
  <c r="L185" i="4"/>
  <c r="L141" i="4"/>
  <c r="O141" i="4"/>
  <c r="L167" i="4"/>
  <c r="O167" i="4"/>
  <c r="L213" i="4"/>
  <c r="O213" i="4"/>
  <c r="O178" i="4"/>
  <c r="L178" i="4"/>
  <c r="L96" i="4"/>
  <c r="O96" i="4"/>
  <c r="O123" i="4"/>
  <c r="L123" i="4"/>
  <c r="J265" i="4"/>
  <c r="K265" i="4" s="1"/>
  <c r="M265" i="4"/>
  <c r="N265" i="4" s="1"/>
  <c r="M181" i="4"/>
  <c r="N181" i="4" s="1"/>
  <c r="J181" i="4"/>
  <c r="K181" i="4" s="1"/>
  <c r="M372" i="4"/>
  <c r="N372" i="4" s="1"/>
  <c r="J372" i="4"/>
  <c r="K372" i="4" s="1"/>
  <c r="M213" i="4"/>
  <c r="N213" i="4" s="1"/>
  <c r="J213" i="4"/>
  <c r="K213" i="4" s="1"/>
  <c r="M123" i="4"/>
  <c r="N123" i="4" s="1"/>
  <c r="J123" i="4"/>
  <c r="K123" i="4" s="1"/>
  <c r="M294" i="4"/>
  <c r="N294" i="4" s="1"/>
  <c r="J294" i="4"/>
  <c r="K294" i="4" s="1"/>
  <c r="J330" i="4"/>
  <c r="K330" i="4" s="1"/>
  <c r="M330" i="4"/>
  <c r="N330" i="4" s="1"/>
  <c r="J223" i="4"/>
  <c r="K223" i="4" s="1"/>
  <c r="M223" i="4"/>
  <c r="N223" i="4" s="1"/>
  <c r="J153" i="4"/>
  <c r="K153" i="4" s="1"/>
  <c r="M153" i="4"/>
  <c r="N153" i="4" s="1"/>
  <c r="J231" i="4"/>
  <c r="K231" i="4" s="1"/>
  <c r="M231" i="4"/>
  <c r="N231" i="4" s="1"/>
  <c r="M128" i="4"/>
  <c r="N128" i="4" s="1"/>
  <c r="J128" i="4"/>
  <c r="K128" i="4" s="1"/>
  <c r="M117" i="4"/>
  <c r="N117" i="4" s="1"/>
  <c r="J117" i="4"/>
  <c r="K117" i="4" s="1"/>
  <c r="J85" i="4"/>
  <c r="K85" i="4" s="1"/>
  <c r="M85" i="4"/>
  <c r="N85" i="4" s="1"/>
  <c r="M198" i="4"/>
  <c r="N198" i="4" s="1"/>
  <c r="M215" i="4"/>
  <c r="N215" i="4" s="1"/>
  <c r="M291" i="4"/>
  <c r="N291" i="4" s="1"/>
  <c r="J339" i="4"/>
  <c r="K339" i="4" s="1"/>
  <c r="J281" i="4"/>
  <c r="K281" i="4" s="1"/>
  <c r="M209" i="4"/>
  <c r="N209" i="4" s="1"/>
  <c r="M373" i="4"/>
  <c r="N373" i="4" s="1"/>
  <c r="M371" i="4"/>
  <c r="N371" i="4" s="1"/>
  <c r="M367" i="4"/>
  <c r="N367" i="4" s="1"/>
  <c r="M252" i="4"/>
  <c r="N252" i="4" s="1"/>
  <c r="M272" i="4"/>
  <c r="N272" i="4" s="1"/>
  <c r="M217" i="4"/>
  <c r="N217" i="4" s="1"/>
  <c r="J237" i="4"/>
  <c r="K237" i="4" s="1"/>
  <c r="M243" i="4"/>
  <c r="N243" i="4" s="1"/>
  <c r="M234" i="4"/>
  <c r="N234" i="4" s="1"/>
  <c r="L189" i="4"/>
  <c r="O189" i="4"/>
  <c r="O237" i="4"/>
  <c r="L237" i="4"/>
  <c r="L202" i="4"/>
  <c r="O202" i="4"/>
  <c r="L306" i="4"/>
  <c r="O306" i="4"/>
  <c r="L112" i="4"/>
  <c r="O112" i="4"/>
  <c r="O281" i="4"/>
  <c r="L281" i="4"/>
  <c r="O367" i="4"/>
  <c r="L367" i="4"/>
  <c r="O196" i="4"/>
  <c r="L196" i="4"/>
  <c r="O272" i="4"/>
  <c r="L272" i="4"/>
  <c r="L250" i="4"/>
  <c r="O250" i="4"/>
  <c r="L371" i="4"/>
  <c r="O371" i="4"/>
  <c r="L243" i="4"/>
  <c r="O243" i="4"/>
  <c r="L356" i="4"/>
  <c r="O356" i="4"/>
  <c r="L339" i="4"/>
  <c r="O339" i="4"/>
  <c r="O68" i="4"/>
  <c r="L68" i="4"/>
  <c r="L153" i="4"/>
  <c r="O153" i="4"/>
  <c r="O10" i="4"/>
  <c r="L10" i="4"/>
  <c r="O70" i="4"/>
  <c r="L70" i="4"/>
  <c r="O165" i="4"/>
  <c r="L165" i="4"/>
  <c r="L124" i="4"/>
  <c r="O124" i="4"/>
  <c r="O85" i="4"/>
  <c r="L85" i="4"/>
  <c r="M293" i="4"/>
  <c r="N293" i="4" s="1"/>
  <c r="J293" i="4"/>
  <c r="K293" i="4" s="1"/>
  <c r="M119" i="4"/>
  <c r="N119" i="4" s="1"/>
  <c r="J119" i="4"/>
  <c r="K119" i="4" s="1"/>
  <c r="J178" i="4"/>
  <c r="K178" i="4" s="1"/>
  <c r="M178" i="4"/>
  <c r="N178" i="4" s="1"/>
  <c r="M47" i="4"/>
  <c r="N47" i="4" s="1"/>
  <c r="J47" i="4"/>
  <c r="K47" i="4" s="1"/>
  <c r="M158" i="4"/>
  <c r="N158" i="4" s="1"/>
  <c r="J158" i="4"/>
  <c r="K158" i="4" s="1"/>
  <c r="J78" i="4"/>
  <c r="K78" i="4" s="1"/>
  <c r="M78" i="4"/>
  <c r="N78" i="4" s="1"/>
  <c r="J384" i="4"/>
  <c r="K384" i="4" s="1"/>
  <c r="M384" i="4"/>
  <c r="N384" i="4" s="1"/>
  <c r="J194" i="4"/>
  <c r="K194" i="4" s="1"/>
  <c r="M194" i="4"/>
  <c r="N194" i="4" s="1"/>
  <c r="M188" i="4"/>
  <c r="N188" i="4" s="1"/>
  <c r="J188" i="4"/>
  <c r="K188" i="4" s="1"/>
  <c r="M185" i="4"/>
  <c r="N185" i="4" s="1"/>
  <c r="J185" i="4"/>
  <c r="K185" i="4" s="1"/>
  <c r="M189" i="4"/>
  <c r="N189" i="4" s="1"/>
  <c r="M295" i="4"/>
  <c r="N295" i="4" s="1"/>
  <c r="J172" i="4"/>
  <c r="K172" i="4" s="1"/>
  <c r="M212" i="4"/>
  <c r="N212" i="4" s="1"/>
  <c r="J193" i="4"/>
  <c r="K193" i="4" s="1"/>
  <c r="M222" i="4"/>
  <c r="N222" i="4" s="1"/>
  <c r="M250" i="4"/>
  <c r="N250" i="4" s="1"/>
  <c r="J364" i="4"/>
  <c r="K364" i="4" s="1"/>
  <c r="M124" i="4"/>
  <c r="N124" i="4" s="1"/>
  <c r="J344" i="4"/>
  <c r="K344" i="4" s="1"/>
  <c r="J240" i="4"/>
  <c r="K240" i="4" s="1"/>
  <c r="M196" i="4"/>
  <c r="N196" i="4" s="1"/>
  <c r="J245" i="4"/>
  <c r="K245" i="4" s="1"/>
  <c r="J229" i="4"/>
  <c r="K229" i="4" s="1"/>
  <c r="O199" i="4"/>
  <c r="L199" i="4"/>
  <c r="O204" i="4"/>
  <c r="L204" i="4"/>
  <c r="O198" i="4"/>
  <c r="L198" i="4"/>
  <c r="L290" i="4"/>
  <c r="O290" i="4"/>
  <c r="O291" i="4"/>
  <c r="L291" i="4"/>
  <c r="L180" i="4"/>
  <c r="O180" i="4"/>
  <c r="M180" i="4"/>
  <c r="N180" i="4" s="1"/>
  <c r="L179" i="4"/>
  <c r="O179" i="4"/>
  <c r="O240" i="4"/>
  <c r="L240" i="4"/>
  <c r="L365" i="4"/>
  <c r="O365" i="4"/>
  <c r="L197" i="4"/>
  <c r="O197" i="4"/>
  <c r="L241" i="4"/>
  <c r="O241" i="4"/>
  <c r="L372" i="4"/>
  <c r="O372" i="4"/>
  <c r="L200" i="4"/>
  <c r="O200" i="4"/>
  <c r="O340" i="4"/>
  <c r="L340" i="4"/>
  <c r="O364" i="4"/>
  <c r="L364" i="4"/>
  <c r="L312" i="4"/>
  <c r="O312" i="4"/>
  <c r="L214" i="4"/>
  <c r="O214" i="4"/>
  <c r="O231" i="4"/>
  <c r="L231" i="4"/>
  <c r="O228" i="4"/>
  <c r="L228" i="4"/>
  <c r="O106" i="4"/>
  <c r="L106" i="4"/>
  <c r="O239" i="4"/>
  <c r="L239" i="4"/>
  <c r="L128" i="4"/>
  <c r="O128" i="4"/>
  <c r="L162" i="4"/>
  <c r="O162" i="4"/>
  <c r="L265" i="4"/>
  <c r="O265" i="4"/>
  <c r="O47" i="4"/>
  <c r="L47" i="4"/>
  <c r="L194" i="4"/>
  <c r="O194" i="4"/>
  <c r="O126" i="4"/>
  <c r="L126" i="4"/>
  <c r="L183" i="4"/>
  <c r="O183" i="4"/>
  <c r="O122" i="4"/>
  <c r="L122" i="4"/>
  <c r="L219" i="4"/>
  <c r="O219" i="4"/>
  <c r="J70" i="4"/>
  <c r="K70" i="4" s="1"/>
  <c r="M70" i="4"/>
  <c r="N70" i="4" s="1"/>
  <c r="M239" i="4"/>
  <c r="N239" i="4" s="1"/>
  <c r="J239" i="4"/>
  <c r="K239" i="4" s="1"/>
  <c r="M167" i="4"/>
  <c r="N167" i="4" s="1"/>
  <c r="J167" i="4"/>
  <c r="K167" i="4" s="1"/>
  <c r="M214" i="4"/>
  <c r="N214" i="4" s="1"/>
  <c r="J214" i="4"/>
  <c r="K214" i="4" s="1"/>
  <c r="M96" i="4"/>
  <c r="N96" i="4" s="1"/>
  <c r="J96" i="4"/>
  <c r="K96" i="4" s="1"/>
  <c r="M122" i="4"/>
  <c r="N122" i="4" s="1"/>
  <c r="J122" i="4"/>
  <c r="K122" i="4" s="1"/>
  <c r="J356" i="4"/>
  <c r="K356" i="4" s="1"/>
  <c r="M356" i="4"/>
  <c r="N356" i="4" s="1"/>
  <c r="J354" i="4"/>
  <c r="K354" i="4" s="1"/>
  <c r="M354" i="4"/>
  <c r="N354" i="4" s="1"/>
  <c r="M186" i="4"/>
  <c r="N186" i="4" s="1"/>
  <c r="J186" i="4"/>
  <c r="K186" i="4" s="1"/>
  <c r="J238" i="4"/>
  <c r="K238" i="4" s="1"/>
  <c r="M238" i="4"/>
  <c r="N238" i="4" s="1"/>
  <c r="J295" i="4"/>
  <c r="K295" i="4" s="1"/>
  <c r="M172" i="4"/>
  <c r="N172" i="4" s="1"/>
  <c r="M200" i="4"/>
  <c r="N200" i="4" s="1"/>
  <c r="M10" i="4"/>
  <c r="J234" i="4"/>
  <c r="K234" i="4" s="1"/>
  <c r="M202" i="4"/>
  <c r="N202" i="4" s="1"/>
  <c r="J365" i="4"/>
  <c r="K365" i="4" s="1"/>
  <c r="M183" i="4"/>
  <c r="N183" i="4" s="1"/>
  <c r="M228" i="4"/>
  <c r="N228" i="4" s="1"/>
  <c r="M245" i="4"/>
  <c r="N245" i="4" s="1"/>
  <c r="M112" i="4"/>
  <c r="N112" i="4" s="1"/>
  <c r="J241" i="4"/>
  <c r="K241" i="4" s="1"/>
  <c r="J10" i="4"/>
  <c r="J212" i="4"/>
  <c r="K212" i="4" s="1"/>
  <c r="J219" i="4"/>
  <c r="K219" i="4" s="1"/>
  <c r="M199" i="4"/>
  <c r="N199" i="4" s="1"/>
  <c r="M179" i="4"/>
  <c r="N179" i="4" s="1"/>
  <c r="J250" i="4"/>
  <c r="K250" i="4" s="1"/>
  <c r="L373" i="4"/>
  <c r="O373" i="4"/>
  <c r="L307" i="4"/>
  <c r="O307" i="4"/>
  <c r="M307" i="4"/>
  <c r="N307" i="4" s="1"/>
  <c r="L384" i="4"/>
  <c r="O384" i="4"/>
  <c r="L252" i="4"/>
  <c r="O252" i="4"/>
  <c r="L321" i="4"/>
  <c r="O321" i="4"/>
  <c r="O181" i="4"/>
  <c r="L181" i="4"/>
  <c r="L13" i="4"/>
  <c r="O13" i="4"/>
  <c r="L168" i="4"/>
  <c r="O168" i="4"/>
  <c r="O115" i="4"/>
  <c r="L115" i="4"/>
  <c r="O354" i="4"/>
  <c r="L354" i="4"/>
  <c r="L117" i="4"/>
  <c r="O117" i="4"/>
  <c r="M162" i="4"/>
  <c r="N162" i="4" s="1"/>
  <c r="J162" i="4"/>
  <c r="K162" i="4" s="1"/>
  <c r="M312" i="4"/>
  <c r="N312" i="4" s="1"/>
  <c r="J312" i="4"/>
  <c r="K312" i="4" s="1"/>
  <c r="J168" i="4"/>
  <c r="K168" i="4" s="1"/>
  <c r="M168" i="4"/>
  <c r="N168" i="4" s="1"/>
  <c r="J106" i="4"/>
  <c r="K106" i="4" s="1"/>
  <c r="M106" i="4"/>
  <c r="N106" i="4" s="1"/>
  <c r="J68" i="4"/>
  <c r="K68" i="4" s="1"/>
  <c r="M68" i="4"/>
  <c r="N68" i="4" s="1"/>
  <c r="M331" i="4"/>
  <c r="N331" i="4" s="1"/>
  <c r="J331" i="4"/>
  <c r="K331" i="4" s="1"/>
  <c r="M197" i="4"/>
  <c r="N197" i="4" s="1"/>
  <c r="J277" i="4"/>
  <c r="K277" i="4" s="1"/>
  <c r="J165" i="4"/>
  <c r="K165" i="4" s="1"/>
  <c r="M321" i="4"/>
  <c r="N321" i="4" s="1"/>
  <c r="M306" i="4"/>
  <c r="N306" i="4" s="1"/>
  <c r="J196" i="4"/>
  <c r="K196" i="4" s="1"/>
  <c r="M241" i="4"/>
  <c r="N241" i="4" s="1"/>
  <c r="M290" i="4"/>
  <c r="N290" i="4" s="1"/>
  <c r="J217" i="4"/>
  <c r="K217" i="4" s="1"/>
  <c r="J307" i="4"/>
  <c r="K307" i="4" s="1"/>
  <c r="J112" i="4"/>
  <c r="K112" i="4" s="1"/>
  <c r="J189" i="4"/>
  <c r="K189" i="4" s="1"/>
  <c r="J321" i="4"/>
  <c r="K321" i="4" s="1"/>
  <c r="J228" i="4"/>
  <c r="K228" i="4" s="1"/>
  <c r="J306" i="4"/>
  <c r="K306" i="4" s="1"/>
  <c r="M165" i="4"/>
  <c r="N165" i="4" s="1"/>
  <c r="J202" i="4"/>
  <c r="K202" i="4" s="1"/>
  <c r="P157" i="4"/>
  <c r="P88" i="4"/>
  <c r="P283" i="4"/>
  <c r="P377" i="4"/>
  <c r="P125" i="4"/>
  <c r="P348" i="4"/>
  <c r="P327" i="4"/>
  <c r="Q327" i="4"/>
  <c r="Q157" i="4"/>
  <c r="Q88" i="4"/>
  <c r="Q283" i="4"/>
  <c r="Q125" i="4"/>
  <c r="Q377" i="4"/>
  <c r="Q348" i="4"/>
  <c r="B470" i="4"/>
  <c r="B553" i="4"/>
  <c r="B460" i="4"/>
  <c r="B533" i="4"/>
  <c r="B603" i="4"/>
  <c r="B551" i="4"/>
  <c r="B559" i="4"/>
  <c r="B453" i="4"/>
  <c r="B397" i="4"/>
  <c r="B395" i="4"/>
  <c r="B394" i="4"/>
  <c r="B510" i="4"/>
  <c r="B343" i="4"/>
  <c r="B611" i="4"/>
  <c r="B618" i="4"/>
  <c r="B573" i="4"/>
  <c r="B431" i="4"/>
  <c r="B525" i="4"/>
  <c r="B529" i="4"/>
  <c r="B448" i="4"/>
  <c r="B445" i="4"/>
  <c r="B498" i="4"/>
  <c r="B615" i="4"/>
  <c r="B539" i="4"/>
  <c r="B474" i="4"/>
  <c r="B425" i="4"/>
  <c r="B547" i="4"/>
  <c r="B507" i="4"/>
  <c r="B616" i="4"/>
  <c r="B563" i="4"/>
  <c r="B519" i="4"/>
  <c r="B570" i="4"/>
  <c r="B558" i="4"/>
  <c r="B549" i="4"/>
  <c r="B469" i="4"/>
  <c r="B402" i="4"/>
  <c r="B575" i="4"/>
  <c r="B536" i="4"/>
  <c r="B476" i="4"/>
  <c r="B407" i="4"/>
  <c r="B457" i="4"/>
  <c r="B479" i="4"/>
  <c r="B424" i="4"/>
  <c r="B495" i="4"/>
  <c r="B522" i="4"/>
  <c r="B477" i="4"/>
  <c r="B433" i="4"/>
  <c r="B463" i="4"/>
  <c r="B552" i="4"/>
  <c r="B542" i="4"/>
  <c r="B435" i="4"/>
  <c r="B429" i="4"/>
  <c r="B511" i="4"/>
  <c r="B524" i="4"/>
  <c r="B605" i="4"/>
  <c r="B515" i="4"/>
  <c r="B604" i="4"/>
  <c r="B521" i="4"/>
  <c r="B485" i="4"/>
  <c r="B612" i="4"/>
  <c r="B520" i="4"/>
  <c r="B414" i="4"/>
  <c r="B583" i="4"/>
  <c r="B420" i="4"/>
  <c r="B466" i="4"/>
  <c r="B569" i="4"/>
  <c r="B484" i="4"/>
  <c r="B404" i="4"/>
  <c r="B512" i="4"/>
  <c r="B496" i="4"/>
  <c r="B513" i="4"/>
  <c r="B472" i="4"/>
  <c r="B597" i="4"/>
  <c r="B430" i="4"/>
  <c r="B576" i="4"/>
  <c r="B447" i="4"/>
  <c r="B438" i="4"/>
  <c r="B504" i="4"/>
  <c r="B417" i="4"/>
  <c r="B408" i="4"/>
  <c r="B548" i="4"/>
  <c r="B546" i="4"/>
  <c r="B426" i="4"/>
  <c r="B561" i="4"/>
  <c r="B416" i="4"/>
  <c r="B601" i="4"/>
  <c r="B585" i="4"/>
  <c r="B451" i="4"/>
  <c r="B452" i="4"/>
  <c r="B523" i="4"/>
  <c r="B415" i="4"/>
  <c r="B543" i="4"/>
  <c r="B598" i="4"/>
  <c r="B443" i="4"/>
  <c r="B555" i="4"/>
  <c r="B564" i="4"/>
  <c r="B465" i="4"/>
  <c r="B486" i="4"/>
  <c r="B516" i="4"/>
  <c r="B538" i="4"/>
  <c r="B581" i="4"/>
  <c r="B554" i="4"/>
  <c r="B499" i="4"/>
  <c r="B577" i="4"/>
  <c r="B586" i="4"/>
  <c r="B600" i="4"/>
  <c r="B368" i="4"/>
  <c r="B125" i="4"/>
  <c r="B446" i="4"/>
  <c r="B588" i="4"/>
  <c r="B312" i="4"/>
  <c r="B269" i="4"/>
  <c r="B362" i="4"/>
  <c r="B360" i="4"/>
  <c r="B241" i="4"/>
  <c r="B290" i="4"/>
  <c r="B355" i="4"/>
  <c r="B357" i="4"/>
  <c r="B458" i="4"/>
  <c r="B358" i="4"/>
  <c r="B356" i="4"/>
  <c r="B350" i="4"/>
  <c r="B325" i="4"/>
  <c r="B347" i="4"/>
  <c r="B346" i="4"/>
  <c r="B156" i="4"/>
  <c r="B267" i="4"/>
  <c r="B348" i="4"/>
  <c r="B246" i="4"/>
  <c r="B342" i="4"/>
  <c r="B344" i="4"/>
  <c r="B174" i="4"/>
  <c r="B562" i="4"/>
  <c r="B319" i="4"/>
  <c r="B268" i="4"/>
  <c r="B134" i="4"/>
  <c r="B259" i="4"/>
  <c r="B331" i="4"/>
  <c r="B175" i="4"/>
  <c r="B617" i="4"/>
  <c r="B318" i="4"/>
  <c r="B367" i="4"/>
  <c r="B324" i="4"/>
  <c r="B492" i="4"/>
  <c r="B295" i="4"/>
  <c r="B234" i="4"/>
  <c r="B101" i="4"/>
  <c r="B310" i="4"/>
  <c r="B308" i="4"/>
  <c r="B372" i="4"/>
  <c r="B432" i="4"/>
  <c r="B413" i="4"/>
  <c r="B274" i="4"/>
  <c r="B166" i="4"/>
  <c r="B303" i="4"/>
  <c r="B250" i="4"/>
  <c r="B296" i="4"/>
  <c r="B330" i="4"/>
  <c r="B578" i="4"/>
  <c r="B508" i="4"/>
  <c r="B560" i="4"/>
  <c r="B130" i="4"/>
  <c r="B306" i="4"/>
  <c r="B292" i="4"/>
  <c r="B266" i="4"/>
  <c r="B223" i="4"/>
  <c r="B579" i="4"/>
  <c r="B288" i="4"/>
  <c r="B314" i="4"/>
  <c r="B283" i="4"/>
  <c r="B282" i="4"/>
  <c r="B222" i="4"/>
  <c r="B531" i="4"/>
  <c r="B294" i="4"/>
  <c r="B280" i="4"/>
  <c r="B214" i="4"/>
  <c r="B244" i="4"/>
  <c r="B276" i="4"/>
  <c r="B293" i="4"/>
  <c r="B273" i="4"/>
  <c r="B263" i="4"/>
  <c r="B489" i="4"/>
  <c r="B354" i="4"/>
  <c r="B179" i="4"/>
  <c r="B365" i="4"/>
  <c r="B272" i="4"/>
  <c r="B252" i="4"/>
  <c r="B247" i="4"/>
  <c r="B248" i="4"/>
  <c r="B384" i="4"/>
  <c r="B441" i="4"/>
  <c r="B240" i="4"/>
  <c r="B277" i="4"/>
  <c r="B243" i="4"/>
  <c r="B236" i="4"/>
  <c r="B147" i="4"/>
  <c r="B217" i="4"/>
  <c r="B340" i="4"/>
  <c r="B192" i="4"/>
  <c r="B226" i="4"/>
  <c r="B209" i="4"/>
  <c r="B216" i="4"/>
  <c r="B63" i="4"/>
  <c r="B199" i="4"/>
  <c r="B133" i="4"/>
  <c r="B591" i="4"/>
  <c r="B177" i="4"/>
  <c r="B271" i="4"/>
  <c r="B161" i="4"/>
  <c r="B164" i="4"/>
  <c r="B231" i="4"/>
  <c r="B128" i="4"/>
  <c r="B187" i="4"/>
  <c r="B307" i="4"/>
  <c r="B106" i="4"/>
  <c r="B172" i="4"/>
  <c r="B281" i="4"/>
  <c r="B228" i="4"/>
  <c r="B198" i="4"/>
  <c r="B229" i="4"/>
  <c r="B112" i="4"/>
  <c r="B212" i="4"/>
  <c r="B191" i="4"/>
  <c r="B237" i="4"/>
  <c r="B150" i="4"/>
  <c r="B208" i="4"/>
  <c r="B202" i="4"/>
  <c r="B396" i="4"/>
  <c r="B321" i="4"/>
  <c r="B364" i="4"/>
  <c r="B195" i="4"/>
  <c r="B157" i="4"/>
  <c r="B142" i="4"/>
  <c r="B154" i="4"/>
  <c r="B155" i="4"/>
  <c r="B158" i="4"/>
  <c r="B200" i="4"/>
  <c r="B245" i="4"/>
  <c r="B189" i="4"/>
  <c r="B184" i="4"/>
  <c r="B205" i="4"/>
  <c r="B99" i="4"/>
  <c r="B197" i="4"/>
  <c r="B113" i="4"/>
  <c r="B183" i="4"/>
  <c r="B180" i="4"/>
  <c r="B194" i="4"/>
  <c r="B196" i="4"/>
  <c r="B207" i="4"/>
  <c r="B140" i="4"/>
  <c r="B168" i="4"/>
  <c r="B193" i="4"/>
  <c r="B405" i="4"/>
  <c r="B255" i="4"/>
  <c r="B165" i="4"/>
  <c r="B181" i="4"/>
  <c r="B215" i="4"/>
  <c r="B225" i="4"/>
  <c r="B146" i="4"/>
  <c r="B163" i="4"/>
  <c r="B121" i="4"/>
  <c r="B143" i="4"/>
  <c r="B148" i="4"/>
  <c r="B132" i="4"/>
  <c r="B159" i="4"/>
  <c r="B81" i="4"/>
  <c r="B213" i="4"/>
  <c r="B110" i="4"/>
  <c r="B103" i="4"/>
  <c r="B57" i="4"/>
  <c r="B137" i="4"/>
  <c r="B139" i="4"/>
  <c r="B188" i="4"/>
  <c r="B116" i="4"/>
  <c r="B171" i="4"/>
  <c r="B220" i="4"/>
  <c r="B182" i="4"/>
  <c r="B265" i="4"/>
  <c r="B42" i="4"/>
  <c r="B153" i="4"/>
  <c r="B91" i="4"/>
  <c r="B149" i="4"/>
  <c r="B120" i="4"/>
  <c r="B97" i="4"/>
  <c r="B141" i="4"/>
  <c r="B80" i="4"/>
  <c r="B169" i="4"/>
  <c r="B95" i="4"/>
  <c r="B107" i="4"/>
  <c r="B131" i="4"/>
  <c r="B239" i="4"/>
  <c r="B56" i="4"/>
  <c r="B105" i="4"/>
  <c r="B162" i="4"/>
  <c r="B123" i="4"/>
  <c r="B114" i="4"/>
  <c r="B119" i="4"/>
  <c r="B111" i="4"/>
  <c r="B59" i="4"/>
  <c r="B122" i="4"/>
  <c r="B98" i="4"/>
  <c r="B83" i="4"/>
  <c r="B126" i="4"/>
  <c r="B82" i="4"/>
  <c r="B129" i="4"/>
  <c r="B115" i="4"/>
  <c r="B94" i="4"/>
  <c r="B108" i="4"/>
  <c r="B124" i="4"/>
  <c r="B73" i="4"/>
  <c r="B84" i="4"/>
  <c r="B96" i="4"/>
  <c r="B67" i="4"/>
  <c r="B93" i="4"/>
  <c r="B86" i="4"/>
  <c r="B109" i="4"/>
  <c r="B61" i="4"/>
  <c r="B92" i="4"/>
  <c r="B54" i="4"/>
  <c r="B89" i="4"/>
  <c r="B55" i="4"/>
  <c r="B65" i="4"/>
  <c r="B219" i="4"/>
  <c r="B77" i="4"/>
  <c r="B22" i="4"/>
  <c r="B70" i="4"/>
  <c r="B76" i="4"/>
  <c r="B104" i="4"/>
  <c r="B75" i="4"/>
  <c r="B71" i="4"/>
  <c r="B79" i="4"/>
  <c r="B44" i="4"/>
  <c r="B74" i="4"/>
  <c r="B35" i="4"/>
  <c r="B47" i="4"/>
  <c r="B69" i="4"/>
  <c r="B66" i="4"/>
  <c r="B38" i="4"/>
  <c r="B85" i="4"/>
  <c r="B60" i="4"/>
  <c r="B41" i="4"/>
  <c r="B49" i="4"/>
  <c r="B43" i="4"/>
  <c r="B46" i="4"/>
  <c r="B31" i="4"/>
  <c r="B72" i="4"/>
  <c r="B45" i="4"/>
  <c r="B64" i="4"/>
  <c r="B27" i="4"/>
  <c r="B62" i="4"/>
  <c r="B145" i="4"/>
  <c r="B28" i="4"/>
  <c r="B53" i="4"/>
  <c r="B37" i="4"/>
  <c r="B58" i="4"/>
  <c r="B40" i="4"/>
  <c r="B32" i="4"/>
  <c r="B48" i="4"/>
  <c r="B24" i="4"/>
  <c r="B34" i="4"/>
  <c r="B50" i="4"/>
  <c r="B39" i="4"/>
  <c r="B30" i="4"/>
  <c r="B26" i="4"/>
  <c r="B25" i="4"/>
  <c r="B33" i="4"/>
  <c r="B490" i="4"/>
  <c r="B29" i="4"/>
  <c r="B17" i="4"/>
  <c r="B21" i="4"/>
  <c r="B18" i="4"/>
  <c r="B20" i="4"/>
  <c r="B23" i="4"/>
  <c r="B16" i="4"/>
  <c r="B19" i="4"/>
  <c r="B12" i="4"/>
  <c r="B13" i="4"/>
  <c r="B14" i="4"/>
  <c r="B15" i="4"/>
  <c r="B11" i="4"/>
  <c r="B10" i="4"/>
  <c r="D128" i="13"/>
  <c r="D127" i="13"/>
  <c r="D126" i="13"/>
  <c r="D125" i="13"/>
  <c r="D124" i="13"/>
  <c r="D123" i="13"/>
  <c r="D122" i="13"/>
  <c r="D121" i="13"/>
  <c r="J121" i="13" s="1"/>
  <c r="D120" i="13"/>
  <c r="J120" i="13" s="1"/>
  <c r="D119" i="13"/>
  <c r="J119" i="13" s="1"/>
  <c r="D118" i="13"/>
  <c r="J118" i="13" s="1"/>
  <c r="D117" i="13"/>
  <c r="J117" i="13" s="1"/>
  <c r="D116" i="13"/>
  <c r="J116" i="13" s="1"/>
  <c r="D115" i="13"/>
  <c r="J115" i="13" s="1"/>
  <c r="D114" i="13"/>
  <c r="J114" i="13" s="1"/>
  <c r="D113" i="13"/>
  <c r="J113" i="13" s="1"/>
  <c r="D112" i="13"/>
  <c r="J112" i="13" s="1"/>
  <c r="D111" i="13"/>
  <c r="J111" i="13" s="1"/>
  <c r="D110" i="13"/>
  <c r="J110" i="13" s="1"/>
  <c r="D109" i="13"/>
  <c r="J109" i="13" s="1"/>
  <c r="D108" i="13"/>
  <c r="J108" i="13" s="1"/>
  <c r="D107" i="13"/>
  <c r="J107" i="13" s="1"/>
  <c r="D106" i="13"/>
  <c r="J106" i="13" s="1"/>
  <c r="D105" i="13"/>
  <c r="J105" i="13" s="1"/>
  <c r="D104" i="13"/>
  <c r="J104" i="13" s="1"/>
  <c r="D103" i="13"/>
  <c r="J103" i="13" s="1"/>
  <c r="D102" i="13"/>
  <c r="J102" i="13" s="1"/>
  <c r="D101" i="13"/>
  <c r="J101" i="13" s="1"/>
  <c r="D100" i="13"/>
  <c r="J100" i="13" s="1"/>
  <c r="D99" i="13"/>
  <c r="J99" i="13" s="1"/>
  <c r="D98" i="13"/>
  <c r="J98" i="13" s="1"/>
  <c r="D97" i="13"/>
  <c r="J97" i="13" s="1"/>
  <c r="D96" i="13"/>
  <c r="J96" i="13" s="1"/>
  <c r="D95" i="13"/>
  <c r="J95" i="13" s="1"/>
  <c r="D94" i="13"/>
  <c r="J94" i="13" s="1"/>
  <c r="D93" i="13"/>
  <c r="J93" i="13" s="1"/>
  <c r="D92" i="13"/>
  <c r="J92" i="13" s="1"/>
  <c r="D91" i="13"/>
  <c r="J91" i="13" s="1"/>
  <c r="D90" i="13"/>
  <c r="J90" i="13" s="1"/>
  <c r="D89" i="13"/>
  <c r="J89" i="13" s="1"/>
  <c r="D88" i="13"/>
  <c r="J88" i="13" s="1"/>
  <c r="D87" i="13"/>
  <c r="J87" i="13" s="1"/>
  <c r="D86" i="13"/>
  <c r="J86" i="13" s="1"/>
  <c r="D85" i="13"/>
  <c r="J85" i="13" s="1"/>
  <c r="D84" i="13"/>
  <c r="J84" i="13" s="1"/>
  <c r="D83" i="13"/>
  <c r="J83" i="13" s="1"/>
  <c r="D82" i="13"/>
  <c r="J82" i="13" s="1"/>
  <c r="D81" i="13"/>
  <c r="J81" i="13" s="1"/>
  <c r="D80" i="13"/>
  <c r="J80" i="13" s="1"/>
  <c r="D79" i="13"/>
  <c r="J79" i="13" s="1"/>
  <c r="D78" i="13"/>
  <c r="J78" i="13" s="1"/>
  <c r="D77" i="13"/>
  <c r="J77" i="13" s="1"/>
  <c r="D76" i="13"/>
  <c r="J76" i="13" s="1"/>
  <c r="D75" i="13"/>
  <c r="J75" i="13" s="1"/>
  <c r="D74" i="13"/>
  <c r="J74" i="13" s="1"/>
  <c r="D73" i="13"/>
  <c r="J73" i="13" s="1"/>
  <c r="D72" i="13"/>
  <c r="J72" i="13" s="1"/>
  <c r="D71" i="13"/>
  <c r="J71" i="13" s="1"/>
  <c r="D70" i="13"/>
  <c r="J70" i="13" s="1"/>
  <c r="D69" i="13"/>
  <c r="J69" i="13" s="1"/>
  <c r="D68" i="13"/>
  <c r="J68" i="13" s="1"/>
  <c r="D67" i="13"/>
  <c r="J67" i="13" s="1"/>
  <c r="D66" i="13"/>
  <c r="J66" i="13" s="1"/>
  <c r="D65" i="13"/>
  <c r="J65" i="13" s="1"/>
  <c r="D64" i="13"/>
  <c r="J64" i="13" s="1"/>
  <c r="D63" i="13"/>
  <c r="J63" i="13" s="1"/>
  <c r="D62" i="13"/>
  <c r="J62" i="13" s="1"/>
  <c r="D61" i="13"/>
  <c r="J61" i="13" s="1"/>
  <c r="D60" i="13"/>
  <c r="J60" i="13" s="1"/>
  <c r="D59" i="13"/>
  <c r="J59" i="13" s="1"/>
  <c r="D58" i="13"/>
  <c r="J58" i="13" s="1"/>
  <c r="D57" i="13"/>
  <c r="J57" i="13" s="1"/>
  <c r="D56" i="13"/>
  <c r="J56" i="13" s="1"/>
  <c r="D55" i="13"/>
  <c r="J55" i="13" s="1"/>
  <c r="D54" i="13"/>
  <c r="J54" i="13" s="1"/>
  <c r="D53" i="13"/>
  <c r="J53" i="13" s="1"/>
  <c r="D52" i="13"/>
  <c r="J52" i="13" s="1"/>
  <c r="D51" i="13"/>
  <c r="J51" i="13" s="1"/>
  <c r="D50" i="13"/>
  <c r="J50" i="13" s="1"/>
  <c r="D49" i="13"/>
  <c r="J49" i="13" s="1"/>
  <c r="D48" i="13"/>
  <c r="J48" i="13" s="1"/>
  <c r="D47" i="13"/>
  <c r="J47" i="13" s="1"/>
  <c r="D46" i="13"/>
  <c r="J46" i="13" s="1"/>
  <c r="D45" i="13"/>
  <c r="J45" i="13" s="1"/>
  <c r="D44" i="13"/>
  <c r="J44" i="13" s="1"/>
  <c r="D43" i="13"/>
  <c r="J43" i="13" s="1"/>
  <c r="D42" i="13"/>
  <c r="J42" i="13" s="1"/>
  <c r="D41" i="13"/>
  <c r="J41" i="13" s="1"/>
  <c r="D40" i="13"/>
  <c r="J40" i="13" s="1"/>
  <c r="D39" i="13"/>
  <c r="J39" i="13" s="1"/>
  <c r="D38" i="13"/>
  <c r="J38" i="13" s="1"/>
  <c r="D37" i="13"/>
  <c r="J37" i="13" s="1"/>
  <c r="D36" i="13"/>
  <c r="J36" i="13" s="1"/>
  <c r="D35" i="13"/>
  <c r="J35" i="13" s="1"/>
  <c r="D34" i="13"/>
  <c r="J34" i="13" s="1"/>
  <c r="D33" i="13"/>
  <c r="J33" i="13" s="1"/>
  <c r="D32" i="13"/>
  <c r="J32" i="13" s="1"/>
  <c r="D31" i="13"/>
  <c r="J31" i="13" s="1"/>
  <c r="D30" i="13"/>
  <c r="J30" i="13" s="1"/>
  <c r="D29" i="13"/>
  <c r="J29" i="13" s="1"/>
  <c r="D25" i="13"/>
  <c r="J25" i="13" s="1"/>
  <c r="D15" i="13"/>
  <c r="J15" i="13" s="1"/>
  <c r="D9" i="13"/>
  <c r="J9" i="13" s="1"/>
  <c r="D4" i="13"/>
  <c r="J4" i="13" s="1"/>
  <c r="D21" i="13"/>
  <c r="J21" i="13" s="1"/>
  <c r="D20" i="13"/>
  <c r="J20" i="13" s="1"/>
  <c r="D18" i="13"/>
  <c r="J18" i="13" s="1"/>
  <c r="D6" i="13"/>
  <c r="J6" i="13" s="1"/>
  <c r="D28" i="13"/>
  <c r="J28" i="13" s="1"/>
  <c r="D19" i="13"/>
  <c r="J19" i="13" s="1"/>
  <c r="D10" i="13"/>
  <c r="J10" i="13" s="1"/>
  <c r="D13" i="13"/>
  <c r="J13" i="13" s="1"/>
  <c r="D27" i="13"/>
  <c r="J27" i="13" s="1"/>
  <c r="D26" i="13"/>
  <c r="J26" i="13" s="1"/>
  <c r="D23" i="13"/>
  <c r="J23" i="13" s="1"/>
  <c r="D17" i="13"/>
  <c r="J17" i="13" s="1"/>
  <c r="D16" i="13"/>
  <c r="J16" i="13" s="1"/>
  <c r="D12" i="13"/>
  <c r="J12" i="13" s="1"/>
  <c r="D3" i="13"/>
  <c r="J3" i="13" s="1"/>
  <c r="D14" i="13"/>
  <c r="J14" i="13" s="1"/>
  <c r="D22" i="13"/>
  <c r="J22" i="13" s="1"/>
  <c r="D5" i="13"/>
  <c r="J5" i="13" s="1"/>
  <c r="D2" i="13"/>
  <c r="J2" i="13" s="1"/>
  <c r="D1" i="13"/>
  <c r="J1" i="13" s="1"/>
  <c r="D24" i="13"/>
  <c r="J24" i="13" s="1"/>
  <c r="D8" i="13"/>
  <c r="J8" i="13" s="1"/>
  <c r="D7" i="13"/>
  <c r="J7" i="13" s="1"/>
  <c r="P294" i="4" l="1"/>
  <c r="Q312" i="4"/>
  <c r="Q294" i="4"/>
  <c r="P312" i="4"/>
  <c r="E33" i="13"/>
  <c r="E34" i="13" s="1"/>
  <c r="E35" i="13" s="1"/>
  <c r="E36" i="13" s="1"/>
  <c r="E37" i="13" s="1"/>
  <c r="E38" i="13" s="1"/>
  <c r="E39" i="13" s="1"/>
  <c r="E40" i="13" s="1"/>
  <c r="E41" i="13" s="1"/>
  <c r="E42" i="13" s="1"/>
  <c r="E43" i="13" s="1"/>
  <c r="E44" i="13" s="1"/>
  <c r="E45" i="13" s="1"/>
  <c r="E46" i="13" s="1"/>
  <c r="E47" i="13" s="1"/>
  <c r="E48" i="13" s="1"/>
  <c r="E49" i="13" s="1"/>
  <c r="E50" i="13" s="1"/>
  <c r="E51" i="13" s="1"/>
  <c r="E52" i="13" s="1"/>
  <c r="E53" i="13" s="1"/>
  <c r="E54" i="13" s="1"/>
  <c r="E55" i="13" s="1"/>
  <c r="E56" i="13" s="1"/>
  <c r="E57" i="13" s="1"/>
  <c r="E58" i="13" s="1"/>
  <c r="E59" i="13" s="1"/>
  <c r="E60" i="13" s="1"/>
  <c r="E61" i="13" s="1"/>
  <c r="E62" i="13" s="1"/>
  <c r="E63" i="13" s="1"/>
  <c r="E64" i="13" s="1"/>
  <c r="E65" i="13" s="1"/>
  <c r="E66" i="13" s="1"/>
  <c r="E67" i="13" s="1"/>
  <c r="E68" i="13" s="1"/>
  <c r="E69" i="13" s="1"/>
  <c r="E70" i="13" s="1"/>
  <c r="E71" i="13" s="1"/>
  <c r="E72" i="13" s="1"/>
  <c r="E73" i="13" s="1"/>
  <c r="E74" i="13" s="1"/>
  <c r="E75" i="13" s="1"/>
  <c r="E76" i="13" s="1"/>
  <c r="E77" i="13" s="1"/>
  <c r="E78" i="13" s="1"/>
  <c r="E79" i="13" s="1"/>
  <c r="E80" i="13" s="1"/>
  <c r="E81" i="13" s="1"/>
  <c r="E82" i="13" s="1"/>
  <c r="E83" i="13" s="1"/>
  <c r="E84" i="13" s="1"/>
  <c r="E85" i="13" s="1"/>
  <c r="E86" i="13" s="1"/>
  <c r="E87" i="13" s="1"/>
  <c r="E88" i="13" s="1"/>
  <c r="E89" i="13" s="1"/>
  <c r="E90" i="13" s="1"/>
  <c r="E91" i="13" s="1"/>
  <c r="E92" i="13" s="1"/>
  <c r="E93" i="13" s="1"/>
  <c r="E94" i="13" s="1"/>
  <c r="E95" i="13" s="1"/>
  <c r="E96" i="13" s="1"/>
  <c r="E97" i="13" s="1"/>
  <c r="E98" i="13" s="1"/>
  <c r="E99" i="13" s="1"/>
  <c r="E100" i="13" s="1"/>
  <c r="E101" i="13" s="1"/>
  <c r="E102" i="13" s="1"/>
  <c r="E103" i="13" s="1"/>
  <c r="E104" i="13" s="1"/>
  <c r="E105" i="13" s="1"/>
  <c r="E106" i="13" s="1"/>
  <c r="E107" i="13" s="1"/>
  <c r="E108" i="13" s="1"/>
  <c r="E109" i="13" s="1"/>
  <c r="E110" i="13" s="1"/>
  <c r="E111" i="13" s="1"/>
  <c r="E112" i="13" s="1"/>
  <c r="E113" i="13" s="1"/>
  <c r="E114" i="13" s="1"/>
  <c r="E115" i="13" s="1"/>
  <c r="E116" i="13" s="1"/>
  <c r="E117" i="13" s="1"/>
  <c r="E118" i="13" s="1"/>
  <c r="E119" i="13" s="1"/>
  <c r="E120" i="13" s="1"/>
  <c r="E121" i="13" s="1"/>
  <c r="E122" i="13" s="1"/>
  <c r="E123" i="13" s="1"/>
  <c r="E124" i="13" s="1"/>
  <c r="E125" i="13" s="1"/>
  <c r="E126" i="13" s="1"/>
  <c r="E127" i="13" s="1"/>
  <c r="E128" i="13" s="1"/>
  <c r="E17" i="13"/>
  <c r="E18" i="13" s="1"/>
  <c r="E9" i="13"/>
  <c r="E10" i="13" s="1"/>
  <c r="E2" i="13"/>
  <c r="E3" i="13" s="1"/>
  <c r="E4" i="13" s="1"/>
  <c r="E5" i="13" s="1"/>
  <c r="E6" i="13" s="1"/>
  <c r="D11" i="13"/>
  <c r="J11" i="13" s="1"/>
  <c r="P85" i="4" l="1"/>
  <c r="Q85" i="4"/>
  <c r="P234" i="4"/>
  <c r="P265" i="4"/>
  <c r="P237" i="4"/>
  <c r="B136" i="4"/>
  <c r="B339" i="4"/>
  <c r="B238" i="4"/>
  <c r="P196" i="4" l="1"/>
  <c r="P178" i="4"/>
  <c r="P126" i="4"/>
  <c r="P193" i="4"/>
  <c r="P179" i="4"/>
  <c r="P215" i="4"/>
  <c r="P214" i="4"/>
  <c r="P228" i="4"/>
  <c r="P209" i="4"/>
  <c r="P185" i="4"/>
  <c r="P290" i="4"/>
  <c r="P295" i="4"/>
  <c r="P252" i="4"/>
  <c r="P68" i="4"/>
  <c r="P158" i="4"/>
  <c r="P340" i="4"/>
  <c r="P306" i="4"/>
  <c r="P239" i="4"/>
  <c r="P372" i="4"/>
  <c r="P250" i="4"/>
  <c r="P384" i="4"/>
  <c r="P356" i="4"/>
  <c r="P183" i="4"/>
  <c r="P321" i="4"/>
  <c r="P367" i="4"/>
  <c r="P142" i="4"/>
  <c r="P373" i="4"/>
  <c r="P122" i="4"/>
  <c r="P240" i="4"/>
  <c r="P188" i="4"/>
  <c r="P231" i="4"/>
  <c r="P117" i="4"/>
  <c r="P186" i="4"/>
  <c r="P112" i="4"/>
  <c r="P199" i="4"/>
  <c r="P165" i="4"/>
  <c r="P331" i="4"/>
  <c r="P124" i="4"/>
  <c r="P339" i="4"/>
  <c r="P204" i="4"/>
  <c r="P354" i="4"/>
  <c r="P344" i="4"/>
  <c r="P213" i="4"/>
  <c r="P364" i="4"/>
  <c r="P217" i="4"/>
  <c r="P168" i="4"/>
  <c r="P128" i="4"/>
  <c r="P202" i="4"/>
  <c r="P100" i="4"/>
  <c r="P70" i="4"/>
  <c r="P277" i="4"/>
  <c r="P194" i="4"/>
  <c r="Q181" i="4"/>
  <c r="Q371" i="4"/>
  <c r="Q189" i="4"/>
  <c r="Q142" i="4"/>
  <c r="Q243" i="4"/>
  <c r="Q119" i="4"/>
  <c r="Q239" i="4"/>
  <c r="Q193" i="4"/>
  <c r="Q238" i="4"/>
  <c r="Q231" i="4"/>
  <c r="Q178" i="4"/>
  <c r="Q117" i="4"/>
  <c r="Q180" i="4"/>
  <c r="Q354" i="4"/>
  <c r="Q306" i="4"/>
  <c r="Q158" i="4"/>
  <c r="P291" i="4"/>
  <c r="P223" i="4"/>
  <c r="Q364" i="4"/>
  <c r="Q290" i="4"/>
  <c r="Q199" i="4"/>
  <c r="Q265" i="4"/>
  <c r="Q213" i="4"/>
  <c r="Q185" i="4"/>
  <c r="P119" i="4"/>
  <c r="P200" i="4"/>
  <c r="P123" i="4"/>
  <c r="P243" i="4"/>
  <c r="Q167" i="4"/>
  <c r="Q307" i="4"/>
  <c r="Q339" i="4"/>
  <c r="Q47" i="4"/>
  <c r="Q245" i="4"/>
  <c r="Q330" i="4"/>
  <c r="Q100" i="4"/>
  <c r="P172" i="4"/>
  <c r="Q222" i="4"/>
  <c r="Q172" i="4"/>
  <c r="Q198" i="4"/>
  <c r="Q70" i="4"/>
  <c r="Q200" i="4"/>
  <c r="Q96" i="4"/>
  <c r="Q223" i="4"/>
  <c r="Q234" i="4"/>
  <c r="P281" i="4"/>
  <c r="P365" i="4"/>
  <c r="Q209" i="4"/>
  <c r="Q128" i="4"/>
  <c r="Q202" i="4"/>
  <c r="Q179" i="4"/>
  <c r="Q13" i="4"/>
  <c r="Q214" i="4"/>
  <c r="Q196" i="4"/>
  <c r="Q126" i="4"/>
  <c r="Q122" i="4"/>
  <c r="P167" i="4"/>
  <c r="P293" i="4"/>
  <c r="P222" i="4"/>
  <c r="P197" i="4"/>
  <c r="P13" i="4"/>
  <c r="P189" i="4"/>
  <c r="P212" i="4"/>
  <c r="Q112" i="4"/>
  <c r="Q212" i="4"/>
  <c r="Q30" i="4"/>
  <c r="Q78" i="4"/>
  <c r="Q197" i="4"/>
  <c r="Q331" i="4"/>
  <c r="Q204" i="4"/>
  <c r="Q373" i="4"/>
  <c r="Q165" i="4"/>
  <c r="Q106" i="4"/>
  <c r="P371" i="4"/>
  <c r="Q186" i="4"/>
  <c r="Q372" i="4"/>
  <c r="Q124" i="4"/>
  <c r="Q384" i="4"/>
  <c r="Q340" i="4"/>
  <c r="Q240" i="4"/>
  <c r="P330" i="4"/>
  <c r="P198" i="4"/>
  <c r="Q188" i="4"/>
  <c r="Q228" i="4"/>
  <c r="Q215" i="4"/>
  <c r="Q344" i="4"/>
  <c r="P272" i="4"/>
  <c r="P238" i="4"/>
  <c r="P30" i="4"/>
  <c r="P47" i="4"/>
  <c r="Q365" i="4"/>
  <c r="Q281" i="4"/>
  <c r="Q153" i="4"/>
  <c r="Q293" i="4"/>
  <c r="Q291" i="4"/>
  <c r="Q217" i="4"/>
  <c r="Q356" i="4"/>
  <c r="Q367" i="4"/>
  <c r="Q272" i="4"/>
  <c r="Q123" i="4"/>
  <c r="P153" i="4"/>
  <c r="P229" i="4"/>
  <c r="Q68" i="4"/>
  <c r="Q229" i="4"/>
  <c r="Q237" i="4"/>
  <c r="Q194" i="4"/>
  <c r="Q277" i="4"/>
  <c r="Q168" i="4"/>
  <c r="Q321" i="4"/>
  <c r="Q295" i="4"/>
  <c r="Q241" i="4"/>
  <c r="P307" i="4"/>
  <c r="Q252" i="4"/>
  <c r="Q183" i="4"/>
  <c r="Q250" i="4"/>
  <c r="P181" i="4"/>
  <c r="P245" i="4"/>
  <c r="P106" i="4"/>
  <c r="P78" i="4"/>
  <c r="P180" i="4"/>
  <c r="P241" i="4"/>
  <c r="P96" i="4"/>
  <c r="B117" i="4"/>
  <c r="B51" i="4"/>
  <c r="B135" i="4"/>
  <c r="B242" i="4"/>
  <c r="B167" i="4"/>
  <c r="B52" i="4"/>
  <c r="F397" i="4"/>
  <c r="F395" i="4"/>
  <c r="F394" i="4"/>
  <c r="FT658" i="4"/>
  <c r="FN135" i="4" l="1"/>
  <c r="B185" i="4"/>
  <c r="B178" i="4"/>
  <c r="B151" i="4"/>
  <c r="AH8" i="12"/>
  <c r="AG5" i="12"/>
  <c r="AH69" i="12"/>
  <c r="AH68" i="12"/>
  <c r="AH67" i="12"/>
  <c r="AH66" i="12"/>
  <c r="AH65" i="12"/>
  <c r="AH64" i="12"/>
  <c r="AH63" i="12"/>
  <c r="AH62" i="12"/>
  <c r="AH61" i="12"/>
  <c r="AH60" i="12"/>
  <c r="AH59" i="12"/>
  <c r="AH58" i="12"/>
  <c r="AH57" i="12"/>
  <c r="AH56" i="12"/>
  <c r="AH55" i="12"/>
  <c r="AH54" i="12"/>
  <c r="AH53" i="12"/>
  <c r="AH52" i="12"/>
  <c r="AH51" i="12"/>
  <c r="AH50" i="12"/>
  <c r="AH49" i="12"/>
  <c r="AH48" i="12"/>
  <c r="AH47" i="12"/>
  <c r="AH46" i="12"/>
  <c r="AH45" i="12"/>
  <c r="AH44" i="12"/>
  <c r="AH43" i="12"/>
  <c r="AH42" i="12"/>
  <c r="AH41" i="12"/>
  <c r="AH40" i="12"/>
  <c r="AH39" i="12"/>
  <c r="AH38" i="12"/>
  <c r="AH37" i="12"/>
  <c r="AH36" i="12"/>
  <c r="AH35" i="12"/>
  <c r="AH34" i="12"/>
  <c r="AH33" i="12"/>
  <c r="AH32" i="12"/>
  <c r="AH31" i="12"/>
  <c r="AH30" i="12"/>
  <c r="AH29" i="12"/>
  <c r="AH28" i="12"/>
  <c r="AH27" i="12"/>
  <c r="AH26" i="12"/>
  <c r="AH25" i="12"/>
  <c r="AH24" i="12"/>
  <c r="AH23" i="12"/>
  <c r="AH22" i="12"/>
  <c r="AH21" i="12"/>
  <c r="AH20" i="12"/>
  <c r="AH19" i="12"/>
  <c r="AH18" i="12"/>
  <c r="AH17" i="12"/>
  <c r="AH16" i="12"/>
  <c r="AH15" i="12"/>
  <c r="AH14" i="12"/>
  <c r="AH13" i="12"/>
  <c r="AH12" i="12"/>
  <c r="AH11" i="12"/>
  <c r="AH10" i="12"/>
  <c r="AH9" i="12"/>
  <c r="AH7" i="12"/>
  <c r="J135" i="4" l="1"/>
  <c r="K135" i="4" s="1"/>
  <c r="M135" i="4"/>
  <c r="N135" i="4" s="1"/>
  <c r="O135" i="4"/>
  <c r="L135" i="4"/>
  <c r="AN150" i="4"/>
  <c r="BZ225" i="4"/>
  <c r="CN166" i="4"/>
  <c r="CV192" i="4"/>
  <c r="DJ136" i="4"/>
  <c r="DV161" i="4"/>
  <c r="ER116" i="4"/>
  <c r="FD82" i="4"/>
  <c r="FP110" i="4"/>
  <c r="B100" i="4"/>
  <c r="B186" i="4"/>
  <c r="FN92" i="4"/>
  <c r="AH5" i="12"/>
  <c r="B160" i="4"/>
  <c r="AH6" i="12"/>
  <c r="M192" i="4" l="1"/>
  <c r="N192" i="4" s="1"/>
  <c r="J192" i="4"/>
  <c r="K192" i="4" s="1"/>
  <c r="L192" i="4"/>
  <c r="O192" i="4"/>
  <c r="J225" i="4"/>
  <c r="K225" i="4" s="1"/>
  <c r="M225" i="4"/>
  <c r="N225" i="4" s="1"/>
  <c r="L225" i="4"/>
  <c r="O225" i="4"/>
  <c r="P135" i="4"/>
  <c r="Q135" i="4"/>
  <c r="FN98" i="4"/>
  <c r="B291" i="4"/>
  <c r="B118" i="4"/>
  <c r="B204" i="4"/>
  <c r="Q192" i="4" l="1"/>
  <c r="P192" i="4"/>
  <c r="Q225" i="4"/>
  <c r="P225" i="4"/>
  <c r="FN129" i="4"/>
  <c r="B78" i="4"/>
  <c r="B68" i="4"/>
  <c r="B88" i="4"/>
  <c r="B371" i="4" l="1"/>
  <c r="B36" i="4"/>
  <c r="B610" i="4" l="1"/>
  <c r="P10" i="4" l="1"/>
  <c r="B90" i="4"/>
  <c r="I101" i="12"/>
  <c r="I100" i="12"/>
  <c r="I99" i="12"/>
  <c r="D99" i="12"/>
  <c r="I98" i="12"/>
  <c r="D98" i="12"/>
  <c r="I97" i="12"/>
  <c r="D97" i="12"/>
  <c r="I96" i="12"/>
  <c r="D96" i="12"/>
  <c r="I95" i="12"/>
  <c r="D95" i="12"/>
  <c r="I94" i="12"/>
  <c r="D94" i="12"/>
  <c r="I93" i="12"/>
  <c r="D93" i="12"/>
  <c r="I92" i="12"/>
  <c r="D92" i="12"/>
  <c r="I91" i="12"/>
  <c r="D91" i="12"/>
  <c r="I90" i="12"/>
  <c r="D90" i="12"/>
  <c r="I89" i="12"/>
  <c r="D89" i="12"/>
  <c r="I88" i="12"/>
  <c r="D88" i="12"/>
  <c r="I87" i="12"/>
  <c r="D87" i="12"/>
  <c r="I86" i="12"/>
  <c r="D86" i="12"/>
  <c r="I85" i="12"/>
  <c r="D85" i="12"/>
  <c r="I84" i="12"/>
  <c r="D84" i="12"/>
  <c r="I83" i="12"/>
  <c r="D83" i="12"/>
  <c r="I82" i="12"/>
  <c r="D82" i="12"/>
  <c r="I81" i="12"/>
  <c r="D81" i="12"/>
  <c r="I80" i="12"/>
  <c r="D80" i="12"/>
  <c r="I79" i="12"/>
  <c r="D79" i="12"/>
  <c r="I78" i="12"/>
  <c r="D78" i="12"/>
  <c r="I77" i="12"/>
  <c r="D77" i="12"/>
  <c r="I76" i="12"/>
  <c r="D76" i="12"/>
  <c r="I75" i="12"/>
  <c r="D75" i="12"/>
  <c r="I74" i="12"/>
  <c r="D74" i="12"/>
  <c r="I73" i="12"/>
  <c r="D73" i="12"/>
  <c r="I72" i="12"/>
  <c r="D72" i="12"/>
  <c r="I71" i="12"/>
  <c r="D71" i="12"/>
  <c r="I70" i="12"/>
  <c r="D70" i="12"/>
  <c r="AC69" i="12"/>
  <c r="X69" i="12"/>
  <c r="S69" i="12"/>
  <c r="N69" i="12"/>
  <c r="I69" i="12"/>
  <c r="D69" i="12"/>
  <c r="AC68" i="12"/>
  <c r="X68" i="12"/>
  <c r="S68" i="12"/>
  <c r="N68" i="12"/>
  <c r="I68" i="12"/>
  <c r="D68" i="12"/>
  <c r="AC67" i="12"/>
  <c r="X67" i="12"/>
  <c r="S67" i="12"/>
  <c r="N67" i="12"/>
  <c r="I67" i="12"/>
  <c r="D67" i="12"/>
  <c r="AC66" i="12"/>
  <c r="X66" i="12"/>
  <c r="S66" i="12"/>
  <c r="N66" i="12"/>
  <c r="I66" i="12"/>
  <c r="D66" i="12"/>
  <c r="AC65" i="12"/>
  <c r="X65" i="12"/>
  <c r="S65" i="12"/>
  <c r="N65" i="12"/>
  <c r="I65" i="12"/>
  <c r="D65" i="12"/>
  <c r="AC64" i="12"/>
  <c r="X64" i="12"/>
  <c r="S64" i="12"/>
  <c r="N64" i="12"/>
  <c r="I64" i="12"/>
  <c r="D64" i="12"/>
  <c r="AC63" i="12"/>
  <c r="X63" i="12"/>
  <c r="S63" i="12"/>
  <c r="N63" i="12"/>
  <c r="I63" i="12"/>
  <c r="D63" i="12"/>
  <c r="AC62" i="12"/>
  <c r="X62" i="12"/>
  <c r="S62" i="12"/>
  <c r="N62" i="12"/>
  <c r="I62" i="12"/>
  <c r="D62" i="12"/>
  <c r="AC61" i="12"/>
  <c r="X61" i="12"/>
  <c r="S61" i="12"/>
  <c r="N61" i="12"/>
  <c r="I61" i="12"/>
  <c r="D61" i="12"/>
  <c r="AC60" i="12"/>
  <c r="X60" i="12"/>
  <c r="S60" i="12"/>
  <c r="N60" i="12"/>
  <c r="I60" i="12"/>
  <c r="D60" i="12"/>
  <c r="AC59" i="12"/>
  <c r="X59" i="12"/>
  <c r="S59" i="12"/>
  <c r="N59" i="12"/>
  <c r="I59" i="12"/>
  <c r="D59" i="12"/>
  <c r="AC58" i="12"/>
  <c r="X58" i="12"/>
  <c r="S58" i="12"/>
  <c r="N58" i="12"/>
  <c r="I58" i="12"/>
  <c r="D58" i="12"/>
  <c r="AC57" i="12"/>
  <c r="X57" i="12"/>
  <c r="S57" i="12"/>
  <c r="N57" i="12"/>
  <c r="I57" i="12"/>
  <c r="D57" i="12"/>
  <c r="AC56" i="12"/>
  <c r="X56" i="12"/>
  <c r="S56" i="12"/>
  <c r="N56" i="12"/>
  <c r="I56" i="12"/>
  <c r="D56" i="12"/>
  <c r="AC55" i="12"/>
  <c r="X55" i="12"/>
  <c r="S55" i="12"/>
  <c r="N55" i="12"/>
  <c r="I55" i="12"/>
  <c r="D55" i="12"/>
  <c r="AC54" i="12"/>
  <c r="X54" i="12"/>
  <c r="S54" i="12"/>
  <c r="N54" i="12"/>
  <c r="I54" i="12"/>
  <c r="D54" i="12"/>
  <c r="AC53" i="12"/>
  <c r="X53" i="12"/>
  <c r="S53" i="12"/>
  <c r="N53" i="12"/>
  <c r="I53" i="12"/>
  <c r="D53" i="12"/>
  <c r="AC52" i="12"/>
  <c r="X52" i="12"/>
  <c r="S52" i="12"/>
  <c r="N52" i="12"/>
  <c r="I52" i="12"/>
  <c r="D52" i="12"/>
  <c r="AC51" i="12"/>
  <c r="X51" i="12"/>
  <c r="S51" i="12"/>
  <c r="N51" i="12"/>
  <c r="I51" i="12"/>
  <c r="D51" i="12"/>
  <c r="AC50" i="12"/>
  <c r="X50" i="12"/>
  <c r="S50" i="12"/>
  <c r="N50" i="12"/>
  <c r="I50" i="12"/>
  <c r="D50" i="12"/>
  <c r="AC49" i="12"/>
  <c r="X49" i="12"/>
  <c r="S49" i="12"/>
  <c r="N49" i="12"/>
  <c r="I49" i="12"/>
  <c r="D49" i="12"/>
  <c r="AC48" i="12"/>
  <c r="X48" i="12"/>
  <c r="S48" i="12"/>
  <c r="N48" i="12"/>
  <c r="I48" i="12"/>
  <c r="D48" i="12"/>
  <c r="AC47" i="12"/>
  <c r="X47" i="12"/>
  <c r="S47" i="12"/>
  <c r="N47" i="12"/>
  <c r="I47" i="12"/>
  <c r="D47" i="12"/>
  <c r="AC46" i="12"/>
  <c r="X46" i="12"/>
  <c r="S46" i="12"/>
  <c r="N46" i="12"/>
  <c r="I46" i="12"/>
  <c r="D46" i="12"/>
  <c r="AC45" i="12"/>
  <c r="X45" i="12"/>
  <c r="S45" i="12"/>
  <c r="N45" i="12"/>
  <c r="I45" i="12"/>
  <c r="D45" i="12"/>
  <c r="AC44" i="12"/>
  <c r="X44" i="12"/>
  <c r="S44" i="12"/>
  <c r="N44" i="12"/>
  <c r="I44" i="12"/>
  <c r="D44" i="12"/>
  <c r="AC43" i="12"/>
  <c r="X43" i="12"/>
  <c r="S43" i="12"/>
  <c r="N43" i="12"/>
  <c r="I43" i="12"/>
  <c r="D43" i="12"/>
  <c r="AC42" i="12"/>
  <c r="X42" i="12"/>
  <c r="S42" i="12"/>
  <c r="N42" i="12"/>
  <c r="I42" i="12"/>
  <c r="D42" i="12"/>
  <c r="AC41" i="12"/>
  <c r="X41" i="12"/>
  <c r="S41" i="12"/>
  <c r="N41" i="12"/>
  <c r="I41" i="12"/>
  <c r="D41" i="12"/>
  <c r="AC40" i="12"/>
  <c r="X40" i="12"/>
  <c r="S40" i="12"/>
  <c r="N40" i="12"/>
  <c r="I40" i="12"/>
  <c r="D40" i="12"/>
  <c r="AC39" i="12"/>
  <c r="X39" i="12"/>
  <c r="S39" i="12"/>
  <c r="N39" i="12"/>
  <c r="I39" i="12"/>
  <c r="D39" i="12"/>
  <c r="AD38" i="12"/>
  <c r="AC38" i="12"/>
  <c r="X38" i="12"/>
  <c r="S38" i="12"/>
  <c r="N38" i="12"/>
  <c r="I38" i="12"/>
  <c r="E38" i="12"/>
  <c r="D38" i="12"/>
  <c r="AD37" i="12"/>
  <c r="AC37" i="12"/>
  <c r="X37" i="12"/>
  <c r="E37" i="12"/>
  <c r="D37" i="12"/>
  <c r="AC36" i="12"/>
  <c r="D36" i="12"/>
  <c r="AD35" i="12"/>
  <c r="AC35" i="12"/>
  <c r="E35" i="12"/>
  <c r="D35" i="12"/>
  <c r="AC34" i="12"/>
  <c r="D34" i="12"/>
  <c r="AC33" i="12"/>
  <c r="D33" i="12"/>
  <c r="AC32" i="12"/>
  <c r="D32" i="12"/>
  <c r="AC31" i="12"/>
  <c r="D31" i="12"/>
  <c r="AC30" i="12"/>
  <c r="W30" i="12"/>
  <c r="W31" i="12" s="1"/>
  <c r="D30" i="12"/>
  <c r="AC29" i="12"/>
  <c r="X29" i="12"/>
  <c r="R29" i="12"/>
  <c r="R30" i="12" s="1"/>
  <c r="M29" i="12"/>
  <c r="M30" i="12" s="1"/>
  <c r="H29" i="12"/>
  <c r="H30" i="12" s="1"/>
  <c r="D29" i="12"/>
  <c r="AC28" i="12"/>
  <c r="X28" i="12"/>
  <c r="D28" i="12"/>
  <c r="AD27" i="12"/>
  <c r="AC27" i="12"/>
  <c r="Y27" i="12"/>
  <c r="X27" i="12"/>
  <c r="E27" i="12"/>
  <c r="D27" i="12"/>
  <c r="AC26" i="12"/>
  <c r="D26" i="12"/>
  <c r="AC25" i="12"/>
  <c r="W25" i="12"/>
  <c r="X26" i="12" s="1"/>
  <c r="R25" i="12"/>
  <c r="S25" i="12" s="1"/>
  <c r="M25" i="12"/>
  <c r="M26" i="12" s="1"/>
  <c r="M27" i="12" s="1"/>
  <c r="H25" i="12"/>
  <c r="H26" i="12" s="1"/>
  <c r="D25" i="12"/>
  <c r="AC24" i="12"/>
  <c r="X24" i="12"/>
  <c r="E24" i="12"/>
  <c r="D24" i="12"/>
  <c r="AD23" i="12"/>
  <c r="AC23" i="12"/>
  <c r="Y23" i="12"/>
  <c r="X23" i="12"/>
  <c r="R23" i="12"/>
  <c r="H23" i="12"/>
  <c r="E23" i="12"/>
  <c r="D23" i="12"/>
  <c r="AC22" i="12"/>
  <c r="X22" i="12"/>
  <c r="S22" i="12"/>
  <c r="I22" i="12"/>
  <c r="D22" i="12"/>
  <c r="AD21" i="12"/>
  <c r="AC21" i="12"/>
  <c r="Y21" i="12"/>
  <c r="X21" i="12"/>
  <c r="T21" i="12"/>
  <c r="S21" i="12"/>
  <c r="N21" i="12"/>
  <c r="I21" i="12"/>
  <c r="E21" i="12"/>
  <c r="D21" i="12"/>
  <c r="AC20" i="12"/>
  <c r="X20" i="12"/>
  <c r="S20" i="12"/>
  <c r="D20" i="12"/>
  <c r="AD19" i="12"/>
  <c r="AC19" i="12"/>
  <c r="Y19" i="12"/>
  <c r="X19" i="12"/>
  <c r="T19" i="12"/>
  <c r="S19" i="12"/>
  <c r="E19" i="12"/>
  <c r="D19" i="12"/>
  <c r="AC18" i="12"/>
  <c r="X18" i="12"/>
  <c r="S18" i="12"/>
  <c r="D18" i="12"/>
  <c r="AC17" i="12"/>
  <c r="X17" i="12"/>
  <c r="S17" i="12"/>
  <c r="M17" i="12"/>
  <c r="M18" i="12" s="1"/>
  <c r="D17" i="12"/>
  <c r="AC16" i="12"/>
  <c r="X16" i="12"/>
  <c r="S16" i="12"/>
  <c r="D16" i="12"/>
  <c r="AD15" i="12"/>
  <c r="AC15" i="12"/>
  <c r="Y15" i="12"/>
  <c r="X15" i="12"/>
  <c r="T15" i="12"/>
  <c r="S15" i="12"/>
  <c r="M15" i="12"/>
  <c r="H15" i="12"/>
  <c r="E15" i="12"/>
  <c r="D15" i="12"/>
  <c r="AC14" i="12"/>
  <c r="X14" i="12"/>
  <c r="S14" i="12"/>
  <c r="N14" i="12"/>
  <c r="I14" i="12"/>
  <c r="D14" i="12"/>
  <c r="AD13" i="12"/>
  <c r="AC13" i="12"/>
  <c r="Y13" i="12"/>
  <c r="X13" i="12"/>
  <c r="T13" i="12"/>
  <c r="S13" i="12"/>
  <c r="N13" i="12"/>
  <c r="I13" i="12"/>
  <c r="E13" i="12"/>
  <c r="D13" i="12"/>
  <c r="AC12" i="12"/>
  <c r="X12" i="12"/>
  <c r="S12" i="12"/>
  <c r="D12" i="12"/>
  <c r="AD11" i="12"/>
  <c r="AC11" i="12"/>
  <c r="Y11" i="12"/>
  <c r="X11" i="12"/>
  <c r="T11" i="12"/>
  <c r="S11" i="12"/>
  <c r="H11" i="12"/>
  <c r="E11" i="12"/>
  <c r="D11" i="12"/>
  <c r="AC10" i="12"/>
  <c r="X10" i="12"/>
  <c r="S10" i="12"/>
  <c r="M10" i="12"/>
  <c r="M11" i="12" s="1"/>
  <c r="I10" i="12"/>
  <c r="D10" i="12"/>
  <c r="AD9" i="12"/>
  <c r="AC9" i="12"/>
  <c r="Y9" i="12"/>
  <c r="X9" i="12"/>
  <c r="T9" i="12"/>
  <c r="S9" i="12"/>
  <c r="M9" i="12"/>
  <c r="J9" i="12"/>
  <c r="I9" i="12"/>
  <c r="E9" i="12"/>
  <c r="D9" i="12"/>
  <c r="AC8" i="12"/>
  <c r="X8" i="12"/>
  <c r="S8" i="12"/>
  <c r="N8" i="12"/>
  <c r="I8" i="12"/>
  <c r="D8" i="12"/>
  <c r="AD7" i="12"/>
  <c r="AC7" i="12"/>
  <c r="Y7" i="12"/>
  <c r="X7" i="12"/>
  <c r="T7" i="12"/>
  <c r="S7" i="12"/>
  <c r="O7" i="12"/>
  <c r="N7" i="12"/>
  <c r="I7" i="12"/>
  <c r="E7" i="12"/>
  <c r="D7" i="12"/>
  <c r="AC6" i="12"/>
  <c r="X6" i="12"/>
  <c r="S6" i="12"/>
  <c r="N6" i="12"/>
  <c r="E6" i="12"/>
  <c r="D6" i="12"/>
  <c r="AC5" i="12"/>
  <c r="X5" i="12"/>
  <c r="S5" i="12"/>
  <c r="N5" i="12"/>
  <c r="H5" i="12"/>
  <c r="D5" i="12"/>
  <c r="CP18" i="4" l="1"/>
  <c r="DF14" i="4"/>
  <c r="EJ17" i="4"/>
  <c r="EV19" i="4"/>
  <c r="FH19" i="4"/>
  <c r="BV63" i="4"/>
  <c r="DD36" i="4"/>
  <c r="DB22" i="4"/>
  <c r="FB27" i="4"/>
  <c r="CP11" i="4"/>
  <c r="CP15" i="4"/>
  <c r="DF12" i="4"/>
  <c r="DF11" i="4"/>
  <c r="EJ29" i="4"/>
  <c r="EJ89" i="4"/>
  <c r="EV14" i="4"/>
  <c r="EV26" i="4"/>
  <c r="FH46" i="4"/>
  <c r="FH24" i="4"/>
  <c r="BR17" i="4"/>
  <c r="BR32" i="4"/>
  <c r="BR110" i="4"/>
  <c r="BR62" i="4"/>
  <c r="BR49" i="4"/>
  <c r="BR99" i="4"/>
  <c r="BR15" i="4"/>
  <c r="BR21" i="4"/>
  <c r="BN253" i="4"/>
  <c r="BN113" i="4"/>
  <c r="BN40" i="4"/>
  <c r="BN17" i="4"/>
  <c r="BN72" i="4"/>
  <c r="BN169" i="4"/>
  <c r="BN114" i="4"/>
  <c r="BN60" i="4"/>
  <c r="BV41" i="4"/>
  <c r="BV32" i="4"/>
  <c r="DD83" i="4"/>
  <c r="DB17" i="4"/>
  <c r="DD28" i="4"/>
  <c r="DB91" i="4"/>
  <c r="FB40" i="4"/>
  <c r="FB34" i="4"/>
  <c r="CT36" i="4"/>
  <c r="CT27" i="4"/>
  <c r="DN108" i="4"/>
  <c r="DN86" i="4"/>
  <c r="BR82" i="4"/>
  <c r="BR52" i="4"/>
  <c r="BR113" i="4"/>
  <c r="BR149" i="4"/>
  <c r="BR191" i="4"/>
  <c r="BR174" i="4"/>
  <c r="BR12" i="4"/>
  <c r="BR133" i="4"/>
  <c r="BV52" i="4"/>
  <c r="BV187" i="4"/>
  <c r="BV82" i="4"/>
  <c r="BV28" i="4"/>
  <c r="DB79" i="4"/>
  <c r="DB16" i="4"/>
  <c r="DD31" i="4"/>
  <c r="DB28" i="4"/>
  <c r="DD120" i="4"/>
  <c r="DB35" i="4"/>
  <c r="DD55" i="4"/>
  <c r="DD108" i="4"/>
  <c r="FB83" i="4"/>
  <c r="FB97" i="4"/>
  <c r="FB77" i="4"/>
  <c r="FB49" i="4"/>
  <c r="CP57" i="4"/>
  <c r="CP44" i="4"/>
  <c r="DF18" i="4"/>
  <c r="DF52" i="4"/>
  <c r="EJ32" i="4"/>
  <c r="EJ55" i="4"/>
  <c r="EV33" i="4"/>
  <c r="EV45" i="4"/>
  <c r="FH17" i="4"/>
  <c r="FH109" i="4"/>
  <c r="BR103" i="4"/>
  <c r="BR64" i="4"/>
  <c r="BR61" i="4"/>
  <c r="BR84" i="4"/>
  <c r="BR127" i="4"/>
  <c r="BR102" i="4"/>
  <c r="BR20" i="4"/>
  <c r="BR40" i="4"/>
  <c r="BV39" i="4"/>
  <c r="BV31" i="4"/>
  <c r="DD86" i="4"/>
  <c r="DD34" i="4"/>
  <c r="DB52" i="4"/>
  <c r="DB21" i="4"/>
  <c r="FB24" i="4"/>
  <c r="FB195" i="4"/>
  <c r="CP16" i="4"/>
  <c r="CP43" i="4"/>
  <c r="DF34" i="4"/>
  <c r="DF66" i="4"/>
  <c r="EJ66" i="4"/>
  <c r="EJ37" i="4"/>
  <c r="EV36" i="4"/>
  <c r="EV94" i="4"/>
  <c r="FH16" i="4"/>
  <c r="FH77" i="4"/>
  <c r="B102" i="4"/>
  <c r="J7" i="12"/>
  <c r="I24" i="12"/>
  <c r="I15" i="12"/>
  <c r="J13" i="12"/>
  <c r="T23" i="12"/>
  <c r="N10" i="12"/>
  <c r="O15" i="12"/>
  <c r="N16" i="12"/>
  <c r="S23" i="12"/>
  <c r="S24" i="12"/>
  <c r="I23" i="12"/>
  <c r="N25" i="12"/>
  <c r="I12" i="12"/>
  <c r="N15" i="12"/>
  <c r="H16" i="12"/>
  <c r="H17" i="12" s="1"/>
  <c r="H18" i="12" s="1"/>
  <c r="N9" i="12"/>
  <c r="I11" i="12"/>
  <c r="N30" i="12"/>
  <c r="M31" i="12"/>
  <c r="M32" i="12" s="1"/>
  <c r="N32" i="12" s="1"/>
  <c r="J11" i="12"/>
  <c r="J15" i="12"/>
  <c r="N29" i="12"/>
  <c r="X30" i="12"/>
  <c r="X25" i="12"/>
  <c r="W32" i="12"/>
  <c r="X31" i="12"/>
  <c r="I26" i="12"/>
  <c r="H27" i="12"/>
  <c r="N28" i="12"/>
  <c r="N27" i="12"/>
  <c r="R31" i="12"/>
  <c r="S30" i="12"/>
  <c r="H31" i="12"/>
  <c r="I30" i="12"/>
  <c r="M19" i="12"/>
  <c r="N18" i="12"/>
  <c r="N11" i="12"/>
  <c r="S29" i="12"/>
  <c r="O11" i="12"/>
  <c r="N17" i="12"/>
  <c r="R26" i="12"/>
  <c r="I6" i="12"/>
  <c r="N26" i="12"/>
  <c r="N12" i="12"/>
  <c r="O9" i="12"/>
  <c r="I25" i="12"/>
  <c r="I29" i="12"/>
  <c r="I5" i="12"/>
  <c r="O13" i="12"/>
  <c r="M86" i="4" l="1"/>
  <c r="N86" i="4" s="1"/>
  <c r="J86" i="4"/>
  <c r="K86" i="4" s="1"/>
  <c r="O86" i="4"/>
  <c r="L86" i="4"/>
  <c r="M20" i="4"/>
  <c r="N20" i="4" s="1"/>
  <c r="J20" i="4"/>
  <c r="K20" i="4" s="1"/>
  <c r="L20" i="4"/>
  <c r="O20" i="4"/>
  <c r="J72" i="4"/>
  <c r="K72" i="4" s="1"/>
  <c r="M72" i="4"/>
  <c r="N72" i="4" s="1"/>
  <c r="L72" i="4"/>
  <c r="O72" i="4"/>
  <c r="J253" i="4"/>
  <c r="K253" i="4" s="1"/>
  <c r="L253" i="4"/>
  <c r="O253" i="4"/>
  <c r="M253" i="4"/>
  <c r="N253" i="4" s="1"/>
  <c r="M19" i="4"/>
  <c r="N19" i="4" s="1"/>
  <c r="J19" i="4"/>
  <c r="K19" i="4" s="1"/>
  <c r="L19" i="4"/>
  <c r="O19" i="4"/>
  <c r="M37" i="4"/>
  <c r="N37" i="4" s="1"/>
  <c r="J37" i="4"/>
  <c r="K37" i="4" s="1"/>
  <c r="L37" i="4"/>
  <c r="O37" i="4"/>
  <c r="J45" i="4"/>
  <c r="K45" i="4" s="1"/>
  <c r="M45" i="4"/>
  <c r="N45" i="4" s="1"/>
  <c r="O45" i="4"/>
  <c r="L45" i="4"/>
  <c r="J33" i="4"/>
  <c r="K33" i="4" s="1"/>
  <c r="M33" i="4"/>
  <c r="N33" i="4" s="1"/>
  <c r="L33" i="4"/>
  <c r="O33" i="4"/>
  <c r="J110" i="4"/>
  <c r="K110" i="4" s="1"/>
  <c r="L110" i="4"/>
  <c r="O110" i="4"/>
  <c r="M110" i="4"/>
  <c r="N110" i="4" s="1"/>
  <c r="M11" i="4"/>
  <c r="N11" i="4" s="1"/>
  <c r="J11" i="4"/>
  <c r="K11" i="4" s="1"/>
  <c r="O11" i="4"/>
  <c r="L11" i="4"/>
  <c r="M127" i="4"/>
  <c r="N127" i="4" s="1"/>
  <c r="J127" i="4"/>
  <c r="K127" i="4" s="1"/>
  <c r="L127" i="4"/>
  <c r="O127" i="4"/>
  <c r="M195" i="4"/>
  <c r="N195" i="4" s="1"/>
  <c r="J195" i="4"/>
  <c r="K195" i="4" s="1"/>
  <c r="O195" i="4"/>
  <c r="L195" i="4"/>
  <c r="J84" i="4"/>
  <c r="K84" i="4" s="1"/>
  <c r="M84" i="4"/>
  <c r="N84" i="4" s="1"/>
  <c r="O84" i="4"/>
  <c r="L84" i="4"/>
  <c r="M187" i="4"/>
  <c r="N187" i="4" s="1"/>
  <c r="J187" i="4"/>
  <c r="K187" i="4" s="1"/>
  <c r="L187" i="4"/>
  <c r="O187" i="4"/>
  <c r="M174" i="4"/>
  <c r="N174" i="4" s="1"/>
  <c r="J174" i="4"/>
  <c r="K174" i="4" s="1"/>
  <c r="O174" i="4"/>
  <c r="L174" i="4"/>
  <c r="J99" i="4"/>
  <c r="K99" i="4" s="1"/>
  <c r="M99" i="4"/>
  <c r="N99" i="4" s="1"/>
  <c r="L99" i="4"/>
  <c r="O99" i="4"/>
  <c r="J26" i="4"/>
  <c r="K26" i="4" s="1"/>
  <c r="M26" i="4"/>
  <c r="N26" i="4" s="1"/>
  <c r="L26" i="4"/>
  <c r="O26" i="4"/>
  <c r="CP77" i="4"/>
  <c r="CP52" i="4"/>
  <c r="CP76" i="4"/>
  <c r="CP82" i="4"/>
  <c r="DF62" i="4"/>
  <c r="L62" i="4" s="1"/>
  <c r="DF24" i="4"/>
  <c r="DF48" i="4"/>
  <c r="DF49" i="4"/>
  <c r="EJ93" i="4"/>
  <c r="EJ191" i="4"/>
  <c r="L191" i="4" s="1"/>
  <c r="EJ236" i="4"/>
  <c r="EJ182" i="4"/>
  <c r="EV79" i="4"/>
  <c r="EV57" i="4"/>
  <c r="EV31" i="4"/>
  <c r="EV114" i="4"/>
  <c r="L114" i="4" s="1"/>
  <c r="FH61" i="4"/>
  <c r="FH25" i="4"/>
  <c r="FH80" i="4"/>
  <c r="FH76" i="4"/>
  <c r="BR39" i="4"/>
  <c r="BR69" i="4"/>
  <c r="BR27" i="4"/>
  <c r="BR298" i="4"/>
  <c r="BR54" i="4"/>
  <c r="BR146" i="4"/>
  <c r="BN661" i="4"/>
  <c r="BR60" i="4"/>
  <c r="BR89" i="4"/>
  <c r="BN140" i="4"/>
  <c r="BN76" i="4"/>
  <c r="BN251" i="4"/>
  <c r="BN29" i="4"/>
  <c r="BN36" i="4"/>
  <c r="BN35" i="4"/>
  <c r="BN299" i="4"/>
  <c r="BN52" i="4"/>
  <c r="BN133" i="4"/>
  <c r="BN12" i="4"/>
  <c r="BN104" i="4"/>
  <c r="BN15" i="4"/>
  <c r="BN18" i="4"/>
  <c r="BN64" i="4"/>
  <c r="BN42" i="4"/>
  <c r="BV24" i="4"/>
  <c r="BV65" i="4"/>
  <c r="BV22" i="4"/>
  <c r="BV43" i="4"/>
  <c r="DD65" i="4"/>
  <c r="DB31" i="4"/>
  <c r="DD16" i="4"/>
  <c r="L16" i="4" s="1"/>
  <c r="DD82" i="4"/>
  <c r="DB76" i="4"/>
  <c r="DB203" i="4"/>
  <c r="DD18" i="4"/>
  <c r="DB56" i="4"/>
  <c r="FB76" i="4"/>
  <c r="FB41" i="4"/>
  <c r="FB17" i="4"/>
  <c r="FB66" i="4"/>
  <c r="O27" i="12"/>
  <c r="B566" i="4"/>
  <c r="N31" i="12"/>
  <c r="M33" i="12"/>
  <c r="M34" i="12" s="1"/>
  <c r="I17" i="12"/>
  <c r="I16" i="12"/>
  <c r="X32" i="12"/>
  <c r="W33" i="12"/>
  <c r="O21" i="12"/>
  <c r="N20" i="12"/>
  <c r="N19" i="12"/>
  <c r="M22" i="12"/>
  <c r="R32" i="12"/>
  <c r="S31" i="12"/>
  <c r="R27" i="12"/>
  <c r="S26" i="12"/>
  <c r="I31" i="12"/>
  <c r="H32" i="12"/>
  <c r="I28" i="12"/>
  <c r="I27" i="12"/>
  <c r="I18" i="12"/>
  <c r="H19" i="12"/>
  <c r="O19" i="12"/>
  <c r="O16" i="4" l="1"/>
  <c r="J299" i="4"/>
  <c r="K299" i="4" s="1"/>
  <c r="O299" i="4"/>
  <c r="L299" i="4"/>
  <c r="M299" i="4"/>
  <c r="N299" i="4" s="1"/>
  <c r="M203" i="4"/>
  <c r="N203" i="4" s="1"/>
  <c r="J203" i="4"/>
  <c r="K203" i="4" s="1"/>
  <c r="O203" i="4"/>
  <c r="L203" i="4"/>
  <c r="J18" i="4"/>
  <c r="K18" i="4" s="1"/>
  <c r="M18" i="4"/>
  <c r="N18" i="4" s="1"/>
  <c r="L18" i="4"/>
  <c r="O18" i="4"/>
  <c r="M25" i="4"/>
  <c r="N25" i="4" s="1"/>
  <c r="J25" i="4"/>
  <c r="K25" i="4" s="1"/>
  <c r="L25" i="4"/>
  <c r="O25" i="4"/>
  <c r="J16" i="4"/>
  <c r="K16" i="4" s="1"/>
  <c r="M114" i="4"/>
  <c r="N114" i="4" s="1"/>
  <c r="O62" i="4"/>
  <c r="O191" i="4"/>
  <c r="J15" i="4"/>
  <c r="K15" i="4" s="1"/>
  <c r="M15" i="4"/>
  <c r="N15" i="4" s="1"/>
  <c r="L15" i="4"/>
  <c r="O15" i="4"/>
  <c r="M39" i="4"/>
  <c r="N39" i="4" s="1"/>
  <c r="J39" i="4"/>
  <c r="K39" i="4" s="1"/>
  <c r="O39" i="4"/>
  <c r="L39" i="4"/>
  <c r="M16" i="4"/>
  <c r="N16" i="4" s="1"/>
  <c r="J114" i="4"/>
  <c r="K114" i="4" s="1"/>
  <c r="M62" i="4"/>
  <c r="N62" i="4" s="1"/>
  <c r="M191" i="4"/>
  <c r="N191" i="4" s="1"/>
  <c r="J191" i="4"/>
  <c r="K191" i="4" s="1"/>
  <c r="M43" i="4"/>
  <c r="N43" i="4" s="1"/>
  <c r="J43" i="4"/>
  <c r="K43" i="4" s="1"/>
  <c r="O43" i="4"/>
  <c r="L43" i="4"/>
  <c r="J104" i="4"/>
  <c r="K104" i="4" s="1"/>
  <c r="M104" i="4"/>
  <c r="N104" i="4" s="1"/>
  <c r="O104" i="4"/>
  <c r="L104" i="4"/>
  <c r="J251" i="4"/>
  <c r="K251" i="4" s="1"/>
  <c r="L251" i="4"/>
  <c r="M251" i="4"/>
  <c r="N251" i="4" s="1"/>
  <c r="O251" i="4"/>
  <c r="M298" i="4"/>
  <c r="N298" i="4" s="1"/>
  <c r="J298" i="4"/>
  <c r="K298" i="4" s="1"/>
  <c r="O298" i="4"/>
  <c r="L298" i="4"/>
  <c r="O114" i="4"/>
  <c r="J62" i="4"/>
  <c r="K62" i="4" s="1"/>
  <c r="M22" i="4"/>
  <c r="N22" i="4" s="1"/>
  <c r="J22" i="4"/>
  <c r="K22" i="4" s="1"/>
  <c r="L22" i="4"/>
  <c r="O22" i="4"/>
  <c r="J64" i="4"/>
  <c r="K64" i="4" s="1"/>
  <c r="M64" i="4"/>
  <c r="N64" i="4" s="1"/>
  <c r="L64" i="4"/>
  <c r="O64" i="4"/>
  <c r="J661" i="4"/>
  <c r="K661" i="4" s="1"/>
  <c r="L661" i="4"/>
  <c r="M661" i="4"/>
  <c r="N661" i="4" s="1"/>
  <c r="O661" i="4"/>
  <c r="J80" i="4"/>
  <c r="K80" i="4" s="1"/>
  <c r="M80" i="4"/>
  <c r="N80" i="4" s="1"/>
  <c r="L80" i="4"/>
  <c r="O80" i="4"/>
  <c r="M236" i="4"/>
  <c r="N236" i="4" s="1"/>
  <c r="J236" i="4"/>
  <c r="K236" i="4" s="1"/>
  <c r="L236" i="4"/>
  <c r="O236" i="4"/>
  <c r="M48" i="4"/>
  <c r="N48" i="4" s="1"/>
  <c r="J48" i="4"/>
  <c r="K48" i="4" s="1"/>
  <c r="O48" i="4"/>
  <c r="L48" i="4"/>
  <c r="P253" i="4"/>
  <c r="P20" i="4"/>
  <c r="P19" i="4"/>
  <c r="P11" i="4"/>
  <c r="Q20" i="4"/>
  <c r="Q19" i="4"/>
  <c r="Q253" i="4"/>
  <c r="Q45" i="4"/>
  <c r="CT57" i="4"/>
  <c r="CT107" i="4"/>
  <c r="CT52" i="4"/>
  <c r="CT65" i="4"/>
  <c r="DN247" i="4"/>
  <c r="DN81" i="4"/>
  <c r="DN90" i="4"/>
  <c r="DN182" i="4"/>
  <c r="CP36" i="4"/>
  <c r="O36" i="4" s="1"/>
  <c r="CP73" i="4"/>
  <c r="CP61" i="4"/>
  <c r="CP28" i="4"/>
  <c r="DF74" i="4"/>
  <c r="DF46" i="4"/>
  <c r="DF27" i="4"/>
  <c r="DF28" i="4"/>
  <c r="EJ44" i="4"/>
  <c r="EJ49" i="4"/>
  <c r="J49" i="4" s="1"/>
  <c r="K49" i="4" s="1"/>
  <c r="EJ34" i="4"/>
  <c r="EJ149" i="4"/>
  <c r="EV21" i="4"/>
  <c r="EV29" i="4"/>
  <c r="EV145" i="4"/>
  <c r="EV23" i="4"/>
  <c r="FH52" i="4"/>
  <c r="FH66" i="4"/>
  <c r="FH60" i="4"/>
  <c r="FH98" i="4"/>
  <c r="Q99" i="4"/>
  <c r="Q174" i="4"/>
  <c r="P195" i="4"/>
  <c r="P187" i="4"/>
  <c r="P174" i="4"/>
  <c r="P127" i="4"/>
  <c r="Q127" i="4"/>
  <c r="P45" i="4"/>
  <c r="Q195" i="4"/>
  <c r="Q187" i="4"/>
  <c r="Q11" i="4"/>
  <c r="P84" i="4"/>
  <c r="Q110" i="4"/>
  <c r="P33" i="4"/>
  <c r="Q72" i="4"/>
  <c r="Q86" i="4"/>
  <c r="P110" i="4"/>
  <c r="Q33" i="4"/>
  <c r="P72" i="4"/>
  <c r="P99" i="4"/>
  <c r="P86" i="4"/>
  <c r="Q84" i="4"/>
  <c r="Q162" i="4"/>
  <c r="P162" i="4"/>
  <c r="P26" i="4"/>
  <c r="Q37" i="4"/>
  <c r="P37" i="4"/>
  <c r="Q26" i="4"/>
  <c r="N33" i="12"/>
  <c r="J27" i="12"/>
  <c r="N34" i="12"/>
  <c r="M35" i="12"/>
  <c r="R33" i="12"/>
  <c r="S32" i="12"/>
  <c r="J21" i="12"/>
  <c r="I20" i="12"/>
  <c r="J23" i="12"/>
  <c r="I19" i="12"/>
  <c r="J19" i="12"/>
  <c r="W34" i="12"/>
  <c r="X33" i="12"/>
  <c r="S27" i="12"/>
  <c r="T27" i="12"/>
  <c r="S28" i="12"/>
  <c r="M23" i="12"/>
  <c r="N22" i="12"/>
  <c r="H33" i="12"/>
  <c r="I32" i="12"/>
  <c r="M81" i="4" l="1"/>
  <c r="N81" i="4" s="1"/>
  <c r="J81" i="4"/>
  <c r="K81" i="4" s="1"/>
  <c r="O81" i="4"/>
  <c r="L81" i="4"/>
  <c r="J107" i="4"/>
  <c r="K107" i="4" s="1"/>
  <c r="M107" i="4"/>
  <c r="N107" i="4" s="1"/>
  <c r="O107" i="4"/>
  <c r="L107" i="4"/>
  <c r="M145" i="4"/>
  <c r="N145" i="4" s="1"/>
  <c r="J145" i="4"/>
  <c r="K145" i="4" s="1"/>
  <c r="O145" i="4"/>
  <c r="L145" i="4"/>
  <c r="J61" i="4"/>
  <c r="K61" i="4" s="1"/>
  <c r="M61" i="4"/>
  <c r="N61" i="4" s="1"/>
  <c r="L61" i="4"/>
  <c r="O61" i="4"/>
  <c r="J90" i="4"/>
  <c r="K90" i="4" s="1"/>
  <c r="M90" i="4"/>
  <c r="N90" i="4" s="1"/>
  <c r="L90" i="4"/>
  <c r="O90" i="4"/>
  <c r="M49" i="4"/>
  <c r="N49" i="4" s="1"/>
  <c r="L36" i="4"/>
  <c r="M36" i="4"/>
  <c r="N36" i="4" s="1"/>
  <c r="O49" i="4"/>
  <c r="L49" i="4"/>
  <c r="J36" i="4"/>
  <c r="K36" i="4" s="1"/>
  <c r="O21" i="4"/>
  <c r="J21" i="4"/>
  <c r="K21" i="4" s="1"/>
  <c r="M21" i="4"/>
  <c r="N21" i="4" s="1"/>
  <c r="L21" i="4"/>
  <c r="L44" i="4"/>
  <c r="O44" i="4"/>
  <c r="M44" i="4"/>
  <c r="N44" i="4" s="1"/>
  <c r="J44" i="4"/>
  <c r="K44" i="4" s="1"/>
  <c r="J74" i="4"/>
  <c r="K74" i="4" s="1"/>
  <c r="M74" i="4"/>
  <c r="N74" i="4" s="1"/>
  <c r="O74" i="4"/>
  <c r="L74" i="4"/>
  <c r="J247" i="4"/>
  <c r="K247" i="4" s="1"/>
  <c r="M247" i="4"/>
  <c r="N247" i="4" s="1"/>
  <c r="L247" i="4"/>
  <c r="O247" i="4"/>
  <c r="M23" i="4"/>
  <c r="N23" i="4" s="1"/>
  <c r="J23" i="4"/>
  <c r="K23" i="4" s="1"/>
  <c r="O23" i="4"/>
  <c r="L23" i="4"/>
  <c r="M149" i="4"/>
  <c r="N149" i="4" s="1"/>
  <c r="J149" i="4"/>
  <c r="K149" i="4" s="1"/>
  <c r="O149" i="4"/>
  <c r="L149" i="4"/>
  <c r="J28" i="4"/>
  <c r="K28" i="4" s="1"/>
  <c r="M28" i="4"/>
  <c r="N28" i="4" s="1"/>
  <c r="O28" i="4"/>
  <c r="L28" i="4"/>
  <c r="J182" i="4"/>
  <c r="K182" i="4" s="1"/>
  <c r="M182" i="4"/>
  <c r="N182" i="4" s="1"/>
  <c r="L182" i="4"/>
  <c r="O182" i="4"/>
  <c r="P191" i="4"/>
  <c r="Q114" i="4"/>
  <c r="P25" i="4"/>
  <c r="P661" i="4"/>
  <c r="P22" i="4"/>
  <c r="P80" i="4"/>
  <c r="P39" i="4"/>
  <c r="P48" i="4"/>
  <c r="P299" i="4"/>
  <c r="P251" i="4"/>
  <c r="Q203" i="4"/>
  <c r="P15" i="4"/>
  <c r="Q299" i="4"/>
  <c r="Q22" i="4"/>
  <c r="P298" i="4"/>
  <c r="P104" i="4"/>
  <c r="Q191" i="4"/>
  <c r="Q80" i="4"/>
  <c r="Q298" i="4"/>
  <c r="Q104" i="4"/>
  <c r="Q25" i="4"/>
  <c r="BV154" i="4"/>
  <c r="BV102" i="4"/>
  <c r="BV121" i="4"/>
  <c r="BV280" i="4"/>
  <c r="BV227" i="4"/>
  <c r="BV17" i="4"/>
  <c r="BV249" i="4"/>
  <c r="BV138" i="4"/>
  <c r="DB161" i="4"/>
  <c r="DB54" i="4"/>
  <c r="DD75" i="4"/>
  <c r="DB102" i="4"/>
  <c r="DB105" i="4"/>
  <c r="DB208" i="4"/>
  <c r="DB60" i="4"/>
  <c r="DD130" i="4"/>
  <c r="DD143" i="4"/>
  <c r="DB116" i="4"/>
  <c r="DD166" i="4"/>
  <c r="DD29" i="4"/>
  <c r="DD89" i="4"/>
  <c r="DD54" i="4"/>
  <c r="DB34" i="4"/>
  <c r="DD105" i="4"/>
  <c r="FB160" i="4"/>
  <c r="FB109" i="4"/>
  <c r="FB32" i="4"/>
  <c r="FB67" i="4"/>
  <c r="FB93" i="4"/>
  <c r="FB54" i="4"/>
  <c r="FB65" i="4"/>
  <c r="FB282" i="4"/>
  <c r="P236" i="4"/>
  <c r="P64" i="4"/>
  <c r="Q39" i="4"/>
  <c r="Q62" i="4"/>
  <c r="Q236" i="4"/>
  <c r="P203" i="4"/>
  <c r="P114" i="4"/>
  <c r="P43" i="4"/>
  <c r="BR76" i="4"/>
  <c r="BR31" i="4"/>
  <c r="BR57" i="4"/>
  <c r="BR41" i="4"/>
  <c r="BR53" i="4"/>
  <c r="BR35" i="4"/>
  <c r="BR139" i="4"/>
  <c r="BR14" i="4"/>
  <c r="BV77" i="4"/>
  <c r="BV38" i="4"/>
  <c r="DB75" i="4"/>
  <c r="DD148" i="4"/>
  <c r="DB53" i="4"/>
  <c r="DD50" i="4"/>
  <c r="FB94" i="4"/>
  <c r="FB79" i="4"/>
  <c r="Q15" i="4"/>
  <c r="Q661" i="4"/>
  <c r="Q64" i="4"/>
  <c r="Q48" i="4"/>
  <c r="Q43" i="4"/>
  <c r="Q251" i="4"/>
  <c r="P62" i="4"/>
  <c r="P18" i="4"/>
  <c r="Q18" i="4"/>
  <c r="Q16" i="4"/>
  <c r="P16" i="4"/>
  <c r="N24" i="12"/>
  <c r="O23" i="12"/>
  <c r="N23" i="12"/>
  <c r="S33" i="12"/>
  <c r="R34" i="12"/>
  <c r="X34" i="12"/>
  <c r="W35" i="12"/>
  <c r="O38" i="12"/>
  <c r="O35" i="12"/>
  <c r="O37" i="12"/>
  <c r="N35" i="12"/>
  <c r="M36" i="12"/>
  <c r="DD95" i="4" s="1"/>
  <c r="H34" i="12"/>
  <c r="I33" i="12"/>
  <c r="P36" i="4" l="1"/>
  <c r="J14" i="4"/>
  <c r="K14" i="4" s="1"/>
  <c r="M14" i="4"/>
  <c r="N14" i="4" s="1"/>
  <c r="L14" i="4"/>
  <c r="O14" i="4"/>
  <c r="M77" i="4"/>
  <c r="N77" i="4" s="1"/>
  <c r="J77" i="4"/>
  <c r="K77" i="4" s="1"/>
  <c r="L77" i="4"/>
  <c r="O77" i="4"/>
  <c r="J53" i="4"/>
  <c r="K53" i="4" s="1"/>
  <c r="M53" i="4"/>
  <c r="N53" i="4" s="1"/>
  <c r="O53" i="4"/>
  <c r="L53" i="4"/>
  <c r="O76" i="4"/>
  <c r="J76" i="4"/>
  <c r="K76" i="4" s="1"/>
  <c r="M76" i="4"/>
  <c r="N76" i="4" s="1"/>
  <c r="L76" i="4"/>
  <c r="M93" i="4"/>
  <c r="N93" i="4" s="1"/>
  <c r="J93" i="4"/>
  <c r="K93" i="4" s="1"/>
  <c r="O93" i="4"/>
  <c r="L93" i="4"/>
  <c r="M160" i="4"/>
  <c r="N160" i="4" s="1"/>
  <c r="J160" i="4"/>
  <c r="K160" i="4" s="1"/>
  <c r="O160" i="4"/>
  <c r="L160" i="4"/>
  <c r="J143" i="4"/>
  <c r="K143" i="4" s="1"/>
  <c r="M143" i="4"/>
  <c r="N143" i="4" s="1"/>
  <c r="O143" i="4"/>
  <c r="L143" i="4"/>
  <c r="J161" i="4"/>
  <c r="K161" i="4" s="1"/>
  <c r="M161" i="4"/>
  <c r="N161" i="4" s="1"/>
  <c r="O161" i="4"/>
  <c r="L161" i="4"/>
  <c r="M154" i="4"/>
  <c r="N154" i="4" s="1"/>
  <c r="J154" i="4"/>
  <c r="K154" i="4" s="1"/>
  <c r="O154" i="4"/>
  <c r="L154" i="4"/>
  <c r="J148" i="4"/>
  <c r="K148" i="4" s="1"/>
  <c r="M148" i="4"/>
  <c r="N148" i="4" s="1"/>
  <c r="O148" i="4"/>
  <c r="L148" i="4"/>
  <c r="J41" i="4"/>
  <c r="K41" i="4" s="1"/>
  <c r="L41" i="4"/>
  <c r="O41" i="4"/>
  <c r="M41" i="4"/>
  <c r="N41" i="4" s="1"/>
  <c r="M282" i="4"/>
  <c r="N282" i="4" s="1"/>
  <c r="J282" i="4"/>
  <c r="K282" i="4" s="1"/>
  <c r="L282" i="4"/>
  <c r="O282" i="4"/>
  <c r="J29" i="4"/>
  <c r="K29" i="4" s="1"/>
  <c r="M29" i="4"/>
  <c r="N29" i="4" s="1"/>
  <c r="L29" i="4"/>
  <c r="J138" i="4"/>
  <c r="K138" i="4" s="1"/>
  <c r="M138" i="4"/>
  <c r="N138" i="4" s="1"/>
  <c r="L138" i="4"/>
  <c r="O138" i="4"/>
  <c r="J280" i="4"/>
  <c r="K280" i="4" s="1"/>
  <c r="M280" i="4"/>
  <c r="N280" i="4" s="1"/>
  <c r="O280" i="4"/>
  <c r="L280" i="4"/>
  <c r="M139" i="4"/>
  <c r="N139" i="4" s="1"/>
  <c r="J139" i="4"/>
  <c r="K139" i="4" s="1"/>
  <c r="O139" i="4"/>
  <c r="L139" i="4"/>
  <c r="L32" i="4"/>
  <c r="O32" i="4"/>
  <c r="J32" i="4"/>
  <c r="K32" i="4" s="1"/>
  <c r="M32" i="4"/>
  <c r="N32" i="4" s="1"/>
  <c r="M249" i="4"/>
  <c r="N249" i="4" s="1"/>
  <c r="J249" i="4"/>
  <c r="K249" i="4" s="1"/>
  <c r="L249" i="4"/>
  <c r="O249" i="4"/>
  <c r="O94" i="4"/>
  <c r="L94" i="4"/>
  <c r="J94" i="4"/>
  <c r="K94" i="4" s="1"/>
  <c r="M94" i="4"/>
  <c r="N94" i="4" s="1"/>
  <c r="M34" i="4"/>
  <c r="N34" i="4" s="1"/>
  <c r="J34" i="4"/>
  <c r="K34" i="4" s="1"/>
  <c r="L34" i="4"/>
  <c r="O34" i="4"/>
  <c r="J166" i="4"/>
  <c r="K166" i="4" s="1"/>
  <c r="L166" i="4"/>
  <c r="M166" i="4"/>
  <c r="N166" i="4" s="1"/>
  <c r="O166" i="4"/>
  <c r="J50" i="4"/>
  <c r="K50" i="4" s="1"/>
  <c r="M50" i="4"/>
  <c r="N50" i="4" s="1"/>
  <c r="L50" i="4"/>
  <c r="O50" i="4"/>
  <c r="J38" i="4"/>
  <c r="K38" i="4" s="1"/>
  <c r="M38" i="4"/>
  <c r="N38" i="4" s="1"/>
  <c r="O38" i="4"/>
  <c r="L38" i="4"/>
  <c r="J109" i="4"/>
  <c r="K109" i="4" s="1"/>
  <c r="M109" i="4"/>
  <c r="N109" i="4" s="1"/>
  <c r="L109" i="4"/>
  <c r="O109" i="4"/>
  <c r="M208" i="4"/>
  <c r="N208" i="4" s="1"/>
  <c r="J208" i="4"/>
  <c r="K208" i="4" s="1"/>
  <c r="O208" i="4"/>
  <c r="L208" i="4"/>
  <c r="O17" i="4"/>
  <c r="J17" i="4"/>
  <c r="K17" i="4" s="1"/>
  <c r="L17" i="4"/>
  <c r="M17" i="4"/>
  <c r="N17" i="4" s="1"/>
  <c r="O29" i="4"/>
  <c r="Q36" i="4"/>
  <c r="P107" i="4"/>
  <c r="P149" i="4"/>
  <c r="P21" i="4"/>
  <c r="P182" i="4"/>
  <c r="AV254" i="4"/>
  <c r="AV257" i="4"/>
  <c r="AV177" i="4"/>
  <c r="AV136" i="4"/>
  <c r="AV111" i="4"/>
  <c r="AV264" i="4"/>
  <c r="AV227" i="4"/>
  <c r="AV163" i="4"/>
  <c r="BL92" i="4"/>
  <c r="BL159" i="4"/>
  <c r="BL52" i="4"/>
  <c r="BL79" i="4"/>
  <c r="BL95" i="4"/>
  <c r="BL60" i="4"/>
  <c r="BL173" i="4"/>
  <c r="BL103" i="4"/>
  <c r="CB98" i="4"/>
  <c r="CB82" i="4"/>
  <c r="CB52" i="4"/>
  <c r="CB171" i="4"/>
  <c r="CB71" i="4"/>
  <c r="CB65" i="4"/>
  <c r="CB66" i="4"/>
  <c r="CB92" i="4"/>
  <c r="CL95" i="4"/>
  <c r="CL133" i="4"/>
  <c r="CL207" i="4"/>
  <c r="CL57" i="4"/>
  <c r="L57" i="4" s="1"/>
  <c r="CL120" i="4"/>
  <c r="CL103" i="4"/>
  <c r="CL116" i="4"/>
  <c r="CL102" i="4"/>
  <c r="O102" i="4" s="1"/>
  <c r="DL71" i="4"/>
  <c r="DL184" i="4"/>
  <c r="DL315" i="4"/>
  <c r="DL271" i="4"/>
  <c r="DL121" i="4"/>
  <c r="M121" i="4" s="1"/>
  <c r="N121" i="4" s="1"/>
  <c r="DL63" i="4"/>
  <c r="DL147" i="4"/>
  <c r="DL69" i="4"/>
  <c r="ED220" i="4"/>
  <c r="ED151" i="4"/>
  <c r="ED205" i="4"/>
  <c r="ED164" i="4"/>
  <c r="ED111" i="4"/>
  <c r="ED169" i="4"/>
  <c r="ED133" i="4"/>
  <c r="ED59" i="4"/>
  <c r="EL314" i="4"/>
  <c r="EL113" i="4"/>
  <c r="EL292" i="4"/>
  <c r="EL242" i="4"/>
  <c r="EL255" i="4"/>
  <c r="EL177" i="4"/>
  <c r="EL146" i="4"/>
  <c r="EL263" i="4"/>
  <c r="P247" i="4"/>
  <c r="P90" i="4"/>
  <c r="Q90" i="4"/>
  <c r="Q23" i="4"/>
  <c r="P44" i="4"/>
  <c r="P61" i="4"/>
  <c r="Q61" i="4"/>
  <c r="Q149" i="4"/>
  <c r="Q81" i="4"/>
  <c r="P145" i="4"/>
  <c r="Q182" i="4"/>
  <c r="Q107" i="4"/>
  <c r="P23" i="4"/>
  <c r="Q44" i="4"/>
  <c r="P81" i="4"/>
  <c r="Q21" i="4"/>
  <c r="Q145" i="4"/>
  <c r="Q247" i="4"/>
  <c r="X36" i="12"/>
  <c r="Y38" i="12"/>
  <c r="Y35" i="12"/>
  <c r="X35" i="12"/>
  <c r="Y37" i="12"/>
  <c r="I34" i="12"/>
  <c r="H35" i="12"/>
  <c r="R35" i="12"/>
  <c r="S34" i="12"/>
  <c r="N37" i="12"/>
  <c r="N36" i="12"/>
  <c r="O133" i="4" l="1"/>
  <c r="L102" i="4"/>
  <c r="O57" i="4"/>
  <c r="M255" i="4"/>
  <c r="N255" i="4" s="1"/>
  <c r="J255" i="4"/>
  <c r="K255" i="4" s="1"/>
  <c r="O255" i="4"/>
  <c r="L255" i="4"/>
  <c r="M120" i="4"/>
  <c r="N120" i="4" s="1"/>
  <c r="J120" i="4"/>
  <c r="K120" i="4" s="1"/>
  <c r="L120" i="4"/>
  <c r="O120" i="4"/>
  <c r="L254" i="4"/>
  <c r="O254" i="4"/>
  <c r="J254" i="4"/>
  <c r="K254" i="4" s="1"/>
  <c r="M254" i="4"/>
  <c r="N254" i="4" s="1"/>
  <c r="M59" i="4"/>
  <c r="N59" i="4" s="1"/>
  <c r="J59" i="4"/>
  <c r="K59" i="4" s="1"/>
  <c r="O59" i="4"/>
  <c r="L59" i="4"/>
  <c r="M57" i="4"/>
  <c r="N57" i="4" s="1"/>
  <c r="O146" i="4"/>
  <c r="L146" i="4"/>
  <c r="M146" i="4"/>
  <c r="N146" i="4" s="1"/>
  <c r="J146" i="4"/>
  <c r="K146" i="4" s="1"/>
  <c r="M292" i="4"/>
  <c r="N292" i="4" s="1"/>
  <c r="J292" i="4"/>
  <c r="K292" i="4" s="1"/>
  <c r="O292" i="4"/>
  <c r="L292" i="4"/>
  <c r="J205" i="4"/>
  <c r="K205" i="4" s="1"/>
  <c r="M205" i="4"/>
  <c r="N205" i="4" s="1"/>
  <c r="L205" i="4"/>
  <c r="O205" i="4"/>
  <c r="J315" i="4"/>
  <c r="K315" i="4" s="1"/>
  <c r="M315" i="4"/>
  <c r="N315" i="4" s="1"/>
  <c r="L315" i="4"/>
  <c r="O315" i="4"/>
  <c r="M207" i="4"/>
  <c r="N207" i="4" s="1"/>
  <c r="J207" i="4"/>
  <c r="K207" i="4" s="1"/>
  <c r="O207" i="4"/>
  <c r="L207" i="4"/>
  <c r="M173" i="4"/>
  <c r="N173" i="4" s="1"/>
  <c r="L173" i="4"/>
  <c r="O173" i="4"/>
  <c r="J173" i="4"/>
  <c r="K173" i="4" s="1"/>
  <c r="M227" i="4"/>
  <c r="N227" i="4" s="1"/>
  <c r="J227" i="4"/>
  <c r="K227" i="4" s="1"/>
  <c r="L227" i="4"/>
  <c r="O227" i="4"/>
  <c r="M177" i="4"/>
  <c r="N177" i="4" s="1"/>
  <c r="J177" i="4"/>
  <c r="K177" i="4" s="1"/>
  <c r="O177" i="4"/>
  <c r="L177" i="4"/>
  <c r="J57" i="4"/>
  <c r="K57" i="4" s="1"/>
  <c r="M314" i="4"/>
  <c r="N314" i="4" s="1"/>
  <c r="J314" i="4"/>
  <c r="K314" i="4" s="1"/>
  <c r="O314" i="4"/>
  <c r="L314" i="4"/>
  <c r="J263" i="4"/>
  <c r="K263" i="4" s="1"/>
  <c r="M263" i="4"/>
  <c r="N263" i="4" s="1"/>
  <c r="O263" i="4"/>
  <c r="L263" i="4"/>
  <c r="M164" i="4"/>
  <c r="N164" i="4" s="1"/>
  <c r="J164" i="4"/>
  <c r="K164" i="4" s="1"/>
  <c r="L164" i="4"/>
  <c r="O164" i="4"/>
  <c r="M69" i="4"/>
  <c r="N69" i="4" s="1"/>
  <c r="O69" i="4"/>
  <c r="J69" i="4"/>
  <c r="K69" i="4" s="1"/>
  <c r="L69" i="4"/>
  <c r="M271" i="4"/>
  <c r="N271" i="4" s="1"/>
  <c r="J271" i="4"/>
  <c r="K271" i="4" s="1"/>
  <c r="L271" i="4"/>
  <c r="O271" i="4"/>
  <c r="M171" i="4"/>
  <c r="N171" i="4" s="1"/>
  <c r="J171" i="4"/>
  <c r="K171" i="4" s="1"/>
  <c r="L171" i="4"/>
  <c r="O171" i="4"/>
  <c r="M103" i="4"/>
  <c r="N103" i="4" s="1"/>
  <c r="O103" i="4"/>
  <c r="L103" i="4"/>
  <c r="J103" i="4"/>
  <c r="K103" i="4" s="1"/>
  <c r="M136" i="4"/>
  <c r="N136" i="4" s="1"/>
  <c r="J136" i="4"/>
  <c r="K136" i="4" s="1"/>
  <c r="L136" i="4"/>
  <c r="O136" i="4"/>
  <c r="M102" i="4"/>
  <c r="N102" i="4" s="1"/>
  <c r="O121" i="4"/>
  <c r="M147" i="4"/>
  <c r="N147" i="4" s="1"/>
  <c r="J147" i="4"/>
  <c r="K147" i="4" s="1"/>
  <c r="L147" i="4"/>
  <c r="O147" i="4"/>
  <c r="J102" i="4"/>
  <c r="K102" i="4" s="1"/>
  <c r="L121" i="4"/>
  <c r="L113" i="4"/>
  <c r="O113" i="4"/>
  <c r="J113" i="4"/>
  <c r="K113" i="4" s="1"/>
  <c r="M113" i="4"/>
  <c r="N113" i="4" s="1"/>
  <c r="M169" i="4"/>
  <c r="N169" i="4" s="1"/>
  <c r="L169" i="4"/>
  <c r="O169" i="4"/>
  <c r="J169" i="4"/>
  <c r="K169" i="4" s="1"/>
  <c r="J63" i="4"/>
  <c r="K63" i="4" s="1"/>
  <c r="L63" i="4"/>
  <c r="O63" i="4"/>
  <c r="M63" i="4"/>
  <c r="N63" i="4" s="1"/>
  <c r="M184" i="4"/>
  <c r="N184" i="4" s="1"/>
  <c r="J184" i="4"/>
  <c r="K184" i="4" s="1"/>
  <c r="O184" i="4"/>
  <c r="L184" i="4"/>
  <c r="L133" i="4"/>
  <c r="J133" i="4"/>
  <c r="K133" i="4" s="1"/>
  <c r="M133" i="4"/>
  <c r="N133" i="4" s="1"/>
  <c r="M159" i="4"/>
  <c r="N159" i="4" s="1"/>
  <c r="J159" i="4"/>
  <c r="K159" i="4" s="1"/>
  <c r="L159" i="4"/>
  <c r="O159" i="4"/>
  <c r="O264" i="4"/>
  <c r="J264" i="4"/>
  <c r="K264" i="4" s="1"/>
  <c r="L264" i="4"/>
  <c r="M264" i="4"/>
  <c r="N264" i="4" s="1"/>
  <c r="L257" i="4"/>
  <c r="M257" i="4"/>
  <c r="N257" i="4" s="1"/>
  <c r="J257" i="4"/>
  <c r="K257" i="4" s="1"/>
  <c r="O257" i="4"/>
  <c r="J121" i="4"/>
  <c r="K121" i="4" s="1"/>
  <c r="M111" i="4"/>
  <c r="N111" i="4" s="1"/>
  <c r="J111" i="4"/>
  <c r="K111" i="4" s="1"/>
  <c r="L111" i="4"/>
  <c r="O111" i="4"/>
  <c r="J220" i="4"/>
  <c r="K220" i="4" s="1"/>
  <c r="M220" i="4"/>
  <c r="N220" i="4" s="1"/>
  <c r="O220" i="4"/>
  <c r="L220" i="4"/>
  <c r="J98" i="4"/>
  <c r="K98" i="4" s="1"/>
  <c r="M98" i="4"/>
  <c r="N98" i="4" s="1"/>
  <c r="O98" i="4"/>
  <c r="L98" i="4"/>
  <c r="L242" i="4"/>
  <c r="J242" i="4"/>
  <c r="K242" i="4" s="1"/>
  <c r="M242" i="4"/>
  <c r="N242" i="4" s="1"/>
  <c r="O242" i="4"/>
  <c r="P38" i="4"/>
  <c r="P282" i="4"/>
  <c r="P76" i="4"/>
  <c r="P34" i="4"/>
  <c r="P53" i="4"/>
  <c r="Q38" i="4"/>
  <c r="P32" i="4"/>
  <c r="P161" i="4"/>
  <c r="Q160" i="4"/>
  <c r="Q41" i="4"/>
  <c r="Q138" i="4"/>
  <c r="CT56" i="4"/>
  <c r="CT130" i="4"/>
  <c r="CT137" i="4"/>
  <c r="CT150" i="4"/>
  <c r="CT95" i="4"/>
  <c r="CT108" i="4"/>
  <c r="CT105" i="4"/>
  <c r="CT79" i="4"/>
  <c r="O79" i="4" s="1"/>
  <c r="DN95" i="4"/>
  <c r="O95" i="4" s="1"/>
  <c r="DN151" i="4"/>
  <c r="DN56" i="4"/>
  <c r="DN105" i="4"/>
  <c r="DN52" i="4"/>
  <c r="J52" i="4" s="1"/>
  <c r="K52" i="4" s="1"/>
  <c r="DN71" i="4"/>
  <c r="DN66" i="4"/>
  <c r="DN116" i="4"/>
  <c r="M116" i="4" s="1"/>
  <c r="N116" i="4" s="1"/>
  <c r="Q166" i="4"/>
  <c r="Q76" i="4"/>
  <c r="P77" i="4"/>
  <c r="P139" i="4"/>
  <c r="P166" i="4"/>
  <c r="P14" i="4"/>
  <c r="Q29" i="4"/>
  <c r="P249" i="4"/>
  <c r="Q282" i="4"/>
  <c r="Q161" i="4"/>
  <c r="P160" i="4"/>
  <c r="Q280" i="4"/>
  <c r="CP24" i="4"/>
  <c r="CP40" i="4"/>
  <c r="CP83" i="4"/>
  <c r="CP65" i="4"/>
  <c r="J65" i="4" s="1"/>
  <c r="K65" i="4" s="1"/>
  <c r="CP31" i="4"/>
  <c r="CP66" i="4"/>
  <c r="CP60" i="4"/>
  <c r="CP71" i="4"/>
  <c r="DF42" i="4"/>
  <c r="DF54" i="4"/>
  <c r="DF73" i="4"/>
  <c r="DF31" i="4"/>
  <c r="DF89" i="4"/>
  <c r="DF97" i="4"/>
  <c r="DF92" i="4"/>
  <c r="L92" i="4" s="1"/>
  <c r="DF58" i="4"/>
  <c r="EJ105" i="4"/>
  <c r="EJ46" i="4"/>
  <c r="EJ91" i="4"/>
  <c r="EJ75" i="4"/>
  <c r="EJ56" i="4"/>
  <c r="EJ60" i="4"/>
  <c r="EJ140" i="4"/>
  <c r="EV35" i="4"/>
  <c r="EV42" i="4"/>
  <c r="EV89" i="4"/>
  <c r="EV60" i="4"/>
  <c r="EV75" i="4"/>
  <c r="EV12" i="4"/>
  <c r="EV27" i="4"/>
  <c r="EV82" i="4"/>
  <c r="M82" i="4" s="1"/>
  <c r="N82" i="4" s="1"/>
  <c r="FH226" i="4"/>
  <c r="FH163" i="4"/>
  <c r="M163" i="4" s="1"/>
  <c r="N163" i="4" s="1"/>
  <c r="FH54" i="4"/>
  <c r="FH31" i="4"/>
  <c r="FH129" i="4"/>
  <c r="FH27" i="4"/>
  <c r="FH131" i="4"/>
  <c r="FH35" i="4"/>
  <c r="Q139" i="4"/>
  <c r="Q14" i="4"/>
  <c r="Q77" i="4"/>
  <c r="P148" i="4"/>
  <c r="P143" i="4"/>
  <c r="Q208" i="4"/>
  <c r="Q249" i="4"/>
  <c r="Q148" i="4"/>
  <c r="Q143" i="4"/>
  <c r="P50" i="4"/>
  <c r="Q109" i="4"/>
  <c r="P93" i="4"/>
  <c r="P41" i="4"/>
  <c r="Q154" i="4"/>
  <c r="P29" i="4"/>
  <c r="Q32" i="4"/>
  <c r="P280" i="4"/>
  <c r="Q93" i="4"/>
  <c r="P208" i="4"/>
  <c r="Q34" i="4"/>
  <c r="P138" i="4"/>
  <c r="Q53" i="4"/>
  <c r="P154" i="4"/>
  <c r="Q50" i="4"/>
  <c r="P109" i="4"/>
  <c r="Q115" i="4"/>
  <c r="Q74" i="4"/>
  <c r="Q49" i="4"/>
  <c r="Q17" i="4"/>
  <c r="Q219" i="4"/>
  <c r="Q28" i="4"/>
  <c r="Q94" i="4"/>
  <c r="P141" i="4"/>
  <c r="P74" i="4"/>
  <c r="P219" i="4"/>
  <c r="Q141" i="4"/>
  <c r="P28" i="4"/>
  <c r="P94" i="4"/>
  <c r="P115" i="4"/>
  <c r="P49" i="4"/>
  <c r="P17" i="4"/>
  <c r="S35" i="12"/>
  <c r="T37" i="12"/>
  <c r="R36" i="12"/>
  <c r="DN55" i="4" s="1"/>
  <c r="T35" i="12"/>
  <c r="T38" i="12"/>
  <c r="H36" i="12"/>
  <c r="J38" i="12"/>
  <c r="I35" i="12"/>
  <c r="J37" i="12"/>
  <c r="J35" i="12"/>
  <c r="O60" i="4" l="1"/>
  <c r="L66" i="4"/>
  <c r="Q57" i="4"/>
  <c r="M92" i="4"/>
  <c r="N92" i="4" s="1"/>
  <c r="M95" i="4"/>
  <c r="N95" i="4" s="1"/>
  <c r="J116" i="4"/>
  <c r="K116" i="4" s="1"/>
  <c r="J92" i="4"/>
  <c r="K92" i="4" s="1"/>
  <c r="J71" i="4"/>
  <c r="K71" i="4" s="1"/>
  <c r="M60" i="4"/>
  <c r="N60" i="4" s="1"/>
  <c r="O92" i="4"/>
  <c r="O65" i="4"/>
  <c r="O46" i="4"/>
  <c r="L46" i="4"/>
  <c r="M46" i="4"/>
  <c r="N46" i="4" s="1"/>
  <c r="J46" i="4"/>
  <c r="K46" i="4" s="1"/>
  <c r="L27" i="4"/>
  <c r="O27" i="4"/>
  <c r="L42" i="4"/>
  <c r="O42" i="4"/>
  <c r="J42" i="4"/>
  <c r="K42" i="4" s="1"/>
  <c r="M42" i="4"/>
  <c r="N42" i="4" s="1"/>
  <c r="J31" i="4"/>
  <c r="K31" i="4" s="1"/>
  <c r="M31" i="4"/>
  <c r="N31" i="4" s="1"/>
  <c r="M129" i="4"/>
  <c r="N129" i="4" s="1"/>
  <c r="J129" i="4"/>
  <c r="K129" i="4" s="1"/>
  <c r="L129" i="4"/>
  <c r="O129" i="4"/>
  <c r="J226" i="4"/>
  <c r="K226" i="4" s="1"/>
  <c r="M226" i="4"/>
  <c r="N226" i="4" s="1"/>
  <c r="O226" i="4"/>
  <c r="L226" i="4"/>
  <c r="M35" i="4"/>
  <c r="N35" i="4" s="1"/>
  <c r="L35" i="4"/>
  <c r="O35" i="4"/>
  <c r="J35" i="4"/>
  <c r="K35" i="4" s="1"/>
  <c r="L75" i="4"/>
  <c r="O75" i="4"/>
  <c r="J75" i="4"/>
  <c r="K75" i="4" s="1"/>
  <c r="M75" i="4"/>
  <c r="N75" i="4" s="1"/>
  <c r="J58" i="4"/>
  <c r="K58" i="4" s="1"/>
  <c r="M58" i="4"/>
  <c r="N58" i="4" s="1"/>
  <c r="L58" i="4"/>
  <c r="O58" i="4"/>
  <c r="M150" i="4"/>
  <c r="N150" i="4" s="1"/>
  <c r="O150" i="4"/>
  <c r="J150" i="4"/>
  <c r="K150" i="4" s="1"/>
  <c r="L150" i="4"/>
  <c r="L60" i="4"/>
  <c r="M65" i="4"/>
  <c r="N65" i="4" s="1"/>
  <c r="O116" i="4"/>
  <c r="P116" i="4" s="1"/>
  <c r="L163" i="4"/>
  <c r="J79" i="4"/>
  <c r="K79" i="4" s="1"/>
  <c r="L52" i="4"/>
  <c r="O66" i="4"/>
  <c r="L95" i="4"/>
  <c r="L71" i="4"/>
  <c r="O55" i="4"/>
  <c r="L55" i="4"/>
  <c r="M55" i="4"/>
  <c r="N55" i="4" s="1"/>
  <c r="J55" i="4"/>
  <c r="K55" i="4" s="1"/>
  <c r="L31" i="4"/>
  <c r="O31" i="4"/>
  <c r="L82" i="4"/>
  <c r="O82" i="4"/>
  <c r="Q82" i="4" s="1"/>
  <c r="L140" i="4"/>
  <c r="O140" i="4"/>
  <c r="J140" i="4"/>
  <c r="K140" i="4" s="1"/>
  <c r="M140" i="4"/>
  <c r="N140" i="4" s="1"/>
  <c r="O91" i="4"/>
  <c r="L91" i="4"/>
  <c r="M91" i="4"/>
  <c r="N91" i="4" s="1"/>
  <c r="J91" i="4"/>
  <c r="K91" i="4" s="1"/>
  <c r="J83" i="4"/>
  <c r="K83" i="4" s="1"/>
  <c r="M83" i="4"/>
  <c r="N83" i="4" s="1"/>
  <c r="O83" i="4"/>
  <c r="L83" i="4"/>
  <c r="J105" i="4"/>
  <c r="K105" i="4" s="1"/>
  <c r="M105" i="4"/>
  <c r="N105" i="4" s="1"/>
  <c r="O105" i="4"/>
  <c r="L105" i="4"/>
  <c r="M137" i="4"/>
  <c r="N137" i="4" s="1"/>
  <c r="J137" i="4"/>
  <c r="K137" i="4" s="1"/>
  <c r="O137" i="4"/>
  <c r="L137" i="4"/>
  <c r="J60" i="4"/>
  <c r="K60" i="4" s="1"/>
  <c r="J82" i="4"/>
  <c r="K82" i="4" s="1"/>
  <c r="L65" i="4"/>
  <c r="L116" i="4"/>
  <c r="O163" i="4"/>
  <c r="M79" i="4"/>
  <c r="N79" i="4" s="1"/>
  <c r="M52" i="4"/>
  <c r="N52" i="4" s="1"/>
  <c r="M66" i="4"/>
  <c r="N66" i="4" s="1"/>
  <c r="J95" i="4"/>
  <c r="K95" i="4" s="1"/>
  <c r="O71" i="4"/>
  <c r="M131" i="4"/>
  <c r="N131" i="4" s="1"/>
  <c r="J131" i="4"/>
  <c r="K131" i="4" s="1"/>
  <c r="O131" i="4"/>
  <c r="L131" i="4"/>
  <c r="L54" i="4"/>
  <c r="J54" i="4"/>
  <c r="K54" i="4" s="1"/>
  <c r="M54" i="4"/>
  <c r="N54" i="4" s="1"/>
  <c r="O54" i="4"/>
  <c r="J163" i="4"/>
  <c r="K163" i="4" s="1"/>
  <c r="L79" i="4"/>
  <c r="O52" i="4"/>
  <c r="P52" i="4" s="1"/>
  <c r="J66" i="4"/>
  <c r="K66" i="4" s="1"/>
  <c r="M71" i="4"/>
  <c r="N71" i="4" s="1"/>
  <c r="J27" i="4"/>
  <c r="K27" i="4" s="1"/>
  <c r="M27" i="4"/>
  <c r="N27" i="4" s="1"/>
  <c r="M97" i="4"/>
  <c r="N97" i="4" s="1"/>
  <c r="J97" i="4"/>
  <c r="K97" i="4" s="1"/>
  <c r="O97" i="4"/>
  <c r="L97" i="4"/>
  <c r="O40" i="4"/>
  <c r="L40" i="4"/>
  <c r="J40" i="4"/>
  <c r="K40" i="4" s="1"/>
  <c r="M40" i="4"/>
  <c r="N40" i="4" s="1"/>
  <c r="J151" i="4"/>
  <c r="K151" i="4" s="1"/>
  <c r="M151" i="4"/>
  <c r="N151" i="4" s="1"/>
  <c r="O151" i="4"/>
  <c r="L151" i="4"/>
  <c r="M108" i="4"/>
  <c r="N108" i="4" s="1"/>
  <c r="J108" i="4"/>
  <c r="K108" i="4" s="1"/>
  <c r="O108" i="4"/>
  <c r="L108" i="4"/>
  <c r="J130" i="4"/>
  <c r="K130" i="4" s="1"/>
  <c r="M130" i="4"/>
  <c r="N130" i="4" s="1"/>
  <c r="L130" i="4"/>
  <c r="O130" i="4"/>
  <c r="O12" i="4"/>
  <c r="J12" i="4"/>
  <c r="K12" i="4" s="1"/>
  <c r="L12" i="4"/>
  <c r="M12" i="4"/>
  <c r="N12" i="4" s="1"/>
  <c r="M89" i="4"/>
  <c r="N89" i="4" s="1"/>
  <c r="J89" i="4"/>
  <c r="K89" i="4" s="1"/>
  <c r="O89" i="4"/>
  <c r="L89" i="4"/>
  <c r="M24" i="4"/>
  <c r="N24" i="4" s="1"/>
  <c r="L24" i="4"/>
  <c r="O24" i="4"/>
  <c r="J24" i="4"/>
  <c r="K24" i="4" s="1"/>
  <c r="J56" i="4"/>
  <c r="K56" i="4" s="1"/>
  <c r="M56" i="4"/>
  <c r="N56" i="4" s="1"/>
  <c r="L56" i="4"/>
  <c r="O56" i="4"/>
  <c r="Q121" i="4"/>
  <c r="Q102" i="4"/>
  <c r="P121" i="4"/>
  <c r="P102" i="4"/>
  <c r="P169" i="4"/>
  <c r="P220" i="4"/>
  <c r="P184" i="4"/>
  <c r="P242" i="4"/>
  <c r="P255" i="4"/>
  <c r="P113" i="4"/>
  <c r="P57" i="4"/>
  <c r="P257" i="4"/>
  <c r="P63" i="4"/>
  <c r="P227" i="4"/>
  <c r="P120" i="4"/>
  <c r="Q98" i="4"/>
  <c r="P315" i="4"/>
  <c r="P292" i="4"/>
  <c r="Q242" i="4"/>
  <c r="P147" i="4"/>
  <c r="Q59" i="4"/>
  <c r="P133" i="4"/>
  <c r="P314" i="4"/>
  <c r="P159" i="4"/>
  <c r="Q314" i="4"/>
  <c r="Q133" i="4"/>
  <c r="Q113" i="4"/>
  <c r="Q120" i="4"/>
  <c r="P271" i="4"/>
  <c r="P103" i="4"/>
  <c r="P177" i="4"/>
  <c r="Q207" i="4"/>
  <c r="P205" i="4"/>
  <c r="P136" i="4"/>
  <c r="Q171" i="4"/>
  <c r="Q63" i="4"/>
  <c r="Q227" i="4"/>
  <c r="Q147" i="4"/>
  <c r="Q103" i="4"/>
  <c r="P59" i="4"/>
  <c r="Q184" i="4"/>
  <c r="Q220" i="4"/>
  <c r="Q205" i="4"/>
  <c r="Q136" i="4"/>
  <c r="P171" i="4"/>
  <c r="Q164" i="4"/>
  <c r="Q111" i="4"/>
  <c r="P146" i="4"/>
  <c r="P263" i="4"/>
  <c r="EJ73" i="4"/>
  <c r="J73" i="4" s="1"/>
  <c r="K73" i="4" s="1"/>
  <c r="EV67" i="4"/>
  <c r="P98" i="4"/>
  <c r="Q254" i="4"/>
  <c r="Q257" i="4"/>
  <c r="P254" i="4"/>
  <c r="Q177" i="4"/>
  <c r="P207" i="4"/>
  <c r="P164" i="4"/>
  <c r="P111" i="4"/>
  <c r="Q255" i="4"/>
  <c r="P264" i="4"/>
  <c r="P173" i="4"/>
  <c r="Q146" i="4"/>
  <c r="P69" i="4"/>
  <c r="Q315" i="4"/>
  <c r="Q292" i="4"/>
  <c r="Q169" i="4"/>
  <c r="Q173" i="4"/>
  <c r="Q69" i="4"/>
  <c r="Q263" i="4"/>
  <c r="Q159" i="4"/>
  <c r="Q271" i="4"/>
  <c r="Q264" i="4"/>
  <c r="I36" i="12"/>
  <c r="I37" i="12"/>
  <c r="S37" i="12"/>
  <c r="S36" i="12"/>
  <c r="O73" i="4" l="1"/>
  <c r="Q52" i="4"/>
  <c r="Q79" i="4"/>
  <c r="P66" i="4"/>
  <c r="M73" i="4"/>
  <c r="N73" i="4" s="1"/>
  <c r="J67" i="4"/>
  <c r="K67" i="4" s="1"/>
  <c r="M67" i="4"/>
  <c r="N67" i="4" s="1"/>
  <c r="L67" i="4"/>
  <c r="O67" i="4"/>
  <c r="L73" i="4"/>
  <c r="P82" i="4"/>
  <c r="Q95" i="4"/>
  <c r="P79" i="4"/>
  <c r="P27" i="4"/>
  <c r="P163" i="4"/>
  <c r="P65" i="4"/>
  <c r="Q27" i="4"/>
  <c r="P130" i="4"/>
  <c r="P92" i="4"/>
  <c r="P12" i="4"/>
  <c r="P89" i="4"/>
  <c r="P97" i="4"/>
  <c r="P150" i="4"/>
  <c r="P35" i="4"/>
  <c r="P60" i="4"/>
  <c r="P137" i="4"/>
  <c r="P83" i="4"/>
  <c r="P131" i="4"/>
  <c r="P75" i="4"/>
  <c r="Q137" i="4"/>
  <c r="Q131" i="4"/>
  <c r="P108" i="4"/>
  <c r="Q58" i="4"/>
  <c r="Q42" i="4"/>
  <c r="Q151" i="4"/>
  <c r="Q226" i="4"/>
  <c r="P46" i="4"/>
  <c r="Q108" i="4"/>
  <c r="P42" i="4"/>
  <c r="P40" i="4"/>
  <c r="Q55" i="4"/>
  <c r="Q150" i="4"/>
  <c r="Q35" i="4"/>
  <c r="Q66" i="4"/>
  <c r="Q40" i="4"/>
  <c r="Q46" i="4"/>
  <c r="Q56" i="4"/>
  <c r="Q129" i="4"/>
  <c r="Q31" i="4"/>
  <c r="Q12" i="4"/>
  <c r="Q83" i="4"/>
  <c r="P91" i="4"/>
  <c r="Q130" i="4"/>
  <c r="P129" i="4"/>
  <c r="P31" i="4"/>
  <c r="Q97" i="4"/>
  <c r="P105" i="4"/>
  <c r="Q24" i="4"/>
  <c r="Q60" i="4"/>
  <c r="Q140" i="4"/>
  <c r="Q65" i="4"/>
  <c r="Q116" i="4"/>
  <c r="Q89" i="4"/>
  <c r="P56" i="4"/>
  <c r="Q75" i="4"/>
  <c r="P55" i="4"/>
  <c r="Q71" i="4"/>
  <c r="P140" i="4"/>
  <c r="P24" i="4"/>
  <c r="Q54" i="4"/>
  <c r="P95" i="4"/>
  <c r="Q91" i="4"/>
  <c r="P151" i="4"/>
  <c r="Q163" i="4"/>
  <c r="Q92" i="4"/>
  <c r="P58" i="4"/>
  <c r="P226" i="4"/>
  <c r="Q105" i="4"/>
  <c r="P54" i="4"/>
  <c r="P71" i="4"/>
  <c r="AD43" i="11"/>
  <c r="AD42" i="11"/>
  <c r="AD41" i="11"/>
  <c r="AD40" i="11"/>
  <c r="AD39" i="11"/>
  <c r="AD38" i="11"/>
  <c r="AD37" i="11"/>
  <c r="AD36" i="11"/>
  <c r="AD35" i="11"/>
  <c r="AD34" i="11"/>
  <c r="AD33" i="11"/>
  <c r="AD32" i="11"/>
  <c r="AD31" i="11"/>
  <c r="AD30" i="11"/>
  <c r="AD29" i="11"/>
  <c r="AD28" i="11"/>
  <c r="AD27" i="11"/>
  <c r="AD26" i="11"/>
  <c r="AD25" i="11"/>
  <c r="AD24" i="11"/>
  <c r="AD23" i="11"/>
  <c r="AD22" i="11"/>
  <c r="AD21" i="11"/>
  <c r="AD20" i="11"/>
  <c r="AD19" i="11"/>
  <c r="AD18" i="11"/>
  <c r="AD17" i="11"/>
  <c r="AD16" i="11"/>
  <c r="AD15" i="11"/>
  <c r="AD14" i="11"/>
  <c r="AD13" i="11"/>
  <c r="AD12" i="11"/>
  <c r="AD11" i="11"/>
  <c r="AD10" i="11"/>
  <c r="AD9" i="11"/>
  <c r="AD8" i="11"/>
  <c r="AD7" i="11"/>
  <c r="AD6" i="11"/>
  <c r="AD5" i="11"/>
  <c r="I101" i="11"/>
  <c r="D101" i="11"/>
  <c r="I100" i="11"/>
  <c r="D100" i="11"/>
  <c r="I99" i="11"/>
  <c r="D99" i="11"/>
  <c r="I98" i="11"/>
  <c r="D98" i="11"/>
  <c r="I97" i="11"/>
  <c r="D97" i="11"/>
  <c r="I96" i="11"/>
  <c r="D96" i="11"/>
  <c r="I95" i="11"/>
  <c r="D95" i="11"/>
  <c r="I94" i="11"/>
  <c r="D94" i="11"/>
  <c r="I93" i="11"/>
  <c r="D93" i="11"/>
  <c r="I92" i="11"/>
  <c r="D92" i="11"/>
  <c r="I91" i="11"/>
  <c r="D91" i="11"/>
  <c r="I90" i="11"/>
  <c r="D90" i="11"/>
  <c r="I89" i="11"/>
  <c r="D89" i="11"/>
  <c r="I88" i="11"/>
  <c r="D88" i="11"/>
  <c r="I87" i="11"/>
  <c r="D87" i="11"/>
  <c r="I86" i="11"/>
  <c r="D86" i="11"/>
  <c r="I85" i="11"/>
  <c r="D85" i="11"/>
  <c r="I84" i="11"/>
  <c r="D84" i="11"/>
  <c r="I83" i="11"/>
  <c r="D83" i="11"/>
  <c r="I82" i="11"/>
  <c r="D82" i="11"/>
  <c r="I81" i="11"/>
  <c r="D81" i="11"/>
  <c r="I80" i="11"/>
  <c r="D80" i="11"/>
  <c r="I79" i="11"/>
  <c r="D79" i="11"/>
  <c r="I78" i="11"/>
  <c r="D78" i="11"/>
  <c r="I77" i="11"/>
  <c r="D77" i="11"/>
  <c r="I76" i="11"/>
  <c r="D76" i="11"/>
  <c r="I75" i="11"/>
  <c r="D75" i="11"/>
  <c r="I74" i="11"/>
  <c r="D74" i="11"/>
  <c r="I73" i="11"/>
  <c r="D73" i="11"/>
  <c r="I72" i="11"/>
  <c r="D72" i="11"/>
  <c r="I71" i="11"/>
  <c r="D71" i="11"/>
  <c r="I70" i="11"/>
  <c r="D70" i="11"/>
  <c r="AC69" i="11"/>
  <c r="X69" i="11"/>
  <c r="S69" i="11"/>
  <c r="N69" i="11"/>
  <c r="I69" i="11"/>
  <c r="D69" i="11"/>
  <c r="AC68" i="11"/>
  <c r="X68" i="11"/>
  <c r="S68" i="11"/>
  <c r="N68" i="11"/>
  <c r="I68" i="11"/>
  <c r="D68" i="11"/>
  <c r="AC67" i="11"/>
  <c r="X67" i="11"/>
  <c r="S67" i="11"/>
  <c r="N67" i="11"/>
  <c r="I67" i="11"/>
  <c r="D67" i="11"/>
  <c r="AC66" i="11"/>
  <c r="X66" i="11"/>
  <c r="S66" i="11"/>
  <c r="N66" i="11"/>
  <c r="I66" i="11"/>
  <c r="D66" i="11"/>
  <c r="AC65" i="11"/>
  <c r="X65" i="11"/>
  <c r="S65" i="11"/>
  <c r="N65" i="11"/>
  <c r="I65" i="11"/>
  <c r="D65" i="11"/>
  <c r="AC64" i="11"/>
  <c r="X64" i="11"/>
  <c r="S64" i="11"/>
  <c r="N64" i="11"/>
  <c r="I64" i="11"/>
  <c r="D64" i="11"/>
  <c r="AC63" i="11"/>
  <c r="X63" i="11"/>
  <c r="S63" i="11"/>
  <c r="N63" i="11"/>
  <c r="I63" i="11"/>
  <c r="D63" i="11"/>
  <c r="AC62" i="11"/>
  <c r="X62" i="11"/>
  <c r="S62" i="11"/>
  <c r="N62" i="11"/>
  <c r="I62" i="11"/>
  <c r="D62" i="11"/>
  <c r="AC61" i="11"/>
  <c r="X61" i="11"/>
  <c r="S61" i="11"/>
  <c r="N61" i="11"/>
  <c r="I61" i="11"/>
  <c r="D61" i="11"/>
  <c r="AC60" i="11"/>
  <c r="X60" i="11"/>
  <c r="S60" i="11"/>
  <c r="N60" i="11"/>
  <c r="I60" i="11"/>
  <c r="D60" i="11"/>
  <c r="AC59" i="11"/>
  <c r="X59" i="11"/>
  <c r="S59" i="11"/>
  <c r="N59" i="11"/>
  <c r="I59" i="11"/>
  <c r="D59" i="11"/>
  <c r="AC58" i="11"/>
  <c r="X58" i="11"/>
  <c r="S58" i="11"/>
  <c r="N58" i="11"/>
  <c r="I58" i="11"/>
  <c r="D58" i="11"/>
  <c r="AC57" i="11"/>
  <c r="X57" i="11"/>
  <c r="S57" i="11"/>
  <c r="N57" i="11"/>
  <c r="I57" i="11"/>
  <c r="D57" i="11"/>
  <c r="AC56" i="11"/>
  <c r="X56" i="11"/>
  <c r="S56" i="11"/>
  <c r="N56" i="11"/>
  <c r="I56" i="11"/>
  <c r="D56" i="11"/>
  <c r="AC55" i="11"/>
  <c r="X55" i="11"/>
  <c r="S55" i="11"/>
  <c r="N55" i="11"/>
  <c r="I55" i="11"/>
  <c r="D55" i="11"/>
  <c r="AC54" i="11"/>
  <c r="X54" i="11"/>
  <c r="S54" i="11"/>
  <c r="N54" i="11"/>
  <c r="I54" i="11"/>
  <c r="D54" i="11"/>
  <c r="AC53" i="11"/>
  <c r="X53" i="11"/>
  <c r="S53" i="11"/>
  <c r="N53" i="11"/>
  <c r="I53" i="11"/>
  <c r="D53" i="11"/>
  <c r="AC52" i="11"/>
  <c r="X52" i="11"/>
  <c r="S52" i="11"/>
  <c r="N52" i="11"/>
  <c r="I52" i="11"/>
  <c r="D52" i="11"/>
  <c r="AC51" i="11"/>
  <c r="X51" i="11"/>
  <c r="S51" i="11"/>
  <c r="N51" i="11"/>
  <c r="I51" i="11"/>
  <c r="D51" i="11"/>
  <c r="AC50" i="11"/>
  <c r="X50" i="11"/>
  <c r="S50" i="11"/>
  <c r="N50" i="11"/>
  <c r="I50" i="11"/>
  <c r="D50" i="11"/>
  <c r="AC49" i="11"/>
  <c r="X49" i="11"/>
  <c r="S49" i="11"/>
  <c r="N49" i="11"/>
  <c r="I49" i="11"/>
  <c r="D49" i="11"/>
  <c r="AC48" i="11"/>
  <c r="X48" i="11"/>
  <c r="S48" i="11"/>
  <c r="N48" i="11"/>
  <c r="I48" i="11"/>
  <c r="D48" i="11"/>
  <c r="AC47" i="11"/>
  <c r="X47" i="11"/>
  <c r="S47" i="11"/>
  <c r="N47" i="11"/>
  <c r="I47" i="11"/>
  <c r="D47" i="11"/>
  <c r="AC46" i="11"/>
  <c r="X46" i="11"/>
  <c r="S46" i="11"/>
  <c r="N46" i="11"/>
  <c r="I46" i="11"/>
  <c r="D46" i="11"/>
  <c r="AC45" i="11"/>
  <c r="X45" i="11"/>
  <c r="S45" i="11"/>
  <c r="N45" i="11"/>
  <c r="I45" i="11"/>
  <c r="D45" i="11"/>
  <c r="AC44" i="11"/>
  <c r="X44" i="11"/>
  <c r="S44" i="11"/>
  <c r="N44" i="11"/>
  <c r="I44" i="11"/>
  <c r="D44" i="11"/>
  <c r="AC43" i="11"/>
  <c r="X43" i="11"/>
  <c r="S43" i="11"/>
  <c r="N43" i="11"/>
  <c r="I43" i="11"/>
  <c r="D43" i="11"/>
  <c r="AC42" i="11"/>
  <c r="X42" i="11"/>
  <c r="S42" i="11"/>
  <c r="N42" i="11"/>
  <c r="I42" i="11"/>
  <c r="D42" i="11"/>
  <c r="AC41" i="11"/>
  <c r="X41" i="11"/>
  <c r="S41" i="11"/>
  <c r="N41" i="11"/>
  <c r="I41" i="11"/>
  <c r="D41" i="11"/>
  <c r="AC40" i="11"/>
  <c r="X40" i="11"/>
  <c r="S40" i="11"/>
  <c r="N40" i="11"/>
  <c r="I40" i="11"/>
  <c r="D40" i="11"/>
  <c r="AC39" i="11"/>
  <c r="X39" i="11"/>
  <c r="S39" i="11"/>
  <c r="N39" i="11"/>
  <c r="I39" i="11"/>
  <c r="D39" i="11"/>
  <c r="AC38" i="11"/>
  <c r="X38" i="11"/>
  <c r="S38" i="11"/>
  <c r="N38" i="11"/>
  <c r="I38" i="11"/>
  <c r="E38" i="11"/>
  <c r="D38" i="11"/>
  <c r="AC37" i="11"/>
  <c r="X37" i="11"/>
  <c r="E37" i="11"/>
  <c r="D37" i="11"/>
  <c r="AC36" i="11"/>
  <c r="D36" i="11"/>
  <c r="AC35" i="11"/>
  <c r="E35" i="11"/>
  <c r="D35" i="11"/>
  <c r="AC34" i="11"/>
  <c r="D34" i="11"/>
  <c r="AC33" i="11"/>
  <c r="D33" i="11"/>
  <c r="AC32" i="11"/>
  <c r="D32" i="11"/>
  <c r="AC31" i="11"/>
  <c r="D31" i="11"/>
  <c r="AC30" i="11"/>
  <c r="W30" i="11"/>
  <c r="W31" i="11" s="1"/>
  <c r="D30" i="11"/>
  <c r="AC29" i="11"/>
  <c r="X29" i="11"/>
  <c r="R29" i="11"/>
  <c r="R30" i="11" s="1"/>
  <c r="R31" i="11" s="1"/>
  <c r="M29" i="11"/>
  <c r="M30" i="11" s="1"/>
  <c r="H29" i="11"/>
  <c r="H30" i="11" s="1"/>
  <c r="D29" i="11"/>
  <c r="AC28" i="11"/>
  <c r="X28" i="11"/>
  <c r="D28" i="11"/>
  <c r="AC27" i="11"/>
  <c r="Y27" i="11"/>
  <c r="X27" i="11"/>
  <c r="E27" i="11"/>
  <c r="D27" i="11"/>
  <c r="AC26" i="11"/>
  <c r="D26" i="11"/>
  <c r="AC25" i="11"/>
  <c r="W25" i="11"/>
  <c r="X26" i="11" s="1"/>
  <c r="R25" i="11"/>
  <c r="R26" i="11" s="1"/>
  <c r="M25" i="11"/>
  <c r="M26" i="11" s="1"/>
  <c r="H25" i="11"/>
  <c r="I25" i="11" s="1"/>
  <c r="D25" i="11"/>
  <c r="AC24" i="11"/>
  <c r="X24" i="11"/>
  <c r="E24" i="11"/>
  <c r="D24" i="11"/>
  <c r="AC23" i="11"/>
  <c r="Y23" i="11"/>
  <c r="X23" i="11"/>
  <c r="R23" i="11"/>
  <c r="H23" i="11"/>
  <c r="E23" i="11"/>
  <c r="D23" i="11"/>
  <c r="AC22" i="11"/>
  <c r="X22" i="11"/>
  <c r="S22" i="11"/>
  <c r="I22" i="11"/>
  <c r="D22" i="11"/>
  <c r="AC21" i="11"/>
  <c r="Y21" i="11"/>
  <c r="X21" i="11"/>
  <c r="T21" i="11"/>
  <c r="S21" i="11"/>
  <c r="N21" i="11"/>
  <c r="I21" i="11"/>
  <c r="E21" i="11"/>
  <c r="D21" i="11"/>
  <c r="AC20" i="11"/>
  <c r="X20" i="11"/>
  <c r="S20" i="11"/>
  <c r="D20" i="11"/>
  <c r="AC19" i="11"/>
  <c r="Y19" i="11"/>
  <c r="X19" i="11"/>
  <c r="T19" i="11"/>
  <c r="S19" i="11"/>
  <c r="E19" i="11"/>
  <c r="D19" i="11"/>
  <c r="AC18" i="11"/>
  <c r="X18" i="11"/>
  <c r="S18" i="11"/>
  <c r="D18" i="11"/>
  <c r="AC17" i="11"/>
  <c r="X17" i="11"/>
  <c r="S17" i="11"/>
  <c r="M17" i="11"/>
  <c r="N17" i="11" s="1"/>
  <c r="D17" i="11"/>
  <c r="AC16" i="11"/>
  <c r="X16" i="11"/>
  <c r="S16" i="11"/>
  <c r="D16" i="11"/>
  <c r="AC15" i="11"/>
  <c r="Y15" i="11"/>
  <c r="X15" i="11"/>
  <c r="T15" i="11"/>
  <c r="S15" i="11"/>
  <c r="M15" i="11"/>
  <c r="H15" i="11"/>
  <c r="E15" i="11"/>
  <c r="D15" i="11"/>
  <c r="AC14" i="11"/>
  <c r="X14" i="11"/>
  <c r="S14" i="11"/>
  <c r="N14" i="11"/>
  <c r="I14" i="11"/>
  <c r="D14" i="11"/>
  <c r="AC13" i="11"/>
  <c r="Y13" i="11"/>
  <c r="X13" i="11"/>
  <c r="T13" i="11"/>
  <c r="S13" i="11"/>
  <c r="N13" i="11"/>
  <c r="I13" i="11"/>
  <c r="E13" i="11"/>
  <c r="D13" i="11"/>
  <c r="AC12" i="11"/>
  <c r="X12" i="11"/>
  <c r="S12" i="11"/>
  <c r="D12" i="11"/>
  <c r="AC11" i="11"/>
  <c r="Y11" i="11"/>
  <c r="X11" i="11"/>
  <c r="T11" i="11"/>
  <c r="S11" i="11"/>
  <c r="H11" i="11"/>
  <c r="J11" i="11" s="1"/>
  <c r="E11" i="11"/>
  <c r="D11" i="11"/>
  <c r="AC10" i="11"/>
  <c r="X10" i="11"/>
  <c r="S10" i="11"/>
  <c r="M10" i="11"/>
  <c r="M11" i="11" s="1"/>
  <c r="I10" i="11"/>
  <c r="D10" i="11"/>
  <c r="AC9" i="11"/>
  <c r="Y9" i="11"/>
  <c r="X9" i="11"/>
  <c r="T9" i="11"/>
  <c r="S9" i="11"/>
  <c r="M9" i="11"/>
  <c r="J9" i="11"/>
  <c r="I9" i="11"/>
  <c r="E9" i="11"/>
  <c r="D9" i="11"/>
  <c r="AC8" i="11"/>
  <c r="X8" i="11"/>
  <c r="S8" i="11"/>
  <c r="N8" i="11"/>
  <c r="I8" i="11"/>
  <c r="D8" i="11"/>
  <c r="AC7" i="11"/>
  <c r="Y7" i="11"/>
  <c r="X7" i="11"/>
  <c r="T7" i="11"/>
  <c r="S7" i="11"/>
  <c r="O7" i="11"/>
  <c r="N7" i="11"/>
  <c r="I7" i="11"/>
  <c r="E7" i="11"/>
  <c r="D7" i="11"/>
  <c r="AC6" i="11"/>
  <c r="X6" i="11"/>
  <c r="S6" i="11"/>
  <c r="N6" i="11"/>
  <c r="E6" i="11"/>
  <c r="D6" i="11"/>
  <c r="AC5" i="11"/>
  <c r="X5" i="11"/>
  <c r="S5" i="11"/>
  <c r="N5" i="11"/>
  <c r="H5" i="11"/>
  <c r="D5" i="11"/>
  <c r="P73" i="4" l="1"/>
  <c r="Q73" i="4"/>
  <c r="Q67" i="4"/>
  <c r="P67" i="4"/>
  <c r="X25" i="11"/>
  <c r="S24" i="11"/>
  <c r="T23" i="11"/>
  <c r="J7" i="11"/>
  <c r="N15" i="11"/>
  <c r="I24" i="11"/>
  <c r="S25" i="11"/>
  <c r="S29" i="11"/>
  <c r="I5" i="11"/>
  <c r="I23" i="11"/>
  <c r="I11" i="11"/>
  <c r="J15" i="11"/>
  <c r="H16" i="11"/>
  <c r="S23" i="11"/>
  <c r="H26" i="11"/>
  <c r="H27" i="11" s="1"/>
  <c r="I27" i="11" s="1"/>
  <c r="O9" i="11"/>
  <c r="R32" i="11"/>
  <c r="S31" i="11"/>
  <c r="H31" i="11"/>
  <c r="I30" i="11"/>
  <c r="W32" i="11"/>
  <c r="X31" i="11"/>
  <c r="O15" i="11"/>
  <c r="N12" i="11"/>
  <c r="O13" i="11"/>
  <c r="O11" i="11"/>
  <c r="N11" i="11"/>
  <c r="N30" i="11"/>
  <c r="M31" i="11"/>
  <c r="M27" i="11"/>
  <c r="N26" i="11"/>
  <c r="R27" i="11"/>
  <c r="S26" i="11"/>
  <c r="M18" i="11"/>
  <c r="I12" i="11"/>
  <c r="J13" i="11"/>
  <c r="N16" i="11"/>
  <c r="S30" i="11"/>
  <c r="N9" i="11"/>
  <c r="I15" i="11"/>
  <c r="X30" i="11"/>
  <c r="I29" i="11"/>
  <c r="N10" i="11"/>
  <c r="N25" i="11"/>
  <c r="N29" i="11"/>
  <c r="I6" i="11"/>
  <c r="I28" i="11" l="1"/>
  <c r="I26" i="11"/>
  <c r="H17" i="11"/>
  <c r="I16" i="11"/>
  <c r="X32" i="11"/>
  <c r="W33" i="11"/>
  <c r="S28" i="11"/>
  <c r="T27" i="11"/>
  <c r="S27" i="11"/>
  <c r="I31" i="11"/>
  <c r="H32" i="11"/>
  <c r="N28" i="11"/>
  <c r="N27" i="11"/>
  <c r="M32" i="11"/>
  <c r="N31" i="11"/>
  <c r="M19" i="11"/>
  <c r="N18" i="11"/>
  <c r="R33" i="11"/>
  <c r="S32" i="11"/>
  <c r="I17" i="11" l="1"/>
  <c r="H18" i="11"/>
  <c r="M22" i="11"/>
  <c r="O21" i="11"/>
  <c r="N20" i="11"/>
  <c r="N19" i="11"/>
  <c r="O19" i="11"/>
  <c r="H33" i="11"/>
  <c r="I32" i="11"/>
  <c r="S33" i="11"/>
  <c r="R34" i="11"/>
  <c r="M33" i="11"/>
  <c r="N32" i="11"/>
  <c r="W34" i="11"/>
  <c r="X33" i="11"/>
  <c r="O27" i="11"/>
  <c r="H19" i="11" l="1"/>
  <c r="I18" i="11"/>
  <c r="M23" i="11"/>
  <c r="N22" i="11"/>
  <c r="R35" i="11"/>
  <c r="S34" i="11"/>
  <c r="H34" i="11"/>
  <c r="I33" i="11"/>
  <c r="X34" i="11"/>
  <c r="W35" i="11"/>
  <c r="M34" i="11"/>
  <c r="N33" i="11"/>
  <c r="I19" i="11" l="1"/>
  <c r="J21" i="11"/>
  <c r="J27" i="11"/>
  <c r="I20" i="11"/>
  <c r="J19" i="11"/>
  <c r="J23" i="11"/>
  <c r="N34" i="11"/>
  <c r="M35" i="11"/>
  <c r="T35" i="11"/>
  <c r="S35" i="11"/>
  <c r="R36" i="11"/>
  <c r="T37" i="11"/>
  <c r="T38" i="11"/>
  <c r="Y37" i="11"/>
  <c r="Y35" i="11"/>
  <c r="X36" i="11"/>
  <c r="Y38" i="11"/>
  <c r="X35" i="11"/>
  <c r="N24" i="11"/>
  <c r="N23" i="11"/>
  <c r="O23" i="11"/>
  <c r="H35" i="11"/>
  <c r="I34" i="11"/>
  <c r="H36" i="11" l="1"/>
  <c r="J38" i="11"/>
  <c r="J37" i="11"/>
  <c r="J35" i="11"/>
  <c r="I35" i="11"/>
  <c r="S37" i="11"/>
  <c r="S36" i="11"/>
  <c r="O38" i="11"/>
  <c r="O35" i="11"/>
  <c r="O37" i="11"/>
  <c r="N35" i="11"/>
  <c r="M36" i="11"/>
  <c r="N37" i="11" l="1"/>
  <c r="N36" i="11"/>
  <c r="I36" i="11"/>
  <c r="I37" i="11"/>
  <c r="R4" i="4" l="1"/>
  <c r="AC6" i="10"/>
  <c r="AC69" i="10"/>
  <c r="AC68" i="10"/>
  <c r="AC67" i="10"/>
  <c r="AC66" i="10"/>
  <c r="AC65" i="10"/>
  <c r="AC64" i="10"/>
  <c r="AC63" i="10"/>
  <c r="AC62" i="10"/>
  <c r="AC61" i="10"/>
  <c r="AC60" i="10"/>
  <c r="AC59" i="10"/>
  <c r="AC58" i="10"/>
  <c r="AC57" i="10"/>
  <c r="AC56" i="10"/>
  <c r="AC55" i="10"/>
  <c r="AC54" i="10"/>
  <c r="AC53" i="10"/>
  <c r="AC52" i="10"/>
  <c r="AC51" i="10"/>
  <c r="AC50" i="10"/>
  <c r="AC49" i="10"/>
  <c r="AC48" i="10"/>
  <c r="AC47" i="10"/>
  <c r="AC46" i="10"/>
  <c r="AC45" i="10"/>
  <c r="AC44" i="10"/>
  <c r="AC43" i="10"/>
  <c r="AC42" i="10"/>
  <c r="AC41" i="10"/>
  <c r="AC40" i="10"/>
  <c r="AC39" i="10"/>
  <c r="AC38" i="10"/>
  <c r="AC37" i="10"/>
  <c r="AC29" i="10"/>
  <c r="AC28" i="10"/>
  <c r="AD27" i="10"/>
  <c r="AC27" i="10"/>
  <c r="AC25" i="10"/>
  <c r="AC24" i="10"/>
  <c r="AD23" i="10"/>
  <c r="AC23" i="10"/>
  <c r="AC22" i="10"/>
  <c r="AD21" i="10"/>
  <c r="AC21" i="10"/>
  <c r="AC20" i="10"/>
  <c r="AD19" i="10"/>
  <c r="AC19" i="10"/>
  <c r="AC18" i="10"/>
  <c r="AC17" i="10"/>
  <c r="AC16" i="10"/>
  <c r="AD15" i="10"/>
  <c r="AC15" i="10"/>
  <c r="AC14" i="10"/>
  <c r="AD13" i="10"/>
  <c r="AC13" i="10"/>
  <c r="AC12" i="10"/>
  <c r="AD11" i="10"/>
  <c r="AC11" i="10"/>
  <c r="AC10" i="10"/>
  <c r="AD9" i="10"/>
  <c r="AC9" i="10"/>
  <c r="AC8" i="10"/>
  <c r="AC7" i="10"/>
  <c r="AC26" i="10" l="1"/>
  <c r="AC5" i="10"/>
  <c r="AD7" i="10"/>
  <c r="AC31" i="10"/>
  <c r="AC30" i="10"/>
  <c r="AC32" i="10" l="1"/>
  <c r="AC33" i="10" l="1"/>
  <c r="AC34" i="10" l="1"/>
  <c r="AD37" i="10" l="1"/>
  <c r="AC36" i="10"/>
  <c r="AD35" i="10"/>
  <c r="AC35" i="10"/>
  <c r="AD38" i="10"/>
  <c r="I101" i="10"/>
  <c r="D101" i="10"/>
  <c r="I100" i="10"/>
  <c r="D100" i="10"/>
  <c r="I99" i="10"/>
  <c r="D99" i="10"/>
  <c r="I98" i="10"/>
  <c r="D98" i="10"/>
  <c r="I97" i="10"/>
  <c r="D97" i="10"/>
  <c r="I96" i="10"/>
  <c r="D96" i="10"/>
  <c r="I95" i="10"/>
  <c r="D95" i="10"/>
  <c r="I94" i="10"/>
  <c r="D94" i="10"/>
  <c r="I93" i="10"/>
  <c r="D93" i="10"/>
  <c r="I92" i="10"/>
  <c r="D92" i="10"/>
  <c r="I91" i="10"/>
  <c r="D91" i="10"/>
  <c r="I90" i="10"/>
  <c r="D90" i="10"/>
  <c r="I89" i="10"/>
  <c r="D89" i="10"/>
  <c r="I88" i="10"/>
  <c r="D88" i="10"/>
  <c r="I87" i="10"/>
  <c r="D87" i="10"/>
  <c r="I86" i="10"/>
  <c r="D86" i="10"/>
  <c r="I85" i="10"/>
  <c r="D85" i="10"/>
  <c r="I84" i="10"/>
  <c r="D84" i="10"/>
  <c r="I83" i="10"/>
  <c r="D83" i="10"/>
  <c r="I82" i="10"/>
  <c r="D82" i="10"/>
  <c r="I81" i="10"/>
  <c r="D81" i="10"/>
  <c r="I80" i="10"/>
  <c r="D80" i="10"/>
  <c r="I79" i="10"/>
  <c r="D79" i="10"/>
  <c r="I78" i="10"/>
  <c r="D78" i="10"/>
  <c r="I77" i="10"/>
  <c r="D77" i="10"/>
  <c r="I76" i="10"/>
  <c r="D76" i="10"/>
  <c r="I75" i="10"/>
  <c r="D75" i="10"/>
  <c r="I74" i="10"/>
  <c r="D74" i="10"/>
  <c r="I73" i="10"/>
  <c r="D73" i="10"/>
  <c r="I72" i="10"/>
  <c r="D72" i="10"/>
  <c r="I71" i="10"/>
  <c r="D71" i="10"/>
  <c r="I70" i="10"/>
  <c r="D70" i="10"/>
  <c r="X69" i="10"/>
  <c r="S69" i="10"/>
  <c r="N69" i="10"/>
  <c r="I69" i="10"/>
  <c r="D69" i="10"/>
  <c r="X68" i="10"/>
  <c r="S68" i="10"/>
  <c r="N68" i="10"/>
  <c r="I68" i="10"/>
  <c r="D68" i="10"/>
  <c r="X67" i="10"/>
  <c r="S67" i="10"/>
  <c r="N67" i="10"/>
  <c r="I67" i="10"/>
  <c r="D67" i="10"/>
  <c r="X66" i="10"/>
  <c r="S66" i="10"/>
  <c r="N66" i="10"/>
  <c r="I66" i="10"/>
  <c r="D66" i="10"/>
  <c r="X65" i="10"/>
  <c r="S65" i="10"/>
  <c r="N65" i="10"/>
  <c r="I65" i="10"/>
  <c r="D65" i="10"/>
  <c r="X64" i="10"/>
  <c r="S64" i="10"/>
  <c r="N64" i="10"/>
  <c r="I64" i="10"/>
  <c r="D64" i="10"/>
  <c r="X63" i="10"/>
  <c r="S63" i="10"/>
  <c r="N63" i="10"/>
  <c r="I63" i="10"/>
  <c r="D63" i="10"/>
  <c r="X62" i="10"/>
  <c r="S62" i="10"/>
  <c r="N62" i="10"/>
  <c r="I62" i="10"/>
  <c r="D62" i="10"/>
  <c r="X61" i="10"/>
  <c r="S61" i="10"/>
  <c r="N61" i="10"/>
  <c r="I61" i="10"/>
  <c r="D61" i="10"/>
  <c r="X60" i="10"/>
  <c r="S60" i="10"/>
  <c r="N60" i="10"/>
  <c r="I60" i="10"/>
  <c r="D60" i="10"/>
  <c r="X59" i="10"/>
  <c r="S59" i="10"/>
  <c r="N59" i="10"/>
  <c r="I59" i="10"/>
  <c r="D59" i="10"/>
  <c r="X58" i="10"/>
  <c r="S58" i="10"/>
  <c r="N58" i="10"/>
  <c r="I58" i="10"/>
  <c r="D58" i="10"/>
  <c r="X57" i="10"/>
  <c r="S57" i="10"/>
  <c r="N57" i="10"/>
  <c r="I57" i="10"/>
  <c r="D57" i="10"/>
  <c r="X56" i="10"/>
  <c r="S56" i="10"/>
  <c r="N56" i="10"/>
  <c r="I56" i="10"/>
  <c r="D56" i="10"/>
  <c r="X55" i="10"/>
  <c r="S55" i="10"/>
  <c r="N55" i="10"/>
  <c r="I55" i="10"/>
  <c r="D55" i="10"/>
  <c r="X54" i="10"/>
  <c r="S54" i="10"/>
  <c r="N54" i="10"/>
  <c r="I54" i="10"/>
  <c r="D54" i="10"/>
  <c r="X53" i="10"/>
  <c r="S53" i="10"/>
  <c r="N53" i="10"/>
  <c r="I53" i="10"/>
  <c r="D53" i="10"/>
  <c r="X52" i="10"/>
  <c r="S52" i="10"/>
  <c r="N52" i="10"/>
  <c r="I52" i="10"/>
  <c r="D52" i="10"/>
  <c r="X51" i="10"/>
  <c r="S51" i="10"/>
  <c r="N51" i="10"/>
  <c r="I51" i="10"/>
  <c r="D51" i="10"/>
  <c r="X50" i="10"/>
  <c r="S50" i="10"/>
  <c r="N50" i="10"/>
  <c r="I50" i="10"/>
  <c r="D50" i="10"/>
  <c r="X49" i="10"/>
  <c r="S49" i="10"/>
  <c r="N49" i="10"/>
  <c r="I49" i="10"/>
  <c r="D49" i="10"/>
  <c r="X48" i="10"/>
  <c r="S48" i="10"/>
  <c r="N48" i="10"/>
  <c r="I48" i="10"/>
  <c r="D48" i="10"/>
  <c r="X47" i="10"/>
  <c r="S47" i="10"/>
  <c r="N47" i="10"/>
  <c r="I47" i="10"/>
  <c r="D47" i="10"/>
  <c r="X46" i="10"/>
  <c r="S46" i="10"/>
  <c r="N46" i="10"/>
  <c r="I46" i="10"/>
  <c r="D46" i="10"/>
  <c r="X45" i="10"/>
  <c r="S45" i="10"/>
  <c r="N45" i="10"/>
  <c r="I45" i="10"/>
  <c r="D45" i="10"/>
  <c r="X44" i="10"/>
  <c r="S44" i="10"/>
  <c r="N44" i="10"/>
  <c r="I44" i="10"/>
  <c r="D44" i="10"/>
  <c r="X43" i="10"/>
  <c r="S43" i="10"/>
  <c r="N43" i="10"/>
  <c r="I43" i="10"/>
  <c r="D43" i="10"/>
  <c r="X42" i="10"/>
  <c r="S42" i="10"/>
  <c r="N42" i="10"/>
  <c r="I42" i="10"/>
  <c r="D42" i="10"/>
  <c r="X41" i="10"/>
  <c r="S41" i="10"/>
  <c r="N41" i="10"/>
  <c r="I41" i="10"/>
  <c r="D41" i="10"/>
  <c r="X40" i="10"/>
  <c r="S40" i="10"/>
  <c r="N40" i="10"/>
  <c r="I40" i="10"/>
  <c r="D40" i="10"/>
  <c r="X39" i="10"/>
  <c r="S39" i="10"/>
  <c r="N39" i="10"/>
  <c r="I39" i="10"/>
  <c r="D39" i="10"/>
  <c r="X38" i="10"/>
  <c r="S38" i="10"/>
  <c r="N38" i="10"/>
  <c r="I38" i="10"/>
  <c r="E38" i="10"/>
  <c r="D38" i="10"/>
  <c r="X37" i="10"/>
  <c r="E37" i="10"/>
  <c r="D37" i="10"/>
  <c r="D36" i="10"/>
  <c r="E35" i="10"/>
  <c r="D35" i="10"/>
  <c r="D34" i="10"/>
  <c r="D33" i="10"/>
  <c r="D32" i="10"/>
  <c r="D31" i="10"/>
  <c r="W30" i="10"/>
  <c r="X30" i="10" s="1"/>
  <c r="D30" i="10"/>
  <c r="X29" i="10"/>
  <c r="R29" i="10"/>
  <c r="R30" i="10" s="1"/>
  <c r="M29" i="10"/>
  <c r="M30" i="10" s="1"/>
  <c r="H29" i="10"/>
  <c r="H30" i="10" s="1"/>
  <c r="D29" i="10"/>
  <c r="X28" i="10"/>
  <c r="D28" i="10"/>
  <c r="Y27" i="10"/>
  <c r="X27" i="10"/>
  <c r="E27" i="10"/>
  <c r="D27" i="10"/>
  <c r="D26" i="10"/>
  <c r="W25" i="10"/>
  <c r="X26" i="10" s="1"/>
  <c r="R25" i="10"/>
  <c r="R26" i="10" s="1"/>
  <c r="M25" i="10"/>
  <c r="M26" i="10" s="1"/>
  <c r="H25" i="10"/>
  <c r="H26" i="10" s="1"/>
  <c r="D25" i="10"/>
  <c r="X24" i="10"/>
  <c r="E24" i="10"/>
  <c r="D24" i="10"/>
  <c r="Y23" i="10"/>
  <c r="X23" i="10"/>
  <c r="R23" i="10"/>
  <c r="H23" i="10"/>
  <c r="E23" i="10"/>
  <c r="D23" i="10"/>
  <c r="X22" i="10"/>
  <c r="S22" i="10"/>
  <c r="I22" i="10"/>
  <c r="D22" i="10"/>
  <c r="Y21" i="10"/>
  <c r="X21" i="10"/>
  <c r="T21" i="10"/>
  <c r="S21" i="10"/>
  <c r="N21" i="10"/>
  <c r="I21" i="10"/>
  <c r="E21" i="10"/>
  <c r="D21" i="10"/>
  <c r="X20" i="10"/>
  <c r="S20" i="10"/>
  <c r="D20" i="10"/>
  <c r="Y19" i="10"/>
  <c r="X19" i="10"/>
  <c r="T19" i="10"/>
  <c r="S19" i="10"/>
  <c r="E19" i="10"/>
  <c r="D19" i="10"/>
  <c r="X18" i="10"/>
  <c r="S18" i="10"/>
  <c r="D18" i="10"/>
  <c r="X17" i="10"/>
  <c r="S17" i="10"/>
  <c r="M17" i="10"/>
  <c r="N17" i="10" s="1"/>
  <c r="D17" i="10"/>
  <c r="X16" i="10"/>
  <c r="S16" i="10"/>
  <c r="D16" i="10"/>
  <c r="Y15" i="10"/>
  <c r="X15" i="10"/>
  <c r="T15" i="10"/>
  <c r="S15" i="10"/>
  <c r="M15" i="10"/>
  <c r="H15" i="10"/>
  <c r="E15" i="10"/>
  <c r="D15" i="10"/>
  <c r="X14" i="10"/>
  <c r="S14" i="10"/>
  <c r="N14" i="10"/>
  <c r="I14" i="10"/>
  <c r="D14" i="10"/>
  <c r="Y13" i="10"/>
  <c r="X13" i="10"/>
  <c r="T13" i="10"/>
  <c r="S13" i="10"/>
  <c r="N13" i="10"/>
  <c r="I13" i="10"/>
  <c r="E13" i="10"/>
  <c r="D13" i="10"/>
  <c r="X12" i="10"/>
  <c r="S12" i="10"/>
  <c r="D12" i="10"/>
  <c r="Y11" i="10"/>
  <c r="X11" i="10"/>
  <c r="T11" i="10"/>
  <c r="S11" i="10"/>
  <c r="H11" i="10"/>
  <c r="E11" i="10"/>
  <c r="D11" i="10"/>
  <c r="X10" i="10"/>
  <c r="S10" i="10"/>
  <c r="M10" i="10"/>
  <c r="M11" i="10" s="1"/>
  <c r="I10" i="10"/>
  <c r="D10" i="10"/>
  <c r="Y9" i="10"/>
  <c r="X9" i="10"/>
  <c r="T9" i="10"/>
  <c r="S9" i="10"/>
  <c r="M9" i="10"/>
  <c r="J9" i="10"/>
  <c r="I9" i="10"/>
  <c r="E9" i="10"/>
  <c r="D9" i="10"/>
  <c r="X8" i="10"/>
  <c r="S8" i="10"/>
  <c r="N8" i="10"/>
  <c r="I8" i="10"/>
  <c r="D8" i="10"/>
  <c r="Y7" i="10"/>
  <c r="X7" i="10"/>
  <c r="T7" i="10"/>
  <c r="S7" i="10"/>
  <c r="O7" i="10"/>
  <c r="N7" i="10"/>
  <c r="I7" i="10"/>
  <c r="E7" i="10"/>
  <c r="D7" i="10"/>
  <c r="X6" i="10"/>
  <c r="S6" i="10"/>
  <c r="N6" i="10"/>
  <c r="E6" i="10"/>
  <c r="D6" i="10"/>
  <c r="X5" i="10"/>
  <c r="S5" i="10"/>
  <c r="N5" i="10"/>
  <c r="H5" i="10"/>
  <c r="D5" i="10"/>
  <c r="H16" i="10" l="1"/>
  <c r="I16" i="10" s="1"/>
  <c r="N10" i="10"/>
  <c r="O9" i="10"/>
  <c r="W31" i="10"/>
  <c r="W32" i="10" s="1"/>
  <c r="W33" i="10" s="1"/>
  <c r="O11" i="10"/>
  <c r="N29" i="10"/>
  <c r="I5" i="10"/>
  <c r="J15" i="10"/>
  <c r="I23" i="10"/>
  <c r="I11" i="10"/>
  <c r="I12" i="10"/>
  <c r="I15" i="10"/>
  <c r="N16" i="10"/>
  <c r="T23" i="10"/>
  <c r="N9" i="10"/>
  <c r="I24" i="10"/>
  <c r="I29" i="10"/>
  <c r="S29" i="10"/>
  <c r="R27" i="10"/>
  <c r="S26" i="10"/>
  <c r="H31" i="10"/>
  <c r="I30" i="10"/>
  <c r="M31" i="10"/>
  <c r="N30" i="10"/>
  <c r="H27" i="10"/>
  <c r="I26" i="10"/>
  <c r="R31" i="10"/>
  <c r="S30" i="10"/>
  <c r="N26" i="10"/>
  <c r="M27" i="10"/>
  <c r="S23" i="10"/>
  <c r="S24" i="10"/>
  <c r="S25" i="10"/>
  <c r="J7" i="10"/>
  <c r="I6" i="10"/>
  <c r="J11" i="10"/>
  <c r="J13" i="10"/>
  <c r="M18" i="10"/>
  <c r="X25" i="10"/>
  <c r="N11" i="10"/>
  <c r="N12" i="10"/>
  <c r="O13" i="10"/>
  <c r="N15" i="10"/>
  <c r="I25" i="10"/>
  <c r="O15" i="10"/>
  <c r="N25" i="10"/>
  <c r="H17" i="10" l="1"/>
  <c r="I17" i="10" s="1"/>
  <c r="N10" i="4"/>
  <c r="K10" i="4"/>
  <c r="X31" i="10"/>
  <c r="X32" i="10"/>
  <c r="N28" i="10"/>
  <c r="N27" i="10"/>
  <c r="M32" i="10"/>
  <c r="N31" i="10"/>
  <c r="R32" i="10"/>
  <c r="S31" i="10"/>
  <c r="I27" i="10"/>
  <c r="I28" i="10"/>
  <c r="H32" i="10"/>
  <c r="I31" i="10"/>
  <c r="M19" i="10"/>
  <c r="N18" i="10"/>
  <c r="W34" i="10"/>
  <c r="X33" i="10"/>
  <c r="T27" i="10"/>
  <c r="S27" i="10"/>
  <c r="S28" i="10"/>
  <c r="H18" i="10" l="1"/>
  <c r="H19" i="10" s="1"/>
  <c r="Q10" i="4"/>
  <c r="O21" i="10"/>
  <c r="N20" i="10"/>
  <c r="N19" i="10"/>
  <c r="M22" i="10"/>
  <c r="O19" i="10"/>
  <c r="H33" i="10"/>
  <c r="I32" i="10"/>
  <c r="M33" i="10"/>
  <c r="N32" i="10"/>
  <c r="R33" i="10"/>
  <c r="S32" i="10"/>
  <c r="O27" i="10"/>
  <c r="W35" i="10"/>
  <c r="X34" i="10"/>
  <c r="I18" i="10" l="1"/>
  <c r="M34" i="10"/>
  <c r="N33" i="10"/>
  <c r="X35" i="10"/>
  <c r="Y38" i="10"/>
  <c r="X36" i="10"/>
  <c r="Y37" i="10"/>
  <c r="Y35" i="10"/>
  <c r="J23" i="10"/>
  <c r="I20" i="10"/>
  <c r="J21" i="10"/>
  <c r="I19" i="10"/>
  <c r="J19" i="10"/>
  <c r="J27" i="10"/>
  <c r="H34" i="10"/>
  <c r="I33" i="10"/>
  <c r="M23" i="10"/>
  <c r="N22" i="10"/>
  <c r="R34" i="10"/>
  <c r="S33" i="10"/>
  <c r="O23" i="10" l="1"/>
  <c r="N23" i="10"/>
  <c r="N24" i="10"/>
  <c r="N34" i="10"/>
  <c r="M35" i="10"/>
  <c r="H35" i="10"/>
  <c r="I34" i="10"/>
  <c r="S34" i="10"/>
  <c r="R35" i="10"/>
  <c r="R36" i="10" l="1"/>
  <c r="T35" i="10"/>
  <c r="S35" i="10"/>
  <c r="T37" i="10"/>
  <c r="T38" i="10"/>
  <c r="J35" i="10"/>
  <c r="J38" i="10"/>
  <c r="I35" i="10"/>
  <c r="J37" i="10"/>
  <c r="H36" i="10"/>
  <c r="O37" i="10"/>
  <c r="O38" i="10"/>
  <c r="M36" i="10"/>
  <c r="O35" i="10"/>
  <c r="N35" i="10"/>
  <c r="S37" i="10" l="1"/>
  <c r="S36" i="10"/>
  <c r="I37" i="10"/>
  <c r="I36" i="10"/>
  <c r="N37" i="10"/>
  <c r="N36" i="10"/>
  <c r="D101" i="9" l="1"/>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X24" i="9" l="1"/>
  <c r="X69" i="9"/>
  <c r="S69" i="9"/>
  <c r="N69" i="9"/>
  <c r="X68" i="9"/>
  <c r="S68" i="9"/>
  <c r="N68" i="9"/>
  <c r="X67" i="9"/>
  <c r="S67" i="9"/>
  <c r="N67" i="9"/>
  <c r="I67" i="9"/>
  <c r="D67" i="9"/>
  <c r="X66" i="9"/>
  <c r="S66" i="9"/>
  <c r="N66" i="9"/>
  <c r="I66" i="9"/>
  <c r="D66" i="9"/>
  <c r="X65" i="9"/>
  <c r="S65" i="9"/>
  <c r="N65" i="9"/>
  <c r="I65" i="9"/>
  <c r="D65" i="9"/>
  <c r="X64" i="9"/>
  <c r="S64" i="9"/>
  <c r="N64" i="9"/>
  <c r="I64" i="9"/>
  <c r="D64" i="9"/>
  <c r="X63" i="9"/>
  <c r="S63" i="9"/>
  <c r="N63" i="9"/>
  <c r="I63" i="9"/>
  <c r="D63" i="9"/>
  <c r="X62" i="9"/>
  <c r="S62" i="9"/>
  <c r="N62" i="9"/>
  <c r="I62" i="9"/>
  <c r="D62" i="9"/>
  <c r="X61" i="9"/>
  <c r="S61" i="9"/>
  <c r="N61" i="9"/>
  <c r="I61" i="9"/>
  <c r="D61" i="9"/>
  <c r="X60" i="9"/>
  <c r="S60" i="9"/>
  <c r="N60" i="9"/>
  <c r="I60" i="9"/>
  <c r="D60" i="9"/>
  <c r="X59" i="9"/>
  <c r="S59" i="9"/>
  <c r="N59" i="9"/>
  <c r="I59" i="9"/>
  <c r="D59" i="9"/>
  <c r="X58" i="9"/>
  <c r="S58" i="9"/>
  <c r="N58" i="9"/>
  <c r="I58" i="9"/>
  <c r="D58" i="9"/>
  <c r="X57" i="9"/>
  <c r="S57" i="9"/>
  <c r="N57" i="9"/>
  <c r="I57" i="9"/>
  <c r="D57" i="9"/>
  <c r="X56" i="9"/>
  <c r="S56" i="9"/>
  <c r="N56" i="9"/>
  <c r="I56" i="9"/>
  <c r="D56" i="9"/>
  <c r="X55" i="9"/>
  <c r="S55" i="9"/>
  <c r="N55" i="9"/>
  <c r="I55" i="9"/>
  <c r="D55" i="9"/>
  <c r="X54" i="9"/>
  <c r="S54" i="9"/>
  <c r="N54" i="9"/>
  <c r="I54" i="9"/>
  <c r="D54" i="9"/>
  <c r="X53" i="9"/>
  <c r="S53" i="9"/>
  <c r="N53" i="9"/>
  <c r="I53" i="9"/>
  <c r="D53" i="9"/>
  <c r="X52" i="9"/>
  <c r="S52" i="9"/>
  <c r="N52" i="9"/>
  <c r="I52" i="9"/>
  <c r="D52" i="9"/>
  <c r="X51" i="9"/>
  <c r="S51" i="9"/>
  <c r="N51" i="9"/>
  <c r="I51" i="9"/>
  <c r="D51" i="9"/>
  <c r="X50" i="9"/>
  <c r="S50" i="9"/>
  <c r="N50" i="9"/>
  <c r="I50" i="9"/>
  <c r="D50" i="9"/>
  <c r="X49" i="9"/>
  <c r="S49" i="9"/>
  <c r="N49" i="9"/>
  <c r="I49" i="9"/>
  <c r="D49" i="9"/>
  <c r="X48" i="9"/>
  <c r="S48" i="9"/>
  <c r="N48" i="9"/>
  <c r="I48" i="9"/>
  <c r="D48" i="9"/>
  <c r="X47" i="9"/>
  <c r="S47" i="9"/>
  <c r="N47" i="9"/>
  <c r="I47" i="9"/>
  <c r="D47" i="9"/>
  <c r="X46" i="9"/>
  <c r="S46" i="9"/>
  <c r="N46" i="9"/>
  <c r="I46" i="9"/>
  <c r="D46" i="9"/>
  <c r="X45" i="9"/>
  <c r="S45" i="9"/>
  <c r="N45" i="9"/>
  <c r="I45" i="9"/>
  <c r="D45" i="9"/>
  <c r="X44" i="9"/>
  <c r="S44" i="9"/>
  <c r="N44" i="9"/>
  <c r="I44" i="9"/>
  <c r="D44" i="9"/>
  <c r="X43" i="9"/>
  <c r="S43" i="9"/>
  <c r="N43" i="9"/>
  <c r="I43" i="9"/>
  <c r="D43" i="9"/>
  <c r="X42" i="9"/>
  <c r="S42" i="9"/>
  <c r="N42" i="9"/>
  <c r="I42" i="9"/>
  <c r="D42" i="9"/>
  <c r="X41" i="9"/>
  <c r="S41" i="9"/>
  <c r="N41" i="9"/>
  <c r="I41" i="9"/>
  <c r="D41" i="9"/>
  <c r="X40" i="9"/>
  <c r="S40" i="9"/>
  <c r="N40" i="9"/>
  <c r="I40" i="9"/>
  <c r="D40" i="9"/>
  <c r="X39" i="9"/>
  <c r="S39" i="9"/>
  <c r="N39" i="9"/>
  <c r="I39" i="9"/>
  <c r="D39" i="9"/>
  <c r="X38" i="9"/>
  <c r="S38" i="9"/>
  <c r="N38" i="9"/>
  <c r="I38" i="9"/>
  <c r="E38" i="9"/>
  <c r="D38" i="9"/>
  <c r="X37" i="9"/>
  <c r="E37" i="9"/>
  <c r="D37" i="9"/>
  <c r="D36" i="9"/>
  <c r="E35" i="9"/>
  <c r="D35" i="9"/>
  <c r="D34" i="9"/>
  <c r="D33" i="9"/>
  <c r="D32" i="9"/>
  <c r="D31" i="9"/>
  <c r="D30" i="9"/>
  <c r="R29" i="9"/>
  <c r="R30" i="9" s="1"/>
  <c r="M29" i="9"/>
  <c r="N29" i="9" s="1"/>
  <c r="H29" i="9"/>
  <c r="I29" i="9" s="1"/>
  <c r="D29" i="9"/>
  <c r="D28" i="9"/>
  <c r="E27" i="9"/>
  <c r="D27" i="9"/>
  <c r="D26" i="9"/>
  <c r="R25" i="9"/>
  <c r="S25" i="9" s="1"/>
  <c r="M25" i="9"/>
  <c r="N25" i="9" s="1"/>
  <c r="H25" i="9"/>
  <c r="H26" i="9" s="1"/>
  <c r="D25" i="9"/>
  <c r="E24" i="9"/>
  <c r="D24" i="9"/>
  <c r="X23" i="9"/>
  <c r="R23" i="9"/>
  <c r="H23" i="9"/>
  <c r="E23" i="9"/>
  <c r="D23" i="9"/>
  <c r="X22" i="9"/>
  <c r="S22" i="9"/>
  <c r="I22" i="9"/>
  <c r="D22" i="9"/>
  <c r="X21" i="9"/>
  <c r="T21" i="9"/>
  <c r="S21" i="9"/>
  <c r="N21" i="9"/>
  <c r="I21" i="9"/>
  <c r="E21" i="9"/>
  <c r="D21" i="9"/>
  <c r="S20" i="9"/>
  <c r="D20" i="9"/>
  <c r="Y19" i="9"/>
  <c r="T19" i="9"/>
  <c r="S19" i="9"/>
  <c r="E19" i="9"/>
  <c r="D19" i="9"/>
  <c r="X18" i="9"/>
  <c r="S18" i="9"/>
  <c r="D18" i="9"/>
  <c r="X17" i="9"/>
  <c r="S17" i="9"/>
  <c r="M17" i="9"/>
  <c r="M18" i="9" s="1"/>
  <c r="D17" i="9"/>
  <c r="X16" i="9"/>
  <c r="S16" i="9"/>
  <c r="D16" i="9"/>
  <c r="Y15" i="9"/>
  <c r="X15" i="9"/>
  <c r="T15" i="9"/>
  <c r="S15" i="9"/>
  <c r="M15" i="9"/>
  <c r="H15" i="9"/>
  <c r="E15" i="9"/>
  <c r="D15" i="9"/>
  <c r="X14" i="9"/>
  <c r="S14" i="9"/>
  <c r="N14" i="9"/>
  <c r="I14" i="9"/>
  <c r="D14" i="9"/>
  <c r="Y13" i="9"/>
  <c r="X13" i="9"/>
  <c r="T13" i="9"/>
  <c r="S13" i="9"/>
  <c r="N13" i="9"/>
  <c r="I13" i="9"/>
  <c r="E13" i="9"/>
  <c r="D13" i="9"/>
  <c r="X12" i="9"/>
  <c r="S12" i="9"/>
  <c r="D12" i="9"/>
  <c r="Y11" i="9"/>
  <c r="X11" i="9"/>
  <c r="T11" i="9"/>
  <c r="S11" i="9"/>
  <c r="H11" i="9"/>
  <c r="E11" i="9"/>
  <c r="D11" i="9"/>
  <c r="X10" i="9"/>
  <c r="S10" i="9"/>
  <c r="M10" i="9"/>
  <c r="I10" i="9"/>
  <c r="D10" i="9"/>
  <c r="Y9" i="9"/>
  <c r="X9" i="9"/>
  <c r="T9" i="9"/>
  <c r="S9" i="9"/>
  <c r="M9" i="9"/>
  <c r="J9" i="9"/>
  <c r="I9" i="9"/>
  <c r="E9" i="9"/>
  <c r="D9" i="9"/>
  <c r="X8" i="9"/>
  <c r="S8" i="9"/>
  <c r="N8" i="9"/>
  <c r="I8" i="9"/>
  <c r="D8" i="9"/>
  <c r="Y7" i="9"/>
  <c r="X7" i="9"/>
  <c r="T7" i="9"/>
  <c r="S7" i="9"/>
  <c r="O7" i="9"/>
  <c r="N7" i="9"/>
  <c r="I7" i="9"/>
  <c r="E7" i="9"/>
  <c r="D7" i="9"/>
  <c r="X6" i="9"/>
  <c r="S6" i="9"/>
  <c r="N6" i="9"/>
  <c r="E6" i="9"/>
  <c r="D6" i="9"/>
  <c r="X5" i="9"/>
  <c r="S5" i="9"/>
  <c r="N5" i="9"/>
  <c r="H5" i="9"/>
  <c r="D5" i="9"/>
  <c r="W19" i="6"/>
  <c r="I25" i="9" l="1"/>
  <c r="N10" i="9"/>
  <c r="I23" i="9"/>
  <c r="I24" i="9"/>
  <c r="I12" i="9"/>
  <c r="J11" i="9"/>
  <c r="H16" i="9"/>
  <c r="H17" i="9" s="1"/>
  <c r="H18" i="9" s="1"/>
  <c r="S24" i="9"/>
  <c r="N9" i="9"/>
  <c r="M11" i="9"/>
  <c r="O11" i="9" s="1"/>
  <c r="I15" i="9"/>
  <c r="T23" i="9"/>
  <c r="O9" i="9"/>
  <c r="N16" i="9"/>
  <c r="S29" i="9"/>
  <c r="I6" i="9"/>
  <c r="W25" i="9"/>
  <c r="X29" i="9"/>
  <c r="W30" i="9"/>
  <c r="X28" i="9"/>
  <c r="N18" i="9"/>
  <c r="M19" i="9"/>
  <c r="R31" i="9"/>
  <c r="S30" i="9"/>
  <c r="H27" i="9"/>
  <c r="I26" i="9"/>
  <c r="I5" i="9"/>
  <c r="N15" i="9"/>
  <c r="N17" i="9"/>
  <c r="Y23" i="9"/>
  <c r="M26" i="9"/>
  <c r="H30" i="9"/>
  <c r="X20" i="9"/>
  <c r="Y27" i="9"/>
  <c r="R26" i="9"/>
  <c r="M30" i="9"/>
  <c r="J7" i="9"/>
  <c r="I11" i="9"/>
  <c r="X19" i="9"/>
  <c r="Y21" i="9"/>
  <c r="S23" i="9"/>
  <c r="J13" i="9"/>
  <c r="J15" i="9"/>
  <c r="X68" i="8"/>
  <c r="S68" i="8"/>
  <c r="N68" i="8"/>
  <c r="D68" i="8"/>
  <c r="H68" i="8" s="1"/>
  <c r="I68" i="8" s="1"/>
  <c r="X67" i="8"/>
  <c r="S67" i="8"/>
  <c r="N67" i="8"/>
  <c r="I67" i="8"/>
  <c r="D67" i="8"/>
  <c r="X66" i="8"/>
  <c r="S66" i="8"/>
  <c r="N66" i="8"/>
  <c r="I66" i="8"/>
  <c r="D66" i="8"/>
  <c r="X65" i="8"/>
  <c r="S65" i="8"/>
  <c r="N65" i="8"/>
  <c r="I65" i="8"/>
  <c r="D65" i="8"/>
  <c r="X64" i="8"/>
  <c r="S64" i="8"/>
  <c r="N64" i="8"/>
  <c r="I64" i="8"/>
  <c r="D64" i="8"/>
  <c r="X63" i="8"/>
  <c r="S63" i="8"/>
  <c r="N63" i="8"/>
  <c r="I63" i="8"/>
  <c r="D63" i="8"/>
  <c r="X62" i="8"/>
  <c r="S62" i="8"/>
  <c r="N62" i="8"/>
  <c r="I62" i="8"/>
  <c r="D62" i="8"/>
  <c r="X61" i="8"/>
  <c r="S61" i="8"/>
  <c r="N61" i="8"/>
  <c r="I61" i="8"/>
  <c r="D61" i="8"/>
  <c r="X60" i="8"/>
  <c r="S60" i="8"/>
  <c r="N60" i="8"/>
  <c r="I60" i="8"/>
  <c r="D60" i="8"/>
  <c r="X59" i="8"/>
  <c r="S59" i="8"/>
  <c r="N59" i="8"/>
  <c r="I59" i="8"/>
  <c r="D59" i="8"/>
  <c r="X58" i="8"/>
  <c r="S58" i="8"/>
  <c r="N58" i="8"/>
  <c r="I58" i="8"/>
  <c r="D58" i="8"/>
  <c r="X57" i="8"/>
  <c r="S57" i="8"/>
  <c r="N57" i="8"/>
  <c r="I57" i="8"/>
  <c r="D57" i="8"/>
  <c r="X56" i="8"/>
  <c r="S56" i="8"/>
  <c r="N56" i="8"/>
  <c r="I56" i="8"/>
  <c r="D56" i="8"/>
  <c r="X55" i="8"/>
  <c r="S55" i="8"/>
  <c r="N55" i="8"/>
  <c r="I55" i="8"/>
  <c r="D55" i="8"/>
  <c r="X54" i="8"/>
  <c r="S54" i="8"/>
  <c r="N54" i="8"/>
  <c r="I54" i="8"/>
  <c r="D54" i="8"/>
  <c r="X53" i="8"/>
  <c r="S53" i="8"/>
  <c r="N53" i="8"/>
  <c r="I53" i="8"/>
  <c r="D53" i="8"/>
  <c r="X52" i="8"/>
  <c r="S52" i="8"/>
  <c r="N52" i="8"/>
  <c r="I52" i="8"/>
  <c r="D52" i="8"/>
  <c r="X51" i="8"/>
  <c r="S51" i="8"/>
  <c r="N51" i="8"/>
  <c r="I51" i="8"/>
  <c r="D51" i="8"/>
  <c r="X50" i="8"/>
  <c r="S50" i="8"/>
  <c r="N50" i="8"/>
  <c r="I50" i="8"/>
  <c r="D50" i="8"/>
  <c r="X49" i="8"/>
  <c r="S49" i="8"/>
  <c r="N49" i="8"/>
  <c r="I49" i="8"/>
  <c r="D49" i="8"/>
  <c r="X48" i="8"/>
  <c r="S48" i="8"/>
  <c r="N48" i="8"/>
  <c r="I48" i="8"/>
  <c r="D48" i="8"/>
  <c r="X47" i="8"/>
  <c r="S47" i="8"/>
  <c r="N47" i="8"/>
  <c r="I47" i="8"/>
  <c r="D47" i="8"/>
  <c r="X46" i="8"/>
  <c r="S46" i="8"/>
  <c r="N46" i="8"/>
  <c r="I46" i="8"/>
  <c r="D46" i="8"/>
  <c r="X45" i="8"/>
  <c r="S45" i="8"/>
  <c r="N45" i="8"/>
  <c r="I45" i="8"/>
  <c r="D45" i="8"/>
  <c r="X44" i="8"/>
  <c r="S44" i="8"/>
  <c r="N44" i="8"/>
  <c r="I44" i="8"/>
  <c r="D44" i="8"/>
  <c r="X43" i="8"/>
  <c r="S43" i="8"/>
  <c r="N43" i="8"/>
  <c r="I43" i="8"/>
  <c r="D43" i="8"/>
  <c r="X42" i="8"/>
  <c r="S42" i="8"/>
  <c r="N42" i="8"/>
  <c r="I42" i="8"/>
  <c r="D42" i="8"/>
  <c r="X41" i="8"/>
  <c r="S41" i="8"/>
  <c r="N41" i="8"/>
  <c r="I41" i="8"/>
  <c r="D41" i="8"/>
  <c r="X40" i="8"/>
  <c r="S40" i="8"/>
  <c r="N40" i="8"/>
  <c r="I40" i="8"/>
  <c r="D40" i="8"/>
  <c r="X39" i="8"/>
  <c r="S39" i="8"/>
  <c r="N39" i="8"/>
  <c r="I39" i="8"/>
  <c r="D39" i="8"/>
  <c r="X38" i="8"/>
  <c r="S38" i="8"/>
  <c r="N38" i="8"/>
  <c r="I38" i="8"/>
  <c r="E38" i="8"/>
  <c r="D38" i="8"/>
  <c r="E37" i="8"/>
  <c r="D37" i="8"/>
  <c r="D36" i="8"/>
  <c r="E35" i="8"/>
  <c r="D35" i="8"/>
  <c r="D34" i="8"/>
  <c r="D33" i="8"/>
  <c r="D32" i="8"/>
  <c r="D31" i="8"/>
  <c r="D30" i="8"/>
  <c r="W29" i="8"/>
  <c r="W30" i="8" s="1"/>
  <c r="W31" i="8" s="1"/>
  <c r="R29" i="8"/>
  <c r="R30" i="8" s="1"/>
  <c r="M29" i="8"/>
  <c r="M30" i="8" s="1"/>
  <c r="H29" i="8"/>
  <c r="H30" i="8" s="1"/>
  <c r="D29" i="8"/>
  <c r="D28" i="8"/>
  <c r="E27" i="8"/>
  <c r="D27" i="8"/>
  <c r="D26" i="8"/>
  <c r="W25" i="8"/>
  <c r="X25" i="8" s="1"/>
  <c r="R25" i="8"/>
  <c r="R26" i="8" s="1"/>
  <c r="M25" i="8"/>
  <c r="M26" i="8" s="1"/>
  <c r="H25" i="8"/>
  <c r="I25" i="8" s="1"/>
  <c r="D25" i="8"/>
  <c r="E24" i="8"/>
  <c r="D24" i="8"/>
  <c r="W23" i="8"/>
  <c r="X24" i="8" s="1"/>
  <c r="R23" i="8"/>
  <c r="S24" i="8" s="1"/>
  <c r="H23" i="8"/>
  <c r="I23" i="8" s="1"/>
  <c r="E23" i="8"/>
  <c r="D23" i="8"/>
  <c r="X22" i="8"/>
  <c r="S22" i="8"/>
  <c r="I22" i="8"/>
  <c r="D22" i="8"/>
  <c r="X21" i="8"/>
  <c r="T21" i="8"/>
  <c r="S21" i="8"/>
  <c r="N21" i="8"/>
  <c r="I21" i="8"/>
  <c r="E21" i="8"/>
  <c r="D21" i="8"/>
  <c r="S20" i="8"/>
  <c r="D20" i="8"/>
  <c r="T19" i="8"/>
  <c r="S19" i="8"/>
  <c r="E19" i="8"/>
  <c r="D19" i="8"/>
  <c r="S18" i="8"/>
  <c r="D18" i="8"/>
  <c r="W17" i="8"/>
  <c r="X17" i="8" s="1"/>
  <c r="S17" i="8"/>
  <c r="M17" i="8"/>
  <c r="N17" i="8" s="1"/>
  <c r="D17" i="8"/>
  <c r="S16" i="8"/>
  <c r="D16" i="8"/>
  <c r="W15" i="8"/>
  <c r="X16" i="8" s="1"/>
  <c r="T15" i="8"/>
  <c r="S15" i="8"/>
  <c r="M15" i="8"/>
  <c r="N16" i="8" s="1"/>
  <c r="H15" i="8"/>
  <c r="I15" i="8" s="1"/>
  <c r="E15" i="8"/>
  <c r="D15" i="8"/>
  <c r="X14" i="8"/>
  <c r="S14" i="8"/>
  <c r="N14" i="8"/>
  <c r="I14" i="8"/>
  <c r="D14" i="8"/>
  <c r="X13" i="8"/>
  <c r="T13" i="8"/>
  <c r="S13" i="8"/>
  <c r="N13" i="8"/>
  <c r="I13" i="8"/>
  <c r="E13" i="8"/>
  <c r="D13" i="8"/>
  <c r="S12" i="8"/>
  <c r="D12" i="8"/>
  <c r="W11" i="8"/>
  <c r="Y15" i="8" s="1"/>
  <c r="T11" i="8"/>
  <c r="S11" i="8"/>
  <c r="H11" i="8"/>
  <c r="E11" i="8"/>
  <c r="D11" i="8"/>
  <c r="X10" i="8"/>
  <c r="S10" i="8"/>
  <c r="M10" i="8"/>
  <c r="M11" i="8" s="1"/>
  <c r="I10" i="8"/>
  <c r="D10" i="8"/>
  <c r="Y9" i="8"/>
  <c r="X9" i="8"/>
  <c r="T9" i="8"/>
  <c r="S9" i="8"/>
  <c r="M9" i="8"/>
  <c r="O9" i="8" s="1"/>
  <c r="J9" i="8"/>
  <c r="I9" i="8"/>
  <c r="E9" i="8"/>
  <c r="D9" i="8"/>
  <c r="X8" i="8"/>
  <c r="S8" i="8"/>
  <c r="N8" i="8"/>
  <c r="I8" i="8"/>
  <c r="D8" i="8"/>
  <c r="Y7" i="8"/>
  <c r="X7" i="8"/>
  <c r="T7" i="8"/>
  <c r="S7" i="8"/>
  <c r="O7" i="8"/>
  <c r="N7" i="8"/>
  <c r="I7" i="8"/>
  <c r="E7" i="8"/>
  <c r="D7" i="8"/>
  <c r="X6" i="8"/>
  <c r="S6" i="8"/>
  <c r="N6" i="8"/>
  <c r="E6" i="8"/>
  <c r="D6" i="8"/>
  <c r="X5" i="8"/>
  <c r="S5" i="8"/>
  <c r="N5" i="8"/>
  <c r="H5" i="8"/>
  <c r="J7" i="8" s="1"/>
  <c r="D5" i="8"/>
  <c r="J15" i="8" l="1"/>
  <c r="N12" i="9"/>
  <c r="O15" i="9"/>
  <c r="O13" i="9"/>
  <c r="O19" i="9"/>
  <c r="N11" i="9"/>
  <c r="N9" i="8"/>
  <c r="N25" i="8"/>
  <c r="W26" i="8"/>
  <c r="X26" i="8" s="1"/>
  <c r="I6" i="8"/>
  <c r="X23" i="8"/>
  <c r="X29" i="8"/>
  <c r="I16" i="9"/>
  <c r="I17" i="9"/>
  <c r="M27" i="8"/>
  <c r="N28" i="8" s="1"/>
  <c r="N26" i="8"/>
  <c r="J11" i="8"/>
  <c r="Y11" i="8"/>
  <c r="H26" i="8"/>
  <c r="H16" i="8"/>
  <c r="H17" i="8" s="1"/>
  <c r="I17" i="8" s="1"/>
  <c r="I5" i="8"/>
  <c r="N15" i="8"/>
  <c r="X15" i="8"/>
  <c r="S23" i="8"/>
  <c r="I12" i="8"/>
  <c r="M18" i="8"/>
  <c r="M19" i="8" s="1"/>
  <c r="N19" i="8" s="1"/>
  <c r="I24" i="8"/>
  <c r="X25" i="9"/>
  <c r="W31" i="9"/>
  <c r="X30" i="9"/>
  <c r="I28" i="9"/>
  <c r="I27" i="9"/>
  <c r="I30" i="9"/>
  <c r="H31" i="9"/>
  <c r="I18" i="9"/>
  <c r="H19" i="9"/>
  <c r="M27" i="9"/>
  <c r="N26" i="9"/>
  <c r="R32" i="9"/>
  <c r="S31" i="9"/>
  <c r="N30" i="9"/>
  <c r="M31" i="9"/>
  <c r="S26" i="9"/>
  <c r="R27" i="9"/>
  <c r="O21" i="9"/>
  <c r="N20" i="9"/>
  <c r="M22" i="9"/>
  <c r="N19" i="9"/>
  <c r="W32" i="8"/>
  <c r="X31" i="8"/>
  <c r="H31" i="8"/>
  <c r="I30" i="8"/>
  <c r="R27" i="8"/>
  <c r="S26" i="8"/>
  <c r="M31" i="8"/>
  <c r="N30" i="8"/>
  <c r="H18" i="8"/>
  <c r="R31" i="8"/>
  <c r="S30" i="8"/>
  <c r="N11" i="8"/>
  <c r="N12" i="8"/>
  <c r="O15" i="8"/>
  <c r="O13" i="8"/>
  <c r="O11" i="8"/>
  <c r="T23" i="8"/>
  <c r="S25" i="8"/>
  <c r="X30" i="8"/>
  <c r="X12" i="8"/>
  <c r="I29" i="8"/>
  <c r="W18" i="8"/>
  <c r="I11" i="8"/>
  <c r="X11" i="8"/>
  <c r="Y13" i="8"/>
  <c r="N29" i="8"/>
  <c r="N10" i="8"/>
  <c r="J13" i="8"/>
  <c r="S29" i="8"/>
  <c r="M22" i="8" l="1"/>
  <c r="N22" i="8" s="1"/>
  <c r="N18" i="8"/>
  <c r="N20" i="8"/>
  <c r="O21" i="8"/>
  <c r="W27" i="8"/>
  <c r="N27" i="8"/>
  <c r="O27" i="8"/>
  <c r="I16" i="8"/>
  <c r="O19" i="8"/>
  <c r="I26" i="8"/>
  <c r="H27" i="8"/>
  <c r="X27" i="9"/>
  <c r="X26" i="9"/>
  <c r="W32" i="9"/>
  <c r="X31" i="9"/>
  <c r="N28" i="9"/>
  <c r="O27" i="9"/>
  <c r="N27" i="9"/>
  <c r="T27" i="9"/>
  <c r="S28" i="9"/>
  <c r="S27" i="9"/>
  <c r="I19" i="9"/>
  <c r="J21" i="9"/>
  <c r="I20" i="9"/>
  <c r="J23" i="9"/>
  <c r="J19" i="9"/>
  <c r="N31" i="9"/>
  <c r="M32" i="9"/>
  <c r="I31" i="9"/>
  <c r="H32" i="9"/>
  <c r="M23" i="9"/>
  <c r="N22" i="9"/>
  <c r="R33" i="9"/>
  <c r="S32" i="9"/>
  <c r="J27" i="9"/>
  <c r="M32" i="8"/>
  <c r="N31" i="8"/>
  <c r="T27" i="8"/>
  <c r="S28" i="8"/>
  <c r="S27" i="8"/>
  <c r="W33" i="8"/>
  <c r="X32" i="8"/>
  <c r="H19" i="8"/>
  <c r="I18" i="8"/>
  <c r="W19" i="8"/>
  <c r="X18" i="8"/>
  <c r="R32" i="8"/>
  <c r="S31" i="8"/>
  <c r="H32" i="8"/>
  <c r="I31" i="8"/>
  <c r="M23" i="8" l="1"/>
  <c r="X28" i="8"/>
  <c r="X27" i="8"/>
  <c r="I28" i="8"/>
  <c r="I27" i="8"/>
  <c r="W33" i="9"/>
  <c r="X32" i="9"/>
  <c r="N24" i="9"/>
  <c r="O23" i="9"/>
  <c r="N23" i="9"/>
  <c r="I32" i="9"/>
  <c r="H33" i="9"/>
  <c r="R34" i="9"/>
  <c r="S33" i="9"/>
  <c r="N32" i="9"/>
  <c r="M33" i="9"/>
  <c r="W34" i="8"/>
  <c r="X33" i="8"/>
  <c r="O23" i="8"/>
  <c r="N23" i="8"/>
  <c r="N24" i="8"/>
  <c r="J23" i="8"/>
  <c r="I20" i="8"/>
  <c r="J21" i="8"/>
  <c r="I19" i="8"/>
  <c r="J27" i="8"/>
  <c r="J19" i="8"/>
  <c r="H33" i="8"/>
  <c r="I32" i="8"/>
  <c r="R33" i="8"/>
  <c r="S32" i="8"/>
  <c r="X20" i="8"/>
  <c r="Y23" i="8"/>
  <c r="Y21" i="8"/>
  <c r="X19" i="8"/>
  <c r="Y27" i="8"/>
  <c r="Y19" i="8"/>
  <c r="M33" i="8"/>
  <c r="N32" i="8"/>
  <c r="X33" i="9" l="1"/>
  <c r="W34" i="9"/>
  <c r="S34" i="9"/>
  <c r="R35" i="9"/>
  <c r="N33" i="9"/>
  <c r="M34" i="9"/>
  <c r="I33" i="9"/>
  <c r="H34" i="9"/>
  <c r="R34" i="8"/>
  <c r="S33" i="8"/>
  <c r="H34" i="8"/>
  <c r="I33" i="8"/>
  <c r="M34" i="8"/>
  <c r="N33" i="8"/>
  <c r="X34" i="8"/>
  <c r="W35" i="8"/>
  <c r="W35" i="9" l="1"/>
  <c r="X34" i="9"/>
  <c r="M35" i="9"/>
  <c r="N34" i="9"/>
  <c r="T37" i="9"/>
  <c r="T38" i="9"/>
  <c r="R36" i="9"/>
  <c r="T35" i="9"/>
  <c r="S35" i="9"/>
  <c r="H35" i="9"/>
  <c r="I34" i="9"/>
  <c r="Y37" i="8"/>
  <c r="W36" i="8"/>
  <c r="Y35" i="8"/>
  <c r="X35" i="8"/>
  <c r="Y38" i="8"/>
  <c r="M35" i="8"/>
  <c r="N34" i="8"/>
  <c r="I34" i="8"/>
  <c r="H35" i="8"/>
  <c r="R35" i="8"/>
  <c r="S34" i="8"/>
  <c r="X36" i="9" l="1"/>
  <c r="X35" i="9"/>
  <c r="Y35" i="9"/>
  <c r="Y37" i="9"/>
  <c r="Y38" i="9"/>
  <c r="J35" i="9"/>
  <c r="I35" i="9"/>
  <c r="J38" i="9"/>
  <c r="J37" i="9"/>
  <c r="H36" i="9"/>
  <c r="O38" i="9"/>
  <c r="O37" i="9"/>
  <c r="M36" i="9"/>
  <c r="N35" i="9"/>
  <c r="O35" i="9"/>
  <c r="S37" i="9"/>
  <c r="S36" i="9"/>
  <c r="X37" i="8"/>
  <c r="X36" i="8"/>
  <c r="M36" i="8"/>
  <c r="O35" i="8"/>
  <c r="O38" i="8"/>
  <c r="N35" i="8"/>
  <c r="O37" i="8"/>
  <c r="S35" i="8"/>
  <c r="T38" i="8"/>
  <c r="T37" i="8"/>
  <c r="T35" i="8"/>
  <c r="R36" i="8"/>
  <c r="H36" i="8"/>
  <c r="J38" i="8"/>
  <c r="J35" i="8"/>
  <c r="J37" i="8"/>
  <c r="I35" i="8"/>
  <c r="N37" i="9" l="1"/>
  <c r="N36" i="9"/>
  <c r="I37" i="9"/>
  <c r="I36" i="9"/>
  <c r="I37" i="8"/>
  <c r="I36" i="8"/>
  <c r="S37" i="8"/>
  <c r="S36" i="8"/>
  <c r="N37" i="8"/>
  <c r="N36" i="8"/>
  <c r="X69" i="6" l="1"/>
  <c r="S69" i="6"/>
  <c r="N69" i="6"/>
  <c r="D69" i="6"/>
  <c r="X68" i="6" l="1"/>
  <c r="S68" i="6"/>
  <c r="N68" i="6"/>
  <c r="D68" i="6"/>
  <c r="H68" i="6" s="1"/>
  <c r="X67" i="6"/>
  <c r="S67" i="6"/>
  <c r="N67" i="6"/>
  <c r="I67" i="6"/>
  <c r="D67" i="6"/>
  <c r="X66" i="6"/>
  <c r="S66" i="6"/>
  <c r="N66" i="6"/>
  <c r="I66" i="6"/>
  <c r="D66" i="6"/>
  <c r="X65" i="6"/>
  <c r="S65" i="6"/>
  <c r="N65" i="6"/>
  <c r="I65" i="6"/>
  <c r="D65" i="6"/>
  <c r="X64" i="6"/>
  <c r="S64" i="6"/>
  <c r="N64" i="6"/>
  <c r="I64" i="6"/>
  <c r="D64" i="6"/>
  <c r="X63" i="6"/>
  <c r="S63" i="6"/>
  <c r="N63" i="6"/>
  <c r="I63" i="6"/>
  <c r="D63" i="6"/>
  <c r="X62" i="6"/>
  <c r="S62" i="6"/>
  <c r="N62" i="6"/>
  <c r="I62" i="6"/>
  <c r="D62" i="6"/>
  <c r="X61" i="6"/>
  <c r="S61" i="6"/>
  <c r="N61" i="6"/>
  <c r="I61" i="6"/>
  <c r="D61" i="6"/>
  <c r="X60" i="6"/>
  <c r="S60" i="6"/>
  <c r="N60" i="6"/>
  <c r="I60" i="6"/>
  <c r="D60" i="6"/>
  <c r="X59" i="6"/>
  <c r="S59" i="6"/>
  <c r="N59" i="6"/>
  <c r="I59" i="6"/>
  <c r="D59" i="6"/>
  <c r="X58" i="6"/>
  <c r="S58" i="6"/>
  <c r="N58" i="6"/>
  <c r="I58" i="6"/>
  <c r="D58" i="6"/>
  <c r="X57" i="6"/>
  <c r="S57" i="6"/>
  <c r="N57" i="6"/>
  <c r="I57" i="6"/>
  <c r="D57" i="6"/>
  <c r="X56" i="6"/>
  <c r="S56" i="6"/>
  <c r="N56" i="6"/>
  <c r="I56" i="6"/>
  <c r="D56" i="6"/>
  <c r="X55" i="6"/>
  <c r="S55" i="6"/>
  <c r="N55" i="6"/>
  <c r="I55" i="6"/>
  <c r="D55" i="6"/>
  <c r="X54" i="6"/>
  <c r="S54" i="6"/>
  <c r="N54" i="6"/>
  <c r="I54" i="6"/>
  <c r="D54" i="6"/>
  <c r="X53" i="6"/>
  <c r="S53" i="6"/>
  <c r="N53" i="6"/>
  <c r="I53" i="6"/>
  <c r="D53" i="6"/>
  <c r="X52" i="6"/>
  <c r="S52" i="6"/>
  <c r="N52" i="6"/>
  <c r="I52" i="6"/>
  <c r="D52" i="6"/>
  <c r="X51" i="6"/>
  <c r="S51" i="6"/>
  <c r="N51" i="6"/>
  <c r="I51" i="6"/>
  <c r="D51" i="6"/>
  <c r="X50" i="6"/>
  <c r="S50" i="6"/>
  <c r="N50" i="6"/>
  <c r="I50" i="6"/>
  <c r="D50" i="6"/>
  <c r="X49" i="6"/>
  <c r="S49" i="6"/>
  <c r="N49" i="6"/>
  <c r="I49" i="6"/>
  <c r="D49" i="6"/>
  <c r="X48" i="6"/>
  <c r="S48" i="6"/>
  <c r="N48" i="6"/>
  <c r="I48" i="6"/>
  <c r="D48" i="6"/>
  <c r="X47" i="6"/>
  <c r="S47" i="6"/>
  <c r="N47" i="6"/>
  <c r="I47" i="6"/>
  <c r="D47" i="6"/>
  <c r="X46" i="6"/>
  <c r="S46" i="6"/>
  <c r="N46" i="6"/>
  <c r="I46" i="6"/>
  <c r="D46" i="6"/>
  <c r="X45" i="6"/>
  <c r="S45" i="6"/>
  <c r="N45" i="6"/>
  <c r="I45" i="6"/>
  <c r="D45" i="6"/>
  <c r="X44" i="6"/>
  <c r="S44" i="6"/>
  <c r="N44" i="6"/>
  <c r="I44" i="6"/>
  <c r="D44" i="6"/>
  <c r="X43" i="6"/>
  <c r="S43" i="6"/>
  <c r="N43" i="6"/>
  <c r="I43" i="6"/>
  <c r="D43" i="6"/>
  <c r="X42" i="6"/>
  <c r="S42" i="6"/>
  <c r="N42" i="6"/>
  <c r="I42" i="6"/>
  <c r="D42" i="6"/>
  <c r="X41" i="6"/>
  <c r="S41" i="6"/>
  <c r="N41" i="6"/>
  <c r="I41" i="6"/>
  <c r="D41" i="6"/>
  <c r="X40" i="6"/>
  <c r="S40" i="6"/>
  <c r="N40" i="6"/>
  <c r="I40" i="6"/>
  <c r="D40" i="6"/>
  <c r="X39" i="6"/>
  <c r="S39" i="6"/>
  <c r="N39" i="6"/>
  <c r="I39" i="6"/>
  <c r="D39" i="6"/>
  <c r="X38" i="6"/>
  <c r="S38" i="6"/>
  <c r="N38" i="6"/>
  <c r="I38" i="6"/>
  <c r="E38" i="6"/>
  <c r="D38" i="6"/>
  <c r="E37" i="6"/>
  <c r="D37" i="6"/>
  <c r="D36" i="6"/>
  <c r="E35" i="6"/>
  <c r="D35" i="6"/>
  <c r="D34" i="6"/>
  <c r="D33" i="6"/>
  <c r="D32" i="6"/>
  <c r="D31" i="6"/>
  <c r="D30" i="6"/>
  <c r="R29" i="6"/>
  <c r="R30" i="6" s="1"/>
  <c r="M29" i="6"/>
  <c r="M30" i="6" s="1"/>
  <c r="H29" i="6"/>
  <c r="I29" i="6" s="1"/>
  <c r="D29" i="6"/>
  <c r="D28" i="6"/>
  <c r="E27" i="6"/>
  <c r="D27" i="6"/>
  <c r="D26" i="6"/>
  <c r="R25" i="6"/>
  <c r="R26" i="6" s="1"/>
  <c r="M25" i="6"/>
  <c r="M26" i="6" s="1"/>
  <c r="H25" i="6"/>
  <c r="I25" i="6" s="1"/>
  <c r="D25" i="6"/>
  <c r="E24" i="6"/>
  <c r="D24" i="6"/>
  <c r="R23" i="6"/>
  <c r="T23" i="6" s="1"/>
  <c r="H23" i="6"/>
  <c r="E23" i="6"/>
  <c r="D23" i="6"/>
  <c r="X22" i="6"/>
  <c r="S22" i="6"/>
  <c r="I22" i="6"/>
  <c r="D22" i="6"/>
  <c r="X21" i="6"/>
  <c r="T21" i="6"/>
  <c r="S21" i="6"/>
  <c r="N21" i="6"/>
  <c r="I21" i="6"/>
  <c r="E21" i="6"/>
  <c r="D21" i="6"/>
  <c r="S20" i="6"/>
  <c r="D20" i="6"/>
  <c r="T19" i="6"/>
  <c r="S19" i="6"/>
  <c r="E19" i="6"/>
  <c r="D19" i="6"/>
  <c r="S18" i="6"/>
  <c r="D18" i="6"/>
  <c r="X17" i="6"/>
  <c r="S17" i="6"/>
  <c r="M17" i="6"/>
  <c r="M18" i="6" s="1"/>
  <c r="D17" i="6"/>
  <c r="S16" i="6"/>
  <c r="D16" i="6"/>
  <c r="Y15" i="6"/>
  <c r="T15" i="6"/>
  <c r="S15" i="6"/>
  <c r="M15" i="6"/>
  <c r="N16" i="6" s="1"/>
  <c r="H15" i="6"/>
  <c r="E15" i="6"/>
  <c r="D15" i="6"/>
  <c r="X14" i="6"/>
  <c r="S14" i="6"/>
  <c r="N14" i="6"/>
  <c r="I14" i="6"/>
  <c r="D14" i="6"/>
  <c r="X13" i="6"/>
  <c r="T13" i="6"/>
  <c r="S13" i="6"/>
  <c r="N13" i="6"/>
  <c r="I13" i="6"/>
  <c r="E13" i="6"/>
  <c r="D13" i="6"/>
  <c r="X12" i="6"/>
  <c r="S12" i="6"/>
  <c r="D12" i="6"/>
  <c r="Y13" i="6"/>
  <c r="T11" i="6"/>
  <c r="S11" i="6"/>
  <c r="H11" i="6"/>
  <c r="E11" i="6"/>
  <c r="D11" i="6"/>
  <c r="X10" i="6"/>
  <c r="S10" i="6"/>
  <c r="M10" i="6"/>
  <c r="I10" i="6"/>
  <c r="D10" i="6"/>
  <c r="Y9" i="6"/>
  <c r="X9" i="6"/>
  <c r="T9" i="6"/>
  <c r="S9" i="6"/>
  <c r="M9" i="6"/>
  <c r="O9" i="6" s="1"/>
  <c r="J9" i="6"/>
  <c r="I9" i="6"/>
  <c r="E9" i="6"/>
  <c r="D9" i="6"/>
  <c r="X8" i="6"/>
  <c r="S8" i="6"/>
  <c r="N8" i="6"/>
  <c r="I8" i="6"/>
  <c r="D8" i="6"/>
  <c r="Y7" i="6"/>
  <c r="X7" i="6"/>
  <c r="T7" i="6"/>
  <c r="S7" i="6"/>
  <c r="O7" i="6"/>
  <c r="N7" i="6"/>
  <c r="I7" i="6"/>
  <c r="E7" i="6"/>
  <c r="D7" i="6"/>
  <c r="X6" i="6"/>
  <c r="S6" i="6"/>
  <c r="N6" i="6"/>
  <c r="E6" i="6"/>
  <c r="D6" i="6"/>
  <c r="X5" i="6"/>
  <c r="S5" i="6"/>
  <c r="N5" i="6"/>
  <c r="H5" i="6"/>
  <c r="I6" i="6" s="1"/>
  <c r="D5" i="6"/>
  <c r="N10" i="6" l="1"/>
  <c r="N9" i="6"/>
  <c r="S24" i="6"/>
  <c r="I5" i="6"/>
  <c r="J15" i="6"/>
  <c r="I68" i="6"/>
  <c r="H69" i="6"/>
  <c r="I69" i="6" s="1"/>
  <c r="N15" i="6"/>
  <c r="I24" i="6"/>
  <c r="I12" i="6"/>
  <c r="S23" i="6"/>
  <c r="J13" i="6"/>
  <c r="H26" i="6"/>
  <c r="I26" i="6" s="1"/>
  <c r="X16" i="6"/>
  <c r="S26" i="6"/>
  <c r="R27" i="6"/>
  <c r="S28" i="6" s="1"/>
  <c r="S25" i="6"/>
  <c r="H30" i="6"/>
  <c r="H31" i="6" s="1"/>
  <c r="I31" i="6" s="1"/>
  <c r="N17" i="6"/>
  <c r="X15" i="6"/>
  <c r="I15" i="6"/>
  <c r="J11" i="6"/>
  <c r="Y11" i="6"/>
  <c r="M31" i="6"/>
  <c r="N30" i="6"/>
  <c r="M27" i="6"/>
  <c r="N26" i="6"/>
  <c r="R31" i="6"/>
  <c r="S30" i="6"/>
  <c r="M19" i="6"/>
  <c r="N18" i="6"/>
  <c r="X30" i="6"/>
  <c r="X26" i="6"/>
  <c r="H32" i="6"/>
  <c r="M11" i="6"/>
  <c r="N25" i="6"/>
  <c r="H16" i="6"/>
  <c r="X29" i="6"/>
  <c r="I23" i="6"/>
  <c r="X24" i="6"/>
  <c r="X23" i="6"/>
  <c r="X25" i="6"/>
  <c r="J7" i="6"/>
  <c r="I11" i="6"/>
  <c r="X11" i="6"/>
  <c r="N29" i="6"/>
  <c r="S29" i="6"/>
  <c r="S27" i="6" l="1"/>
  <c r="I30" i="6"/>
  <c r="H27" i="6"/>
  <c r="I28" i="6" s="1"/>
  <c r="T27" i="6"/>
  <c r="X18" i="6"/>
  <c r="M32" i="6"/>
  <c r="N31" i="6"/>
  <c r="O19" i="6"/>
  <c r="O15" i="6"/>
  <c r="O13" i="6"/>
  <c r="N12" i="6"/>
  <c r="O11" i="6"/>
  <c r="N11" i="6"/>
  <c r="O21" i="6"/>
  <c r="N20" i="6"/>
  <c r="M22" i="6"/>
  <c r="N19" i="6"/>
  <c r="H33" i="6"/>
  <c r="I32" i="6"/>
  <c r="X27" i="6"/>
  <c r="X28" i="6"/>
  <c r="R32" i="6"/>
  <c r="S31" i="6"/>
  <c r="I16" i="6"/>
  <c r="H17" i="6"/>
  <c r="N28" i="6"/>
  <c r="O27" i="6"/>
  <c r="N27" i="6"/>
  <c r="X31" i="6"/>
  <c r="I27" i="6" l="1"/>
  <c r="Y27" i="6"/>
  <c r="H18" i="6"/>
  <c r="I17" i="6"/>
  <c r="H34" i="6"/>
  <c r="I33" i="6"/>
  <c r="X32" i="6"/>
  <c r="M23" i="6"/>
  <c r="N22" i="6"/>
  <c r="R33" i="6"/>
  <c r="S32" i="6"/>
  <c r="M33" i="6"/>
  <c r="N32" i="6"/>
  <c r="Y19" i="6"/>
  <c r="Y21" i="6"/>
  <c r="X19" i="6"/>
  <c r="X20" i="6"/>
  <c r="Y23" i="6"/>
  <c r="M34" i="6" l="1"/>
  <c r="N33" i="6"/>
  <c r="I18" i="6"/>
  <c r="H19" i="6"/>
  <c r="H35" i="6"/>
  <c r="I34" i="6"/>
  <c r="R34" i="6"/>
  <c r="S33" i="6"/>
  <c r="O23" i="6"/>
  <c r="N23" i="6"/>
  <c r="N24" i="6"/>
  <c r="X33" i="6"/>
  <c r="M35" i="6" l="1"/>
  <c r="N34" i="6"/>
  <c r="R35" i="6"/>
  <c r="S34" i="6"/>
  <c r="H36" i="6"/>
  <c r="J38" i="6"/>
  <c r="J35" i="6"/>
  <c r="I35" i="6"/>
  <c r="J37" i="6"/>
  <c r="X34" i="6"/>
  <c r="I20" i="6"/>
  <c r="J21" i="6"/>
  <c r="J19" i="6"/>
  <c r="I19" i="6"/>
  <c r="J23" i="6"/>
  <c r="J27" i="6"/>
  <c r="M36" i="6" l="1"/>
  <c r="O35" i="6"/>
  <c r="O38" i="6"/>
  <c r="N35" i="6"/>
  <c r="O37" i="6"/>
  <c r="I36" i="6"/>
  <c r="I37" i="6"/>
  <c r="Y37" i="6"/>
  <c r="Y35" i="6"/>
  <c r="X35" i="6"/>
  <c r="Y38" i="6"/>
  <c r="T38" i="6"/>
  <c r="T37" i="6"/>
  <c r="R36" i="6"/>
  <c r="T35" i="6"/>
  <c r="S35" i="6"/>
  <c r="N4" i="4" l="1"/>
  <c r="M4" i="4"/>
  <c r="N37" i="6"/>
  <c r="N36" i="6"/>
  <c r="S37" i="6"/>
  <c r="S36" i="6"/>
  <c r="X37" i="6"/>
  <c r="X36" i="6"/>
  <c r="Q4" i="4" l="1"/>
  <c r="P4" i="4"/>
  <c r="O4" i="4"/>
  <c r="FM6" i="4" l="1"/>
  <c r="FK6" i="4" s="1"/>
  <c r="FI6" i="4" s="1"/>
  <c r="FG6" i="4" s="1"/>
  <c r="FE6" i="4" s="1"/>
  <c r="FC6" i="4" s="1"/>
  <c r="FA6" i="4" s="1"/>
  <c r="EY6" i="4" s="1"/>
  <c r="EW6" i="4" s="1"/>
  <c r="EU6" i="4" s="1"/>
  <c r="ES6" i="4" s="1"/>
  <c r="EQ6" i="4" s="1"/>
  <c r="EO6" i="4" s="1"/>
  <c r="EM6" i="4" s="1"/>
  <c r="EK6" i="4" s="1"/>
  <c r="EI6" i="4" s="1"/>
  <c r="EG6" i="4" s="1"/>
  <c r="EE6" i="4" s="1"/>
  <c r="EC6" i="4" s="1"/>
  <c r="EA6" i="4" s="1"/>
  <c r="DY6" i="4" s="1"/>
  <c r="DW6" i="4" s="1"/>
  <c r="DU6" i="4" s="1"/>
  <c r="DS6" i="4" s="1"/>
  <c r="DQ6" i="4" s="1"/>
  <c r="DO6" i="4" s="1"/>
  <c r="DM6" i="4" s="1"/>
  <c r="DK6" i="4" s="1"/>
  <c r="DI6" i="4" s="1"/>
  <c r="DG6" i="4" s="1"/>
  <c r="DE6" i="4" s="1"/>
  <c r="DC6" i="4" s="1"/>
  <c r="DA6" i="4" s="1"/>
  <c r="CY6" i="4" s="1"/>
  <c r="CW6" i="4" s="1"/>
  <c r="CU6" i="4" s="1"/>
  <c r="CS6" i="4" s="1"/>
  <c r="CQ6" i="4" s="1"/>
  <c r="CO6" i="4" s="1"/>
  <c r="CM6" i="4" s="1"/>
  <c r="CK6" i="4" s="1"/>
  <c r="CI6" i="4" s="1"/>
  <c r="CG6" i="4" s="1"/>
  <c r="CE6" i="4" s="1"/>
  <c r="CC6" i="4" s="1"/>
  <c r="CA6" i="4" s="1"/>
  <c r="BY6" i="4" s="1"/>
  <c r="BW6" i="4" s="1"/>
  <c r="BU6" i="4" s="1"/>
  <c r="BS6" i="4" s="1"/>
  <c r="BQ6" i="4" s="1"/>
  <c r="BO6" i="4" s="1"/>
  <c r="BM6" i="4" s="1"/>
  <c r="BK6" i="4" s="1"/>
  <c r="BI6" i="4" s="1"/>
  <c r="BG6" i="4" s="1"/>
  <c r="BE6" i="4" s="1"/>
  <c r="BC6" i="4" s="1"/>
  <c r="BA6" i="4" s="1"/>
  <c r="AY6" i="4" s="1"/>
  <c r="AW6" i="4" s="1"/>
  <c r="AU6" i="4" s="1"/>
  <c r="AS6" i="4" s="1"/>
  <c r="AQ6" i="4" s="1"/>
  <c r="AO6" i="4" s="1"/>
  <c r="AM6" i="4" s="1"/>
  <c r="AK6" i="4" s="1"/>
  <c r="AI6" i="4" s="1"/>
  <c r="AG6" i="4" s="1"/>
  <c r="AE6" i="4" s="1"/>
  <c r="L9" i="4"/>
  <c r="AC6" i="4" l="1"/>
  <c r="AA6" i="4" s="1"/>
  <c r="F10" i="4"/>
  <c r="Y6" i="4" l="1"/>
  <c r="W6" i="4" s="1"/>
  <c r="U6" i="4" s="1"/>
  <c r="S6" i="4" s="1"/>
  <c r="F11" i="4"/>
  <c r="E12" i="4" l="1"/>
  <c r="F12" i="4" l="1"/>
  <c r="E13" i="4" l="1"/>
  <c r="E14" i="4" l="1"/>
  <c r="F14" i="4" s="1"/>
  <c r="F13" i="4"/>
  <c r="E15" i="4" l="1"/>
  <c r="F15" i="4" s="1"/>
  <c r="E16" i="4" l="1"/>
  <c r="F16" i="4" s="1"/>
  <c r="E17" i="4" l="1"/>
  <c r="E18" i="4" s="1"/>
  <c r="F17" i="4"/>
  <c r="E19" i="4"/>
  <c r="F18" i="4"/>
  <c r="F19" i="4" l="1"/>
  <c r="E20" i="4" l="1"/>
  <c r="E21" i="4" s="1"/>
  <c r="F21" i="4" s="1"/>
  <c r="F20" i="4" l="1"/>
  <c r="E22" i="4" l="1"/>
  <c r="E23" i="4" l="1"/>
  <c r="F22" i="4"/>
  <c r="F23" i="4" l="1"/>
  <c r="E24" i="4"/>
  <c r="F24" i="4" s="1"/>
  <c r="E25" i="4" l="1"/>
  <c r="E26" i="4" s="1"/>
  <c r="F26" i="4" s="1"/>
  <c r="F25" i="4" l="1"/>
  <c r="E27" i="4" l="1"/>
  <c r="E28" i="4" s="1"/>
  <c r="E29" i="4" l="1"/>
  <c r="E30" i="4" s="1"/>
  <c r="E31" i="4" s="1"/>
  <c r="E32" i="4" s="1"/>
  <c r="E33" i="4" s="1"/>
  <c r="E34" i="4" s="1"/>
  <c r="E35" i="4" s="1"/>
  <c r="F28" i="4"/>
  <c r="F27" i="4"/>
  <c r="F33" i="4"/>
  <c r="F34" i="4" l="1"/>
  <c r="F29" i="4"/>
  <c r="F32" i="4"/>
  <c r="F31" i="4"/>
  <c r="F30" i="4"/>
  <c r="E36" i="4"/>
  <c r="F35" i="4"/>
  <c r="E37" i="4" l="1"/>
  <c r="F36" i="4"/>
  <c r="E38" i="4" l="1"/>
  <c r="F37" i="4"/>
  <c r="E39" i="4" l="1"/>
  <c r="F38" i="4"/>
  <c r="E40" i="4" l="1"/>
  <c r="F39" i="4"/>
  <c r="E41" i="4" l="1"/>
  <c r="F40" i="4"/>
  <c r="F41" i="4" l="1"/>
  <c r="E42" i="4" l="1"/>
  <c r="E43" i="4" s="1"/>
  <c r="F43" i="4" s="1"/>
  <c r="E44" i="4" l="1"/>
  <c r="F42" i="4"/>
  <c r="E45" i="4" l="1"/>
  <c r="F44" i="4"/>
  <c r="E46" i="4" l="1"/>
  <c r="F45" i="4"/>
  <c r="E47" i="4" l="1"/>
  <c r="F46" i="4"/>
  <c r="E48" i="4" l="1"/>
  <c r="F47" i="4"/>
  <c r="E49" i="4" l="1"/>
  <c r="F48" i="4"/>
  <c r="E50" i="4" l="1"/>
  <c r="F49" i="4"/>
  <c r="F50" i="4" l="1"/>
  <c r="E51" i="4"/>
  <c r="E52" i="4" l="1"/>
  <c r="F51" i="4"/>
  <c r="E53" i="4" l="1"/>
  <c r="F52" i="4"/>
  <c r="E54" i="4" l="1"/>
  <c r="F53" i="4"/>
  <c r="E55" i="4" l="1"/>
  <c r="F54" i="4"/>
  <c r="F55" i="4" l="1"/>
  <c r="E56" i="4"/>
  <c r="E57" i="4" l="1"/>
  <c r="F56" i="4"/>
  <c r="E58" i="4" l="1"/>
  <c r="F57" i="4"/>
  <c r="F58" i="4" l="1"/>
  <c r="E59" i="4"/>
  <c r="E60" i="4" l="1"/>
  <c r="F59" i="4"/>
  <c r="E61" i="4" l="1"/>
  <c r="F60" i="4"/>
  <c r="E62" i="4" l="1"/>
  <c r="F61" i="4"/>
  <c r="E63" i="4" l="1"/>
  <c r="F62" i="4"/>
  <c r="E64" i="4" l="1"/>
  <c r="F63" i="4"/>
  <c r="E65" i="4" l="1"/>
  <c r="F64" i="4"/>
  <c r="E66" i="4" l="1"/>
  <c r="F65" i="4"/>
  <c r="E67" i="4" l="1"/>
  <c r="F66" i="4"/>
  <c r="E68" i="4" l="1"/>
  <c r="F67" i="4"/>
  <c r="E69" i="4" l="1"/>
  <c r="F68" i="4"/>
  <c r="F69" i="4" l="1"/>
  <c r="E70" i="4"/>
  <c r="F70" i="4" l="1"/>
  <c r="E71" i="4"/>
  <c r="F71" i="4" l="1"/>
  <c r="E72" i="4" l="1"/>
  <c r="E73" i="4" l="1"/>
  <c r="F72" i="4"/>
  <c r="F73" i="4" l="1"/>
  <c r="E74" i="4"/>
  <c r="F74" i="4" l="1"/>
  <c r="E75" i="4"/>
  <c r="E76" i="4" l="1"/>
  <c r="F75" i="4"/>
  <c r="F76" i="4" l="1"/>
  <c r="E77" i="4"/>
  <c r="E78" i="4" l="1"/>
  <c r="F77" i="4"/>
  <c r="F78" i="4" l="1"/>
  <c r="E79" i="4"/>
  <c r="E80" i="4" s="1"/>
  <c r="F80" i="4" s="1"/>
  <c r="E81" i="4" l="1"/>
  <c r="F79" i="4"/>
  <c r="E82" i="4" l="1"/>
  <c r="F81" i="4"/>
  <c r="E83" i="4" l="1"/>
  <c r="F82" i="4"/>
  <c r="E84" i="4" l="1"/>
  <c r="F83" i="4"/>
  <c r="F84" i="4" l="1"/>
  <c r="E85" i="4"/>
  <c r="F85" i="4" l="1"/>
  <c r="E86" i="4" l="1"/>
  <c r="E87" i="4" s="1"/>
  <c r="F87" i="4" l="1"/>
  <c r="E88" i="4"/>
  <c r="F86" i="4"/>
  <c r="E89" i="4" l="1"/>
  <c r="F88" i="4"/>
  <c r="E90" i="4" l="1"/>
  <c r="F89" i="4"/>
  <c r="E91" i="4" l="1"/>
  <c r="F90" i="4"/>
  <c r="F91" i="4" l="1"/>
  <c r="E92" i="4"/>
  <c r="F92" i="4" l="1"/>
  <c r="E93" i="4" l="1"/>
  <c r="F93" i="4" l="1"/>
  <c r="E94" i="4"/>
  <c r="F94" i="4" l="1"/>
  <c r="E95" i="4"/>
  <c r="E96" i="4" l="1"/>
  <c r="F95" i="4"/>
  <c r="F96" i="4" l="1"/>
  <c r="E97" i="4"/>
  <c r="E98" i="4" s="1"/>
  <c r="F98" i="4" s="1"/>
  <c r="F97" i="4" l="1"/>
  <c r="E99" i="4"/>
  <c r="F99" i="4" l="1"/>
  <c r="E100" i="4" l="1"/>
  <c r="F100" i="4" l="1"/>
  <c r="E101" i="4" l="1"/>
  <c r="E102" i="4" s="1"/>
  <c r="E103" i="4" l="1"/>
  <c r="F102" i="4"/>
  <c r="F101" i="4"/>
  <c r="F103" i="4" l="1"/>
  <c r="E104" i="4"/>
  <c r="E105" i="4" l="1"/>
  <c r="F104" i="4"/>
  <c r="F105" i="4" l="1"/>
  <c r="E106" i="4"/>
  <c r="E107" i="4" l="1"/>
  <c r="F106" i="4"/>
  <c r="F107" i="4" l="1"/>
  <c r="E108" i="4"/>
  <c r="F108" i="4" l="1"/>
  <c r="E109" i="4"/>
  <c r="E110" i="4" l="1"/>
  <c r="F109" i="4"/>
  <c r="F110" i="4" l="1"/>
  <c r="E111" i="4"/>
  <c r="E112" i="4" l="1"/>
  <c r="F111" i="4"/>
  <c r="E113" i="4" l="1"/>
  <c r="F112" i="4"/>
  <c r="F113" i="4" l="1"/>
  <c r="E114" i="4"/>
  <c r="F114" i="4" l="1"/>
  <c r="E115" i="4"/>
  <c r="F115" i="4" l="1"/>
  <c r="E116" i="4"/>
  <c r="F116" i="4" l="1"/>
  <c r="E117" i="4"/>
  <c r="F117" i="4" l="1"/>
  <c r="E118" i="4"/>
  <c r="E119" i="4"/>
  <c r="E120" i="4" s="1"/>
  <c r="F119" i="4"/>
  <c r="E121" i="4" l="1"/>
  <c r="F120" i="4"/>
  <c r="E122" i="4" l="1"/>
  <c r="F121" i="4"/>
  <c r="E123" i="4" l="1"/>
  <c r="F122" i="4"/>
  <c r="E124" i="4" l="1"/>
  <c r="F123" i="4"/>
  <c r="E125" i="4" l="1"/>
  <c r="F124" i="4"/>
  <c r="E126" i="4" l="1"/>
  <c r="F125" i="4"/>
  <c r="E127" i="4" l="1"/>
  <c r="F126" i="4"/>
  <c r="E128" i="4" l="1"/>
  <c r="F127" i="4"/>
  <c r="E129" i="4" l="1"/>
  <c r="F128" i="4"/>
  <c r="E130" i="4" l="1"/>
  <c r="F129" i="4"/>
  <c r="E131" i="4" l="1"/>
  <c r="F130" i="4"/>
  <c r="E132" i="4" l="1"/>
  <c r="F131" i="4"/>
  <c r="E133" i="4" l="1"/>
  <c r="F132" i="4"/>
  <c r="E134" i="4" l="1"/>
  <c r="F133" i="4"/>
  <c r="E135" i="4" l="1"/>
  <c r="F134" i="4"/>
  <c r="E136" i="4" l="1"/>
  <c r="F135" i="4"/>
  <c r="E137" i="4" l="1"/>
  <c r="F136" i="4"/>
  <c r="E138" i="4" l="1"/>
  <c r="F137" i="4"/>
  <c r="E139" i="4" l="1"/>
  <c r="F138" i="4"/>
  <c r="E140" i="4" l="1"/>
  <c r="F139" i="4"/>
  <c r="E141" i="4" l="1"/>
  <c r="F140" i="4"/>
  <c r="E142" i="4" l="1"/>
  <c r="F141" i="4"/>
  <c r="E143" i="4" l="1"/>
  <c r="F142" i="4"/>
  <c r="E144" i="4" l="1"/>
  <c r="F143" i="4"/>
  <c r="E145" i="4" l="1"/>
  <c r="F144" i="4"/>
  <c r="E146" i="4" l="1"/>
  <c r="F145" i="4"/>
  <c r="E147" i="4" l="1"/>
  <c r="F146" i="4"/>
  <c r="E148" i="4" l="1"/>
  <c r="F147" i="4"/>
  <c r="E149" i="4" l="1"/>
  <c r="F148" i="4"/>
  <c r="E150" i="4" l="1"/>
  <c r="F149" i="4"/>
  <c r="E151" i="4" l="1"/>
  <c r="F150" i="4"/>
  <c r="E152" i="4" l="1"/>
  <c r="E153" i="4" s="1"/>
  <c r="F151" i="4"/>
  <c r="E154" i="4" l="1"/>
  <c r="F153" i="4"/>
  <c r="E155" i="4" l="1"/>
  <c r="F154" i="4"/>
  <c r="E156" i="4" l="1"/>
  <c r="F155" i="4"/>
  <c r="E157" i="4" l="1"/>
  <c r="F156" i="4"/>
  <c r="E158" i="4" l="1"/>
  <c r="F157" i="4"/>
  <c r="E159" i="4" l="1"/>
  <c r="F158" i="4"/>
  <c r="E160" i="4" l="1"/>
  <c r="F159" i="4"/>
  <c r="E161" i="4" l="1"/>
  <c r="F160" i="4"/>
  <c r="E162" i="4" l="1"/>
  <c r="F161" i="4"/>
  <c r="E163" i="4" l="1"/>
  <c r="F162" i="4"/>
  <c r="E164" i="4" l="1"/>
  <c r="F163" i="4"/>
  <c r="E165" i="4" l="1"/>
  <c r="F164" i="4"/>
  <c r="E166" i="4" l="1"/>
  <c r="F165" i="4"/>
  <c r="E167" i="4" l="1"/>
  <c r="F166" i="4"/>
  <c r="E168" i="4" l="1"/>
  <c r="F167" i="4"/>
  <c r="E169" i="4" l="1"/>
  <c r="F168" i="4"/>
  <c r="E170" i="4" l="1"/>
  <c r="F169" i="4"/>
  <c r="E171" i="4" l="1"/>
  <c r="F170" i="4"/>
  <c r="E172" i="4" l="1"/>
  <c r="F171" i="4"/>
  <c r="E173" i="4" l="1"/>
  <c r="F172" i="4"/>
  <c r="E174" i="4" l="1"/>
  <c r="F173" i="4"/>
  <c r="E175" i="4" l="1"/>
  <c r="F174" i="4"/>
  <c r="E176" i="4" l="1"/>
  <c r="F175" i="4"/>
  <c r="E177" i="4" l="1"/>
  <c r="F176" i="4"/>
  <c r="E178" i="4" l="1"/>
  <c r="F177" i="4"/>
  <c r="E179" i="4" l="1"/>
  <c r="F178" i="4"/>
  <c r="E180" i="4" l="1"/>
  <c r="F179" i="4"/>
  <c r="E181" i="4" l="1"/>
  <c r="F180" i="4"/>
  <c r="E182" i="4" l="1"/>
  <c r="F181" i="4"/>
  <c r="E183" i="4" l="1"/>
  <c r="F182" i="4"/>
  <c r="E184" i="4" l="1"/>
  <c r="F183" i="4"/>
  <c r="E185" i="4" l="1"/>
  <c r="F184" i="4"/>
  <c r="E186" i="4" l="1"/>
  <c r="F185" i="4"/>
  <c r="E187" i="4" l="1"/>
  <c r="F186" i="4"/>
  <c r="E188" i="4" l="1"/>
  <c r="F187" i="4"/>
  <c r="E189" i="4" l="1"/>
  <c r="F188" i="4"/>
  <c r="E190" i="4" l="1"/>
  <c r="F189" i="4"/>
  <c r="E191" i="4" l="1"/>
  <c r="F190" i="4"/>
  <c r="E192" i="4" l="1"/>
  <c r="F191" i="4"/>
  <c r="E193" i="4" l="1"/>
  <c r="F192" i="4"/>
  <c r="E194" i="4" l="1"/>
  <c r="F193" i="4"/>
  <c r="E195" i="4" l="1"/>
  <c r="F194" i="4"/>
  <c r="E196" i="4" l="1"/>
  <c r="F195" i="4"/>
  <c r="E197" i="4" l="1"/>
  <c r="F196" i="4"/>
  <c r="E198" i="4" l="1"/>
  <c r="F197" i="4"/>
  <c r="E199" i="4" l="1"/>
  <c r="F198" i="4"/>
  <c r="E200" i="4" l="1"/>
  <c r="F199" i="4"/>
  <c r="E201" i="4" l="1"/>
  <c r="F200" i="4"/>
  <c r="E202" i="4" l="1"/>
  <c r="F201" i="4"/>
  <c r="E203" i="4" l="1"/>
  <c r="F202" i="4"/>
  <c r="E204" i="4" l="1"/>
  <c r="F203" i="4"/>
  <c r="E205" i="4" l="1"/>
  <c r="F204" i="4"/>
  <c r="E206" i="4" l="1"/>
  <c r="F205" i="4"/>
  <c r="E207" i="4" l="1"/>
  <c r="F206" i="4"/>
  <c r="E208" i="4" l="1"/>
  <c r="F207" i="4"/>
  <c r="E209" i="4" l="1"/>
  <c r="F208" i="4"/>
  <c r="E210" i="4" l="1"/>
  <c r="F209" i="4"/>
  <c r="E211" i="4" l="1"/>
  <c r="F210" i="4"/>
  <c r="E212" i="4" l="1"/>
  <c r="F211" i="4"/>
  <c r="E213" i="4" l="1"/>
  <c r="F212" i="4"/>
  <c r="E214" i="4" l="1"/>
  <c r="F213" i="4"/>
  <c r="E215" i="4" l="1"/>
  <c r="F214" i="4"/>
  <c r="E216" i="4" l="1"/>
  <c r="F215" i="4"/>
  <c r="E217" i="4" l="1"/>
  <c r="F216" i="4"/>
  <c r="E218" i="4" l="1"/>
  <c r="F217" i="4"/>
  <c r="E219" i="4" l="1"/>
  <c r="F218" i="4"/>
  <c r="E220" i="4" l="1"/>
  <c r="F219" i="4"/>
  <c r="E221" i="4" l="1"/>
  <c r="F220" i="4"/>
  <c r="E222" i="4" l="1"/>
  <c r="F221" i="4"/>
  <c r="E223" i="4" l="1"/>
  <c r="F222" i="4"/>
  <c r="E224" i="4" l="1"/>
  <c r="F223" i="4"/>
  <c r="E225" i="4" l="1"/>
  <c r="F224" i="4"/>
  <c r="E226" i="4" l="1"/>
  <c r="F225" i="4"/>
  <c r="E227" i="4" l="1"/>
  <c r="F226" i="4"/>
  <c r="E228" i="4" l="1"/>
  <c r="F227" i="4"/>
  <c r="E229" i="4" l="1"/>
  <c r="F228" i="4"/>
  <c r="E230" i="4" l="1"/>
  <c r="F229" i="4"/>
  <c r="E231" i="4" l="1"/>
  <c r="F230" i="4"/>
  <c r="E232" i="4" l="1"/>
  <c r="F231" i="4"/>
  <c r="E233" i="4" l="1"/>
  <c r="F232" i="4"/>
  <c r="E234" i="4" l="1"/>
  <c r="F233" i="4"/>
  <c r="E235" i="4" l="1"/>
  <c r="F234" i="4"/>
  <c r="E236" i="4" l="1"/>
  <c r="F235" i="4"/>
  <c r="E237" i="4" l="1"/>
  <c r="F236" i="4"/>
  <c r="E238" i="4" l="1"/>
  <c r="F237" i="4"/>
  <c r="E239" i="4" l="1"/>
  <c r="F238" i="4"/>
  <c r="E240" i="4" l="1"/>
  <c r="F239" i="4"/>
  <c r="E241" i="4" l="1"/>
  <c r="F240" i="4"/>
  <c r="E242" i="4" l="1"/>
  <c r="F241" i="4"/>
  <c r="E243" i="4" l="1"/>
  <c r="F242" i="4"/>
  <c r="E244" i="4" l="1"/>
  <c r="F243" i="4"/>
  <c r="E245" i="4" l="1"/>
  <c r="F244" i="4"/>
  <c r="E246" i="4" l="1"/>
  <c r="F245" i="4"/>
  <c r="E247" i="4" l="1"/>
  <c r="F246" i="4"/>
  <c r="E248" i="4" l="1"/>
  <c r="F247" i="4"/>
  <c r="E249" i="4" l="1"/>
  <c r="F248" i="4"/>
  <c r="E250" i="4" l="1"/>
  <c r="F249" i="4"/>
  <c r="E251" i="4" l="1"/>
  <c r="F250" i="4"/>
  <c r="E252" i="4" l="1"/>
  <c r="F251" i="4"/>
  <c r="E253" i="4" l="1"/>
  <c r="F252" i="4"/>
  <c r="E254" i="4" l="1"/>
  <c r="F253" i="4"/>
  <c r="E255" i="4" l="1"/>
  <c r="F254" i="4"/>
  <c r="E256" i="4" l="1"/>
  <c r="F255" i="4"/>
  <c r="E257" i="4" l="1"/>
  <c r="F256" i="4"/>
  <c r="E258" i="4" l="1"/>
  <c r="F257" i="4"/>
  <c r="E259" i="4" l="1"/>
  <c r="F258" i="4"/>
  <c r="E260" i="4" l="1"/>
  <c r="F259" i="4"/>
  <c r="E261" i="4" l="1"/>
  <c r="F260" i="4"/>
  <c r="E262" i="4" l="1"/>
  <c r="F261" i="4"/>
  <c r="E263" i="4" l="1"/>
  <c r="F262" i="4"/>
  <c r="E264" i="4" l="1"/>
  <c r="F263" i="4"/>
  <c r="E265" i="4" l="1"/>
  <c r="F264" i="4"/>
  <c r="E266" i="4" l="1"/>
  <c r="F265" i="4"/>
  <c r="E267" i="4" l="1"/>
  <c r="F266" i="4"/>
  <c r="E268" i="4" l="1"/>
  <c r="F267" i="4"/>
  <c r="E269" i="4" l="1"/>
  <c r="F268" i="4"/>
  <c r="E270" i="4" l="1"/>
  <c r="F269" i="4"/>
  <c r="E271" i="4" l="1"/>
  <c r="F270" i="4"/>
  <c r="E272" i="4" l="1"/>
  <c r="F271" i="4"/>
  <c r="E273" i="4" l="1"/>
  <c r="F272" i="4"/>
  <c r="E274" i="4" l="1"/>
  <c r="F273" i="4"/>
  <c r="E275" i="4" l="1"/>
  <c r="E276" i="4" s="1"/>
  <c r="F274" i="4"/>
  <c r="E277" i="4" l="1"/>
  <c r="F276" i="4"/>
  <c r="E278" i="4" l="1"/>
  <c r="E279" i="4" s="1"/>
  <c r="E280" i="4" s="1"/>
  <c r="F277" i="4"/>
  <c r="E281" i="4" l="1"/>
  <c r="F280" i="4"/>
  <c r="E282" i="4" l="1"/>
  <c r="F281" i="4"/>
  <c r="E283" i="4" l="1"/>
  <c r="F282" i="4"/>
  <c r="E284" i="4" l="1"/>
  <c r="F283" i="4"/>
  <c r="E285" i="4" l="1"/>
  <c r="F284" i="4"/>
  <c r="E286" i="4" l="1"/>
  <c r="F285" i="4"/>
  <c r="E287" i="4" l="1"/>
  <c r="F286" i="4"/>
  <c r="E288" i="4" l="1"/>
  <c r="F287" i="4"/>
  <c r="E289" i="4" l="1"/>
  <c r="F288" i="4"/>
  <c r="E290" i="4" l="1"/>
  <c r="F289" i="4"/>
  <c r="E291" i="4" l="1"/>
  <c r="F290" i="4"/>
  <c r="E292" i="4" l="1"/>
  <c r="F291" i="4"/>
  <c r="E293" i="4" l="1"/>
  <c r="F292" i="4"/>
  <c r="E294" i="4" l="1"/>
  <c r="F293" i="4"/>
  <c r="E295" i="4" l="1"/>
  <c r="F294" i="4"/>
  <c r="E296" i="4" l="1"/>
  <c r="F295" i="4"/>
  <c r="E297" i="4" l="1"/>
  <c r="F296" i="4"/>
  <c r="E298" i="4" l="1"/>
  <c r="F297" i="4"/>
  <c r="E299" i="4" l="1"/>
  <c r="F298" i="4"/>
  <c r="E300" i="4" l="1"/>
  <c r="F299" i="4"/>
  <c r="E301" i="4" l="1"/>
  <c r="F300" i="4"/>
  <c r="E302" i="4" l="1"/>
  <c r="F301" i="4"/>
  <c r="E303" i="4" l="1"/>
  <c r="F302" i="4"/>
  <c r="E304" i="4" l="1"/>
  <c r="E305" i="4" s="1"/>
  <c r="E306" i="4" s="1"/>
  <c r="F303" i="4"/>
  <c r="E307" i="4" l="1"/>
  <c r="F306" i="4"/>
  <c r="E308" i="4" l="1"/>
  <c r="F307" i="4"/>
  <c r="E309" i="4" l="1"/>
  <c r="F308" i="4"/>
  <c r="E310" i="4" l="1"/>
  <c r="F309" i="4"/>
  <c r="E311" i="4" l="1"/>
  <c r="F310" i="4"/>
  <c r="E312" i="4" l="1"/>
  <c r="F311" i="4"/>
  <c r="E313" i="4" l="1"/>
  <c r="F312" i="4"/>
  <c r="E314" i="4" l="1"/>
  <c r="F313" i="4"/>
  <c r="E315" i="4" l="1"/>
  <c r="F314" i="4"/>
  <c r="E316" i="4" l="1"/>
  <c r="F315" i="4"/>
  <c r="E317" i="4" l="1"/>
  <c r="F316" i="4"/>
  <c r="E318" i="4" l="1"/>
  <c r="F317" i="4"/>
  <c r="E319" i="4" l="1"/>
  <c r="F318" i="4"/>
  <c r="E320" i="4" l="1"/>
  <c r="F319" i="4"/>
  <c r="E321" i="4" l="1"/>
  <c r="F320" i="4"/>
  <c r="E322" i="4" l="1"/>
  <c r="F321" i="4"/>
  <c r="E323" i="4" l="1"/>
  <c r="F322" i="4"/>
  <c r="E324" i="4" l="1"/>
  <c r="F323" i="4"/>
  <c r="E325" i="4" l="1"/>
  <c r="F324" i="4"/>
  <c r="F325" i="4" l="1"/>
  <c r="E326" i="4"/>
  <c r="E327" i="4" l="1"/>
  <c r="F326" i="4"/>
  <c r="E328" i="4" l="1"/>
  <c r="E329" i="4" s="1"/>
  <c r="F327" i="4"/>
  <c r="F329" i="4" l="1"/>
  <c r="E330" i="4"/>
  <c r="E331" i="4" l="1"/>
  <c r="F330" i="4"/>
  <c r="E332" i="4" l="1"/>
  <c r="F331" i="4"/>
  <c r="F332" i="4" l="1"/>
  <c r="E333" i="4"/>
  <c r="E334" i="4" l="1"/>
  <c r="F333" i="4"/>
  <c r="F334" i="4" l="1"/>
  <c r="E335" i="4"/>
  <c r="E336" i="4" s="1"/>
  <c r="E337" i="4" s="1"/>
  <c r="E338" i="4" s="1"/>
  <c r="E339" i="4" s="1"/>
  <c r="E340" i="4" l="1"/>
  <c r="F339" i="4"/>
  <c r="E341" i="4" l="1"/>
  <c r="F340" i="4"/>
  <c r="E342" i="4" l="1"/>
  <c r="F341" i="4"/>
  <c r="F342" i="4" l="1"/>
  <c r="E343" i="4"/>
  <c r="E344" i="4" l="1"/>
  <c r="F343" i="4"/>
  <c r="E345" i="4" l="1"/>
  <c r="F344" i="4"/>
  <c r="F345" i="4" l="1"/>
  <c r="E346" i="4"/>
  <c r="E347" i="4" l="1"/>
  <c r="F346" i="4"/>
  <c r="E348" i="4" l="1"/>
  <c r="F347" i="4"/>
  <c r="E349" i="4" l="1"/>
  <c r="F348" i="4"/>
  <c r="E350" i="4" l="1"/>
  <c r="F349" i="4"/>
  <c r="F350" i="4" l="1"/>
  <c r="E351" i="4"/>
  <c r="F351" i="4" l="1"/>
  <c r="E352" i="4"/>
  <c r="E353" i="4" l="1"/>
  <c r="F352" i="4"/>
  <c r="E354" i="4" l="1"/>
  <c r="F353" i="4"/>
  <c r="F354" i="4" l="1"/>
  <c r="E355" i="4"/>
  <c r="F355" i="4" l="1"/>
  <c r="E356" i="4"/>
  <c r="F356" i="4" l="1"/>
  <c r="E357" i="4"/>
  <c r="F357" i="4" l="1"/>
  <c r="E358" i="4"/>
  <c r="E359" i="4" l="1"/>
  <c r="F358" i="4"/>
  <c r="E360" i="4" l="1"/>
  <c r="F359" i="4"/>
  <c r="F360" i="4" l="1"/>
  <c r="E361" i="4"/>
  <c r="E362" i="4" l="1"/>
  <c r="F361" i="4"/>
  <c r="F362" i="4" l="1"/>
  <c r="E363" i="4"/>
  <c r="E364" i="4" s="1"/>
  <c r="E365" i="4" l="1"/>
  <c r="F364" i="4"/>
  <c r="E366" i="4" l="1"/>
  <c r="F365" i="4"/>
  <c r="F366" i="4" l="1"/>
  <c r="E367" i="4"/>
  <c r="F367" i="4" l="1"/>
  <c r="E368" i="4"/>
  <c r="E369" i="4" l="1"/>
  <c r="F368" i="4"/>
  <c r="E370" i="4" l="1"/>
  <c r="F369" i="4"/>
  <c r="E371" i="4" l="1"/>
  <c r="F370" i="4"/>
  <c r="E372" i="4" l="1"/>
  <c r="F371" i="4"/>
  <c r="F372" i="4" l="1"/>
  <c r="E373" i="4"/>
  <c r="E374" i="4" l="1"/>
  <c r="F373" i="4"/>
  <c r="F374" i="4" l="1"/>
  <c r="E375" i="4"/>
  <c r="E376" i="4" l="1"/>
  <c r="F375" i="4"/>
  <c r="E377" i="4" l="1"/>
  <c r="F376" i="4"/>
  <c r="F377" i="4" l="1"/>
  <c r="E378" i="4"/>
  <c r="E379" i="4" l="1"/>
  <c r="F378" i="4"/>
  <c r="E380" i="4" l="1"/>
  <c r="F379" i="4"/>
  <c r="E381" i="4" l="1"/>
  <c r="F380" i="4"/>
  <c r="E382" i="4" l="1"/>
  <c r="F381" i="4"/>
  <c r="F382" i="4" l="1"/>
  <c r="E383" i="4"/>
  <c r="F383" i="4" l="1"/>
  <c r="E384" i="4"/>
  <c r="F384" i="4" l="1"/>
</calcChain>
</file>

<file path=xl/sharedStrings.xml><?xml version="1.0" encoding="utf-8"?>
<sst xmlns="http://schemas.openxmlformats.org/spreadsheetml/2006/main" count="28114" uniqueCount="829">
  <si>
    <t>Рейтинг</t>
  </si>
  <si>
    <t>место</t>
  </si>
  <si>
    <t>очки</t>
  </si>
  <si>
    <t>Жансеитов Мухтар</t>
  </si>
  <si>
    <t>Шахворостов Сергей</t>
  </si>
  <si>
    <t>Дмитриев Дмитрий</t>
  </si>
  <si>
    <t>Турсунханов Болат</t>
  </si>
  <si>
    <t>Коробко Сергей</t>
  </si>
  <si>
    <t>Валетов Денис</t>
  </si>
  <si>
    <t>Нарембаев Талгат</t>
  </si>
  <si>
    <t>Ордабаев Жанат</t>
  </si>
  <si>
    <t>Краснобородкин Сергей</t>
  </si>
  <si>
    <t>Раисов Аманжол</t>
  </si>
  <si>
    <t>Сактаганов Максат</t>
  </si>
  <si>
    <t>Бесараб Виктор</t>
  </si>
  <si>
    <t>Балгарин Ерлан</t>
  </si>
  <si>
    <t>Малинин Игорь</t>
  </si>
  <si>
    <t>Спиваков Владимир</t>
  </si>
  <si>
    <t>Хан Николай</t>
  </si>
  <si>
    <t>Сабитов Идель</t>
  </si>
  <si>
    <t>Цай Владимир</t>
  </si>
  <si>
    <t>Место</t>
  </si>
  <si>
    <t>Очки</t>
  </si>
  <si>
    <t>% пул</t>
  </si>
  <si>
    <t>% пред.</t>
  </si>
  <si>
    <t>бонус</t>
  </si>
  <si>
    <t>Зоров Михаил</t>
  </si>
  <si>
    <t>Елимбаев Тимур</t>
  </si>
  <si>
    <t>Игрок</t>
  </si>
  <si>
    <t>Место в рейтинге до проведения последнего турнира</t>
  </si>
  <si>
    <t>Баймухаметов Марат</t>
  </si>
  <si>
    <t>Сапраниди Валерий</t>
  </si>
  <si>
    <t>Куренков Тимур</t>
  </si>
  <si>
    <t>Тырнов Дмитрий</t>
  </si>
  <si>
    <t>Аманбаев Руслан</t>
  </si>
  <si>
    <t>Ахметов Бауржан</t>
  </si>
  <si>
    <t>Тлеубаев Зангар</t>
  </si>
  <si>
    <t>Байбосынов Ануар</t>
  </si>
  <si>
    <r>
      <t xml:space="preserve"> (</t>
    </r>
    <r>
      <rPr>
        <sz val="11"/>
        <color theme="1"/>
        <rFont val="Arial"/>
        <family val="2"/>
        <charset val="204"/>
      </rPr>
      <t>за последние 52 недели</t>
    </r>
    <r>
      <rPr>
        <sz val="11"/>
        <color theme="1"/>
        <rFont val="Arial"/>
        <family val="2"/>
        <charset val="204"/>
      </rPr>
      <t>)</t>
    </r>
  </si>
  <si>
    <t>Голенко Евгений</t>
  </si>
  <si>
    <t>Медеуов Адиль</t>
  </si>
  <si>
    <t>Карамуллин Руслан</t>
  </si>
  <si>
    <t>Марков Роман</t>
  </si>
  <si>
    <t>Апсенбетов Бейбит</t>
  </si>
  <si>
    <t>Мадаминов Макс</t>
  </si>
  <si>
    <t>Корболин Андрей</t>
  </si>
  <si>
    <t>Алпысбаев Руслан</t>
  </si>
  <si>
    <t>Юй Константин</t>
  </si>
  <si>
    <t>Агошков Дмитрий</t>
  </si>
  <si>
    <t xml:space="preserve">Изменение в рейтинге </t>
  </si>
  <si>
    <t xml:space="preserve">Очки всего </t>
  </si>
  <si>
    <t>Очки до проведения последнего турнира ВСЕГО</t>
  </si>
  <si>
    <t>Джаппаркулов Бахыт</t>
  </si>
  <si>
    <t>Адамбеков Абылжан</t>
  </si>
  <si>
    <t>Арутюнов Ашот</t>
  </si>
  <si>
    <t>Абугалиев Тимур</t>
  </si>
  <si>
    <t>Баймаханов Ерлан</t>
  </si>
  <si>
    <t>Ким Юрий</t>
  </si>
  <si>
    <t>Боков Константин</t>
  </si>
  <si>
    <t>Бозжанов Толеген</t>
  </si>
  <si>
    <t>РЕЙТИНГ КСЛТ</t>
  </si>
  <si>
    <t>Попов Василий</t>
  </si>
  <si>
    <t>Бостанбеков Кайрат</t>
  </si>
  <si>
    <t>Котенко Антон</t>
  </si>
  <si>
    <t>Нейланд Александр</t>
  </si>
  <si>
    <t>Байзульдинов Данияр</t>
  </si>
  <si>
    <t>Кубесов Бахтияр</t>
  </si>
  <si>
    <t>Мушекбаев Адиль</t>
  </si>
  <si>
    <t>Бениаминов Жан</t>
  </si>
  <si>
    <t>Куринов Андрей</t>
  </si>
  <si>
    <t>Оразаев Ерлан</t>
  </si>
  <si>
    <t>Суйменбаев Арслан</t>
  </si>
  <si>
    <t>Сайдвакасов Алмаз</t>
  </si>
  <si>
    <t>Пономарев Андрей</t>
  </si>
  <si>
    <t>Нурамбеков Тимур</t>
  </si>
  <si>
    <t>Малов Александр</t>
  </si>
  <si>
    <t>Раисов Даурен</t>
  </si>
  <si>
    <t>Вышенский Владимир</t>
  </si>
  <si>
    <t>Аллафи Рамиз</t>
  </si>
  <si>
    <t>Аманбаев Ескендер</t>
  </si>
  <si>
    <t>Нигматуллин Леонид</t>
  </si>
  <si>
    <t>Ким Лев</t>
  </si>
  <si>
    <t>Джексеков Ислам</t>
  </si>
  <si>
    <t>Саутбаев Нурлан</t>
  </si>
  <si>
    <t>Губайдуллин Арман</t>
  </si>
  <si>
    <t>Тенизбаев Ельдар</t>
  </si>
  <si>
    <t>Ужкенов Айбек</t>
  </si>
  <si>
    <t>Чолпанкулов Мурат</t>
  </si>
  <si>
    <t>Утебаев Сакен</t>
  </si>
  <si>
    <t>Шайкенов Абай</t>
  </si>
  <si>
    <t>Козачко Максим</t>
  </si>
  <si>
    <t>Дайырбеков Руслан</t>
  </si>
  <si>
    <t>Пушкарь Александр</t>
  </si>
  <si>
    <t>Комаров Борис</t>
  </si>
  <si>
    <t>Ачабаев Хасан</t>
  </si>
  <si>
    <r>
      <rPr>
        <b/>
        <sz val="11"/>
        <color theme="1"/>
        <rFont val="Arial Narrow"/>
        <family val="2"/>
        <charset val="204"/>
      </rPr>
      <t xml:space="preserve">GRAND SLAM </t>
    </r>
    <r>
      <rPr>
        <sz val="11"/>
        <color theme="1"/>
        <rFont val="Arial Narrow"/>
        <family val="2"/>
        <charset val="204"/>
      </rPr>
      <t>Турнир высшей категории</t>
    </r>
  </si>
  <si>
    <r>
      <rPr>
        <b/>
        <sz val="11"/>
        <color theme="1"/>
        <rFont val="Arial Narrow"/>
        <family val="2"/>
        <charset val="204"/>
      </rPr>
      <t xml:space="preserve">MASTERS </t>
    </r>
    <r>
      <rPr>
        <sz val="11"/>
        <color theme="1"/>
        <rFont val="Arial Narrow"/>
        <family val="2"/>
        <charset val="204"/>
      </rPr>
      <t>Турнир первой категории</t>
    </r>
  </si>
  <si>
    <r>
      <rPr>
        <b/>
        <sz val="11"/>
        <color theme="1"/>
        <rFont val="Arial Narrow"/>
        <family val="2"/>
        <charset val="204"/>
      </rPr>
      <t xml:space="preserve">TOUR </t>
    </r>
    <r>
      <rPr>
        <sz val="11"/>
        <color theme="1"/>
        <rFont val="Arial Narrow"/>
        <family val="2"/>
        <charset val="204"/>
      </rPr>
      <t>Турнир второй категории</t>
    </r>
  </si>
  <si>
    <r>
      <rPr>
        <b/>
        <sz val="11"/>
        <color theme="1"/>
        <rFont val="Arial Narrow"/>
        <family val="2"/>
        <charset val="204"/>
      </rPr>
      <t xml:space="preserve">FUTURES </t>
    </r>
    <r>
      <rPr>
        <sz val="11"/>
        <color theme="1"/>
        <rFont val="Arial Narrow"/>
        <family val="2"/>
        <charset val="204"/>
      </rPr>
      <t>Турнир тертьей категории</t>
    </r>
  </si>
  <si>
    <t>Кол-во штраф-ных баллов</t>
  </si>
  <si>
    <t>Айткеш Адиль</t>
  </si>
  <si>
    <t>Мукашев Ержан</t>
  </si>
  <si>
    <t>Тлегенов Жанайдар</t>
  </si>
  <si>
    <t>Кобланды Фархад</t>
  </si>
  <si>
    <t>Сотников Павел</t>
  </si>
  <si>
    <t>Кононов Кирилл</t>
  </si>
  <si>
    <t>Емельянов Илья</t>
  </si>
  <si>
    <t>Кан Владимир</t>
  </si>
  <si>
    <t>Байтенов Руслан</t>
  </si>
  <si>
    <t>Насыбуллин Андрей</t>
  </si>
  <si>
    <t>Куринов Владимир</t>
  </si>
  <si>
    <t>Борян Армен</t>
  </si>
  <si>
    <t>Аблов Константин</t>
  </si>
  <si>
    <t>Раимбеков Дастан</t>
  </si>
  <si>
    <t>Тайпин Анвар</t>
  </si>
  <si>
    <t>Рязанов Иван</t>
  </si>
  <si>
    <t>Цой Александр</t>
  </si>
  <si>
    <t>Тухфатуллин Дамир</t>
  </si>
  <si>
    <t>Бердикожаев Руслан</t>
  </si>
  <si>
    <t>Кунакбаев Валихан</t>
  </si>
  <si>
    <t>Зазулевский Станислав</t>
  </si>
  <si>
    <t>Ким Рафаэль</t>
  </si>
  <si>
    <t>Каранеев Абылайхан</t>
  </si>
  <si>
    <t>Пак Максим</t>
  </si>
  <si>
    <t>CHALLENGER</t>
  </si>
  <si>
    <t>Гречихин Алексей</t>
  </si>
  <si>
    <t>Сулеев Ринат</t>
  </si>
  <si>
    <t>Абижанов Ардак</t>
  </si>
  <si>
    <t>Сабырбаев Алимжан</t>
  </si>
  <si>
    <t>Даукенов Рауан</t>
  </si>
  <si>
    <t>Абишев Болат</t>
  </si>
  <si>
    <t>Абилдаев Куламан</t>
  </si>
  <si>
    <t>Семенов Даниил</t>
  </si>
  <si>
    <t>Кожахметов Казбек</t>
  </si>
  <si>
    <t>Кыдырбаев Беглан</t>
  </si>
  <si>
    <t>Идрисов Ерлан</t>
  </si>
  <si>
    <t>Шаймаганбетов Адильжан</t>
  </si>
  <si>
    <t>Талипов Аскар</t>
  </si>
  <si>
    <t>Уразов Рафаэль</t>
  </si>
  <si>
    <t>Сыдыков Ануарбек</t>
  </si>
  <si>
    <t>Булекбаев Ербол</t>
  </si>
  <si>
    <t>Ибраев Руслан</t>
  </si>
  <si>
    <t>Жармагамбетов Ернар</t>
  </si>
  <si>
    <t>Бехтин Игорь</t>
  </si>
  <si>
    <t>Бекбосынов Арлан</t>
  </si>
  <si>
    <t>Сакун Евгений</t>
  </si>
  <si>
    <t>Эртман Глеб</t>
  </si>
  <si>
    <t>Бектуров Омар</t>
  </si>
  <si>
    <t>Салаватов Еламан</t>
  </si>
  <si>
    <t>Маханов Толеген</t>
  </si>
  <si>
    <t>Сулейменов Мадияр</t>
  </si>
  <si>
    <t>Пиккат Ханнес</t>
  </si>
  <si>
    <t>Мадияров Нуржан</t>
  </si>
  <si>
    <t>FUTURES</t>
  </si>
  <si>
    <t>TOUR</t>
  </si>
  <si>
    <t>MASTERS</t>
  </si>
  <si>
    <t>GRAND SLAM</t>
  </si>
  <si>
    <t>FINAL TOP8</t>
  </si>
  <si>
    <t>Достанов Фархат</t>
  </si>
  <si>
    <t>Татыходжаев Алан</t>
  </si>
  <si>
    <t xml:space="preserve">Вернер Томас Матеос </t>
  </si>
  <si>
    <t>Жаксылыков Искандер</t>
  </si>
  <si>
    <t>Ушанев Дмитрий</t>
  </si>
  <si>
    <t>Малибаев Асылбек</t>
  </si>
  <si>
    <t>Искаков Жандос</t>
  </si>
  <si>
    <t>Касымов Руслан</t>
  </si>
  <si>
    <t>Абдуллатыпов Адиль</t>
  </si>
  <si>
    <t>Мартыныш Радион</t>
  </si>
  <si>
    <t>Фахрадини Али</t>
  </si>
  <si>
    <t>Рахметов Мирсаид</t>
  </si>
  <si>
    <t>Исабаев Канат</t>
  </si>
  <si>
    <t>Андарбаев Максим</t>
  </si>
  <si>
    <t>Андреев Игорь</t>
  </si>
  <si>
    <t>Рзалиев Санжар</t>
  </si>
  <si>
    <t>Боровский Алексей</t>
  </si>
  <si>
    <t>Мухамедин Алмат</t>
  </si>
  <si>
    <t>Нурахметов Мирас</t>
  </si>
  <si>
    <t>Тулешев Бахтияр</t>
  </si>
  <si>
    <t>Кекилбаев Димаш</t>
  </si>
  <si>
    <t>Юн Олег</t>
  </si>
  <si>
    <t>Рамазанов Олжас</t>
  </si>
  <si>
    <t>Бертлеуов Орынбасар</t>
  </si>
  <si>
    <t>Искаков Марлен</t>
  </si>
  <si>
    <t>Егорченко Александр</t>
  </si>
  <si>
    <t>Палымбетов Ербол</t>
  </si>
  <si>
    <t>Желдикбаев Айдос</t>
  </si>
  <si>
    <t>Мун Михаил</t>
  </si>
  <si>
    <t>Абдулла Маулетхан</t>
  </si>
  <si>
    <t>Обласов Олег</t>
  </si>
  <si>
    <t>Нургалиев Габиден</t>
  </si>
  <si>
    <t>Жакупбеков Талгат</t>
  </si>
  <si>
    <t>Аскаров Тимур</t>
  </si>
  <si>
    <t>Смаилов Ермек</t>
  </si>
  <si>
    <t>Гатиятуллин Руслан</t>
  </si>
  <si>
    <t>Определеннов Виктор</t>
  </si>
  <si>
    <t>Шакенов Арман</t>
  </si>
  <si>
    <t>Нурмухамбетов Искандер</t>
  </si>
  <si>
    <t>Пономарев Владимир</t>
  </si>
  <si>
    <t>Болатулы Азамат</t>
  </si>
  <si>
    <t>Кесен Юнус</t>
  </si>
  <si>
    <t>Зоров Влад</t>
  </si>
  <si>
    <t>Кудряшов Константин</t>
  </si>
  <si>
    <t>Байтереков Дастан</t>
  </si>
  <si>
    <t>Садвакасов Руслан</t>
  </si>
  <si>
    <t>Пашко Степан</t>
  </si>
  <si>
    <t>Яманов Денис</t>
  </si>
  <si>
    <t>Гозукара Мурат</t>
  </si>
  <si>
    <t>Аскаров Аргын</t>
  </si>
  <si>
    <t>Акимбеков Меиржан</t>
  </si>
  <si>
    <t>Серикбай Бексултан</t>
  </si>
  <si>
    <t>Итоговая восьмерка</t>
  </si>
  <si>
    <t>- за каждый матч группового этапа</t>
  </si>
  <si>
    <t>- выигрыш в полуфинале</t>
  </si>
  <si>
    <t>- выигрыш финала</t>
  </si>
  <si>
    <t>Хакимов Алмаз</t>
  </si>
  <si>
    <t>Условия начисления очков</t>
  </si>
  <si>
    <t>Касанов Резван</t>
  </si>
  <si>
    <t>Касанов Исмихан</t>
  </si>
  <si>
    <t>Сулайманов Арманжан</t>
  </si>
  <si>
    <t>Основные характеристики уровня игры в теннис по версии NTRP</t>
  </si>
  <si>
    <r>
      <t>1.0</t>
    </r>
    <r>
      <rPr>
        <sz val="11"/>
        <color rgb="FF333333"/>
        <rFont val="Arial"/>
        <family val="2"/>
        <charset val="204"/>
      </rPr>
      <t> Этот игрок только начинает играть в теннис</t>
    </r>
  </si>
  <si>
    <r>
      <t>1.5</t>
    </r>
    <r>
      <rPr>
        <sz val="11"/>
        <color rgb="FF333333"/>
        <rFont val="Arial"/>
        <family val="2"/>
        <charset val="204"/>
      </rPr>
      <t> Этот игрок имеет начальные навыки игры, и работает в основном над тем, чтобы удержать мяч в пределах корта</t>
    </r>
  </si>
  <si>
    <r>
      <t>2.0</t>
    </r>
    <r>
      <rPr>
        <sz val="11"/>
        <color rgb="FF333333"/>
        <rFont val="Arial"/>
        <family val="2"/>
        <charset val="204"/>
      </rPr>
      <t> Этому игроку не хватает игрового опыта, у него очевидные недостатки во всех ударах, но он знаком с основными положениями одиночной и парной игр</t>
    </r>
  </si>
  <si>
    <r>
      <t>2.5</t>
    </r>
    <r>
      <rPr>
        <sz val="11"/>
        <color rgb="FF333333"/>
        <rFont val="Arial"/>
        <family val="2"/>
        <charset val="204"/>
      </rPr>
      <t> Этот игрок учится предугадывать направление мяча, хотя чувство корта развито слабо. Может недолго удерживать мяч в пределах корта в невысоком темпе с игроками подобного уровня</t>
    </r>
  </si>
  <si>
    <r>
      <t>3.0</t>
    </r>
    <r>
      <rPr>
        <sz val="11"/>
        <color rgb="FF333333"/>
        <rFont val="Arial"/>
        <family val="2"/>
        <charset val="204"/>
      </rPr>
      <t> Этот игрок довольно успешно отбивает мячи средней сложности, но чувствует себя неуверенно при выполнении ударов, пытаясь контролировать их направление, глубину или силу</t>
    </r>
  </si>
  <si>
    <r>
      <t>3.5</t>
    </r>
    <r>
      <rPr>
        <sz val="11"/>
        <color rgb="FF333333"/>
        <rFont val="Arial"/>
        <family val="2"/>
        <charset val="204"/>
      </rPr>
      <t> Этот игрок добился хорошего контроля за направлением мячей умеренной сложности, но ему еще недостает чувства корта и разнообразия. Проявляет более агрессивную игру у сетки и работает над улучшением командной парной игры</t>
    </r>
  </si>
  <si>
    <r>
      <t>4.0</t>
    </r>
    <r>
      <rPr>
        <sz val="11"/>
        <color rgb="FF333333"/>
        <rFont val="Arial"/>
        <family val="2"/>
        <charset val="204"/>
      </rPr>
      <t> Этот игрок хорошо контролирует направление и глубину ударов средней сложности как открытой, так и закрытой ракеткой. Довольно успешно использует свечи, перебросы, игру в ноги. Иногда случаются двойные ошибки при подаче. Длительные розыгрыши обычно проигрывает, благодаря нетерпеливости. Командная работа в парах очевидна</t>
    </r>
  </si>
  <si>
    <r>
      <t>4.5</t>
    </r>
    <r>
      <rPr>
        <sz val="11"/>
        <color rgb="FF333333"/>
        <rFont val="Arial"/>
        <family val="2"/>
        <charset val="204"/>
      </rPr>
      <t> Этот игрок уже использует силу удара и подкрутки, начинает контролировать темп игры, имеет хорошую работу ног, и начинает менять игровую тактику в зависимости от соперника. Имеет сильную первую подачу и стабильную вторую. Пытается контратаковать на сложных ударах. Агрессивная игра у сетки в парах</t>
    </r>
  </si>
  <si>
    <r>
      <t>5.0</t>
    </r>
    <r>
      <rPr>
        <sz val="11"/>
        <color rgb="FF333333"/>
        <rFont val="Arial"/>
        <family val="2"/>
        <charset val="204"/>
      </rPr>
      <t> Этот игрок имеет хорошее чувство мяча, и зачастую выдающийся удар или свойство, позволяющее выстраивать структуру игры. Регулярно делает выигрышные удары или заставляет соперника совершать ошибки, уверенно держит мяч при игре на задней линии, успешно выполняет свечи, навесы, укороченные удары и оверхеды. Хорошо контролирует глубину и подкрутку второй подачи.</t>
    </r>
  </si>
  <si>
    <r>
      <t>5.5</t>
    </r>
    <r>
      <rPr>
        <sz val="11"/>
        <color rgb="FF333333"/>
        <rFont val="Arial"/>
        <family val="2"/>
        <charset val="204"/>
      </rPr>
      <t> Этот игрок вполне развил силу ударов и/или постоянство, чтобы использовать их в качестве основного оружия. Может варьировать стратегию и стиль игры в зависимости от обстоятельств, и возвращает сложные удары в непростых ситуациях.</t>
    </r>
  </si>
  <si>
    <r>
      <t>6.0 - 7.0</t>
    </r>
    <r>
      <rPr>
        <sz val="11"/>
        <color rgb="FF333333"/>
        <rFont val="Arial"/>
        <family val="2"/>
        <charset val="204"/>
      </rPr>
      <t> Эти игроки обычно не нуждаются в рейтинге NTRP. Игрок уровня 6.0, как правило, усиленно тренировался для участия в национальных турнирах, и приобрел национальный рейтинг. Игрок уровня 6.5 имеет все шансы достичь уровня 7.0 и имеет опыт участия в турнирах-сателлитах. Уровень 7.0 - игрок мирового класса, участвующий в турнирах международного уровня и зарабатывающий участием в турнирах. </t>
    </r>
  </si>
  <si>
    <t>«новичок» - до 2.5</t>
  </si>
  <si>
    <t>«любитель» - от 2.6 до 3.5</t>
  </si>
  <si>
    <t>«продвинутый любитель» - от 3.6 до 4.5.</t>
  </si>
  <si>
    <t>«полу-профи» - от 4.6 до 5.5.</t>
  </si>
  <si>
    <t>«профик» - от 5.6 до 7.0</t>
  </si>
  <si>
    <t>Яшар Азиз</t>
  </si>
  <si>
    <t>Бакиев Назим</t>
  </si>
  <si>
    <t>Абенов Берик</t>
  </si>
  <si>
    <t>Усманов Тимур</t>
  </si>
  <si>
    <t>Ибраимов Олжас</t>
  </si>
  <si>
    <t>Нарбеков Ернар</t>
  </si>
  <si>
    <t>Хамидов Алдияр</t>
  </si>
  <si>
    <t>Сайфутдинов Ильдар</t>
  </si>
  <si>
    <t>Мажанов Айдар</t>
  </si>
  <si>
    <t>Зульфигаров Тимур</t>
  </si>
  <si>
    <t>Асанбаев Бейбут</t>
  </si>
  <si>
    <t>Галиев Ринат</t>
  </si>
  <si>
    <t>Бекбаев Мерей</t>
  </si>
  <si>
    <t>Кансултан Ерлан</t>
  </si>
  <si>
    <t>Колупаев Игорь</t>
  </si>
  <si>
    <t>Захаров Евгений</t>
  </si>
  <si>
    <t>Смагулов Арман</t>
  </si>
  <si>
    <t>Жумабаев Даурен</t>
  </si>
  <si>
    <t>Карымсаков Бауржан</t>
  </si>
  <si>
    <t>Шоканов Нурсултан</t>
  </si>
  <si>
    <t>Калиниченко Сергей</t>
  </si>
  <si>
    <t>Галал Ахмед</t>
  </si>
  <si>
    <t>Айрапетян Рудольф</t>
  </si>
  <si>
    <t>Ахат Арсен</t>
  </si>
  <si>
    <t>Асламов Мухаммад</t>
  </si>
  <si>
    <t>Баймухамедов Газиз</t>
  </si>
  <si>
    <t>Цай Павел</t>
  </si>
  <si>
    <t>Закирьянов Нариман</t>
  </si>
  <si>
    <t>Дунаев Вячеслав</t>
  </si>
  <si>
    <t>Байболатов Мади</t>
  </si>
  <si>
    <t>Куанбаев Ильяс</t>
  </si>
  <si>
    <t>Исатаев Эльдар</t>
  </si>
  <si>
    <t>Калдаев Бек</t>
  </si>
  <si>
    <t>Аманжолулы Самат</t>
  </si>
  <si>
    <t>Жорабаев Санжар</t>
  </si>
  <si>
    <t>Копесов Аман</t>
  </si>
  <si>
    <t>Гильманов Анарбек</t>
  </si>
  <si>
    <t>Кузьменко Александр</t>
  </si>
  <si>
    <t>Байдаулетов Кайрат</t>
  </si>
  <si>
    <t>Жексимбаев Александр</t>
  </si>
  <si>
    <t>Жумахан Али</t>
  </si>
  <si>
    <t>Ибрагимов Руслан</t>
  </si>
  <si>
    <t>Иманбакиев Руслан</t>
  </si>
  <si>
    <t>Карлавичус Айдас</t>
  </si>
  <si>
    <t>Кузнецов Роман</t>
  </si>
  <si>
    <t>Крюков Олег</t>
  </si>
  <si>
    <t>Лагода Александр</t>
  </si>
  <si>
    <t>Махмудов Акрам</t>
  </si>
  <si>
    <t>Нечаев Иван</t>
  </si>
  <si>
    <t>Решетов Ростислав</t>
  </si>
  <si>
    <t>Сарманбаев Батыр</t>
  </si>
  <si>
    <t>Севальнев Антон</t>
  </si>
  <si>
    <t>Севастьянов Антон</t>
  </si>
  <si>
    <t>Тураханов Тимур</t>
  </si>
  <si>
    <t>Толеген Алимжан</t>
  </si>
  <si>
    <t>Толемисов Касым</t>
  </si>
  <si>
    <t>Хабибулин Альберт</t>
  </si>
  <si>
    <t>Хомар Чингиз</t>
  </si>
  <si>
    <t>Храменков Олег</t>
  </si>
  <si>
    <t>Шинкаренко Александр</t>
  </si>
  <si>
    <t>Чернышев Данил</t>
  </si>
  <si>
    <t>Игроки, с допуском только к парным турнирам:</t>
  </si>
  <si>
    <t>Бердинов Ермек</t>
  </si>
  <si>
    <t>Толубаев Канат</t>
  </si>
  <si>
    <t>Маликов Игорь</t>
  </si>
  <si>
    <t>Гончаров Юрий</t>
  </si>
  <si>
    <t>Малиренко Дмитрий</t>
  </si>
  <si>
    <t>Олег Огай</t>
  </si>
  <si>
    <t>Дзюба Игорь</t>
  </si>
  <si>
    <t>Бейсмаков Олжас</t>
  </si>
  <si>
    <t>Умаров Ахмед</t>
  </si>
  <si>
    <t>Муржуков Тимур</t>
  </si>
  <si>
    <t>Мадинов Ромин</t>
  </si>
  <si>
    <t>Когай Валентин</t>
  </si>
  <si>
    <t>Казбеков Даурен</t>
  </si>
  <si>
    <t>Урдашев Кайрат</t>
  </si>
  <si>
    <t>Уровень игры по NTRP</t>
  </si>
  <si>
    <t>Жолдасбаев Жасулан</t>
  </si>
  <si>
    <t>Оценка по NTRP игроков не находящихся в рейтинге КСЛТ</t>
  </si>
  <si>
    <t>Байзаков Нуржан</t>
  </si>
  <si>
    <t>Абильдаев Нурым</t>
  </si>
  <si>
    <t>Шалаханов Мади</t>
  </si>
  <si>
    <t>Сериков Сергей</t>
  </si>
  <si>
    <t>Маханов Казбек</t>
  </si>
  <si>
    <t>Бектуров Рустем</t>
  </si>
  <si>
    <t>Ли Олег</t>
  </si>
  <si>
    <t>Сакенов Тимур</t>
  </si>
  <si>
    <t>Коренский Игорь</t>
  </si>
  <si>
    <t>Ахметов Кайрат</t>
  </si>
  <si>
    <t>Сыздыкпаев Муслим</t>
  </si>
  <si>
    <t>Кубеев Нурлан</t>
  </si>
  <si>
    <t>Жебровский Денис</t>
  </si>
  <si>
    <t>Бухарев Руслан</t>
  </si>
  <si>
    <t>Лукьянов Евгений</t>
  </si>
  <si>
    <t>Серяков Руслан</t>
  </si>
  <si>
    <t>Сарсекеев Фархат</t>
  </si>
  <si>
    <t>Елеусизов Нурлан</t>
  </si>
  <si>
    <t>Каракоц Денис</t>
  </si>
  <si>
    <t>Шекербеков Куаныш</t>
  </si>
  <si>
    <t>Ахметов Бахыт</t>
  </si>
  <si>
    <t>Сантос Бернардо</t>
  </si>
  <si>
    <t>Бельбаев Бауржан</t>
  </si>
  <si>
    <t>Ленгардт Дмитрий</t>
  </si>
  <si>
    <t>Усманов Миразиз</t>
  </si>
  <si>
    <t>Ершов Радимир</t>
  </si>
  <si>
    <t>Шадьяров Азамат</t>
  </si>
  <si>
    <t>Котков Станислав</t>
  </si>
  <si>
    <t>Суленов Ерлан</t>
  </si>
  <si>
    <t>Жабаев Максим</t>
  </si>
  <si>
    <t>Аубакиров Дияр</t>
  </si>
  <si>
    <t>Смагулов Абдигаппар</t>
  </si>
  <si>
    <t>Габдилкарим Гиззат</t>
  </si>
  <si>
    <t>Амиров Рашид</t>
  </si>
  <si>
    <t>Елемес Даурен</t>
  </si>
  <si>
    <t>Айдарбеков Владимир</t>
  </si>
  <si>
    <t>Ахметбаев Ансар</t>
  </si>
  <si>
    <t>Джамарани Тим</t>
  </si>
  <si>
    <t>Алексеев Вениамин</t>
  </si>
  <si>
    <t>Керимкул Ескелды</t>
  </si>
  <si>
    <t>-</t>
  </si>
  <si>
    <t xml:space="preserve">в матчах Клубной Лиги играют только по согласованию капитанов команд, </t>
  </si>
  <si>
    <t>турниры про-ам могут играть только в качестве профессионала.</t>
  </si>
  <si>
    <t>Положение о турнире должно быть опубликовано организатором турнира при объявлении регистрации участников на турнир.</t>
  </si>
  <si>
    <t xml:space="preserve">Игроки, имеющие допуск только к парным турнирам: </t>
  </si>
  <si>
    <r>
      <t>-</t>
    </r>
    <r>
      <rPr>
        <sz val="10"/>
        <color theme="1"/>
        <rFont val="Arial"/>
        <family val="2"/>
        <charset val="204"/>
      </rPr>
      <t xml:space="preserve"> </t>
    </r>
  </si>
  <si>
    <t xml:space="preserve">Указанные выше возрастные ограничения (50 лет для мужчин и 40 лет для женщин) при составлении пары с игроком, допущенным только к парным турнирам, </t>
  </si>
  <si>
    <t>являются обязательными требованиями для турниров, за следующим исключением:</t>
  </si>
  <si>
    <t>допущенным только к парным турнирам, указав это в положении о проведении турнира.</t>
  </si>
  <si>
    <t>организатор турнира на отдельном турнире имеет право самостоятельно определить возраст любителя/любительницы для допуска в пару с игроком,</t>
  </si>
  <si>
    <t>Жапаров Алишер</t>
  </si>
  <si>
    <t>Для отдельного турнира организатор турнира также имеет право определить минимальный суммарный возраст игроков в паре,</t>
  </si>
  <si>
    <t>указав такое ограничение в положении о проведении турнире.</t>
  </si>
  <si>
    <t>определяемых по усмотрению организаторов микст-турниров,</t>
  </si>
  <si>
    <t xml:space="preserve">на микст-турнирах не могут играть с партнёршами, не достигшими 40 лет и входящими в категорию топ-игроков, </t>
  </si>
  <si>
    <t>ср к-во топ20</t>
  </si>
  <si>
    <t>ср к-во топ50</t>
  </si>
  <si>
    <t>ср к-во топ70</t>
  </si>
  <si>
    <t>ср к-во 
топ20-50</t>
  </si>
  <si>
    <t>ср к-во 
топ115</t>
  </si>
  <si>
    <t>Байтлеуов Алимжан</t>
  </si>
  <si>
    <t>Ким Владимир</t>
  </si>
  <si>
    <t>Сабыржанулы Аслан</t>
  </si>
  <si>
    <t>Бишибеков Алибек</t>
  </si>
  <si>
    <t>Уразбеков Нуржан</t>
  </si>
  <si>
    <t>Тасыбеков Нурсултан</t>
  </si>
  <si>
    <t>Баладин Александр</t>
  </si>
  <si>
    <t>Абилкасым Нурсултан</t>
  </si>
  <si>
    <t>Алимов Саламат</t>
  </si>
  <si>
    <t>Уровень NTRP</t>
  </si>
  <si>
    <t>Изме-нение уровня NTRP</t>
  </si>
  <si>
    <t>Вольман Артем</t>
  </si>
  <si>
    <t>Родичев Евгений</t>
  </si>
  <si>
    <t>Мырзалиев Малик</t>
  </si>
  <si>
    <t>Болдовский Олег</t>
  </si>
  <si>
    <t>Кан Алексей</t>
  </si>
  <si>
    <t>Сабралиев Алибек</t>
  </si>
  <si>
    <t>Асламов Абдурахмон</t>
  </si>
  <si>
    <t>SATELLITE</t>
  </si>
  <si>
    <t>Жамакаев Алмас</t>
  </si>
  <si>
    <t>Ким Сергей</t>
  </si>
  <si>
    <t>Базылько Владимир</t>
  </si>
  <si>
    <t>Берденов Бекжан</t>
  </si>
  <si>
    <t>Цой Юрий</t>
  </si>
  <si>
    <t>Тихоненко Сергей</t>
  </si>
  <si>
    <t>Нурмагамбетов Алибек</t>
  </si>
  <si>
    <t>Нурходжаев Абылай</t>
  </si>
  <si>
    <t>Платонов Андрей</t>
  </si>
  <si>
    <t>Утеглов Диас</t>
  </si>
  <si>
    <t>Ним Станислав</t>
  </si>
  <si>
    <t>Потапов Максим</t>
  </si>
  <si>
    <t>Силенко Антон</t>
  </si>
  <si>
    <t>Бурлибайулы Руслан</t>
  </si>
  <si>
    <t>Касым-Алин Айхан</t>
  </si>
  <si>
    <t>Айтуов Алишер</t>
  </si>
  <si>
    <t>Ордабаев Жалгас</t>
  </si>
  <si>
    <t>Махамбетов Олжас</t>
  </si>
  <si>
    <t>Отепберген Саян</t>
  </si>
  <si>
    <t>Ермегияев Азат</t>
  </si>
  <si>
    <t>Соловский Василий</t>
  </si>
  <si>
    <t>Кай Жан</t>
  </si>
  <si>
    <t>Садыров Азизджан</t>
  </si>
  <si>
    <t>Куандыков Дидар</t>
  </si>
  <si>
    <t>Такеев Расул</t>
  </si>
  <si>
    <t>Марко Валерио Солини</t>
  </si>
  <si>
    <t>Куангалиев Танат</t>
  </si>
  <si>
    <t>Тулкi Арсен</t>
  </si>
  <si>
    <t>Кожасбай Ерлан</t>
  </si>
  <si>
    <t>Батырбекулы Адай</t>
  </si>
  <si>
    <t>Какимжанов Ильхалид</t>
  </si>
  <si>
    <t>Красовский Андрей</t>
  </si>
  <si>
    <t>Аманчин Бекжан</t>
  </si>
  <si>
    <t>Косых Александр</t>
  </si>
  <si>
    <t>Халилов Дияр</t>
  </si>
  <si>
    <t>Абсаметов Нариман</t>
  </si>
  <si>
    <t>Соколунин Сергей</t>
  </si>
  <si>
    <t>Джусакинов Ерсултан</t>
  </si>
  <si>
    <t>Игроки не достигшие 25 лет:</t>
  </si>
  <si>
    <t>Бондарцов Кирилл</t>
  </si>
  <si>
    <t>Утегулов Даулет</t>
  </si>
  <si>
    <t>Дюпин Андрей</t>
  </si>
  <si>
    <t>Оразкулов Даулет</t>
  </si>
  <si>
    <t>Хусаинов Ануар</t>
  </si>
  <si>
    <t>Турсунханов Бексултан</t>
  </si>
  <si>
    <t>Танеке Шынгыс</t>
  </si>
  <si>
    <t>Шаншаров Баглан</t>
  </si>
  <si>
    <t>Султанов Сабит</t>
  </si>
  <si>
    <t>Ванин Антон</t>
  </si>
  <si>
    <t>Бесжигитов Еркебулан</t>
  </si>
  <si>
    <t>Муканов Мади</t>
  </si>
  <si>
    <t>Кусаинов Ерулан</t>
  </si>
  <si>
    <t>Аспеков Аслан</t>
  </si>
  <si>
    <t>Жакыпбаев Рымбек</t>
  </si>
  <si>
    <t>Мухамеджанов Бекежан</t>
  </si>
  <si>
    <t>Субботин Иван</t>
  </si>
  <si>
    <t>Тамабаев Бахыт</t>
  </si>
  <si>
    <t>Абизов Нуралем</t>
  </si>
  <si>
    <t>Алимтай Рустем</t>
  </si>
  <si>
    <t>Абишев Улан</t>
  </si>
  <si>
    <t>Турунов Халит</t>
  </si>
  <si>
    <t>Турунов Тимур</t>
  </si>
  <si>
    <t>Исламбеков Ерлан</t>
  </si>
  <si>
    <t>Куланбаев Едил</t>
  </si>
  <si>
    <t>Агаджанян Сергей</t>
  </si>
  <si>
    <t>Пак Владислав</t>
  </si>
  <si>
    <t>Пазынич Олександр</t>
  </si>
  <si>
    <t>Колякин Евгений</t>
  </si>
  <si>
    <t>Калинин Владимир</t>
  </si>
  <si>
    <t>Ельбисинов Ельдос</t>
  </si>
  <si>
    <t>Калкенов Жангельды</t>
  </si>
  <si>
    <t>Бесибек Диас</t>
  </si>
  <si>
    <t>Абижанов Арыстан</t>
  </si>
  <si>
    <t>Османов Азамат</t>
  </si>
  <si>
    <t>Мартынов Игорь</t>
  </si>
  <si>
    <t>Балганов Нурсултан</t>
  </si>
  <si>
    <t>Бесов Руслан</t>
  </si>
  <si>
    <t>Хизметов Данияр</t>
  </si>
  <si>
    <t>Чикулаев Евгений</t>
  </si>
  <si>
    <t>Белай Тадесси</t>
  </si>
  <si>
    <t>Жанакулов Аскар</t>
  </si>
  <si>
    <t>Иманбаев Азамат</t>
  </si>
  <si>
    <t>Бексеитов Даир</t>
  </si>
  <si>
    <t>Бакасарин Диас</t>
  </si>
  <si>
    <t>Алексеев Алан</t>
  </si>
  <si>
    <t>Машал Клеменс</t>
  </si>
  <si>
    <t>Абишев Темирлан</t>
  </si>
  <si>
    <t>Ким Александр</t>
  </si>
  <si>
    <t>Моисеенко Александр</t>
  </si>
  <si>
    <t>Дмитерчук Олександр</t>
  </si>
  <si>
    <t>Суршанов Алмас</t>
  </si>
  <si>
    <t>Азизов Байрам</t>
  </si>
  <si>
    <t>Пак Игорь</t>
  </si>
  <si>
    <t>Иманов Кайрат</t>
  </si>
  <si>
    <t xml:space="preserve">Если общий уровень пары на турнире ограничен оценкой 8,0 по NTRP, игрок с оценкой 3,5 по NTRP может играть в паре </t>
  </si>
  <si>
    <t>с игроком с оценкой 5,0 по NTRP, при условии, что игроку с оценкой 3,5 более 60 лет (60+).</t>
  </si>
  <si>
    <t>Мухамедгалиев Бейбут</t>
  </si>
  <si>
    <t>Рахимгалиев Талгат</t>
  </si>
  <si>
    <t>Нурболат Мади</t>
  </si>
  <si>
    <t>Якименко Кирилл</t>
  </si>
  <si>
    <t>Достанов Ален</t>
  </si>
  <si>
    <t>Ниязов Берик</t>
  </si>
  <si>
    <t>Шарапов Алишер</t>
  </si>
  <si>
    <t>Казарезов Денис</t>
  </si>
  <si>
    <t>Сангильбаев Рустам</t>
  </si>
  <si>
    <t>Тораманов Абиль</t>
  </si>
  <si>
    <t>Голубев Андрей</t>
  </si>
  <si>
    <t>Тохметов Куаныш</t>
  </si>
  <si>
    <t>Абылгазин Дастан</t>
  </si>
  <si>
    <t>Сурауов Асхат</t>
  </si>
  <si>
    <t>Турдалиев Серик</t>
  </si>
  <si>
    <t>Какимжанов Ильдос</t>
  </si>
  <si>
    <t>Айдарбеков Исмаил</t>
  </si>
  <si>
    <t>Калиев Максат</t>
  </si>
  <si>
    <t>Ордабаев Олжас</t>
  </si>
  <si>
    <t>Жиенкул Аблай</t>
  </si>
  <si>
    <t>Злобин Александр</t>
  </si>
  <si>
    <t>Ешмуратов Рустам</t>
  </si>
  <si>
    <t>Пак Роман</t>
  </si>
  <si>
    <t>Амангельдиев Ануар</t>
  </si>
  <si>
    <t>Молчанов Михаил</t>
  </si>
  <si>
    <t>Абдуллаев Анар</t>
  </si>
  <si>
    <t>топ20</t>
  </si>
  <si>
    <t>Предыдущая оценка по NTRP, не ниже:</t>
  </si>
  <si>
    <t>Кивенко Дмитрий</t>
  </si>
  <si>
    <t>Уразаков Роман</t>
  </si>
  <si>
    <t>Цакаев Магомед</t>
  </si>
  <si>
    <t>Альчуразов Андрей</t>
  </si>
  <si>
    <t>Мудров Денис</t>
  </si>
  <si>
    <t>Прокошев Олег</t>
  </si>
  <si>
    <t>Скударнов Петр</t>
  </si>
  <si>
    <t>Добрич Андрей</t>
  </si>
  <si>
    <t>Метальников Максим</t>
  </si>
  <si>
    <t>Сабеков Нурлан</t>
  </si>
  <si>
    <t>Мухамедшалиев Бейбут</t>
  </si>
  <si>
    <t>Тайнов Дархан</t>
  </si>
  <si>
    <t>Гаврилюк Владислав</t>
  </si>
  <si>
    <t>Ибраев Мадияр</t>
  </si>
  <si>
    <t>Шевченко Евгений</t>
  </si>
  <si>
    <t>Дивеев Фуат</t>
  </si>
  <si>
    <t>Курмашев Данияр</t>
  </si>
  <si>
    <t>Тойганбаев Султан</t>
  </si>
  <si>
    <t>Рустамкулов Даврон</t>
  </si>
  <si>
    <t>Воронько Дмитрий</t>
  </si>
  <si>
    <t>Тагибеков Алмас</t>
  </si>
  <si>
    <t>Старостенко Денис</t>
  </si>
  <si>
    <t>Ниязов Али</t>
  </si>
  <si>
    <t>Асильбеков Роман</t>
  </si>
  <si>
    <t>Силва Пауло</t>
  </si>
  <si>
    <t>Ажибаев Адиль</t>
  </si>
  <si>
    <t>SATELLITE_35</t>
  </si>
  <si>
    <t>SATELLITE_20</t>
  </si>
  <si>
    <t>Молчанов Владимир</t>
  </si>
  <si>
    <t>Исаев Хаджи</t>
  </si>
  <si>
    <t>Мусаев Асет</t>
  </si>
  <si>
    <t>Курмамбаев Самат</t>
  </si>
  <si>
    <t>Базарбеков Икрам</t>
  </si>
  <si>
    <t>Кенесов Болысбай</t>
  </si>
  <si>
    <t>Калиев Адильжан</t>
  </si>
  <si>
    <t>Сабуров Дмитрий</t>
  </si>
  <si>
    <t>Маймаков Муратбек</t>
  </si>
  <si>
    <t>Тилекберды Данияр</t>
  </si>
  <si>
    <t>Хегай Артур</t>
  </si>
  <si>
    <t>Сарманов Абай</t>
  </si>
  <si>
    <t>Берлибаев Рустем</t>
  </si>
  <si>
    <t>Мун Владислав</t>
  </si>
  <si>
    <t>Филимонов Вячеслав</t>
  </si>
  <si>
    <t>Сакенов Серик</t>
  </si>
  <si>
    <t>Очки до проведения последнего турнира по восьми лучшим результатам</t>
  </si>
  <si>
    <t xml:space="preserve"> </t>
  </si>
  <si>
    <t>Хамзадин Рустем</t>
  </si>
  <si>
    <t>Ткаченко Юрий</t>
  </si>
  <si>
    <t>Кунаев Ренат</t>
  </si>
  <si>
    <t>SATELLITE 20</t>
  </si>
  <si>
    <t>Скурихин Руслан</t>
  </si>
  <si>
    <t>Ахмадышев Ренат</t>
  </si>
  <si>
    <t>Куан Ильяс</t>
  </si>
  <si>
    <t>Бимуратов Адилет</t>
  </si>
  <si>
    <t/>
  </si>
  <si>
    <t>Нажметдинов Дастан</t>
  </si>
  <si>
    <t>Ким Андрей</t>
  </si>
  <si>
    <t>Мынгатов Олжас</t>
  </si>
  <si>
    <t>Чакенов Жалгас</t>
  </si>
  <si>
    <t>Яковлев Николай</t>
  </si>
  <si>
    <t>Нурбаев Мухит</t>
  </si>
  <si>
    <t>Кисель Игорь</t>
  </si>
  <si>
    <t>Исаханов Ермек</t>
  </si>
  <si>
    <t>Гумеров Адель</t>
  </si>
  <si>
    <t>Волков Антон</t>
  </si>
  <si>
    <t>Ибрагимов Саид</t>
  </si>
  <si>
    <t>Досмамбетов Галым</t>
  </si>
  <si>
    <t xml:space="preserve">Канатжан Ержан </t>
  </si>
  <si>
    <t>Избасов Архат</t>
  </si>
  <si>
    <t>Чешков Антон</t>
  </si>
  <si>
    <t>Анищук Вячеслав</t>
  </si>
  <si>
    <t>SATELLITE 35</t>
  </si>
  <si>
    <r>
      <rPr>
        <b/>
        <sz val="9"/>
        <color theme="1"/>
        <rFont val="Arial"/>
        <family val="2"/>
        <charset val="204"/>
      </rPr>
      <t xml:space="preserve">Satellite20 Эйс </t>
    </r>
    <r>
      <rPr>
        <sz val="9"/>
        <color theme="1"/>
        <rFont val="Arial"/>
        <family val="2"/>
        <charset val="204"/>
      </rPr>
      <t>20 мая 2023</t>
    </r>
    <r>
      <rPr>
        <b/>
        <sz val="9"/>
        <color theme="1"/>
        <rFont val="Arial"/>
        <family val="2"/>
        <charset val="204"/>
      </rPr>
      <t>,</t>
    </r>
    <r>
      <rPr>
        <sz val="9"/>
        <color theme="1"/>
        <rFont val="Arial"/>
        <family val="2"/>
        <charset val="204"/>
      </rPr>
      <t xml:space="preserve"> г. Алматы (хард)</t>
    </r>
  </si>
  <si>
    <t>Муханов Ермек</t>
  </si>
  <si>
    <t>Соколов Андрей</t>
  </si>
  <si>
    <t>Баран Илья</t>
  </si>
  <si>
    <t>Антонов Алдар</t>
  </si>
  <si>
    <t>Хассан Али</t>
  </si>
  <si>
    <r>
      <rPr>
        <b/>
        <sz val="9"/>
        <color theme="1"/>
        <rFont val="Arial"/>
        <family val="2"/>
        <charset val="204"/>
      </rPr>
      <t xml:space="preserve">Satellite Sunday </t>
    </r>
    <r>
      <rPr>
        <sz val="9"/>
        <color theme="1"/>
        <rFont val="Arial"/>
        <family val="2"/>
        <charset val="204"/>
      </rPr>
      <t>28 мая, г. Алматы, Gorky Tennis Park (грунт)</t>
    </r>
  </si>
  <si>
    <t>Мусаев Рустам</t>
  </si>
  <si>
    <r>
      <rPr>
        <b/>
        <sz val="9"/>
        <color theme="1"/>
        <rFont val="Arial"/>
        <family val="2"/>
        <charset val="204"/>
      </rPr>
      <t xml:space="preserve">Satellite Baganashil </t>
    </r>
    <r>
      <rPr>
        <sz val="9"/>
        <color theme="1"/>
        <rFont val="Arial"/>
        <family val="2"/>
        <charset val="204"/>
      </rPr>
      <t>05-06 июня 2023</t>
    </r>
    <r>
      <rPr>
        <b/>
        <sz val="9"/>
        <color theme="1"/>
        <rFont val="Arial"/>
        <family val="2"/>
        <charset val="204"/>
      </rPr>
      <t>,</t>
    </r>
    <r>
      <rPr>
        <sz val="9"/>
        <color theme="1"/>
        <rFont val="Arial"/>
        <family val="2"/>
        <charset val="204"/>
      </rPr>
      <t xml:space="preserve"> г. Алматы (хард)</t>
    </r>
  </si>
  <si>
    <t>исключен из расчета</t>
  </si>
  <si>
    <t>Селедков Евгений</t>
  </si>
  <si>
    <t>Хаким Улан</t>
  </si>
  <si>
    <r>
      <rPr>
        <b/>
        <sz val="9"/>
        <color theme="1"/>
        <rFont val="Arial"/>
        <family val="2"/>
        <charset val="204"/>
      </rPr>
      <t xml:space="preserve">Satellite GorkyTennisPark </t>
    </r>
    <r>
      <rPr>
        <sz val="9"/>
        <color theme="1"/>
        <rFont val="Arial"/>
        <family val="2"/>
        <charset val="204"/>
      </rPr>
      <t>11 июня, г. Алматы, Gorky Tennis Park (грунт)</t>
    </r>
  </si>
  <si>
    <r>
      <rPr>
        <b/>
        <sz val="9"/>
        <color theme="1"/>
        <rFont val="Arial"/>
        <family val="2"/>
        <charset val="204"/>
      </rPr>
      <t xml:space="preserve">Большая ракетка Федерера </t>
    </r>
    <r>
      <rPr>
        <sz val="9"/>
        <color theme="1"/>
        <rFont val="Arial"/>
        <family val="2"/>
        <charset val="204"/>
      </rPr>
      <t>10-11 июня 2023 г., Академия Максат, Алматы (грунт)</t>
    </r>
  </si>
  <si>
    <t>Топиев Ринат</t>
  </si>
  <si>
    <t>Мырзахметов Асан</t>
  </si>
  <si>
    <t>Тургамбеков Амандык</t>
  </si>
  <si>
    <r>
      <rPr>
        <b/>
        <sz val="9"/>
        <color theme="1"/>
        <rFont val="Arial"/>
        <family val="2"/>
        <charset val="204"/>
      </rPr>
      <t xml:space="preserve">Satellite Эйс </t>
    </r>
    <r>
      <rPr>
        <sz val="9"/>
        <color theme="1"/>
        <rFont val="Arial"/>
        <family val="2"/>
        <charset val="204"/>
      </rPr>
      <t>17 июня 2023</t>
    </r>
    <r>
      <rPr>
        <b/>
        <sz val="9"/>
        <color theme="1"/>
        <rFont val="Arial"/>
        <family val="2"/>
        <charset val="204"/>
      </rPr>
      <t>,</t>
    </r>
    <r>
      <rPr>
        <sz val="9"/>
        <color theme="1"/>
        <rFont val="Arial"/>
        <family val="2"/>
        <charset val="204"/>
      </rPr>
      <t xml:space="preserve"> г. Алматы (хард)</t>
    </r>
  </si>
  <si>
    <r>
      <rPr>
        <b/>
        <sz val="9"/>
        <color theme="1"/>
        <rFont val="Arial"/>
        <family val="2"/>
        <charset val="204"/>
      </rPr>
      <t xml:space="preserve">Satellite Gorky Tennis Park </t>
    </r>
    <r>
      <rPr>
        <sz val="9"/>
        <color theme="1"/>
        <rFont val="Arial"/>
        <family val="2"/>
        <charset val="204"/>
      </rPr>
      <t>25 июня, г. Алматы, Gorky Tennis Park (грунт)</t>
    </r>
  </si>
  <si>
    <r>
      <t>Турнир "</t>
    </r>
    <r>
      <rPr>
        <b/>
        <sz val="9"/>
        <rFont val="Arial"/>
        <family val="2"/>
        <charset val="204"/>
      </rPr>
      <t>Каргалы Open 2022</t>
    </r>
    <r>
      <rPr>
        <sz val="9"/>
        <rFont val="Arial"/>
        <family val="2"/>
        <charset val="204"/>
      </rPr>
      <t>" 24-25 июня 2023 г., ТА Максат, г.Алматы (грунт)</t>
    </r>
  </si>
  <si>
    <t>Мухамбетов Бегимжан</t>
  </si>
  <si>
    <t>Альжанов Ратхат</t>
  </si>
  <si>
    <t>Степанов Филипп</t>
  </si>
  <si>
    <t>Ибрагимов Рахим</t>
  </si>
  <si>
    <r>
      <rPr>
        <b/>
        <sz val="9"/>
        <color theme="1"/>
        <rFont val="Arial"/>
        <family val="2"/>
        <charset val="204"/>
      </rPr>
      <t xml:space="preserve">Satellite Gorky Tennis Park </t>
    </r>
    <r>
      <rPr>
        <sz val="9"/>
        <color theme="1"/>
        <rFont val="Arial"/>
        <family val="2"/>
        <charset val="204"/>
      </rPr>
      <t>02 июля, г. Алматы, Gorky Tennis Park (грунт)</t>
    </r>
  </si>
  <si>
    <t>Турнир Sunday Cup Masters 08-09 июля 2023 г., Gorky Tennis Park, Алматы (грунт)</t>
  </si>
  <si>
    <r>
      <rPr>
        <b/>
        <sz val="9"/>
        <color theme="1"/>
        <rFont val="Arial"/>
        <family val="2"/>
        <charset val="204"/>
      </rPr>
      <t xml:space="preserve">Satellite Jan Dosym </t>
    </r>
    <r>
      <rPr>
        <sz val="9"/>
        <color theme="1"/>
        <rFont val="Arial"/>
        <family val="2"/>
        <charset val="204"/>
      </rPr>
      <t>09 июля 2023</t>
    </r>
    <r>
      <rPr>
        <b/>
        <sz val="9"/>
        <color theme="1"/>
        <rFont val="Arial"/>
        <family val="2"/>
        <charset val="204"/>
      </rPr>
      <t>,</t>
    </r>
    <r>
      <rPr>
        <sz val="9"/>
        <color theme="1"/>
        <rFont val="Arial"/>
        <family val="2"/>
        <charset val="204"/>
      </rPr>
      <t xml:space="preserve"> г. Алматы (грунт)</t>
    </r>
  </si>
  <si>
    <t>Абенов Данияр</t>
  </si>
  <si>
    <t>Богдашкин Роман</t>
  </si>
  <si>
    <t>Жалгас Карим</t>
  </si>
  <si>
    <t>Кожасбай Саян</t>
  </si>
  <si>
    <t>Антонов Андрей</t>
  </si>
  <si>
    <r>
      <t xml:space="preserve">Турнир </t>
    </r>
    <r>
      <rPr>
        <b/>
        <sz val="9"/>
        <color theme="1"/>
        <rFont val="Arial"/>
        <family val="2"/>
        <charset val="204"/>
      </rPr>
      <t>Премьер-лига Грунт 2023</t>
    </r>
    <r>
      <rPr>
        <sz val="9"/>
        <color theme="1"/>
        <rFont val="Arial"/>
        <family val="2"/>
        <charset val="204"/>
      </rPr>
      <t>, 08 мая - 11 июля 2023 г., г.Алматы (грунт)</t>
    </r>
  </si>
  <si>
    <t>Адилхан Темирлан</t>
  </si>
  <si>
    <t>Иванов Борис</t>
  </si>
  <si>
    <t>Юров Михаил</t>
  </si>
  <si>
    <t>Тимченко Валерий</t>
  </si>
  <si>
    <t>Ли Юрий</t>
  </si>
  <si>
    <t>Федотов Игорь</t>
  </si>
  <si>
    <t>Туленов Жандос</t>
  </si>
  <si>
    <t>Мурзахметов Санжар</t>
  </si>
  <si>
    <t>Котелевский Денис</t>
  </si>
  <si>
    <t>Успанов Максат</t>
  </si>
  <si>
    <t>Игенбаев Есдаулет</t>
  </si>
  <si>
    <r>
      <rPr>
        <b/>
        <sz val="9"/>
        <color theme="1"/>
        <rFont val="Arial"/>
        <family val="2"/>
        <charset val="204"/>
      </rPr>
      <t xml:space="preserve">Alem Satellite-20 
</t>
    </r>
    <r>
      <rPr>
        <sz val="9"/>
        <color theme="1"/>
        <rFont val="Arial"/>
        <family val="2"/>
        <charset val="204"/>
      </rPr>
      <t>15 июля, г. Алматы, 
ТА Максат (грунт)</t>
    </r>
  </si>
  <si>
    <r>
      <t>Турнир "</t>
    </r>
    <r>
      <rPr>
        <b/>
        <sz val="9"/>
        <rFont val="Arial"/>
        <family val="2"/>
        <charset val="204"/>
      </rPr>
      <t>Luxury Grand Slam 2023</t>
    </r>
    <r>
      <rPr>
        <sz val="9"/>
        <rFont val="Arial"/>
        <family val="2"/>
        <charset val="204"/>
      </rPr>
      <t>" 15 июля - 23 июля 2023 г., ЦСКА, г.Алматы (грунт)</t>
    </r>
  </si>
  <si>
    <r>
      <rPr>
        <b/>
        <sz val="9"/>
        <color theme="1"/>
        <rFont val="Arial"/>
        <family val="2"/>
        <charset val="204"/>
      </rPr>
      <t xml:space="preserve">Satellite Gorky Tennis Park </t>
    </r>
    <r>
      <rPr>
        <sz val="9"/>
        <color theme="1"/>
        <rFont val="Arial"/>
        <family val="2"/>
        <charset val="204"/>
      </rPr>
      <t>23 июля, г. Алматы, Gorky Tennis Park (грунт)</t>
    </r>
  </si>
  <si>
    <t>Кизат Максат</t>
  </si>
  <si>
    <t>Дзауров Исмаил</t>
  </si>
  <si>
    <t>Миронов Егор</t>
  </si>
  <si>
    <r>
      <t xml:space="preserve">Турнир </t>
    </r>
    <r>
      <rPr>
        <b/>
        <sz val="9"/>
        <color theme="1"/>
        <rFont val="Arial"/>
        <family val="2"/>
        <charset val="204"/>
      </rPr>
      <t>Alatau Open Masters</t>
    </r>
    <r>
      <rPr>
        <sz val="9"/>
        <color theme="1"/>
        <rFont val="Arial"/>
        <family val="2"/>
        <charset val="204"/>
      </rPr>
      <t xml:space="preserve"> 29-30 июля 2023 г., Gorky Tennis Park, Алматы (грунт)</t>
    </r>
  </si>
  <si>
    <r>
      <rPr>
        <b/>
        <sz val="9"/>
        <color theme="1"/>
        <rFont val="Arial"/>
        <family val="2"/>
        <charset val="204"/>
      </rPr>
      <t xml:space="preserve"> Пик Баганашила FUTURES </t>
    </r>
    <r>
      <rPr>
        <sz val="9"/>
        <color theme="1"/>
        <rFont val="Arial"/>
        <family val="2"/>
        <charset val="204"/>
      </rPr>
      <t>29-30 июля 2023 Баганашил, г. Алматы (хард)</t>
    </r>
  </si>
  <si>
    <t>Аймагамбетов Кайсарбек</t>
  </si>
  <si>
    <t>Нуров Канат</t>
  </si>
  <si>
    <t>Швенке Юрий</t>
  </si>
  <si>
    <t>Сагынгалиев Нуржан</t>
  </si>
  <si>
    <t>Карантаев Данияр</t>
  </si>
  <si>
    <t>Манасов Алибек</t>
  </si>
  <si>
    <r>
      <rPr>
        <b/>
        <sz val="9"/>
        <color theme="1"/>
        <rFont val="Arial"/>
        <family val="2"/>
        <charset val="204"/>
      </rPr>
      <t xml:space="preserve">Satellite Baganashil 
</t>
    </r>
    <r>
      <rPr>
        <sz val="9"/>
        <color theme="1"/>
        <rFont val="Arial"/>
        <family val="2"/>
        <charset val="204"/>
      </rPr>
      <t>05-06 августа, г. Алматы, Баганашил (хард)</t>
    </r>
  </si>
  <si>
    <r>
      <rPr>
        <b/>
        <sz val="9"/>
        <color theme="1"/>
        <rFont val="Arial"/>
        <family val="2"/>
        <charset val="204"/>
      </rPr>
      <t xml:space="preserve"> Баганашил FUTURES </t>
    </r>
    <r>
      <rPr>
        <sz val="9"/>
        <color theme="1"/>
        <rFont val="Arial"/>
        <family val="2"/>
        <charset val="204"/>
      </rPr>
      <t>12-13 августа 2023 Баганашил, г. Алматы (хард)</t>
    </r>
  </si>
  <si>
    <r>
      <rPr>
        <b/>
        <sz val="9"/>
        <color theme="1"/>
        <rFont val="Arial"/>
        <family val="2"/>
        <charset val="204"/>
      </rPr>
      <t xml:space="preserve">Satellite Jan Dosym </t>
    </r>
    <r>
      <rPr>
        <sz val="9"/>
        <color theme="1"/>
        <rFont val="Arial"/>
        <family val="2"/>
        <charset val="204"/>
      </rPr>
      <t>13 августа 2023 г., Jan Dosym</t>
    </r>
    <r>
      <rPr>
        <b/>
        <sz val="9"/>
        <color theme="1"/>
        <rFont val="Arial"/>
        <family val="2"/>
        <charset val="204"/>
      </rPr>
      <t>,</t>
    </r>
    <r>
      <rPr>
        <sz val="9"/>
        <color theme="1"/>
        <rFont val="Arial"/>
        <family val="2"/>
        <charset val="204"/>
      </rPr>
      <t xml:space="preserve"> г. Алматы (грунт)</t>
    </r>
  </si>
  <si>
    <t>Аскаров Асхат</t>
  </si>
  <si>
    <t>Лузин Андрей</t>
  </si>
  <si>
    <t>Бердыгожин Нурбек</t>
  </si>
  <si>
    <t>с 7 по 8</t>
  </si>
  <si>
    <t>с 11 по 12</t>
  </si>
  <si>
    <t>с 13 по 16</t>
  </si>
  <si>
    <t>с 19 по 20</t>
  </si>
  <si>
    <t>с 21 по 24</t>
  </si>
  <si>
    <t>с 25 по 32</t>
  </si>
  <si>
    <t>с 35 по 36</t>
  </si>
  <si>
    <t>с 37 по 40</t>
  </si>
  <si>
    <t>Амирбеков Тимур</t>
  </si>
  <si>
    <r>
      <rPr>
        <b/>
        <sz val="9"/>
        <color theme="1"/>
        <rFont val="Arial"/>
        <family val="2"/>
        <charset val="204"/>
      </rPr>
      <t xml:space="preserve">Satellite Gorky Tennis Park </t>
    </r>
    <r>
      <rPr>
        <sz val="9"/>
        <color theme="1"/>
        <rFont val="Arial"/>
        <family val="2"/>
        <charset val="204"/>
      </rPr>
      <t>20 августа 2023, 
г. Алматы, Gorky Tennis Park (грунт)</t>
    </r>
  </si>
  <si>
    <t>Гилмор Роберт</t>
  </si>
  <si>
    <r>
      <t xml:space="preserve">Турнир </t>
    </r>
    <r>
      <rPr>
        <b/>
        <sz val="9"/>
        <rFont val="Arial"/>
        <family val="2"/>
        <charset val="204"/>
      </rPr>
      <t>памяти А.К.Марки</t>
    </r>
    <r>
      <rPr>
        <sz val="9"/>
        <rFont val="Arial"/>
        <family val="2"/>
        <charset val="204"/>
      </rPr>
      <t>, 19 августа - 27 августа 2023 г., Академия Максат, г.Алматы (грунт)</t>
    </r>
  </si>
  <si>
    <t>Аманбаев Таир</t>
  </si>
  <si>
    <r>
      <rPr>
        <b/>
        <sz val="9"/>
        <color theme="1"/>
        <rFont val="Arial"/>
        <family val="2"/>
        <charset val="204"/>
      </rPr>
      <t xml:space="preserve">Satellite Gorky Tennis Park </t>
    </r>
    <r>
      <rPr>
        <sz val="9"/>
        <color theme="1"/>
        <rFont val="Arial"/>
        <family val="2"/>
        <charset val="204"/>
      </rPr>
      <t>03 сентября 2023, 
г. Алматы, Gorky Tennis Park (грунт)</t>
    </r>
  </si>
  <si>
    <t>Артамонов Константин</t>
  </si>
  <si>
    <t>Джакишев Абылай</t>
  </si>
  <si>
    <t>Османов Тимур</t>
  </si>
  <si>
    <t>Маслахатов Батухан</t>
  </si>
  <si>
    <r>
      <rPr>
        <b/>
        <sz val="9"/>
        <color theme="1"/>
        <rFont val="Arial"/>
        <family val="2"/>
        <charset val="204"/>
      </rPr>
      <t xml:space="preserve">Satellite Gorky Tennis Park </t>
    </r>
    <r>
      <rPr>
        <sz val="9"/>
        <color theme="1"/>
        <rFont val="Arial"/>
        <family val="2"/>
        <charset val="204"/>
      </rPr>
      <t>17 сентября, г. Алматы, Gorky Tennis Park (грунт)</t>
    </r>
  </si>
  <si>
    <r>
      <rPr>
        <b/>
        <sz val="9"/>
        <color theme="1"/>
        <rFont val="Arial"/>
        <family val="2"/>
        <charset val="204"/>
      </rPr>
      <t xml:space="preserve">Satellite JanDosym </t>
    </r>
    <r>
      <rPr>
        <sz val="9"/>
        <color theme="1"/>
        <rFont val="Arial"/>
        <family val="2"/>
        <charset val="204"/>
      </rPr>
      <t>24 сентября 2023, 
г. Алматы, Jan Dosym (грунт)</t>
    </r>
  </si>
  <si>
    <t>Бийсенбаев Рустам</t>
  </si>
  <si>
    <t>Темирхан Асет</t>
  </si>
  <si>
    <t>Нуруллох Фирузи</t>
  </si>
  <si>
    <t>Канатжан Ержан</t>
  </si>
  <si>
    <t>Балмагамбет Касымхан</t>
  </si>
  <si>
    <t>Чолпанкулов Руслан</t>
  </si>
  <si>
    <t>Атанов Виктор</t>
  </si>
  <si>
    <t>Андрюшин Андрей</t>
  </si>
  <si>
    <t>Власов Максим</t>
  </si>
  <si>
    <t>Толегенов Нурлан</t>
  </si>
  <si>
    <r>
      <rPr>
        <b/>
        <sz val="9"/>
        <color theme="1"/>
        <rFont val="Arial"/>
        <family val="2"/>
        <charset val="204"/>
      </rPr>
      <t xml:space="preserve">Satellite Baganashil 
</t>
    </r>
    <r>
      <rPr>
        <sz val="9"/>
        <color theme="1"/>
        <rFont val="Arial"/>
        <family val="2"/>
        <charset val="204"/>
      </rPr>
      <t>01 октября 2023, г. Алматы, Баганашил (хард)</t>
    </r>
  </si>
  <si>
    <r>
      <rPr>
        <b/>
        <sz val="9"/>
        <color theme="1"/>
        <rFont val="Arial"/>
        <family val="2"/>
        <charset val="204"/>
      </rPr>
      <t xml:space="preserve">Satellite Gorky Tennis Park </t>
    </r>
    <r>
      <rPr>
        <sz val="9"/>
        <color theme="1"/>
        <rFont val="Arial"/>
        <family val="2"/>
        <charset val="204"/>
      </rPr>
      <t>08 октября 2023, 
г. Алматы, Gorky Tennis Park (грунт)</t>
    </r>
  </si>
  <si>
    <r>
      <rPr>
        <b/>
        <sz val="9"/>
        <color theme="1"/>
        <rFont val="Arial"/>
        <family val="2"/>
        <charset val="204"/>
      </rPr>
      <t xml:space="preserve">Baganashil Challenger </t>
    </r>
    <r>
      <rPr>
        <sz val="9"/>
        <color theme="1"/>
        <rFont val="Arial"/>
        <family val="2"/>
        <charset val="204"/>
      </rPr>
      <t>07-08 октября 2023 г., СРК Баганашил</t>
    </r>
    <r>
      <rPr>
        <b/>
        <sz val="9"/>
        <color theme="1"/>
        <rFont val="Arial"/>
        <family val="2"/>
        <charset val="204"/>
      </rPr>
      <t>,</t>
    </r>
    <r>
      <rPr>
        <sz val="9"/>
        <color theme="1"/>
        <rFont val="Arial"/>
        <family val="2"/>
        <charset val="204"/>
      </rPr>
      <t xml:space="preserve"> г. Алматы (хард)</t>
    </r>
  </si>
  <si>
    <t>Кенжехан Абай</t>
  </si>
  <si>
    <t>Аубакир Тимур</t>
  </si>
  <si>
    <t>Тюлегенов Асхат</t>
  </si>
  <si>
    <t>Кудияров Сакен</t>
  </si>
  <si>
    <t>Камал Хасан</t>
  </si>
  <si>
    <t>Козыркин Артем</t>
  </si>
  <si>
    <r>
      <rPr>
        <b/>
        <sz val="9"/>
        <color theme="1"/>
        <rFont val="Arial"/>
        <family val="2"/>
        <charset val="204"/>
      </rPr>
      <t xml:space="preserve"> Almaty Federation FUTURES </t>
    </r>
    <r>
      <rPr>
        <sz val="9"/>
        <color theme="1"/>
        <rFont val="Arial"/>
        <family val="2"/>
        <charset val="204"/>
      </rPr>
      <t>14-15 октября 2023 ЭЙС, г. Алматы (хард)</t>
    </r>
  </si>
  <si>
    <t>Абдигалиев Руслан</t>
  </si>
  <si>
    <t>Гричина Сергей</t>
  </si>
  <si>
    <t>Жанасбеков Акежан</t>
  </si>
  <si>
    <t>Какимжанов Елнур</t>
  </si>
  <si>
    <t>Биндарев Артем</t>
  </si>
  <si>
    <r>
      <t>Турнир "Золотая Осень</t>
    </r>
    <r>
      <rPr>
        <b/>
        <sz val="9"/>
        <color theme="1"/>
        <rFont val="Arial"/>
        <family val="2"/>
        <charset val="204"/>
      </rPr>
      <t xml:space="preserve"> 2023</t>
    </r>
    <r>
      <rPr>
        <sz val="9"/>
        <color theme="1"/>
        <rFont val="Arial"/>
        <family val="2"/>
        <charset val="204"/>
      </rPr>
      <t>" 21-22 октября 2023 г., ТЦ ЦСКА, г.Алматы (грунт)</t>
    </r>
  </si>
  <si>
    <r>
      <rPr>
        <b/>
        <sz val="9"/>
        <color theme="1"/>
        <rFont val="Arial"/>
        <family val="2"/>
        <charset val="204"/>
      </rPr>
      <t xml:space="preserve">Satellite 35 JanDosym </t>
    </r>
    <r>
      <rPr>
        <sz val="9"/>
        <color theme="1"/>
        <rFont val="Arial"/>
        <family val="2"/>
        <charset val="204"/>
      </rPr>
      <t>22 октября 2023, 
г. Алматы, Jan Dosym (грунт)</t>
    </r>
  </si>
  <si>
    <r>
      <rPr>
        <b/>
        <sz val="9"/>
        <color theme="1"/>
        <rFont val="Arial"/>
        <family val="2"/>
        <charset val="204"/>
      </rPr>
      <t xml:space="preserve">Satellite 20 Jan Dosym </t>
    </r>
    <r>
      <rPr>
        <sz val="9"/>
        <color theme="1"/>
        <rFont val="Arial"/>
        <family val="2"/>
        <charset val="204"/>
      </rPr>
      <t>15 октября, г. Алматы, Jan Dosym (грунт)</t>
    </r>
  </si>
  <si>
    <t>Тербалян Артур</t>
  </si>
  <si>
    <t>Ильяшенко Александр</t>
  </si>
  <si>
    <t>Когай Владимир</t>
  </si>
  <si>
    <t>Ялбачев Егор</t>
  </si>
  <si>
    <t>Килич Рамазан</t>
  </si>
  <si>
    <t>Базаркулов Абдихалык</t>
  </si>
  <si>
    <r>
      <t xml:space="preserve">Турнир </t>
    </r>
    <r>
      <rPr>
        <b/>
        <sz val="9"/>
        <color theme="1"/>
        <rFont val="Arial"/>
        <family val="2"/>
        <charset val="204"/>
      </rPr>
      <t xml:space="preserve">Jan Dosym Open </t>
    </r>
    <r>
      <rPr>
        <sz val="9"/>
        <color theme="1"/>
        <rFont val="Arial"/>
        <family val="2"/>
        <charset val="204"/>
      </rPr>
      <t>28-29 октября 2023 г., Jan Dosym, г. Алматы (грунт)</t>
    </r>
  </si>
  <si>
    <r>
      <t xml:space="preserve">Турнир </t>
    </r>
    <r>
      <rPr>
        <b/>
        <sz val="9"/>
        <color theme="1"/>
        <rFont val="Arial"/>
        <family val="2"/>
        <charset val="204"/>
      </rPr>
      <t xml:space="preserve">Sunday Cup Tour </t>
    </r>
    <r>
      <rPr>
        <sz val="9"/>
        <color theme="1"/>
        <rFont val="Arial"/>
        <family val="2"/>
        <charset val="204"/>
      </rPr>
      <t>04-05 ноября 2023 г., Gorky Tennis Park, г. Алматы (хард)</t>
    </r>
  </si>
  <si>
    <t>Ни Аркадий</t>
  </si>
  <si>
    <r>
      <rPr>
        <b/>
        <sz val="9"/>
        <color theme="1"/>
        <rFont val="Arial"/>
        <family val="2"/>
        <charset val="204"/>
      </rPr>
      <t xml:space="preserve">Satellite 35 Sunday Cup </t>
    </r>
    <r>
      <rPr>
        <sz val="9"/>
        <color theme="1"/>
        <rFont val="Arial"/>
        <family val="2"/>
        <charset val="204"/>
      </rPr>
      <t>12 ноября 2023, 
Gorky Tennis Park, г. Алматы (грунт)</t>
    </r>
  </si>
  <si>
    <t>Свейко Александр</t>
  </si>
  <si>
    <r>
      <rPr>
        <b/>
        <sz val="9"/>
        <color theme="1"/>
        <rFont val="Arial"/>
        <family val="2"/>
        <charset val="204"/>
      </rPr>
      <t xml:space="preserve">Satellite Baganashil 
</t>
    </r>
    <r>
      <rPr>
        <sz val="9"/>
        <color theme="1"/>
        <rFont val="Arial"/>
        <family val="2"/>
        <charset val="204"/>
      </rPr>
      <t>19 ноября 2023, г. Алматы, Баганашил (хард)</t>
    </r>
  </si>
  <si>
    <t>Абдуллаулы Хаким</t>
  </si>
  <si>
    <t>Туегалиев Нурлан</t>
  </si>
  <si>
    <r>
      <rPr>
        <b/>
        <sz val="9"/>
        <color theme="1"/>
        <rFont val="Arial"/>
        <family val="2"/>
        <charset val="204"/>
      </rPr>
      <t xml:space="preserve">Sunday Cup Challenger </t>
    </r>
    <r>
      <rPr>
        <sz val="9"/>
        <color theme="1"/>
        <rFont val="Arial"/>
        <family val="2"/>
        <charset val="204"/>
      </rPr>
      <t>25-26 ноября 2023 г., Gorky Tennis Park</t>
    </r>
    <r>
      <rPr>
        <b/>
        <sz val="9"/>
        <color theme="1"/>
        <rFont val="Arial"/>
        <family val="2"/>
        <charset val="204"/>
      </rPr>
      <t>,</t>
    </r>
    <r>
      <rPr>
        <sz val="9"/>
        <color theme="1"/>
        <rFont val="Arial"/>
        <family val="2"/>
        <charset val="204"/>
      </rPr>
      <t xml:space="preserve"> г. Алматы (хард)</t>
    </r>
  </si>
  <si>
    <t>Джамалов Тимур</t>
  </si>
  <si>
    <t>Коберидзе Давид</t>
  </si>
  <si>
    <t>Култасов Ильяс</t>
  </si>
  <si>
    <r>
      <rPr>
        <b/>
        <sz val="9"/>
        <color theme="1"/>
        <rFont val="Arial"/>
        <family val="2"/>
        <charset val="204"/>
      </rPr>
      <t xml:space="preserve">Satellite 20 Alem 
</t>
    </r>
    <r>
      <rPr>
        <sz val="9"/>
        <color theme="1"/>
        <rFont val="Arial"/>
        <family val="2"/>
        <charset val="204"/>
      </rPr>
      <t>25 ноября 2023, 
Максат Академия, г. Алматы (хард)</t>
    </r>
  </si>
  <si>
    <t>Турнир "Новогодний Мастерс" 02-03 декабря 2023 г., ТЦ ЦСКА, г.Алматы (хард)</t>
  </si>
  <si>
    <t>Филин Павел</t>
  </si>
  <si>
    <r>
      <rPr>
        <b/>
        <sz val="9"/>
        <color theme="1"/>
        <rFont val="Arial"/>
        <family val="2"/>
        <charset val="204"/>
      </rPr>
      <t xml:space="preserve">Satellite 35 Sunday Cup </t>
    </r>
    <r>
      <rPr>
        <sz val="9"/>
        <color theme="1"/>
        <rFont val="Arial"/>
        <family val="2"/>
        <charset val="204"/>
      </rPr>
      <t>02 декабря 2023, 
Gorky Tennis Park, г. Алматы (хард)</t>
    </r>
  </si>
  <si>
    <t>Алайдар Жандос</t>
  </si>
  <si>
    <t>Конев Денис</t>
  </si>
  <si>
    <t>Есимчик Станислав</t>
  </si>
  <si>
    <r>
      <rPr>
        <b/>
        <sz val="9"/>
        <color theme="1"/>
        <rFont val="Arial"/>
        <family val="2"/>
        <charset val="204"/>
      </rPr>
      <t xml:space="preserve">Satellite 20 Sunday Cup 
</t>
    </r>
    <r>
      <rPr>
        <sz val="9"/>
        <color theme="1"/>
        <rFont val="Arial"/>
        <family val="2"/>
        <charset val="204"/>
      </rPr>
      <t>10 декабря 2023, 
Gorky Tennis Park, г. Алматы (хард)</t>
    </r>
  </si>
  <si>
    <r>
      <rPr>
        <b/>
        <sz val="9"/>
        <color theme="1"/>
        <rFont val="Arial"/>
        <family val="2"/>
        <charset val="204"/>
      </rPr>
      <t xml:space="preserve">Jan Dosym Futures 
</t>
    </r>
    <r>
      <rPr>
        <sz val="9"/>
        <color theme="1"/>
        <rFont val="Arial"/>
        <family val="2"/>
        <charset val="204"/>
      </rPr>
      <t>09-10 декабря 2023 г., 
Jan Dosym Алматы (хард)</t>
    </r>
  </si>
  <si>
    <t>Буданов Кирилл</t>
  </si>
  <si>
    <t>Тулепбергенов Ринат</t>
  </si>
  <si>
    <r>
      <t xml:space="preserve">Турнир </t>
    </r>
    <r>
      <rPr>
        <b/>
        <sz val="9"/>
        <color theme="1"/>
        <rFont val="Arial"/>
        <family val="2"/>
        <charset val="204"/>
      </rPr>
      <t>Премьер-лига Хард 2023</t>
    </r>
    <r>
      <rPr>
        <sz val="9"/>
        <color theme="1"/>
        <rFont val="Arial"/>
        <family val="2"/>
        <charset val="204"/>
      </rPr>
      <t>, октябрь - декабрь 2023 г., г.Алматы (хард)</t>
    </r>
  </si>
  <si>
    <r>
      <t>Турнир "</t>
    </r>
    <r>
      <rPr>
        <b/>
        <sz val="9"/>
        <rFont val="Arial"/>
        <family val="2"/>
        <charset val="204"/>
      </rPr>
      <t>Итоговая восьмерка 2023</t>
    </r>
    <r>
      <rPr>
        <sz val="9"/>
        <rFont val="Arial"/>
        <family val="2"/>
        <charset val="204"/>
      </rPr>
      <t>" - 23-24 декабря 2023 г., Gorky Tennis Park, г.Алматы (хард)</t>
    </r>
  </si>
  <si>
    <t>Тайжан Санжар</t>
  </si>
  <si>
    <t>Антипов Григорий</t>
  </si>
  <si>
    <r>
      <rPr>
        <b/>
        <sz val="9"/>
        <color theme="1"/>
        <rFont val="Arial"/>
        <family val="2"/>
        <charset val="204"/>
      </rPr>
      <t xml:space="preserve">Satellite Baganashil 
</t>
    </r>
    <r>
      <rPr>
        <sz val="9"/>
        <color theme="1"/>
        <rFont val="Arial"/>
        <family val="2"/>
        <charset val="204"/>
      </rPr>
      <t>24 декабря 2023, г. Алматы, Баганашил (хард)</t>
    </r>
  </si>
  <si>
    <t>Цыкунов Виталий</t>
  </si>
  <si>
    <t>Тасмурзаев Бауржан (бан)</t>
  </si>
  <si>
    <t>Денисеня Дмитрий (бан)</t>
  </si>
  <si>
    <t>Кушербаев Нуртай (бан)</t>
  </si>
  <si>
    <t>Игроки, отсутствующие в рейтинге КСЛТ и имеющие допуск и к парным и к одиночным турнирам:</t>
  </si>
  <si>
    <t>Иногородние игроки, отсутствующие в рейтинге КСЛТ и имеющие допуск и к парным и к одиночным турнирам:</t>
  </si>
  <si>
    <t xml:space="preserve">не могут играть на любительских соревнованиях в паре с любителями, не достигшими 50 лет и/или находящимися в топ30 рейтинга КСЛТ, </t>
  </si>
  <si>
    <t>Омаров Кайрат</t>
  </si>
  <si>
    <r>
      <rPr>
        <b/>
        <sz val="9"/>
        <color theme="1"/>
        <rFont val="Arial"/>
        <family val="2"/>
        <charset val="204"/>
      </rPr>
      <t xml:space="preserve">Satellite 35 Sunday Cup </t>
    </r>
    <r>
      <rPr>
        <sz val="9"/>
        <color theme="1"/>
        <rFont val="Arial"/>
        <family val="2"/>
        <charset val="204"/>
      </rPr>
      <t>07 января 2024, 
Gorky Tennis Park, г. Алматы (хард)</t>
    </r>
  </si>
  <si>
    <t>Дакенов Мейiрхан</t>
  </si>
  <si>
    <t>Алексеев Игорь</t>
  </si>
  <si>
    <r>
      <rPr>
        <b/>
        <sz val="9"/>
        <color theme="1"/>
        <rFont val="Arial"/>
        <family val="2"/>
        <charset val="204"/>
      </rPr>
      <t xml:space="preserve">Kargaly Open FUTURES 
</t>
    </r>
    <r>
      <rPr>
        <sz val="9"/>
        <color theme="1"/>
        <rFont val="Arial"/>
        <family val="2"/>
        <charset val="204"/>
      </rPr>
      <t>13-14 января 2024 г., ЦСКА г. Алматы (хард)</t>
    </r>
  </si>
  <si>
    <t>Ермухамбетов Ерлик</t>
  </si>
  <si>
    <t>Мусалимов Олег</t>
  </si>
  <si>
    <t>Шемякин Владислав</t>
  </si>
  <si>
    <r>
      <rPr>
        <b/>
        <sz val="9"/>
        <color theme="1"/>
        <rFont val="Arial"/>
        <family val="2"/>
        <charset val="204"/>
      </rPr>
      <t xml:space="preserve">Satellite 20 Kargaly
</t>
    </r>
    <r>
      <rPr>
        <sz val="9"/>
        <color theme="1"/>
        <rFont val="Arial"/>
        <family val="2"/>
        <charset val="204"/>
      </rPr>
      <t>14 января 2024, 
Баганашил, г. Алматы (хард)</t>
    </r>
  </si>
  <si>
    <r>
      <rPr>
        <b/>
        <sz val="9"/>
        <color theme="1"/>
        <rFont val="Arial"/>
        <family val="2"/>
        <charset val="204"/>
      </rPr>
      <t xml:space="preserve">Alem Open </t>
    </r>
    <r>
      <rPr>
        <sz val="9"/>
        <color theme="1"/>
        <rFont val="Arial"/>
        <family val="2"/>
        <charset val="204"/>
      </rPr>
      <t>20-21 января 2024 г., Академия Максат</t>
    </r>
    <r>
      <rPr>
        <b/>
        <sz val="9"/>
        <color theme="1"/>
        <rFont val="Arial"/>
        <family val="2"/>
        <charset val="204"/>
      </rPr>
      <t>,</t>
    </r>
    <r>
      <rPr>
        <sz val="9"/>
        <color theme="1"/>
        <rFont val="Arial"/>
        <family val="2"/>
        <charset val="204"/>
      </rPr>
      <t xml:space="preserve"> г. Алматы (хард)</t>
    </r>
  </si>
  <si>
    <t xml:space="preserve">Гаврилюк Владислав </t>
  </si>
  <si>
    <r>
      <rPr>
        <b/>
        <sz val="9"/>
        <color theme="1"/>
        <rFont val="Arial"/>
        <family val="2"/>
        <charset val="204"/>
      </rPr>
      <t xml:space="preserve">Satellite 35 Коктем </t>
    </r>
    <r>
      <rPr>
        <sz val="9"/>
        <color theme="1"/>
        <rFont val="Arial"/>
        <family val="2"/>
        <charset val="204"/>
      </rPr>
      <t>21 января 2024, 
Gorky Tennis Park, г. Алматы (хард)</t>
    </r>
  </si>
  <si>
    <r>
      <rPr>
        <b/>
        <sz val="9"/>
        <color theme="1"/>
        <rFont val="Arial"/>
        <family val="2"/>
        <charset val="204"/>
      </rPr>
      <t xml:space="preserve">Satellite 35 Эйс </t>
    </r>
    <r>
      <rPr>
        <sz val="9"/>
        <color theme="1"/>
        <rFont val="Arial"/>
        <family val="2"/>
        <charset val="204"/>
      </rPr>
      <t>27-28 января 2024, 
ЭЙС, г. Алматы (хард)</t>
    </r>
  </si>
  <si>
    <t>Арзуманов Сергей</t>
  </si>
  <si>
    <t>Иванкин Антон</t>
  </si>
  <si>
    <t>Сатиев Арман</t>
  </si>
  <si>
    <t>Омирхан Мажит</t>
  </si>
  <si>
    <r>
      <rPr>
        <b/>
        <sz val="9"/>
        <color theme="1"/>
        <rFont val="Arial"/>
        <family val="2"/>
        <charset val="204"/>
      </rPr>
      <t xml:space="preserve">PairPlay Cup </t>
    </r>
    <r>
      <rPr>
        <sz val="9"/>
        <color theme="1"/>
        <rFont val="Arial"/>
        <family val="2"/>
        <charset val="204"/>
      </rPr>
      <t>27-28 января 2024 г., Gorky Tennis Park, г. Алматы (хард)</t>
    </r>
  </si>
  <si>
    <t>Рубин Иан</t>
  </si>
  <si>
    <r>
      <t xml:space="preserve">Очки 
</t>
    </r>
    <r>
      <rPr>
        <sz val="11"/>
        <rFont val="Arial Narrow"/>
        <family val="2"/>
        <charset val="204"/>
      </rPr>
      <t>(восемь лучших результатов одиночки + парные турниры  (изменение))</t>
    </r>
  </si>
  <si>
    <t>Среднее кол-во очков, набираемых за восемь лучших результатов и парные турниры</t>
  </si>
  <si>
    <t>Кол-во сыгранных парных турниров</t>
  </si>
  <si>
    <t>Среднее кол-во очков, набираемых за один турнир, включая парные</t>
  </si>
  <si>
    <t>Турниров сыграно, включая парные</t>
  </si>
  <si>
    <t>Абельдинов Олжас (бан)</t>
  </si>
  <si>
    <t>TOUR (double)</t>
  </si>
  <si>
    <t>Литош Даниил</t>
  </si>
  <si>
    <r>
      <rPr>
        <b/>
        <sz val="9"/>
        <color theme="1"/>
        <rFont val="Arial"/>
        <family val="2"/>
        <charset val="204"/>
      </rPr>
      <t xml:space="preserve">Doubles Cup </t>
    </r>
    <r>
      <rPr>
        <sz val="9"/>
        <color theme="1"/>
        <rFont val="Arial"/>
        <family val="2"/>
        <charset val="204"/>
      </rPr>
      <t>04 февраля 2024 г., ЭЙС, г. Алматы (хард)</t>
    </r>
  </si>
  <si>
    <r>
      <rPr>
        <b/>
        <sz val="9"/>
        <color theme="1"/>
        <rFont val="Arial"/>
        <family val="2"/>
        <charset val="204"/>
      </rPr>
      <t xml:space="preserve">Satellite 35 Jan Dosym </t>
    </r>
    <r>
      <rPr>
        <sz val="9"/>
        <color theme="1"/>
        <rFont val="Arial"/>
        <family val="2"/>
        <charset val="204"/>
      </rPr>
      <t>03-05 февраля 2024, 
Jan Dosym, г. Алматы (грунт)</t>
    </r>
  </si>
  <si>
    <t>Батошкин Леонид</t>
  </si>
  <si>
    <t>Качай Алексей</t>
  </si>
  <si>
    <t>ё8</t>
  </si>
  <si>
    <t>Садуов Асхат</t>
  </si>
  <si>
    <t>Гумаров Миржан</t>
  </si>
  <si>
    <t>Кадыров Мади</t>
  </si>
  <si>
    <r>
      <rPr>
        <b/>
        <sz val="9"/>
        <color theme="1"/>
        <rFont val="Arial"/>
        <family val="2"/>
        <charset val="204"/>
      </rPr>
      <t xml:space="preserve">Almaty Federation FUTURES 
</t>
    </r>
    <r>
      <rPr>
        <sz val="9"/>
        <color theme="1"/>
        <rFont val="Arial"/>
        <family val="2"/>
        <charset val="204"/>
      </rPr>
      <t>10-11 февраля 2024 г., ЭЙС г. Алматы (хард)</t>
    </r>
  </si>
  <si>
    <t>Аглиулин Олег</t>
  </si>
  <si>
    <r>
      <rPr>
        <b/>
        <sz val="9"/>
        <color theme="1"/>
        <rFont val="Arial"/>
        <family val="2"/>
        <charset val="204"/>
      </rPr>
      <t xml:space="preserve">Alem Challenger </t>
    </r>
    <r>
      <rPr>
        <sz val="9"/>
        <color theme="1"/>
        <rFont val="Arial"/>
        <family val="2"/>
        <charset val="204"/>
      </rPr>
      <t>17-18 февраля 2024 г., ТА Максат</t>
    </r>
    <r>
      <rPr>
        <b/>
        <sz val="9"/>
        <color theme="1"/>
        <rFont val="Arial"/>
        <family val="2"/>
        <charset val="204"/>
      </rPr>
      <t>,</t>
    </r>
    <r>
      <rPr>
        <sz val="9"/>
        <color theme="1"/>
        <rFont val="Arial"/>
        <family val="2"/>
        <charset val="204"/>
      </rPr>
      <t xml:space="preserve"> г. Алматы (хард)</t>
    </r>
  </si>
  <si>
    <r>
      <rPr>
        <b/>
        <sz val="9"/>
        <color theme="1"/>
        <rFont val="Arial"/>
        <family val="2"/>
        <charset val="204"/>
      </rPr>
      <t xml:space="preserve">Satellite 35 ЦСКА </t>
    </r>
    <r>
      <rPr>
        <sz val="9"/>
        <color theme="1"/>
        <rFont val="Arial"/>
        <family val="2"/>
        <charset val="204"/>
      </rPr>
      <t>17-18 февраля 2024, 
ЦСКА, г. Алматы (хард)</t>
    </r>
  </si>
  <si>
    <t>Але Ранжит</t>
  </si>
  <si>
    <t>Попов Пётр</t>
  </si>
  <si>
    <t>Когай Андрей</t>
  </si>
  <si>
    <r>
      <t xml:space="preserve">Sunday Cup Masters </t>
    </r>
    <r>
      <rPr>
        <sz val="9"/>
        <color theme="1"/>
        <rFont val="Arial"/>
        <family val="2"/>
        <charset val="204"/>
      </rPr>
      <t>17-18 февраля 2024 г., Gorky Tennis Park, Алматы (хард)</t>
    </r>
  </si>
  <si>
    <t>Поташов Максим</t>
  </si>
  <si>
    <r>
      <rPr>
        <b/>
        <sz val="9"/>
        <color theme="1"/>
        <rFont val="Arial"/>
        <family val="2"/>
        <charset val="204"/>
      </rPr>
      <t xml:space="preserve">Satellite 35 Baganashil </t>
    </r>
    <r>
      <rPr>
        <sz val="9"/>
        <color theme="1"/>
        <rFont val="Arial"/>
        <family val="2"/>
        <charset val="204"/>
      </rPr>
      <t>25 февраля 2024, г. Алматы (хард)</t>
    </r>
  </si>
  <si>
    <t>MASTERS (double)</t>
  </si>
  <si>
    <r>
      <rPr>
        <b/>
        <sz val="9"/>
        <color theme="1"/>
        <rFont val="Arial"/>
        <family val="2"/>
        <charset val="204"/>
      </rPr>
      <t xml:space="preserve">Double </t>
    </r>
    <r>
      <rPr>
        <sz val="9"/>
        <color theme="1"/>
        <rFont val="Arial"/>
        <family val="2"/>
        <charset val="204"/>
      </rPr>
      <t>24-25 февраля 2024 г., Gorky Tennis park, г. Алматы (хард)</t>
    </r>
  </si>
  <si>
    <r>
      <rPr>
        <b/>
        <sz val="9"/>
        <color theme="1"/>
        <rFont val="Arial"/>
        <family val="2"/>
        <charset val="204"/>
      </rPr>
      <t xml:space="preserve">Kargaly Challenger </t>
    </r>
    <r>
      <rPr>
        <sz val="9"/>
        <color theme="1"/>
        <rFont val="Arial"/>
        <family val="2"/>
        <charset val="204"/>
      </rPr>
      <t>02-03 марта 2024 г., ЦСКА</t>
    </r>
    <r>
      <rPr>
        <b/>
        <sz val="9"/>
        <color theme="1"/>
        <rFont val="Arial"/>
        <family val="2"/>
        <charset val="204"/>
      </rPr>
      <t>,</t>
    </r>
    <r>
      <rPr>
        <sz val="9"/>
        <color theme="1"/>
        <rFont val="Arial"/>
        <family val="2"/>
        <charset val="204"/>
      </rPr>
      <t xml:space="preserve"> г. Алматы (хард)</t>
    </r>
  </si>
  <si>
    <r>
      <rPr>
        <b/>
        <sz val="9"/>
        <color theme="1"/>
        <rFont val="Arial"/>
        <family val="2"/>
        <charset val="204"/>
      </rPr>
      <t xml:space="preserve">Satellite 35 Sunday Cup </t>
    </r>
    <r>
      <rPr>
        <sz val="9"/>
        <color theme="1"/>
        <rFont val="Arial"/>
        <family val="2"/>
        <charset val="204"/>
      </rPr>
      <t>03 марта 2024, Gorky Tennis Park, г. Алматы (хард)</t>
    </r>
  </si>
  <si>
    <t>Жылкыбай Бауржан</t>
  </si>
  <si>
    <t>Пэн Шэнь</t>
  </si>
  <si>
    <t>Кузнецов Николай</t>
  </si>
  <si>
    <t>Байкадамов Бауржан</t>
  </si>
  <si>
    <r>
      <t xml:space="preserve">Jan Dosym Masters 
</t>
    </r>
    <r>
      <rPr>
        <sz val="9"/>
        <color theme="1"/>
        <rFont val="Arial"/>
        <family val="2"/>
        <charset val="204"/>
      </rPr>
      <t>09-10 марта 2024 г., 
Jan Dosym, Алматы (грунт)</t>
    </r>
  </si>
  <si>
    <r>
      <rPr>
        <b/>
        <sz val="9"/>
        <color theme="1"/>
        <rFont val="Arial"/>
        <family val="2"/>
        <charset val="204"/>
      </rPr>
      <t xml:space="preserve">Alem Open Futures 
</t>
    </r>
    <r>
      <rPr>
        <sz val="9"/>
        <color theme="1"/>
        <rFont val="Arial"/>
        <family val="2"/>
        <charset val="204"/>
      </rPr>
      <t>09-10 марта 2024 г.,
ТА Максат, г. Алматы (хард)</t>
    </r>
  </si>
  <si>
    <r>
      <rPr>
        <b/>
        <sz val="9"/>
        <color theme="1"/>
        <rFont val="Arial"/>
        <family val="2"/>
        <charset val="204"/>
      </rPr>
      <t xml:space="preserve">Double Spring Ball Masters 
</t>
    </r>
    <r>
      <rPr>
        <sz val="9"/>
        <color theme="1"/>
        <rFont val="Arial"/>
        <family val="2"/>
        <charset val="204"/>
      </rPr>
      <t>16 марта 2024 г., ЦСКА, 
г. Алматы (хард)</t>
    </r>
  </si>
  <si>
    <t>Мальцев Вячеслав</t>
  </si>
  <si>
    <r>
      <rPr>
        <b/>
        <sz val="9"/>
        <color theme="1"/>
        <rFont val="Arial"/>
        <family val="2"/>
        <charset val="204"/>
      </rPr>
      <t xml:space="preserve">Satellite 35 JanDosym 
</t>
    </r>
    <r>
      <rPr>
        <sz val="9"/>
        <color theme="1"/>
        <rFont val="Arial"/>
        <family val="2"/>
        <charset val="204"/>
      </rPr>
      <t>17 марта 2024, JanDosym, 
г. Алматы (грунт)</t>
    </r>
  </si>
  <si>
    <r>
      <rPr>
        <b/>
        <sz val="9"/>
        <color theme="1"/>
        <rFont val="Arial"/>
        <family val="2"/>
        <charset val="204"/>
      </rPr>
      <t xml:space="preserve">Satellite 20 JanDosym 
</t>
    </r>
    <r>
      <rPr>
        <sz val="9"/>
        <color theme="1"/>
        <rFont val="Arial"/>
        <family val="2"/>
        <charset val="204"/>
      </rPr>
      <t>24 марта 2024, JanDosym, 
г. Алматы (грунт)</t>
    </r>
  </si>
  <si>
    <t>Чен Сулик</t>
  </si>
  <si>
    <t>Бискультанов Аскар</t>
  </si>
  <si>
    <t>Ушкемпиров Галымжан</t>
  </si>
  <si>
    <t>Итегулов Болат</t>
  </si>
  <si>
    <t>Кулшанов Галымжан</t>
  </si>
  <si>
    <r>
      <rPr>
        <b/>
        <sz val="9"/>
        <color theme="1"/>
        <rFont val="Arial"/>
        <family val="2"/>
        <charset val="204"/>
      </rPr>
      <t xml:space="preserve">Satellite 35 Baganashill </t>
    </r>
    <r>
      <rPr>
        <sz val="9"/>
        <color theme="1"/>
        <rFont val="Arial"/>
        <family val="2"/>
        <charset val="204"/>
      </rPr>
      <t>31 марта 2024, 
Баганашил, г. Алматы (хард)</t>
    </r>
  </si>
  <si>
    <r>
      <rPr>
        <b/>
        <sz val="9"/>
        <color theme="1"/>
        <rFont val="Arial"/>
        <family val="2"/>
        <charset val="204"/>
      </rPr>
      <t xml:space="preserve">Jan Dosym Challenger 
</t>
    </r>
    <r>
      <rPr>
        <sz val="9"/>
        <color theme="1"/>
        <rFont val="Arial"/>
        <family val="2"/>
        <charset val="204"/>
      </rPr>
      <t>06-07 апреля 2024 г., 
Jan Dosym</t>
    </r>
    <r>
      <rPr>
        <b/>
        <sz val="9"/>
        <color theme="1"/>
        <rFont val="Arial"/>
        <family val="2"/>
        <charset val="204"/>
      </rPr>
      <t>,</t>
    </r>
    <r>
      <rPr>
        <sz val="9"/>
        <color theme="1"/>
        <rFont val="Arial"/>
        <family val="2"/>
        <charset val="204"/>
      </rPr>
      <t xml:space="preserve"> г. Алматы (грунт)</t>
    </r>
  </si>
  <si>
    <t>Александров Пётр</t>
  </si>
  <si>
    <r>
      <rPr>
        <b/>
        <sz val="9"/>
        <color theme="1"/>
        <rFont val="Arial"/>
        <family val="2"/>
        <charset val="204"/>
      </rPr>
      <t xml:space="preserve">Satellite 35 Sunday Cup 
</t>
    </r>
    <r>
      <rPr>
        <sz val="9"/>
        <color theme="1"/>
        <rFont val="Arial"/>
        <family val="2"/>
        <charset val="204"/>
      </rPr>
      <t>07 апреля 2024, 
Gorky Tennis Park, г. Алматы (хард)</t>
    </r>
  </si>
  <si>
    <r>
      <rPr>
        <b/>
        <sz val="9"/>
        <color theme="1"/>
        <rFont val="Arial"/>
        <family val="2"/>
        <charset val="204"/>
      </rPr>
      <t xml:space="preserve">Satellite 35 Sunday Cup 
</t>
    </r>
    <r>
      <rPr>
        <sz val="9"/>
        <color theme="1"/>
        <rFont val="Arial"/>
        <family val="2"/>
        <charset val="204"/>
      </rPr>
      <t>14 апреля 2024, 
Gorky Tennis Park, г. Алматы (грунт)</t>
    </r>
  </si>
  <si>
    <r>
      <rPr>
        <b/>
        <sz val="9"/>
        <color theme="1"/>
        <rFont val="Arial"/>
        <family val="2"/>
        <charset val="204"/>
      </rPr>
      <t xml:space="preserve">Satellite 35 JanDosym 
</t>
    </r>
    <r>
      <rPr>
        <sz val="9"/>
        <color theme="1"/>
        <rFont val="Arial"/>
        <family val="2"/>
        <charset val="204"/>
      </rPr>
      <t>21 апреля 2024, JanDosym, 
г. Алматы (грунт)</t>
    </r>
  </si>
  <si>
    <r>
      <rPr>
        <b/>
        <sz val="9"/>
        <color theme="1"/>
        <rFont val="Arial"/>
        <family val="2"/>
        <charset val="204"/>
      </rPr>
      <t xml:space="preserve">Double Kargaly Tour 
</t>
    </r>
    <r>
      <rPr>
        <sz val="9"/>
        <color theme="1"/>
        <rFont val="Arial"/>
        <family val="2"/>
        <charset val="204"/>
      </rPr>
      <t>20-21 апреля 2024 г., ЦСКА, 
г. Алматы (грунт)</t>
    </r>
  </si>
  <si>
    <t>Дуплищев Никита</t>
  </si>
  <si>
    <t>Аузбеков Адиль</t>
  </si>
  <si>
    <t>Жали Алмас</t>
  </si>
  <si>
    <t>Ким Артём</t>
  </si>
  <si>
    <r>
      <rPr>
        <b/>
        <sz val="9"/>
        <color theme="1"/>
        <rFont val="Arial"/>
        <family val="2"/>
        <charset val="204"/>
      </rPr>
      <t xml:space="preserve">Весна 2024 
</t>
    </r>
    <r>
      <rPr>
        <sz val="9"/>
        <color theme="1"/>
        <rFont val="Arial"/>
        <family val="2"/>
        <charset val="204"/>
      </rPr>
      <t>27-28 апреля 2024 г., 
ЦСКА</t>
    </r>
    <r>
      <rPr>
        <b/>
        <sz val="9"/>
        <color theme="1"/>
        <rFont val="Arial"/>
        <family val="2"/>
        <charset val="204"/>
      </rPr>
      <t>,</t>
    </r>
    <r>
      <rPr>
        <sz val="9"/>
        <color theme="1"/>
        <rFont val="Arial"/>
        <family val="2"/>
        <charset val="204"/>
      </rPr>
      <t xml:space="preserve"> г. Алматы (грунт)</t>
    </r>
  </si>
  <si>
    <r>
      <rPr>
        <b/>
        <sz val="9"/>
        <color theme="1"/>
        <rFont val="Arial"/>
        <family val="2"/>
        <charset val="204"/>
      </rPr>
      <t xml:space="preserve">Satellite 35 Baganashil
</t>
    </r>
    <r>
      <rPr>
        <sz val="9"/>
        <color theme="1"/>
        <rFont val="Arial"/>
        <family val="2"/>
        <charset val="204"/>
      </rPr>
      <t>28 апреля 2024, 
Баганашил, г. Алматы (хард)</t>
    </r>
  </si>
  <si>
    <t>Битуганов Айдын</t>
  </si>
  <si>
    <r>
      <rPr>
        <b/>
        <sz val="9"/>
        <color theme="1"/>
        <rFont val="Arial"/>
        <family val="2"/>
        <charset val="204"/>
      </rPr>
      <t xml:space="preserve">Satellite 35 Baganashil
</t>
    </r>
    <r>
      <rPr>
        <sz val="9"/>
        <color theme="1"/>
        <rFont val="Arial"/>
        <family val="2"/>
        <charset val="204"/>
      </rPr>
      <t>05 мая 2024, 
Баганашил, г. Алматы (хард)</t>
    </r>
  </si>
  <si>
    <t>игроков-любителей теннис на 13 мая 2024 года</t>
  </si>
  <si>
    <t xml:space="preserve">Ердауит Орынбек </t>
  </si>
  <si>
    <t>Нафиков Ильдар</t>
  </si>
  <si>
    <t>Скурихин Виталий</t>
  </si>
  <si>
    <t>Кизюта Дмитрий</t>
  </si>
  <si>
    <r>
      <rPr>
        <b/>
        <sz val="9"/>
        <color theme="1"/>
        <rFont val="Arial"/>
        <family val="2"/>
        <charset val="204"/>
      </rPr>
      <t xml:space="preserve">Satellite 35 Alem 
</t>
    </r>
    <r>
      <rPr>
        <sz val="9"/>
        <color theme="1"/>
        <rFont val="Arial"/>
        <family val="2"/>
        <charset val="204"/>
      </rPr>
      <t>12 мая, 2024 г. Алматы, 
ТА Максат (грунт)</t>
    </r>
  </si>
  <si>
    <r>
      <rPr>
        <b/>
        <sz val="9"/>
        <color theme="0" tint="-0.499984740745262"/>
        <rFont val="Arial"/>
        <family val="2"/>
        <charset val="204"/>
      </rPr>
      <t xml:space="preserve">Satellite 35 Alem 
</t>
    </r>
    <r>
      <rPr>
        <sz val="9"/>
        <color theme="0" tint="-0.499984740745262"/>
        <rFont val="Arial"/>
        <family val="2"/>
        <charset val="204"/>
      </rPr>
      <t>14 мая, 2023 г. Алматы, 
ТА Максат (грунт)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</si>
</sst>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0"/>
    <numFmt numFmtId="167" formatCode="\(\+#,###\);\(\–#,###\);\(#0\)"/>
    <numFmt numFmtId="168" formatCode="\(\+##,##0.0\);\(\–##,##0.0\);\(#0\)"/>
    <numFmt numFmtId="169" formatCode="0.0"/>
    <numFmt numFmtId="170" formatCode="_-* #,##0.00\ _₽_-;\-* #,##0.00\ _₽_-;_-* &quot;-&quot;??\ _₽_-;_-@_-"/>
  </numFmts>
  <fonts count="61" x14ac:knownFonts="1">
    <font>
      <sz val="11"/>
      <color theme="1"/>
      <name val="Calibri"/>
      <family val="2"/>
      <charset val="204"/>
      <scheme val="minor"/>
    </font>
    <font>
      <sz val="14"/>
      <color theme="1"/>
      <name val="Arial"/>
      <family val="2"/>
      <charset val="204"/>
    </font>
    <font>
      <sz val="11"/>
      <color theme="1"/>
      <name val="Arial"/>
      <family val="2"/>
      <charset val="204"/>
    </font>
    <font>
      <sz val="10"/>
      <color theme="1"/>
      <name val="Arial"/>
      <family val="2"/>
      <charset val="204"/>
    </font>
    <font>
      <sz val="16"/>
      <color theme="1"/>
      <name val="Arial"/>
      <family val="2"/>
      <charset val="204"/>
    </font>
    <font>
      <sz val="9"/>
      <color theme="1" tint="0.499984740745262"/>
      <name val="Arial"/>
      <family val="2"/>
      <charset val="204"/>
    </font>
    <font>
      <sz val="11"/>
      <name val="Arial"/>
      <family val="2"/>
      <charset val="204"/>
    </font>
    <font>
      <sz val="11"/>
      <color theme="1"/>
      <name val="Arial Narrow"/>
      <family val="2"/>
      <charset val="204"/>
    </font>
    <font>
      <sz val="10"/>
      <color theme="1"/>
      <name val="Calibri"/>
      <family val="2"/>
      <charset val="204"/>
      <scheme val="minor"/>
    </font>
    <font>
      <sz val="10"/>
      <color theme="1"/>
      <name val="Arial Narrow"/>
      <family val="2"/>
      <charset val="204"/>
    </font>
    <font>
      <sz val="9"/>
      <color theme="1"/>
      <name val="Arial"/>
      <family val="2"/>
      <charset val="204"/>
    </font>
    <font>
      <b/>
      <sz val="11"/>
      <color theme="1"/>
      <name val="Arial Narrow"/>
      <family val="2"/>
      <charset val="204"/>
    </font>
    <font>
      <b/>
      <sz val="11"/>
      <color rgb="FFFF0000"/>
      <name val="Arial"/>
      <family val="2"/>
      <charset val="204"/>
    </font>
    <font>
      <sz val="11"/>
      <color rgb="FFFF0000"/>
      <name val="Arial"/>
      <family val="2"/>
      <charset val="204"/>
    </font>
    <font>
      <sz val="11"/>
      <color theme="1" tint="0.249977111117893"/>
      <name val="Arial"/>
      <family val="2"/>
      <charset val="204"/>
    </font>
    <font>
      <sz val="10"/>
      <color rgb="FFFF0000"/>
      <name val="Arial"/>
      <family val="2"/>
      <charset val="204"/>
    </font>
    <font>
      <sz val="10"/>
      <name val="Arial"/>
      <family val="2"/>
      <charset val="204"/>
    </font>
    <font>
      <sz val="8"/>
      <name val="Calibri"/>
      <family val="2"/>
      <charset val="204"/>
      <scheme val="minor"/>
    </font>
    <font>
      <b/>
      <sz val="11"/>
      <name val="Arial"/>
      <family val="2"/>
      <charset val="204"/>
    </font>
    <font>
      <b/>
      <sz val="11"/>
      <name val="Arial Narrow"/>
      <family val="2"/>
      <charset val="204"/>
    </font>
    <font>
      <sz val="11"/>
      <name val="Arial Narrow"/>
      <family val="2"/>
      <charset val="204"/>
    </font>
    <font>
      <sz val="11"/>
      <name val="Calibri"/>
      <family val="2"/>
      <charset val="204"/>
      <scheme val="minor"/>
    </font>
    <font>
      <sz val="9"/>
      <name val="Arial"/>
      <family val="2"/>
      <charset val="204"/>
    </font>
    <font>
      <sz val="11"/>
      <color rgb="FFFF0000"/>
      <name val="Calibri"/>
      <family val="2"/>
      <charset val="204"/>
      <scheme val="minor"/>
    </font>
    <font>
      <b/>
      <sz val="9"/>
      <color theme="1"/>
      <name val="Arial"/>
      <family val="2"/>
      <charset val="204"/>
    </font>
    <font>
      <b/>
      <sz val="9"/>
      <name val="Arial"/>
      <family val="2"/>
      <charset val="204"/>
    </font>
    <font>
      <b/>
      <sz val="11"/>
      <color theme="1"/>
      <name val="Calibri"/>
      <family val="2"/>
      <charset val="204"/>
      <scheme val="minor"/>
    </font>
    <font>
      <b/>
      <sz val="9"/>
      <color theme="1" tint="0.249977111117893"/>
      <name val="Arial"/>
      <family val="2"/>
      <charset val="204"/>
    </font>
    <font>
      <b/>
      <sz val="10"/>
      <color theme="1"/>
      <name val="Arial Narrow"/>
      <family val="2"/>
      <charset val="204"/>
    </font>
    <font>
      <b/>
      <sz val="14"/>
      <color theme="1"/>
      <name val="Calibri"/>
      <family val="2"/>
      <charset val="204"/>
      <scheme val="minor"/>
    </font>
    <font>
      <b/>
      <sz val="12"/>
      <color rgb="FF333333"/>
      <name val="Arial"/>
      <family val="2"/>
      <charset val="204"/>
    </font>
    <font>
      <b/>
      <sz val="11"/>
      <color rgb="FF333333"/>
      <name val="Arial"/>
      <family val="2"/>
      <charset val="204"/>
    </font>
    <font>
      <sz val="11"/>
      <color rgb="FF333333"/>
      <name val="Arial"/>
      <family val="2"/>
      <charset val="204"/>
    </font>
    <font>
      <sz val="14"/>
      <color rgb="FF000000"/>
      <name val="Tahoma"/>
      <family val="2"/>
      <charset val="204"/>
    </font>
    <font>
      <sz val="14"/>
      <color theme="1"/>
      <name val="Calibri"/>
      <family val="2"/>
      <charset val="204"/>
      <scheme val="minor"/>
    </font>
    <font>
      <b/>
      <sz val="11"/>
      <color rgb="FF00B050"/>
      <name val="Arial"/>
      <family val="2"/>
      <charset val="204"/>
    </font>
    <font>
      <b/>
      <sz val="9"/>
      <color rgb="FF00B050"/>
      <name val="Arial"/>
      <family val="2"/>
      <charset val="204"/>
    </font>
    <font>
      <b/>
      <sz val="10"/>
      <color rgb="FF00B050"/>
      <name val="Arial Narrow"/>
      <family val="2"/>
      <charset val="204"/>
    </font>
    <font>
      <b/>
      <sz val="11"/>
      <color rgb="FF00B050"/>
      <name val="Calibri"/>
      <family val="2"/>
      <charset val="204"/>
      <scheme val="minor"/>
    </font>
    <font>
      <b/>
      <sz val="12"/>
      <color theme="1"/>
      <name val="Arial"/>
      <family val="2"/>
      <charset val="204"/>
    </font>
    <font>
      <sz val="12"/>
      <color theme="1"/>
      <name val="Arial"/>
      <family val="2"/>
      <charset val="204"/>
    </font>
    <font>
      <b/>
      <sz val="12"/>
      <color theme="1"/>
      <name val="Calibri"/>
      <family val="2"/>
      <charset val="204"/>
      <scheme val="minor"/>
    </font>
    <font>
      <b/>
      <sz val="10"/>
      <color theme="1"/>
      <name val="Arial"/>
      <family val="2"/>
      <charset val="204"/>
    </font>
    <font>
      <sz val="10"/>
      <color theme="1"/>
      <name val="Symbol"/>
      <family val="1"/>
      <charset val="2"/>
    </font>
    <font>
      <sz val="11"/>
      <color theme="0"/>
      <name val="Calibri"/>
      <family val="2"/>
      <charset val="204"/>
      <scheme val="minor"/>
    </font>
    <font>
      <sz val="9"/>
      <color theme="0"/>
      <name val="Calibri"/>
      <family val="2"/>
      <charset val="204"/>
      <scheme val="minor"/>
    </font>
    <font>
      <sz val="10"/>
      <color theme="0"/>
      <name val="Calibri"/>
      <family val="2"/>
      <charset val="204"/>
      <scheme val="minor"/>
    </font>
    <font>
      <sz val="10"/>
      <color theme="0"/>
      <name val="Arial Narrow"/>
      <family val="2"/>
      <charset val="204"/>
    </font>
    <font>
      <b/>
      <sz val="9"/>
      <color rgb="FF0070C0"/>
      <name val="Arial"/>
      <family val="2"/>
      <charset val="204"/>
    </font>
    <font>
      <sz val="11"/>
      <color rgb="FF0070C0"/>
      <name val="Arial"/>
      <family val="2"/>
      <charset val="204"/>
    </font>
    <font>
      <b/>
      <sz val="9"/>
      <color rgb="FF00B0F0"/>
      <name val="Arial"/>
      <family val="2"/>
      <charset val="204"/>
    </font>
    <font>
      <sz val="9"/>
      <color theme="5" tint="-0.499984740745262"/>
      <name val="Arial"/>
      <family val="2"/>
      <charset val="204"/>
    </font>
    <font>
      <sz val="10"/>
      <color theme="5" tint="-0.499984740745262"/>
      <name val="Arial"/>
      <family val="2"/>
      <charset val="204"/>
    </font>
    <font>
      <sz val="11"/>
      <color theme="5" tint="-0.499984740745262"/>
      <name val="Arial"/>
      <family val="2"/>
      <charset val="204"/>
    </font>
    <font>
      <sz val="11"/>
      <color theme="1"/>
      <name val="Calibri"/>
      <family val="2"/>
      <charset val="204"/>
      <scheme val="minor"/>
    </font>
    <font>
      <sz val="9"/>
      <color theme="0" tint="-0.499984740745262"/>
      <name val="Arial"/>
      <family val="2"/>
      <charset val="204"/>
    </font>
    <font>
      <b/>
      <sz val="9"/>
      <color theme="0" tint="-0.499984740745262"/>
      <name val="Arial"/>
      <family val="2"/>
      <charset val="204"/>
    </font>
    <font>
      <sz val="10"/>
      <color theme="0" tint="-0.499984740745262"/>
      <name val="Arial"/>
      <family val="2"/>
      <charset val="204"/>
    </font>
    <font>
      <sz val="11"/>
      <name val="Calibri"/>
      <family val="2"/>
      <charset val="204"/>
    </font>
    <font>
      <sz val="12"/>
      <color rgb="FFFF0000"/>
      <name val="Arial"/>
      <family val="2"/>
      <charset val="204"/>
    </font>
    <font>
      <sz val="10"/>
      <color rgb="FF000000"/>
      <name val="Calibri"/>
      <family val="2"/>
      <charset val="204"/>
      <scheme val="minor"/>
    </font>
  </fonts>
  <fills count="19">
    <fill>
      <patternFill patternType="none"/>
    </fill>
    <fill>
      <patternFill patternType="gray125"/>
    </fill>
    <fill>
      <patternFill patternType="solid">
        <fgColor rgb="FFFFFF99"/>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4">
    <xf numFmtId="0" fontId="0" fillId="0" borderId="0"/>
    <xf numFmtId="170" fontId="54" fillId="0" borderId="0" applyFont="0" applyFill="0" applyBorder="0" applyAlignment="0" applyProtection="0"/>
    <xf numFmtId="0" fontId="58" fillId="0" borderId="0">
      <alignment vertical="center"/>
    </xf>
    <xf numFmtId="0" fontId="60" fillId="0" borderId="0"/>
  </cellStyleXfs>
  <cellXfs count="276">
    <xf numFmtId="0" fontId="0" fillId="0" borderId="0" xfId="0"/>
    <xf numFmtId="0" fontId="2" fillId="0" borderId="0" xfId="0" applyFont="1" applyAlignment="1">
      <alignment vertical="center" wrapText="1"/>
    </xf>
    <xf numFmtId="0" fontId="2" fillId="0" borderId="0" xfId="0" applyFont="1" applyAlignment="1">
      <alignment vertical="center"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3" fillId="2" borderId="1" xfId="0" applyFont="1" applyFill="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164" fontId="8" fillId="0" borderId="4" xfId="0" applyNumberFormat="1" applyFont="1" applyBorder="1" applyAlignment="1">
      <alignment horizontal="center" vertical="center"/>
    </xf>
    <xf numFmtId="0" fontId="9" fillId="0" borderId="0" xfId="0" applyFont="1" applyAlignment="1">
      <alignment vertical="center"/>
    </xf>
    <xf numFmtId="0" fontId="9" fillId="8" borderId="1" xfId="0" applyFont="1" applyFill="1" applyBorder="1" applyAlignment="1">
      <alignment horizontal="center" vertical="center"/>
    </xf>
    <xf numFmtId="0" fontId="2" fillId="8" borderId="1" xfId="0" applyFont="1" applyFill="1" applyBorder="1" applyAlignment="1">
      <alignment horizontal="center" vertical="center" shrinkToFit="1"/>
    </xf>
    <xf numFmtId="164" fontId="8" fillId="8" borderId="1" xfId="0" applyNumberFormat="1" applyFont="1" applyFill="1" applyBorder="1" applyAlignment="1">
      <alignment horizontal="center" vertical="center"/>
    </xf>
    <xf numFmtId="0" fontId="2" fillId="8" borderId="4" xfId="0" applyFont="1" applyFill="1" applyBorder="1" applyAlignment="1">
      <alignment horizontal="center" vertical="center" shrinkToFit="1"/>
    </xf>
    <xf numFmtId="0" fontId="0" fillId="8" borderId="3" xfId="0" applyFill="1" applyBorder="1" applyAlignment="1">
      <alignment vertical="center"/>
    </xf>
    <xf numFmtId="164" fontId="8" fillId="8" borderId="4" xfId="0" applyNumberFormat="1" applyFont="1" applyFill="1" applyBorder="1" applyAlignment="1">
      <alignment horizontal="center" vertical="center"/>
    </xf>
    <xf numFmtId="164" fontId="8" fillId="8" borderId="3"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10" fillId="0" borderId="0" xfId="0" applyFont="1" applyAlignment="1">
      <alignment horizontal="center" vertical="center" wrapText="1"/>
    </xf>
    <xf numFmtId="0" fontId="10" fillId="0" borderId="0" xfId="0" applyFont="1" applyAlignment="1">
      <alignment vertical="center" wrapTex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4" xfId="0" applyFont="1" applyFill="1" applyBorder="1" applyAlignment="1">
      <alignment horizontal="center" vertical="center" shrinkToFit="1"/>
    </xf>
    <xf numFmtId="0" fontId="3" fillId="10" borderId="1" xfId="0" applyFont="1" applyFill="1" applyBorder="1" applyAlignment="1">
      <alignment horizontal="center" vertical="center" shrinkToFit="1"/>
    </xf>
    <xf numFmtId="0" fontId="13" fillId="0" borderId="0" xfId="0" applyFont="1" applyAlignment="1">
      <alignment vertical="center" wrapText="1"/>
    </xf>
    <xf numFmtId="0" fontId="3" fillId="2"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2" fontId="0" fillId="0" borderId="1" xfId="0" applyNumberFormat="1" applyBorder="1" applyAlignment="1">
      <alignment horizontal="center" vertical="center"/>
    </xf>
    <xf numFmtId="0" fontId="9" fillId="7" borderId="1" xfId="0" applyFont="1" applyFill="1" applyBorder="1" applyAlignment="1">
      <alignment horizontal="center" vertical="center"/>
    </xf>
    <xf numFmtId="0" fontId="0" fillId="0" borderId="0" xfId="0" applyAlignment="1">
      <alignment vertical="center" wrapText="1"/>
    </xf>
    <xf numFmtId="0" fontId="6" fillId="0" borderId="20" xfId="0" applyFont="1" applyBorder="1" applyAlignment="1">
      <alignment vertical="center" shrinkToFit="1"/>
    </xf>
    <xf numFmtId="0" fontId="12" fillId="0" borderId="1" xfId="0" applyFont="1" applyBorder="1" applyAlignment="1">
      <alignment horizontal="center" vertical="center" shrinkToFit="1"/>
    </xf>
    <xf numFmtId="0" fontId="16" fillId="10" borderId="11"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26" fillId="0" borderId="0" xfId="0" applyFont="1" applyAlignment="1">
      <alignment vertical="center"/>
    </xf>
    <xf numFmtId="167" fontId="27" fillId="0" borderId="1" xfId="0" applyNumberFormat="1" applyFont="1" applyBorder="1" applyAlignment="1">
      <alignment horizontal="center" vertical="center" shrinkToFit="1"/>
    </xf>
    <xf numFmtId="0" fontId="0" fillId="0" borderId="1" xfId="0" applyBorder="1" applyAlignment="1">
      <alignment horizontal="center" vertical="center"/>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28" fillId="12" borderId="1" xfId="0" applyFont="1" applyFill="1" applyBorder="1" applyAlignment="1">
      <alignment horizontal="center" vertical="center"/>
    </xf>
    <xf numFmtId="0" fontId="26" fillId="0" borderId="1" xfId="0" applyFont="1" applyBorder="1" applyAlignment="1">
      <alignment horizontal="center"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33" fillId="0" borderId="0" xfId="0" applyFont="1" applyAlignment="1">
      <alignment vertical="center" wrapText="1"/>
    </xf>
    <xf numFmtId="0" fontId="34" fillId="0" borderId="0" xfId="0" applyFont="1"/>
    <xf numFmtId="0" fontId="35" fillId="0" borderId="1" xfId="0" applyFont="1" applyBorder="1" applyAlignment="1">
      <alignment horizontal="center" vertical="center" shrinkToFit="1"/>
    </xf>
    <xf numFmtId="0" fontId="35" fillId="0" borderId="4" xfId="0" applyFont="1" applyBorder="1" applyAlignment="1">
      <alignment horizontal="center" vertical="center" shrinkToFit="1"/>
    </xf>
    <xf numFmtId="168" fontId="36" fillId="0" borderId="1" xfId="0" applyNumberFormat="1" applyFont="1" applyBorder="1" applyAlignment="1">
      <alignment horizontal="center" vertical="center" shrinkToFit="1"/>
    </xf>
    <xf numFmtId="0" fontId="6" fillId="0" borderId="26" xfId="0" applyFont="1" applyBorder="1" applyAlignment="1">
      <alignment vertical="center" shrinkToFit="1"/>
    </xf>
    <xf numFmtId="0" fontId="12" fillId="0" borderId="4" xfId="0" applyFont="1" applyBorder="1" applyAlignment="1">
      <alignment horizontal="center" vertical="center" shrinkToFit="1"/>
    </xf>
    <xf numFmtId="167" fontId="27" fillId="0" borderId="4" xfId="0" applyNumberFormat="1" applyFont="1" applyBorder="1" applyAlignment="1">
      <alignment horizontal="center" vertical="center" shrinkToFit="1"/>
    </xf>
    <xf numFmtId="0" fontId="16" fillId="2" borderId="9" xfId="0" applyFont="1" applyFill="1"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vertical="center" wrapText="1"/>
    </xf>
    <xf numFmtId="0" fontId="43" fillId="0" borderId="0" xfId="0" applyFont="1" applyAlignment="1">
      <alignment horizontal="left" vertical="center" indent="1"/>
    </xf>
    <xf numFmtId="0" fontId="45" fillId="0" borderId="0" xfId="0" applyFont="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6" fillId="0" borderId="0" xfId="0" applyFont="1" applyAlignment="1">
      <alignment horizontal="center" vertical="center"/>
    </xf>
    <xf numFmtId="0" fontId="47" fillId="0" borderId="1" xfId="0" applyFont="1" applyBorder="1" applyAlignment="1">
      <alignment horizontal="center" vertical="center"/>
    </xf>
    <xf numFmtId="0" fontId="46" fillId="0" borderId="1" xfId="0" applyFont="1" applyBorder="1" applyAlignment="1">
      <alignment horizontal="center" vertical="center"/>
    </xf>
    <xf numFmtId="164" fontId="46" fillId="0" borderId="1" xfId="0" applyNumberFormat="1" applyFont="1" applyBorder="1" applyAlignment="1">
      <alignment horizontal="center" vertical="center"/>
    </xf>
    <xf numFmtId="0" fontId="6" fillId="10" borderId="20" xfId="0" applyFont="1" applyFill="1" applyBorder="1" applyAlignment="1">
      <alignment vertical="center" shrinkToFit="1"/>
    </xf>
    <xf numFmtId="0" fontId="12" fillId="10" borderId="10" xfId="0" applyFont="1" applyFill="1" applyBorder="1" applyAlignment="1">
      <alignment vertical="center" shrinkToFit="1"/>
    </xf>
    <xf numFmtId="0" fontId="2" fillId="14" borderId="0" xfId="0" applyFont="1" applyFill="1" applyAlignment="1">
      <alignment horizontal="center" vertical="center" wrapText="1"/>
    </xf>
    <xf numFmtId="0" fontId="2" fillId="14" borderId="0" xfId="0" applyFont="1" applyFill="1" applyAlignment="1">
      <alignment horizontal="center" vertical="center" shrinkToFit="1"/>
    </xf>
    <xf numFmtId="0" fontId="2" fillId="15" borderId="0" xfId="0" applyFont="1" applyFill="1" applyAlignment="1">
      <alignment vertical="center" wrapText="1"/>
    </xf>
    <xf numFmtId="0" fontId="3" fillId="0" borderId="0" xfId="0" applyFont="1" applyAlignment="1">
      <alignment vertical="center"/>
    </xf>
    <xf numFmtId="0" fontId="35" fillId="0" borderId="1" xfId="0" applyFont="1" applyBorder="1" applyAlignment="1">
      <alignment horizontal="center" vertical="center" wrapText="1"/>
    </xf>
    <xf numFmtId="0" fontId="40" fillId="0" borderId="1" xfId="0" applyFont="1" applyBorder="1" applyAlignment="1">
      <alignment horizontal="left" vertical="center" wrapText="1" indent="1"/>
    </xf>
    <xf numFmtId="0" fontId="2" fillId="0" borderId="1" xfId="0" applyFont="1" applyBorder="1" applyAlignment="1">
      <alignment vertical="center" wrapText="1"/>
    </xf>
    <xf numFmtId="0" fontId="42" fillId="0" borderId="0" xfId="0" applyFont="1" applyAlignment="1">
      <alignment vertical="center"/>
    </xf>
    <xf numFmtId="0" fontId="8" fillId="0" borderId="0" xfId="0" applyFont="1"/>
    <xf numFmtId="0" fontId="15" fillId="0" borderId="0" xfId="0" applyFont="1" applyAlignment="1">
      <alignment vertical="center" wrapText="1"/>
    </xf>
    <xf numFmtId="0" fontId="3" fillId="0" borderId="0" xfId="0" applyFont="1" applyAlignment="1">
      <alignment horizontal="left" vertical="center" indent="1"/>
    </xf>
    <xf numFmtId="0" fontId="16" fillId="2" borderId="12" xfId="0" applyFont="1" applyFill="1" applyBorder="1" applyAlignment="1">
      <alignment horizontal="center" vertical="center" wrapText="1"/>
    </xf>
    <xf numFmtId="3" fontId="2" fillId="0" borderId="0" xfId="0" applyNumberFormat="1" applyFont="1" applyAlignment="1">
      <alignment vertical="center" shrinkToFit="1"/>
    </xf>
    <xf numFmtId="0" fontId="0" fillId="0" borderId="6" xfId="0" applyBorder="1" applyAlignment="1">
      <alignment vertical="center" wrapText="1"/>
    </xf>
    <xf numFmtId="0" fontId="28" fillId="11" borderId="14" xfId="0" applyFont="1" applyFill="1" applyBorder="1" applyAlignment="1">
      <alignment horizontal="center" vertical="center" wrapText="1"/>
    </xf>
    <xf numFmtId="0" fontId="26" fillId="11" borderId="3" xfId="0" applyFont="1" applyFill="1" applyBorder="1" applyAlignment="1">
      <alignment vertical="center" wrapText="1"/>
    </xf>
    <xf numFmtId="0" fontId="0" fillId="0" borderId="6" xfId="0" applyBorder="1" applyAlignment="1">
      <alignment horizontal="center" vertical="center" wrapText="1"/>
    </xf>
    <xf numFmtId="0" fontId="26" fillId="11" borderId="3" xfId="0"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7" fontId="48" fillId="0" borderId="1" xfId="0" applyNumberFormat="1" applyFont="1" applyBorder="1" applyAlignment="1">
      <alignment horizontal="center" vertical="center" shrinkToFit="1"/>
    </xf>
    <xf numFmtId="0" fontId="49" fillId="0" borderId="1" xfId="0" applyFont="1" applyBorder="1" applyAlignment="1">
      <alignment vertical="center" wrapText="1"/>
    </xf>
    <xf numFmtId="167" fontId="50" fillId="0" borderId="1" xfId="0" applyNumberFormat="1" applyFont="1" applyBorder="1" applyAlignment="1">
      <alignment horizontal="center" vertical="center" shrinkToFit="1"/>
    </xf>
    <xf numFmtId="0" fontId="16" fillId="2" borderId="11" xfId="0" applyFont="1" applyFill="1" applyBorder="1" applyAlignment="1">
      <alignment horizontal="center" vertical="center" wrapText="1"/>
    </xf>
    <xf numFmtId="0" fontId="16" fillId="2" borderId="4" xfId="0" applyFont="1" applyFill="1" applyBorder="1" applyAlignment="1">
      <alignment horizontal="center" vertical="center" shrinkToFit="1"/>
    </xf>
    <xf numFmtId="0" fontId="16" fillId="2" borderId="6" xfId="0" applyFont="1" applyFill="1" applyBorder="1" applyAlignment="1">
      <alignment horizontal="center" vertical="center" wrapText="1"/>
    </xf>
    <xf numFmtId="0" fontId="12" fillId="11" borderId="1" xfId="0" applyFont="1" applyFill="1" applyBorder="1" applyAlignment="1">
      <alignment horizontal="center" vertical="center" shrinkToFit="1"/>
    </xf>
    <xf numFmtId="167" fontId="27" fillId="11" borderId="1" xfId="0" applyNumberFormat="1" applyFont="1" applyFill="1" applyBorder="1" applyAlignment="1">
      <alignment horizontal="center" vertical="center" shrinkToFit="1"/>
    </xf>
    <xf numFmtId="0" fontId="35" fillId="11" borderId="1" xfId="0" applyFont="1" applyFill="1" applyBorder="1" applyAlignment="1">
      <alignment horizontal="center" vertical="center" shrinkToFit="1"/>
    </xf>
    <xf numFmtId="168" fontId="36" fillId="11" borderId="1" xfId="0" applyNumberFormat="1" applyFont="1" applyFill="1" applyBorder="1" applyAlignment="1">
      <alignment horizontal="center" vertical="center" shrinkToFit="1"/>
    </xf>
    <xf numFmtId="3" fontId="18" fillId="11" borderId="1" xfId="0" applyNumberFormat="1" applyFont="1" applyFill="1" applyBorder="1" applyAlignment="1">
      <alignment horizontal="center" vertical="center" shrinkToFit="1"/>
    </xf>
    <xf numFmtId="165" fontId="10" fillId="11" borderId="1" xfId="0" applyNumberFormat="1" applyFont="1" applyFill="1" applyBorder="1" applyAlignment="1">
      <alignment horizontal="center" vertical="center" shrinkToFit="1"/>
    </xf>
    <xf numFmtId="3" fontId="3" fillId="11" borderId="1" xfId="0" applyNumberFormat="1" applyFont="1" applyFill="1" applyBorder="1" applyAlignment="1">
      <alignment horizontal="center" vertical="center" shrinkToFit="1"/>
    </xf>
    <xf numFmtId="3" fontId="14" fillId="11" borderId="1" xfId="0" applyNumberFormat="1" applyFont="1" applyFill="1" applyBorder="1" applyAlignment="1">
      <alignment horizontal="center" vertical="center" shrinkToFit="1"/>
    </xf>
    <xf numFmtId="165" fontId="51" fillId="11" borderId="1" xfId="0" applyNumberFormat="1" applyFont="1" applyFill="1" applyBorder="1" applyAlignment="1">
      <alignment horizontal="center" vertical="center" shrinkToFit="1"/>
    </xf>
    <xf numFmtId="3" fontId="52" fillId="11" borderId="1" xfId="0" applyNumberFormat="1" applyFont="1" applyFill="1" applyBorder="1" applyAlignment="1">
      <alignment horizontal="center" vertical="center" shrinkToFit="1"/>
    </xf>
    <xf numFmtId="3" fontId="53" fillId="11" borderId="1" xfId="0" applyNumberFormat="1" applyFont="1" applyFill="1" applyBorder="1" applyAlignment="1">
      <alignment horizontal="center" vertical="center" shrinkToFit="1"/>
    </xf>
    <xf numFmtId="0" fontId="53" fillId="11" borderId="1" xfId="0" applyFont="1" applyFill="1" applyBorder="1" applyAlignment="1">
      <alignment horizontal="center" vertical="center" shrinkToFit="1"/>
    </xf>
    <xf numFmtId="167" fontId="51" fillId="11" borderId="1" xfId="0" applyNumberFormat="1" applyFont="1" applyFill="1" applyBorder="1" applyAlignment="1">
      <alignment horizontal="center" vertical="center" shrinkToFit="1"/>
    </xf>
    <xf numFmtId="168" fontId="51" fillId="11" borderId="1" xfId="0" applyNumberFormat="1" applyFont="1" applyFill="1" applyBorder="1" applyAlignment="1">
      <alignment horizontal="center" vertical="center" shrinkToFit="1"/>
    </xf>
    <xf numFmtId="0" fontId="0" fillId="0" borderId="0" xfId="0" applyAlignment="1">
      <alignment horizontal="center"/>
    </xf>
    <xf numFmtId="0" fontId="9" fillId="17" borderId="0" xfId="0" applyFont="1" applyFill="1" applyAlignment="1">
      <alignment horizontal="center" vertical="center" wrapText="1"/>
    </xf>
    <xf numFmtId="0" fontId="16" fillId="17" borderId="12" xfId="0" applyFont="1" applyFill="1" applyBorder="1" applyAlignment="1">
      <alignment horizontal="center" vertical="center" wrapText="1"/>
    </xf>
    <xf numFmtId="0" fontId="6" fillId="15" borderId="1" xfId="0" applyFont="1" applyFill="1" applyBorder="1" applyAlignment="1">
      <alignment vertical="center" shrinkToFit="1"/>
    </xf>
    <xf numFmtId="0" fontId="57" fillId="12" borderId="11" xfId="0" applyFont="1" applyFill="1" applyBorder="1" applyAlignment="1">
      <alignment horizontal="center" vertical="center" wrapText="1"/>
    </xf>
    <xf numFmtId="0" fontId="21" fillId="0" borderId="0" xfId="0" applyFont="1" applyAlignment="1">
      <alignment vertical="center" wrapText="1"/>
    </xf>
    <xf numFmtId="0" fontId="6" fillId="0" borderId="0" xfId="0" applyFont="1" applyAlignment="1">
      <alignment vertical="center" wrapText="1"/>
    </xf>
    <xf numFmtId="0" fontId="16" fillId="0" borderId="0" xfId="0" applyFont="1" applyAlignment="1">
      <alignment vertical="center" wrapText="1"/>
    </xf>
    <xf numFmtId="0" fontId="0" fillId="0" borderId="0" xfId="0" applyAlignment="1">
      <alignment horizontal="center" vertical="center" wrapText="1"/>
    </xf>
    <xf numFmtId="0" fontId="57" fillId="12" borderId="4" xfId="0" applyFont="1" applyFill="1" applyBorder="1" applyAlignment="1">
      <alignment horizontal="center" vertical="center" shrinkToFit="1"/>
    </xf>
    <xf numFmtId="0" fontId="6" fillId="18" borderId="20" xfId="0" applyFont="1" applyFill="1" applyBorder="1" applyAlignment="1">
      <alignment vertical="center" shrinkToFit="1"/>
    </xf>
    <xf numFmtId="0" fontId="12" fillId="0" borderId="1" xfId="0" quotePrefix="1" applyFont="1" applyBorder="1" applyAlignment="1">
      <alignment horizontal="center" vertical="center" shrinkToFi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xf>
    <xf numFmtId="0" fontId="57" fillId="12" borderId="1" xfId="0" applyFont="1" applyFill="1" applyBorder="1" applyAlignment="1">
      <alignment horizontal="center" vertical="center" shrinkToFit="1"/>
    </xf>
    <xf numFmtId="0" fontId="57" fillId="12" borderId="12" xfId="0" applyFont="1" applyFill="1" applyBorder="1" applyAlignment="1">
      <alignment horizontal="center" vertical="center" wrapText="1"/>
    </xf>
    <xf numFmtId="169" fontId="35" fillId="0" borderId="1" xfId="0" applyNumberFormat="1" applyFont="1" applyBorder="1" applyAlignment="1">
      <alignment horizontal="center" vertical="center" shrinkToFit="1"/>
    </xf>
    <xf numFmtId="0" fontId="59" fillId="0" borderId="1" xfId="0" applyFont="1" applyBorder="1" applyAlignment="1">
      <alignment horizontal="left" vertical="center" wrapText="1" indent="1"/>
    </xf>
    <xf numFmtId="0" fontId="3" fillId="2" borderId="0" xfId="0" applyFont="1" applyFill="1" applyAlignment="1">
      <alignment horizontal="center" vertical="center" shrinkToFit="1"/>
    </xf>
    <xf numFmtId="0" fontId="2" fillId="0" borderId="4" xfId="0" applyFont="1" applyBorder="1" applyAlignment="1">
      <alignment vertical="center" wrapText="1"/>
    </xf>
    <xf numFmtId="168" fontId="36" fillId="0" borderId="0" xfId="0" applyNumberFormat="1" applyFont="1" applyAlignment="1">
      <alignment horizontal="center" vertical="center" shrinkToFit="1"/>
    </xf>
    <xf numFmtId="168" fontId="36" fillId="0" borderId="5" xfId="0" applyNumberFormat="1" applyFont="1" applyBorder="1" applyAlignment="1">
      <alignment horizontal="center" vertical="center" shrinkToFit="1"/>
    </xf>
    <xf numFmtId="165" fontId="10" fillId="0" borderId="4" xfId="0" applyNumberFormat="1" applyFont="1" applyBorder="1" applyAlignment="1">
      <alignment horizontal="center" vertical="center" shrinkToFit="1"/>
    </xf>
    <xf numFmtId="0" fontId="3" fillId="0" borderId="4" xfId="0" applyFont="1" applyBorder="1" applyAlignment="1">
      <alignment horizontal="center" vertical="center" shrinkToFit="1"/>
    </xf>
    <xf numFmtId="167" fontId="50" fillId="0" borderId="4" xfId="0" applyNumberFormat="1" applyFont="1" applyBorder="1" applyAlignment="1">
      <alignment horizontal="center" vertical="center" shrinkToFit="1"/>
    </xf>
    <xf numFmtId="168" fontId="36" fillId="0" borderId="8" xfId="0" applyNumberFormat="1" applyFont="1" applyBorder="1" applyAlignment="1">
      <alignment horizontal="center" vertical="center" shrinkToFit="1"/>
    </xf>
    <xf numFmtId="3" fontId="18" fillId="0" borderId="35" xfId="0" applyNumberFormat="1" applyFont="1" applyBorder="1" applyAlignment="1">
      <alignment horizontal="center" vertical="center" shrinkToFit="1"/>
    </xf>
    <xf numFmtId="3" fontId="3" fillId="0" borderId="36" xfId="0" applyNumberFormat="1" applyFont="1" applyBorder="1" applyAlignment="1">
      <alignment horizontal="center" vertical="center" shrinkToFit="1"/>
    </xf>
    <xf numFmtId="3" fontId="14" fillId="0" borderId="9" xfId="0" applyNumberFormat="1" applyFont="1" applyBorder="1" applyAlignment="1">
      <alignment horizontal="center" vertical="center" shrinkToFit="1"/>
    </xf>
    <xf numFmtId="166" fontId="3" fillId="0" borderId="36" xfId="0" applyNumberFormat="1" applyFont="1" applyBorder="1" applyAlignment="1">
      <alignment horizontal="center" vertical="center" shrinkToFit="1"/>
    </xf>
    <xf numFmtId="0" fontId="26" fillId="11" borderId="4" xfId="0" applyFont="1" applyFill="1" applyBorder="1" applyAlignment="1">
      <alignment vertical="center" wrapText="1"/>
    </xf>
    <xf numFmtId="0" fontId="23" fillId="11" borderId="37" xfId="0" applyFont="1" applyFill="1" applyBorder="1" applyAlignment="1">
      <alignment horizontal="center" vertical="center" wrapText="1"/>
    </xf>
    <xf numFmtId="166" fontId="3" fillId="0" borderId="9" xfId="0" applyNumberFormat="1" applyFont="1" applyBorder="1" applyAlignment="1">
      <alignment horizontal="center" vertical="center" shrinkToFit="1"/>
    </xf>
    <xf numFmtId="0" fontId="35" fillId="0" borderId="0" xfId="0" applyFont="1" applyAlignment="1">
      <alignment horizontal="center" vertical="center" shrinkToFit="1"/>
    </xf>
    <xf numFmtId="3" fontId="0" fillId="0" borderId="0" xfId="0" applyNumberFormat="1" applyAlignment="1">
      <alignment vertical="center" wrapText="1"/>
    </xf>
    <xf numFmtId="3" fontId="45" fillId="0" borderId="0" xfId="0" applyNumberFormat="1" applyFont="1" applyAlignment="1">
      <alignment horizontal="center" vertical="center" wrapText="1"/>
    </xf>
    <xf numFmtId="3" fontId="44" fillId="0" borderId="0" xfId="0" applyNumberFormat="1" applyFont="1" applyAlignment="1">
      <alignment horizontal="center" vertical="center" wrapText="1"/>
    </xf>
    <xf numFmtId="3" fontId="3" fillId="0" borderId="9" xfId="0" applyNumberFormat="1" applyFont="1" applyBorder="1" applyAlignment="1">
      <alignment horizontal="center" vertical="center" shrinkToFit="1"/>
    </xf>
    <xf numFmtId="3" fontId="2" fillId="0" borderId="0" xfId="0" applyNumberFormat="1" applyFont="1" applyAlignment="1">
      <alignment vertical="center" wrapText="1"/>
    </xf>
    <xf numFmtId="3" fontId="3" fillId="0" borderId="0" xfId="0" applyNumberFormat="1" applyFont="1" applyAlignment="1">
      <alignment vertical="center" wrapText="1"/>
    </xf>
    <xf numFmtId="0" fontId="0" fillId="0" borderId="1" xfId="0" applyBorder="1" applyAlignment="1">
      <alignment vertical="center" wrapText="1"/>
    </xf>
    <xf numFmtId="0" fontId="0" fillId="0" borderId="1" xfId="0" applyBorder="1"/>
    <xf numFmtId="3" fontId="3" fillId="0" borderId="1" xfId="0" applyNumberFormat="1" applyFont="1" applyBorder="1" applyAlignment="1">
      <alignment horizontal="center" vertical="center" shrinkToFit="1"/>
    </xf>
    <xf numFmtId="166" fontId="3" fillId="0" borderId="1" xfId="0" applyNumberFormat="1" applyFont="1" applyBorder="1" applyAlignment="1">
      <alignment horizontal="center" vertical="center" shrinkToFit="1"/>
    </xf>
    <xf numFmtId="0" fontId="55" fillId="12" borderId="7" xfId="0" applyFont="1" applyFill="1" applyBorder="1" applyAlignment="1">
      <alignment horizontal="center" vertical="center" wrapText="1"/>
    </xf>
    <xf numFmtId="0" fontId="55" fillId="12" borderId="6" xfId="0" applyFont="1" applyFill="1" applyBorder="1" applyAlignment="1">
      <alignment horizontal="center" vertical="center" wrapText="1"/>
    </xf>
    <xf numFmtId="0" fontId="56" fillId="12" borderId="7" xfId="0" applyFont="1" applyFill="1" applyBorder="1" applyAlignment="1">
      <alignment horizontal="center" vertical="center" wrapText="1"/>
    </xf>
    <xf numFmtId="0" fontId="56" fillId="12" borderId="6" xfId="0" applyFont="1" applyFill="1" applyBorder="1" applyAlignment="1">
      <alignment horizontal="center" vertical="center" wrapText="1"/>
    </xf>
    <xf numFmtId="0" fontId="55" fillId="12" borderId="32" xfId="0" applyFont="1" applyFill="1" applyBorder="1" applyAlignment="1">
      <alignment horizontal="center" vertical="center" wrapText="1"/>
    </xf>
    <xf numFmtId="0" fontId="55" fillId="12" borderId="33" xfId="0" applyFont="1" applyFill="1" applyBorder="1" applyAlignment="1">
      <alignment horizontal="center" vertical="center" wrapText="1"/>
    </xf>
    <xf numFmtId="0" fontId="55" fillId="12" borderId="8" xfId="0" applyFont="1" applyFill="1" applyBorder="1" applyAlignment="1">
      <alignment horizontal="center" vertical="center" wrapText="1"/>
    </xf>
    <xf numFmtId="0" fontId="55" fillId="12" borderId="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24" fillId="10" borderId="6" xfId="0" applyFont="1" applyFill="1" applyBorder="1" applyAlignment="1">
      <alignment horizontal="center" vertical="center" wrapText="1"/>
    </xf>
    <xf numFmtId="3" fontId="9" fillId="11" borderId="29"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17" fillId="2" borderId="3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0" fillId="11" borderId="7" xfId="0" applyFill="1" applyBorder="1" applyAlignment="1">
      <alignment horizontal="center" vertical="center" wrapText="1"/>
    </xf>
    <xf numFmtId="0" fontId="22" fillId="10" borderId="7" xfId="0" applyFont="1" applyFill="1" applyBorder="1" applyAlignment="1">
      <alignment horizontal="center" vertical="center" wrapText="1"/>
    </xf>
    <xf numFmtId="0" fontId="39" fillId="0" borderId="5" xfId="0" applyFont="1" applyBorder="1" applyAlignment="1">
      <alignment vertical="center" wrapText="1"/>
    </xf>
    <xf numFmtId="0" fontId="39" fillId="0" borderId="7" xfId="0" applyFont="1" applyBorder="1" applyAlignment="1">
      <alignment vertical="center" wrapText="1"/>
    </xf>
    <xf numFmtId="0" fontId="0" fillId="0" borderId="6" xfId="0" applyBorder="1" applyAlignment="1">
      <alignment vertical="center" wrapText="1"/>
    </xf>
    <xf numFmtId="0" fontId="7" fillId="11" borderId="28"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7" fillId="11" borderId="29"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30"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24"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39" fillId="0" borderId="1" xfId="0" applyFont="1" applyBorder="1" applyAlignment="1">
      <alignment horizontal="center" vertical="center" wrapText="1"/>
    </xf>
    <xf numFmtId="0" fontId="41" fillId="0" borderId="1" xfId="0" applyFont="1" applyBorder="1" applyAlignment="1">
      <alignment horizontal="center" vertical="center" wrapText="1"/>
    </xf>
    <xf numFmtId="3" fontId="9" fillId="11" borderId="23" xfId="0" applyNumberFormat="1" applyFont="1" applyFill="1" applyBorder="1" applyAlignment="1">
      <alignment horizontal="center" vertical="center" wrapText="1"/>
    </xf>
    <xf numFmtId="3" fontId="9" fillId="11" borderId="24" xfId="0" applyNumberFormat="1" applyFont="1" applyFill="1" applyBorder="1" applyAlignment="1">
      <alignment horizontal="center" vertical="center" wrapText="1"/>
    </xf>
    <xf numFmtId="3" fontId="9" fillId="11" borderId="25"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8" fillId="11" borderId="23" xfId="0"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24" xfId="0" applyFont="1" applyBorder="1" applyAlignment="1">
      <alignment vertical="center" wrapText="1"/>
    </xf>
    <xf numFmtId="0" fontId="28" fillId="11" borderId="14" xfId="0" applyFont="1" applyFill="1" applyBorder="1" applyAlignment="1">
      <alignment horizontal="center" vertical="center" wrapText="1"/>
    </xf>
    <xf numFmtId="0" fontId="26" fillId="11" borderId="3" xfId="0" applyFont="1" applyFill="1" applyBorder="1" applyAlignment="1">
      <alignment vertical="center" wrapText="1"/>
    </xf>
    <xf numFmtId="0" fontId="26" fillId="11" borderId="4" xfId="0" applyFont="1" applyFill="1" applyBorder="1" applyAlignment="1">
      <alignment vertical="center" wrapText="1"/>
    </xf>
    <xf numFmtId="0" fontId="11" fillId="11" borderId="14"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21" fillId="11" borderId="16" xfId="0" applyFont="1" applyFill="1" applyBorder="1" applyAlignment="1">
      <alignment vertical="center" wrapText="1"/>
    </xf>
    <xf numFmtId="0" fontId="21" fillId="11" borderId="29" xfId="0" applyFont="1" applyFill="1" applyBorder="1" applyAlignment="1">
      <alignment vertical="center" wrapText="1"/>
    </xf>
    <xf numFmtId="0" fontId="21" fillId="11" borderId="13" xfId="0" applyFont="1" applyFill="1" applyBorder="1" applyAlignment="1">
      <alignment vertical="center" wrapText="1"/>
    </xf>
    <xf numFmtId="0" fontId="21" fillId="11" borderId="26" xfId="0" applyFont="1" applyFill="1" applyBorder="1" applyAlignment="1">
      <alignment vertical="center" wrapText="1"/>
    </xf>
    <xf numFmtId="0" fontId="21" fillId="11" borderId="9" xfId="0" applyFont="1" applyFill="1" applyBorder="1" applyAlignment="1">
      <alignment vertical="center" wrapText="1"/>
    </xf>
    <xf numFmtId="0" fontId="37" fillId="11" borderId="14" xfId="0" applyFont="1" applyFill="1" applyBorder="1" applyAlignment="1">
      <alignment horizontal="center" vertical="center" wrapText="1"/>
    </xf>
    <xf numFmtId="0" fontId="38" fillId="11" borderId="3" xfId="0" applyFont="1" applyFill="1" applyBorder="1" applyAlignment="1">
      <alignment vertical="center" wrapText="1"/>
    </xf>
    <xf numFmtId="0" fontId="38" fillId="11" borderId="4" xfId="0" applyFont="1" applyFill="1" applyBorder="1" applyAlignment="1">
      <alignment vertical="center" wrapText="1"/>
    </xf>
    <xf numFmtId="0" fontId="37" fillId="11" borderId="18" xfId="0" applyFont="1" applyFill="1" applyBorder="1" applyAlignment="1">
      <alignment horizontal="center" vertical="center" wrapText="1"/>
    </xf>
    <xf numFmtId="0" fontId="38" fillId="11" borderId="19" xfId="0" applyFont="1" applyFill="1" applyBorder="1" applyAlignment="1">
      <alignment vertical="center" wrapText="1"/>
    </xf>
    <xf numFmtId="0" fontId="38" fillId="11" borderId="8" xfId="0" applyFont="1" applyFill="1" applyBorder="1" applyAlignment="1">
      <alignment vertical="center" wrapText="1"/>
    </xf>
    <xf numFmtId="0" fontId="22" fillId="2" borderId="5"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6" fillId="0" borderId="5" xfId="0" quotePrefix="1" applyFont="1" applyBorder="1" applyAlignment="1">
      <alignment vertical="center"/>
    </xf>
    <xf numFmtId="0" fontId="26" fillId="0" borderId="7" xfId="0" quotePrefix="1" applyFont="1" applyBorder="1" applyAlignment="1">
      <alignment vertical="center"/>
    </xf>
    <xf numFmtId="0" fontId="26" fillId="0" borderId="6" xfId="0" quotePrefix="1" applyFont="1" applyBorder="1" applyAlignment="1">
      <alignment vertical="center"/>
    </xf>
    <xf numFmtId="0" fontId="7" fillId="6" borderId="1" xfId="0" applyFont="1" applyFill="1" applyBorder="1" applyAlignment="1">
      <alignment horizontal="center" vertical="center" wrapText="1"/>
    </xf>
    <xf numFmtId="0" fontId="0" fillId="0" borderId="1" xfId="0" applyBorder="1" applyAlignment="1">
      <alignment horizontal="center" vertical="center"/>
    </xf>
    <xf numFmtId="0" fontId="7" fillId="3" borderId="1" xfId="0" applyFont="1" applyFill="1" applyBorder="1" applyAlignment="1">
      <alignment horizontal="center" vertical="center" wrapText="1"/>
    </xf>
    <xf numFmtId="0" fontId="0" fillId="0" borderId="1" xfId="0" applyBorder="1" applyAlignment="1">
      <alignment vertical="center"/>
    </xf>
    <xf numFmtId="0" fontId="7" fillId="4" borderId="1" xfId="0" applyFont="1" applyFill="1" applyBorder="1" applyAlignment="1">
      <alignment horizontal="center" vertical="center" wrapText="1"/>
    </xf>
    <xf numFmtId="0" fontId="0" fillId="4" borderId="1" xfId="0" applyFill="1" applyBorder="1" applyAlignment="1">
      <alignment vertical="center"/>
    </xf>
    <xf numFmtId="0" fontId="11" fillId="9" borderId="5"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29" fillId="13" borderId="5" xfId="0" applyFont="1" applyFill="1" applyBorder="1" applyAlignment="1">
      <alignment vertical="center"/>
    </xf>
    <xf numFmtId="0" fontId="29" fillId="13" borderId="7" xfId="0" applyFont="1" applyFill="1" applyBorder="1" applyAlignment="1">
      <alignment vertical="center"/>
    </xf>
    <xf numFmtId="0" fontId="29" fillId="13" borderId="6" xfId="0" applyFont="1" applyFill="1" applyBorder="1" applyAlignment="1">
      <alignment vertical="center"/>
    </xf>
    <xf numFmtId="0" fontId="28" fillId="12" borderId="5" xfId="0" applyFont="1" applyFill="1" applyBorder="1" applyAlignment="1">
      <alignment vertical="center"/>
    </xf>
    <xf numFmtId="0" fontId="28" fillId="12" borderId="7" xfId="0" applyFont="1" applyFill="1" applyBorder="1" applyAlignment="1">
      <alignment vertical="center"/>
    </xf>
    <xf numFmtId="0" fontId="28" fillId="12" borderId="6"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7" fillId="5" borderId="5" xfId="0" applyFont="1" applyFill="1" applyBorder="1" applyAlignment="1">
      <alignment horizontal="center" vertical="center" wrapText="1"/>
    </xf>
    <xf numFmtId="0" fontId="3" fillId="2" borderId="0" xfId="0" applyFont="1" applyFill="1" applyBorder="1" applyAlignment="1">
      <alignment horizontal="center" vertical="center" shrinkToFit="1"/>
    </xf>
    <xf numFmtId="168" fontId="36" fillId="0" borderId="0" xfId="0" applyNumberFormat="1" applyFont="1" applyBorder="1" applyAlignment="1">
      <alignment horizontal="center" vertical="center" shrinkToFit="1"/>
    </xf>
  </cellXfs>
  <cellStyles count="4">
    <cellStyle name="Обычный" xfId="0" builtinId="0"/>
    <cellStyle name="Обычный 2" xfId="2" xr:uid="{983854B6-D8C1-46EF-B74A-B71BDECBA978}"/>
    <cellStyle name="Обычный 3" xfId="3" xr:uid="{708A2388-9635-4DD5-99E4-461AB022EBDD}"/>
    <cellStyle name="Финансовый 2" xfId="1" xr:uid="{5AFA2ED6-A90A-4748-831E-CF4980DB53F9}"/>
  </cellStyles>
  <dxfs count="30">
    <dxf>
      <font>
        <color rgb="FF9C0006"/>
      </font>
      <fill>
        <patternFill>
          <bgColor rgb="FFFFC7CE"/>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patternType="none">
          <bgColor auto="1"/>
        </patternFill>
      </fill>
    </dxf>
    <dxf>
      <font>
        <color rgb="FF9C0006"/>
      </font>
      <fill>
        <patternFill>
          <bgColor rgb="FFFFC7CE"/>
        </patternFill>
      </fill>
    </dxf>
    <dxf>
      <fill>
        <patternFill patternType="none">
          <bgColor auto="1"/>
        </patternFill>
      </fill>
    </dxf>
    <dxf>
      <fill>
        <patternFill>
          <bgColor theme="6" tint="0.79998168889431442"/>
        </patternFill>
      </fill>
    </dxf>
    <dxf>
      <fill>
        <patternFill>
          <bgColor theme="9" tint="0.79998168889431442"/>
        </patternFill>
      </fill>
    </dxf>
    <dxf>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ill>
        <patternFill>
          <bgColor theme="6" tint="0.79998168889431442"/>
        </patternFill>
      </fill>
    </dxf>
    <dxf>
      <fill>
        <patternFill>
          <bgColor theme="9" tint="0.79998168889431442"/>
        </patternFill>
      </fill>
    </dxf>
    <dxf>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ill>
        <patternFill>
          <bgColor theme="6"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6" tint="0.79998168889431442"/>
        </patternFill>
      </fill>
    </dxf>
    <dxf>
      <fill>
        <patternFill>
          <bgColor theme="9" tint="0.79998168889431442"/>
        </patternFill>
      </fill>
    </dxf>
    <dxf>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FFF99"/>
      <color rgb="FFFFFFCC"/>
      <color rgb="FFFFFF66"/>
      <color rgb="FF66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99060</xdr:colOff>
      <xdr:row>13</xdr:row>
      <xdr:rowOff>7620</xdr:rowOff>
    </xdr:to>
    <xdr:pic>
      <xdr:nvPicPr>
        <xdr:cNvPr id="2" name="Рисунок 1" descr="http://www.creyda.com/images/1x1trans.gif">
          <a:extLst>
            <a:ext uri="{FF2B5EF4-FFF2-40B4-BE49-F238E27FC236}">
              <a16:creationId xmlns:a16="http://schemas.microsoft.com/office/drawing/2014/main" id="{DED7D8F8-7AB2-49CE-80C4-96EA13929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259580"/>
          <a:ext cx="9906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W687"/>
  <sheetViews>
    <sheetView tabSelected="1" zoomScaleNormal="100" zoomScaleSheetLayoutView="100" workbookViewId="0">
      <pane xSplit="17" ySplit="9" topLeftCell="S10" activePane="bottomRight" state="frozen"/>
      <selection activeCell="R10" sqref="R10"/>
      <selection pane="topRight" activeCell="R10" sqref="R10"/>
      <selection pane="bottomLeft" activeCell="R10" sqref="R10"/>
      <selection pane="bottomRight" activeCell="D3" sqref="D3:L3"/>
    </sheetView>
  </sheetViews>
  <sheetFormatPr defaultColWidth="9.140625" defaultRowHeight="14.25" x14ac:dyDescent="0.25"/>
  <cols>
    <col min="1" max="1" width="3.42578125" style="24" hidden="1" customWidth="1"/>
    <col min="2" max="2" width="7.42578125" style="1" hidden="1" customWidth="1"/>
    <col min="3" max="3" width="4.28515625" style="24" customWidth="1"/>
    <col min="4" max="4" width="30.7109375" style="1" customWidth="1"/>
    <col min="5" max="5" width="9.7109375" style="24" customWidth="1"/>
    <col min="6" max="6" width="9.140625" style="1" customWidth="1"/>
    <col min="7" max="7" width="9.28515625" style="1" hidden="1" customWidth="1"/>
    <col min="8" max="8" width="10.28515625" style="24" customWidth="1"/>
    <col min="9" max="9" width="7.140625" style="1" hidden="1" customWidth="1"/>
    <col min="10" max="10" width="11.5703125" style="33" customWidth="1"/>
    <col min="11" max="11" width="10" style="1" customWidth="1"/>
    <col min="12" max="12" width="7.42578125" style="1" customWidth="1"/>
    <col min="13" max="13" width="7.42578125" style="1" hidden="1" customWidth="1"/>
    <col min="14" max="14" width="6.140625" style="1" hidden="1" customWidth="1"/>
    <col min="15" max="15" width="8" style="1" customWidth="1"/>
    <col min="16" max="16" width="10.28515625" style="1" customWidth="1"/>
    <col min="17" max="17" width="10" style="1" hidden="1" customWidth="1"/>
    <col min="18" max="18" width="10" style="151" hidden="1" customWidth="1"/>
    <col min="19" max="19" width="7.42578125" style="1" customWidth="1"/>
    <col min="20" max="20" width="15.140625" style="1" customWidth="1"/>
    <col min="21" max="21" width="7.42578125" style="1" hidden="1" customWidth="1"/>
    <col min="22" max="22" width="15.140625" style="1" hidden="1" customWidth="1"/>
    <col min="23" max="23" width="7.42578125" style="1" hidden="1" customWidth="1"/>
    <col min="24" max="24" width="15.140625" style="1" hidden="1" customWidth="1"/>
    <col min="25" max="25" width="7.42578125" style="1" hidden="1" customWidth="1"/>
    <col min="26" max="26" width="15.140625" style="1" hidden="1" customWidth="1"/>
    <col min="27" max="27" width="7.42578125" style="1" hidden="1" customWidth="1"/>
    <col min="28" max="28" width="15.140625" style="1" hidden="1" customWidth="1"/>
    <col min="29" max="29" width="7.42578125" style="1" hidden="1" customWidth="1"/>
    <col min="30" max="30" width="15.140625" style="1" hidden="1" customWidth="1"/>
    <col min="31" max="31" width="7.42578125" style="1" hidden="1" customWidth="1"/>
    <col min="32" max="32" width="15.140625" style="1" hidden="1" customWidth="1"/>
    <col min="33" max="33" width="7.42578125" style="1" hidden="1" customWidth="1"/>
    <col min="34" max="34" width="15.140625" style="1" hidden="1" customWidth="1"/>
    <col min="35" max="35" width="7.42578125" style="1" hidden="1" customWidth="1"/>
    <col min="36" max="36" width="15.140625" style="1" hidden="1" customWidth="1"/>
    <col min="37" max="37" width="7.42578125" style="1" hidden="1" customWidth="1"/>
    <col min="38" max="38" width="15.140625" style="1" hidden="1" customWidth="1"/>
    <col min="39" max="39" width="7.42578125" style="1" hidden="1" customWidth="1"/>
    <col min="40" max="40" width="15.140625" style="1" hidden="1" customWidth="1"/>
    <col min="41" max="41" width="7.42578125" style="1" hidden="1" customWidth="1"/>
    <col min="42" max="42" width="15.140625" style="1" hidden="1" customWidth="1"/>
    <col min="43" max="43" width="7.42578125" style="1" hidden="1" customWidth="1"/>
    <col min="44" max="44" width="15.140625" style="1" hidden="1" customWidth="1"/>
    <col min="45" max="45" width="7.42578125" style="1" hidden="1" customWidth="1"/>
    <col min="46" max="46" width="15.140625" style="1" hidden="1" customWidth="1"/>
    <col min="47" max="47" width="7.42578125" style="1" hidden="1" customWidth="1"/>
    <col min="48" max="48" width="15.140625" style="1" hidden="1" customWidth="1"/>
    <col min="49" max="49" width="7.42578125" style="1" hidden="1" customWidth="1"/>
    <col min="50" max="50" width="15.140625" style="1" hidden="1" customWidth="1"/>
    <col min="51" max="51" width="7.42578125" style="1" hidden="1" customWidth="1"/>
    <col min="52" max="52" width="15.140625" style="1" hidden="1" customWidth="1"/>
    <col min="53" max="53" width="7.42578125" style="1" hidden="1" customWidth="1"/>
    <col min="54" max="54" width="15.140625" style="1" hidden="1" customWidth="1"/>
    <col min="55" max="55" width="7.42578125" style="1" hidden="1" customWidth="1"/>
    <col min="56" max="56" width="15.140625" style="1" hidden="1" customWidth="1"/>
    <col min="57" max="57" width="7.42578125" style="1" hidden="1" customWidth="1"/>
    <col min="58" max="58" width="15.140625" style="1" hidden="1" customWidth="1"/>
    <col min="59" max="59" width="7.42578125" style="1" hidden="1" customWidth="1"/>
    <col min="60" max="60" width="15.140625" style="1" hidden="1" customWidth="1"/>
    <col min="61" max="61" width="7.42578125" style="1" hidden="1" customWidth="1"/>
    <col min="62" max="62" width="15.140625" style="1" hidden="1" customWidth="1"/>
    <col min="63" max="63" width="7.42578125" style="1" hidden="1" customWidth="1"/>
    <col min="64" max="64" width="15.140625" style="1" hidden="1" customWidth="1"/>
    <col min="65" max="65" width="7.42578125" style="1" hidden="1" customWidth="1"/>
    <col min="66" max="66" width="15.140625" style="1" hidden="1" customWidth="1"/>
    <col min="67" max="67" width="7.42578125" style="1" hidden="1" customWidth="1"/>
    <col min="68" max="68" width="15.140625" style="1" hidden="1" customWidth="1"/>
    <col min="69" max="69" width="7.42578125" style="1" hidden="1" customWidth="1"/>
    <col min="70" max="70" width="15.140625" style="1" hidden="1" customWidth="1"/>
    <col min="71" max="71" width="7.42578125" style="1" hidden="1" customWidth="1"/>
    <col min="72" max="72" width="15.140625" style="1" hidden="1" customWidth="1"/>
    <col min="73" max="73" width="7.42578125" style="1" hidden="1" customWidth="1"/>
    <col min="74" max="74" width="15.140625" style="1" hidden="1" customWidth="1"/>
    <col min="75" max="75" width="7.42578125" style="1" hidden="1" customWidth="1"/>
    <col min="76" max="76" width="15.140625" style="1" hidden="1" customWidth="1"/>
    <col min="77" max="77" width="7.42578125" style="1" hidden="1" customWidth="1"/>
    <col min="78" max="78" width="15.140625" style="1" hidden="1" customWidth="1"/>
    <col min="79" max="79" width="7.42578125" style="1" hidden="1" customWidth="1"/>
    <col min="80" max="80" width="15.140625" style="1" hidden="1" customWidth="1"/>
    <col min="81" max="81" width="7.42578125" style="1" hidden="1" customWidth="1"/>
    <col min="82" max="82" width="15.140625" style="1" hidden="1" customWidth="1"/>
    <col min="83" max="83" width="7.42578125" style="1" hidden="1" customWidth="1"/>
    <col min="84" max="84" width="15.140625" style="1" hidden="1" customWidth="1"/>
    <col min="85" max="85" width="7.42578125" style="1" hidden="1" customWidth="1"/>
    <col min="86" max="86" width="15.140625" style="1" hidden="1" customWidth="1"/>
    <col min="87" max="87" width="7.42578125" style="1" hidden="1" customWidth="1"/>
    <col min="88" max="88" width="15.140625" style="1" hidden="1" customWidth="1"/>
    <col min="89" max="89" width="7.42578125" style="1" hidden="1" customWidth="1"/>
    <col min="90" max="90" width="15.140625" style="1" hidden="1" customWidth="1"/>
    <col min="91" max="91" width="7.42578125" style="1" hidden="1" customWidth="1"/>
    <col min="92" max="92" width="15.140625" style="1" hidden="1" customWidth="1"/>
    <col min="93" max="93" width="7.42578125" style="1" hidden="1" customWidth="1"/>
    <col min="94" max="94" width="15.140625" style="1" hidden="1" customWidth="1"/>
    <col min="95" max="95" width="7.42578125" style="1" hidden="1" customWidth="1"/>
    <col min="96" max="96" width="15.140625" style="1" hidden="1" customWidth="1"/>
    <col min="97" max="97" width="7.42578125" style="1" hidden="1" customWidth="1"/>
    <col min="98" max="98" width="15.140625" style="1" hidden="1" customWidth="1"/>
    <col min="99" max="99" width="7.42578125" style="1" hidden="1" customWidth="1"/>
    <col min="100" max="100" width="15.140625" style="1" hidden="1" customWidth="1"/>
    <col min="101" max="101" width="7.42578125" style="1" hidden="1" customWidth="1"/>
    <col min="102" max="102" width="15.140625" style="1" hidden="1" customWidth="1"/>
    <col min="103" max="103" width="7.42578125" style="1" hidden="1" customWidth="1"/>
    <col min="104" max="104" width="15.140625" style="1" hidden="1" customWidth="1"/>
    <col min="105" max="105" width="7.42578125" style="1" hidden="1" customWidth="1"/>
    <col min="106" max="106" width="15.140625" style="1" hidden="1" customWidth="1"/>
    <col min="107" max="107" width="7.42578125" style="1" hidden="1" customWidth="1"/>
    <col min="108" max="108" width="15.140625" style="1" hidden="1" customWidth="1"/>
    <col min="109" max="109" width="7.42578125" style="1" hidden="1" customWidth="1"/>
    <col min="110" max="110" width="15.140625" style="1" hidden="1" customWidth="1"/>
    <col min="111" max="111" width="7.42578125" style="1" hidden="1" customWidth="1"/>
    <col min="112" max="112" width="15.140625" style="1" hidden="1" customWidth="1"/>
    <col min="113" max="113" width="7.42578125" style="1" hidden="1" customWidth="1"/>
    <col min="114" max="114" width="15.140625" style="1" hidden="1" customWidth="1"/>
    <col min="115" max="115" width="7.42578125" style="1" hidden="1" customWidth="1"/>
    <col min="116" max="116" width="15.140625" style="1" hidden="1" customWidth="1"/>
    <col min="117" max="117" width="7.42578125" style="1" hidden="1" customWidth="1"/>
    <col min="118" max="118" width="15.140625" style="1" hidden="1" customWidth="1"/>
    <col min="119" max="119" width="7.42578125" style="1" hidden="1" customWidth="1"/>
    <col min="120" max="120" width="15.140625" style="1" hidden="1" customWidth="1"/>
    <col min="121" max="121" width="7.42578125" style="1" hidden="1" customWidth="1"/>
    <col min="122" max="122" width="15.140625" style="1" hidden="1" customWidth="1"/>
    <col min="123" max="123" width="7.42578125" style="1" hidden="1" customWidth="1"/>
    <col min="124" max="124" width="15.140625" style="1" hidden="1" customWidth="1"/>
    <col min="125" max="125" width="7.42578125" style="1" hidden="1" customWidth="1"/>
    <col min="126" max="126" width="15.140625" style="1" hidden="1" customWidth="1"/>
    <col min="127" max="127" width="7.42578125" style="1" hidden="1" customWidth="1"/>
    <col min="128" max="128" width="15.140625" style="1" hidden="1" customWidth="1"/>
    <col min="129" max="129" width="7.42578125" style="1" hidden="1" customWidth="1"/>
    <col min="130" max="130" width="15.140625" style="1" hidden="1" customWidth="1"/>
    <col min="131" max="131" width="7.42578125" style="1" hidden="1" customWidth="1"/>
    <col min="132" max="132" width="15.140625" style="1" hidden="1" customWidth="1"/>
    <col min="133" max="133" width="7.42578125" style="1" hidden="1" customWidth="1"/>
    <col min="134" max="134" width="15.140625" style="1" hidden="1" customWidth="1"/>
    <col min="135" max="135" width="7.42578125" style="1" hidden="1" customWidth="1"/>
    <col min="136" max="136" width="15.140625" style="1" hidden="1" customWidth="1"/>
    <col min="137" max="137" width="7.42578125" style="1" hidden="1" customWidth="1"/>
    <col min="138" max="138" width="15.140625" style="1" hidden="1" customWidth="1"/>
    <col min="139" max="139" width="7.42578125" style="1" hidden="1" customWidth="1"/>
    <col min="140" max="140" width="15.140625" style="1" hidden="1" customWidth="1"/>
    <col min="141" max="141" width="7.42578125" style="1" hidden="1" customWidth="1"/>
    <col min="142" max="142" width="15.140625" style="1" hidden="1" customWidth="1"/>
    <col min="143" max="143" width="7.42578125" style="1" hidden="1" customWidth="1"/>
    <col min="144" max="144" width="15.140625" style="1" hidden="1" customWidth="1"/>
    <col min="145" max="145" width="7.42578125" style="1" hidden="1" customWidth="1"/>
    <col min="146" max="146" width="15.140625" style="1" hidden="1" customWidth="1"/>
    <col min="147" max="147" width="7.42578125" style="1" hidden="1" customWidth="1"/>
    <col min="148" max="148" width="15.140625" style="1" hidden="1" customWidth="1"/>
    <col min="149" max="149" width="7.42578125" style="1" hidden="1" customWidth="1"/>
    <col min="150" max="150" width="15.140625" style="1" hidden="1" customWidth="1"/>
    <col min="151" max="151" width="7.42578125" style="1" hidden="1" customWidth="1"/>
    <col min="152" max="152" width="15.140625" style="1" hidden="1" customWidth="1"/>
    <col min="153" max="153" width="7.42578125" style="1" hidden="1" customWidth="1"/>
    <col min="154" max="154" width="15.140625" style="1" hidden="1" customWidth="1"/>
    <col min="155" max="155" width="7.42578125" style="1" hidden="1" customWidth="1"/>
    <col min="156" max="156" width="15.140625" style="1" hidden="1" customWidth="1"/>
    <col min="157" max="157" width="7.42578125" style="118" hidden="1" customWidth="1"/>
    <col min="158" max="158" width="15.140625" style="118" hidden="1" customWidth="1"/>
    <col min="159" max="159" width="7.42578125" style="1" hidden="1" customWidth="1"/>
    <col min="160" max="160" width="15.140625" style="1" hidden="1" customWidth="1"/>
    <col min="161" max="161" width="7.42578125" style="1" hidden="1" customWidth="1"/>
    <col min="162" max="162" width="15.140625" style="1" hidden="1" customWidth="1"/>
    <col min="163" max="163" width="7.42578125" style="1" hidden="1" customWidth="1"/>
    <col min="164" max="164" width="15.140625" style="1" hidden="1" customWidth="1"/>
    <col min="165" max="165" width="7.42578125" style="1" hidden="1" customWidth="1"/>
    <col min="166" max="166" width="15.140625" style="1" hidden="1" customWidth="1"/>
    <col min="167" max="167" width="7.42578125" style="1" hidden="1" customWidth="1"/>
    <col min="168" max="168" width="15.140625" style="1" hidden="1" customWidth="1"/>
    <col min="169" max="169" width="7.42578125" style="1" hidden="1" customWidth="1"/>
    <col min="170" max="170" width="15.140625" style="1" hidden="1" customWidth="1"/>
    <col min="171" max="171" width="7.42578125" style="1" hidden="1" customWidth="1"/>
    <col min="172" max="172" width="15.140625" style="1" hidden="1" customWidth="1"/>
    <col min="173" max="173" width="12" style="24" hidden="1" customWidth="1"/>
    <col min="174" max="174" width="1.5703125" style="1" hidden="1" customWidth="1"/>
    <col min="175" max="175" width="1.85546875" style="1" hidden="1" customWidth="1"/>
    <col min="176" max="176" width="1.85546875" style="24" hidden="1" customWidth="1"/>
    <col min="177" max="177" width="2" style="1" hidden="1" customWidth="1"/>
    <col min="178" max="178" width="12" style="33" hidden="1" customWidth="1"/>
    <col min="179" max="179" width="2" style="1" hidden="1" customWidth="1"/>
    <col min="180" max="180" width="1.85546875" style="1" hidden="1" customWidth="1"/>
    <col min="181" max="181" width="12" style="1" hidden="1" customWidth="1"/>
    <col min="182" max="182" width="7.42578125" style="1" customWidth="1"/>
    <col min="183" max="183" width="15.140625" style="1" customWidth="1"/>
    <col min="184" max="16384" width="9.140625" style="1"/>
  </cols>
  <sheetData>
    <row r="2" spans="1:191" ht="18.600000000000001" customHeight="1" x14ac:dyDescent="0.25">
      <c r="B2" s="38"/>
      <c r="D2" s="214" t="s">
        <v>60</v>
      </c>
      <c r="E2" s="215"/>
      <c r="F2" s="215"/>
      <c r="G2" s="215"/>
      <c r="H2" s="215"/>
      <c r="I2" s="215"/>
      <c r="J2" s="215"/>
      <c r="K2" s="215"/>
      <c r="L2" s="215"/>
      <c r="M2" s="38"/>
      <c r="N2" s="38"/>
      <c r="O2" s="38"/>
      <c r="P2" s="38"/>
      <c r="Q2" s="38"/>
      <c r="R2" s="147"/>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117"/>
      <c r="FB2" s="117"/>
      <c r="FC2" s="38"/>
      <c r="FD2" s="38"/>
      <c r="FE2" s="38"/>
      <c r="FF2" s="38"/>
      <c r="FG2" s="38"/>
      <c r="FH2" s="38"/>
      <c r="FI2" s="38"/>
      <c r="FJ2" s="38"/>
      <c r="FK2" s="38"/>
      <c r="FL2" s="38"/>
      <c r="FM2" s="38"/>
      <c r="FN2" s="38"/>
      <c r="FO2" s="38"/>
      <c r="FP2" s="38"/>
      <c r="FQ2" s="1"/>
      <c r="FT2" s="1"/>
      <c r="FV2" s="1"/>
      <c r="FY2" s="38"/>
      <c r="FZ2" s="38"/>
      <c r="GA2" s="38"/>
    </row>
    <row r="3" spans="1:191" ht="27.6" customHeight="1" x14ac:dyDescent="0.25">
      <c r="B3" s="38"/>
      <c r="D3" s="216" t="s">
        <v>822</v>
      </c>
      <c r="E3" s="215"/>
      <c r="F3" s="215"/>
      <c r="G3" s="215"/>
      <c r="H3" s="215"/>
      <c r="I3" s="215"/>
      <c r="J3" s="215"/>
      <c r="K3" s="215"/>
      <c r="L3" s="215"/>
      <c r="M3" s="64" t="s">
        <v>370</v>
      </c>
      <c r="N3" s="64" t="s">
        <v>371</v>
      </c>
      <c r="O3" s="64" t="s">
        <v>372</v>
      </c>
      <c r="P3" s="64" t="s">
        <v>374</v>
      </c>
      <c r="Q3" s="64" t="s">
        <v>373</v>
      </c>
      <c r="R3" s="148" t="s">
        <v>373</v>
      </c>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117"/>
      <c r="FB3" s="117"/>
      <c r="FC3" s="38"/>
      <c r="FD3" s="38"/>
      <c r="FE3" s="38"/>
      <c r="FF3" s="38"/>
      <c r="FG3" s="38"/>
      <c r="FH3" s="38"/>
      <c r="FI3" s="38"/>
      <c r="FJ3" s="38"/>
      <c r="FK3" s="38"/>
      <c r="FL3" s="38"/>
      <c r="FM3" s="38"/>
      <c r="FN3" s="38"/>
      <c r="FO3" s="38"/>
      <c r="FP3" s="38"/>
      <c r="FQ3" s="1"/>
      <c r="FT3" s="1"/>
      <c r="FV3" s="1"/>
      <c r="FY3" s="64" t="s">
        <v>370</v>
      </c>
      <c r="FZ3" s="38"/>
      <c r="GA3" s="38"/>
    </row>
    <row r="4" spans="1:191" ht="26.25" customHeight="1" thickBot="1" x14ac:dyDescent="0.3">
      <c r="B4" s="38"/>
      <c r="D4" s="217" t="s">
        <v>38</v>
      </c>
      <c r="E4" s="215"/>
      <c r="F4" s="215"/>
      <c r="G4" s="215"/>
      <c r="H4" s="215"/>
      <c r="I4" s="215"/>
      <c r="J4" s="215"/>
      <c r="K4" s="215"/>
      <c r="L4" s="215"/>
      <c r="M4" s="65">
        <f>SUM(O10:O29)/20</f>
        <v>12.05</v>
      </c>
      <c r="N4" s="66">
        <f>SUM(O10:O58)/50</f>
        <v>12.56</v>
      </c>
      <c r="O4" s="66">
        <f>SUM(O10:O77)/70</f>
        <v>12.242857142857142</v>
      </c>
      <c r="P4" s="66">
        <f>SUM(O10:O121)/115</f>
        <v>12.556521739130435</v>
      </c>
      <c r="Q4" s="66">
        <f>SUM(O30:O58)/30</f>
        <v>12.9</v>
      </c>
      <c r="R4" s="149">
        <f>SUM(P30:P58)/30</f>
        <v>59.023563288563295</v>
      </c>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117"/>
      <c r="FB4" s="117"/>
      <c r="FC4" s="38"/>
      <c r="FD4" s="38"/>
      <c r="FE4" s="38"/>
      <c r="FF4" s="38"/>
      <c r="FG4" s="38"/>
      <c r="FH4" s="38"/>
      <c r="FI4" s="38"/>
      <c r="FJ4" s="38"/>
      <c r="FK4" s="38"/>
      <c r="FL4" s="38"/>
      <c r="FM4" s="38"/>
      <c r="FN4" s="38"/>
      <c r="FO4" s="38"/>
      <c r="FP4" s="38"/>
      <c r="FQ4" s="1"/>
      <c r="FT4" s="1"/>
      <c r="FV4" s="1"/>
      <c r="FY4" s="65"/>
      <c r="FZ4" s="38"/>
      <c r="GA4" s="38"/>
    </row>
    <row r="5" spans="1:191" s="27" customFormat="1" ht="15" customHeight="1" x14ac:dyDescent="0.25">
      <c r="A5" s="26"/>
      <c r="B5" s="113"/>
      <c r="C5" s="26"/>
      <c r="D5" s="227" t="s">
        <v>28</v>
      </c>
      <c r="E5" s="224" t="s">
        <v>0</v>
      </c>
      <c r="F5" s="221" t="s">
        <v>49</v>
      </c>
      <c r="G5" s="87"/>
      <c r="H5" s="236" t="s">
        <v>384</v>
      </c>
      <c r="I5" s="239" t="s">
        <v>385</v>
      </c>
      <c r="J5" s="230" t="s">
        <v>762</v>
      </c>
      <c r="K5" s="231"/>
      <c r="L5" s="218" t="s">
        <v>99</v>
      </c>
      <c r="M5" s="194" t="s">
        <v>50</v>
      </c>
      <c r="N5" s="195"/>
      <c r="O5" s="203" t="s">
        <v>766</v>
      </c>
      <c r="P5" s="200" t="s">
        <v>763</v>
      </c>
      <c r="Q5" s="206" t="s">
        <v>765</v>
      </c>
      <c r="R5" s="211" t="s">
        <v>764</v>
      </c>
      <c r="S5" s="171">
        <v>2024</v>
      </c>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3"/>
      <c r="CE5" s="189">
        <v>2023</v>
      </c>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6" t="s">
        <v>29</v>
      </c>
      <c r="FR5" s="186"/>
      <c r="FS5" s="186"/>
      <c r="FT5" s="186" t="s">
        <v>384</v>
      </c>
      <c r="FU5" s="186"/>
      <c r="FV5" s="186" t="s">
        <v>562</v>
      </c>
      <c r="FW5" s="186"/>
      <c r="FX5" s="186"/>
      <c r="FY5" s="186" t="s">
        <v>51</v>
      </c>
      <c r="FZ5" s="161" t="s">
        <v>599</v>
      </c>
      <c r="GA5" s="162"/>
    </row>
    <row r="6" spans="1:191" ht="12" customHeight="1" x14ac:dyDescent="0.25">
      <c r="B6" s="113"/>
      <c r="D6" s="228"/>
      <c r="E6" s="225"/>
      <c r="F6" s="222"/>
      <c r="G6" s="88"/>
      <c r="H6" s="237"/>
      <c r="I6" s="240"/>
      <c r="J6" s="232"/>
      <c r="K6" s="233"/>
      <c r="L6" s="219"/>
      <c r="M6" s="196"/>
      <c r="N6" s="197"/>
      <c r="O6" s="204"/>
      <c r="P6" s="201"/>
      <c r="Q6" s="207"/>
      <c r="R6" s="212"/>
      <c r="S6" s="174">
        <f t="shared" ref="S6" si="0">U6+1</f>
        <v>77</v>
      </c>
      <c r="T6" s="175"/>
      <c r="U6" s="165">
        <f t="shared" ref="U6" si="1">W6+1</f>
        <v>76</v>
      </c>
      <c r="V6" s="166"/>
      <c r="W6" s="174">
        <f t="shared" ref="W6" si="2">Y6+1</f>
        <v>75</v>
      </c>
      <c r="X6" s="175"/>
      <c r="Y6" s="165">
        <f t="shared" ref="Y6" si="3">AA6+1</f>
        <v>74</v>
      </c>
      <c r="Z6" s="166"/>
      <c r="AA6" s="174">
        <f>AC6+1</f>
        <v>73</v>
      </c>
      <c r="AB6" s="175"/>
      <c r="AC6" s="165">
        <f t="shared" ref="AC6" si="4">AE6+1</f>
        <v>72</v>
      </c>
      <c r="AD6" s="166"/>
      <c r="AE6" s="174">
        <f t="shared" ref="AE6" si="5">AG6+1</f>
        <v>71</v>
      </c>
      <c r="AF6" s="175"/>
      <c r="AG6" s="165">
        <f t="shared" ref="AG6" si="6">AI6+1</f>
        <v>70</v>
      </c>
      <c r="AH6" s="166"/>
      <c r="AI6" s="174">
        <f t="shared" ref="AI6" si="7">AK6+1</f>
        <v>69</v>
      </c>
      <c r="AJ6" s="175"/>
      <c r="AK6" s="165">
        <f t="shared" ref="AK6" si="8">AM6+1</f>
        <v>68</v>
      </c>
      <c r="AL6" s="166"/>
      <c r="AM6" s="174">
        <f t="shared" ref="AM6" si="9">AO6+1</f>
        <v>67</v>
      </c>
      <c r="AN6" s="175"/>
      <c r="AO6" s="165">
        <f t="shared" ref="AO6" si="10">AQ6+1</f>
        <v>66</v>
      </c>
      <c r="AP6" s="166"/>
      <c r="AQ6" s="174">
        <f t="shared" ref="AQ6" si="11">AS6+1</f>
        <v>65</v>
      </c>
      <c r="AR6" s="175"/>
      <c r="AS6" s="165">
        <f t="shared" ref="AS6" si="12">AU6+1</f>
        <v>64</v>
      </c>
      <c r="AT6" s="166"/>
      <c r="AU6" s="174">
        <f t="shared" ref="AU6" si="13">AW6+1</f>
        <v>63</v>
      </c>
      <c r="AV6" s="175"/>
      <c r="AW6" s="165">
        <f t="shared" ref="AW6" si="14">AY6+1</f>
        <v>62</v>
      </c>
      <c r="AX6" s="166"/>
      <c r="AY6" s="174">
        <f t="shared" ref="AY6" si="15">BA6+1</f>
        <v>61</v>
      </c>
      <c r="AZ6" s="175"/>
      <c r="BA6" s="165">
        <f t="shared" ref="BA6" si="16">BC6+1</f>
        <v>60</v>
      </c>
      <c r="BB6" s="166"/>
      <c r="BC6" s="174">
        <f t="shared" ref="BC6" si="17">BE6+1</f>
        <v>59</v>
      </c>
      <c r="BD6" s="175"/>
      <c r="BE6" s="165">
        <f t="shared" ref="BE6" si="18">BG6+1</f>
        <v>58</v>
      </c>
      <c r="BF6" s="166"/>
      <c r="BG6" s="174">
        <f t="shared" ref="BG6" si="19">BI6+1</f>
        <v>57</v>
      </c>
      <c r="BH6" s="175"/>
      <c r="BI6" s="165">
        <f t="shared" ref="BI6" si="20">BK6+1</f>
        <v>56</v>
      </c>
      <c r="BJ6" s="166"/>
      <c r="BK6" s="174">
        <f t="shared" ref="BK6" si="21">BM6+1</f>
        <v>55</v>
      </c>
      <c r="BL6" s="175"/>
      <c r="BM6" s="165">
        <f t="shared" ref="BM6" si="22">BO6+1</f>
        <v>54</v>
      </c>
      <c r="BN6" s="166"/>
      <c r="BO6" s="174">
        <f t="shared" ref="BO6" si="23">BQ6+1</f>
        <v>53</v>
      </c>
      <c r="BP6" s="175"/>
      <c r="BQ6" s="165">
        <f t="shared" ref="BQ6" si="24">BS6+1</f>
        <v>52</v>
      </c>
      <c r="BR6" s="166"/>
      <c r="BS6" s="174">
        <f t="shared" ref="BS6" si="25">BU6+1</f>
        <v>51</v>
      </c>
      <c r="BT6" s="175"/>
      <c r="BU6" s="165">
        <f t="shared" ref="BU6" si="26">BW6+1</f>
        <v>50</v>
      </c>
      <c r="BV6" s="166"/>
      <c r="BW6" s="174">
        <f t="shared" ref="BW6" si="27">BY6+1</f>
        <v>49</v>
      </c>
      <c r="BX6" s="175"/>
      <c r="BY6" s="165">
        <f t="shared" ref="BY6" si="28">CA6+1</f>
        <v>48</v>
      </c>
      <c r="BZ6" s="166"/>
      <c r="CA6" s="174">
        <f t="shared" ref="CA6" si="29">CC6+1</f>
        <v>47</v>
      </c>
      <c r="CB6" s="175"/>
      <c r="CC6" s="165">
        <f t="shared" ref="CC6" si="30">CE6+1</f>
        <v>46</v>
      </c>
      <c r="CD6" s="166"/>
      <c r="CE6" s="174">
        <f t="shared" ref="CE6" si="31">CG6+1</f>
        <v>45</v>
      </c>
      <c r="CF6" s="175"/>
      <c r="CG6" s="165">
        <f t="shared" ref="CG6" si="32">CI6+1</f>
        <v>44</v>
      </c>
      <c r="CH6" s="166"/>
      <c r="CI6" s="174">
        <f t="shared" ref="CI6" si="33">CK6+1</f>
        <v>43</v>
      </c>
      <c r="CJ6" s="175"/>
      <c r="CK6" s="165">
        <f t="shared" ref="CK6" si="34">CM6+1</f>
        <v>42</v>
      </c>
      <c r="CL6" s="166"/>
      <c r="CM6" s="174">
        <f t="shared" ref="CM6" si="35">CO6+1</f>
        <v>41</v>
      </c>
      <c r="CN6" s="175"/>
      <c r="CO6" s="165">
        <f t="shared" ref="CO6" si="36">CQ6+1</f>
        <v>40</v>
      </c>
      <c r="CP6" s="166"/>
      <c r="CQ6" s="174">
        <f t="shared" ref="CQ6" si="37">CS6+1</f>
        <v>39</v>
      </c>
      <c r="CR6" s="175"/>
      <c r="CS6" s="165">
        <f t="shared" ref="CS6" si="38">CU6+1</f>
        <v>38</v>
      </c>
      <c r="CT6" s="166"/>
      <c r="CU6" s="174">
        <f t="shared" ref="CU6" si="39">CW6+1</f>
        <v>37</v>
      </c>
      <c r="CV6" s="175"/>
      <c r="CW6" s="165">
        <f t="shared" ref="CW6" si="40">CY6+1</f>
        <v>36</v>
      </c>
      <c r="CX6" s="166"/>
      <c r="CY6" s="174">
        <f t="shared" ref="CY6" si="41">DA6+1</f>
        <v>35</v>
      </c>
      <c r="CZ6" s="175"/>
      <c r="DA6" s="165">
        <f t="shared" ref="DA6" si="42">DC6+1</f>
        <v>34</v>
      </c>
      <c r="DB6" s="166"/>
      <c r="DC6" s="174">
        <f t="shared" ref="DC6" si="43">DE6+1</f>
        <v>33</v>
      </c>
      <c r="DD6" s="175"/>
      <c r="DE6" s="165">
        <f t="shared" ref="DE6" si="44">DG6+1</f>
        <v>32</v>
      </c>
      <c r="DF6" s="166"/>
      <c r="DG6" s="174">
        <f t="shared" ref="DG6" si="45">DI6+1</f>
        <v>31</v>
      </c>
      <c r="DH6" s="175"/>
      <c r="DI6" s="165">
        <f t="shared" ref="DI6" si="46">DK6+1</f>
        <v>30</v>
      </c>
      <c r="DJ6" s="166"/>
      <c r="DK6" s="174">
        <f t="shared" ref="DK6" si="47">DM6+1</f>
        <v>29</v>
      </c>
      <c r="DL6" s="175"/>
      <c r="DM6" s="165">
        <f t="shared" ref="DM6" si="48">DO6+1</f>
        <v>28</v>
      </c>
      <c r="DN6" s="166"/>
      <c r="DO6" s="174">
        <f t="shared" ref="DO6" si="49">DQ6+1</f>
        <v>27</v>
      </c>
      <c r="DP6" s="175"/>
      <c r="DQ6" s="165">
        <f t="shared" ref="DQ6" si="50">DS6+1</f>
        <v>26</v>
      </c>
      <c r="DR6" s="166"/>
      <c r="DS6" s="174">
        <f t="shared" ref="DS6" si="51">DU6+1</f>
        <v>25</v>
      </c>
      <c r="DT6" s="175"/>
      <c r="DU6" s="165">
        <f t="shared" ref="DU6" si="52">DW6+1</f>
        <v>24</v>
      </c>
      <c r="DV6" s="166"/>
      <c r="DW6" s="174">
        <f t="shared" ref="DW6" si="53">DY6+1</f>
        <v>23</v>
      </c>
      <c r="DX6" s="175"/>
      <c r="DY6" s="165">
        <f t="shared" ref="DY6" si="54">EA6+1</f>
        <v>22</v>
      </c>
      <c r="DZ6" s="166"/>
      <c r="EA6" s="174">
        <f t="shared" ref="EA6" si="55">EC6+1</f>
        <v>21</v>
      </c>
      <c r="EB6" s="175"/>
      <c r="EC6" s="165">
        <f t="shared" ref="EC6" si="56">EE6+1</f>
        <v>20</v>
      </c>
      <c r="ED6" s="166"/>
      <c r="EE6" s="174">
        <f t="shared" ref="EE6" si="57">EG6+1</f>
        <v>19</v>
      </c>
      <c r="EF6" s="175"/>
      <c r="EG6" s="165">
        <f t="shared" ref="EG6" si="58">EI6+1</f>
        <v>18</v>
      </c>
      <c r="EH6" s="166"/>
      <c r="EI6" s="174">
        <f t="shared" ref="EI6" si="59">EK6+1</f>
        <v>17</v>
      </c>
      <c r="EJ6" s="175"/>
      <c r="EK6" s="165">
        <f t="shared" ref="EK6" si="60">EM6+1</f>
        <v>16</v>
      </c>
      <c r="EL6" s="166"/>
      <c r="EM6" s="174">
        <f t="shared" ref="EM6" si="61">EO6+1</f>
        <v>15</v>
      </c>
      <c r="EN6" s="175"/>
      <c r="EO6" s="165">
        <f t="shared" ref="EO6" si="62">EQ6+1</f>
        <v>14</v>
      </c>
      <c r="EP6" s="166"/>
      <c r="EQ6" s="174">
        <f t="shared" ref="EQ6" si="63">ES6+1</f>
        <v>13</v>
      </c>
      <c r="ER6" s="175"/>
      <c r="ES6" s="165">
        <f t="shared" ref="ES6" si="64">EU6+1</f>
        <v>12</v>
      </c>
      <c r="ET6" s="166"/>
      <c r="EU6" s="174">
        <f t="shared" ref="EU6" si="65">EW6+1</f>
        <v>11</v>
      </c>
      <c r="EV6" s="175"/>
      <c r="EW6" s="165">
        <f t="shared" ref="EW6" si="66">EY6+1</f>
        <v>10</v>
      </c>
      <c r="EX6" s="166"/>
      <c r="EY6" s="174">
        <f t="shared" ref="EY6" si="67">FA6+1</f>
        <v>9</v>
      </c>
      <c r="EZ6" s="175"/>
      <c r="FA6" s="165">
        <f t="shared" ref="FA6" si="68">FC6+1</f>
        <v>8</v>
      </c>
      <c r="FB6" s="166"/>
      <c r="FC6" s="174">
        <f t="shared" ref="FC6" si="69">FE6+1</f>
        <v>7</v>
      </c>
      <c r="FD6" s="175"/>
      <c r="FE6" s="165">
        <f t="shared" ref="FE6" si="70">FG6+1</f>
        <v>6</v>
      </c>
      <c r="FF6" s="166"/>
      <c r="FG6" s="174">
        <f t="shared" ref="FG6" si="71">FI6+1</f>
        <v>5</v>
      </c>
      <c r="FH6" s="175"/>
      <c r="FI6" s="165">
        <f t="shared" ref="FI6" si="72">FK6+1</f>
        <v>4</v>
      </c>
      <c r="FJ6" s="166"/>
      <c r="FK6" s="174">
        <f t="shared" ref="FK6" si="73">FM6+1</f>
        <v>3</v>
      </c>
      <c r="FL6" s="175"/>
      <c r="FM6" s="165">
        <f t="shared" ref="FM6" si="74">FO6+1</f>
        <v>2</v>
      </c>
      <c r="FN6" s="166"/>
      <c r="FO6" s="174">
        <v>1</v>
      </c>
      <c r="FP6" s="175"/>
      <c r="FQ6" s="187"/>
      <c r="FR6" s="187"/>
      <c r="FS6" s="187"/>
      <c r="FT6" s="187"/>
      <c r="FU6" s="187"/>
      <c r="FV6" s="187"/>
      <c r="FW6" s="187"/>
      <c r="FX6" s="187"/>
      <c r="FY6" s="187"/>
      <c r="FZ6" s="163"/>
      <c r="GA6" s="164"/>
    </row>
    <row r="7" spans="1:191" ht="69.599999999999994" customHeight="1" x14ac:dyDescent="0.25">
      <c r="B7" s="113"/>
      <c r="D7" s="228"/>
      <c r="E7" s="225"/>
      <c r="F7" s="222"/>
      <c r="G7" s="90" t="s">
        <v>516</v>
      </c>
      <c r="H7" s="237"/>
      <c r="I7" s="240"/>
      <c r="J7" s="232"/>
      <c r="K7" s="233"/>
      <c r="L7" s="219"/>
      <c r="M7" s="196"/>
      <c r="N7" s="197"/>
      <c r="O7" s="204"/>
      <c r="P7" s="201"/>
      <c r="Q7" s="207"/>
      <c r="R7" s="212"/>
      <c r="S7" s="176" t="s">
        <v>827</v>
      </c>
      <c r="T7" s="177"/>
      <c r="U7" s="167" t="s">
        <v>821</v>
      </c>
      <c r="V7" s="168"/>
      <c r="W7" s="176" t="s">
        <v>818</v>
      </c>
      <c r="X7" s="177"/>
      <c r="Y7" s="167" t="s">
        <v>819</v>
      </c>
      <c r="Z7" s="168"/>
      <c r="AA7" s="176" t="s">
        <v>813</v>
      </c>
      <c r="AB7" s="177"/>
      <c r="AC7" s="167" t="s">
        <v>812</v>
      </c>
      <c r="AD7" s="168"/>
      <c r="AE7" s="176" t="s">
        <v>811</v>
      </c>
      <c r="AF7" s="177"/>
      <c r="AG7" s="167" t="s">
        <v>808</v>
      </c>
      <c r="AH7" s="168"/>
      <c r="AI7" s="176" t="s">
        <v>810</v>
      </c>
      <c r="AJ7" s="177"/>
      <c r="AK7" s="167" t="s">
        <v>807</v>
      </c>
      <c r="AL7" s="168"/>
      <c r="AM7" s="176" t="s">
        <v>801</v>
      </c>
      <c r="AN7" s="177"/>
      <c r="AO7" s="167" t="s">
        <v>798</v>
      </c>
      <c r="AP7" s="168"/>
      <c r="AQ7" s="176" t="s">
        <v>800</v>
      </c>
      <c r="AR7" s="177"/>
      <c r="AS7" s="169" t="s">
        <v>796</v>
      </c>
      <c r="AT7" s="168"/>
      <c r="AU7" s="176" t="s">
        <v>797</v>
      </c>
      <c r="AV7" s="177"/>
      <c r="AW7" s="167" t="s">
        <v>790</v>
      </c>
      <c r="AX7" s="168"/>
      <c r="AY7" s="176" t="s">
        <v>791</v>
      </c>
      <c r="AZ7" s="177"/>
      <c r="BA7" s="167" t="s">
        <v>789</v>
      </c>
      <c r="BB7" s="168"/>
      <c r="BC7" s="176" t="s">
        <v>787</v>
      </c>
      <c r="BD7" s="177"/>
      <c r="BE7" s="169" t="s">
        <v>785</v>
      </c>
      <c r="BF7" s="168"/>
      <c r="BG7" s="176" t="s">
        <v>780</v>
      </c>
      <c r="BH7" s="177"/>
      <c r="BI7" s="167" t="s">
        <v>781</v>
      </c>
      <c r="BJ7" s="168"/>
      <c r="BK7" s="176" t="s">
        <v>778</v>
      </c>
      <c r="BL7" s="177"/>
      <c r="BM7" s="167" t="s">
        <v>770</v>
      </c>
      <c r="BN7" s="168"/>
      <c r="BO7" s="176" t="s">
        <v>771</v>
      </c>
      <c r="BP7" s="177"/>
      <c r="BQ7" s="167" t="s">
        <v>760</v>
      </c>
      <c r="BR7" s="168"/>
      <c r="BS7" s="176" t="s">
        <v>755</v>
      </c>
      <c r="BT7" s="177"/>
      <c r="BU7" s="167" t="s">
        <v>752</v>
      </c>
      <c r="BV7" s="168"/>
      <c r="BW7" s="176" t="s">
        <v>754</v>
      </c>
      <c r="BX7" s="177"/>
      <c r="BY7" s="167" t="s">
        <v>751</v>
      </c>
      <c r="BZ7" s="168"/>
      <c r="CA7" s="176" t="s">
        <v>747</v>
      </c>
      <c r="CB7" s="177"/>
      <c r="CC7" s="167" t="s">
        <v>744</v>
      </c>
      <c r="CD7" s="168"/>
      <c r="CE7" s="242" t="s">
        <v>732</v>
      </c>
      <c r="CF7" s="182"/>
      <c r="CG7" s="167" t="s">
        <v>735</v>
      </c>
      <c r="CH7" s="168"/>
      <c r="CI7" s="176" t="s">
        <v>731</v>
      </c>
      <c r="CJ7" s="177"/>
      <c r="CK7" s="167" t="s">
        <v>728</v>
      </c>
      <c r="CL7" s="168"/>
      <c r="CM7" s="176" t="s">
        <v>727</v>
      </c>
      <c r="CN7" s="177"/>
      <c r="CO7" s="167" t="s">
        <v>721</v>
      </c>
      <c r="CP7" s="168"/>
      <c r="CQ7" s="176" t="s">
        <v>723</v>
      </c>
      <c r="CR7" s="177"/>
      <c r="CS7" s="167" t="s">
        <v>716</v>
      </c>
      <c r="CT7" s="168"/>
      <c r="CU7" s="176" t="s">
        <v>720</v>
      </c>
      <c r="CV7" s="177"/>
      <c r="CW7" s="167" t="s">
        <v>713</v>
      </c>
      <c r="CX7" s="168"/>
      <c r="CY7" s="176" t="s">
        <v>711</v>
      </c>
      <c r="CZ7" s="177"/>
      <c r="DA7" s="167" t="s">
        <v>709</v>
      </c>
      <c r="DB7" s="168"/>
      <c r="DC7" s="176" t="s">
        <v>708</v>
      </c>
      <c r="DD7" s="177"/>
      <c r="DE7" s="167" t="s">
        <v>699</v>
      </c>
      <c r="DF7" s="168"/>
      <c r="DG7" s="176" t="s">
        <v>700</v>
      </c>
      <c r="DH7" s="177"/>
      <c r="DI7" s="167" t="s">
        <v>701</v>
      </c>
      <c r="DJ7" s="168"/>
      <c r="DK7" s="176" t="s">
        <v>693</v>
      </c>
      <c r="DL7" s="177"/>
      <c r="DM7" s="167" t="s">
        <v>686</v>
      </c>
      <c r="DN7" s="168"/>
      <c r="DO7" s="176" t="s">
        <v>685</v>
      </c>
      <c r="DP7" s="177"/>
      <c r="DQ7" s="167" t="s">
        <v>684</v>
      </c>
      <c r="DR7" s="168"/>
      <c r="DS7" s="176" t="s">
        <v>673</v>
      </c>
      <c r="DT7" s="177"/>
      <c r="DU7" s="167" t="s">
        <v>672</v>
      </c>
      <c r="DV7" s="168"/>
      <c r="DW7" s="176" t="s">
        <v>667</v>
      </c>
      <c r="DX7" s="177"/>
      <c r="DY7" s="190" t="s">
        <v>665</v>
      </c>
      <c r="DZ7" s="184"/>
      <c r="EA7" s="176" t="s">
        <v>663</v>
      </c>
      <c r="EB7" s="177"/>
      <c r="EC7" s="167" t="s">
        <v>649</v>
      </c>
      <c r="ED7" s="168"/>
      <c r="EE7" s="176" t="s">
        <v>650</v>
      </c>
      <c r="EF7" s="177"/>
      <c r="EG7" s="167" t="s">
        <v>648</v>
      </c>
      <c r="EH7" s="168"/>
      <c r="EI7" s="176" t="s">
        <v>640</v>
      </c>
      <c r="EJ7" s="177"/>
      <c r="EK7" s="185" t="s">
        <v>641</v>
      </c>
      <c r="EL7" s="168"/>
      <c r="EM7" s="181" t="s">
        <v>635</v>
      </c>
      <c r="EN7" s="182"/>
      <c r="EO7" s="167" t="s">
        <v>636</v>
      </c>
      <c r="EP7" s="168"/>
      <c r="EQ7" s="176" t="s">
        <v>634</v>
      </c>
      <c r="ER7" s="177"/>
      <c r="ES7" s="167" t="s">
        <v>622</v>
      </c>
      <c r="ET7" s="168"/>
      <c r="EU7" s="178" t="s">
        <v>615</v>
      </c>
      <c r="EV7" s="177"/>
      <c r="EW7" s="167" t="s">
        <v>616</v>
      </c>
      <c r="EX7" s="168"/>
      <c r="EY7" s="176" t="s">
        <v>614</v>
      </c>
      <c r="EZ7" s="177"/>
      <c r="FA7" s="190" t="s">
        <v>609</v>
      </c>
      <c r="FB7" s="184"/>
      <c r="FC7" s="176" t="s">
        <v>608</v>
      </c>
      <c r="FD7" s="177"/>
      <c r="FE7" s="167" t="s">
        <v>607</v>
      </c>
      <c r="FF7" s="168"/>
      <c r="FG7" s="176" t="s">
        <v>603</v>
      </c>
      <c r="FH7" s="177"/>
      <c r="FI7" s="167" t="s">
        <v>602</v>
      </c>
      <c r="FJ7" s="168"/>
      <c r="FK7" s="176" t="s">
        <v>598</v>
      </c>
      <c r="FL7" s="177"/>
      <c r="FM7" s="167" t="s">
        <v>596</v>
      </c>
      <c r="FN7" s="168"/>
      <c r="FO7" s="176" t="s">
        <v>590</v>
      </c>
      <c r="FP7" s="177"/>
      <c r="FQ7" s="187"/>
      <c r="FR7" s="187"/>
      <c r="FS7" s="187" t="s">
        <v>516</v>
      </c>
      <c r="FT7" s="187"/>
      <c r="FU7" s="187"/>
      <c r="FV7" s="187"/>
      <c r="FW7" s="187"/>
      <c r="FX7" s="187"/>
      <c r="FY7" s="187"/>
      <c r="FZ7" s="157" t="s">
        <v>828</v>
      </c>
      <c r="GA7" s="158"/>
    </row>
    <row r="8" spans="1:191" ht="12" customHeight="1" x14ac:dyDescent="0.25">
      <c r="B8" s="113"/>
      <c r="D8" s="228"/>
      <c r="E8" s="225"/>
      <c r="F8" s="222"/>
      <c r="G8" s="88"/>
      <c r="H8" s="237"/>
      <c r="I8" s="240"/>
      <c r="J8" s="232"/>
      <c r="K8" s="233"/>
      <c r="L8" s="220"/>
      <c r="M8" s="196"/>
      <c r="N8" s="197"/>
      <c r="O8" s="204"/>
      <c r="P8" s="201"/>
      <c r="Q8" s="207"/>
      <c r="R8" s="212"/>
      <c r="S8" s="178" t="s">
        <v>589</v>
      </c>
      <c r="T8" s="179"/>
      <c r="U8" s="169" t="s">
        <v>589</v>
      </c>
      <c r="V8" s="170"/>
      <c r="W8" s="178" t="s">
        <v>154</v>
      </c>
      <c r="X8" s="177"/>
      <c r="Y8" s="169" t="s">
        <v>589</v>
      </c>
      <c r="Z8" s="170"/>
      <c r="AA8" s="178" t="s">
        <v>768</v>
      </c>
      <c r="AB8" s="177"/>
      <c r="AC8" s="169" t="s">
        <v>589</v>
      </c>
      <c r="AD8" s="170"/>
      <c r="AE8" s="178" t="s">
        <v>589</v>
      </c>
      <c r="AF8" s="179"/>
      <c r="AG8" s="169" t="s">
        <v>124</v>
      </c>
      <c r="AH8" s="170"/>
      <c r="AI8" s="178" t="s">
        <v>589</v>
      </c>
      <c r="AJ8" s="179"/>
      <c r="AK8" s="169" t="s">
        <v>589</v>
      </c>
      <c r="AL8" s="170"/>
      <c r="AM8" s="178" t="s">
        <v>567</v>
      </c>
      <c r="AN8" s="179"/>
      <c r="AO8" s="169" t="s">
        <v>788</v>
      </c>
      <c r="AP8" s="168"/>
      <c r="AQ8" s="178" t="s">
        <v>589</v>
      </c>
      <c r="AR8" s="179"/>
      <c r="AS8" s="169" t="s">
        <v>155</v>
      </c>
      <c r="AT8" s="170"/>
      <c r="AU8" s="178" t="s">
        <v>153</v>
      </c>
      <c r="AV8" s="179"/>
      <c r="AW8" s="169" t="s">
        <v>124</v>
      </c>
      <c r="AX8" s="170"/>
      <c r="AY8" s="178" t="s">
        <v>589</v>
      </c>
      <c r="AZ8" s="179"/>
      <c r="BA8" s="169" t="s">
        <v>788</v>
      </c>
      <c r="BB8" s="168"/>
      <c r="BC8" s="178" t="s">
        <v>589</v>
      </c>
      <c r="BD8" s="179"/>
      <c r="BE8" s="169" t="s">
        <v>155</v>
      </c>
      <c r="BF8" s="170"/>
      <c r="BG8" s="178" t="s">
        <v>124</v>
      </c>
      <c r="BH8" s="179"/>
      <c r="BI8" s="169" t="s">
        <v>589</v>
      </c>
      <c r="BJ8" s="170"/>
      <c r="BK8" s="178" t="s">
        <v>153</v>
      </c>
      <c r="BL8" s="179"/>
      <c r="BM8" s="169" t="s">
        <v>768</v>
      </c>
      <c r="BN8" s="168"/>
      <c r="BO8" s="178" t="s">
        <v>589</v>
      </c>
      <c r="BP8" s="179"/>
      <c r="BQ8" s="169" t="s">
        <v>768</v>
      </c>
      <c r="BR8" s="168"/>
      <c r="BS8" s="178" t="s">
        <v>589</v>
      </c>
      <c r="BT8" s="179"/>
      <c r="BU8" s="169" t="s">
        <v>154</v>
      </c>
      <c r="BV8" s="168"/>
      <c r="BW8" s="178" t="s">
        <v>589</v>
      </c>
      <c r="BX8" s="179"/>
      <c r="BY8" s="169" t="s">
        <v>567</v>
      </c>
      <c r="BZ8" s="170"/>
      <c r="CA8" s="178" t="s">
        <v>153</v>
      </c>
      <c r="CB8" s="179"/>
      <c r="CC8" s="169" t="s">
        <v>589</v>
      </c>
      <c r="CD8" s="170"/>
      <c r="CE8" s="243" t="s">
        <v>157</v>
      </c>
      <c r="CF8" s="182"/>
      <c r="CG8" s="169" t="s">
        <v>589</v>
      </c>
      <c r="CH8" s="170"/>
      <c r="CI8" s="178" t="s">
        <v>156</v>
      </c>
      <c r="CJ8" s="177"/>
      <c r="CK8" s="169" t="s">
        <v>153</v>
      </c>
      <c r="CL8" s="170"/>
      <c r="CM8" s="178" t="s">
        <v>567</v>
      </c>
      <c r="CN8" s="179"/>
      <c r="CO8" s="169" t="s">
        <v>155</v>
      </c>
      <c r="CP8" s="170"/>
      <c r="CQ8" s="178" t="s">
        <v>589</v>
      </c>
      <c r="CR8" s="179"/>
      <c r="CS8" s="169" t="s">
        <v>124</v>
      </c>
      <c r="CT8" s="170"/>
      <c r="CU8" s="178" t="s">
        <v>567</v>
      </c>
      <c r="CV8" s="179"/>
      <c r="CW8" s="169" t="s">
        <v>589</v>
      </c>
      <c r="CX8" s="170"/>
      <c r="CY8" s="178" t="s">
        <v>589</v>
      </c>
      <c r="CZ8" s="179"/>
      <c r="DA8" s="169" t="s">
        <v>154</v>
      </c>
      <c r="DB8" s="168"/>
      <c r="DC8" s="178" t="s">
        <v>154</v>
      </c>
      <c r="DD8" s="177"/>
      <c r="DE8" s="169" t="s">
        <v>155</v>
      </c>
      <c r="DF8" s="170"/>
      <c r="DG8" s="178" t="s">
        <v>589</v>
      </c>
      <c r="DH8" s="179"/>
      <c r="DI8" s="169" t="s">
        <v>567</v>
      </c>
      <c r="DJ8" s="170"/>
      <c r="DK8" s="178" t="s">
        <v>153</v>
      </c>
      <c r="DL8" s="179"/>
      <c r="DM8" s="169" t="s">
        <v>124</v>
      </c>
      <c r="DN8" s="170"/>
      <c r="DO8" s="178" t="s">
        <v>589</v>
      </c>
      <c r="DP8" s="179"/>
      <c r="DQ8" s="169" t="s">
        <v>589</v>
      </c>
      <c r="DR8" s="170"/>
      <c r="DS8" s="178" t="s">
        <v>589</v>
      </c>
      <c r="DT8" s="179"/>
      <c r="DU8" s="169" t="s">
        <v>567</v>
      </c>
      <c r="DV8" s="170"/>
      <c r="DW8" s="178" t="s">
        <v>589</v>
      </c>
      <c r="DX8" s="179"/>
      <c r="DY8" s="183" t="s">
        <v>156</v>
      </c>
      <c r="DZ8" s="184"/>
      <c r="EA8" s="178" t="s">
        <v>589</v>
      </c>
      <c r="EB8" s="179"/>
      <c r="EC8" s="169" t="s">
        <v>153</v>
      </c>
      <c r="ED8" s="170"/>
      <c r="EE8" s="178" t="s">
        <v>589</v>
      </c>
      <c r="EF8" s="179"/>
      <c r="EG8" s="169" t="s">
        <v>589</v>
      </c>
      <c r="EH8" s="170"/>
      <c r="EI8" s="178" t="s">
        <v>155</v>
      </c>
      <c r="EJ8" s="179"/>
      <c r="EK8" s="180" t="s">
        <v>153</v>
      </c>
      <c r="EL8" s="170"/>
      <c r="EM8" s="178" t="s">
        <v>156</v>
      </c>
      <c r="EN8" s="179"/>
      <c r="EO8" s="169" t="s">
        <v>589</v>
      </c>
      <c r="EP8" s="170"/>
      <c r="EQ8" s="178" t="s">
        <v>567</v>
      </c>
      <c r="ER8" s="179"/>
      <c r="ES8" s="169" t="s">
        <v>156</v>
      </c>
      <c r="ET8" s="170"/>
      <c r="EU8" s="178" t="s">
        <v>155</v>
      </c>
      <c r="EV8" s="179"/>
      <c r="EW8" s="169" t="s">
        <v>589</v>
      </c>
      <c r="EX8" s="170"/>
      <c r="EY8" s="178" t="s">
        <v>589</v>
      </c>
      <c r="EZ8" s="179"/>
      <c r="FA8" s="183" t="s">
        <v>154</v>
      </c>
      <c r="FB8" s="184"/>
      <c r="FC8" s="178" t="s">
        <v>567</v>
      </c>
      <c r="FD8" s="179"/>
      <c r="FE8" s="169" t="s">
        <v>589</v>
      </c>
      <c r="FF8" s="170"/>
      <c r="FG8" s="178" t="s">
        <v>155</v>
      </c>
      <c r="FH8" s="179"/>
      <c r="FI8" s="169" t="s">
        <v>589</v>
      </c>
      <c r="FJ8" s="170"/>
      <c r="FK8" s="178" t="s">
        <v>589</v>
      </c>
      <c r="FL8" s="179"/>
      <c r="FM8" s="169" t="s">
        <v>589</v>
      </c>
      <c r="FN8" s="170"/>
      <c r="FO8" s="178" t="s">
        <v>567</v>
      </c>
      <c r="FP8" s="179"/>
      <c r="FQ8" s="187"/>
      <c r="FR8" s="187"/>
      <c r="FS8" s="187"/>
      <c r="FT8" s="187"/>
      <c r="FU8" s="187"/>
      <c r="FV8" s="187"/>
      <c r="FW8" s="187"/>
      <c r="FX8" s="187"/>
      <c r="FY8" s="187"/>
      <c r="FZ8" s="159" t="s">
        <v>589</v>
      </c>
      <c r="GA8" s="160"/>
    </row>
    <row r="9" spans="1:191" ht="12" hidden="1" customHeight="1" x14ac:dyDescent="0.25">
      <c r="B9" s="114" t="s">
        <v>1</v>
      </c>
      <c r="D9" s="229"/>
      <c r="E9" s="226"/>
      <c r="F9" s="223"/>
      <c r="G9" s="143"/>
      <c r="H9" s="238"/>
      <c r="I9" s="241"/>
      <c r="J9" s="234"/>
      <c r="K9" s="235"/>
      <c r="L9" s="144" t="str">
        <f>IF(SUMIF(L10:L401,"&gt;3")&gt;0,SUMIF(L10:L401,"&gt;3")," ")</f>
        <v xml:space="preserve"> </v>
      </c>
      <c r="M9" s="198"/>
      <c r="N9" s="199"/>
      <c r="O9" s="205"/>
      <c r="P9" s="202"/>
      <c r="Q9" s="208"/>
      <c r="R9" s="213"/>
      <c r="S9" s="84" t="s">
        <v>1</v>
      </c>
      <c r="T9" s="29" t="s">
        <v>2</v>
      </c>
      <c r="U9" s="42" t="s">
        <v>1</v>
      </c>
      <c r="V9" s="30" t="s">
        <v>2</v>
      </c>
      <c r="W9" s="42" t="s">
        <v>1</v>
      </c>
      <c r="X9" s="30" t="s">
        <v>2</v>
      </c>
      <c r="Y9" s="42" t="s">
        <v>1</v>
      </c>
      <c r="Z9" s="30" t="s">
        <v>2</v>
      </c>
      <c r="AA9" s="84" t="s">
        <v>1</v>
      </c>
      <c r="AB9" s="29" t="s">
        <v>2</v>
      </c>
      <c r="AC9" s="42" t="s">
        <v>1</v>
      </c>
      <c r="AD9" s="30" t="s">
        <v>2</v>
      </c>
      <c r="AE9" s="84" t="s">
        <v>1</v>
      </c>
      <c r="AF9" s="29" t="s">
        <v>2</v>
      </c>
      <c r="AG9" s="35" t="s">
        <v>1</v>
      </c>
      <c r="AH9" s="30" t="s">
        <v>2</v>
      </c>
      <c r="AI9" s="84" t="s">
        <v>1</v>
      </c>
      <c r="AJ9" s="29" t="s">
        <v>2</v>
      </c>
      <c r="AK9" s="84" t="s">
        <v>1</v>
      </c>
      <c r="AL9" s="29" t="s">
        <v>2</v>
      </c>
      <c r="AM9" s="84" t="s">
        <v>1</v>
      </c>
      <c r="AN9" s="29" t="s">
        <v>2</v>
      </c>
      <c r="AO9" s="42" t="s">
        <v>1</v>
      </c>
      <c r="AP9" s="30" t="s">
        <v>2</v>
      </c>
      <c r="AQ9" s="84" t="s">
        <v>1</v>
      </c>
      <c r="AR9" s="29" t="s">
        <v>2</v>
      </c>
      <c r="AS9" s="35" t="s">
        <v>1</v>
      </c>
      <c r="AT9" s="30" t="s">
        <v>2</v>
      </c>
      <c r="AU9" s="34" t="s">
        <v>1</v>
      </c>
      <c r="AV9" s="29" t="s">
        <v>2</v>
      </c>
      <c r="AW9" s="35" t="s">
        <v>1</v>
      </c>
      <c r="AX9" s="30" t="s">
        <v>2</v>
      </c>
      <c r="AY9" s="84" t="s">
        <v>1</v>
      </c>
      <c r="AZ9" s="29" t="s">
        <v>2</v>
      </c>
      <c r="BA9" s="42" t="s">
        <v>1</v>
      </c>
      <c r="BB9" s="30" t="s">
        <v>2</v>
      </c>
      <c r="BC9" s="84" t="s">
        <v>1</v>
      </c>
      <c r="BD9" s="29" t="s">
        <v>2</v>
      </c>
      <c r="BE9" s="35" t="s">
        <v>1</v>
      </c>
      <c r="BF9" s="30" t="s">
        <v>2</v>
      </c>
      <c r="BG9" s="34" t="s">
        <v>1</v>
      </c>
      <c r="BH9" s="29" t="s">
        <v>2</v>
      </c>
      <c r="BI9" s="84" t="s">
        <v>1</v>
      </c>
      <c r="BJ9" s="29" t="s">
        <v>2</v>
      </c>
      <c r="BK9" s="34" t="s">
        <v>1</v>
      </c>
      <c r="BL9" s="29" t="s">
        <v>2</v>
      </c>
      <c r="BM9" s="42" t="s">
        <v>1</v>
      </c>
      <c r="BN9" s="30" t="s">
        <v>2</v>
      </c>
      <c r="BO9" s="84" t="s">
        <v>1</v>
      </c>
      <c r="BP9" s="29" t="s">
        <v>2</v>
      </c>
      <c r="BQ9" s="42" t="s">
        <v>1</v>
      </c>
      <c r="BR9" s="30" t="s">
        <v>2</v>
      </c>
      <c r="BS9" s="84" t="s">
        <v>1</v>
      </c>
      <c r="BT9" s="29" t="s">
        <v>2</v>
      </c>
      <c r="BU9" s="42" t="s">
        <v>1</v>
      </c>
      <c r="BV9" s="30" t="s">
        <v>2</v>
      </c>
      <c r="BW9" s="84" t="s">
        <v>1</v>
      </c>
      <c r="BX9" s="29" t="s">
        <v>2</v>
      </c>
      <c r="BY9" s="84" t="s">
        <v>1</v>
      </c>
      <c r="BZ9" s="29" t="s">
        <v>2</v>
      </c>
      <c r="CA9" s="34" t="s">
        <v>1</v>
      </c>
      <c r="CB9" s="29" t="s">
        <v>2</v>
      </c>
      <c r="CC9" s="84" t="s">
        <v>1</v>
      </c>
      <c r="CD9" s="29" t="s">
        <v>2</v>
      </c>
      <c r="CE9" s="95" t="s">
        <v>1</v>
      </c>
      <c r="CF9" s="95" t="s">
        <v>2</v>
      </c>
      <c r="CG9" s="42" t="s">
        <v>1</v>
      </c>
      <c r="CH9" s="30" t="s">
        <v>2</v>
      </c>
      <c r="CI9" s="34" t="s">
        <v>1</v>
      </c>
      <c r="CJ9" s="29" t="s">
        <v>2</v>
      </c>
      <c r="CK9" s="35" t="s">
        <v>1</v>
      </c>
      <c r="CL9" s="30" t="s">
        <v>2</v>
      </c>
      <c r="CM9" s="84" t="s">
        <v>1</v>
      </c>
      <c r="CN9" s="29" t="s">
        <v>2</v>
      </c>
      <c r="CO9" s="35" t="s">
        <v>1</v>
      </c>
      <c r="CP9" s="30" t="s">
        <v>2</v>
      </c>
      <c r="CQ9" s="84" t="s">
        <v>1</v>
      </c>
      <c r="CR9" s="29" t="s">
        <v>2</v>
      </c>
      <c r="CS9" s="35" t="s">
        <v>1</v>
      </c>
      <c r="CT9" s="30" t="s">
        <v>2</v>
      </c>
      <c r="CU9" s="84" t="s">
        <v>1</v>
      </c>
      <c r="CV9" s="29" t="s">
        <v>2</v>
      </c>
      <c r="CW9" s="42" t="s">
        <v>1</v>
      </c>
      <c r="CX9" s="30" t="s">
        <v>2</v>
      </c>
      <c r="CY9" s="84" t="s">
        <v>1</v>
      </c>
      <c r="CZ9" s="29" t="s">
        <v>2</v>
      </c>
      <c r="DA9" s="35" t="s">
        <v>1</v>
      </c>
      <c r="DB9" s="30" t="s">
        <v>2</v>
      </c>
      <c r="DC9" s="34" t="s">
        <v>1</v>
      </c>
      <c r="DD9" s="29" t="s">
        <v>2</v>
      </c>
      <c r="DE9" s="35" t="s">
        <v>1</v>
      </c>
      <c r="DF9" s="30" t="s">
        <v>2</v>
      </c>
      <c r="DG9" s="84" t="s">
        <v>1</v>
      </c>
      <c r="DH9" s="29" t="s">
        <v>2</v>
      </c>
      <c r="DI9" s="42" t="s">
        <v>1</v>
      </c>
      <c r="DJ9" s="30" t="s">
        <v>2</v>
      </c>
      <c r="DK9" s="34" t="s">
        <v>1</v>
      </c>
      <c r="DL9" s="29" t="s">
        <v>2</v>
      </c>
      <c r="DM9" s="35" t="s">
        <v>1</v>
      </c>
      <c r="DN9" s="30" t="s">
        <v>2</v>
      </c>
      <c r="DO9" s="84" t="s">
        <v>1</v>
      </c>
      <c r="DP9" s="29" t="s">
        <v>2</v>
      </c>
      <c r="DQ9" s="42" t="s">
        <v>1</v>
      </c>
      <c r="DR9" s="30" t="s">
        <v>2</v>
      </c>
      <c r="DS9" s="84" t="s">
        <v>1</v>
      </c>
      <c r="DT9" s="29" t="s">
        <v>2</v>
      </c>
      <c r="DU9" s="42" t="s">
        <v>1</v>
      </c>
      <c r="DV9" s="30" t="s">
        <v>2</v>
      </c>
      <c r="DW9" s="84" t="s">
        <v>1</v>
      </c>
      <c r="DX9" s="29" t="s">
        <v>2</v>
      </c>
      <c r="DY9" s="42" t="s">
        <v>1</v>
      </c>
      <c r="DZ9" s="41" t="s">
        <v>2</v>
      </c>
      <c r="EA9" s="84" t="s">
        <v>1</v>
      </c>
      <c r="EB9" s="29" t="s">
        <v>2</v>
      </c>
      <c r="EC9" s="35" t="s">
        <v>1</v>
      </c>
      <c r="ED9" s="30" t="s">
        <v>2</v>
      </c>
      <c r="EE9" s="84" t="s">
        <v>1</v>
      </c>
      <c r="EF9" s="29" t="s">
        <v>2</v>
      </c>
      <c r="EG9" s="42" t="s">
        <v>1</v>
      </c>
      <c r="EH9" s="30" t="s">
        <v>2</v>
      </c>
      <c r="EI9" s="34" t="s">
        <v>1</v>
      </c>
      <c r="EJ9" s="29" t="s">
        <v>2</v>
      </c>
      <c r="EK9" s="35" t="s">
        <v>1</v>
      </c>
      <c r="EL9" s="30" t="s">
        <v>2</v>
      </c>
      <c r="EM9" s="84" t="s">
        <v>1</v>
      </c>
      <c r="EN9" s="29" t="s">
        <v>2</v>
      </c>
      <c r="EO9" s="42" t="s">
        <v>1</v>
      </c>
      <c r="EP9" s="30" t="s">
        <v>2</v>
      </c>
      <c r="EQ9" s="84" t="s">
        <v>1</v>
      </c>
      <c r="ER9" s="29" t="s">
        <v>2</v>
      </c>
      <c r="ES9" s="42" t="s">
        <v>1</v>
      </c>
      <c r="ET9" s="30" t="s">
        <v>2</v>
      </c>
      <c r="EU9" s="34" t="s">
        <v>1</v>
      </c>
      <c r="EV9" s="29" t="s">
        <v>2</v>
      </c>
      <c r="EW9" s="42" t="s">
        <v>1</v>
      </c>
      <c r="EX9" s="30" t="s">
        <v>2</v>
      </c>
      <c r="EY9" s="84" t="s">
        <v>1</v>
      </c>
      <c r="EZ9" s="29" t="s">
        <v>2</v>
      </c>
      <c r="FA9" s="42" t="s">
        <v>1</v>
      </c>
      <c r="FB9" s="41" t="s">
        <v>2</v>
      </c>
      <c r="FC9" s="84" t="s">
        <v>1</v>
      </c>
      <c r="FD9" s="29" t="s">
        <v>2</v>
      </c>
      <c r="FE9" s="42" t="s">
        <v>1</v>
      </c>
      <c r="FF9" s="30" t="s">
        <v>2</v>
      </c>
      <c r="FG9" s="34" t="s">
        <v>1</v>
      </c>
      <c r="FH9" s="29" t="s">
        <v>2</v>
      </c>
      <c r="FI9" s="42" t="s">
        <v>1</v>
      </c>
      <c r="FJ9" s="30" t="s">
        <v>2</v>
      </c>
      <c r="FK9" s="84" t="s">
        <v>1</v>
      </c>
      <c r="FL9" s="29" t="s">
        <v>2</v>
      </c>
      <c r="FM9" s="42" t="s">
        <v>1</v>
      </c>
      <c r="FN9" s="30" t="s">
        <v>2</v>
      </c>
      <c r="FO9" s="84" t="s">
        <v>1</v>
      </c>
      <c r="FP9" s="29" t="s">
        <v>2</v>
      </c>
      <c r="FQ9" s="188"/>
      <c r="FR9" s="188"/>
      <c r="FS9" s="188"/>
      <c r="FT9" s="188"/>
      <c r="FU9" s="188"/>
      <c r="FV9" s="188"/>
      <c r="FW9" s="188"/>
      <c r="FX9" s="188"/>
      <c r="FY9" s="188"/>
      <c r="FZ9" s="128" t="s">
        <v>1</v>
      </c>
      <c r="GA9" s="116" t="s">
        <v>2</v>
      </c>
    </row>
    <row r="10" spans="1:191" s="2" customFormat="1" ht="15.95" customHeight="1" x14ac:dyDescent="0.25">
      <c r="A10" s="25"/>
      <c r="B10" s="6" t="str">
        <f>IFERROR(INDEX('Ласт турнир'!$A$1:$A$96,MATCH($D10,'Ласт турнир'!$B$1:$B$96,0)),"")</f>
        <v/>
      </c>
      <c r="C10" s="25"/>
      <c r="D10" s="57" t="s">
        <v>158</v>
      </c>
      <c r="E10" s="58">
        <f>E9+1</f>
        <v>1</v>
      </c>
      <c r="F10" s="59" t="str">
        <f>IF(FQ10=0," ",IF(FQ10-E10=0," ",FQ10-E10))</f>
        <v xml:space="preserve"> </v>
      </c>
      <c r="G10" s="137" t="s">
        <v>516</v>
      </c>
      <c r="H10" s="55">
        <v>4.5</v>
      </c>
      <c r="I10" s="138"/>
      <c r="J10" s="139">
        <f>AB10+AP10+BB10+BN10+BR10+SUMPRODUCT(LARGE((T10,V10,X10,Z10,AD10,AF10,AH10,AJ10,AL10,AN10,AR10,AT10,AV10,AX10,AZ10,BD10,BF10,BH10,BJ10,BL10,BP10,BT10,BV10,BX10,BZ10,CB10,CD10,CF10,CH10,CJ10,CL10,CN10,CP10,CR10,CT10,CV10,CX10,CZ10,DB10,DD10,DF10,DH10,DJ10,DL10,DN10,DP10,DR10,DT10,DV10,DX10,DZ10,EB10,ED10,EF10,EH10,EJ10,EL10,EN10,EP10,ER10,ET10,EV10,EX10,EZ10,FB10,FD10,FF10,FH10,FJ10,FL10,FN10,FP10),{1,2,3,4,5,6,7,8}))</f>
        <v>4426</v>
      </c>
      <c r="K10" s="135">
        <f>J10-FV10</f>
        <v>0</v>
      </c>
      <c r="L10" s="140" t="str">
        <f>IF(SUMIF(S10:FP10,"&lt;0")&lt;&gt;0,SUMIF(S10:FP10,"&lt;0")*(-1)," ")</f>
        <v xml:space="preserve"> </v>
      </c>
      <c r="M10" s="141">
        <f>T10+V10+X10+Z10+AB10+AD10+AF10+AH10+AJ10+AL10+AN10+AP10+AR10+AT10+AV10+AX10+AZ10+BB10+BD10+BF10+BH10+BJ10+BL10+BN10+BP10+BR10+BT10+BV10+BX10+BZ10+CB10+CD10+CF10+CH10+CJ10+CL10+CN10+CP10+CR10+CT10+CV10+CX10+CZ10+DB10+DD10+DF10+DH10+DJ10+DL10+DN10+DP10+DR10+DT10+DV10+DX10+DZ10+EB10+ED10+EF10+EH10+EJ10+EL10+EN10+EP10+ER10+ET10+EV10+EX10+EZ10+FB10+FD10+FF10+FH10+FJ10+FL10+FN10+FP10</f>
        <v>4426</v>
      </c>
      <c r="N10" s="135">
        <f>M10-FY10</f>
        <v>0</v>
      </c>
      <c r="O10" s="136">
        <f>ROUNDUP(COUNTIF(S10:FP10,"&gt; 0")/2,0)</f>
        <v>9</v>
      </c>
      <c r="P10" s="142">
        <f>IF(O10=0,"-",IF(O10-R10&gt;8,J10/(8+R10),J10/O10))</f>
        <v>491.77777777777777</v>
      </c>
      <c r="Q10" s="145">
        <f>IF(OR(M10=0,O10=0),"-",M10/O10)</f>
        <v>491.77777777777777</v>
      </c>
      <c r="R10" s="150">
        <f>+IF(AA10="",0,1)+IF(AO10="",0,1)++IF(BA10="",0,1)+IF(BM10="",0,1)+IF(BQ10="",0,1)</f>
        <v>4</v>
      </c>
      <c r="S10" s="6" t="s">
        <v>572</v>
      </c>
      <c r="T10" s="28">
        <f>IFERROR(VLOOKUP(S10,'Начисление очков 2024'!$AA$4:$AB$69,2,FALSE),0)</f>
        <v>0</v>
      </c>
      <c r="U10" s="32" t="s">
        <v>572</v>
      </c>
      <c r="V10" s="31">
        <f>IFERROR(VLOOKUP(U10,'Начисление очков 2024'!$AA$4:$AB$69,2,FALSE),0)</f>
        <v>0</v>
      </c>
      <c r="W10" s="6" t="s">
        <v>572</v>
      </c>
      <c r="X10" s="28">
        <f>IFERROR(VLOOKUP(W10,'Начисление очков 2024'!$L$4:$M$69,2,FALSE),0)</f>
        <v>0</v>
      </c>
      <c r="Y10" s="32" t="s">
        <v>572</v>
      </c>
      <c r="Z10" s="31">
        <f>IFERROR(VLOOKUP(Y10,'Начисление очков 2024'!$AA$4:$AB$69,2,FALSE),0)</f>
        <v>0</v>
      </c>
      <c r="AA10" s="6" t="s">
        <v>572</v>
      </c>
      <c r="AB10" s="28">
        <f>ROUND(IFERROR(VLOOKUP(AA10,'Начисление очков 2024'!$L$4:$M$69,2,FALSE),0)/4,0)</f>
        <v>0</v>
      </c>
      <c r="AC10" s="32" t="s">
        <v>572</v>
      </c>
      <c r="AD10" s="31">
        <f>IFERROR(VLOOKUP(AC10,'Начисление очков 2024'!$AA$4:$AB$69,2,FALSE),0)</f>
        <v>0</v>
      </c>
      <c r="AE10" s="6" t="s">
        <v>572</v>
      </c>
      <c r="AF10" s="28">
        <f>IFERROR(VLOOKUP(AE10,'Начисление очков 2024'!$AA$4:$AB$69,2,FALSE),0)</f>
        <v>0</v>
      </c>
      <c r="AG10" s="32" t="s">
        <v>572</v>
      </c>
      <c r="AH10" s="31">
        <f>IFERROR(VLOOKUP(AG10,'Начисление очков 2024'!$Q$4:$R$69,2,FALSE),0)</f>
        <v>0</v>
      </c>
      <c r="AI10" s="6" t="s">
        <v>572</v>
      </c>
      <c r="AJ10" s="28">
        <f>IFERROR(VLOOKUP(AI10,'Начисление очков 2024'!$AA$4:$AB$69,2,FALSE),0)</f>
        <v>0</v>
      </c>
      <c r="AK10" s="32" t="s">
        <v>572</v>
      </c>
      <c r="AL10" s="31">
        <f>IFERROR(VLOOKUP(AK10,'Начисление очков 2024'!$AA$4:$AB$69,2,FALSE),0)</f>
        <v>0</v>
      </c>
      <c r="AM10" s="6" t="s">
        <v>572</v>
      </c>
      <c r="AN10" s="28">
        <f>IFERROR(VLOOKUP(AM10,'Начисление очков 2023'!$AF$4:$AG$69,2,FALSE),0)</f>
        <v>0</v>
      </c>
      <c r="AO10" s="32">
        <v>4</v>
      </c>
      <c r="AP10" s="31">
        <f>ROUND(IFERROR(VLOOKUP(AO10,'Начисление очков 2024'!$G$4:$H$69,2,FALSE),0)/4,0)</f>
        <v>54</v>
      </c>
      <c r="AQ10" s="6" t="s">
        <v>572</v>
      </c>
      <c r="AR10" s="28">
        <f>IFERROR(VLOOKUP(AQ10,'Начисление очков 2024'!$AA$4:$AB$69,2,FALSE),0)</f>
        <v>0</v>
      </c>
      <c r="AS10" s="32" t="s">
        <v>572</v>
      </c>
      <c r="AT10" s="31">
        <f>IFERROR(VLOOKUP(AS10,'Начисление очков 2024'!$G$4:$H$69,2,FALSE),0)</f>
        <v>0</v>
      </c>
      <c r="AU10" s="6" t="s">
        <v>572</v>
      </c>
      <c r="AV10" s="28">
        <f>IFERROR(VLOOKUP(AU10,'Начисление очков 2023'!$V$4:$W$69,2,FALSE),0)</f>
        <v>0</v>
      </c>
      <c r="AW10" s="32" t="s">
        <v>572</v>
      </c>
      <c r="AX10" s="31">
        <f>IFERROR(VLOOKUP(AW10,'Начисление очков 2024'!$Q$4:$R$69,2,FALSE),0)</f>
        <v>0</v>
      </c>
      <c r="AY10" s="6" t="s">
        <v>572</v>
      </c>
      <c r="AZ10" s="28">
        <f>IFERROR(VLOOKUP(AY10,'Начисление очков 2024'!$AA$4:$AB$69,2,FALSE),0)</f>
        <v>0</v>
      </c>
      <c r="BA10" s="32">
        <v>8</v>
      </c>
      <c r="BB10" s="31">
        <f>ROUND(IFERROR(VLOOKUP(BA10,'Начисление очков 2024'!$G$4:$H$69,2,FALSE),0)/4,0)</f>
        <v>28</v>
      </c>
      <c r="BC10" s="6" t="s">
        <v>572</v>
      </c>
      <c r="BD10" s="28">
        <f>IFERROR(VLOOKUP(BC10,'Начисление очков 2023'!$AA$4:$AB$69,2,FALSE),0)</f>
        <v>0</v>
      </c>
      <c r="BE10" s="32">
        <v>1</v>
      </c>
      <c r="BF10" s="31">
        <f>IFERROR(VLOOKUP(BE10,'Начисление очков 2024'!$G$4:$H$69,2,FALSE),0)</f>
        <v>600</v>
      </c>
      <c r="BG10" s="6" t="s">
        <v>572</v>
      </c>
      <c r="BH10" s="28">
        <f>IFERROR(VLOOKUP(BG10,'Начисление очков 2024'!$Q$4:$R$69,2,FALSE),0)</f>
        <v>0</v>
      </c>
      <c r="BI10" s="32" t="s">
        <v>572</v>
      </c>
      <c r="BJ10" s="31">
        <f>IFERROR(VLOOKUP(BI10,'Начисление очков 2024'!$AA$4:$AB$69,2,FALSE),0)</f>
        <v>0</v>
      </c>
      <c r="BK10" s="6" t="s">
        <v>572</v>
      </c>
      <c r="BL10" s="28">
        <f>IFERROR(VLOOKUP(BK10,'Начисление очков 2023'!$V$4:$W$69,2,FALSE),0)</f>
        <v>0</v>
      </c>
      <c r="BM10" s="32">
        <v>1</v>
      </c>
      <c r="BN10" s="31">
        <f>ROUND(IFERROR(VLOOKUP(BM10,'Начисление очков 2023'!$L$4:$M$69,2,FALSE),0)/4,0)</f>
        <v>90</v>
      </c>
      <c r="BO10" s="6" t="s">
        <v>572</v>
      </c>
      <c r="BP10" s="28">
        <f>IFERROR(VLOOKUP(BO10,'Начисление очков 2023'!$AA$4:$AB$69,2,FALSE),0)</f>
        <v>0</v>
      </c>
      <c r="BQ10" s="32">
        <v>2</v>
      </c>
      <c r="BR10" s="31">
        <f>ROUND(IFERROR(VLOOKUP(BQ10,'Начисление очков 2023'!$L$4:$M$69,2,FALSE),0)/4,0)</f>
        <v>54</v>
      </c>
      <c r="BS10" s="6" t="s">
        <v>572</v>
      </c>
      <c r="BT10" s="28">
        <f>IFERROR(VLOOKUP(BS10,'Начисление очков 2023'!$AA$4:$AB$69,2,FALSE),0)</f>
        <v>0</v>
      </c>
      <c r="BU10" s="32" t="s">
        <v>572</v>
      </c>
      <c r="BV10" s="31">
        <f>IFERROR(VLOOKUP(BU10,'Начисление очков 2023'!$L$4:$M$69,2,FALSE),0)</f>
        <v>0</v>
      </c>
      <c r="BW10" s="6" t="s">
        <v>572</v>
      </c>
      <c r="BX10" s="28">
        <f>IFERROR(VLOOKUP(BW10,'Начисление очков 2023'!$AA$4:$AB$69,2,FALSE),0)</f>
        <v>0</v>
      </c>
      <c r="BY10" s="32" t="s">
        <v>572</v>
      </c>
      <c r="BZ10" s="31">
        <f>IFERROR(VLOOKUP(BY10,'Начисление очков 2023'!$AF$4:$AG$69,2,FALSE),0)</f>
        <v>0</v>
      </c>
      <c r="CA10" s="6" t="s">
        <v>572</v>
      </c>
      <c r="CB10" s="28">
        <f>IFERROR(VLOOKUP(CA10,'Начисление очков 2023'!$V$4:$W$69,2,FALSE),0)</f>
        <v>0</v>
      </c>
      <c r="CC10" s="32"/>
      <c r="CD10" s="31">
        <f>IFERROR(VLOOKUP(CC10,'Начисление очков 2023'!$AA$4:$AB$69,2,FALSE),0)</f>
        <v>0</v>
      </c>
      <c r="CE10" s="60"/>
      <c r="CF10" s="96"/>
      <c r="CG10" s="32" t="s">
        <v>572</v>
      </c>
      <c r="CH10" s="31">
        <f>IFERROR(VLOOKUP(CG10,'Начисление очков 2023'!$AA$4:$AB$69,2,FALSE),0)</f>
        <v>0</v>
      </c>
      <c r="CI10" s="6">
        <v>1</v>
      </c>
      <c r="CJ10" s="28">
        <f>IFERROR(VLOOKUP(CI10,'Начисление очков 2023_1'!$B$4:$C$117,2,FALSE),0)</f>
        <v>1000</v>
      </c>
      <c r="CK10" s="32" t="s">
        <v>572</v>
      </c>
      <c r="CL10" s="31">
        <f>IFERROR(VLOOKUP(CK10,'Начисление очков 2023'!$V$4:$W$69,2,FALSE),0)</f>
        <v>0</v>
      </c>
      <c r="CM10" s="6" t="s">
        <v>572</v>
      </c>
      <c r="CN10" s="28">
        <f>IFERROR(VLOOKUP(CM10,'Начисление очков 2023'!$AF$4:$AG$69,2,FALSE),0)</f>
        <v>0</v>
      </c>
      <c r="CO10" s="32" t="s">
        <v>572</v>
      </c>
      <c r="CP10" s="31">
        <f>IFERROR(VLOOKUP(CO10,'Начисление очков 2023'!$G$4:$H$69,2,FALSE),0)</f>
        <v>0</v>
      </c>
      <c r="CQ10" s="6" t="s">
        <v>572</v>
      </c>
      <c r="CR10" s="28">
        <f>IFERROR(VLOOKUP(CQ10,'Начисление очков 2023'!$AA$4:$AB$69,2,FALSE),0)</f>
        <v>0</v>
      </c>
      <c r="CS10" s="32" t="s">
        <v>572</v>
      </c>
      <c r="CT10" s="31">
        <f>IFERROR(VLOOKUP(CS10,'Начисление очков 2023'!$Q$4:$R$69,2,FALSE),0)</f>
        <v>0</v>
      </c>
      <c r="CU10" s="6" t="s">
        <v>572</v>
      </c>
      <c r="CV10" s="28">
        <f>IFERROR(VLOOKUP(CU10,'Начисление очков 2023'!$AF$4:$AG$69,2,FALSE),0)</f>
        <v>0</v>
      </c>
      <c r="CW10" s="32" t="s">
        <v>572</v>
      </c>
      <c r="CX10" s="31">
        <f>IFERROR(VLOOKUP(CW10,'Начисление очков 2023'!$AA$4:$AB$69,2,FALSE),0)</f>
        <v>0</v>
      </c>
      <c r="CY10" s="6" t="s">
        <v>572</v>
      </c>
      <c r="CZ10" s="28">
        <f>IFERROR(VLOOKUP(CY10,'Начисление очков 2023'!$AA$4:$AB$69,2,FALSE),0)</f>
        <v>0</v>
      </c>
      <c r="DA10" s="32" t="s">
        <v>572</v>
      </c>
      <c r="DB10" s="31">
        <f>IFERROR(VLOOKUP(DA10,'Начисление очков 2023'!$L$4:$M$69,2,FALSE),0)</f>
        <v>0</v>
      </c>
      <c r="DC10" s="6" t="s">
        <v>572</v>
      </c>
      <c r="DD10" s="28">
        <f>IFERROR(VLOOKUP(DC10,'Начисление очков 2023'!$L$4:$M$69,2,FALSE),0)</f>
        <v>0</v>
      </c>
      <c r="DE10" s="32" t="s">
        <v>572</v>
      </c>
      <c r="DF10" s="31">
        <f>IFERROR(VLOOKUP(DE10,'Начисление очков 2023'!$G$4:$H$69,2,FALSE),0)</f>
        <v>0</v>
      </c>
      <c r="DG10" s="6" t="s">
        <v>572</v>
      </c>
      <c r="DH10" s="28">
        <f>IFERROR(VLOOKUP(DG10,'Начисление очков 2023'!$AA$4:$AB$69,2,FALSE),0)</f>
        <v>0</v>
      </c>
      <c r="DI10" s="32"/>
      <c r="DJ10" s="31">
        <f>IFERROR(VLOOKUP(DI10,'Начисление очков 2023'!$AF$4:$AG$69,2,FALSE),0)</f>
        <v>0</v>
      </c>
      <c r="DK10" s="6" t="s">
        <v>572</v>
      </c>
      <c r="DL10" s="28">
        <f>IFERROR(VLOOKUP(DK10,'Начисление очков 2023'!$V$4:$W$69,2,FALSE),0)</f>
        <v>0</v>
      </c>
      <c r="DM10" s="32" t="s">
        <v>572</v>
      </c>
      <c r="DN10" s="31">
        <f>IFERROR(VLOOKUP(DM10,'Начисление очков 2023'!$Q$4:$R$69,2,FALSE),0)</f>
        <v>0</v>
      </c>
      <c r="DO10" s="6" t="s">
        <v>572</v>
      </c>
      <c r="DP10" s="28">
        <f>IFERROR(VLOOKUP(DO10,'Начисление очков 2023'!$AA$4:$AB$69,2,FALSE),0)</f>
        <v>0</v>
      </c>
      <c r="DQ10" s="32" t="s">
        <v>572</v>
      </c>
      <c r="DR10" s="31">
        <f>IFERROR(VLOOKUP(DQ10,'Начисление очков 2023'!$AA$4:$AB$69,2,FALSE),0)</f>
        <v>0</v>
      </c>
      <c r="DS10" s="6" t="s">
        <v>572</v>
      </c>
      <c r="DT10" s="28">
        <f>IFERROR(VLOOKUP(DS10,'Начисление очков 2023'!$AA$4:$AB$69,2,FALSE),0)</f>
        <v>0</v>
      </c>
      <c r="DU10" s="32" t="s">
        <v>572</v>
      </c>
      <c r="DV10" s="31">
        <f>IFERROR(VLOOKUP(DU10,'Начисление очков 2023'!$AF$4:$AG$69,2,FALSE),0)</f>
        <v>0</v>
      </c>
      <c r="DW10" s="6" t="s">
        <v>572</v>
      </c>
      <c r="DX10" s="28">
        <f>IFERROR(VLOOKUP(DW10,'Начисление очков 2023'!$AA$4:$AB$69,2,FALSE),0)</f>
        <v>0</v>
      </c>
      <c r="DY10" s="32" t="s">
        <v>572</v>
      </c>
      <c r="DZ10" s="31">
        <f>IFERROR(VLOOKUP(DY10,'Начисление очков 2023'!$B$4:$C$69,2,FALSE),0)</f>
        <v>0</v>
      </c>
      <c r="EA10" s="6"/>
      <c r="EB10" s="28">
        <f>IFERROR(VLOOKUP(EA10,'Начисление очков 2023'!$AA$4:$AB$69,2,FALSE),0)</f>
        <v>0</v>
      </c>
      <c r="EC10" s="32" t="s">
        <v>572</v>
      </c>
      <c r="ED10" s="31">
        <f>IFERROR(VLOOKUP(EC10,'Начисление очков 2023'!$V$4:$W$69,2,FALSE),0)</f>
        <v>0</v>
      </c>
      <c r="EE10" s="6" t="s">
        <v>572</v>
      </c>
      <c r="EF10" s="28">
        <f>IFERROR(VLOOKUP(EE10,'Начисление очков 2023'!$AA$4:$AB$69,2,FALSE),0)</f>
        <v>0</v>
      </c>
      <c r="EG10" s="32" t="s">
        <v>572</v>
      </c>
      <c r="EH10" s="31">
        <f>IFERROR(VLOOKUP(EG10,'Начисление очков 2023'!$AA$4:$AB$69,2,FALSE),0)</f>
        <v>0</v>
      </c>
      <c r="EI10" s="6" t="s">
        <v>572</v>
      </c>
      <c r="EJ10" s="28">
        <f>IFERROR(VLOOKUP(EI10,'Начисление очков 2023'!$G$4:$H$69,2,FALSE),0)</f>
        <v>0</v>
      </c>
      <c r="EK10" s="32" t="s">
        <v>572</v>
      </c>
      <c r="EL10" s="31">
        <f>IFERROR(VLOOKUP(EK10,'Начисление очков 2023'!$V$4:$W$69,2,FALSE),0)</f>
        <v>0</v>
      </c>
      <c r="EM10" s="6">
        <v>1</v>
      </c>
      <c r="EN10" s="28">
        <f>IFERROR(VLOOKUP(EM10,'Начисление очков 2023'!$B$4:$C$101,2,FALSE),0)</f>
        <v>1000</v>
      </c>
      <c r="EO10" s="32"/>
      <c r="EP10" s="31">
        <f>IFERROR(VLOOKUP(EO10,'Начисление очков 2023'!$AA$4:$AB$69,2,FALSE),0)</f>
        <v>0</v>
      </c>
      <c r="EQ10" s="6" t="s">
        <v>572</v>
      </c>
      <c r="ER10" s="28">
        <f>IFERROR(VLOOKUP(EQ10,'Начисление очков 2023'!$AF$4:$AG$69,2,FALSE),0)</f>
        <v>0</v>
      </c>
      <c r="ES10" s="32">
        <v>1</v>
      </c>
      <c r="ET10" s="31">
        <f>IFERROR(VLOOKUP(ES10,'Начисление очков 2023'!$B$4:$C$101,2,FALSE),0)</f>
        <v>1000</v>
      </c>
      <c r="EU10" s="6">
        <v>1</v>
      </c>
      <c r="EV10" s="28">
        <f>IFERROR(VLOOKUP(EU10,'Начисление очков 2023'!$G$4:$H$69,2,FALSE),0)</f>
        <v>600</v>
      </c>
      <c r="EW10" s="32" t="s">
        <v>572</v>
      </c>
      <c r="EX10" s="31">
        <f>IFERROR(VLOOKUP(EW10,'Начисление очков 2023'!$AA$4:$AB$69,2,FALSE),0)</f>
        <v>0</v>
      </c>
      <c r="EY10" s="6" t="s">
        <v>572</v>
      </c>
      <c r="EZ10" s="28">
        <f>IFERROR(VLOOKUP(EY10,'Начисление очков 2023'!$AA$4:$AB$69,2,FALSE),0)</f>
        <v>0</v>
      </c>
      <c r="FA10" s="32" t="s">
        <v>572</v>
      </c>
      <c r="FB10" s="31">
        <f>IFERROR(VLOOKUP(FA10,'Начисление очков 2023'!$L$4:$M$69,2,FALSE),0)</f>
        <v>0</v>
      </c>
      <c r="FC10" s="6" t="s">
        <v>572</v>
      </c>
      <c r="FD10" s="28">
        <f>IFERROR(VLOOKUP(FC10,'Начисление очков 2023'!$AF$4:$AG$69,2,FALSE),0)</f>
        <v>0</v>
      </c>
      <c r="FE10" s="32" t="s">
        <v>572</v>
      </c>
      <c r="FF10" s="31">
        <f>IFERROR(VLOOKUP(FE10,'Начисление очков 2023'!$AA$4:$AB$69,2,FALSE),0)</f>
        <v>0</v>
      </c>
      <c r="FG10" s="6"/>
      <c r="FH10" s="28">
        <f>IFERROR(VLOOKUP(FG10,'Начисление очков 2023'!$G$4:$H$69,2,FALSE),0)</f>
        <v>0</v>
      </c>
      <c r="FI10" s="32" t="s">
        <v>572</v>
      </c>
      <c r="FJ10" s="31">
        <f>IFERROR(VLOOKUP(FI10,'Начисление очков 2023'!$AA$4:$AB$69,2,FALSE),0)</f>
        <v>0</v>
      </c>
      <c r="FK10" s="6" t="s">
        <v>572</v>
      </c>
      <c r="FL10" s="28">
        <f>IFERROR(VLOOKUP(FK10,'Начисление очков 2023'!$AA$4:$AB$69,2,FALSE),0)</f>
        <v>0</v>
      </c>
      <c r="FM10" s="32" t="s">
        <v>572</v>
      </c>
      <c r="FN10" s="31">
        <f>IFERROR(VLOOKUP(FM10,'Начисление очков 2023'!$AA$4:$AB$69,2,FALSE),0)</f>
        <v>0</v>
      </c>
      <c r="FO10" s="6" t="s">
        <v>572</v>
      </c>
      <c r="FP10" s="28">
        <f>IFERROR(VLOOKUP(FO10,'Начисление очков 2023'!$AF$4:$AG$69,2,FALSE),0)</f>
        <v>0</v>
      </c>
      <c r="FQ10" s="109">
        <v>1</v>
      </c>
      <c r="FR10" s="110" t="s">
        <v>563</v>
      </c>
      <c r="FS10" s="110" t="s">
        <v>516</v>
      </c>
      <c r="FT10" s="109">
        <v>4.5</v>
      </c>
      <c r="FU10" s="111"/>
      <c r="FV10" s="108">
        <v>4426</v>
      </c>
      <c r="FW10" s="106">
        <v>0</v>
      </c>
      <c r="FX10" s="107" t="s">
        <v>563</v>
      </c>
      <c r="FY10" s="108">
        <v>4426</v>
      </c>
      <c r="FZ10" s="127" t="s">
        <v>572</v>
      </c>
      <c r="GA10" s="121">
        <f>IFERROR(VLOOKUP(FZ10,'Начисление очков 2023'!$AA$4:$AB$69,2,FALSE),0)</f>
        <v>0</v>
      </c>
    </row>
    <row r="11" spans="1:191" s="2" customFormat="1" ht="15.95" customHeight="1" x14ac:dyDescent="0.25">
      <c r="A11" s="25"/>
      <c r="B11" s="6" t="str">
        <f>IFERROR(INDEX('Ласт турнир'!$A$1:$A$96,MATCH($D11,'Ласт турнир'!$B$1:$B$96,0)),"")</f>
        <v/>
      </c>
      <c r="C11" s="25"/>
      <c r="D11" s="39" t="s">
        <v>5</v>
      </c>
      <c r="E11" s="40">
        <f>E10+1</f>
        <v>2</v>
      </c>
      <c r="F11" s="59" t="str">
        <f>IF(FQ11=0," ",IF(FQ11-E11=0," ",FQ11-E11))</f>
        <v xml:space="preserve"> </v>
      </c>
      <c r="G11" s="94" t="s">
        <v>516</v>
      </c>
      <c r="H11" s="54">
        <v>4.5</v>
      </c>
      <c r="I11" s="134"/>
      <c r="J11" s="139">
        <f>AB11+AP11+BB11+BN11+BR11+SUMPRODUCT(LARGE((T11,V11,X11,Z11,AD11,AF11,AH11,AJ11,AL11,AN11,AR11,AT11,AV11,AX11,AZ11,BD11,BF11,BH11,BJ11,BL11,BP11,BT11,BV11,BX11,BZ11,CB11,CD11,CF11,CH11,CJ11,CL11,CN11,CP11,CR11,CT11,CV11,CX11,CZ11,DB11,DD11,DF11,DH11,DJ11,DL11,DN11,DP11,DR11,DT11,DV11,DX11,DZ11,EB11,ED11,EF11,EH11,EJ11,EL11,EN11,EP11,ER11,ET11,EV11,EX11,EZ11,FB11,FD11,FF11,FH11,FJ11,FL11,FN11,FP11),{1,2,3,4,5,6,7,8}))</f>
        <v>3480</v>
      </c>
      <c r="K11" s="135">
        <f>J11-FV11</f>
        <v>0</v>
      </c>
      <c r="L11" s="140" t="str">
        <f>IF(SUMIF(S11:FP11,"&lt;0")&lt;&gt;0,SUMIF(S11:FP11,"&lt;0")*(-1)," ")</f>
        <v xml:space="preserve"> </v>
      </c>
      <c r="M11" s="141">
        <f>T11+V11+X11+Z11+AB11+AD11+AF11+AH11+AJ11+AL11+AN11+AP11+AR11+AT11+AV11+AX11+AZ11+BB11+BD11+BF11+BH11+BJ11+BL11+BN11+BP11+BR11+BT11+BV11+BX11+BZ11+CB11+CD11+CF11+CH11+CJ11+CL11+CN11+CP11+CR11+CT11+CV11+CX11+CZ11+DB11+DD11+DF11+DH11+DJ11+DL11+DN11+DP11+DR11+DT11+DV11+DX11+DZ11+EB11+ED11+EF11+EH11+EJ11+EL11+EN11+EP11+ER11+ET11+EV11+EX11+EZ11+FB11+FD11+FF11+FH11+FJ11+FL11+FN11+FP11</f>
        <v>3800</v>
      </c>
      <c r="N11" s="135">
        <f>M11-FY11</f>
        <v>0</v>
      </c>
      <c r="O11" s="136">
        <f>ROUNDUP(COUNTIF(S11:FP11,"&gt; 0")/2,0)</f>
        <v>12</v>
      </c>
      <c r="P11" s="142">
        <f>IF(O11=0,"-",IF(O11-R11&gt;8,J11/(8+R11),J11/O11))</f>
        <v>435</v>
      </c>
      <c r="Q11" s="145">
        <f>IF(OR(M11=0,O11=0),"-",M11/O11)</f>
        <v>316.66666666666669</v>
      </c>
      <c r="R11" s="150">
        <f>+IF(AA11="",0,1)+IF(AO11="",0,1)++IF(BA11="",0,1)+IF(BM11="",0,1)+IF(BQ11="",0,1)</f>
        <v>0</v>
      </c>
      <c r="S11" s="6" t="s">
        <v>572</v>
      </c>
      <c r="T11" s="28">
        <f>IFERROR(VLOOKUP(S11,'Начисление очков 2024'!$AA$4:$AB$69,2,FALSE),0)</f>
        <v>0</v>
      </c>
      <c r="U11" s="32" t="s">
        <v>572</v>
      </c>
      <c r="V11" s="31">
        <f>IFERROR(VLOOKUP(U11,'Начисление очков 2024'!$AA$4:$AB$69,2,FALSE),0)</f>
        <v>0</v>
      </c>
      <c r="W11" s="6" t="s">
        <v>572</v>
      </c>
      <c r="X11" s="28">
        <f>IFERROR(VLOOKUP(W11,'Начисление очков 2024'!$L$4:$M$69,2,FALSE),0)</f>
        <v>0</v>
      </c>
      <c r="Y11" s="32" t="s">
        <v>572</v>
      </c>
      <c r="Z11" s="31">
        <f>IFERROR(VLOOKUP(Y11,'Начисление очков 2024'!$AA$4:$AB$69,2,FALSE),0)</f>
        <v>0</v>
      </c>
      <c r="AA11" s="6" t="s">
        <v>572</v>
      </c>
      <c r="AB11" s="28">
        <f>ROUND(IFERROR(VLOOKUP(AA11,'Начисление очков 2024'!$L$4:$M$69,2,FALSE),0)/4,0)</f>
        <v>0</v>
      </c>
      <c r="AC11" s="32" t="s">
        <v>572</v>
      </c>
      <c r="AD11" s="31">
        <f>IFERROR(VLOOKUP(AC11,'Начисление очков 2024'!$AA$4:$AB$69,2,FALSE),0)</f>
        <v>0</v>
      </c>
      <c r="AE11" s="6" t="s">
        <v>572</v>
      </c>
      <c r="AF11" s="28">
        <f>IFERROR(VLOOKUP(AE11,'Начисление очков 2024'!$AA$4:$AB$69,2,FALSE),0)</f>
        <v>0</v>
      </c>
      <c r="AG11" s="32" t="s">
        <v>572</v>
      </c>
      <c r="AH11" s="31">
        <f>IFERROR(VLOOKUP(AG11,'Начисление очков 2024'!$Q$4:$R$69,2,FALSE),0)</f>
        <v>0</v>
      </c>
      <c r="AI11" s="6" t="s">
        <v>572</v>
      </c>
      <c r="AJ11" s="28">
        <f>IFERROR(VLOOKUP(AI11,'Начисление очков 2024'!$AA$4:$AB$69,2,FALSE),0)</f>
        <v>0</v>
      </c>
      <c r="AK11" s="32" t="s">
        <v>572</v>
      </c>
      <c r="AL11" s="31">
        <f>IFERROR(VLOOKUP(AK11,'Начисление очков 2024'!$AA$4:$AB$69,2,FALSE),0)</f>
        <v>0</v>
      </c>
      <c r="AM11" s="6" t="s">
        <v>572</v>
      </c>
      <c r="AN11" s="28">
        <f>IFERROR(VLOOKUP(AM11,'Начисление очков 2023'!$AF$4:$AG$69,2,FALSE),0)</f>
        <v>0</v>
      </c>
      <c r="AO11" s="32" t="s">
        <v>572</v>
      </c>
      <c r="AP11" s="31">
        <f>ROUND(IFERROR(VLOOKUP(AO11,'Начисление очков 2024'!$G$4:$H$69,2,FALSE),0)/4,0)</f>
        <v>0</v>
      </c>
      <c r="AQ11" s="6" t="s">
        <v>572</v>
      </c>
      <c r="AR11" s="28">
        <f>IFERROR(VLOOKUP(AQ11,'Начисление очков 2024'!$AA$4:$AB$69,2,FALSE),0)</f>
        <v>0</v>
      </c>
      <c r="AS11" s="32">
        <v>1</v>
      </c>
      <c r="AT11" s="31">
        <f>IFERROR(VLOOKUP(AS11,'Начисление очков 2024'!$G$4:$H$69,2,FALSE),0)</f>
        <v>600</v>
      </c>
      <c r="AU11" s="6" t="s">
        <v>572</v>
      </c>
      <c r="AV11" s="28">
        <f>IFERROR(VLOOKUP(AU11,'Начисление очков 2023'!$V$4:$W$69,2,FALSE),0)</f>
        <v>0</v>
      </c>
      <c r="AW11" s="32" t="s">
        <v>572</v>
      </c>
      <c r="AX11" s="31">
        <f>IFERROR(VLOOKUP(AW11,'Начисление очков 2024'!$Q$4:$R$69,2,FALSE),0)</f>
        <v>0</v>
      </c>
      <c r="AY11" s="6" t="s">
        <v>572</v>
      </c>
      <c r="AZ11" s="28">
        <f>IFERROR(VLOOKUP(AY11,'Начисление очков 2024'!$AA$4:$AB$69,2,FALSE),0)</f>
        <v>0</v>
      </c>
      <c r="BA11" s="32" t="s">
        <v>572</v>
      </c>
      <c r="BB11" s="31">
        <f>ROUND(IFERROR(VLOOKUP(BA11,'Начисление очков 2024'!$G$4:$H$69,2,FALSE),0)/4,0)</f>
        <v>0</v>
      </c>
      <c r="BC11" s="6" t="s">
        <v>572</v>
      </c>
      <c r="BD11" s="28">
        <f>IFERROR(VLOOKUP(BC11,'Начисление очков 2023'!$AA$4:$AB$69,2,FALSE),0)</f>
        <v>0</v>
      </c>
      <c r="BE11" s="32">
        <v>16</v>
      </c>
      <c r="BF11" s="31">
        <f>IFERROR(VLOOKUP(BE11,'Начисление очков 2024'!$G$4:$H$69,2,FALSE),0)</f>
        <v>55</v>
      </c>
      <c r="BG11" s="6" t="s">
        <v>572</v>
      </c>
      <c r="BH11" s="28">
        <f>IFERROR(VLOOKUP(BG11,'Начисление очков 2024'!$Q$4:$R$69,2,FALSE),0)</f>
        <v>0</v>
      </c>
      <c r="BI11" s="32" t="s">
        <v>572</v>
      </c>
      <c r="BJ11" s="31">
        <f>IFERROR(VLOOKUP(BI11,'Начисление очков 2024'!$AA$4:$AB$69,2,FALSE),0)</f>
        <v>0</v>
      </c>
      <c r="BK11" s="6" t="s">
        <v>572</v>
      </c>
      <c r="BL11" s="28">
        <f>IFERROR(VLOOKUP(BK11,'Начисление очков 2023'!$V$4:$W$69,2,FALSE),0)</f>
        <v>0</v>
      </c>
      <c r="BM11" s="32" t="s">
        <v>572</v>
      </c>
      <c r="BN11" s="31">
        <f>ROUND(IFERROR(VLOOKUP(BM11,'Начисление очков 2023'!$L$4:$M$69,2,FALSE),0)/4,0)</f>
        <v>0</v>
      </c>
      <c r="BO11" s="6" t="s">
        <v>572</v>
      </c>
      <c r="BP11" s="28">
        <f>IFERROR(VLOOKUP(BO11,'Начисление очков 2023'!$AA$4:$AB$69,2,FALSE),0)</f>
        <v>0</v>
      </c>
      <c r="BQ11" s="32" t="s">
        <v>572</v>
      </c>
      <c r="BR11" s="31">
        <f>ROUND(IFERROR(VLOOKUP(BQ11,'Начисление очков 2023'!$L$4:$M$69,2,FALSE),0)/4,0)</f>
        <v>0</v>
      </c>
      <c r="BS11" s="6" t="s">
        <v>572</v>
      </c>
      <c r="BT11" s="28">
        <f>IFERROR(VLOOKUP(BS11,'Начисление очков 2023'!$AA$4:$AB$69,2,FALSE),0)</f>
        <v>0</v>
      </c>
      <c r="BU11" s="32" t="s">
        <v>572</v>
      </c>
      <c r="BV11" s="31">
        <f>IFERROR(VLOOKUP(BU11,'Начисление очков 2023'!$L$4:$M$69,2,FALSE),0)</f>
        <v>0</v>
      </c>
      <c r="BW11" s="6" t="s">
        <v>572</v>
      </c>
      <c r="BX11" s="28">
        <f>IFERROR(VLOOKUP(BW11,'Начисление очков 2023'!$AA$4:$AB$69,2,FALSE),0)</f>
        <v>0</v>
      </c>
      <c r="BY11" s="32" t="s">
        <v>572</v>
      </c>
      <c r="BZ11" s="31">
        <f>IFERROR(VLOOKUP(BY11,'Начисление очков 2023'!$AF$4:$AG$69,2,FALSE),0)</f>
        <v>0</v>
      </c>
      <c r="CA11" s="6" t="s">
        <v>572</v>
      </c>
      <c r="CB11" s="28">
        <f>IFERROR(VLOOKUP(CA11,'Начисление очков 2023'!$V$4:$W$69,2,FALSE),0)</f>
        <v>0</v>
      </c>
      <c r="CC11" s="32" t="s">
        <v>572</v>
      </c>
      <c r="CD11" s="31">
        <f>IFERROR(VLOOKUP(CC11,'Начисление очков 2023'!$AA$4:$AB$69,2,FALSE),0)</f>
        <v>0</v>
      </c>
      <c r="CE11" s="47">
        <v>2</v>
      </c>
      <c r="CF11" s="96">
        <v>400</v>
      </c>
      <c r="CG11" s="32" t="s">
        <v>572</v>
      </c>
      <c r="CH11" s="31">
        <f>IFERROR(VLOOKUP(CG11,'Начисление очков 2023'!$AA$4:$AB$69,2,FALSE),0)</f>
        <v>0</v>
      </c>
      <c r="CI11" s="6">
        <v>2</v>
      </c>
      <c r="CJ11" s="28">
        <f>IFERROR(VLOOKUP(CI11,'Начисление очков 2023_1'!$B$4:$C$117,2,FALSE),0)</f>
        <v>600</v>
      </c>
      <c r="CK11" s="32" t="s">
        <v>572</v>
      </c>
      <c r="CL11" s="31">
        <f>IFERROR(VLOOKUP(CK11,'Начисление очков 2023'!$V$4:$W$69,2,FALSE),0)</f>
        <v>0</v>
      </c>
      <c r="CM11" s="6" t="s">
        <v>572</v>
      </c>
      <c r="CN11" s="28">
        <f>IFERROR(VLOOKUP(CM11,'Начисление очков 2023'!$AF$4:$AG$69,2,FALSE),0)</f>
        <v>0</v>
      </c>
      <c r="CO11" s="32">
        <v>8</v>
      </c>
      <c r="CP11" s="31">
        <f>IFERROR(VLOOKUP(CO11,'Начисление очков 2023'!$G$4:$H$69,2,FALSE),0)</f>
        <v>110</v>
      </c>
      <c r="CQ11" s="6" t="s">
        <v>572</v>
      </c>
      <c r="CR11" s="28">
        <f>IFERROR(VLOOKUP(CQ11,'Начисление очков 2023'!$AA$4:$AB$69,2,FALSE),0)</f>
        <v>0</v>
      </c>
      <c r="CS11" s="32" t="s">
        <v>572</v>
      </c>
      <c r="CT11" s="31">
        <f>IFERROR(VLOOKUP(CS11,'Начисление очков 2023'!$Q$4:$R$69,2,FALSE),0)</f>
        <v>0</v>
      </c>
      <c r="CU11" s="6" t="s">
        <v>572</v>
      </c>
      <c r="CV11" s="28">
        <f>IFERROR(VLOOKUP(CU11,'Начисление очков 2023'!$AF$4:$AG$69,2,FALSE),0)</f>
        <v>0</v>
      </c>
      <c r="CW11" s="32" t="s">
        <v>572</v>
      </c>
      <c r="CX11" s="31">
        <f>IFERROR(VLOOKUP(CW11,'Начисление очков 2023'!$AA$4:$AB$69,2,FALSE),0)</f>
        <v>0</v>
      </c>
      <c r="CY11" s="6" t="s">
        <v>572</v>
      </c>
      <c r="CZ11" s="28">
        <f>IFERROR(VLOOKUP(CY11,'Начисление очков 2023'!$AA$4:$AB$69,2,FALSE),0)</f>
        <v>0</v>
      </c>
      <c r="DA11" s="32">
        <v>1</v>
      </c>
      <c r="DB11" s="31">
        <f>IFERROR(VLOOKUP(DA11,'Начисление очков 2023'!$L$4:$M$69,2,FALSE),0)</f>
        <v>360</v>
      </c>
      <c r="DC11" s="6" t="s">
        <v>572</v>
      </c>
      <c r="DD11" s="28">
        <f>IFERROR(VLOOKUP(DC11,'Начисление очков 2023'!$L$4:$M$69,2,FALSE),0)</f>
        <v>0</v>
      </c>
      <c r="DE11" s="32">
        <v>8</v>
      </c>
      <c r="DF11" s="31">
        <f>IFERROR(VLOOKUP(DE11,'Начисление очков 2023'!$G$4:$H$69,2,FALSE),0)</f>
        <v>110</v>
      </c>
      <c r="DG11" s="6" t="s">
        <v>572</v>
      </c>
      <c r="DH11" s="28">
        <f>IFERROR(VLOOKUP(DG11,'Начисление очков 2023'!$AA$4:$AB$69,2,FALSE),0)</f>
        <v>0</v>
      </c>
      <c r="DI11" s="32" t="s">
        <v>572</v>
      </c>
      <c r="DJ11" s="31">
        <f>IFERROR(VLOOKUP(DI11,'Начисление очков 2023'!$AF$4:$AG$69,2,FALSE),0)</f>
        <v>0</v>
      </c>
      <c r="DK11" s="6" t="s">
        <v>572</v>
      </c>
      <c r="DL11" s="28">
        <f>IFERROR(VLOOKUP(DK11,'Начисление очков 2023'!$V$4:$W$69,2,FALSE),0)</f>
        <v>0</v>
      </c>
      <c r="DM11" s="32" t="s">
        <v>572</v>
      </c>
      <c r="DN11" s="31">
        <f>IFERROR(VLOOKUP(DM11,'Начисление очков 2023'!$Q$4:$R$69,2,FALSE),0)</f>
        <v>0</v>
      </c>
      <c r="DO11" s="6" t="s">
        <v>572</v>
      </c>
      <c r="DP11" s="28">
        <f>IFERROR(VLOOKUP(DO11,'Начисление очков 2023'!$AA$4:$AB$69,2,FALSE),0)</f>
        <v>0</v>
      </c>
      <c r="DQ11" s="32" t="s">
        <v>572</v>
      </c>
      <c r="DR11" s="31">
        <f>IFERROR(VLOOKUP(DQ11,'Начисление очков 2023'!$AA$4:$AB$69,2,FALSE),0)</f>
        <v>0</v>
      </c>
      <c r="DS11" s="6" t="s">
        <v>572</v>
      </c>
      <c r="DT11" s="28">
        <f>IFERROR(VLOOKUP(DS11,'Начисление очков 2023'!$AA$4:$AB$69,2,FALSE),0)</f>
        <v>0</v>
      </c>
      <c r="DU11" s="32" t="s">
        <v>572</v>
      </c>
      <c r="DV11" s="31">
        <f>IFERROR(VLOOKUP(DU11,'Начисление очков 2023'!$AF$4:$AG$69,2,FALSE),0)</f>
        <v>0</v>
      </c>
      <c r="DW11" s="6" t="s">
        <v>572</v>
      </c>
      <c r="DX11" s="28">
        <f>IFERROR(VLOOKUP(DW11,'Начисление очков 2023'!$AA$4:$AB$69,2,FALSE),0)</f>
        <v>0</v>
      </c>
      <c r="DY11" s="32">
        <v>3</v>
      </c>
      <c r="DZ11" s="31">
        <f>IFERROR(VLOOKUP(DY11,'Начисление очков 2023'!$B$4:$C$69,2,FALSE),0)</f>
        <v>420</v>
      </c>
      <c r="EA11" s="6" t="s">
        <v>572</v>
      </c>
      <c r="EB11" s="28">
        <f>IFERROR(VLOOKUP(EA11,'Начисление очков 2023'!$AA$4:$AB$69,2,FALSE),0)</f>
        <v>0</v>
      </c>
      <c r="EC11" s="32" t="s">
        <v>572</v>
      </c>
      <c r="ED11" s="31">
        <f>IFERROR(VLOOKUP(EC11,'Начисление очков 2023'!$V$4:$W$69,2,FALSE),0)</f>
        <v>0</v>
      </c>
      <c r="EE11" s="6" t="s">
        <v>572</v>
      </c>
      <c r="EF11" s="28">
        <f>IFERROR(VLOOKUP(EE11,'Начисление очков 2023'!$AA$4:$AB$69,2,FALSE),0)</f>
        <v>0</v>
      </c>
      <c r="EG11" s="32" t="s">
        <v>572</v>
      </c>
      <c r="EH11" s="31">
        <f>IFERROR(VLOOKUP(EG11,'Начисление очков 2023'!$AA$4:$AB$69,2,FALSE),0)</f>
        <v>0</v>
      </c>
      <c r="EI11" s="6" t="s">
        <v>572</v>
      </c>
      <c r="EJ11" s="28">
        <f>IFERROR(VLOOKUP(EI11,'Начисление очков 2023'!$G$4:$H$69,2,FALSE),0)</f>
        <v>0</v>
      </c>
      <c r="EK11" s="32" t="s">
        <v>572</v>
      </c>
      <c r="EL11" s="31">
        <f>IFERROR(VLOOKUP(EK11,'Начисление очков 2023'!$V$4:$W$69,2,FALSE),0)</f>
        <v>0</v>
      </c>
      <c r="EM11" s="6">
        <v>5</v>
      </c>
      <c r="EN11" s="28">
        <f>IFERROR(VLOOKUP(EM11,'Начисление очков 2023'!$B$4:$C$101,2,FALSE),0)</f>
        <v>250</v>
      </c>
      <c r="EO11" s="32" t="s">
        <v>572</v>
      </c>
      <c r="EP11" s="31">
        <f>IFERROR(VLOOKUP(EO11,'Начисление очков 2023'!$AA$4:$AB$69,2,FALSE),0)</f>
        <v>0</v>
      </c>
      <c r="EQ11" s="6" t="s">
        <v>572</v>
      </c>
      <c r="ER11" s="28">
        <f>IFERROR(VLOOKUP(EQ11,'Начисление очков 2023'!$AF$4:$AG$69,2,FALSE),0)</f>
        <v>0</v>
      </c>
      <c r="ES11" s="32">
        <v>28</v>
      </c>
      <c r="ET11" s="31">
        <f>IFERROR(VLOOKUP(ES11,'Начисление очков 2023'!$B$4:$C$101,2,FALSE),0)</f>
        <v>45</v>
      </c>
      <c r="EU11" s="6">
        <v>3</v>
      </c>
      <c r="EV11" s="28">
        <f>IFERROR(VLOOKUP(EU11,'Начисление очков 2023'!$G$4:$H$69,2,FALSE),0)</f>
        <v>250</v>
      </c>
      <c r="EW11" s="32" t="s">
        <v>572</v>
      </c>
      <c r="EX11" s="31">
        <f>IFERROR(VLOOKUP(EW11,'Начисление очков 2023'!$AA$4:$AB$69,2,FALSE),0)</f>
        <v>0</v>
      </c>
      <c r="EY11" s="6" t="s">
        <v>572</v>
      </c>
      <c r="EZ11" s="28">
        <f>IFERROR(VLOOKUP(EY11,'Начисление очков 2023'!$AA$4:$AB$69,2,FALSE),0)</f>
        <v>0</v>
      </c>
      <c r="FA11" s="32" t="s">
        <v>572</v>
      </c>
      <c r="FB11" s="31">
        <f>IFERROR(VLOOKUP(FA11,'Начисление очков 2023'!$L$4:$M$69,2,FALSE),0)</f>
        <v>0</v>
      </c>
      <c r="FC11" s="6" t="s">
        <v>572</v>
      </c>
      <c r="FD11" s="28">
        <f>IFERROR(VLOOKUP(FC11,'Начисление очков 2023'!$AF$4:$AG$69,2,FALSE),0)</f>
        <v>0</v>
      </c>
      <c r="FE11" s="32" t="s">
        <v>572</v>
      </c>
      <c r="FF11" s="31">
        <f>IFERROR(VLOOKUP(FE11,'Начисление очков 2023'!$AA$4:$AB$69,2,FALSE),0)</f>
        <v>0</v>
      </c>
      <c r="FG11" s="6">
        <v>1</v>
      </c>
      <c r="FH11" s="28">
        <f>IFERROR(VLOOKUP(FG11,'Начисление очков 2023'!$G$4:$H$69,2,FALSE),0)</f>
        <v>600</v>
      </c>
      <c r="FI11" s="32" t="s">
        <v>572</v>
      </c>
      <c r="FJ11" s="31">
        <f>IFERROR(VLOOKUP(FI11,'Начисление очков 2023'!$AA$4:$AB$69,2,FALSE),0)</f>
        <v>0</v>
      </c>
      <c r="FK11" s="6" t="s">
        <v>572</v>
      </c>
      <c r="FL11" s="28">
        <f>IFERROR(VLOOKUP(FK11,'Начисление очков 2023'!$AA$4:$AB$69,2,FALSE),0)</f>
        <v>0</v>
      </c>
      <c r="FM11" s="32" t="s">
        <v>572</v>
      </c>
      <c r="FN11" s="31">
        <f>IFERROR(VLOOKUP(FM11,'Начисление очков 2023'!$AA$4:$AB$69,2,FALSE),0)</f>
        <v>0</v>
      </c>
      <c r="FO11" s="6" t="s">
        <v>572</v>
      </c>
      <c r="FP11" s="28">
        <f>IFERROR(VLOOKUP(FO11,'Начисление очков 2023'!$AF$4:$AG$69,2,FALSE),0)</f>
        <v>0</v>
      </c>
      <c r="FQ11" s="109">
        <v>2</v>
      </c>
      <c r="FR11" s="110" t="s">
        <v>563</v>
      </c>
      <c r="FS11" s="110" t="s">
        <v>516</v>
      </c>
      <c r="FT11" s="109">
        <v>4.5</v>
      </c>
      <c r="FU11" s="111"/>
      <c r="FV11" s="108">
        <v>3480</v>
      </c>
      <c r="FW11" s="106">
        <v>0</v>
      </c>
      <c r="FX11" s="107" t="s">
        <v>563</v>
      </c>
      <c r="FY11" s="108">
        <v>3800</v>
      </c>
      <c r="FZ11" s="127" t="s">
        <v>572</v>
      </c>
      <c r="GA11" s="121">
        <f>IFERROR(VLOOKUP(FZ11,'Начисление очков 2023'!$AA$4:$AB$69,2,FALSE),0)</f>
        <v>0</v>
      </c>
      <c r="GF11" s="1"/>
      <c r="GI11" s="85"/>
    </row>
    <row r="12" spans="1:191" s="2" customFormat="1" ht="15.95" customHeight="1" x14ac:dyDescent="0.25">
      <c r="A12" s="25"/>
      <c r="B12" s="6" t="str">
        <f>IFERROR(INDEX('Ласт турнир'!$A$1:$A$96,MATCH($D12,'Ласт турнир'!$B$1:$B$96,0)),"")</f>
        <v/>
      </c>
      <c r="C12" s="25"/>
      <c r="D12" s="39" t="s">
        <v>127</v>
      </c>
      <c r="E12" s="40">
        <f>E11+1</f>
        <v>3</v>
      </c>
      <c r="F12" s="59" t="str">
        <f>IF(FQ12=0," ",IF(FQ12-E12=0," ",FQ12-E12))</f>
        <v xml:space="preserve"> </v>
      </c>
      <c r="G12" s="94" t="s">
        <v>516</v>
      </c>
      <c r="H12" s="54">
        <v>4.5</v>
      </c>
      <c r="I12" s="134"/>
      <c r="J12" s="139">
        <f>AB12+AP12+BB12+BN12+BR12+SUMPRODUCT(LARGE((T12,V12,X12,Z12,AD12,AF12,AH12,AJ12,AL12,AN12,AR12,AT12,AV12,AX12,AZ12,BD12,BF12,BH12,BJ12,BL12,BP12,BT12,BV12,BX12,BZ12,CB12,CD12,CF12,CH12,CJ12,CL12,CN12,CP12,CR12,CT12,CV12,CX12,CZ12,DB12,DD12,DF12,DH12,DJ12,DL12,DN12,DP12,DR12,DT12,DV12,DX12,DZ12,EB12,ED12,EF12,EH12,EJ12,EL12,EN12,EP12,ER12,ET12,EV12,EX12,EZ12,FB12,FD12,FF12,FH12,FJ12,FL12,FN12,FP12),{1,2,3,4,5,6,7,8}))</f>
        <v>2678</v>
      </c>
      <c r="K12" s="135">
        <f>J12-FV12</f>
        <v>0</v>
      </c>
      <c r="L12" s="140" t="str">
        <f>IF(SUMIF(S12:FP12,"&lt;0")&lt;&gt;0,SUMIF(S12:FP12,"&lt;0")*(-1)," ")</f>
        <v xml:space="preserve"> </v>
      </c>
      <c r="M12" s="141">
        <f>T12+V12+X12+Z12+AB12+AD12+AF12+AH12+AJ12+AL12+AN12+AP12+AR12+AT12+AV12+AX12+AZ12+BB12+BD12+BF12+BH12+BJ12+BL12+BN12+BP12+BR12+BT12+BV12+BX12+BZ12+CB12+CD12+CF12+CH12+CJ12+CL12+CN12+CP12+CR12+CT12+CV12+CX12+CZ12+DB12+DD12+DF12+DH12+DJ12+DL12+DN12+DP12+DR12+DT12+DV12+DX12+DZ12+EB12+ED12+EF12+EH12+EJ12+EL12+EN12+EP12+ER12+ET12+EV12+EX12+EZ12+FB12+FD12+FF12+FH12+FJ12+FL12+FN12+FP12</f>
        <v>2991</v>
      </c>
      <c r="N12" s="135">
        <f>M12-FY12</f>
        <v>0</v>
      </c>
      <c r="O12" s="136">
        <f>ROUNDUP(COUNTIF(S12:FP12,"&gt; 0")/2,0)</f>
        <v>18</v>
      </c>
      <c r="P12" s="142">
        <f>IF(O12=0,"-",IF(O12-R12&gt;8,J12/(8+R12),J12/O12))</f>
        <v>206</v>
      </c>
      <c r="Q12" s="145">
        <f>IF(OR(M12=0,O12=0),"-",M12/O12)</f>
        <v>166.16666666666666</v>
      </c>
      <c r="R12" s="150">
        <f>+IF(AA12="",0,1)+IF(AO12="",0,1)++IF(BA12="",0,1)+IF(BM12="",0,1)+IF(BQ12="",0,1)</f>
        <v>5</v>
      </c>
      <c r="S12" s="6" t="s">
        <v>572</v>
      </c>
      <c r="T12" s="28">
        <f>IFERROR(VLOOKUP(S12,'Начисление очков 2024'!$AA$4:$AB$69,2,FALSE),0)</f>
        <v>0</v>
      </c>
      <c r="U12" s="32" t="s">
        <v>572</v>
      </c>
      <c r="V12" s="31">
        <f>IFERROR(VLOOKUP(U12,'Начисление очков 2024'!$AA$4:$AB$69,2,FALSE),0)</f>
        <v>0</v>
      </c>
      <c r="W12" s="6">
        <v>12</v>
      </c>
      <c r="X12" s="28">
        <f>IFERROR(VLOOKUP(W12,'Начисление очков 2024'!$L$4:$M$69,2,FALSE),0)</f>
        <v>40</v>
      </c>
      <c r="Y12" s="32" t="s">
        <v>572</v>
      </c>
      <c r="Z12" s="31">
        <f>IFERROR(VLOOKUP(Y12,'Начисление очков 2024'!$AA$4:$AB$69,2,FALSE),0)</f>
        <v>0</v>
      </c>
      <c r="AA12" s="6">
        <v>16</v>
      </c>
      <c r="AB12" s="28">
        <f>ROUND(IFERROR(VLOOKUP(AA12,'Начисление очков 2024'!$L$4:$M$69,2,FALSE),0)/4,0)</f>
        <v>8</v>
      </c>
      <c r="AC12" s="32" t="s">
        <v>572</v>
      </c>
      <c r="AD12" s="31">
        <f>IFERROR(VLOOKUP(AC12,'Начисление очков 2024'!$AA$4:$AB$69,2,FALSE),0)</f>
        <v>0</v>
      </c>
      <c r="AE12" s="6" t="s">
        <v>572</v>
      </c>
      <c r="AF12" s="28">
        <f>IFERROR(VLOOKUP(AE12,'Начисление очков 2024'!$AA$4:$AB$69,2,FALSE),0)</f>
        <v>0</v>
      </c>
      <c r="AG12" s="32" t="s">
        <v>572</v>
      </c>
      <c r="AH12" s="31">
        <f>IFERROR(VLOOKUP(AG12,'Начисление очков 2024'!$Q$4:$R$69,2,FALSE),0)</f>
        <v>0</v>
      </c>
      <c r="AI12" s="6" t="s">
        <v>572</v>
      </c>
      <c r="AJ12" s="28">
        <f>IFERROR(VLOOKUP(AI12,'Начисление очков 2024'!$AA$4:$AB$69,2,FALSE),0)</f>
        <v>0</v>
      </c>
      <c r="AK12" s="32" t="s">
        <v>572</v>
      </c>
      <c r="AL12" s="31">
        <f>IFERROR(VLOOKUP(AK12,'Начисление очков 2024'!$AA$4:$AB$69,2,FALSE),0)</f>
        <v>0</v>
      </c>
      <c r="AM12" s="6" t="s">
        <v>572</v>
      </c>
      <c r="AN12" s="28">
        <f>IFERROR(VLOOKUP(AM12,'Начисление очков 2023'!$AF$4:$AG$69,2,FALSE),0)</f>
        <v>0</v>
      </c>
      <c r="AO12" s="32">
        <v>2</v>
      </c>
      <c r="AP12" s="31">
        <f>ROUND(IFERROR(VLOOKUP(AO12,'Начисление очков 2024'!$G$4:$H$69,2,FALSE),0)/4,0)</f>
        <v>90</v>
      </c>
      <c r="AQ12" s="6" t="s">
        <v>572</v>
      </c>
      <c r="AR12" s="28">
        <f>IFERROR(VLOOKUP(AQ12,'Начисление очков 2024'!$AA$4:$AB$69,2,FALSE),0)</f>
        <v>0</v>
      </c>
      <c r="AS12" s="32" t="s">
        <v>572</v>
      </c>
      <c r="AT12" s="31">
        <f>IFERROR(VLOOKUP(AS12,'Начисление очков 2024'!$G$4:$H$69,2,FALSE),0)</f>
        <v>0</v>
      </c>
      <c r="AU12" s="6" t="s">
        <v>572</v>
      </c>
      <c r="AV12" s="28">
        <f>IFERROR(VLOOKUP(AU12,'Начисление очков 2023'!$V$4:$W$69,2,FALSE),0)</f>
        <v>0</v>
      </c>
      <c r="AW12" s="32" t="s">
        <v>572</v>
      </c>
      <c r="AX12" s="31">
        <f>IFERROR(VLOOKUP(AW12,'Начисление очков 2024'!$Q$4:$R$69,2,FALSE),0)</f>
        <v>0</v>
      </c>
      <c r="AY12" s="6" t="s">
        <v>572</v>
      </c>
      <c r="AZ12" s="28">
        <f>IFERROR(VLOOKUP(AY12,'Начисление очков 2024'!$AA$4:$AB$69,2,FALSE),0)</f>
        <v>0</v>
      </c>
      <c r="BA12" s="32">
        <v>16</v>
      </c>
      <c r="BB12" s="31">
        <f>ROUND(IFERROR(VLOOKUP(BA12,'Начисление очков 2024'!$G$4:$H$69,2,FALSE),0)/4,0)</f>
        <v>14</v>
      </c>
      <c r="BC12" s="6" t="s">
        <v>572</v>
      </c>
      <c r="BD12" s="28">
        <f>IFERROR(VLOOKUP(BC12,'Начисление очков 2023'!$AA$4:$AB$69,2,FALSE),0)</f>
        <v>0</v>
      </c>
      <c r="BE12" s="32">
        <v>16</v>
      </c>
      <c r="BF12" s="31">
        <f>IFERROR(VLOOKUP(BE12,'Начисление очков 2024'!$G$4:$H$69,2,FALSE),0)</f>
        <v>55</v>
      </c>
      <c r="BG12" s="6" t="s">
        <v>572</v>
      </c>
      <c r="BH12" s="28">
        <f>IFERROR(VLOOKUP(BG12,'Начисление очков 2024'!$Q$4:$R$69,2,FALSE),0)</f>
        <v>0</v>
      </c>
      <c r="BI12" s="32" t="s">
        <v>572</v>
      </c>
      <c r="BJ12" s="31">
        <f>IFERROR(VLOOKUP(BI12,'Начисление очков 2024'!$AA$4:$AB$69,2,FALSE),0)</f>
        <v>0</v>
      </c>
      <c r="BK12" s="6" t="s">
        <v>572</v>
      </c>
      <c r="BL12" s="28">
        <f>IFERROR(VLOOKUP(BK12,'Начисление очков 2023'!$V$4:$W$69,2,FALSE),0)</f>
        <v>0</v>
      </c>
      <c r="BM12" s="32">
        <v>16</v>
      </c>
      <c r="BN12" s="31">
        <f>ROUND(IFERROR(VLOOKUP(BM12,'Начисление очков 2023'!$L$4:$M$69,2,FALSE),0)/4,0)</f>
        <v>8</v>
      </c>
      <c r="BO12" s="6" t="s">
        <v>572</v>
      </c>
      <c r="BP12" s="28">
        <f>IFERROR(VLOOKUP(BO12,'Начисление очков 2023'!$AA$4:$AB$69,2,FALSE),0)</f>
        <v>0</v>
      </c>
      <c r="BQ12" s="32">
        <v>24</v>
      </c>
      <c r="BR12" s="31">
        <f>ROUND(IFERROR(VLOOKUP(BQ12,'Начисление очков 2023'!$L$4:$M$69,2,FALSE),0)/4,0)</f>
        <v>3</v>
      </c>
      <c r="BS12" s="6" t="s">
        <v>572</v>
      </c>
      <c r="BT12" s="28">
        <f>IFERROR(VLOOKUP(BS12,'Начисление очков 2023'!$AA$4:$AB$69,2,FALSE),0)</f>
        <v>0</v>
      </c>
      <c r="BU12" s="32" t="s">
        <v>572</v>
      </c>
      <c r="BV12" s="31">
        <f>IFERROR(VLOOKUP(BU12,'Начисление очков 2023'!$L$4:$M$69,2,FALSE),0)</f>
        <v>0</v>
      </c>
      <c r="BW12" s="6" t="s">
        <v>572</v>
      </c>
      <c r="BX12" s="28">
        <f>IFERROR(VLOOKUP(BW12,'Начисление очков 2023'!$AA$4:$AB$69,2,FALSE),0)</f>
        <v>0</v>
      </c>
      <c r="BY12" s="32" t="s">
        <v>572</v>
      </c>
      <c r="BZ12" s="31">
        <f>IFERROR(VLOOKUP(BY12,'Начисление очков 2023'!$AF$4:$AG$69,2,FALSE),0)</f>
        <v>0</v>
      </c>
      <c r="CA12" s="6" t="s">
        <v>572</v>
      </c>
      <c r="CB12" s="28">
        <f>IFERROR(VLOOKUP(CA12,'Начисление очков 2023'!$V$4:$W$69,2,FALSE),0)</f>
        <v>0</v>
      </c>
      <c r="CC12" s="32" t="s">
        <v>572</v>
      </c>
      <c r="CD12" s="31">
        <f>IFERROR(VLOOKUP(CC12,'Начисление очков 2023'!$AA$4:$AB$69,2,FALSE),0)</f>
        <v>0</v>
      </c>
      <c r="CE12" s="47">
        <v>4</v>
      </c>
      <c r="CF12" s="96">
        <v>300</v>
      </c>
      <c r="CG12" s="32" t="s">
        <v>572</v>
      </c>
      <c r="CH12" s="31">
        <f>IFERROR(VLOOKUP(CG12,'Начисление очков 2023'!$AA$4:$AB$69,2,FALSE),0)</f>
        <v>0</v>
      </c>
      <c r="CI12" s="6">
        <v>16</v>
      </c>
      <c r="CJ12" s="28">
        <f>IFERROR(VLOOKUP(CI12,'Начисление очков 2023_1'!$B$4:$C$117,2,FALSE),0)</f>
        <v>90</v>
      </c>
      <c r="CK12" s="32" t="s">
        <v>572</v>
      </c>
      <c r="CL12" s="31">
        <f>IFERROR(VLOOKUP(CK12,'Начисление очков 2023'!$V$4:$W$69,2,FALSE),0)</f>
        <v>0</v>
      </c>
      <c r="CM12" s="6" t="s">
        <v>572</v>
      </c>
      <c r="CN12" s="28">
        <f>IFERROR(VLOOKUP(CM12,'Начисление очков 2023'!$AF$4:$AG$69,2,FALSE),0)</f>
        <v>0</v>
      </c>
      <c r="CO12" s="32">
        <v>1</v>
      </c>
      <c r="CP12" s="31">
        <f>IFERROR(VLOOKUP(CO12,'Начисление очков 2023'!$G$4:$H$69,2,FALSE),0)</f>
        <v>600</v>
      </c>
      <c r="CQ12" s="6" t="s">
        <v>572</v>
      </c>
      <c r="CR12" s="28">
        <f>IFERROR(VLOOKUP(CQ12,'Начисление очков 2023'!$AA$4:$AB$69,2,FALSE),0)</f>
        <v>0</v>
      </c>
      <c r="CS12" s="32" t="s">
        <v>572</v>
      </c>
      <c r="CT12" s="31">
        <f>IFERROR(VLOOKUP(CS12,'Начисление очков 2023'!$Q$4:$R$69,2,FALSE),0)</f>
        <v>0</v>
      </c>
      <c r="CU12" s="6" t="s">
        <v>572</v>
      </c>
      <c r="CV12" s="28">
        <f>IFERROR(VLOOKUP(CU12,'Начисление очков 2023'!$AF$4:$AG$69,2,FALSE),0)</f>
        <v>0</v>
      </c>
      <c r="CW12" s="32" t="s">
        <v>572</v>
      </c>
      <c r="CX12" s="31">
        <f>IFERROR(VLOOKUP(CW12,'Начисление очков 2023'!$AA$4:$AB$69,2,FALSE),0)</f>
        <v>0</v>
      </c>
      <c r="CY12" s="6" t="s">
        <v>572</v>
      </c>
      <c r="CZ12" s="28">
        <f>IFERROR(VLOOKUP(CY12,'Начисление очков 2023'!$AA$4:$AB$69,2,FALSE),0)</f>
        <v>0</v>
      </c>
      <c r="DA12" s="32" t="s">
        <v>572</v>
      </c>
      <c r="DB12" s="31">
        <f>IFERROR(VLOOKUP(DA12,'Начисление очков 2023'!$L$4:$M$69,2,FALSE),0)</f>
        <v>0</v>
      </c>
      <c r="DC12" s="6">
        <v>1</v>
      </c>
      <c r="DD12" s="28">
        <f>IFERROR(VLOOKUP(DC12,'Начисление очков 2023'!$L$4:$M$69,2,FALSE),0)</f>
        <v>360</v>
      </c>
      <c r="DE12" s="32">
        <v>8</v>
      </c>
      <c r="DF12" s="31">
        <f>IFERROR(VLOOKUP(DE12,'Начисление очков 2023'!$G$4:$H$69,2,FALSE),0)</f>
        <v>110</v>
      </c>
      <c r="DG12" s="6" t="s">
        <v>572</v>
      </c>
      <c r="DH12" s="28">
        <f>IFERROR(VLOOKUP(DG12,'Начисление очков 2023'!$AA$4:$AB$69,2,FALSE),0)</f>
        <v>0</v>
      </c>
      <c r="DI12" s="32" t="s">
        <v>572</v>
      </c>
      <c r="DJ12" s="31">
        <f>IFERROR(VLOOKUP(DI12,'Начисление очков 2023'!$AF$4:$AG$69,2,FALSE),0)</f>
        <v>0</v>
      </c>
      <c r="DK12" s="6" t="s">
        <v>572</v>
      </c>
      <c r="DL12" s="28">
        <f>IFERROR(VLOOKUP(DK12,'Начисление очков 2023'!$V$4:$W$69,2,FALSE),0)</f>
        <v>0</v>
      </c>
      <c r="DM12" s="32" t="s">
        <v>572</v>
      </c>
      <c r="DN12" s="31">
        <f>IFERROR(VLOOKUP(DM12,'Начисление очков 2023'!$Q$4:$R$69,2,FALSE),0)</f>
        <v>0</v>
      </c>
      <c r="DO12" s="6" t="s">
        <v>572</v>
      </c>
      <c r="DP12" s="28">
        <f>IFERROR(VLOOKUP(DO12,'Начисление очков 2023'!$AA$4:$AB$69,2,FALSE),0)</f>
        <v>0</v>
      </c>
      <c r="DQ12" s="32" t="s">
        <v>572</v>
      </c>
      <c r="DR12" s="31">
        <f>IFERROR(VLOOKUP(DQ12,'Начисление очков 2023'!$AA$4:$AB$69,2,FALSE),0)</f>
        <v>0</v>
      </c>
      <c r="DS12" s="6" t="s">
        <v>572</v>
      </c>
      <c r="DT12" s="28">
        <f>IFERROR(VLOOKUP(DS12,'Начисление очков 2023'!$AA$4:$AB$69,2,FALSE),0)</f>
        <v>0</v>
      </c>
      <c r="DU12" s="32" t="s">
        <v>572</v>
      </c>
      <c r="DV12" s="31">
        <f>IFERROR(VLOOKUP(DU12,'Начисление очков 2023'!$AF$4:$AG$69,2,FALSE),0)</f>
        <v>0</v>
      </c>
      <c r="DW12" s="6" t="s">
        <v>572</v>
      </c>
      <c r="DX12" s="28">
        <f>IFERROR(VLOOKUP(DW12,'Начисление очков 2023'!$AA$4:$AB$69,2,FALSE),0)</f>
        <v>0</v>
      </c>
      <c r="DY12" s="32" t="s">
        <v>572</v>
      </c>
      <c r="DZ12" s="31">
        <f>IFERROR(VLOOKUP(DY12,'Начисление очков 2023'!$B$4:$C$69,2,FALSE),0)</f>
        <v>0</v>
      </c>
      <c r="EA12" s="6" t="s">
        <v>572</v>
      </c>
      <c r="EB12" s="28">
        <f>IFERROR(VLOOKUP(EA12,'Начисление очков 2023'!$AA$4:$AB$69,2,FALSE),0)</f>
        <v>0</v>
      </c>
      <c r="EC12" s="32" t="s">
        <v>572</v>
      </c>
      <c r="ED12" s="31">
        <f>IFERROR(VLOOKUP(EC12,'Начисление очков 2023'!$V$4:$W$69,2,FALSE),0)</f>
        <v>0</v>
      </c>
      <c r="EE12" s="6" t="s">
        <v>572</v>
      </c>
      <c r="EF12" s="28">
        <f>IFERROR(VLOOKUP(EE12,'Начисление очков 2023'!$AA$4:$AB$69,2,FALSE),0)</f>
        <v>0</v>
      </c>
      <c r="EG12" s="32" t="s">
        <v>572</v>
      </c>
      <c r="EH12" s="31">
        <f>IFERROR(VLOOKUP(EG12,'Начисление очков 2023'!$AA$4:$AB$69,2,FALSE),0)</f>
        <v>0</v>
      </c>
      <c r="EI12" s="6">
        <v>4</v>
      </c>
      <c r="EJ12" s="28">
        <f>IFERROR(VLOOKUP(EI12,'Начисление очков 2023'!$G$4:$H$69,2,FALSE),0)</f>
        <v>215</v>
      </c>
      <c r="EK12" s="32" t="s">
        <v>572</v>
      </c>
      <c r="EL12" s="31">
        <f>IFERROR(VLOOKUP(EK12,'Начисление очков 2023'!$V$4:$W$69,2,FALSE),0)</f>
        <v>0</v>
      </c>
      <c r="EM12" s="6">
        <v>4</v>
      </c>
      <c r="EN12" s="28">
        <f>IFERROR(VLOOKUP(EM12,'Начисление очков 2023'!$B$4:$C$101,2,FALSE),0)</f>
        <v>360</v>
      </c>
      <c r="EO12" s="32" t="s">
        <v>572</v>
      </c>
      <c r="EP12" s="31">
        <f>IFERROR(VLOOKUP(EO12,'Начисление очков 2023'!$AA$4:$AB$69,2,FALSE),0)</f>
        <v>0</v>
      </c>
      <c r="EQ12" s="6" t="s">
        <v>572</v>
      </c>
      <c r="ER12" s="28">
        <f>IFERROR(VLOOKUP(EQ12,'Начисление очков 2023'!$AF$4:$AG$69,2,FALSE),0)</f>
        <v>0</v>
      </c>
      <c r="ES12" s="32">
        <v>9</v>
      </c>
      <c r="ET12" s="31">
        <f>IFERROR(VLOOKUP(ES12,'Начисление очков 2023'!$B$4:$C$101,2,FALSE),0)</f>
        <v>145</v>
      </c>
      <c r="EU12" s="6">
        <v>32</v>
      </c>
      <c r="EV12" s="28">
        <f>IFERROR(VLOOKUP(EU12,'Начисление очков 2023'!$G$4:$H$69,2,FALSE),0)</f>
        <v>18</v>
      </c>
      <c r="EW12" s="32" t="s">
        <v>572</v>
      </c>
      <c r="EX12" s="31">
        <f>IFERROR(VLOOKUP(EW12,'Начисление очков 2023'!$AA$4:$AB$69,2,FALSE),0)</f>
        <v>0</v>
      </c>
      <c r="EY12" s="6" t="s">
        <v>572</v>
      </c>
      <c r="EZ12" s="28">
        <f>IFERROR(VLOOKUP(EY12,'Начисление очков 2023'!$AA$4:$AB$69,2,FALSE),0)</f>
        <v>0</v>
      </c>
      <c r="FA12" s="32">
        <v>1</v>
      </c>
      <c r="FB12" s="31">
        <f>IFERROR(VLOOKUP(FA12,'Начисление очков 2023'!$L$4:$M$69,2,FALSE),0)</f>
        <v>360</v>
      </c>
      <c r="FC12" s="6" t="s">
        <v>572</v>
      </c>
      <c r="FD12" s="28">
        <f>IFERROR(VLOOKUP(FC12,'Начисление очков 2023'!$AF$4:$AG$69,2,FALSE),0)</f>
        <v>0</v>
      </c>
      <c r="FE12" s="32" t="s">
        <v>572</v>
      </c>
      <c r="FF12" s="31">
        <f>IFERROR(VLOOKUP(FE12,'Начисление очков 2023'!$AA$4:$AB$69,2,FALSE),0)</f>
        <v>0</v>
      </c>
      <c r="FG12" s="6">
        <v>4</v>
      </c>
      <c r="FH12" s="28">
        <f>IFERROR(VLOOKUP(FG12,'Начисление очков 2023'!$G$4:$H$69,2,FALSE),0)</f>
        <v>215</v>
      </c>
      <c r="FI12" s="32" t="s">
        <v>572</v>
      </c>
      <c r="FJ12" s="31">
        <f>IFERROR(VLOOKUP(FI12,'Начисление очков 2023'!$AA$4:$AB$69,2,FALSE),0)</f>
        <v>0</v>
      </c>
      <c r="FK12" s="6" t="s">
        <v>572</v>
      </c>
      <c r="FL12" s="28">
        <f>IFERROR(VLOOKUP(FK12,'Начисление очков 2023'!$AA$4:$AB$69,2,FALSE),0)</f>
        <v>0</v>
      </c>
      <c r="FM12" s="32" t="s">
        <v>572</v>
      </c>
      <c r="FN12" s="31">
        <f>IFERROR(VLOOKUP(FM12,'Начисление очков 2023'!$AA$4:$AB$69,2,FALSE),0)</f>
        <v>0</v>
      </c>
      <c r="FO12" s="6" t="s">
        <v>572</v>
      </c>
      <c r="FP12" s="28">
        <f>IFERROR(VLOOKUP(FO12,'Начисление очков 2023'!$AF$4:$AG$69,2,FALSE),0)</f>
        <v>0</v>
      </c>
      <c r="FQ12" s="109">
        <v>3</v>
      </c>
      <c r="FR12" s="110" t="s">
        <v>563</v>
      </c>
      <c r="FS12" s="110" t="s">
        <v>516</v>
      </c>
      <c r="FT12" s="109">
        <v>4.5</v>
      </c>
      <c r="FU12" s="111"/>
      <c r="FV12" s="108">
        <v>2678</v>
      </c>
      <c r="FW12" s="106">
        <v>0</v>
      </c>
      <c r="FX12" s="107" t="s">
        <v>563</v>
      </c>
      <c r="FY12" s="108">
        <v>2991</v>
      </c>
      <c r="FZ12" s="127" t="s">
        <v>572</v>
      </c>
      <c r="GA12" s="121">
        <f>IFERROR(VLOOKUP(FZ12,'Начисление очков 2023'!$AA$4:$AB$69,2,FALSE),0)</f>
        <v>0</v>
      </c>
    </row>
    <row r="13" spans="1:191" s="2" customFormat="1" ht="15.95" customHeight="1" x14ac:dyDescent="0.25">
      <c r="A13" s="25"/>
      <c r="B13" s="6" t="str">
        <f>IFERROR(INDEX('Ласт турнир'!$A$1:$A$96,MATCH($D13,'Ласт турнир'!$B$1:$B$96,0)),"")</f>
        <v/>
      </c>
      <c r="C13" s="25"/>
      <c r="D13" s="39" t="s">
        <v>89</v>
      </c>
      <c r="E13" s="40">
        <f>E12+1</f>
        <v>4</v>
      </c>
      <c r="F13" s="59" t="str">
        <f>IF(FQ13=0," ",IF(FQ13-E13=0," ",FQ13-E13))</f>
        <v xml:space="preserve"> </v>
      </c>
      <c r="G13" s="94" t="s">
        <v>516</v>
      </c>
      <c r="H13" s="54">
        <v>4.5</v>
      </c>
      <c r="I13" s="134"/>
      <c r="J13" s="139">
        <f>AB13+AP13+BB13+BN13+BR13+SUMPRODUCT(LARGE((T13,V13,X13,Z13,AD13,AF13,AH13,AJ13,AL13,AN13,AR13,AT13,AV13,AX13,AZ13,BD13,BF13,BH13,BJ13,BL13,BP13,BT13,BV13,BX13,BZ13,CB13,CD13,CF13,CH13,CJ13,CL13,CN13,CP13,CR13,CT13,CV13,CX13,CZ13,DB13,DD13,DF13,DH13,DJ13,DL13,DN13,DP13,DR13,DT13,DV13,DX13,DZ13,EB13,ED13,EF13,EH13,EJ13,EL13,EN13,EP13,ER13,ET13,EV13,EX13,EZ13,FB13,FD13,FF13,FH13,FJ13,FL13,FN13,FP13),{1,2,3,4,5,6,7,8}))</f>
        <v>2376</v>
      </c>
      <c r="K13" s="135">
        <f>J13-FV13</f>
        <v>0</v>
      </c>
      <c r="L13" s="140" t="str">
        <f>IF(SUMIF(S13:FP13,"&lt;0")&lt;&gt;0,SUMIF(S13:FP13,"&lt;0")*(-1)," ")</f>
        <v xml:space="preserve"> </v>
      </c>
      <c r="M13" s="141">
        <f>T13+V13+X13+Z13+AB13+AD13+AF13+AH13+AJ13+AL13+AN13+AP13+AR13+AT13+AV13+AX13+AZ13+BB13+BD13+BF13+BH13+BJ13+BL13+BN13+BP13+BR13+BT13+BV13+BX13+BZ13+CB13+CD13+CF13+CH13+CJ13+CL13+CN13+CP13+CR13+CT13+CV13+CX13+CZ13+DB13+DD13+DF13+DH13+DJ13+DL13+DN13+DP13+DR13+DT13+DV13+DX13+DZ13+EB13+ED13+EF13+EH13+EJ13+EL13+EN13+EP13+ER13+ET13+EV13+EX13+EZ13+FB13+FD13+FF13+FH13+FJ13+FL13+FN13+FP13</f>
        <v>2486</v>
      </c>
      <c r="N13" s="135">
        <f>M13-FY13</f>
        <v>0</v>
      </c>
      <c r="O13" s="136">
        <f>ROUNDUP(COUNTIF(S13:FP13,"&gt; 0")/2,0)</f>
        <v>12</v>
      </c>
      <c r="P13" s="142">
        <f>IF(O13=0,"-",IF(O13-R13&gt;8,J13/(8+R13),J13/O13))</f>
        <v>237.6</v>
      </c>
      <c r="Q13" s="145">
        <f>IF(OR(M13=0,O13=0),"-",M13/O13)</f>
        <v>207.16666666666666</v>
      </c>
      <c r="R13" s="150">
        <f>+IF(AA13="",0,1)+IF(AO13="",0,1)++IF(BA13="",0,1)+IF(BM13="",0,1)+IF(BQ13="",0,1)</f>
        <v>2</v>
      </c>
      <c r="S13" s="6" t="s">
        <v>572</v>
      </c>
      <c r="T13" s="28">
        <f>IFERROR(VLOOKUP(S13,'Начисление очков 2024'!$AA$4:$AB$69,2,FALSE),0)</f>
        <v>0</v>
      </c>
      <c r="U13" s="32" t="s">
        <v>572</v>
      </c>
      <c r="V13" s="31">
        <f>IFERROR(VLOOKUP(U13,'Начисление очков 2024'!$AA$4:$AB$69,2,FALSE),0)</f>
        <v>0</v>
      </c>
      <c r="W13" s="6" t="s">
        <v>572</v>
      </c>
      <c r="X13" s="28">
        <f>IFERROR(VLOOKUP(W13,'Начисление очков 2024'!$L$4:$M$69,2,FALSE),0)</f>
        <v>0</v>
      </c>
      <c r="Y13" s="32" t="s">
        <v>572</v>
      </c>
      <c r="Z13" s="31">
        <f>IFERROR(VLOOKUP(Y13,'Начисление очков 2024'!$AA$4:$AB$69,2,FALSE),0)</f>
        <v>0</v>
      </c>
      <c r="AA13" s="6">
        <v>3</v>
      </c>
      <c r="AB13" s="28">
        <f>ROUND(IFERROR(VLOOKUP(AA13,'Начисление очков 2024'!$L$4:$M$69,2,FALSE),0)/4,0)</f>
        <v>38</v>
      </c>
      <c r="AC13" s="32" t="s">
        <v>572</v>
      </c>
      <c r="AD13" s="31">
        <f>IFERROR(VLOOKUP(AC13,'Начисление очков 2024'!$AA$4:$AB$69,2,FALSE),0)</f>
        <v>0</v>
      </c>
      <c r="AE13" s="6" t="s">
        <v>572</v>
      </c>
      <c r="AF13" s="28">
        <f>IFERROR(VLOOKUP(AE13,'Начисление очков 2024'!$AA$4:$AB$69,2,FALSE),0)</f>
        <v>0</v>
      </c>
      <c r="AG13" s="32" t="s">
        <v>572</v>
      </c>
      <c r="AH13" s="31">
        <f>IFERROR(VLOOKUP(AG13,'Начисление очков 2024'!$Q$4:$R$69,2,FALSE),0)</f>
        <v>0</v>
      </c>
      <c r="AI13" s="6" t="s">
        <v>572</v>
      </c>
      <c r="AJ13" s="28">
        <f>IFERROR(VLOOKUP(AI13,'Начисление очков 2024'!$AA$4:$AB$69,2,FALSE),0)</f>
        <v>0</v>
      </c>
      <c r="AK13" s="32" t="s">
        <v>572</v>
      </c>
      <c r="AL13" s="31">
        <f>IFERROR(VLOOKUP(AK13,'Начисление очков 2024'!$AA$4:$AB$69,2,FALSE),0)</f>
        <v>0</v>
      </c>
      <c r="AM13" s="6" t="s">
        <v>572</v>
      </c>
      <c r="AN13" s="28">
        <f>IFERROR(VLOOKUP(AM13,'Начисление очков 2023'!$AF$4:$AG$69,2,FALSE),0)</f>
        <v>0</v>
      </c>
      <c r="AO13" s="32" t="s">
        <v>572</v>
      </c>
      <c r="AP13" s="31">
        <f>ROUND(IFERROR(VLOOKUP(AO13,'Начисление очков 2024'!$G$4:$H$69,2,FALSE),0)/4,0)</f>
        <v>0</v>
      </c>
      <c r="AQ13" s="6" t="s">
        <v>572</v>
      </c>
      <c r="AR13" s="28">
        <f>IFERROR(VLOOKUP(AQ13,'Начисление очков 2024'!$AA$4:$AB$69,2,FALSE),0)</f>
        <v>0</v>
      </c>
      <c r="AS13" s="32">
        <v>4</v>
      </c>
      <c r="AT13" s="31">
        <f>IFERROR(VLOOKUP(AS13,'Начисление очков 2024'!$G$4:$H$69,2,FALSE),0)</f>
        <v>215</v>
      </c>
      <c r="AU13" s="6" t="s">
        <v>572</v>
      </c>
      <c r="AV13" s="28">
        <f>IFERROR(VLOOKUP(AU13,'Начисление очков 2023'!$V$4:$W$69,2,FALSE),0)</f>
        <v>0</v>
      </c>
      <c r="AW13" s="32" t="s">
        <v>572</v>
      </c>
      <c r="AX13" s="31">
        <f>IFERROR(VLOOKUP(AW13,'Начисление очков 2024'!$Q$4:$R$69,2,FALSE),0)</f>
        <v>0</v>
      </c>
      <c r="AY13" s="6" t="s">
        <v>572</v>
      </c>
      <c r="AZ13" s="28">
        <f>IFERROR(VLOOKUP(AY13,'Начисление очков 2024'!$AA$4:$AB$69,2,FALSE),0)</f>
        <v>0</v>
      </c>
      <c r="BA13" s="32">
        <v>3</v>
      </c>
      <c r="BB13" s="31">
        <f>ROUND(IFERROR(VLOOKUP(BA13,'Начисление очков 2024'!$G$4:$H$69,2,FALSE),0)/4,0)</f>
        <v>63</v>
      </c>
      <c r="BC13" s="6" t="s">
        <v>572</v>
      </c>
      <c r="BD13" s="28">
        <f>IFERROR(VLOOKUP(BC13,'Начисление очков 2023'!$AA$4:$AB$69,2,FALSE),0)</f>
        <v>0</v>
      </c>
      <c r="BE13" s="32">
        <v>4</v>
      </c>
      <c r="BF13" s="31">
        <f>IFERROR(VLOOKUP(BE13,'Начисление очков 2024'!$G$4:$H$69,2,FALSE),0)</f>
        <v>215</v>
      </c>
      <c r="BG13" s="6" t="s">
        <v>572</v>
      </c>
      <c r="BH13" s="28">
        <f>IFERROR(VLOOKUP(BG13,'Начисление очков 2024'!$Q$4:$R$69,2,FALSE),0)</f>
        <v>0</v>
      </c>
      <c r="BI13" s="32" t="s">
        <v>572</v>
      </c>
      <c r="BJ13" s="31">
        <f>IFERROR(VLOOKUP(BI13,'Начисление очков 2024'!$AA$4:$AB$69,2,FALSE),0)</f>
        <v>0</v>
      </c>
      <c r="BK13" s="6" t="s">
        <v>572</v>
      </c>
      <c r="BL13" s="28">
        <f>IFERROR(VLOOKUP(BK13,'Начисление очков 2023'!$V$4:$W$69,2,FALSE),0)</f>
        <v>0</v>
      </c>
      <c r="BM13" s="32" t="s">
        <v>572</v>
      </c>
      <c r="BN13" s="31">
        <f>ROUND(IFERROR(VLOOKUP(BM13,'Начисление очков 2023'!$L$4:$M$69,2,FALSE),0)/4,0)</f>
        <v>0</v>
      </c>
      <c r="BO13" s="6" t="s">
        <v>572</v>
      </c>
      <c r="BP13" s="28">
        <f>IFERROR(VLOOKUP(BO13,'Начисление очков 2023'!$AA$4:$AB$69,2,FALSE),0)</f>
        <v>0</v>
      </c>
      <c r="BQ13" s="32" t="s">
        <v>572</v>
      </c>
      <c r="BR13" s="31">
        <f>ROUND(IFERROR(VLOOKUP(BQ13,'Начисление очков 2023'!$L$4:$M$69,2,FALSE),0)/4,0)</f>
        <v>0</v>
      </c>
      <c r="BS13" s="6" t="s">
        <v>572</v>
      </c>
      <c r="BT13" s="28">
        <f>IFERROR(VLOOKUP(BS13,'Начисление очков 2023'!$AA$4:$AB$69,2,FALSE),0)</f>
        <v>0</v>
      </c>
      <c r="BU13" s="32" t="s">
        <v>572</v>
      </c>
      <c r="BV13" s="31">
        <f>IFERROR(VLOOKUP(BU13,'Начисление очков 2023'!$L$4:$M$69,2,FALSE),0)</f>
        <v>0</v>
      </c>
      <c r="BW13" s="6" t="s">
        <v>572</v>
      </c>
      <c r="BX13" s="28">
        <f>IFERROR(VLOOKUP(BW13,'Начисление очков 2023'!$AA$4:$AB$69,2,FALSE),0)</f>
        <v>0</v>
      </c>
      <c r="BY13" s="32" t="s">
        <v>572</v>
      </c>
      <c r="BZ13" s="31">
        <f>IFERROR(VLOOKUP(BY13,'Начисление очков 2023'!$AF$4:$AG$69,2,FALSE),0)</f>
        <v>0</v>
      </c>
      <c r="CA13" s="6" t="s">
        <v>572</v>
      </c>
      <c r="CB13" s="28">
        <f>IFERROR(VLOOKUP(CA13,'Начисление очков 2023'!$V$4:$W$69,2,FALSE),0)</f>
        <v>0</v>
      </c>
      <c r="CC13" s="32" t="s">
        <v>572</v>
      </c>
      <c r="CD13" s="31">
        <f>IFERROR(VLOOKUP(CC13,'Начисление очков 2023'!$AA$4:$AB$69,2,FALSE),0)</f>
        <v>0</v>
      </c>
      <c r="CE13" s="47">
        <v>8</v>
      </c>
      <c r="CF13" s="96">
        <v>0</v>
      </c>
      <c r="CG13" s="32" t="s">
        <v>572</v>
      </c>
      <c r="CH13" s="31">
        <f>IFERROR(VLOOKUP(CG13,'Начисление очков 2023'!$AA$4:$AB$69,2,FALSE),0)</f>
        <v>0</v>
      </c>
      <c r="CI13" s="6">
        <v>12</v>
      </c>
      <c r="CJ13" s="28">
        <f>IFERROR(VLOOKUP(CI13,'Начисление очков 2023_1'!$B$4:$C$117,2,FALSE),0)</f>
        <v>110</v>
      </c>
      <c r="CK13" s="32" t="s">
        <v>572</v>
      </c>
      <c r="CL13" s="31">
        <f>IFERROR(VLOOKUP(CK13,'Начисление очков 2023'!$V$4:$W$69,2,FALSE),0)</f>
        <v>0</v>
      </c>
      <c r="CM13" s="6" t="s">
        <v>572</v>
      </c>
      <c r="CN13" s="28">
        <f>IFERROR(VLOOKUP(CM13,'Начисление очков 2023'!$AF$4:$AG$69,2,FALSE),0)</f>
        <v>0</v>
      </c>
      <c r="CO13" s="32">
        <v>4</v>
      </c>
      <c r="CP13" s="31">
        <f>IFERROR(VLOOKUP(CO13,'Начисление очков 2023'!$G$4:$H$69,2,FALSE),0)</f>
        <v>215</v>
      </c>
      <c r="CQ13" s="6" t="s">
        <v>572</v>
      </c>
      <c r="CR13" s="28">
        <f>IFERROR(VLOOKUP(CQ13,'Начисление очков 2023'!$AA$4:$AB$69,2,FALSE),0)</f>
        <v>0</v>
      </c>
      <c r="CS13" s="32" t="s">
        <v>572</v>
      </c>
      <c r="CT13" s="31">
        <f>IFERROR(VLOOKUP(CS13,'Начисление очков 2023'!$Q$4:$R$69,2,FALSE),0)</f>
        <v>0</v>
      </c>
      <c r="CU13" s="6" t="s">
        <v>572</v>
      </c>
      <c r="CV13" s="28">
        <f>IFERROR(VLOOKUP(CU13,'Начисление очков 2023'!$AF$4:$AG$69,2,FALSE),0)</f>
        <v>0</v>
      </c>
      <c r="CW13" s="32" t="s">
        <v>572</v>
      </c>
      <c r="CX13" s="31">
        <f>IFERROR(VLOOKUP(CW13,'Начисление очков 2023'!$AA$4:$AB$69,2,FALSE),0)</f>
        <v>0</v>
      </c>
      <c r="CY13" s="6" t="s">
        <v>572</v>
      </c>
      <c r="CZ13" s="28">
        <f>IFERROR(VLOOKUP(CY13,'Начисление очков 2023'!$AA$4:$AB$69,2,FALSE),0)</f>
        <v>0</v>
      </c>
      <c r="DA13" s="32" t="s">
        <v>572</v>
      </c>
      <c r="DB13" s="31">
        <f>IFERROR(VLOOKUP(DA13,'Начисление очков 2023'!$L$4:$M$69,2,FALSE),0)</f>
        <v>0</v>
      </c>
      <c r="DC13" s="6" t="s">
        <v>572</v>
      </c>
      <c r="DD13" s="28">
        <f>IFERROR(VLOOKUP(DC13,'Начисление очков 2023'!$L$4:$M$69,2,FALSE),0)</f>
        <v>0</v>
      </c>
      <c r="DE13" s="32" t="s">
        <v>572</v>
      </c>
      <c r="DF13" s="31">
        <f>IFERROR(VLOOKUP(DE13,'Начисление очков 2023'!$G$4:$H$69,2,FALSE),0)</f>
        <v>0</v>
      </c>
      <c r="DG13" s="6" t="s">
        <v>572</v>
      </c>
      <c r="DH13" s="28">
        <f>IFERROR(VLOOKUP(DG13,'Начисление очков 2023'!$AA$4:$AB$69,2,FALSE),0)</f>
        <v>0</v>
      </c>
      <c r="DI13" s="32" t="s">
        <v>572</v>
      </c>
      <c r="DJ13" s="31">
        <f>IFERROR(VLOOKUP(DI13,'Начисление очков 2023'!$AF$4:$AG$69,2,FALSE),0)</f>
        <v>0</v>
      </c>
      <c r="DK13" s="6" t="s">
        <v>572</v>
      </c>
      <c r="DL13" s="28">
        <f>IFERROR(VLOOKUP(DK13,'Начисление очков 2023'!$V$4:$W$69,2,FALSE),0)</f>
        <v>0</v>
      </c>
      <c r="DM13" s="32" t="s">
        <v>572</v>
      </c>
      <c r="DN13" s="31">
        <f>IFERROR(VLOOKUP(DM13,'Начисление очков 2023'!$Q$4:$R$69,2,FALSE),0)</f>
        <v>0</v>
      </c>
      <c r="DO13" s="6" t="s">
        <v>572</v>
      </c>
      <c r="DP13" s="28">
        <f>IFERROR(VLOOKUP(DO13,'Начисление очков 2023'!$AA$4:$AB$69,2,FALSE),0)</f>
        <v>0</v>
      </c>
      <c r="DQ13" s="32" t="s">
        <v>572</v>
      </c>
      <c r="DR13" s="31">
        <f>IFERROR(VLOOKUP(DQ13,'Начисление очков 2023'!$AA$4:$AB$69,2,FALSE),0)</f>
        <v>0</v>
      </c>
      <c r="DS13" s="6" t="s">
        <v>572</v>
      </c>
      <c r="DT13" s="28">
        <f>IFERROR(VLOOKUP(DS13,'Начисление очков 2023'!$AA$4:$AB$69,2,FALSE),0)</f>
        <v>0</v>
      </c>
      <c r="DU13" s="32" t="s">
        <v>572</v>
      </c>
      <c r="DV13" s="31">
        <f>IFERROR(VLOOKUP(DU13,'Начисление очков 2023'!$AF$4:$AG$69,2,FALSE),0)</f>
        <v>0</v>
      </c>
      <c r="DW13" s="6" t="s">
        <v>572</v>
      </c>
      <c r="DX13" s="28">
        <f>IFERROR(VLOOKUP(DW13,'Начисление очков 2023'!$AA$4:$AB$69,2,FALSE),0)</f>
        <v>0</v>
      </c>
      <c r="DY13" s="32">
        <v>2</v>
      </c>
      <c r="DZ13" s="31">
        <f>IFERROR(VLOOKUP(DY13,'Начисление очков 2023'!$B$4:$C$69,2,FALSE),0)</f>
        <v>600</v>
      </c>
      <c r="EA13" s="6" t="s">
        <v>572</v>
      </c>
      <c r="EB13" s="28">
        <f>IFERROR(VLOOKUP(EA13,'Начисление очков 2023'!$AA$4:$AB$69,2,FALSE),0)</f>
        <v>0</v>
      </c>
      <c r="EC13" s="32" t="s">
        <v>572</v>
      </c>
      <c r="ED13" s="31">
        <f>IFERROR(VLOOKUP(EC13,'Начисление очков 2023'!$V$4:$W$69,2,FALSE),0)</f>
        <v>0</v>
      </c>
      <c r="EE13" s="6" t="s">
        <v>572</v>
      </c>
      <c r="EF13" s="28">
        <f>IFERROR(VLOOKUP(EE13,'Начисление очков 2023'!$AA$4:$AB$69,2,FALSE),0)</f>
        <v>0</v>
      </c>
      <c r="EG13" s="32" t="s">
        <v>572</v>
      </c>
      <c r="EH13" s="31">
        <f>IFERROR(VLOOKUP(EG13,'Начисление очков 2023'!$AA$4:$AB$69,2,FALSE),0)</f>
        <v>0</v>
      </c>
      <c r="EI13" s="6" t="s">
        <v>572</v>
      </c>
      <c r="EJ13" s="28">
        <f>IFERROR(VLOOKUP(EI13,'Начисление очков 2023'!$G$4:$H$69,2,FALSE),0)</f>
        <v>0</v>
      </c>
      <c r="EK13" s="32" t="s">
        <v>572</v>
      </c>
      <c r="EL13" s="31">
        <f>IFERROR(VLOOKUP(EK13,'Начисление очков 2023'!$V$4:$W$69,2,FALSE),0)</f>
        <v>0</v>
      </c>
      <c r="EM13" s="6">
        <v>3</v>
      </c>
      <c r="EN13" s="28">
        <f>IFERROR(VLOOKUP(EM13,'Начисление очков 2023'!$B$4:$C$101,2,FALSE),0)</f>
        <v>420</v>
      </c>
      <c r="EO13" s="32" t="s">
        <v>572</v>
      </c>
      <c r="EP13" s="31">
        <f>IFERROR(VLOOKUP(EO13,'Начисление очков 2023'!$AA$4:$AB$69,2,FALSE),0)</f>
        <v>0</v>
      </c>
      <c r="EQ13" s="6" t="s">
        <v>572</v>
      </c>
      <c r="ER13" s="28">
        <f>IFERROR(VLOOKUP(EQ13,'Начисление очков 2023'!$AF$4:$AG$69,2,FALSE),0)</f>
        <v>0</v>
      </c>
      <c r="ES13" s="32">
        <v>12</v>
      </c>
      <c r="ET13" s="31">
        <f>IFERROR(VLOOKUP(ES13,'Начисление очков 2023'!$B$4:$C$101,2,FALSE),0)</f>
        <v>110</v>
      </c>
      <c r="EU13" s="6">
        <v>3</v>
      </c>
      <c r="EV13" s="28">
        <f>IFERROR(VLOOKUP(EU13,'Начисление очков 2023'!$G$4:$H$69,2,FALSE),0)</f>
        <v>250</v>
      </c>
      <c r="EW13" s="32" t="s">
        <v>572</v>
      </c>
      <c r="EX13" s="31">
        <f>IFERROR(VLOOKUP(EW13,'Начисление очков 2023'!$AA$4:$AB$69,2,FALSE),0)</f>
        <v>0</v>
      </c>
      <c r="EY13" s="6" t="s">
        <v>572</v>
      </c>
      <c r="EZ13" s="28">
        <f>IFERROR(VLOOKUP(EY13,'Начисление очков 2023'!$AA$4:$AB$69,2,FALSE),0)</f>
        <v>0</v>
      </c>
      <c r="FA13" s="32" t="s">
        <v>572</v>
      </c>
      <c r="FB13" s="31">
        <f>IFERROR(VLOOKUP(FA13,'Начисление очков 2023'!$L$4:$M$69,2,FALSE),0)</f>
        <v>0</v>
      </c>
      <c r="FC13" s="6" t="s">
        <v>572</v>
      </c>
      <c r="FD13" s="28">
        <f>IFERROR(VLOOKUP(FC13,'Начисление очков 2023'!$AF$4:$AG$69,2,FALSE),0)</f>
        <v>0</v>
      </c>
      <c r="FE13" s="32" t="s">
        <v>572</v>
      </c>
      <c r="FF13" s="31">
        <f>IFERROR(VLOOKUP(FE13,'Начисление очков 2023'!$AA$4:$AB$69,2,FALSE),0)</f>
        <v>0</v>
      </c>
      <c r="FG13" s="6">
        <v>3</v>
      </c>
      <c r="FH13" s="28">
        <f>IFERROR(VLOOKUP(FG13,'Начисление очков 2023'!$G$4:$H$69,2,FALSE),0)</f>
        <v>250</v>
      </c>
      <c r="FI13" s="32" t="s">
        <v>572</v>
      </c>
      <c r="FJ13" s="31">
        <f>IFERROR(VLOOKUP(FI13,'Начисление очков 2023'!$AA$4:$AB$69,2,FALSE),0)</f>
        <v>0</v>
      </c>
      <c r="FK13" s="6" t="s">
        <v>572</v>
      </c>
      <c r="FL13" s="28">
        <f>IFERROR(VLOOKUP(FK13,'Начисление очков 2023'!$AA$4:$AB$69,2,FALSE),0)</f>
        <v>0</v>
      </c>
      <c r="FM13" s="32" t="s">
        <v>572</v>
      </c>
      <c r="FN13" s="31">
        <f>IFERROR(VLOOKUP(FM13,'Начисление очков 2023'!$AA$4:$AB$69,2,FALSE),0)</f>
        <v>0</v>
      </c>
      <c r="FO13" s="6" t="s">
        <v>572</v>
      </c>
      <c r="FP13" s="28">
        <f>IFERROR(VLOOKUP(FO13,'Начисление очков 2023'!$AF$4:$AG$69,2,FALSE),0)</f>
        <v>0</v>
      </c>
      <c r="FQ13" s="109">
        <v>4</v>
      </c>
      <c r="FR13" s="110" t="s">
        <v>563</v>
      </c>
      <c r="FS13" s="110" t="s">
        <v>516</v>
      </c>
      <c r="FT13" s="109">
        <v>4.5</v>
      </c>
      <c r="FU13" s="111"/>
      <c r="FV13" s="108">
        <v>2376</v>
      </c>
      <c r="FW13" s="106">
        <v>0</v>
      </c>
      <c r="FX13" s="107" t="s">
        <v>563</v>
      </c>
      <c r="FY13" s="108">
        <v>2486</v>
      </c>
      <c r="FZ13" s="127" t="s">
        <v>572</v>
      </c>
      <c r="GA13" s="121">
        <f>IFERROR(VLOOKUP(FZ13,'Начисление очков 2023'!$AA$4:$AB$69,2,FALSE),0)</f>
        <v>0</v>
      </c>
    </row>
    <row r="14" spans="1:191" s="2" customFormat="1" ht="15.95" customHeight="1" x14ac:dyDescent="0.25">
      <c r="A14" s="25"/>
      <c r="B14" s="6" t="str">
        <f>IFERROR(INDEX('Ласт турнир'!$A$1:$A$96,MATCH($D14,'Ласт турнир'!$B$1:$B$96,0)),"")</f>
        <v/>
      </c>
      <c r="C14" s="25"/>
      <c r="D14" s="39" t="s">
        <v>67</v>
      </c>
      <c r="E14" s="40">
        <f>E13+1</f>
        <v>5</v>
      </c>
      <c r="F14" s="59" t="str">
        <f>IF(FQ14=0," ",IF(FQ14-E14=0," ",FQ14-E14))</f>
        <v xml:space="preserve"> </v>
      </c>
      <c r="G14" s="94" t="s">
        <v>516</v>
      </c>
      <c r="H14" s="55">
        <v>4.5</v>
      </c>
      <c r="I14" s="134"/>
      <c r="J14" s="139">
        <f>AB14+AP14+BB14+BN14+BR14+SUMPRODUCT(LARGE((T14,V14,X14,Z14,AD14,AF14,AH14,AJ14,AL14,AN14,AR14,AT14,AV14,AX14,AZ14,BD14,BF14,BH14,BJ14,BL14,BP14,BT14,BV14,BX14,BZ14,CB14,CD14,CF14,CH14,CJ14,CL14,CN14,CP14,CR14,CT14,CV14,CX14,CZ14,DB14,DD14,DF14,DH14,DJ14,DL14,DN14,DP14,DR14,DT14,DV14,DX14,DZ14,EB14,ED14,EF14,EH14,EJ14,EL14,EN14,EP14,ER14,ET14,EV14,EX14,EZ14,FB14,FD14,FF14,FH14,FJ14,FL14,FN14,FP14),{1,2,3,4,5,6,7,8}))</f>
        <v>2207</v>
      </c>
      <c r="K14" s="135">
        <f>J14-FV14</f>
        <v>0</v>
      </c>
      <c r="L14" s="140" t="str">
        <f>IF(SUMIF(S14:FP14,"&lt;0")&lt;&gt;0,SUMIF(S14:FP14,"&lt;0")*(-1)," ")</f>
        <v xml:space="preserve"> </v>
      </c>
      <c r="M14" s="141">
        <f>T14+V14+X14+Z14+AB14+AD14+AF14+AH14+AJ14+AL14+AN14+AP14+AR14+AT14+AV14+AX14+AZ14+BB14+BD14+BF14+BH14+BJ14+BL14+BN14+BP14+BR14+BT14+BV14+BX14+BZ14+CB14+CD14+CF14+CH14+CJ14+CL14+CN14+CP14+CR14+CT14+CV14+CX14+CZ14+DB14+DD14+DF14+DH14+DJ14+DL14+DN14+DP14+DR14+DT14+DV14+DX14+DZ14+EB14+ED14+EF14+EH14+EJ14+EL14+EN14+EP14+ER14+ET14+EV14+EX14+EZ14+FB14+FD14+FF14+FH14+FJ14+FL14+FN14+FP14</f>
        <v>2207</v>
      </c>
      <c r="N14" s="135">
        <f>M14-FY14</f>
        <v>0</v>
      </c>
      <c r="O14" s="136">
        <f>ROUNDUP(COUNTIF(S14:FP14,"&gt; 0")/2,0)</f>
        <v>11</v>
      </c>
      <c r="P14" s="142">
        <f>IF(O14=0,"-",IF(O14-R14&gt;8,J14/(8+R14),J14/O14))</f>
        <v>200.63636363636363</v>
      </c>
      <c r="Q14" s="145">
        <f>IF(OR(M14=0,O14=0),"-",M14/O14)</f>
        <v>200.63636363636363</v>
      </c>
      <c r="R14" s="150">
        <f>+IF(AA14="",0,1)+IF(AO14="",0,1)++IF(BA14="",0,1)+IF(BM14="",0,1)+IF(BQ14="",0,1)</f>
        <v>3</v>
      </c>
      <c r="S14" s="6" t="s">
        <v>572</v>
      </c>
      <c r="T14" s="28">
        <f>IFERROR(VLOOKUP(S14,'Начисление очков 2024'!$AA$4:$AB$69,2,FALSE),0)</f>
        <v>0</v>
      </c>
      <c r="U14" s="32" t="s">
        <v>572</v>
      </c>
      <c r="V14" s="31">
        <f>IFERROR(VLOOKUP(U14,'Начисление очков 2024'!$AA$4:$AB$69,2,FALSE),0)</f>
        <v>0</v>
      </c>
      <c r="W14" s="6" t="s">
        <v>572</v>
      </c>
      <c r="X14" s="28">
        <f>IFERROR(VLOOKUP(W14,'Начисление очков 2024'!$L$4:$M$69,2,FALSE),0)</f>
        <v>0</v>
      </c>
      <c r="Y14" s="32" t="s">
        <v>572</v>
      </c>
      <c r="Z14" s="31">
        <f>IFERROR(VLOOKUP(Y14,'Начисление очков 2024'!$AA$4:$AB$69,2,FALSE),0)</f>
        <v>0</v>
      </c>
      <c r="AA14" s="6">
        <v>16</v>
      </c>
      <c r="AB14" s="28">
        <f>ROUND(IFERROR(VLOOKUP(AA14,'Начисление очков 2024'!$L$4:$M$69,2,FALSE),0)/4,0)</f>
        <v>8</v>
      </c>
      <c r="AC14" s="32" t="s">
        <v>572</v>
      </c>
      <c r="AD14" s="31">
        <f>IFERROR(VLOOKUP(AC14,'Начисление очков 2024'!$AA$4:$AB$69,2,FALSE),0)</f>
        <v>0</v>
      </c>
      <c r="AE14" s="6" t="s">
        <v>572</v>
      </c>
      <c r="AF14" s="28">
        <f>IFERROR(VLOOKUP(AE14,'Начисление очков 2024'!$AA$4:$AB$69,2,FALSE),0)</f>
        <v>0</v>
      </c>
      <c r="AG14" s="32" t="s">
        <v>572</v>
      </c>
      <c r="AH14" s="31">
        <f>IFERROR(VLOOKUP(AG14,'Начисление очков 2024'!$Q$4:$R$69,2,FALSE),0)</f>
        <v>0</v>
      </c>
      <c r="AI14" s="6" t="s">
        <v>572</v>
      </c>
      <c r="AJ14" s="28">
        <f>IFERROR(VLOOKUP(AI14,'Начисление очков 2024'!$AA$4:$AB$69,2,FALSE),0)</f>
        <v>0</v>
      </c>
      <c r="AK14" s="32" t="s">
        <v>572</v>
      </c>
      <c r="AL14" s="31">
        <f>IFERROR(VLOOKUP(AK14,'Начисление очков 2024'!$AA$4:$AB$69,2,FALSE),0)</f>
        <v>0</v>
      </c>
      <c r="AM14" s="6" t="s">
        <v>572</v>
      </c>
      <c r="AN14" s="28">
        <f>IFERROR(VLOOKUP(AM14,'Начисление очков 2023'!$AF$4:$AG$69,2,FALSE),0)</f>
        <v>0</v>
      </c>
      <c r="AO14" s="32" t="s">
        <v>572</v>
      </c>
      <c r="AP14" s="31">
        <f>ROUND(IFERROR(VLOOKUP(AO14,'Начисление очков 2024'!$G$4:$H$69,2,FALSE),0)/4,0)</f>
        <v>0</v>
      </c>
      <c r="AQ14" s="6" t="s">
        <v>572</v>
      </c>
      <c r="AR14" s="28">
        <f>IFERROR(VLOOKUP(AQ14,'Начисление очков 2024'!$AA$4:$AB$69,2,FALSE),0)</f>
        <v>0</v>
      </c>
      <c r="AS14" s="32">
        <v>5</v>
      </c>
      <c r="AT14" s="31">
        <f>IFERROR(VLOOKUP(AS14,'Начисление очков 2024'!$G$4:$H$69,2,FALSE),0)</f>
        <v>150</v>
      </c>
      <c r="AU14" s="6" t="s">
        <v>572</v>
      </c>
      <c r="AV14" s="28">
        <f>IFERROR(VLOOKUP(AU14,'Начисление очков 2023'!$V$4:$W$69,2,FALSE),0)</f>
        <v>0</v>
      </c>
      <c r="AW14" s="32" t="s">
        <v>572</v>
      </c>
      <c r="AX14" s="31">
        <f>IFERROR(VLOOKUP(AW14,'Начисление очков 2024'!$Q$4:$R$69,2,FALSE),0)</f>
        <v>0</v>
      </c>
      <c r="AY14" s="6" t="s">
        <v>572</v>
      </c>
      <c r="AZ14" s="28">
        <f>IFERROR(VLOOKUP(AY14,'Начисление очков 2024'!$AA$4:$AB$69,2,FALSE),0)</f>
        <v>0</v>
      </c>
      <c r="BA14" s="32">
        <v>2</v>
      </c>
      <c r="BB14" s="31">
        <f>ROUND(IFERROR(VLOOKUP(BA14,'Начисление очков 2024'!$G$4:$H$69,2,FALSE),0)/4,0)</f>
        <v>90</v>
      </c>
      <c r="BC14" s="6" t="s">
        <v>572</v>
      </c>
      <c r="BD14" s="28">
        <f>IFERROR(VLOOKUP(BC14,'Начисление очков 2023'!$AA$4:$AB$69,2,FALSE),0)</f>
        <v>0</v>
      </c>
      <c r="BE14" s="32">
        <v>8</v>
      </c>
      <c r="BF14" s="31">
        <f>IFERROR(VLOOKUP(BE14,'Начисление очков 2024'!$G$4:$H$69,2,FALSE),0)</f>
        <v>110</v>
      </c>
      <c r="BG14" s="6" t="s">
        <v>572</v>
      </c>
      <c r="BH14" s="28">
        <f>IFERROR(VLOOKUP(BG14,'Начисление очков 2024'!$Q$4:$R$69,2,FALSE),0)</f>
        <v>0</v>
      </c>
      <c r="BI14" s="32" t="s">
        <v>572</v>
      </c>
      <c r="BJ14" s="31">
        <f>IFERROR(VLOOKUP(BI14,'Начисление очков 2024'!$AA$4:$AB$69,2,FALSE),0)</f>
        <v>0</v>
      </c>
      <c r="BK14" s="6" t="s">
        <v>572</v>
      </c>
      <c r="BL14" s="28">
        <f>IFERROR(VLOOKUP(BK14,'Начисление очков 2023'!$V$4:$W$69,2,FALSE),0)</f>
        <v>0</v>
      </c>
      <c r="BM14" s="32" t="s">
        <v>572</v>
      </c>
      <c r="BN14" s="31">
        <f>ROUND(IFERROR(VLOOKUP(BM14,'Начисление очков 2023'!$L$4:$M$69,2,FALSE),0)/4,0)</f>
        <v>0</v>
      </c>
      <c r="BO14" s="6" t="s">
        <v>572</v>
      </c>
      <c r="BP14" s="28">
        <f>IFERROR(VLOOKUP(BO14,'Начисление очков 2023'!$AA$4:$AB$69,2,FALSE),0)</f>
        <v>0</v>
      </c>
      <c r="BQ14" s="32">
        <v>20</v>
      </c>
      <c r="BR14" s="31">
        <f>ROUND(IFERROR(VLOOKUP(BQ14,'Начисление очков 2023'!$L$4:$M$69,2,FALSE),0)/4,0)</f>
        <v>4</v>
      </c>
      <c r="BS14" s="6" t="s">
        <v>572</v>
      </c>
      <c r="BT14" s="28">
        <f>IFERROR(VLOOKUP(BS14,'Начисление очков 2023'!$AA$4:$AB$69,2,FALSE),0)</f>
        <v>0</v>
      </c>
      <c r="BU14" s="32" t="s">
        <v>572</v>
      </c>
      <c r="BV14" s="31">
        <f>IFERROR(VLOOKUP(BU14,'Начисление очков 2023'!$L$4:$M$69,2,FALSE),0)</f>
        <v>0</v>
      </c>
      <c r="BW14" s="6" t="s">
        <v>572</v>
      </c>
      <c r="BX14" s="28">
        <f>IFERROR(VLOOKUP(BW14,'Начисление очков 2023'!$AA$4:$AB$69,2,FALSE),0)</f>
        <v>0</v>
      </c>
      <c r="BY14" s="32" t="s">
        <v>572</v>
      </c>
      <c r="BZ14" s="31">
        <f>IFERROR(VLOOKUP(BY14,'Начисление очков 2023'!$AF$4:$AG$69,2,FALSE),0)</f>
        <v>0</v>
      </c>
      <c r="CA14" s="6" t="s">
        <v>572</v>
      </c>
      <c r="CB14" s="28">
        <f>IFERROR(VLOOKUP(CA14,'Начисление очков 2023'!$V$4:$W$69,2,FALSE),0)</f>
        <v>0</v>
      </c>
      <c r="CC14" s="32" t="s">
        <v>572</v>
      </c>
      <c r="CD14" s="31">
        <f>IFERROR(VLOOKUP(CC14,'Начисление очков 2023'!$AA$4:$AB$69,2,FALSE),0)</f>
        <v>0</v>
      </c>
      <c r="CE14" s="47">
        <v>1</v>
      </c>
      <c r="CF14" s="96">
        <v>650</v>
      </c>
      <c r="CG14" s="32" t="s">
        <v>572</v>
      </c>
      <c r="CH14" s="31">
        <f>IFERROR(VLOOKUP(CG14,'Начисление очков 2023'!$AA$4:$AB$69,2,FALSE),0)</f>
        <v>0</v>
      </c>
      <c r="CI14" s="6">
        <v>10</v>
      </c>
      <c r="CJ14" s="28">
        <f>IFERROR(VLOOKUP(CI14,'Начисление очков 2023_1'!$B$4:$C$117,2,FALSE),0)</f>
        <v>125</v>
      </c>
      <c r="CK14" s="32" t="s">
        <v>572</v>
      </c>
      <c r="CL14" s="31">
        <f>IFERROR(VLOOKUP(CK14,'Начисление очков 2023'!$V$4:$W$69,2,FALSE),0)</f>
        <v>0</v>
      </c>
      <c r="CM14" s="6" t="s">
        <v>572</v>
      </c>
      <c r="CN14" s="28">
        <f>IFERROR(VLOOKUP(CM14,'Начисление очков 2023'!$AF$4:$AG$69,2,FALSE),0)</f>
        <v>0</v>
      </c>
      <c r="CO14" s="32" t="s">
        <v>572</v>
      </c>
      <c r="CP14" s="31">
        <f>IFERROR(VLOOKUP(CO14,'Начисление очков 2023'!$G$4:$H$69,2,FALSE),0)</f>
        <v>0</v>
      </c>
      <c r="CQ14" s="6" t="s">
        <v>572</v>
      </c>
      <c r="CR14" s="28">
        <f>IFERROR(VLOOKUP(CQ14,'Начисление очков 2023'!$AA$4:$AB$69,2,FALSE),0)</f>
        <v>0</v>
      </c>
      <c r="CS14" s="32" t="s">
        <v>572</v>
      </c>
      <c r="CT14" s="31">
        <f>IFERROR(VLOOKUP(CS14,'Начисление очков 2023'!$Q$4:$R$69,2,FALSE),0)</f>
        <v>0</v>
      </c>
      <c r="CU14" s="6" t="s">
        <v>572</v>
      </c>
      <c r="CV14" s="28">
        <f>IFERROR(VLOOKUP(CU14,'Начисление очков 2023'!$AF$4:$AG$69,2,FALSE),0)</f>
        <v>0</v>
      </c>
      <c r="CW14" s="32" t="s">
        <v>572</v>
      </c>
      <c r="CX14" s="31">
        <f>IFERROR(VLOOKUP(CW14,'Начисление очков 2023'!$AA$4:$AB$69,2,FALSE),0)</f>
        <v>0</v>
      </c>
      <c r="CY14" s="6" t="s">
        <v>572</v>
      </c>
      <c r="CZ14" s="28">
        <f>IFERROR(VLOOKUP(CY14,'Начисление очков 2023'!$AA$4:$AB$69,2,FALSE),0)</f>
        <v>0</v>
      </c>
      <c r="DA14" s="32" t="s">
        <v>572</v>
      </c>
      <c r="DB14" s="31">
        <f>IFERROR(VLOOKUP(DA14,'Начисление очков 2023'!$L$4:$M$69,2,FALSE),0)</f>
        <v>0</v>
      </c>
      <c r="DC14" s="6" t="s">
        <v>572</v>
      </c>
      <c r="DD14" s="28">
        <f>IFERROR(VLOOKUP(DC14,'Начисление очков 2023'!$L$4:$M$69,2,FALSE),0)</f>
        <v>0</v>
      </c>
      <c r="DE14" s="32">
        <v>2</v>
      </c>
      <c r="DF14" s="31">
        <f>IFERROR(VLOOKUP(DE14,'Начисление очков 2023'!$G$4:$H$69,2,FALSE),0)</f>
        <v>360</v>
      </c>
      <c r="DG14" s="6" t="s">
        <v>572</v>
      </c>
      <c r="DH14" s="28">
        <f>IFERROR(VLOOKUP(DG14,'Начисление очков 2023'!$AA$4:$AB$69,2,FALSE),0)</f>
        <v>0</v>
      </c>
      <c r="DI14" s="32" t="s">
        <v>572</v>
      </c>
      <c r="DJ14" s="31">
        <f>IFERROR(VLOOKUP(DI14,'Начисление очков 2023'!$AF$4:$AG$69,2,FALSE),0)</f>
        <v>0</v>
      </c>
      <c r="DK14" s="6" t="s">
        <v>572</v>
      </c>
      <c r="DL14" s="28">
        <f>IFERROR(VLOOKUP(DK14,'Начисление очков 2023'!$V$4:$W$69,2,FALSE),0)</f>
        <v>0</v>
      </c>
      <c r="DM14" s="32" t="s">
        <v>572</v>
      </c>
      <c r="DN14" s="31">
        <f>IFERROR(VLOOKUP(DM14,'Начисление очков 2023'!$Q$4:$R$69,2,FALSE),0)</f>
        <v>0</v>
      </c>
      <c r="DO14" s="6" t="s">
        <v>572</v>
      </c>
      <c r="DP14" s="28">
        <f>IFERROR(VLOOKUP(DO14,'Начисление очков 2023'!$AA$4:$AB$69,2,FALSE),0)</f>
        <v>0</v>
      </c>
      <c r="DQ14" s="32" t="s">
        <v>572</v>
      </c>
      <c r="DR14" s="31">
        <f>IFERROR(VLOOKUP(DQ14,'Начисление очков 2023'!$AA$4:$AB$69,2,FALSE),0)</f>
        <v>0</v>
      </c>
      <c r="DS14" s="6" t="s">
        <v>572</v>
      </c>
      <c r="DT14" s="28">
        <f>IFERROR(VLOOKUP(DS14,'Начисление очков 2023'!$AA$4:$AB$69,2,FALSE),0)</f>
        <v>0</v>
      </c>
      <c r="DU14" s="32" t="s">
        <v>572</v>
      </c>
      <c r="DV14" s="31">
        <f>IFERROR(VLOOKUP(DU14,'Начисление очков 2023'!$AF$4:$AG$69,2,FALSE),0)</f>
        <v>0</v>
      </c>
      <c r="DW14" s="6" t="s">
        <v>572</v>
      </c>
      <c r="DX14" s="28">
        <f>IFERROR(VLOOKUP(DW14,'Начисление очков 2023'!$AA$4:$AB$69,2,FALSE),0)</f>
        <v>0</v>
      </c>
      <c r="DY14" s="32">
        <v>8</v>
      </c>
      <c r="DZ14" s="31">
        <f>IFERROR(VLOOKUP(DY14,'Начисление очков 2023'!$B$4:$C$69,2,FALSE),0)</f>
        <v>180</v>
      </c>
      <c r="EA14" s="6" t="s">
        <v>572</v>
      </c>
      <c r="EB14" s="28">
        <f>IFERROR(VLOOKUP(EA14,'Начисление очков 2023'!$AA$4:$AB$69,2,FALSE),0)</f>
        <v>0</v>
      </c>
      <c r="EC14" s="32" t="s">
        <v>572</v>
      </c>
      <c r="ED14" s="31">
        <f>IFERROR(VLOOKUP(EC14,'Начисление очков 2023'!$V$4:$W$69,2,FALSE),0)</f>
        <v>0</v>
      </c>
      <c r="EE14" s="6" t="s">
        <v>572</v>
      </c>
      <c r="EF14" s="28">
        <f>IFERROR(VLOOKUP(EE14,'Начисление очков 2023'!$AA$4:$AB$69,2,FALSE),0)</f>
        <v>0</v>
      </c>
      <c r="EG14" s="32" t="s">
        <v>572</v>
      </c>
      <c r="EH14" s="31">
        <f>IFERROR(VLOOKUP(EG14,'Начисление очков 2023'!$AA$4:$AB$69,2,FALSE),0)</f>
        <v>0</v>
      </c>
      <c r="EI14" s="6" t="s">
        <v>572</v>
      </c>
      <c r="EJ14" s="28">
        <f>IFERROR(VLOOKUP(EI14,'Начисление очков 2023'!$G$4:$H$69,2,FALSE),0)</f>
        <v>0</v>
      </c>
      <c r="EK14" s="32" t="s">
        <v>572</v>
      </c>
      <c r="EL14" s="31">
        <f>IFERROR(VLOOKUP(EK14,'Начисление очков 2023'!$V$4:$W$69,2,FALSE),0)</f>
        <v>0</v>
      </c>
      <c r="EM14" s="6" t="s">
        <v>572</v>
      </c>
      <c r="EN14" s="28">
        <f>IFERROR(VLOOKUP(EM14,'Начисление очков 2023'!$B$4:$C$101,2,FALSE),0)</f>
        <v>0</v>
      </c>
      <c r="EO14" s="32" t="s">
        <v>572</v>
      </c>
      <c r="EP14" s="31">
        <f>IFERROR(VLOOKUP(EO14,'Начисление очков 2023'!$AA$4:$AB$69,2,FALSE),0)</f>
        <v>0</v>
      </c>
      <c r="EQ14" s="6" t="s">
        <v>572</v>
      </c>
      <c r="ER14" s="28">
        <f>IFERROR(VLOOKUP(EQ14,'Начисление очков 2023'!$AF$4:$AG$69,2,FALSE),0)</f>
        <v>0</v>
      </c>
      <c r="ES14" s="32">
        <v>3</v>
      </c>
      <c r="ET14" s="31">
        <f>IFERROR(VLOOKUP(ES14,'Начисление очков 2023'!$B$4:$C$101,2,FALSE),0)</f>
        <v>420</v>
      </c>
      <c r="EU14" s="6">
        <v>8</v>
      </c>
      <c r="EV14" s="28">
        <f>IFERROR(VLOOKUP(EU14,'Начисление очков 2023'!$G$4:$H$69,2,FALSE),0)</f>
        <v>110</v>
      </c>
      <c r="EW14" s="32" t="s">
        <v>572</v>
      </c>
      <c r="EX14" s="31">
        <f>IFERROR(VLOOKUP(EW14,'Начисление очков 2023'!$AA$4:$AB$69,2,FALSE),0)</f>
        <v>0</v>
      </c>
      <c r="EY14" s="6" t="s">
        <v>572</v>
      </c>
      <c r="EZ14" s="28">
        <f>IFERROR(VLOOKUP(EY14,'Начисление очков 2023'!$AA$4:$AB$69,2,FALSE),0)</f>
        <v>0</v>
      </c>
      <c r="FA14" s="32" t="s">
        <v>572</v>
      </c>
      <c r="FB14" s="31">
        <f>IFERROR(VLOOKUP(FA14,'Начисление очков 2023'!$L$4:$M$69,2,FALSE),0)</f>
        <v>0</v>
      </c>
      <c r="FC14" s="6" t="s">
        <v>572</v>
      </c>
      <c r="FD14" s="28">
        <f>IFERROR(VLOOKUP(FC14,'Начисление очков 2023'!$AF$4:$AG$69,2,FALSE),0)</f>
        <v>0</v>
      </c>
      <c r="FE14" s="32" t="s">
        <v>572</v>
      </c>
      <c r="FF14" s="31">
        <f>IFERROR(VLOOKUP(FE14,'Начисление очков 2023'!$AA$4:$AB$69,2,FALSE),0)</f>
        <v>0</v>
      </c>
      <c r="FG14" s="6" t="s">
        <v>572</v>
      </c>
      <c r="FH14" s="28">
        <f>IFERROR(VLOOKUP(FG14,'Начисление очков 2023'!$G$4:$H$69,2,FALSE),0)</f>
        <v>0</v>
      </c>
      <c r="FI14" s="32" t="s">
        <v>572</v>
      </c>
      <c r="FJ14" s="31">
        <f>IFERROR(VLOOKUP(FI14,'Начисление очков 2023'!$AA$4:$AB$69,2,FALSE),0)</f>
        <v>0</v>
      </c>
      <c r="FK14" s="6" t="s">
        <v>572</v>
      </c>
      <c r="FL14" s="28">
        <f>IFERROR(VLOOKUP(FK14,'Начисление очков 2023'!$AA$4:$AB$69,2,FALSE),0)</f>
        <v>0</v>
      </c>
      <c r="FM14" s="32" t="s">
        <v>572</v>
      </c>
      <c r="FN14" s="31">
        <f>IFERROR(VLOOKUP(FM14,'Начисление очков 2023'!$AA$4:$AB$69,2,FALSE),0)</f>
        <v>0</v>
      </c>
      <c r="FO14" s="6" t="s">
        <v>572</v>
      </c>
      <c r="FP14" s="28">
        <f>IFERROR(VLOOKUP(FO14,'Начисление очков 2023'!$AF$4:$AG$69,2,FALSE),0)</f>
        <v>0</v>
      </c>
      <c r="FQ14" s="109">
        <v>5</v>
      </c>
      <c r="FR14" s="110" t="s">
        <v>563</v>
      </c>
      <c r="FS14" s="110" t="s">
        <v>516</v>
      </c>
      <c r="FT14" s="109">
        <v>4.5</v>
      </c>
      <c r="FU14" s="111"/>
      <c r="FV14" s="108">
        <v>2207</v>
      </c>
      <c r="FW14" s="106">
        <v>0</v>
      </c>
      <c r="FX14" s="107" t="s">
        <v>563</v>
      </c>
      <c r="FY14" s="108">
        <v>2207</v>
      </c>
      <c r="FZ14" s="127" t="s">
        <v>572</v>
      </c>
      <c r="GA14" s="121">
        <f>IFERROR(VLOOKUP(FZ14,'Начисление очков 2023'!$AA$4:$AB$69,2,FALSE),0)</f>
        <v>0</v>
      </c>
    </row>
    <row r="15" spans="1:191" s="2" customFormat="1" ht="15.95" customHeight="1" x14ac:dyDescent="0.25">
      <c r="A15" s="25"/>
      <c r="B15" s="6" t="str">
        <f>IFERROR(INDEX('Ласт турнир'!$A$1:$A$96,MATCH($D15,'Ласт турнир'!$B$1:$B$96,0)),"")</f>
        <v/>
      </c>
      <c r="C15" s="25"/>
      <c r="D15" s="39" t="s">
        <v>214</v>
      </c>
      <c r="E15" s="40">
        <f>E14+1</f>
        <v>6</v>
      </c>
      <c r="F15" s="59" t="str">
        <f>IF(FQ15=0," ",IF(FQ15-E15=0," ",FQ15-E15))</f>
        <v xml:space="preserve"> </v>
      </c>
      <c r="G15" s="94" t="s">
        <v>516</v>
      </c>
      <c r="H15" s="54">
        <v>4.5</v>
      </c>
      <c r="I15" s="134"/>
      <c r="J15" s="139">
        <f>AB15+AP15+BB15+BN15+BR15+SUMPRODUCT(LARGE((T15,V15,X15,Z15,AD15,AF15,AH15,AJ15,AL15,AN15,AR15,AT15,AV15,AX15,AZ15,BD15,BF15,BH15,BJ15,BL15,BP15,BT15,BV15,BX15,BZ15,CB15,CD15,CF15,CH15,CJ15,CL15,CN15,CP15,CR15,CT15,CV15,CX15,CZ15,DB15,DD15,DF15,DH15,DJ15,DL15,DN15,DP15,DR15,DT15,DV15,DX15,DZ15,EB15,ED15,EF15,EH15,EJ15,EL15,EN15,EP15,ER15,ET15,EV15,EX15,EZ15,FB15,FD15,FF15,FH15,FJ15,FL15,FN15,FP15),{1,2,3,4,5,6,7,8}))</f>
        <v>1964</v>
      </c>
      <c r="K15" s="135">
        <f>J15-FV15</f>
        <v>0</v>
      </c>
      <c r="L15" s="140">
        <f>IF(SUMIF(S15:FP15,"&lt;0")&lt;&gt;0,SUMIF(S15:FP15,"&lt;0")*(-1)," ")</f>
        <v>1</v>
      </c>
      <c r="M15" s="141">
        <f>T15+V15+X15+Z15+AB15+AD15+AF15+AH15+AJ15+AL15+AN15+AP15+AR15+AT15+AV15+AX15+AZ15+BB15+BD15+BF15+BH15+BJ15+BL15+BN15+BP15+BR15+BT15+BV15+BX15+BZ15+CB15+CD15+CF15+CH15+CJ15+CL15+CN15+CP15+CR15+CT15+CV15+CX15+CZ15+DB15+DD15+DF15+DH15+DJ15+DL15+DN15+DP15+DR15+DT15+DV15+DX15+DZ15+EB15+ED15+EF15+EH15+EJ15+EL15+EN15+EP15+ER15+ET15+EV15+EX15+EZ15+FB15+FD15+FF15+FH15+FJ15+FL15+FN15+FP15</f>
        <v>1964</v>
      </c>
      <c r="N15" s="135">
        <f>M15-FY15</f>
        <v>0</v>
      </c>
      <c r="O15" s="136">
        <f>ROUNDUP(COUNTIF(S15:FP15,"&gt; 0")/2,0)</f>
        <v>7</v>
      </c>
      <c r="P15" s="142">
        <f>IF(O15=0,"-",IF(O15-R15&gt;8,J15/(8+R15),J15/O15))</f>
        <v>280.57142857142856</v>
      </c>
      <c r="Q15" s="145">
        <f>IF(OR(M15=0,O15=0),"-",M15/O15)</f>
        <v>280.57142857142856</v>
      </c>
      <c r="R15" s="150">
        <f>+IF(AA15="",0,1)+IF(AO15="",0,1)++IF(BA15="",0,1)+IF(BM15="",0,1)+IF(BQ15="",0,1)</f>
        <v>2</v>
      </c>
      <c r="S15" s="6" t="s">
        <v>572</v>
      </c>
      <c r="T15" s="28">
        <f>IFERROR(VLOOKUP(S15,'Начисление очков 2024'!$AA$4:$AB$69,2,FALSE),0)</f>
        <v>0</v>
      </c>
      <c r="U15" s="32" t="s">
        <v>572</v>
      </c>
      <c r="V15" s="31">
        <f>IFERROR(VLOOKUP(U15,'Начисление очков 2024'!$AA$4:$AB$69,2,FALSE),0)</f>
        <v>0</v>
      </c>
      <c r="W15" s="6" t="s">
        <v>572</v>
      </c>
      <c r="X15" s="28">
        <f>IFERROR(VLOOKUP(W15,'Начисление очков 2024'!$L$4:$M$69,2,FALSE),0)</f>
        <v>0</v>
      </c>
      <c r="Y15" s="32" t="s">
        <v>572</v>
      </c>
      <c r="Z15" s="31">
        <f>IFERROR(VLOOKUP(Y15,'Начисление очков 2024'!$AA$4:$AB$69,2,FALSE),0)</f>
        <v>0</v>
      </c>
      <c r="AA15" s="6" t="s">
        <v>572</v>
      </c>
      <c r="AB15" s="28">
        <f>ROUND(IFERROR(VLOOKUP(AA15,'Начисление очков 2024'!$L$4:$M$69,2,FALSE),0)/4,0)</f>
        <v>0</v>
      </c>
      <c r="AC15" s="32" t="s">
        <v>572</v>
      </c>
      <c r="AD15" s="31">
        <f>IFERROR(VLOOKUP(AC15,'Начисление очков 2024'!$AA$4:$AB$69,2,FALSE),0)</f>
        <v>0</v>
      </c>
      <c r="AE15" s="6" t="s">
        <v>572</v>
      </c>
      <c r="AF15" s="28">
        <f>IFERROR(VLOOKUP(AE15,'Начисление очков 2024'!$AA$4:$AB$69,2,FALSE),0)</f>
        <v>0</v>
      </c>
      <c r="AG15" s="32" t="s">
        <v>572</v>
      </c>
      <c r="AH15" s="31">
        <f>IFERROR(VLOOKUP(AG15,'Начисление очков 2024'!$Q$4:$R$69,2,FALSE),0)</f>
        <v>0</v>
      </c>
      <c r="AI15" s="6" t="s">
        <v>572</v>
      </c>
      <c r="AJ15" s="28">
        <f>IFERROR(VLOOKUP(AI15,'Начисление очков 2024'!$AA$4:$AB$69,2,FALSE),0)</f>
        <v>0</v>
      </c>
      <c r="AK15" s="32" t="s">
        <v>572</v>
      </c>
      <c r="AL15" s="31">
        <f>IFERROR(VLOOKUP(AK15,'Начисление очков 2024'!$AA$4:$AB$69,2,FALSE),0)</f>
        <v>0</v>
      </c>
      <c r="AM15" s="6" t="s">
        <v>572</v>
      </c>
      <c r="AN15" s="28">
        <f>IFERROR(VLOOKUP(AM15,'Начисление очков 2023'!$AF$4:$AG$69,2,FALSE),0)</f>
        <v>0</v>
      </c>
      <c r="AO15" s="32" t="s">
        <v>572</v>
      </c>
      <c r="AP15" s="31">
        <f>ROUND(IFERROR(VLOOKUP(AO15,'Начисление очков 2024'!$G$4:$H$69,2,FALSE),0)/4,0)</f>
        <v>0</v>
      </c>
      <c r="AQ15" s="6" t="s">
        <v>572</v>
      </c>
      <c r="AR15" s="28">
        <f>IFERROR(VLOOKUP(AQ15,'Начисление очков 2024'!$AA$4:$AB$69,2,FALSE),0)</f>
        <v>0</v>
      </c>
      <c r="AS15" s="32">
        <v>-1</v>
      </c>
      <c r="AT15" s="31">
        <f>IFERROR(VLOOKUP(AS15,'Начисление очков 2024'!$G$4:$H$69,2,FALSE),0)</f>
        <v>0</v>
      </c>
      <c r="AU15" s="6" t="s">
        <v>572</v>
      </c>
      <c r="AV15" s="28">
        <f>IFERROR(VLOOKUP(AU15,'Начисление очков 2023'!$V$4:$W$69,2,FALSE),0)</f>
        <v>0</v>
      </c>
      <c r="AW15" s="32" t="s">
        <v>572</v>
      </c>
      <c r="AX15" s="31">
        <f>IFERROR(VLOOKUP(AW15,'Начисление очков 2024'!$Q$4:$R$69,2,FALSE),0)</f>
        <v>0</v>
      </c>
      <c r="AY15" s="6" t="s">
        <v>572</v>
      </c>
      <c r="AZ15" s="28">
        <f>IFERROR(VLOOKUP(AY15,'Начисление очков 2024'!$AA$4:$AB$69,2,FALSE),0)</f>
        <v>0</v>
      </c>
      <c r="BA15" s="32" t="s">
        <v>572</v>
      </c>
      <c r="BB15" s="31">
        <f>ROUND(IFERROR(VLOOKUP(BA15,'Начисление очков 2024'!$G$4:$H$69,2,FALSE),0)/4,0)</f>
        <v>0</v>
      </c>
      <c r="BC15" s="6" t="s">
        <v>572</v>
      </c>
      <c r="BD15" s="28">
        <f>IFERROR(VLOOKUP(BC15,'Начисление очков 2023'!$AA$4:$AB$69,2,FALSE),0)</f>
        <v>0</v>
      </c>
      <c r="BE15" s="32">
        <v>8</v>
      </c>
      <c r="BF15" s="31">
        <f>IFERROR(VLOOKUP(BE15,'Начисление очков 2024'!$G$4:$H$69,2,FALSE),0)</f>
        <v>110</v>
      </c>
      <c r="BG15" s="6" t="s">
        <v>572</v>
      </c>
      <c r="BH15" s="28">
        <f>IFERROR(VLOOKUP(BG15,'Начисление очков 2024'!$Q$4:$R$69,2,FALSE),0)</f>
        <v>0</v>
      </c>
      <c r="BI15" s="32" t="s">
        <v>572</v>
      </c>
      <c r="BJ15" s="31">
        <f>IFERROR(VLOOKUP(BI15,'Начисление очков 2024'!$AA$4:$AB$69,2,FALSE),0)</f>
        <v>0</v>
      </c>
      <c r="BK15" s="6" t="s">
        <v>572</v>
      </c>
      <c r="BL15" s="28">
        <f>IFERROR(VLOOKUP(BK15,'Начисление очков 2023'!$V$4:$W$69,2,FALSE),0)</f>
        <v>0</v>
      </c>
      <c r="BM15" s="32">
        <v>16</v>
      </c>
      <c r="BN15" s="31">
        <f>ROUND(IFERROR(VLOOKUP(BM15,'Начисление очков 2023'!$L$4:$M$69,2,FALSE),0)/4,0)</f>
        <v>8</v>
      </c>
      <c r="BO15" s="6" t="s">
        <v>572</v>
      </c>
      <c r="BP15" s="28">
        <f>IFERROR(VLOOKUP(BO15,'Начисление очков 2023'!$AA$4:$AB$69,2,FALSE),0)</f>
        <v>0</v>
      </c>
      <c r="BQ15" s="32">
        <v>8</v>
      </c>
      <c r="BR15" s="31">
        <f>ROUND(IFERROR(VLOOKUP(BQ15,'Начисление очков 2023'!$L$4:$M$69,2,FALSE),0)/4,0)</f>
        <v>16</v>
      </c>
      <c r="BS15" s="6" t="s">
        <v>572</v>
      </c>
      <c r="BT15" s="28">
        <f>IFERROR(VLOOKUP(BS15,'Начисление очков 2023'!$AA$4:$AB$69,2,FALSE),0)</f>
        <v>0</v>
      </c>
      <c r="BU15" s="32" t="s">
        <v>572</v>
      </c>
      <c r="BV15" s="31">
        <f>IFERROR(VLOOKUP(BU15,'Начисление очков 2023'!$L$4:$M$69,2,FALSE),0)</f>
        <v>0</v>
      </c>
      <c r="BW15" s="6" t="s">
        <v>572</v>
      </c>
      <c r="BX15" s="28">
        <f>IFERROR(VLOOKUP(BW15,'Начисление очков 2023'!$AA$4:$AB$69,2,FALSE),0)</f>
        <v>0</v>
      </c>
      <c r="BY15" s="32" t="s">
        <v>572</v>
      </c>
      <c r="BZ15" s="31">
        <f>IFERROR(VLOOKUP(BY15,'Начисление очков 2023'!$AF$4:$AG$69,2,FALSE),0)</f>
        <v>0</v>
      </c>
      <c r="CA15" s="6" t="s">
        <v>572</v>
      </c>
      <c r="CB15" s="28">
        <f>IFERROR(VLOOKUP(CA15,'Начисление очков 2023'!$V$4:$W$69,2,FALSE),0)</f>
        <v>0</v>
      </c>
      <c r="CC15" s="32" t="s">
        <v>572</v>
      </c>
      <c r="CD15" s="31">
        <f>IFERROR(VLOOKUP(CC15,'Начисление очков 2023'!$AA$4:$AB$69,2,FALSE),0)</f>
        <v>0</v>
      </c>
      <c r="CE15" s="47"/>
      <c r="CF15" s="96"/>
      <c r="CG15" s="32" t="s">
        <v>572</v>
      </c>
      <c r="CH15" s="31">
        <f>IFERROR(VLOOKUP(CG15,'Начисление очков 2023'!$AA$4:$AB$69,2,FALSE),0)</f>
        <v>0</v>
      </c>
      <c r="CI15" s="6">
        <v>4</v>
      </c>
      <c r="CJ15" s="28">
        <f>IFERROR(VLOOKUP(CI15,'Начисление очков 2023_1'!$B$4:$C$117,2,FALSE),0)</f>
        <v>360</v>
      </c>
      <c r="CK15" s="32" t="s">
        <v>572</v>
      </c>
      <c r="CL15" s="31">
        <f>IFERROR(VLOOKUP(CK15,'Начисление очков 2023'!$V$4:$W$69,2,FALSE),0)</f>
        <v>0</v>
      </c>
      <c r="CM15" s="6" t="s">
        <v>572</v>
      </c>
      <c r="CN15" s="28">
        <f>IFERROR(VLOOKUP(CM15,'Начисление очков 2023'!$AF$4:$AG$69,2,FALSE),0)</f>
        <v>0</v>
      </c>
      <c r="CO15" s="32">
        <v>8</v>
      </c>
      <c r="CP15" s="31">
        <f>IFERROR(VLOOKUP(CO15,'Начисление очков 2023'!$G$4:$H$69,2,FALSE),0)</f>
        <v>110</v>
      </c>
      <c r="CQ15" s="6" t="s">
        <v>572</v>
      </c>
      <c r="CR15" s="28">
        <f>IFERROR(VLOOKUP(CQ15,'Начисление очков 2023'!$AA$4:$AB$69,2,FALSE),0)</f>
        <v>0</v>
      </c>
      <c r="CS15" s="32" t="s">
        <v>572</v>
      </c>
      <c r="CT15" s="31">
        <f>IFERROR(VLOOKUP(CS15,'Начисление очков 2023'!$Q$4:$R$69,2,FALSE),0)</f>
        <v>0</v>
      </c>
      <c r="CU15" s="6" t="s">
        <v>572</v>
      </c>
      <c r="CV15" s="28">
        <f>IFERROR(VLOOKUP(CU15,'Начисление очков 2023'!$AF$4:$AG$69,2,FALSE),0)</f>
        <v>0</v>
      </c>
      <c r="CW15" s="32" t="s">
        <v>572</v>
      </c>
      <c r="CX15" s="31">
        <f>IFERROR(VLOOKUP(CW15,'Начисление очков 2023'!$AA$4:$AB$69,2,FALSE),0)</f>
        <v>0</v>
      </c>
      <c r="CY15" s="6" t="s">
        <v>572</v>
      </c>
      <c r="CZ15" s="28">
        <f>IFERROR(VLOOKUP(CY15,'Начисление очков 2023'!$AA$4:$AB$69,2,FALSE),0)</f>
        <v>0</v>
      </c>
      <c r="DA15" s="32" t="s">
        <v>572</v>
      </c>
      <c r="DB15" s="31">
        <f>IFERROR(VLOOKUP(DA15,'Начисление очков 2023'!$L$4:$M$69,2,FALSE),0)</f>
        <v>0</v>
      </c>
      <c r="DC15" s="6" t="s">
        <v>572</v>
      </c>
      <c r="DD15" s="28">
        <f>IFERROR(VLOOKUP(DC15,'Начисление очков 2023'!$L$4:$M$69,2,FALSE),0)</f>
        <v>0</v>
      </c>
      <c r="DE15" s="32" t="s">
        <v>572</v>
      </c>
      <c r="DF15" s="31">
        <f>IFERROR(VLOOKUP(DE15,'Начисление очков 2023'!$G$4:$H$69,2,FALSE),0)</f>
        <v>0</v>
      </c>
      <c r="DG15" s="6" t="s">
        <v>572</v>
      </c>
      <c r="DH15" s="28">
        <f>IFERROR(VLOOKUP(DG15,'Начисление очков 2023'!$AA$4:$AB$69,2,FALSE),0)</f>
        <v>0</v>
      </c>
      <c r="DI15" s="32" t="s">
        <v>572</v>
      </c>
      <c r="DJ15" s="31">
        <f>IFERROR(VLOOKUP(DI15,'Начисление очков 2023'!$AF$4:$AG$69,2,FALSE),0)</f>
        <v>0</v>
      </c>
      <c r="DK15" s="6" t="s">
        <v>572</v>
      </c>
      <c r="DL15" s="28">
        <f>IFERROR(VLOOKUP(DK15,'Начисление очков 2023'!$V$4:$W$69,2,FALSE),0)</f>
        <v>0</v>
      </c>
      <c r="DM15" s="32" t="s">
        <v>572</v>
      </c>
      <c r="DN15" s="31">
        <f>IFERROR(VLOOKUP(DM15,'Начисление очков 2023'!$Q$4:$R$69,2,FALSE),0)</f>
        <v>0</v>
      </c>
      <c r="DO15" s="6" t="s">
        <v>572</v>
      </c>
      <c r="DP15" s="28">
        <f>IFERROR(VLOOKUP(DO15,'Начисление очков 2023'!$AA$4:$AB$69,2,FALSE),0)</f>
        <v>0</v>
      </c>
      <c r="DQ15" s="32" t="s">
        <v>572</v>
      </c>
      <c r="DR15" s="31">
        <f>IFERROR(VLOOKUP(DQ15,'Начисление очков 2023'!$AA$4:$AB$69,2,FALSE),0)</f>
        <v>0</v>
      </c>
      <c r="DS15" s="6" t="s">
        <v>572</v>
      </c>
      <c r="DT15" s="28">
        <f>IFERROR(VLOOKUP(DS15,'Начисление очков 2023'!$AA$4:$AB$69,2,FALSE),0)</f>
        <v>0</v>
      </c>
      <c r="DU15" s="32" t="s">
        <v>572</v>
      </c>
      <c r="DV15" s="31">
        <f>IFERROR(VLOOKUP(DU15,'Начисление очков 2023'!$AF$4:$AG$69,2,FALSE),0)</f>
        <v>0</v>
      </c>
      <c r="DW15" s="6" t="s">
        <v>572</v>
      </c>
      <c r="DX15" s="28">
        <f>IFERROR(VLOOKUP(DW15,'Начисление очков 2023'!$AA$4:$AB$69,2,FALSE),0)</f>
        <v>0</v>
      </c>
      <c r="DY15" s="32">
        <v>1</v>
      </c>
      <c r="DZ15" s="31">
        <f>IFERROR(VLOOKUP(DY15,'Начисление очков 2023'!$B$4:$C$69,2,FALSE),0)</f>
        <v>1000</v>
      </c>
      <c r="EA15" s="6" t="s">
        <v>572</v>
      </c>
      <c r="EB15" s="28">
        <f>IFERROR(VLOOKUP(EA15,'Начисление очков 2023'!$AA$4:$AB$69,2,FALSE),0)</f>
        <v>0</v>
      </c>
      <c r="EC15" s="32" t="s">
        <v>572</v>
      </c>
      <c r="ED15" s="31">
        <f>IFERROR(VLOOKUP(EC15,'Начисление очков 2023'!$V$4:$W$69,2,FALSE),0)</f>
        <v>0</v>
      </c>
      <c r="EE15" s="6" t="s">
        <v>572</v>
      </c>
      <c r="EF15" s="28">
        <f>IFERROR(VLOOKUP(EE15,'Начисление очков 2023'!$AA$4:$AB$69,2,FALSE),0)</f>
        <v>0</v>
      </c>
      <c r="EG15" s="32" t="s">
        <v>572</v>
      </c>
      <c r="EH15" s="31">
        <f>IFERROR(VLOOKUP(EG15,'Начисление очков 2023'!$AA$4:$AB$69,2,FALSE),0)</f>
        <v>0</v>
      </c>
      <c r="EI15" s="6" t="s">
        <v>572</v>
      </c>
      <c r="EJ15" s="28">
        <f>IFERROR(VLOOKUP(EI15,'Начисление очков 2023'!$G$4:$H$69,2,FALSE),0)</f>
        <v>0</v>
      </c>
      <c r="EK15" s="32" t="s">
        <v>572</v>
      </c>
      <c r="EL15" s="31">
        <f>IFERROR(VLOOKUP(EK15,'Начисление очков 2023'!$V$4:$W$69,2,FALSE),0)</f>
        <v>0</v>
      </c>
      <c r="EM15" s="6" t="s">
        <v>572</v>
      </c>
      <c r="EN15" s="28">
        <f>IFERROR(VLOOKUP(EM15,'Начисление очков 2023'!$B$4:$C$101,2,FALSE),0)</f>
        <v>0</v>
      </c>
      <c r="EO15" s="32" t="s">
        <v>572</v>
      </c>
      <c r="EP15" s="31">
        <f>IFERROR(VLOOKUP(EO15,'Начисление очков 2023'!$AA$4:$AB$69,2,FALSE),0)</f>
        <v>0</v>
      </c>
      <c r="EQ15" s="6" t="s">
        <v>572</v>
      </c>
      <c r="ER15" s="28">
        <f>IFERROR(VLOOKUP(EQ15,'Начисление очков 2023'!$AF$4:$AG$69,2,FALSE),0)</f>
        <v>0</v>
      </c>
      <c r="ES15" s="32">
        <v>4</v>
      </c>
      <c r="ET15" s="31">
        <f>IFERROR(VLOOKUP(ES15,'Начисление очков 2023'!$B$4:$C$101,2,FALSE),0)</f>
        <v>360</v>
      </c>
      <c r="EU15" s="6" t="s">
        <v>572</v>
      </c>
      <c r="EV15" s="28">
        <f>IFERROR(VLOOKUP(EU15,'Начисление очков 2023'!$G$4:$H$69,2,FALSE),0)</f>
        <v>0</v>
      </c>
      <c r="EW15" s="32" t="s">
        <v>572</v>
      </c>
      <c r="EX15" s="31">
        <f>IFERROR(VLOOKUP(EW15,'Начисление очков 2023'!$AA$4:$AB$69,2,FALSE),0)</f>
        <v>0</v>
      </c>
      <c r="EY15" s="6" t="s">
        <v>572</v>
      </c>
      <c r="EZ15" s="28">
        <f>IFERROR(VLOOKUP(EY15,'Начисление очков 2023'!$AA$4:$AB$69,2,FALSE),0)</f>
        <v>0</v>
      </c>
      <c r="FA15" s="32" t="s">
        <v>572</v>
      </c>
      <c r="FB15" s="31">
        <f>IFERROR(VLOOKUP(FA15,'Начисление очков 2023'!$L$4:$M$69,2,FALSE),0)</f>
        <v>0</v>
      </c>
      <c r="FC15" s="6" t="s">
        <v>572</v>
      </c>
      <c r="FD15" s="28">
        <f>IFERROR(VLOOKUP(FC15,'Начисление очков 2023'!$AF$4:$AG$69,2,FALSE),0)</f>
        <v>0</v>
      </c>
      <c r="FE15" s="32" t="s">
        <v>572</v>
      </c>
      <c r="FF15" s="31">
        <f>IFERROR(VLOOKUP(FE15,'Начисление очков 2023'!$AA$4:$AB$69,2,FALSE),0)</f>
        <v>0</v>
      </c>
      <c r="FG15" s="6" t="s">
        <v>572</v>
      </c>
      <c r="FH15" s="28">
        <f>IFERROR(VLOOKUP(FG15,'Начисление очков 2023'!$G$4:$H$69,2,FALSE),0)</f>
        <v>0</v>
      </c>
      <c r="FI15" s="32" t="s">
        <v>572</v>
      </c>
      <c r="FJ15" s="31">
        <f>IFERROR(VLOOKUP(FI15,'Начисление очков 2023'!$AA$4:$AB$69,2,FALSE),0)</f>
        <v>0</v>
      </c>
      <c r="FK15" s="6" t="s">
        <v>572</v>
      </c>
      <c r="FL15" s="28">
        <f>IFERROR(VLOOKUP(FK15,'Начисление очков 2023'!$AA$4:$AB$69,2,FALSE),0)</f>
        <v>0</v>
      </c>
      <c r="FM15" s="32" t="s">
        <v>572</v>
      </c>
      <c r="FN15" s="31">
        <f>IFERROR(VLOOKUP(FM15,'Начисление очков 2023'!$AA$4:$AB$69,2,FALSE),0)</f>
        <v>0</v>
      </c>
      <c r="FO15" s="6" t="s">
        <v>572</v>
      </c>
      <c r="FP15" s="28">
        <f>IFERROR(VLOOKUP(FO15,'Начисление очков 2023'!$AF$4:$AG$69,2,FALSE),0)</f>
        <v>0</v>
      </c>
      <c r="FQ15" s="109">
        <v>6</v>
      </c>
      <c r="FR15" s="110" t="s">
        <v>563</v>
      </c>
      <c r="FS15" s="110" t="s">
        <v>516</v>
      </c>
      <c r="FT15" s="109">
        <v>4.5</v>
      </c>
      <c r="FU15" s="111"/>
      <c r="FV15" s="108">
        <v>1964</v>
      </c>
      <c r="FW15" s="106">
        <v>0</v>
      </c>
      <c r="FX15" s="107">
        <v>1</v>
      </c>
      <c r="FY15" s="108">
        <v>1964</v>
      </c>
      <c r="FZ15" s="127" t="s">
        <v>572</v>
      </c>
      <c r="GA15" s="121">
        <f>IFERROR(VLOOKUP(FZ15,'Начисление очков 2023'!$AA$4:$AB$69,2,FALSE),0)</f>
        <v>0</v>
      </c>
      <c r="GF15" s="1"/>
      <c r="GI15" s="85"/>
    </row>
    <row r="16" spans="1:191" s="2" customFormat="1" ht="15.95" customHeight="1" x14ac:dyDescent="0.25">
      <c r="A16" s="25"/>
      <c r="B16" s="6" t="str">
        <f>IFERROR(INDEX('Ласт турнир'!$A$1:$A$96,MATCH($D16,'Ласт турнир'!$B$1:$B$96,0)),"")</f>
        <v/>
      </c>
      <c r="C16" s="25"/>
      <c r="D16" s="39" t="s">
        <v>9</v>
      </c>
      <c r="E16" s="40">
        <f>E15+1</f>
        <v>7</v>
      </c>
      <c r="F16" s="59" t="str">
        <f>IF(FQ16=0," ",IF(FQ16-E16=0," ",FQ16-E16))</f>
        <v xml:space="preserve"> </v>
      </c>
      <c r="G16" s="44" t="s">
        <v>516</v>
      </c>
      <c r="H16" s="54">
        <v>4.5</v>
      </c>
      <c r="I16" s="134"/>
      <c r="J16" s="139">
        <f>AB16+AP16+BB16+BN16+BR16+SUMPRODUCT(LARGE((T16,V16,X16,Z16,AD16,AF16,AH16,AJ16,AL16,AN16,AR16,AT16,AV16,AX16,AZ16,BD16,BF16,BH16,BJ16,BL16,BP16,BT16,BV16,BX16,BZ16,CB16,CD16,CF16,CH16,CJ16,CL16,CN16,CP16,CR16,CT16,CV16,CX16,CZ16,DB16,DD16,DF16,DH16,DJ16,DL16,DN16,DP16,DR16,DT16,DV16,DX16,DZ16,EB16,ED16,EF16,EH16,EJ16,EL16,EN16,EP16,ER16,ET16,EV16,EX16,EZ16,FB16,FD16,FF16,FH16,FJ16,FL16,FN16,FP16),{1,2,3,4,5,6,7,8}))</f>
        <v>1885</v>
      </c>
      <c r="K16" s="135">
        <f>J16-FV16</f>
        <v>0</v>
      </c>
      <c r="L16" s="140" t="str">
        <f>IF(SUMIF(S16:FP16,"&lt;0")&lt;&gt;0,SUMIF(S16:FP16,"&lt;0")*(-1)," ")</f>
        <v xml:space="preserve"> </v>
      </c>
      <c r="M16" s="141">
        <f>T16+V16+X16+Z16+AB16+AD16+AF16+AH16+AJ16+AL16+AN16+AP16+AR16+AT16+AV16+AX16+AZ16+BB16+BD16+BF16+BH16+BJ16+BL16+BN16+BP16+BR16+BT16+BV16+BX16+BZ16+CB16+CD16+CF16+CH16+CJ16+CL16+CN16+CP16+CR16+CT16+CV16+CX16+CZ16+DB16+DD16+DF16+DH16+DJ16+DL16+DN16+DP16+DR16+DT16+DV16+DX16+DZ16+EB16+ED16+EF16+EH16+EJ16+EL16+EN16+EP16+ER16+ET16+EV16+EX16+EZ16+FB16+FD16+FF16+FH16+FJ16+FL16+FN16+FP16</f>
        <v>2048</v>
      </c>
      <c r="N16" s="135">
        <f>M16-FY16</f>
        <v>0</v>
      </c>
      <c r="O16" s="136">
        <f>ROUNDUP(COUNTIF(S16:FP16,"&gt; 0")/2,0)</f>
        <v>14</v>
      </c>
      <c r="P16" s="142">
        <f>IF(O16=0,"-",IF(O16-R16&gt;8,J16/(8+R16),J16/O16))</f>
        <v>235.625</v>
      </c>
      <c r="Q16" s="145">
        <f>IF(OR(M16=0,O16=0),"-",M16/O16)</f>
        <v>146.28571428571428</v>
      </c>
      <c r="R16" s="150">
        <f>+IF(AA16="",0,1)+IF(AO16="",0,1)++IF(BA16="",0,1)+IF(BM16="",0,1)+IF(BQ16="",0,1)</f>
        <v>0</v>
      </c>
      <c r="S16" s="6" t="s">
        <v>572</v>
      </c>
      <c r="T16" s="28">
        <f>IFERROR(VLOOKUP(S16,'Начисление очков 2024'!$AA$4:$AB$69,2,FALSE),0)</f>
        <v>0</v>
      </c>
      <c r="U16" s="32" t="s">
        <v>572</v>
      </c>
      <c r="V16" s="31">
        <f>IFERROR(VLOOKUP(U16,'Начисление очков 2024'!$AA$4:$AB$69,2,FALSE),0)</f>
        <v>0</v>
      </c>
      <c r="W16" s="6">
        <v>8</v>
      </c>
      <c r="X16" s="28">
        <f>IFERROR(VLOOKUP(W16,'Начисление очков 2024'!$L$4:$M$69,2,FALSE),0)</f>
        <v>65</v>
      </c>
      <c r="Y16" s="32" t="s">
        <v>572</v>
      </c>
      <c r="Z16" s="31">
        <f>IFERROR(VLOOKUP(Y16,'Начисление очков 2024'!$AA$4:$AB$69,2,FALSE),0)</f>
        <v>0</v>
      </c>
      <c r="AA16" s="6" t="s">
        <v>572</v>
      </c>
      <c r="AB16" s="28">
        <f>ROUND(IFERROR(VLOOKUP(AA16,'Начисление очков 2024'!$L$4:$M$69,2,FALSE),0)/4,0)</f>
        <v>0</v>
      </c>
      <c r="AC16" s="32" t="s">
        <v>572</v>
      </c>
      <c r="AD16" s="31">
        <f>IFERROR(VLOOKUP(AC16,'Начисление очков 2024'!$AA$4:$AB$69,2,FALSE),0)</f>
        <v>0</v>
      </c>
      <c r="AE16" s="6" t="s">
        <v>572</v>
      </c>
      <c r="AF16" s="28">
        <f>IFERROR(VLOOKUP(AE16,'Начисление очков 2024'!$AA$4:$AB$69,2,FALSE),0)</f>
        <v>0</v>
      </c>
      <c r="AG16" s="32" t="s">
        <v>572</v>
      </c>
      <c r="AH16" s="31">
        <f>IFERROR(VLOOKUP(AG16,'Начисление очков 2024'!$Q$4:$R$69,2,FALSE),0)</f>
        <v>0</v>
      </c>
      <c r="AI16" s="6" t="s">
        <v>572</v>
      </c>
      <c r="AJ16" s="28">
        <f>IFERROR(VLOOKUP(AI16,'Начисление очков 2024'!$AA$4:$AB$69,2,FALSE),0)</f>
        <v>0</v>
      </c>
      <c r="AK16" s="32" t="s">
        <v>572</v>
      </c>
      <c r="AL16" s="31">
        <f>IFERROR(VLOOKUP(AK16,'Начисление очков 2024'!$AA$4:$AB$69,2,FALSE),0)</f>
        <v>0</v>
      </c>
      <c r="AM16" s="6" t="s">
        <v>572</v>
      </c>
      <c r="AN16" s="28">
        <f>IFERROR(VLOOKUP(AM16,'Начисление очков 2023'!$AF$4:$AG$69,2,FALSE),0)</f>
        <v>0</v>
      </c>
      <c r="AO16" s="32" t="s">
        <v>572</v>
      </c>
      <c r="AP16" s="31">
        <f>ROUND(IFERROR(VLOOKUP(AO16,'Начисление очков 2024'!$G$4:$H$69,2,FALSE),0)/4,0)</f>
        <v>0</v>
      </c>
      <c r="AQ16" s="6" t="s">
        <v>572</v>
      </c>
      <c r="AR16" s="28">
        <f>IFERROR(VLOOKUP(AQ16,'Начисление очков 2024'!$AA$4:$AB$69,2,FALSE),0)</f>
        <v>0</v>
      </c>
      <c r="AS16" s="32" t="s">
        <v>572</v>
      </c>
      <c r="AT16" s="31">
        <f>IFERROR(VLOOKUP(AS16,'Начисление очков 2024'!$G$4:$H$69,2,FALSE),0)</f>
        <v>0</v>
      </c>
      <c r="AU16" s="6" t="s">
        <v>572</v>
      </c>
      <c r="AV16" s="28">
        <f>IFERROR(VLOOKUP(AU16,'Начисление очков 2023'!$V$4:$W$69,2,FALSE),0)</f>
        <v>0</v>
      </c>
      <c r="AW16" s="32" t="s">
        <v>572</v>
      </c>
      <c r="AX16" s="31">
        <f>IFERROR(VLOOKUP(AW16,'Начисление очков 2024'!$Q$4:$R$69,2,FALSE),0)</f>
        <v>0</v>
      </c>
      <c r="AY16" s="6" t="s">
        <v>572</v>
      </c>
      <c r="AZ16" s="28">
        <f>IFERROR(VLOOKUP(AY16,'Начисление очков 2024'!$AA$4:$AB$69,2,FALSE),0)</f>
        <v>0</v>
      </c>
      <c r="BA16" s="32" t="s">
        <v>572</v>
      </c>
      <c r="BB16" s="31">
        <f>ROUND(IFERROR(VLOOKUP(BA16,'Начисление очков 2024'!$G$4:$H$69,2,FALSE),0)/4,0)</f>
        <v>0</v>
      </c>
      <c r="BC16" s="6" t="s">
        <v>572</v>
      </c>
      <c r="BD16" s="28">
        <f>IFERROR(VLOOKUP(BC16,'Начисление очков 2023'!$AA$4:$AB$69,2,FALSE),0)</f>
        <v>0</v>
      </c>
      <c r="BE16" s="32" t="s">
        <v>572</v>
      </c>
      <c r="BF16" s="31">
        <f>IFERROR(VLOOKUP(BE16,'Начисление очков 2024'!$G$4:$H$69,2,FALSE),0)</f>
        <v>0</v>
      </c>
      <c r="BG16" s="6" t="s">
        <v>572</v>
      </c>
      <c r="BH16" s="28">
        <f>IFERROR(VLOOKUP(BG16,'Начисление очков 2024'!$Q$4:$R$69,2,FALSE),0)</f>
        <v>0</v>
      </c>
      <c r="BI16" s="32" t="s">
        <v>572</v>
      </c>
      <c r="BJ16" s="31">
        <f>IFERROR(VLOOKUP(BI16,'Начисление очков 2024'!$AA$4:$AB$69,2,FALSE),0)</f>
        <v>0</v>
      </c>
      <c r="BK16" s="6" t="s">
        <v>572</v>
      </c>
      <c r="BL16" s="28">
        <f>IFERROR(VLOOKUP(BK16,'Начисление очков 2023'!$V$4:$W$69,2,FALSE),0)</f>
        <v>0</v>
      </c>
      <c r="BM16" s="32" t="s">
        <v>572</v>
      </c>
      <c r="BN16" s="31">
        <f>ROUND(IFERROR(VLOOKUP(BM16,'Начисление очков 2023'!$L$4:$M$69,2,FALSE),0)/4,0)</f>
        <v>0</v>
      </c>
      <c r="BO16" s="6" t="s">
        <v>572</v>
      </c>
      <c r="BP16" s="28">
        <f>IFERROR(VLOOKUP(BO16,'Начисление очков 2023'!$AA$4:$AB$69,2,FALSE),0)</f>
        <v>0</v>
      </c>
      <c r="BQ16" s="32" t="s">
        <v>572</v>
      </c>
      <c r="BR16" s="31">
        <f>ROUND(IFERROR(VLOOKUP(BQ16,'Начисление очков 2023'!$L$4:$M$69,2,FALSE),0)/4,0)</f>
        <v>0</v>
      </c>
      <c r="BS16" s="6" t="s">
        <v>572</v>
      </c>
      <c r="BT16" s="28">
        <f>IFERROR(VLOOKUP(BS16,'Начисление очков 2023'!$AA$4:$AB$69,2,FALSE),0)</f>
        <v>0</v>
      </c>
      <c r="BU16" s="32" t="s">
        <v>572</v>
      </c>
      <c r="BV16" s="31">
        <f>IFERROR(VLOOKUP(BU16,'Начисление очков 2023'!$L$4:$M$69,2,FALSE),0)</f>
        <v>0</v>
      </c>
      <c r="BW16" s="6" t="s">
        <v>572</v>
      </c>
      <c r="BX16" s="28">
        <f>IFERROR(VLOOKUP(BW16,'Начисление очков 2023'!$AA$4:$AB$69,2,FALSE),0)</f>
        <v>0</v>
      </c>
      <c r="BY16" s="32" t="s">
        <v>572</v>
      </c>
      <c r="BZ16" s="31">
        <f>IFERROR(VLOOKUP(BY16,'Начисление очков 2023'!$AF$4:$AG$69,2,FALSE),0)</f>
        <v>0</v>
      </c>
      <c r="CA16" s="6" t="s">
        <v>572</v>
      </c>
      <c r="CB16" s="28">
        <f>IFERROR(VLOOKUP(CA16,'Начисление очков 2023'!$V$4:$W$69,2,FALSE),0)</f>
        <v>0</v>
      </c>
      <c r="CC16" s="32" t="s">
        <v>572</v>
      </c>
      <c r="CD16" s="31">
        <f>IFERROR(VLOOKUP(CC16,'Начисление очков 2023'!$AA$4:$AB$69,2,FALSE),0)</f>
        <v>0</v>
      </c>
      <c r="CE16" s="47">
        <v>8</v>
      </c>
      <c r="CF16" s="96">
        <v>0</v>
      </c>
      <c r="CG16" s="32" t="s">
        <v>572</v>
      </c>
      <c r="CH16" s="31">
        <f>IFERROR(VLOOKUP(CG16,'Начисление очков 2023'!$AA$4:$AB$69,2,FALSE),0)</f>
        <v>0</v>
      </c>
      <c r="CI16" s="6">
        <v>8</v>
      </c>
      <c r="CJ16" s="28">
        <f>IFERROR(VLOOKUP(CI16,'Начисление очков 2023_1'!$B$4:$C$117,2,FALSE),0)</f>
        <v>180</v>
      </c>
      <c r="CK16" s="32" t="s">
        <v>572</v>
      </c>
      <c r="CL16" s="31">
        <f>IFERROR(VLOOKUP(CK16,'Начисление очков 2023'!$V$4:$W$69,2,FALSE),0)</f>
        <v>0</v>
      </c>
      <c r="CM16" s="6" t="s">
        <v>572</v>
      </c>
      <c r="CN16" s="28">
        <f>IFERROR(VLOOKUP(CM16,'Начисление очков 2023'!$AF$4:$AG$69,2,FALSE),0)</f>
        <v>0</v>
      </c>
      <c r="CO16" s="32">
        <v>20</v>
      </c>
      <c r="CP16" s="31">
        <f>IFERROR(VLOOKUP(CO16,'Начисление очков 2023'!$G$4:$H$69,2,FALSE),0)</f>
        <v>27</v>
      </c>
      <c r="CQ16" s="6" t="s">
        <v>572</v>
      </c>
      <c r="CR16" s="28">
        <f>IFERROR(VLOOKUP(CQ16,'Начисление очков 2023'!$AA$4:$AB$69,2,FALSE),0)</f>
        <v>0</v>
      </c>
      <c r="CS16" s="32" t="s">
        <v>572</v>
      </c>
      <c r="CT16" s="31">
        <f>IFERROR(VLOOKUP(CS16,'Начисление очков 2023'!$Q$4:$R$69,2,FALSE),0)</f>
        <v>0</v>
      </c>
      <c r="CU16" s="6" t="s">
        <v>572</v>
      </c>
      <c r="CV16" s="28">
        <f>IFERROR(VLOOKUP(CU16,'Начисление очков 2023'!$AF$4:$AG$69,2,FALSE),0)</f>
        <v>0</v>
      </c>
      <c r="CW16" s="32" t="s">
        <v>572</v>
      </c>
      <c r="CX16" s="31">
        <f>IFERROR(VLOOKUP(CW16,'Начисление очков 2023'!$AA$4:$AB$69,2,FALSE),0)</f>
        <v>0</v>
      </c>
      <c r="CY16" s="6" t="s">
        <v>572</v>
      </c>
      <c r="CZ16" s="28">
        <f>IFERROR(VLOOKUP(CY16,'Начисление очков 2023'!$AA$4:$AB$69,2,FALSE),0)</f>
        <v>0</v>
      </c>
      <c r="DA16" s="32">
        <v>24</v>
      </c>
      <c r="DB16" s="31">
        <f>IFERROR(VLOOKUP(DA16,'Начисление очков 2023'!$L$4:$M$69,2,FALSE),0)</f>
        <v>12</v>
      </c>
      <c r="DC16" s="6">
        <v>16</v>
      </c>
      <c r="DD16" s="28">
        <f>IFERROR(VLOOKUP(DC16,'Начисление очков 2023'!$L$4:$M$69,2,FALSE),0)</f>
        <v>32</v>
      </c>
      <c r="DE16" s="32">
        <v>1</v>
      </c>
      <c r="DF16" s="31">
        <f>IFERROR(VLOOKUP(DE16,'Начисление очков 2023'!$G$4:$H$69,2,FALSE),0)</f>
        <v>600</v>
      </c>
      <c r="DG16" s="6" t="s">
        <v>572</v>
      </c>
      <c r="DH16" s="28">
        <f>IFERROR(VLOOKUP(DG16,'Начисление очков 2023'!$AA$4:$AB$69,2,FALSE),0)</f>
        <v>0</v>
      </c>
      <c r="DI16" s="32" t="s">
        <v>572</v>
      </c>
      <c r="DJ16" s="31">
        <f>IFERROR(VLOOKUP(DI16,'Начисление очков 2023'!$AF$4:$AG$69,2,FALSE),0)</f>
        <v>0</v>
      </c>
      <c r="DK16" s="6" t="s">
        <v>572</v>
      </c>
      <c r="DL16" s="28">
        <f>IFERROR(VLOOKUP(DK16,'Начисление очков 2023'!$V$4:$W$69,2,FALSE),0)</f>
        <v>0</v>
      </c>
      <c r="DM16" s="32" t="s">
        <v>572</v>
      </c>
      <c r="DN16" s="31">
        <f>IFERROR(VLOOKUP(DM16,'Начисление очков 2023'!$Q$4:$R$69,2,FALSE),0)</f>
        <v>0</v>
      </c>
      <c r="DO16" s="6" t="s">
        <v>572</v>
      </c>
      <c r="DP16" s="28">
        <f>IFERROR(VLOOKUP(DO16,'Начисление очков 2023'!$AA$4:$AB$69,2,FALSE),0)</f>
        <v>0</v>
      </c>
      <c r="DQ16" s="32" t="s">
        <v>572</v>
      </c>
      <c r="DR16" s="31">
        <f>IFERROR(VLOOKUP(DQ16,'Начисление очков 2023'!$AA$4:$AB$69,2,FALSE),0)</f>
        <v>0</v>
      </c>
      <c r="DS16" s="6" t="s">
        <v>572</v>
      </c>
      <c r="DT16" s="28">
        <f>IFERROR(VLOOKUP(DS16,'Начисление очков 2023'!$AA$4:$AB$69,2,FALSE),0)</f>
        <v>0</v>
      </c>
      <c r="DU16" s="32" t="s">
        <v>572</v>
      </c>
      <c r="DV16" s="31">
        <f>IFERROR(VLOOKUP(DU16,'Начисление очков 2023'!$AF$4:$AG$69,2,FALSE),0)</f>
        <v>0</v>
      </c>
      <c r="DW16" s="6" t="s">
        <v>572</v>
      </c>
      <c r="DX16" s="28">
        <f>IFERROR(VLOOKUP(DW16,'Начисление очков 2023'!$AA$4:$AB$69,2,FALSE),0)</f>
        <v>0</v>
      </c>
      <c r="DY16" s="32">
        <v>8</v>
      </c>
      <c r="DZ16" s="31">
        <f>IFERROR(VLOOKUP(DY16,'Начисление очков 2023'!$B$4:$C$69,2,FALSE),0)</f>
        <v>180</v>
      </c>
      <c r="EA16" s="6" t="s">
        <v>572</v>
      </c>
      <c r="EB16" s="28">
        <f>IFERROR(VLOOKUP(EA16,'Начисление очков 2023'!$AA$4:$AB$69,2,FALSE),0)</f>
        <v>0</v>
      </c>
      <c r="EC16" s="32" t="s">
        <v>572</v>
      </c>
      <c r="ED16" s="31">
        <f>IFERROR(VLOOKUP(EC16,'Начисление очков 2023'!$V$4:$W$69,2,FALSE),0)</f>
        <v>0</v>
      </c>
      <c r="EE16" s="6" t="s">
        <v>572</v>
      </c>
      <c r="EF16" s="28">
        <f>IFERROR(VLOOKUP(EE16,'Начисление очков 2023'!$AA$4:$AB$69,2,FALSE),0)</f>
        <v>0</v>
      </c>
      <c r="EG16" s="32" t="s">
        <v>572</v>
      </c>
      <c r="EH16" s="31">
        <f>IFERROR(VLOOKUP(EG16,'Начисление очков 2023'!$AA$4:$AB$69,2,FALSE),0)</f>
        <v>0</v>
      </c>
      <c r="EI16" s="6">
        <v>3</v>
      </c>
      <c r="EJ16" s="28">
        <f>IFERROR(VLOOKUP(EI16,'Начисление очков 2023'!$G$4:$H$69,2,FALSE),0)</f>
        <v>250</v>
      </c>
      <c r="EK16" s="32" t="s">
        <v>572</v>
      </c>
      <c r="EL16" s="31">
        <f>IFERROR(VLOOKUP(EK16,'Начисление очков 2023'!$V$4:$W$69,2,FALSE),0)</f>
        <v>0</v>
      </c>
      <c r="EM16" s="6">
        <v>10</v>
      </c>
      <c r="EN16" s="28">
        <f>IFERROR(VLOOKUP(EM16,'Начисление очков 2023'!$B$4:$C$101,2,FALSE),0)</f>
        <v>125</v>
      </c>
      <c r="EO16" s="32" t="s">
        <v>572</v>
      </c>
      <c r="EP16" s="31">
        <f>IFERROR(VLOOKUP(EO16,'Начисление очков 2023'!$AA$4:$AB$69,2,FALSE),0)</f>
        <v>0</v>
      </c>
      <c r="EQ16" s="6" t="s">
        <v>572</v>
      </c>
      <c r="ER16" s="28">
        <f>IFERROR(VLOOKUP(EQ16,'Начисление очков 2023'!$AF$4:$AG$69,2,FALSE),0)</f>
        <v>0</v>
      </c>
      <c r="ES16" s="32">
        <v>5</v>
      </c>
      <c r="ET16" s="31">
        <f>IFERROR(VLOOKUP(ES16,'Начисление очков 2023'!$B$4:$C$101,2,FALSE),0)</f>
        <v>250</v>
      </c>
      <c r="EU16" s="6">
        <v>5</v>
      </c>
      <c r="EV16" s="28">
        <f>IFERROR(VLOOKUP(EU16,'Начисление очков 2023'!$G$4:$H$69,2,FALSE),0)</f>
        <v>150</v>
      </c>
      <c r="EW16" s="32" t="s">
        <v>572</v>
      </c>
      <c r="EX16" s="31">
        <f>IFERROR(VLOOKUP(EW16,'Начисление очков 2023'!$AA$4:$AB$69,2,FALSE),0)</f>
        <v>0</v>
      </c>
      <c r="EY16" s="6" t="s">
        <v>572</v>
      </c>
      <c r="EZ16" s="28">
        <f>IFERROR(VLOOKUP(EY16,'Начисление очков 2023'!$AA$4:$AB$69,2,FALSE),0)</f>
        <v>0</v>
      </c>
      <c r="FA16" s="32">
        <v>3</v>
      </c>
      <c r="FB16" s="31">
        <f>IFERROR(VLOOKUP(FA16,'Начисление очков 2023'!$L$4:$M$69,2,FALSE),0)</f>
        <v>150</v>
      </c>
      <c r="FC16" s="6" t="s">
        <v>572</v>
      </c>
      <c r="FD16" s="28">
        <f>IFERROR(VLOOKUP(FC16,'Начисление очков 2023'!$AF$4:$AG$69,2,FALSE),0)</f>
        <v>0</v>
      </c>
      <c r="FE16" s="32" t="s">
        <v>572</v>
      </c>
      <c r="FF16" s="31">
        <f>IFERROR(VLOOKUP(FE16,'Начисление очков 2023'!$AA$4:$AB$69,2,FALSE),0)</f>
        <v>0</v>
      </c>
      <c r="FG16" s="6">
        <v>20</v>
      </c>
      <c r="FH16" s="28">
        <f>IFERROR(VLOOKUP(FG16,'Начисление очков 2023'!$G$4:$H$69,2,FALSE),0)</f>
        <v>27</v>
      </c>
      <c r="FI16" s="32" t="s">
        <v>572</v>
      </c>
      <c r="FJ16" s="31">
        <f>IFERROR(VLOOKUP(FI16,'Начисление очков 2023'!$AA$4:$AB$69,2,FALSE),0)</f>
        <v>0</v>
      </c>
      <c r="FK16" s="6" t="s">
        <v>572</v>
      </c>
      <c r="FL16" s="28">
        <f>IFERROR(VLOOKUP(FK16,'Начисление очков 2023'!$AA$4:$AB$69,2,FALSE),0)</f>
        <v>0</v>
      </c>
      <c r="FM16" s="32" t="s">
        <v>572</v>
      </c>
      <c r="FN16" s="31">
        <f>IFERROR(VLOOKUP(FM16,'Начисление очков 2023'!$AA$4:$AB$69,2,FALSE),0)</f>
        <v>0</v>
      </c>
      <c r="FO16" s="6" t="s">
        <v>572</v>
      </c>
      <c r="FP16" s="28">
        <f>IFERROR(VLOOKUP(FO16,'Начисление очков 2023'!$AF$4:$AG$69,2,FALSE),0)</f>
        <v>0</v>
      </c>
      <c r="FQ16" s="109">
        <v>7</v>
      </c>
      <c r="FR16" s="110" t="s">
        <v>563</v>
      </c>
      <c r="FS16" s="110" t="s">
        <v>516</v>
      </c>
      <c r="FT16" s="109">
        <v>4.5</v>
      </c>
      <c r="FU16" s="111"/>
      <c r="FV16" s="108">
        <v>1885</v>
      </c>
      <c r="FW16" s="106">
        <v>0</v>
      </c>
      <c r="FX16" s="107" t="s">
        <v>563</v>
      </c>
      <c r="FY16" s="108">
        <v>2048</v>
      </c>
      <c r="FZ16" s="127" t="s">
        <v>572</v>
      </c>
      <c r="GA16" s="121">
        <f>IFERROR(VLOOKUP(FZ16,'Начисление очков 2023'!$AA$4:$AB$69,2,FALSE),0)</f>
        <v>0</v>
      </c>
    </row>
    <row r="17" spans="1:205" s="2" customFormat="1" ht="15.95" customHeight="1" x14ac:dyDescent="0.25">
      <c r="A17" s="74"/>
      <c r="B17" s="6" t="str">
        <f>IFERROR(INDEX('Ласт турнир'!$A$1:$A$96,MATCH($D17,'Ласт турнир'!$B$1:$B$96,0)),"")</f>
        <v/>
      </c>
      <c r="C17" s="25"/>
      <c r="D17" s="39" t="s">
        <v>168</v>
      </c>
      <c r="E17" s="40">
        <f>E16+1</f>
        <v>8</v>
      </c>
      <c r="F17" s="59" t="str">
        <f>IF(FQ17=0," ",IF(FQ17-E17=0," ",FQ17-E17))</f>
        <v xml:space="preserve"> </v>
      </c>
      <c r="G17" s="44" t="s">
        <v>516</v>
      </c>
      <c r="H17" s="54">
        <v>4</v>
      </c>
      <c r="I17" s="134"/>
      <c r="J17" s="139">
        <f>AB17+AP17+BB17+BN17+BR17+SUMPRODUCT(LARGE((T17,V17,X17,Z17,AD17,AF17,AH17,AJ17,AL17,AN17,AR17,AT17,AV17,AX17,AZ17,BD17,BF17,BH17,BJ17,BL17,BP17,BT17,BV17,BX17,BZ17,CB17,CD17,CF17,CH17,CJ17,CL17,CN17,CP17,CR17,CT17,CV17,CX17,CZ17,DB17,DD17,DF17,DH17,DJ17,DL17,DN17,DP17,DR17,DT17,DV17,DX17,DZ17,EB17,ED17,EF17,EH17,EJ17,EL17,EN17,EP17,ER17,ET17,EV17,EX17,EZ17,FB17,FD17,FF17,FH17,FJ17,FL17,FN17,FP17),{1,2,3,4,5,6,7,8}))</f>
        <v>1856</v>
      </c>
      <c r="K17" s="135">
        <f>J17-FV17</f>
        <v>0</v>
      </c>
      <c r="L17" s="140" t="str">
        <f>IF(SUMIF(S17:FP17,"&lt;0")&lt;&gt;0,SUMIF(S17:FP17,"&lt;0")*(-1)," ")</f>
        <v xml:space="preserve"> </v>
      </c>
      <c r="M17" s="141">
        <f>T17+V17+X17+Z17+AB17+AD17+AF17+AH17+AJ17+AL17+AN17+AP17+AR17+AT17+AV17+AX17+AZ17+BB17+BD17+BF17+BH17+BJ17+BL17+BN17+BP17+BR17+BT17+BV17+BX17+BZ17+CB17+CD17+CF17+CH17+CJ17+CL17+CN17+CP17+CR17+CT17+CV17+CX17+CZ17+DB17+DD17+DF17+DH17+DJ17+DL17+DN17+DP17+DR17+DT17+DV17+DX17+DZ17+EB17+ED17+EF17+EH17+EJ17+EL17+EN17+EP17+ER17+ET17+EV17+EX17+EZ17+FB17+FD17+FF17+FH17+FJ17+FL17+FN17+FP17</f>
        <v>2215</v>
      </c>
      <c r="N17" s="135">
        <f>M17-FY17</f>
        <v>0</v>
      </c>
      <c r="O17" s="136">
        <f>ROUNDUP(COUNTIF(S17:FP17,"&gt; 0")/2,0)</f>
        <v>22</v>
      </c>
      <c r="P17" s="142">
        <f>IF(O17=0,"-",IF(O17-R17&gt;8,J17/(8+R17),J17/O17))</f>
        <v>142.76923076923077</v>
      </c>
      <c r="Q17" s="145">
        <f>IF(OR(M17=0,O17=0),"-",M17/O17)</f>
        <v>100.68181818181819</v>
      </c>
      <c r="R17" s="150">
        <f>+IF(AA17="",0,1)+IF(AO17="",0,1)++IF(BA17="",0,1)+IF(BM17="",0,1)+IF(BQ17="",0,1)</f>
        <v>5</v>
      </c>
      <c r="S17" s="6" t="s">
        <v>572</v>
      </c>
      <c r="T17" s="28">
        <f>IFERROR(VLOOKUP(S17,'Начисление очков 2024'!$AA$4:$AB$69,2,FALSE),0)</f>
        <v>0</v>
      </c>
      <c r="U17" s="32" t="s">
        <v>572</v>
      </c>
      <c r="V17" s="31">
        <f>IFERROR(VLOOKUP(U17,'Начисление очков 2024'!$AA$4:$AB$69,2,FALSE),0)</f>
        <v>0</v>
      </c>
      <c r="W17" s="6">
        <v>24</v>
      </c>
      <c r="X17" s="28">
        <f>IFERROR(VLOOKUP(W17,'Начисление очков 2024'!$L$4:$M$69,2,FALSE),0)</f>
        <v>12</v>
      </c>
      <c r="Y17" s="32" t="s">
        <v>572</v>
      </c>
      <c r="Z17" s="31">
        <f>IFERROR(VLOOKUP(Y17,'Начисление очков 2024'!$AA$4:$AB$69,2,FALSE),0)</f>
        <v>0</v>
      </c>
      <c r="AA17" s="6">
        <v>8</v>
      </c>
      <c r="AB17" s="28">
        <f>ROUND(IFERROR(VLOOKUP(AA17,'Начисление очков 2024'!$L$4:$M$69,2,FALSE),0)/4,0)</f>
        <v>16</v>
      </c>
      <c r="AC17" s="32" t="s">
        <v>572</v>
      </c>
      <c r="AD17" s="31">
        <f>IFERROR(VLOOKUP(AC17,'Начисление очков 2024'!$AA$4:$AB$69,2,FALSE),0)</f>
        <v>0</v>
      </c>
      <c r="AE17" s="6" t="s">
        <v>572</v>
      </c>
      <c r="AF17" s="28">
        <f>IFERROR(VLOOKUP(AE17,'Начисление очков 2024'!$AA$4:$AB$69,2,FALSE),0)</f>
        <v>0</v>
      </c>
      <c r="AG17" s="32" t="s">
        <v>572</v>
      </c>
      <c r="AH17" s="31">
        <f>IFERROR(VLOOKUP(AG17,'Начисление очков 2024'!$Q$4:$R$69,2,FALSE),0)</f>
        <v>0</v>
      </c>
      <c r="AI17" s="6" t="s">
        <v>572</v>
      </c>
      <c r="AJ17" s="28">
        <f>IFERROR(VLOOKUP(AI17,'Начисление очков 2024'!$AA$4:$AB$69,2,FALSE),0)</f>
        <v>0</v>
      </c>
      <c r="AK17" s="32" t="s">
        <v>572</v>
      </c>
      <c r="AL17" s="31">
        <f>IFERROR(VLOOKUP(AK17,'Начисление очков 2024'!$AA$4:$AB$69,2,FALSE),0)</f>
        <v>0</v>
      </c>
      <c r="AM17" s="6" t="s">
        <v>572</v>
      </c>
      <c r="AN17" s="28">
        <f>IFERROR(VLOOKUP(AM17,'Начисление очков 2023'!$AF$4:$AG$69,2,FALSE),0)</f>
        <v>0</v>
      </c>
      <c r="AO17" s="32">
        <v>16</v>
      </c>
      <c r="AP17" s="31">
        <f>ROUND(IFERROR(VLOOKUP(AO17,'Начисление очков 2024'!$G$4:$H$69,2,FALSE),0)/4,0)</f>
        <v>14</v>
      </c>
      <c r="AQ17" s="6" t="s">
        <v>572</v>
      </c>
      <c r="AR17" s="28">
        <f>IFERROR(VLOOKUP(AQ17,'Начисление очков 2024'!$AA$4:$AB$69,2,FALSE),0)</f>
        <v>0</v>
      </c>
      <c r="AS17" s="32">
        <v>32</v>
      </c>
      <c r="AT17" s="31">
        <f>IFERROR(VLOOKUP(AS17,'Начисление очков 2024'!$G$4:$H$69,2,FALSE),0)</f>
        <v>18</v>
      </c>
      <c r="AU17" s="6" t="s">
        <v>572</v>
      </c>
      <c r="AV17" s="28">
        <f>IFERROR(VLOOKUP(AU17,'Начисление очков 2023'!$V$4:$W$69,2,FALSE),0)</f>
        <v>0</v>
      </c>
      <c r="AW17" s="32" t="s">
        <v>572</v>
      </c>
      <c r="AX17" s="31">
        <f>IFERROR(VLOOKUP(AW17,'Начисление очков 2024'!$Q$4:$R$69,2,FALSE),0)</f>
        <v>0</v>
      </c>
      <c r="AY17" s="6" t="s">
        <v>572</v>
      </c>
      <c r="AZ17" s="28">
        <f>IFERROR(VLOOKUP(AY17,'Начисление очков 2024'!$AA$4:$AB$69,2,FALSE),0)</f>
        <v>0</v>
      </c>
      <c r="BA17" s="32">
        <v>4</v>
      </c>
      <c r="BB17" s="31">
        <f>ROUND(IFERROR(VLOOKUP(BA17,'Начисление очков 2024'!$G$4:$H$69,2,FALSE),0)/4,0)</f>
        <v>54</v>
      </c>
      <c r="BC17" s="6" t="s">
        <v>572</v>
      </c>
      <c r="BD17" s="28">
        <f>IFERROR(VLOOKUP(BC17,'Начисление очков 2023'!$AA$4:$AB$69,2,FALSE),0)</f>
        <v>0</v>
      </c>
      <c r="BE17" s="32">
        <v>2</v>
      </c>
      <c r="BF17" s="31">
        <f>IFERROR(VLOOKUP(BE17,'Начисление очков 2024'!$G$4:$H$69,2,FALSE),0)</f>
        <v>360</v>
      </c>
      <c r="BG17" s="6" t="s">
        <v>572</v>
      </c>
      <c r="BH17" s="28">
        <f>IFERROR(VLOOKUP(BG17,'Начисление очков 2024'!$Q$4:$R$69,2,FALSE),0)</f>
        <v>0</v>
      </c>
      <c r="BI17" s="32" t="s">
        <v>572</v>
      </c>
      <c r="BJ17" s="31">
        <f>IFERROR(VLOOKUP(BI17,'Начисление очков 2024'!$AA$4:$AB$69,2,FALSE),0)</f>
        <v>0</v>
      </c>
      <c r="BK17" s="6" t="s">
        <v>572</v>
      </c>
      <c r="BL17" s="28">
        <f>IFERROR(VLOOKUP(BK17,'Начисление очков 2023'!$V$4:$W$69,2,FALSE),0)</f>
        <v>0</v>
      </c>
      <c r="BM17" s="32">
        <v>8</v>
      </c>
      <c r="BN17" s="31">
        <f>ROUND(IFERROR(VLOOKUP(BM17,'Начисление очков 2023'!$L$4:$M$69,2,FALSE),0)/4,0)</f>
        <v>16</v>
      </c>
      <c r="BO17" s="6" t="s">
        <v>572</v>
      </c>
      <c r="BP17" s="28">
        <f>IFERROR(VLOOKUP(BO17,'Начисление очков 2023'!$AA$4:$AB$69,2,FALSE),0)</f>
        <v>0</v>
      </c>
      <c r="BQ17" s="32">
        <v>8</v>
      </c>
      <c r="BR17" s="31">
        <f>ROUND(IFERROR(VLOOKUP(BQ17,'Начисление очков 2023'!$L$4:$M$69,2,FALSE),0)/4,0)</f>
        <v>16</v>
      </c>
      <c r="BS17" s="6" t="s">
        <v>572</v>
      </c>
      <c r="BT17" s="28">
        <f>IFERROR(VLOOKUP(BS17,'Начисление очков 2023'!$AA$4:$AB$69,2,FALSE),0)</f>
        <v>0</v>
      </c>
      <c r="BU17" s="32">
        <v>32</v>
      </c>
      <c r="BV17" s="31">
        <f>IFERROR(VLOOKUP(BU17,'Начисление очков 2023'!$L$4:$M$69,2,FALSE),0)</f>
        <v>10</v>
      </c>
      <c r="BW17" s="6" t="s">
        <v>572</v>
      </c>
      <c r="BX17" s="28">
        <f>IFERROR(VLOOKUP(BW17,'Начисление очков 2023'!$AA$4:$AB$69,2,FALSE),0)</f>
        <v>0</v>
      </c>
      <c r="BY17" s="32" t="s">
        <v>572</v>
      </c>
      <c r="BZ17" s="31">
        <f>IFERROR(VLOOKUP(BY17,'Начисление очков 2023'!$AF$4:$AG$69,2,FALSE),0)</f>
        <v>0</v>
      </c>
      <c r="CA17" s="6" t="s">
        <v>572</v>
      </c>
      <c r="CB17" s="28">
        <f>IFERROR(VLOOKUP(CA17,'Начисление очков 2023'!$V$4:$W$69,2,FALSE),0)</f>
        <v>0</v>
      </c>
      <c r="CC17" s="32" t="s">
        <v>572</v>
      </c>
      <c r="CD17" s="31">
        <f>IFERROR(VLOOKUP(CC17,'Начисление очков 2023'!$AA$4:$AB$69,2,FALSE),0)</f>
        <v>0</v>
      </c>
      <c r="CE17" s="47">
        <v>8</v>
      </c>
      <c r="CF17" s="96">
        <v>100</v>
      </c>
      <c r="CG17" s="32" t="s">
        <v>572</v>
      </c>
      <c r="CH17" s="31">
        <f>IFERROR(VLOOKUP(CG17,'Начисление очков 2023'!$AA$4:$AB$69,2,FALSE),0)</f>
        <v>0</v>
      </c>
      <c r="CI17" s="6">
        <v>8</v>
      </c>
      <c r="CJ17" s="28">
        <f>IFERROR(VLOOKUP(CI17,'Начисление очков 2023_1'!$B$4:$C$117,2,FALSE),0)</f>
        <v>180</v>
      </c>
      <c r="CK17" s="32" t="s">
        <v>572</v>
      </c>
      <c r="CL17" s="31">
        <f>IFERROR(VLOOKUP(CK17,'Начисление очков 2023'!$V$4:$W$69,2,FALSE),0)</f>
        <v>0</v>
      </c>
      <c r="CM17" s="6" t="s">
        <v>572</v>
      </c>
      <c r="CN17" s="28">
        <f>IFERROR(VLOOKUP(CM17,'Начисление очков 2023'!$AF$4:$AG$69,2,FALSE),0)</f>
        <v>0</v>
      </c>
      <c r="CO17" s="32">
        <v>5</v>
      </c>
      <c r="CP17" s="31">
        <f>IFERROR(VLOOKUP(CO17,'Начисление очков 2023'!$G$4:$H$69,2,FALSE),0)</f>
        <v>150</v>
      </c>
      <c r="CQ17" s="6" t="s">
        <v>572</v>
      </c>
      <c r="CR17" s="28">
        <f>IFERROR(VLOOKUP(CQ17,'Начисление очков 2023'!$AA$4:$AB$69,2,FALSE),0)</f>
        <v>0</v>
      </c>
      <c r="CS17" s="32" t="s">
        <v>572</v>
      </c>
      <c r="CT17" s="31">
        <f>IFERROR(VLOOKUP(CS17,'Начисление очков 2023'!$Q$4:$R$69,2,FALSE),0)</f>
        <v>0</v>
      </c>
      <c r="CU17" s="6" t="s">
        <v>572</v>
      </c>
      <c r="CV17" s="28">
        <f>IFERROR(VLOOKUP(CU17,'Начисление очков 2023'!$AF$4:$AG$69,2,FALSE),0)</f>
        <v>0</v>
      </c>
      <c r="CW17" s="32" t="s">
        <v>572</v>
      </c>
      <c r="CX17" s="31">
        <f>IFERROR(VLOOKUP(CW17,'Начисление очков 2023'!$AA$4:$AB$69,2,FALSE),0)</f>
        <v>0</v>
      </c>
      <c r="CY17" s="6" t="s">
        <v>572</v>
      </c>
      <c r="CZ17" s="28">
        <f>IFERROR(VLOOKUP(CY17,'Начисление очков 2023'!$AA$4:$AB$69,2,FALSE),0)</f>
        <v>0</v>
      </c>
      <c r="DA17" s="32">
        <v>8</v>
      </c>
      <c r="DB17" s="31">
        <f>IFERROR(VLOOKUP(DA17,'Начисление очков 2023'!$L$4:$M$69,2,FALSE),0)</f>
        <v>65</v>
      </c>
      <c r="DC17" s="6">
        <v>2</v>
      </c>
      <c r="DD17" s="28">
        <f>IFERROR(VLOOKUP(DC17,'Начисление очков 2023'!$L$4:$M$69,2,FALSE),0)</f>
        <v>215</v>
      </c>
      <c r="DE17" s="32">
        <v>5</v>
      </c>
      <c r="DF17" s="31">
        <f>IFERROR(VLOOKUP(DE17,'Начисление очков 2023'!$G$4:$H$69,2,FALSE),0)</f>
        <v>150</v>
      </c>
      <c r="DG17" s="6" t="s">
        <v>572</v>
      </c>
      <c r="DH17" s="28">
        <f>IFERROR(VLOOKUP(DG17,'Начисление очков 2023'!$AA$4:$AB$69,2,FALSE),0)</f>
        <v>0</v>
      </c>
      <c r="DI17" s="32" t="s">
        <v>572</v>
      </c>
      <c r="DJ17" s="31">
        <f>IFERROR(VLOOKUP(DI17,'Начисление очков 2023'!$AF$4:$AG$69,2,FALSE),0)</f>
        <v>0</v>
      </c>
      <c r="DK17" s="6" t="s">
        <v>572</v>
      </c>
      <c r="DL17" s="28">
        <f>IFERROR(VLOOKUP(DK17,'Начисление очков 2023'!$V$4:$W$69,2,FALSE),0)</f>
        <v>0</v>
      </c>
      <c r="DM17" s="32" t="s">
        <v>572</v>
      </c>
      <c r="DN17" s="31">
        <f>IFERROR(VLOOKUP(DM17,'Начисление очков 2023'!$Q$4:$R$69,2,FALSE),0)</f>
        <v>0</v>
      </c>
      <c r="DO17" s="6" t="s">
        <v>572</v>
      </c>
      <c r="DP17" s="28">
        <f>IFERROR(VLOOKUP(DO17,'Начисление очков 2023'!$AA$4:$AB$69,2,FALSE),0)</f>
        <v>0</v>
      </c>
      <c r="DQ17" s="32" t="s">
        <v>572</v>
      </c>
      <c r="DR17" s="31">
        <f>IFERROR(VLOOKUP(DQ17,'Начисление очков 2023'!$AA$4:$AB$69,2,FALSE),0)</f>
        <v>0</v>
      </c>
      <c r="DS17" s="6" t="s">
        <v>572</v>
      </c>
      <c r="DT17" s="28">
        <f>IFERROR(VLOOKUP(DS17,'Начисление очков 2023'!$AA$4:$AB$69,2,FALSE),0)</f>
        <v>0</v>
      </c>
      <c r="DU17" s="32" t="s">
        <v>572</v>
      </c>
      <c r="DV17" s="31">
        <f>IFERROR(VLOOKUP(DU17,'Начисление очков 2023'!$AF$4:$AG$69,2,FALSE),0)</f>
        <v>0</v>
      </c>
      <c r="DW17" s="6" t="s">
        <v>572</v>
      </c>
      <c r="DX17" s="28">
        <f>IFERROR(VLOOKUP(DW17,'Начисление очков 2023'!$AA$4:$AB$69,2,FALSE),0)</f>
        <v>0</v>
      </c>
      <c r="DY17" s="32">
        <v>6</v>
      </c>
      <c r="DZ17" s="31">
        <f>IFERROR(VLOOKUP(DY17,'Начисление очков 2023'!$B$4:$C$69,2,FALSE),0)</f>
        <v>215</v>
      </c>
      <c r="EA17" s="6" t="s">
        <v>572</v>
      </c>
      <c r="EB17" s="28">
        <f>IFERROR(VLOOKUP(EA17,'Начисление очков 2023'!$AA$4:$AB$69,2,FALSE),0)</f>
        <v>0</v>
      </c>
      <c r="EC17" s="32" t="s">
        <v>572</v>
      </c>
      <c r="ED17" s="31">
        <f>IFERROR(VLOOKUP(EC17,'Начисление очков 2023'!$V$4:$W$69,2,FALSE),0)</f>
        <v>0</v>
      </c>
      <c r="EE17" s="6" t="s">
        <v>572</v>
      </c>
      <c r="EF17" s="28">
        <f>IFERROR(VLOOKUP(EE17,'Начисление очков 2023'!$AA$4:$AB$69,2,FALSE),0)</f>
        <v>0</v>
      </c>
      <c r="EG17" s="32" t="s">
        <v>572</v>
      </c>
      <c r="EH17" s="31">
        <f>IFERROR(VLOOKUP(EG17,'Начисление очков 2023'!$AA$4:$AB$69,2,FALSE),0)</f>
        <v>0</v>
      </c>
      <c r="EI17" s="6">
        <v>2</v>
      </c>
      <c r="EJ17" s="28">
        <f>IFERROR(VLOOKUP(EI17,'Начисление очков 2023'!$G$4:$H$69,2,FALSE),0)</f>
        <v>360</v>
      </c>
      <c r="EK17" s="32" t="s">
        <v>572</v>
      </c>
      <c r="EL17" s="31">
        <f>IFERROR(VLOOKUP(EK17,'Начисление очков 2023'!$V$4:$W$69,2,FALSE),0)</f>
        <v>0</v>
      </c>
      <c r="EM17" s="6">
        <v>12</v>
      </c>
      <c r="EN17" s="28">
        <f>IFERROR(VLOOKUP(EM17,'Начисление очков 2023'!$B$4:$C$101,2,FALSE),0)</f>
        <v>110</v>
      </c>
      <c r="EO17" s="32" t="s">
        <v>572</v>
      </c>
      <c r="EP17" s="31">
        <f>IFERROR(VLOOKUP(EO17,'Начисление очков 2023'!$AA$4:$AB$69,2,FALSE),0)</f>
        <v>0</v>
      </c>
      <c r="EQ17" s="6" t="s">
        <v>572</v>
      </c>
      <c r="ER17" s="28">
        <f>IFERROR(VLOOKUP(EQ17,'Начисление очков 2023'!$AF$4:$AG$69,2,FALSE),0)</f>
        <v>0</v>
      </c>
      <c r="ES17" s="32">
        <v>22</v>
      </c>
      <c r="ET17" s="31">
        <f>IFERROR(VLOOKUP(ES17,'Начисление очков 2023'!$B$4:$C$101,2,FALSE),0)</f>
        <v>56</v>
      </c>
      <c r="EU17" s="6">
        <v>64</v>
      </c>
      <c r="EV17" s="28">
        <f>IFERROR(VLOOKUP(EU17,'Начисление очков 2023'!$G$4:$H$69,2,FALSE),0)</f>
        <v>1</v>
      </c>
      <c r="EW17" s="32" t="s">
        <v>572</v>
      </c>
      <c r="EX17" s="31">
        <f>IFERROR(VLOOKUP(EW17,'Начисление очков 2023'!$AA$4:$AB$69,2,FALSE),0)</f>
        <v>0</v>
      </c>
      <c r="EY17" s="6" t="s">
        <v>572</v>
      </c>
      <c r="EZ17" s="28">
        <f>IFERROR(VLOOKUP(EY17,'Начисление очков 2023'!$AA$4:$AB$69,2,FALSE),0)</f>
        <v>0</v>
      </c>
      <c r="FA17" s="32">
        <v>16</v>
      </c>
      <c r="FB17" s="31">
        <f>IFERROR(VLOOKUP(FA17,'Начисление очков 2023'!$L$4:$M$69,2,FALSE),0)</f>
        <v>32</v>
      </c>
      <c r="FC17" s="6" t="s">
        <v>572</v>
      </c>
      <c r="FD17" s="28">
        <f>IFERROR(VLOOKUP(FC17,'Начисление очков 2023'!$AF$4:$AG$69,2,FALSE),0)</f>
        <v>0</v>
      </c>
      <c r="FE17" s="32" t="s">
        <v>572</v>
      </c>
      <c r="FF17" s="31">
        <f>IFERROR(VLOOKUP(FE17,'Начисление очков 2023'!$AA$4:$AB$69,2,FALSE),0)</f>
        <v>0</v>
      </c>
      <c r="FG17" s="6">
        <v>12</v>
      </c>
      <c r="FH17" s="28">
        <f>IFERROR(VLOOKUP(FG17,'Начисление очков 2023'!$G$4:$H$69,2,FALSE),0)</f>
        <v>65</v>
      </c>
      <c r="FI17" s="32" t="s">
        <v>572</v>
      </c>
      <c r="FJ17" s="31">
        <f>IFERROR(VLOOKUP(FI17,'Начисление очков 2023'!$AA$4:$AB$69,2,FALSE),0)</f>
        <v>0</v>
      </c>
      <c r="FK17" s="6" t="s">
        <v>572</v>
      </c>
      <c r="FL17" s="28">
        <f>IFERROR(VLOOKUP(FK17,'Начисление очков 2023'!$AA$4:$AB$69,2,FALSE),0)</f>
        <v>0</v>
      </c>
      <c r="FM17" s="32" t="s">
        <v>572</v>
      </c>
      <c r="FN17" s="31">
        <f>IFERROR(VLOOKUP(FM17,'Начисление очков 2023'!$AA$4:$AB$69,2,FALSE),0)</f>
        <v>0</v>
      </c>
      <c r="FO17" s="6" t="s">
        <v>572</v>
      </c>
      <c r="FP17" s="28">
        <f>IFERROR(VLOOKUP(FO17,'Начисление очков 2023'!$AF$4:$AG$69,2,FALSE),0)</f>
        <v>0</v>
      </c>
      <c r="FQ17" s="109">
        <v>8</v>
      </c>
      <c r="FR17" s="110" t="s">
        <v>563</v>
      </c>
      <c r="FS17" s="110" t="s">
        <v>516</v>
      </c>
      <c r="FT17" s="109">
        <v>4</v>
      </c>
      <c r="FU17" s="111"/>
      <c r="FV17" s="108">
        <v>1856</v>
      </c>
      <c r="FW17" s="106">
        <v>0</v>
      </c>
      <c r="FX17" s="107" t="s">
        <v>563</v>
      </c>
      <c r="FY17" s="108">
        <v>2215</v>
      </c>
      <c r="FZ17" s="127" t="s">
        <v>572</v>
      </c>
      <c r="GA17" s="121">
        <f>IFERROR(VLOOKUP(FZ17,'Начисление очков 2023'!$AA$4:$AB$69,2,FALSE),0)</f>
        <v>0</v>
      </c>
    </row>
    <row r="18" spans="1:205" s="2" customFormat="1" ht="15.95" customHeight="1" x14ac:dyDescent="0.25">
      <c r="A18" s="25"/>
      <c r="B18" s="6" t="str">
        <f>IFERROR(INDEX('Ласт турнир'!$A$1:$A$96,MATCH($D18,'Ласт турнир'!$B$1:$B$96,0)),"")</f>
        <v/>
      </c>
      <c r="C18" s="25"/>
      <c r="D18" s="39" t="s">
        <v>110</v>
      </c>
      <c r="E18" s="40">
        <f>E17+1</f>
        <v>9</v>
      </c>
      <c r="F18" s="59" t="str">
        <f>IF(FQ18=0," ",IF(FQ18-E18=0," ",FQ18-E18))</f>
        <v xml:space="preserve"> </v>
      </c>
      <c r="G18" s="94" t="s">
        <v>516</v>
      </c>
      <c r="H18" s="54">
        <v>4</v>
      </c>
      <c r="I18" s="134"/>
      <c r="J18" s="139">
        <f>AB18+AP18+BB18+BN18+BR18+SUMPRODUCT(LARGE((T18,V18,X18,Z18,AD18,AF18,AH18,AJ18,AL18,AN18,AR18,AT18,AV18,AX18,AZ18,BD18,BF18,BH18,BJ18,BL18,BP18,BT18,BV18,BX18,BZ18,CB18,CD18,CF18,CH18,CJ18,CL18,CN18,CP18,CR18,CT18,CV18,CX18,CZ18,DB18,DD18,DF18,DH18,DJ18,DL18,DN18,DP18,DR18,DT18,DV18,DX18,DZ18,EB18,ED18,EF18,EH18,EJ18,EL18,EN18,EP18,ER18,ET18,EV18,EX18,EZ18,FB18,FD18,FF18,FH18,FJ18,FL18,FN18,FP18),{1,2,3,4,5,6,7,8}))</f>
        <v>1788</v>
      </c>
      <c r="K18" s="135">
        <f>J18-FV18</f>
        <v>0</v>
      </c>
      <c r="L18" s="140" t="str">
        <f>IF(SUMIF(S18:FP18,"&lt;0")&lt;&gt;0,SUMIF(S18:FP18,"&lt;0")*(-1)," ")</f>
        <v xml:space="preserve"> </v>
      </c>
      <c r="M18" s="141">
        <f>T18+V18+X18+Z18+AB18+AD18+AF18+AH18+AJ18+AL18+AN18+AP18+AR18+AT18+AV18+AX18+AZ18+BB18+BD18+BF18+BH18+BJ18+BL18+BN18+BP18+BR18+BT18+BV18+BX18+BZ18+CB18+CD18+CF18+CH18+CJ18+CL18+CN18+CP18+CR18+CT18+CV18+CX18+CZ18+DB18+DD18+DF18+DH18+DJ18+DL18+DN18+DP18+DR18+DT18+DV18+DX18+DZ18+EB18+ED18+EF18+EH18+EJ18+EL18+EN18+EP18+ER18+ET18+EV18+EX18+EZ18+FB18+FD18+FF18+FH18+FJ18+FL18+FN18+FP18</f>
        <v>2300</v>
      </c>
      <c r="N18" s="135">
        <f>M18-FY18</f>
        <v>0</v>
      </c>
      <c r="O18" s="136">
        <f>ROUNDUP(COUNTIF(S18:FP18,"&gt; 0")/2,0)</f>
        <v>17</v>
      </c>
      <c r="P18" s="142">
        <f>IF(O18=0,"-",IF(O18-R18&gt;8,J18/(8+R18),J18/O18))</f>
        <v>178.8</v>
      </c>
      <c r="Q18" s="145">
        <f>IF(OR(M18=0,O18=0),"-",M18/O18)</f>
        <v>135.29411764705881</v>
      </c>
      <c r="R18" s="150">
        <f>+IF(AA18="",0,1)+IF(AO18="",0,1)++IF(BA18="",0,1)+IF(BM18="",0,1)+IF(BQ18="",0,1)</f>
        <v>2</v>
      </c>
      <c r="S18" s="6" t="s">
        <v>572</v>
      </c>
      <c r="T18" s="28">
        <f>IFERROR(VLOOKUP(S18,'Начисление очков 2024'!$AA$4:$AB$69,2,FALSE),0)</f>
        <v>0</v>
      </c>
      <c r="U18" s="32" t="s">
        <v>572</v>
      </c>
      <c r="V18" s="31">
        <f>IFERROR(VLOOKUP(U18,'Начисление очков 2024'!$AA$4:$AB$69,2,FALSE),0)</f>
        <v>0</v>
      </c>
      <c r="W18" s="6">
        <v>5</v>
      </c>
      <c r="X18" s="28">
        <f>IFERROR(VLOOKUP(W18,'Начисление очков 2024'!$L$4:$M$69,2,FALSE),0)</f>
        <v>90</v>
      </c>
      <c r="Y18" s="32" t="s">
        <v>572</v>
      </c>
      <c r="Z18" s="31">
        <f>IFERROR(VLOOKUP(Y18,'Начисление очков 2024'!$AA$4:$AB$69,2,FALSE),0)</f>
        <v>0</v>
      </c>
      <c r="AA18" s="6" t="s">
        <v>572</v>
      </c>
      <c r="AB18" s="28">
        <f>ROUND(IFERROR(VLOOKUP(AA18,'Начисление очков 2024'!$L$4:$M$69,2,FALSE),0)/4,0)</f>
        <v>0</v>
      </c>
      <c r="AC18" s="32" t="s">
        <v>572</v>
      </c>
      <c r="AD18" s="31">
        <f>IFERROR(VLOOKUP(AC18,'Начисление очков 2024'!$AA$4:$AB$69,2,FALSE),0)</f>
        <v>0</v>
      </c>
      <c r="AE18" s="6" t="s">
        <v>572</v>
      </c>
      <c r="AF18" s="28">
        <f>IFERROR(VLOOKUP(AE18,'Начисление очков 2024'!$AA$4:$AB$69,2,FALSE),0)</f>
        <v>0</v>
      </c>
      <c r="AG18" s="32" t="s">
        <v>572</v>
      </c>
      <c r="AH18" s="31">
        <f>IFERROR(VLOOKUP(AG18,'Начисление очков 2024'!$Q$4:$R$69,2,FALSE),0)</f>
        <v>0</v>
      </c>
      <c r="AI18" s="6" t="s">
        <v>572</v>
      </c>
      <c r="AJ18" s="28">
        <f>IFERROR(VLOOKUP(AI18,'Начисление очков 2024'!$AA$4:$AB$69,2,FALSE),0)</f>
        <v>0</v>
      </c>
      <c r="AK18" s="32" t="s">
        <v>572</v>
      </c>
      <c r="AL18" s="31">
        <f>IFERROR(VLOOKUP(AK18,'Начисление очков 2024'!$AA$4:$AB$69,2,FALSE),0)</f>
        <v>0</v>
      </c>
      <c r="AM18" s="6" t="s">
        <v>572</v>
      </c>
      <c r="AN18" s="28">
        <f>IFERROR(VLOOKUP(AM18,'Начисление очков 2023'!$AF$4:$AG$69,2,FALSE),0)</f>
        <v>0</v>
      </c>
      <c r="AO18" s="32">
        <v>2</v>
      </c>
      <c r="AP18" s="31">
        <f>ROUND(IFERROR(VLOOKUP(AO18,'Начисление очков 2024'!$G$4:$H$69,2,FALSE),0)/4,0)</f>
        <v>90</v>
      </c>
      <c r="AQ18" s="6" t="s">
        <v>572</v>
      </c>
      <c r="AR18" s="28">
        <f>IFERROR(VLOOKUP(AQ18,'Начисление очков 2024'!$AA$4:$AB$69,2,FALSE),0)</f>
        <v>0</v>
      </c>
      <c r="AS18" s="32">
        <v>9</v>
      </c>
      <c r="AT18" s="31">
        <f>IFERROR(VLOOKUP(AS18,'Начисление очков 2024'!$G$4:$H$69,2,FALSE),0)</f>
        <v>90</v>
      </c>
      <c r="AU18" s="6" t="s">
        <v>572</v>
      </c>
      <c r="AV18" s="28">
        <f>IFERROR(VLOOKUP(AU18,'Начисление очков 2023'!$V$4:$W$69,2,FALSE),0)</f>
        <v>0</v>
      </c>
      <c r="AW18" s="32" t="s">
        <v>572</v>
      </c>
      <c r="AX18" s="31">
        <f>IFERROR(VLOOKUP(AW18,'Начисление очков 2024'!$Q$4:$R$69,2,FALSE),0)</f>
        <v>0</v>
      </c>
      <c r="AY18" s="6" t="s">
        <v>572</v>
      </c>
      <c r="AZ18" s="28">
        <f>IFERROR(VLOOKUP(AY18,'Начисление очков 2024'!$AA$4:$AB$69,2,FALSE),0)</f>
        <v>0</v>
      </c>
      <c r="BA18" s="32" t="s">
        <v>572</v>
      </c>
      <c r="BB18" s="31">
        <f>ROUND(IFERROR(VLOOKUP(BA18,'Начисление очков 2024'!$G$4:$H$69,2,FALSE),0)/4,0)</f>
        <v>0</v>
      </c>
      <c r="BC18" s="6" t="s">
        <v>572</v>
      </c>
      <c r="BD18" s="28">
        <f>IFERROR(VLOOKUP(BC18,'Начисление очков 2023'!$AA$4:$AB$69,2,FALSE),0)</f>
        <v>0</v>
      </c>
      <c r="BE18" s="32">
        <v>10</v>
      </c>
      <c r="BF18" s="31">
        <f>IFERROR(VLOOKUP(BE18,'Начисление очков 2024'!$G$4:$H$69,2,FALSE),0)</f>
        <v>75</v>
      </c>
      <c r="BG18" s="6" t="s">
        <v>572</v>
      </c>
      <c r="BH18" s="28">
        <f>IFERROR(VLOOKUP(BG18,'Начисление очков 2024'!$Q$4:$R$69,2,FALSE),0)</f>
        <v>0</v>
      </c>
      <c r="BI18" s="32" t="s">
        <v>572</v>
      </c>
      <c r="BJ18" s="31">
        <f>IFERROR(VLOOKUP(BI18,'Начисление очков 2024'!$AA$4:$AB$69,2,FALSE),0)</f>
        <v>0</v>
      </c>
      <c r="BK18" s="6" t="s">
        <v>572</v>
      </c>
      <c r="BL18" s="28">
        <f>IFERROR(VLOOKUP(BK18,'Начисление очков 2023'!$V$4:$W$69,2,FALSE),0)</f>
        <v>0</v>
      </c>
      <c r="BM18" s="32">
        <v>16</v>
      </c>
      <c r="BN18" s="31">
        <f>ROUND(IFERROR(VLOOKUP(BM18,'Начисление очков 2023'!$L$4:$M$69,2,FALSE),0)/4,0)</f>
        <v>8</v>
      </c>
      <c r="BO18" s="6" t="s">
        <v>572</v>
      </c>
      <c r="BP18" s="28">
        <f>IFERROR(VLOOKUP(BO18,'Начисление очков 2023'!$AA$4:$AB$69,2,FALSE),0)</f>
        <v>0</v>
      </c>
      <c r="BQ18" s="32" t="s">
        <v>572</v>
      </c>
      <c r="BR18" s="31">
        <f>ROUND(IFERROR(VLOOKUP(BQ18,'Начисление очков 2023'!$L$4:$M$69,2,FALSE),0)/4,0)</f>
        <v>0</v>
      </c>
      <c r="BS18" s="6" t="s">
        <v>572</v>
      </c>
      <c r="BT18" s="28">
        <f>IFERROR(VLOOKUP(BS18,'Начисление очков 2023'!$AA$4:$AB$69,2,FALSE),0)</f>
        <v>0</v>
      </c>
      <c r="BU18" s="32">
        <v>1</v>
      </c>
      <c r="BV18" s="31">
        <f>IFERROR(VLOOKUP(BU18,'Начисление очков 2023'!$L$4:$M$69,2,FALSE),0)</f>
        <v>360</v>
      </c>
      <c r="BW18" s="6" t="s">
        <v>572</v>
      </c>
      <c r="BX18" s="28">
        <f>IFERROR(VLOOKUP(BW18,'Начисление очков 2023'!$AA$4:$AB$69,2,FALSE),0)</f>
        <v>0</v>
      </c>
      <c r="BY18" s="32" t="s">
        <v>572</v>
      </c>
      <c r="BZ18" s="31">
        <f>IFERROR(VLOOKUP(BY18,'Начисление очков 2023'!$AF$4:$AG$69,2,FALSE),0)</f>
        <v>0</v>
      </c>
      <c r="CA18" s="6" t="s">
        <v>572</v>
      </c>
      <c r="CB18" s="28">
        <f>IFERROR(VLOOKUP(CA18,'Начисление очков 2023'!$V$4:$W$69,2,FALSE),0)</f>
        <v>0</v>
      </c>
      <c r="CC18" s="32" t="s">
        <v>572</v>
      </c>
      <c r="CD18" s="31">
        <f>IFERROR(VLOOKUP(CC18,'Начисление очков 2023'!$AA$4:$AB$69,2,FALSE),0)</f>
        <v>0</v>
      </c>
      <c r="CE18" s="47">
        <v>8</v>
      </c>
      <c r="CF18" s="96">
        <v>100</v>
      </c>
      <c r="CG18" s="32" t="s">
        <v>572</v>
      </c>
      <c r="CH18" s="31">
        <f>IFERROR(VLOOKUP(CG18,'Начисление очков 2023'!$AA$4:$AB$69,2,FALSE),0)</f>
        <v>0</v>
      </c>
      <c r="CI18" s="6">
        <v>12</v>
      </c>
      <c r="CJ18" s="28">
        <f>IFERROR(VLOOKUP(CI18,'Начисление очков 2023_1'!$B$4:$C$117,2,FALSE),0)</f>
        <v>110</v>
      </c>
      <c r="CK18" s="32" t="s">
        <v>572</v>
      </c>
      <c r="CL18" s="31">
        <f>IFERROR(VLOOKUP(CK18,'Начисление очков 2023'!$V$4:$W$69,2,FALSE),0)</f>
        <v>0</v>
      </c>
      <c r="CM18" s="6" t="s">
        <v>572</v>
      </c>
      <c r="CN18" s="28">
        <f>IFERROR(VLOOKUP(CM18,'Начисление очков 2023'!$AF$4:$AG$69,2,FALSE),0)</f>
        <v>0</v>
      </c>
      <c r="CO18" s="32">
        <v>2</v>
      </c>
      <c r="CP18" s="31">
        <f>IFERROR(VLOOKUP(CO18,'Начисление очков 2023'!$G$4:$H$69,2,FALSE),0)</f>
        <v>360</v>
      </c>
      <c r="CQ18" s="6" t="s">
        <v>572</v>
      </c>
      <c r="CR18" s="28">
        <f>IFERROR(VLOOKUP(CQ18,'Начисление очков 2023'!$AA$4:$AB$69,2,FALSE),0)</f>
        <v>0</v>
      </c>
      <c r="CS18" s="32" t="s">
        <v>572</v>
      </c>
      <c r="CT18" s="31">
        <f>IFERROR(VLOOKUP(CS18,'Начисление очков 2023'!$Q$4:$R$69,2,FALSE),0)</f>
        <v>0</v>
      </c>
      <c r="CU18" s="6" t="s">
        <v>572</v>
      </c>
      <c r="CV18" s="28">
        <f>IFERROR(VLOOKUP(CU18,'Начисление очков 2023'!$AF$4:$AG$69,2,FALSE),0)</f>
        <v>0</v>
      </c>
      <c r="CW18" s="32" t="s">
        <v>572</v>
      </c>
      <c r="CX18" s="31">
        <f>IFERROR(VLOOKUP(CW18,'Начисление очков 2023'!$AA$4:$AB$69,2,FALSE),0)</f>
        <v>0</v>
      </c>
      <c r="CY18" s="6" t="s">
        <v>572</v>
      </c>
      <c r="CZ18" s="28">
        <f>IFERROR(VLOOKUP(CY18,'Начисление очков 2023'!$AA$4:$AB$69,2,FALSE),0)</f>
        <v>0</v>
      </c>
      <c r="DA18" s="32" t="s">
        <v>572</v>
      </c>
      <c r="DB18" s="31">
        <f>IFERROR(VLOOKUP(DA18,'Начисление очков 2023'!$L$4:$M$69,2,FALSE),0)</f>
        <v>0</v>
      </c>
      <c r="DC18" s="6">
        <v>16</v>
      </c>
      <c r="DD18" s="28">
        <f>IFERROR(VLOOKUP(DC18,'Начисление очков 2023'!$L$4:$M$69,2,FALSE),0)</f>
        <v>32</v>
      </c>
      <c r="DE18" s="32">
        <v>12</v>
      </c>
      <c r="DF18" s="31">
        <f>IFERROR(VLOOKUP(DE18,'Начисление очков 2023'!$G$4:$H$69,2,FALSE),0)</f>
        <v>65</v>
      </c>
      <c r="DG18" s="6" t="s">
        <v>572</v>
      </c>
      <c r="DH18" s="28">
        <f>IFERROR(VLOOKUP(DG18,'Начисление очков 2023'!$AA$4:$AB$69,2,FALSE),0)</f>
        <v>0</v>
      </c>
      <c r="DI18" s="32" t="s">
        <v>572</v>
      </c>
      <c r="DJ18" s="31">
        <f>IFERROR(VLOOKUP(DI18,'Начисление очков 2023'!$AF$4:$AG$69,2,FALSE),0)</f>
        <v>0</v>
      </c>
      <c r="DK18" s="6" t="s">
        <v>572</v>
      </c>
      <c r="DL18" s="28">
        <f>IFERROR(VLOOKUP(DK18,'Начисление очков 2023'!$V$4:$W$69,2,FALSE),0)</f>
        <v>0</v>
      </c>
      <c r="DM18" s="32" t="s">
        <v>572</v>
      </c>
      <c r="DN18" s="31">
        <f>IFERROR(VLOOKUP(DM18,'Начисление очков 2023'!$Q$4:$R$69,2,FALSE),0)</f>
        <v>0</v>
      </c>
      <c r="DO18" s="6" t="s">
        <v>572</v>
      </c>
      <c r="DP18" s="28">
        <f>IFERROR(VLOOKUP(DO18,'Начисление очков 2023'!$AA$4:$AB$69,2,FALSE),0)</f>
        <v>0</v>
      </c>
      <c r="DQ18" s="32" t="s">
        <v>572</v>
      </c>
      <c r="DR18" s="31">
        <f>IFERROR(VLOOKUP(DQ18,'Начисление очков 2023'!$AA$4:$AB$69,2,FALSE),0)</f>
        <v>0</v>
      </c>
      <c r="DS18" s="6" t="s">
        <v>572</v>
      </c>
      <c r="DT18" s="28">
        <f>IFERROR(VLOOKUP(DS18,'Начисление очков 2023'!$AA$4:$AB$69,2,FALSE),0)</f>
        <v>0</v>
      </c>
      <c r="DU18" s="32" t="s">
        <v>572</v>
      </c>
      <c r="DV18" s="31">
        <f>IFERROR(VLOOKUP(DU18,'Начисление очков 2023'!$AF$4:$AG$69,2,FALSE),0)</f>
        <v>0</v>
      </c>
      <c r="DW18" s="6" t="s">
        <v>572</v>
      </c>
      <c r="DX18" s="28">
        <f>IFERROR(VLOOKUP(DW18,'Начисление очков 2023'!$AA$4:$AB$69,2,FALSE),0)</f>
        <v>0</v>
      </c>
      <c r="DY18" s="32">
        <v>5</v>
      </c>
      <c r="DZ18" s="31">
        <f>IFERROR(VLOOKUP(DY18,'Начисление очков 2023'!$B$4:$C$69,2,FALSE),0)</f>
        <v>250</v>
      </c>
      <c r="EA18" s="6" t="s">
        <v>572</v>
      </c>
      <c r="EB18" s="28">
        <f>IFERROR(VLOOKUP(EA18,'Начисление очков 2023'!$AA$4:$AB$69,2,FALSE),0)</f>
        <v>0</v>
      </c>
      <c r="EC18" s="32" t="s">
        <v>572</v>
      </c>
      <c r="ED18" s="31">
        <f>IFERROR(VLOOKUP(EC18,'Начисление очков 2023'!$V$4:$W$69,2,FALSE),0)</f>
        <v>0</v>
      </c>
      <c r="EE18" s="6" t="s">
        <v>572</v>
      </c>
      <c r="EF18" s="28">
        <f>IFERROR(VLOOKUP(EE18,'Начисление очков 2023'!$AA$4:$AB$69,2,FALSE),0)</f>
        <v>0</v>
      </c>
      <c r="EG18" s="32" t="s">
        <v>572</v>
      </c>
      <c r="EH18" s="31">
        <f>IFERROR(VLOOKUP(EG18,'Начисление очков 2023'!$AA$4:$AB$69,2,FALSE),0)</f>
        <v>0</v>
      </c>
      <c r="EI18" s="6" t="s">
        <v>572</v>
      </c>
      <c r="EJ18" s="28">
        <f>IFERROR(VLOOKUP(EI18,'Начисление очков 2023'!$G$4:$H$69,2,FALSE),0)</f>
        <v>0</v>
      </c>
      <c r="EK18" s="32" t="s">
        <v>572</v>
      </c>
      <c r="EL18" s="31">
        <f>IFERROR(VLOOKUP(EK18,'Начисление очков 2023'!$V$4:$W$69,2,FALSE),0)</f>
        <v>0</v>
      </c>
      <c r="EM18" s="6">
        <v>9</v>
      </c>
      <c r="EN18" s="28">
        <f>IFERROR(VLOOKUP(EM18,'Начисление очков 2023'!$B$4:$C$101,2,FALSE),0)</f>
        <v>145</v>
      </c>
      <c r="EO18" s="32" t="s">
        <v>572</v>
      </c>
      <c r="EP18" s="31">
        <f>IFERROR(VLOOKUP(EO18,'Начисление очков 2023'!$AA$4:$AB$69,2,FALSE),0)</f>
        <v>0</v>
      </c>
      <c r="EQ18" s="6" t="s">
        <v>572</v>
      </c>
      <c r="ER18" s="28">
        <f>IFERROR(VLOOKUP(EQ18,'Начисление очков 2023'!$AF$4:$AG$69,2,FALSE),0)</f>
        <v>0</v>
      </c>
      <c r="ES18" s="32">
        <v>17</v>
      </c>
      <c r="ET18" s="31">
        <f>IFERROR(VLOOKUP(ES18,'Начисление очков 2023'!$B$4:$C$101,2,FALSE),0)</f>
        <v>85</v>
      </c>
      <c r="EU18" s="6">
        <v>10</v>
      </c>
      <c r="EV18" s="28">
        <f>IFERROR(VLOOKUP(EU18,'Начисление очков 2023'!$G$4:$H$69,2,FALSE),0)</f>
        <v>75</v>
      </c>
      <c r="EW18" s="32" t="s">
        <v>572</v>
      </c>
      <c r="EX18" s="31">
        <f>IFERROR(VLOOKUP(EW18,'Начисление очков 2023'!$AA$4:$AB$69,2,FALSE),0)</f>
        <v>0</v>
      </c>
      <c r="EY18" s="6" t="s">
        <v>572</v>
      </c>
      <c r="EZ18" s="28">
        <f>IFERROR(VLOOKUP(EY18,'Начисление очков 2023'!$AA$4:$AB$69,2,FALSE),0)</f>
        <v>0</v>
      </c>
      <c r="FA18" s="32">
        <v>2</v>
      </c>
      <c r="FB18" s="31">
        <f>IFERROR(VLOOKUP(FA18,'Начисление очков 2023'!$L$4:$M$69,2,FALSE),0)</f>
        <v>215</v>
      </c>
      <c r="FC18" s="6" t="s">
        <v>572</v>
      </c>
      <c r="FD18" s="28">
        <f>IFERROR(VLOOKUP(FC18,'Начисление очков 2023'!$AF$4:$AG$69,2,FALSE),0)</f>
        <v>0</v>
      </c>
      <c r="FE18" s="32" t="s">
        <v>572</v>
      </c>
      <c r="FF18" s="31">
        <f>IFERROR(VLOOKUP(FE18,'Начисление очков 2023'!$AA$4:$AB$69,2,FALSE),0)</f>
        <v>0</v>
      </c>
      <c r="FG18" s="6">
        <v>5</v>
      </c>
      <c r="FH18" s="28">
        <f>IFERROR(VLOOKUP(FG18,'Начисление очков 2023'!$G$4:$H$69,2,FALSE),0)</f>
        <v>150</v>
      </c>
      <c r="FI18" s="32" t="s">
        <v>572</v>
      </c>
      <c r="FJ18" s="31">
        <f>IFERROR(VLOOKUP(FI18,'Начисление очков 2023'!$AA$4:$AB$69,2,FALSE),0)</f>
        <v>0</v>
      </c>
      <c r="FK18" s="6" t="s">
        <v>572</v>
      </c>
      <c r="FL18" s="28">
        <f>IFERROR(VLOOKUP(FK18,'Начисление очков 2023'!$AA$4:$AB$69,2,FALSE),0)</f>
        <v>0</v>
      </c>
      <c r="FM18" s="32" t="s">
        <v>572</v>
      </c>
      <c r="FN18" s="31">
        <f>IFERROR(VLOOKUP(FM18,'Начисление очков 2023'!$AA$4:$AB$69,2,FALSE),0)</f>
        <v>0</v>
      </c>
      <c r="FO18" s="6" t="s">
        <v>572</v>
      </c>
      <c r="FP18" s="28">
        <f>IFERROR(VLOOKUP(FO18,'Начисление очков 2023'!$AF$4:$AG$69,2,FALSE),0)</f>
        <v>0</v>
      </c>
      <c r="FQ18" s="109">
        <v>9</v>
      </c>
      <c r="FR18" s="110" t="s">
        <v>563</v>
      </c>
      <c r="FS18" s="110" t="s">
        <v>516</v>
      </c>
      <c r="FT18" s="109">
        <v>4</v>
      </c>
      <c r="FU18" s="111"/>
      <c r="FV18" s="108">
        <v>1788</v>
      </c>
      <c r="FW18" s="106">
        <v>0</v>
      </c>
      <c r="FX18" s="107" t="s">
        <v>563</v>
      </c>
      <c r="FY18" s="108">
        <v>2300</v>
      </c>
      <c r="FZ18" s="127" t="s">
        <v>572</v>
      </c>
      <c r="GA18" s="121">
        <f>IFERROR(VLOOKUP(FZ18,'Начисление очков 2023'!$AA$4:$AB$69,2,FALSE),0)</f>
        <v>0</v>
      </c>
    </row>
    <row r="19" spans="1:205" s="2" customFormat="1" ht="15.95" customHeight="1" x14ac:dyDescent="0.25">
      <c r="A19" s="25"/>
      <c r="B19" s="6" t="str">
        <f>IFERROR(INDEX('Ласт турнир'!$A$1:$A$96,MATCH($D19,'Ласт турнир'!$B$1:$B$96,0)),"")</f>
        <v/>
      </c>
      <c r="C19" s="25"/>
      <c r="D19" s="39" t="s">
        <v>37</v>
      </c>
      <c r="E19" s="40">
        <f>E18+1</f>
        <v>10</v>
      </c>
      <c r="F19" s="59" t="str">
        <f>IF(FQ19=0," ",IF(FQ19-E19=0," ",FQ19-E19))</f>
        <v xml:space="preserve"> </v>
      </c>
      <c r="G19" s="94" t="s">
        <v>516</v>
      </c>
      <c r="H19" s="54">
        <v>4.5</v>
      </c>
      <c r="I19" s="134"/>
      <c r="J19" s="139">
        <f>AB19+AP19+BB19+BN19+BR19+SUMPRODUCT(LARGE((T19,V19,X19,Z19,AD19,AF19,AH19,AJ19,AL19,AN19,AR19,AT19,AV19,AX19,AZ19,BD19,BF19,BH19,BJ19,BL19,BP19,BT19,BV19,BX19,BZ19,CB19,CD19,CF19,CH19,CJ19,CL19,CN19,CP19,CR19,CT19,CV19,CX19,CZ19,DB19,DD19,DF19,DH19,DJ19,DL19,DN19,DP19,DR19,DT19,DV19,DX19,DZ19,EB19,ED19,EF19,EH19,EJ19,EL19,EN19,EP19,ER19,ET19,EV19,EX19,EZ19,FB19,FD19,FF19,FH19,FJ19,FL19,FN19,FP19),{1,2,3,4,5,6,7,8}))</f>
        <v>1620</v>
      </c>
      <c r="K19" s="135">
        <f>J19-FV19</f>
        <v>0</v>
      </c>
      <c r="L19" s="140" t="str">
        <f>IF(SUMIF(S19:FP19,"&lt;0")&lt;&gt;0,SUMIF(S19:FP19,"&lt;0")*(-1)," ")</f>
        <v xml:space="preserve"> </v>
      </c>
      <c r="M19" s="141">
        <f>T19+V19+X19+Z19+AB19+AD19+AF19+AH19+AJ19+AL19+AN19+AP19+AR19+AT19+AV19+AX19+AZ19+BB19+BD19+BF19+BH19+BJ19+BL19+BN19+BP19+BR19+BT19+BV19+BX19+BZ19+CB19+CD19+CF19+CH19+CJ19+CL19+CN19+CP19+CR19+CT19+CV19+CX19+CZ19+DB19+DD19+DF19+DH19+DJ19+DL19+DN19+DP19+DR19+DT19+DV19+DX19+DZ19+EB19+ED19+EF19+EH19+EJ19+EL19+EN19+EP19+ER19+ET19+EV19+EX19+EZ19+FB19+FD19+FF19+FH19+FJ19+FL19+FN19+FP19</f>
        <v>1620</v>
      </c>
      <c r="N19" s="135">
        <f>M19-FY19</f>
        <v>0</v>
      </c>
      <c r="O19" s="136">
        <f>ROUNDUP(COUNTIF(S19:FP19,"&gt; 0")/2,0)</f>
        <v>4</v>
      </c>
      <c r="P19" s="142">
        <f>IF(O19=0,"-",IF(O19-R19&gt;8,J19/(8+R19),J19/O19))</f>
        <v>405</v>
      </c>
      <c r="Q19" s="145">
        <f>IF(OR(M19=0,O19=0),"-",M19/O19)</f>
        <v>405</v>
      </c>
      <c r="R19" s="150">
        <f>+IF(AA19="",0,1)+IF(AO19="",0,1)++IF(BA19="",0,1)+IF(BM19="",0,1)+IF(BQ19="",0,1)</f>
        <v>0</v>
      </c>
      <c r="S19" s="6" t="s">
        <v>572</v>
      </c>
      <c r="T19" s="28">
        <f>IFERROR(VLOOKUP(S19,'Начисление очков 2024'!$AA$4:$AB$69,2,FALSE),0)</f>
        <v>0</v>
      </c>
      <c r="U19" s="32" t="s">
        <v>572</v>
      </c>
      <c r="V19" s="31">
        <f>IFERROR(VLOOKUP(U19,'Начисление очков 2024'!$AA$4:$AB$69,2,FALSE),0)</f>
        <v>0</v>
      </c>
      <c r="W19" s="6" t="s">
        <v>572</v>
      </c>
      <c r="X19" s="28">
        <f>IFERROR(VLOOKUP(W19,'Начисление очков 2024'!$L$4:$M$69,2,FALSE),0)</f>
        <v>0</v>
      </c>
      <c r="Y19" s="32" t="s">
        <v>572</v>
      </c>
      <c r="Z19" s="31">
        <f>IFERROR(VLOOKUP(Y19,'Начисление очков 2024'!$AA$4:$AB$69,2,FALSE),0)</f>
        <v>0</v>
      </c>
      <c r="AA19" s="6" t="s">
        <v>572</v>
      </c>
      <c r="AB19" s="28">
        <f>ROUND(IFERROR(VLOOKUP(AA19,'Начисление очков 2024'!$L$4:$M$69,2,FALSE),0)/4,0)</f>
        <v>0</v>
      </c>
      <c r="AC19" s="32" t="s">
        <v>572</v>
      </c>
      <c r="AD19" s="31">
        <f>IFERROR(VLOOKUP(AC19,'Начисление очков 2024'!$AA$4:$AB$69,2,FALSE),0)</f>
        <v>0</v>
      </c>
      <c r="AE19" s="6" t="s">
        <v>572</v>
      </c>
      <c r="AF19" s="28">
        <f>IFERROR(VLOOKUP(AE19,'Начисление очков 2024'!$AA$4:$AB$69,2,FALSE),0)</f>
        <v>0</v>
      </c>
      <c r="AG19" s="32" t="s">
        <v>572</v>
      </c>
      <c r="AH19" s="31">
        <f>IFERROR(VLOOKUP(AG19,'Начисление очков 2024'!$Q$4:$R$69,2,FALSE),0)</f>
        <v>0</v>
      </c>
      <c r="AI19" s="6" t="s">
        <v>572</v>
      </c>
      <c r="AJ19" s="28">
        <f>IFERROR(VLOOKUP(AI19,'Начисление очков 2024'!$AA$4:$AB$69,2,FALSE),0)</f>
        <v>0</v>
      </c>
      <c r="AK19" s="32" t="s">
        <v>572</v>
      </c>
      <c r="AL19" s="31">
        <f>IFERROR(VLOOKUP(AK19,'Начисление очков 2024'!$AA$4:$AB$69,2,FALSE),0)</f>
        <v>0</v>
      </c>
      <c r="AM19" s="6" t="s">
        <v>572</v>
      </c>
      <c r="AN19" s="28">
        <f>IFERROR(VLOOKUP(AM19,'Начисление очков 2023'!$AF$4:$AG$69,2,FALSE),0)</f>
        <v>0</v>
      </c>
      <c r="AO19" s="32" t="s">
        <v>572</v>
      </c>
      <c r="AP19" s="31">
        <f>ROUND(IFERROR(VLOOKUP(AO19,'Начисление очков 2024'!$G$4:$H$69,2,FALSE),0)/4,0)</f>
        <v>0</v>
      </c>
      <c r="AQ19" s="6" t="s">
        <v>572</v>
      </c>
      <c r="AR19" s="28">
        <f>IFERROR(VLOOKUP(AQ19,'Начисление очков 2024'!$AA$4:$AB$69,2,FALSE),0)</f>
        <v>0</v>
      </c>
      <c r="AS19" s="32" t="s">
        <v>572</v>
      </c>
      <c r="AT19" s="31">
        <f>IFERROR(VLOOKUP(AS19,'Начисление очков 2024'!$G$4:$H$69,2,FALSE),0)</f>
        <v>0</v>
      </c>
      <c r="AU19" s="6" t="s">
        <v>572</v>
      </c>
      <c r="AV19" s="28">
        <f>IFERROR(VLOOKUP(AU19,'Начисление очков 2023'!$V$4:$W$69,2,FALSE),0)</f>
        <v>0</v>
      </c>
      <c r="AW19" s="32" t="s">
        <v>572</v>
      </c>
      <c r="AX19" s="31">
        <f>IFERROR(VLOOKUP(AW19,'Начисление очков 2024'!$Q$4:$R$69,2,FALSE),0)</f>
        <v>0</v>
      </c>
      <c r="AY19" s="6" t="s">
        <v>572</v>
      </c>
      <c r="AZ19" s="28">
        <f>IFERROR(VLOOKUP(AY19,'Начисление очков 2024'!$AA$4:$AB$69,2,FALSE),0)</f>
        <v>0</v>
      </c>
      <c r="BA19" s="32" t="s">
        <v>572</v>
      </c>
      <c r="BB19" s="31">
        <f>ROUND(IFERROR(VLOOKUP(BA19,'Начисление очков 2024'!$G$4:$H$69,2,FALSE),0)/4,0)</f>
        <v>0</v>
      </c>
      <c r="BC19" s="6" t="s">
        <v>572</v>
      </c>
      <c r="BD19" s="28">
        <f>IFERROR(VLOOKUP(BC19,'Начисление очков 2023'!$AA$4:$AB$69,2,FALSE),0)</f>
        <v>0</v>
      </c>
      <c r="BE19" s="32" t="s">
        <v>572</v>
      </c>
      <c r="BF19" s="31">
        <f>IFERROR(VLOOKUP(BE19,'Начисление очков 2024'!$G$4:$H$69,2,FALSE),0)</f>
        <v>0</v>
      </c>
      <c r="BG19" s="6" t="s">
        <v>572</v>
      </c>
      <c r="BH19" s="28">
        <f>IFERROR(VLOOKUP(BG19,'Начисление очков 2024'!$Q$4:$R$69,2,FALSE),0)</f>
        <v>0</v>
      </c>
      <c r="BI19" s="32" t="s">
        <v>572</v>
      </c>
      <c r="BJ19" s="31">
        <f>IFERROR(VLOOKUP(BI19,'Начисление очков 2024'!$AA$4:$AB$69,2,FALSE),0)</f>
        <v>0</v>
      </c>
      <c r="BK19" s="6" t="s">
        <v>572</v>
      </c>
      <c r="BL19" s="28">
        <f>IFERROR(VLOOKUP(BK19,'Начисление очков 2023'!$V$4:$W$69,2,FALSE),0)</f>
        <v>0</v>
      </c>
      <c r="BM19" s="32" t="s">
        <v>572</v>
      </c>
      <c r="BN19" s="31">
        <f>ROUND(IFERROR(VLOOKUP(BM19,'Начисление очков 2023'!$L$4:$M$69,2,FALSE),0)/4,0)</f>
        <v>0</v>
      </c>
      <c r="BO19" s="6" t="s">
        <v>572</v>
      </c>
      <c r="BP19" s="28">
        <f>IFERROR(VLOOKUP(BO19,'Начисление очков 2023'!$AA$4:$AB$69,2,FALSE),0)</f>
        <v>0</v>
      </c>
      <c r="BQ19" s="32" t="s">
        <v>572</v>
      </c>
      <c r="BR19" s="31">
        <f>ROUND(IFERROR(VLOOKUP(BQ19,'Начисление очков 2023'!$L$4:$M$69,2,FALSE),0)/4,0)</f>
        <v>0</v>
      </c>
      <c r="BS19" s="6" t="s">
        <v>572</v>
      </c>
      <c r="BT19" s="28">
        <f>IFERROR(VLOOKUP(BS19,'Начисление очков 2023'!$AA$4:$AB$69,2,FALSE),0)</f>
        <v>0</v>
      </c>
      <c r="BU19" s="32" t="s">
        <v>572</v>
      </c>
      <c r="BV19" s="31">
        <f>IFERROR(VLOOKUP(BU19,'Начисление очков 2023'!$L$4:$M$69,2,FALSE),0)</f>
        <v>0</v>
      </c>
      <c r="BW19" s="6" t="s">
        <v>572</v>
      </c>
      <c r="BX19" s="28">
        <f>IFERROR(VLOOKUP(BW19,'Начисление очков 2023'!$AA$4:$AB$69,2,FALSE),0)</f>
        <v>0</v>
      </c>
      <c r="BY19" s="32" t="s">
        <v>572</v>
      </c>
      <c r="BZ19" s="31">
        <f>IFERROR(VLOOKUP(BY19,'Начисление очков 2023'!$AF$4:$AG$69,2,FALSE),0)</f>
        <v>0</v>
      </c>
      <c r="CA19" s="6" t="s">
        <v>572</v>
      </c>
      <c r="CB19" s="28">
        <f>IFERROR(VLOOKUP(CA19,'Начисление очков 2023'!$V$4:$W$69,2,FALSE),0)</f>
        <v>0</v>
      </c>
      <c r="CC19" s="32" t="s">
        <v>572</v>
      </c>
      <c r="CD19" s="31">
        <f>IFERROR(VLOOKUP(CC19,'Начисление очков 2023'!$AA$4:$AB$69,2,FALSE),0)</f>
        <v>0</v>
      </c>
      <c r="CE19" s="47">
        <v>4</v>
      </c>
      <c r="CF19" s="96">
        <v>300</v>
      </c>
      <c r="CG19" s="32" t="s">
        <v>572</v>
      </c>
      <c r="CH19" s="31">
        <f>IFERROR(VLOOKUP(CG19,'Начисление очков 2023'!$AA$4:$AB$69,2,FALSE),0)</f>
        <v>0</v>
      </c>
      <c r="CI19" s="6" t="s">
        <v>572</v>
      </c>
      <c r="CJ19" s="28">
        <f>IFERROR(VLOOKUP(CI19,'Начисление очков 2023_1'!$B$4:$C$117,2,FALSE),0)</f>
        <v>0</v>
      </c>
      <c r="CK19" s="32" t="s">
        <v>572</v>
      </c>
      <c r="CL19" s="31">
        <f>IFERROR(VLOOKUP(CK19,'Начисление очков 2023'!$V$4:$W$69,2,FALSE),0)</f>
        <v>0</v>
      </c>
      <c r="CM19" s="6" t="s">
        <v>572</v>
      </c>
      <c r="CN19" s="28">
        <f>IFERROR(VLOOKUP(CM19,'Начисление очков 2023'!$AF$4:$AG$69,2,FALSE),0)</f>
        <v>0</v>
      </c>
      <c r="CO19" s="32" t="s">
        <v>572</v>
      </c>
      <c r="CP19" s="31">
        <f>IFERROR(VLOOKUP(CO19,'Начисление очков 2023'!$G$4:$H$69,2,FALSE),0)</f>
        <v>0</v>
      </c>
      <c r="CQ19" s="6" t="s">
        <v>572</v>
      </c>
      <c r="CR19" s="28">
        <f>IFERROR(VLOOKUP(CQ19,'Начисление очков 2023'!$AA$4:$AB$69,2,FALSE),0)</f>
        <v>0</v>
      </c>
      <c r="CS19" s="32" t="s">
        <v>572</v>
      </c>
      <c r="CT19" s="31">
        <f>IFERROR(VLOOKUP(CS19,'Начисление очков 2023'!$Q$4:$R$69,2,FALSE),0)</f>
        <v>0</v>
      </c>
      <c r="CU19" s="6" t="s">
        <v>572</v>
      </c>
      <c r="CV19" s="28">
        <f>IFERROR(VLOOKUP(CU19,'Начисление очков 2023'!$AF$4:$AG$69,2,FALSE),0)</f>
        <v>0</v>
      </c>
      <c r="CW19" s="32" t="s">
        <v>572</v>
      </c>
      <c r="CX19" s="31">
        <f>IFERROR(VLOOKUP(CW19,'Начисление очков 2023'!$AA$4:$AB$69,2,FALSE),0)</f>
        <v>0</v>
      </c>
      <c r="CY19" s="6" t="s">
        <v>572</v>
      </c>
      <c r="CZ19" s="28">
        <f>IFERROR(VLOOKUP(CY19,'Начисление очков 2023'!$AA$4:$AB$69,2,FALSE),0)</f>
        <v>0</v>
      </c>
      <c r="DA19" s="32" t="s">
        <v>572</v>
      </c>
      <c r="DB19" s="31">
        <f>IFERROR(VLOOKUP(DA19,'Начисление очков 2023'!$L$4:$M$69,2,FALSE),0)</f>
        <v>0</v>
      </c>
      <c r="DC19" s="6" t="s">
        <v>572</v>
      </c>
      <c r="DD19" s="28">
        <f>IFERROR(VLOOKUP(DC19,'Начисление очков 2023'!$L$4:$M$69,2,FALSE),0)</f>
        <v>0</v>
      </c>
      <c r="DE19" s="32" t="s">
        <v>572</v>
      </c>
      <c r="DF19" s="31">
        <f>IFERROR(VLOOKUP(DE19,'Начисление очков 2023'!$G$4:$H$69,2,FALSE),0)</f>
        <v>0</v>
      </c>
      <c r="DG19" s="6" t="s">
        <v>572</v>
      </c>
      <c r="DH19" s="28">
        <f>IFERROR(VLOOKUP(DG19,'Начисление очков 2023'!$AA$4:$AB$69,2,FALSE),0)</f>
        <v>0</v>
      </c>
      <c r="DI19" s="32" t="s">
        <v>572</v>
      </c>
      <c r="DJ19" s="31">
        <f>IFERROR(VLOOKUP(DI19,'Начисление очков 2023'!$AF$4:$AG$69,2,FALSE),0)</f>
        <v>0</v>
      </c>
      <c r="DK19" s="6" t="s">
        <v>572</v>
      </c>
      <c r="DL19" s="28">
        <f>IFERROR(VLOOKUP(DK19,'Начисление очков 2023'!$V$4:$W$69,2,FALSE),0)</f>
        <v>0</v>
      </c>
      <c r="DM19" s="32" t="s">
        <v>572</v>
      </c>
      <c r="DN19" s="31">
        <f>IFERROR(VLOOKUP(DM19,'Начисление очков 2023'!$Q$4:$R$69,2,FALSE),0)</f>
        <v>0</v>
      </c>
      <c r="DO19" s="6" t="s">
        <v>572</v>
      </c>
      <c r="DP19" s="28">
        <f>IFERROR(VLOOKUP(DO19,'Начисление очков 2023'!$AA$4:$AB$69,2,FALSE),0)</f>
        <v>0</v>
      </c>
      <c r="DQ19" s="32" t="s">
        <v>572</v>
      </c>
      <c r="DR19" s="31">
        <f>IFERROR(VLOOKUP(DQ19,'Начисление очков 2023'!$AA$4:$AB$69,2,FALSE),0)</f>
        <v>0</v>
      </c>
      <c r="DS19" s="6" t="s">
        <v>572</v>
      </c>
      <c r="DT19" s="28">
        <f>IFERROR(VLOOKUP(DS19,'Начисление очков 2023'!$AA$4:$AB$69,2,FALSE),0)</f>
        <v>0</v>
      </c>
      <c r="DU19" s="32" t="s">
        <v>572</v>
      </c>
      <c r="DV19" s="31">
        <f>IFERROR(VLOOKUP(DU19,'Начисление очков 2023'!$AF$4:$AG$69,2,FALSE),0)</f>
        <v>0</v>
      </c>
      <c r="DW19" s="6" t="s">
        <v>572</v>
      </c>
      <c r="DX19" s="28">
        <f>IFERROR(VLOOKUP(DW19,'Начисление очков 2023'!$AA$4:$AB$69,2,FALSE),0)</f>
        <v>0</v>
      </c>
      <c r="DY19" s="32" t="s">
        <v>572</v>
      </c>
      <c r="DZ19" s="31">
        <f>IFERROR(VLOOKUP(DY19,'Начисление очков 2023'!$B$4:$C$69,2,FALSE),0)</f>
        <v>0</v>
      </c>
      <c r="EA19" s="6" t="s">
        <v>572</v>
      </c>
      <c r="EB19" s="28">
        <f>IFERROR(VLOOKUP(EA19,'Начисление очков 2023'!$AA$4:$AB$69,2,FALSE),0)</f>
        <v>0</v>
      </c>
      <c r="EC19" s="32" t="s">
        <v>572</v>
      </c>
      <c r="ED19" s="31">
        <f>IFERROR(VLOOKUP(EC19,'Начисление очков 2023'!$V$4:$W$69,2,FALSE),0)</f>
        <v>0</v>
      </c>
      <c r="EE19" s="6" t="s">
        <v>572</v>
      </c>
      <c r="EF19" s="28">
        <f>IFERROR(VLOOKUP(EE19,'Начисление очков 2023'!$AA$4:$AB$69,2,FALSE),0)</f>
        <v>0</v>
      </c>
      <c r="EG19" s="32" t="s">
        <v>572</v>
      </c>
      <c r="EH19" s="31">
        <f>IFERROR(VLOOKUP(EG19,'Начисление очков 2023'!$AA$4:$AB$69,2,FALSE),0)</f>
        <v>0</v>
      </c>
      <c r="EI19" s="6" t="s">
        <v>572</v>
      </c>
      <c r="EJ19" s="28">
        <f>IFERROR(VLOOKUP(EI19,'Начисление очков 2023'!$G$4:$H$69,2,FALSE),0)</f>
        <v>0</v>
      </c>
      <c r="EK19" s="32" t="s">
        <v>572</v>
      </c>
      <c r="EL19" s="31">
        <f>IFERROR(VLOOKUP(EK19,'Начисление очков 2023'!$V$4:$W$69,2,FALSE),0)</f>
        <v>0</v>
      </c>
      <c r="EM19" s="6">
        <v>2</v>
      </c>
      <c r="EN19" s="28">
        <f>IFERROR(VLOOKUP(EM19,'Начисление очков 2023'!$B$4:$C$101,2,FALSE),0)</f>
        <v>600</v>
      </c>
      <c r="EO19" s="32" t="s">
        <v>572</v>
      </c>
      <c r="EP19" s="31">
        <f>IFERROR(VLOOKUP(EO19,'Начисление очков 2023'!$AA$4:$AB$69,2,FALSE),0)</f>
        <v>0</v>
      </c>
      <c r="EQ19" s="6" t="s">
        <v>572</v>
      </c>
      <c r="ER19" s="28">
        <f>IFERROR(VLOOKUP(EQ19,'Начисление очков 2023'!$AF$4:$AG$69,2,FALSE),0)</f>
        <v>0</v>
      </c>
      <c r="ES19" s="32" t="s">
        <v>572</v>
      </c>
      <c r="ET19" s="31">
        <f>IFERROR(VLOOKUP(ES19,'Начисление очков 2023'!$B$4:$C$101,2,FALSE),0)</f>
        <v>0</v>
      </c>
      <c r="EU19" s="6">
        <v>2</v>
      </c>
      <c r="EV19" s="28">
        <f>IFERROR(VLOOKUP(EU19,'Начисление очков 2023'!$G$4:$H$69,2,FALSE),0)</f>
        <v>360</v>
      </c>
      <c r="EW19" s="32" t="s">
        <v>572</v>
      </c>
      <c r="EX19" s="31">
        <f>IFERROR(VLOOKUP(EW19,'Начисление очков 2023'!$AA$4:$AB$69,2,FALSE),0)</f>
        <v>0</v>
      </c>
      <c r="EY19" s="6" t="s">
        <v>572</v>
      </c>
      <c r="EZ19" s="28">
        <f>IFERROR(VLOOKUP(EY19,'Начисление очков 2023'!$AA$4:$AB$69,2,FALSE),0)</f>
        <v>0</v>
      </c>
      <c r="FA19" s="32" t="s">
        <v>572</v>
      </c>
      <c r="FB19" s="31">
        <f>IFERROR(VLOOKUP(FA19,'Начисление очков 2023'!$L$4:$M$69,2,FALSE),0)</f>
        <v>0</v>
      </c>
      <c r="FC19" s="6" t="s">
        <v>572</v>
      </c>
      <c r="FD19" s="28">
        <f>IFERROR(VLOOKUP(FC19,'Начисление очков 2023'!$AF$4:$AG$69,2,FALSE),0)</f>
        <v>0</v>
      </c>
      <c r="FE19" s="32" t="s">
        <v>572</v>
      </c>
      <c r="FF19" s="31">
        <f>IFERROR(VLOOKUP(FE19,'Начисление очков 2023'!$AA$4:$AB$69,2,FALSE),0)</f>
        <v>0</v>
      </c>
      <c r="FG19" s="6">
        <v>2</v>
      </c>
      <c r="FH19" s="28">
        <f>IFERROR(VLOOKUP(FG19,'Начисление очков 2023'!$G$4:$H$69,2,FALSE),0)</f>
        <v>360</v>
      </c>
      <c r="FI19" s="32" t="s">
        <v>572</v>
      </c>
      <c r="FJ19" s="31">
        <f>IFERROR(VLOOKUP(FI19,'Начисление очков 2023'!$AA$4:$AB$69,2,FALSE),0)</f>
        <v>0</v>
      </c>
      <c r="FK19" s="6" t="s">
        <v>572</v>
      </c>
      <c r="FL19" s="28">
        <f>IFERROR(VLOOKUP(FK19,'Начисление очков 2023'!$AA$4:$AB$69,2,FALSE),0)</f>
        <v>0</v>
      </c>
      <c r="FM19" s="32" t="s">
        <v>572</v>
      </c>
      <c r="FN19" s="31">
        <f>IFERROR(VLOOKUP(FM19,'Начисление очков 2023'!$AA$4:$AB$69,2,FALSE),0)</f>
        <v>0</v>
      </c>
      <c r="FO19" s="6" t="s">
        <v>572</v>
      </c>
      <c r="FP19" s="28">
        <f>IFERROR(VLOOKUP(FO19,'Начисление очков 2023'!$AF$4:$AG$69,2,FALSE),0)</f>
        <v>0</v>
      </c>
      <c r="FQ19" s="109">
        <v>10</v>
      </c>
      <c r="FR19" s="110" t="s">
        <v>563</v>
      </c>
      <c r="FS19" s="110" t="s">
        <v>516</v>
      </c>
      <c r="FT19" s="109">
        <v>4.5</v>
      </c>
      <c r="FU19" s="111"/>
      <c r="FV19" s="108">
        <v>1620</v>
      </c>
      <c r="FW19" s="106">
        <v>0</v>
      </c>
      <c r="FX19" s="107" t="s">
        <v>563</v>
      </c>
      <c r="FY19" s="108">
        <v>1620</v>
      </c>
      <c r="FZ19" s="127" t="s">
        <v>572</v>
      </c>
      <c r="GA19" s="121">
        <f>IFERROR(VLOOKUP(FZ19,'Начисление очков 2023'!$AA$4:$AB$69,2,FALSE),0)</f>
        <v>0</v>
      </c>
    </row>
    <row r="20" spans="1:205" s="2" customFormat="1" ht="15.95" customHeight="1" x14ac:dyDescent="0.25">
      <c r="A20" s="25"/>
      <c r="B20" s="6" t="str">
        <f>IFERROR(INDEX('Ласт турнир'!$A$1:$A$96,MATCH($D20,'Ласт турнир'!$B$1:$B$96,0)),"")</f>
        <v/>
      </c>
      <c r="C20" s="25"/>
      <c r="D20" s="39" t="s">
        <v>57</v>
      </c>
      <c r="E20" s="40">
        <f>E19+1</f>
        <v>11</v>
      </c>
      <c r="F20" s="59" t="str">
        <f>IF(FQ20=0," ",IF(FQ20-E20=0," ",FQ20-E20))</f>
        <v xml:space="preserve"> </v>
      </c>
      <c r="G20" s="94" t="s">
        <v>516</v>
      </c>
      <c r="H20" s="54">
        <v>4.5</v>
      </c>
      <c r="I20" s="134"/>
      <c r="J20" s="139">
        <f>AB20+AP20+BB20+BN20+BR20+SUMPRODUCT(LARGE((T20,V20,X20,Z20,AD20,AF20,AH20,AJ20,AL20,AN20,AR20,AT20,AV20,AX20,AZ20,BD20,BF20,BH20,BJ20,BL20,BP20,BT20,BV20,BX20,BZ20,CB20,CD20,CF20,CH20,CJ20,CL20,CN20,CP20,CR20,CT20,CV20,CX20,CZ20,DB20,DD20,DF20,DH20,DJ20,DL20,DN20,DP20,DR20,DT20,DV20,DX20,DZ20,EB20,ED20,EF20,EH20,EJ20,EL20,EN20,EP20,ER20,ET20,EV20,EX20,EZ20,FB20,FD20,FF20,FH20,FJ20,FL20,FN20,FP20),{1,2,3,4,5,6,7,8}))</f>
        <v>1479</v>
      </c>
      <c r="K20" s="135">
        <f>J20-FV20</f>
        <v>0</v>
      </c>
      <c r="L20" s="140" t="str">
        <f>IF(SUMIF(S20:FP20,"&lt;0")&lt;&gt;0,SUMIF(S20:FP20,"&lt;0")*(-1)," ")</f>
        <v xml:space="preserve"> </v>
      </c>
      <c r="M20" s="141">
        <f>T20+V20+X20+Z20+AB20+AD20+AF20+AH20+AJ20+AL20+AN20+AP20+AR20+AT20+AV20+AX20+AZ20+BB20+BD20+BF20+BH20+BJ20+BL20+BN20+BP20+BR20+BT20+BV20+BX20+BZ20+CB20+CD20+CF20+CH20+CJ20+CL20+CN20+CP20+CR20+CT20+CV20+CX20+CZ20+DB20+DD20+DF20+DH20+DJ20+DL20+DN20+DP20+DR20+DT20+DV20+DX20+DZ20+EB20+ED20+EF20+EH20+EJ20+EL20+EN20+EP20+ER20+ET20+EV20+EX20+EZ20+FB20+FD20+FF20+FH20+FJ20+FL20+FN20+FP20</f>
        <v>1479</v>
      </c>
      <c r="N20" s="135">
        <f>M20-FY20</f>
        <v>0</v>
      </c>
      <c r="O20" s="136">
        <f>ROUNDUP(COUNTIF(S20:FP20,"&gt; 0")/2,0)</f>
        <v>9</v>
      </c>
      <c r="P20" s="142">
        <f>IF(O20=0,"-",IF(O20-R20&gt;8,J20/(8+R20),J20/O20))</f>
        <v>164.33333333333334</v>
      </c>
      <c r="Q20" s="145">
        <f>IF(OR(M20=0,O20=0),"-",M20/O20)</f>
        <v>164.33333333333334</v>
      </c>
      <c r="R20" s="150">
        <f>+IF(AA20="",0,1)+IF(AO20="",0,1)++IF(BA20="",0,1)+IF(BM20="",0,1)+IF(BQ20="",0,1)</f>
        <v>2</v>
      </c>
      <c r="S20" s="6" t="s">
        <v>572</v>
      </c>
      <c r="T20" s="28">
        <f>IFERROR(VLOOKUP(S20,'Начисление очков 2024'!$AA$4:$AB$69,2,FALSE),0)</f>
        <v>0</v>
      </c>
      <c r="U20" s="32" t="s">
        <v>572</v>
      </c>
      <c r="V20" s="31">
        <f>IFERROR(VLOOKUP(U20,'Начисление очков 2024'!$AA$4:$AB$69,2,FALSE),0)</f>
        <v>0</v>
      </c>
      <c r="W20" s="6">
        <v>8</v>
      </c>
      <c r="X20" s="28">
        <f>IFERROR(VLOOKUP(W20,'Начисление очков 2024'!$L$4:$M$69,2,FALSE),0)</f>
        <v>65</v>
      </c>
      <c r="Y20" s="32" t="s">
        <v>572</v>
      </c>
      <c r="Z20" s="31">
        <f>IFERROR(VLOOKUP(Y20,'Начисление очков 2024'!$AA$4:$AB$69,2,FALSE),0)</f>
        <v>0</v>
      </c>
      <c r="AA20" s="6" t="s">
        <v>572</v>
      </c>
      <c r="AB20" s="28">
        <f>ROUND(IFERROR(VLOOKUP(AA20,'Начисление очков 2024'!$L$4:$M$69,2,FALSE),0)/4,0)</f>
        <v>0</v>
      </c>
      <c r="AC20" s="32" t="s">
        <v>572</v>
      </c>
      <c r="AD20" s="31">
        <f>IFERROR(VLOOKUP(AC20,'Начисление очков 2024'!$AA$4:$AB$69,2,FALSE),0)</f>
        <v>0</v>
      </c>
      <c r="AE20" s="6" t="s">
        <v>572</v>
      </c>
      <c r="AF20" s="28">
        <f>IFERROR(VLOOKUP(AE20,'Начисление очков 2024'!$AA$4:$AB$69,2,FALSE),0)</f>
        <v>0</v>
      </c>
      <c r="AG20" s="32" t="s">
        <v>572</v>
      </c>
      <c r="AH20" s="31">
        <f>IFERROR(VLOOKUP(AG20,'Начисление очков 2024'!$Q$4:$R$69,2,FALSE),0)</f>
        <v>0</v>
      </c>
      <c r="AI20" s="6" t="s">
        <v>572</v>
      </c>
      <c r="AJ20" s="28">
        <f>IFERROR(VLOOKUP(AI20,'Начисление очков 2024'!$AA$4:$AB$69,2,FALSE),0)</f>
        <v>0</v>
      </c>
      <c r="AK20" s="32" t="s">
        <v>572</v>
      </c>
      <c r="AL20" s="31">
        <f>IFERROR(VLOOKUP(AK20,'Начисление очков 2024'!$AA$4:$AB$69,2,FALSE),0)</f>
        <v>0</v>
      </c>
      <c r="AM20" s="6" t="s">
        <v>572</v>
      </c>
      <c r="AN20" s="28">
        <f>IFERROR(VLOOKUP(AM20,'Начисление очков 2023'!$AF$4:$AG$69,2,FALSE),0)</f>
        <v>0</v>
      </c>
      <c r="AO20" s="32" t="s">
        <v>572</v>
      </c>
      <c r="AP20" s="31">
        <f>ROUND(IFERROR(VLOOKUP(AO20,'Начисление очков 2024'!$G$4:$H$69,2,FALSE),0)/4,0)</f>
        <v>0</v>
      </c>
      <c r="AQ20" s="6" t="s">
        <v>572</v>
      </c>
      <c r="AR20" s="28">
        <f>IFERROR(VLOOKUP(AQ20,'Начисление очков 2024'!$AA$4:$AB$69,2,FALSE),0)</f>
        <v>0</v>
      </c>
      <c r="AS20" s="32">
        <v>3</v>
      </c>
      <c r="AT20" s="31">
        <f>IFERROR(VLOOKUP(AS20,'Начисление очков 2024'!$G$4:$H$69,2,FALSE),0)</f>
        <v>250</v>
      </c>
      <c r="AU20" s="6" t="s">
        <v>572</v>
      </c>
      <c r="AV20" s="28">
        <f>IFERROR(VLOOKUP(AU20,'Начисление очков 2023'!$V$4:$W$69,2,FALSE),0)</f>
        <v>0</v>
      </c>
      <c r="AW20" s="32" t="s">
        <v>572</v>
      </c>
      <c r="AX20" s="31">
        <f>IFERROR(VLOOKUP(AW20,'Начисление очков 2024'!$Q$4:$R$69,2,FALSE),0)</f>
        <v>0</v>
      </c>
      <c r="AY20" s="6" t="s">
        <v>572</v>
      </c>
      <c r="AZ20" s="28">
        <f>IFERROR(VLOOKUP(AY20,'Начисление очков 2024'!$AA$4:$AB$69,2,FALSE),0)</f>
        <v>0</v>
      </c>
      <c r="BA20" s="32">
        <v>4</v>
      </c>
      <c r="BB20" s="31">
        <f>ROUND(IFERROR(VLOOKUP(BA20,'Начисление очков 2024'!$G$4:$H$69,2,FALSE),0)/4,0)</f>
        <v>54</v>
      </c>
      <c r="BC20" s="6" t="s">
        <v>572</v>
      </c>
      <c r="BD20" s="28">
        <f>IFERROR(VLOOKUP(BC20,'Начисление очков 2023'!$AA$4:$AB$69,2,FALSE),0)</f>
        <v>0</v>
      </c>
      <c r="BE20" s="32">
        <v>3</v>
      </c>
      <c r="BF20" s="31">
        <f>IFERROR(VLOOKUP(BE20,'Начисление очков 2024'!$G$4:$H$69,2,FALSE),0)</f>
        <v>250</v>
      </c>
      <c r="BG20" s="6" t="s">
        <v>572</v>
      </c>
      <c r="BH20" s="28">
        <f>IFERROR(VLOOKUP(BG20,'Начисление очков 2024'!$Q$4:$R$69,2,FALSE),0)</f>
        <v>0</v>
      </c>
      <c r="BI20" s="32" t="s">
        <v>572</v>
      </c>
      <c r="BJ20" s="31">
        <f>IFERROR(VLOOKUP(BI20,'Начисление очков 2024'!$AA$4:$AB$69,2,FALSE),0)</f>
        <v>0</v>
      </c>
      <c r="BK20" s="6" t="s">
        <v>572</v>
      </c>
      <c r="BL20" s="28">
        <f>IFERROR(VLOOKUP(BK20,'Начисление очков 2023'!$V$4:$W$69,2,FALSE),0)</f>
        <v>0</v>
      </c>
      <c r="BM20" s="32" t="s">
        <v>572</v>
      </c>
      <c r="BN20" s="31">
        <f>ROUND(IFERROR(VLOOKUP(BM20,'Начисление очков 2023'!$L$4:$M$69,2,FALSE),0)/4,0)</f>
        <v>0</v>
      </c>
      <c r="BO20" s="6" t="s">
        <v>572</v>
      </c>
      <c r="BP20" s="28">
        <f>IFERROR(VLOOKUP(BO20,'Начисление очков 2023'!$AA$4:$AB$69,2,FALSE),0)</f>
        <v>0</v>
      </c>
      <c r="BQ20" s="32">
        <v>12</v>
      </c>
      <c r="BR20" s="31">
        <f>ROUND(IFERROR(VLOOKUP(BQ20,'Начисление очков 2023'!$L$4:$M$69,2,FALSE),0)/4,0)</f>
        <v>10</v>
      </c>
      <c r="BS20" s="6" t="s">
        <v>572</v>
      </c>
      <c r="BT20" s="28">
        <f>IFERROR(VLOOKUP(BS20,'Начисление очков 2023'!$AA$4:$AB$69,2,FALSE),0)</f>
        <v>0</v>
      </c>
      <c r="BU20" s="32" t="s">
        <v>572</v>
      </c>
      <c r="BV20" s="31">
        <f>IFERROR(VLOOKUP(BU20,'Начисление очков 2023'!$L$4:$M$69,2,FALSE),0)</f>
        <v>0</v>
      </c>
      <c r="BW20" s="6" t="s">
        <v>572</v>
      </c>
      <c r="BX20" s="28">
        <f>IFERROR(VLOOKUP(BW20,'Начисление очков 2023'!$AA$4:$AB$69,2,FALSE),0)</f>
        <v>0</v>
      </c>
      <c r="BY20" s="32" t="s">
        <v>572</v>
      </c>
      <c r="BZ20" s="31">
        <f>IFERROR(VLOOKUP(BY20,'Начисление очков 2023'!$AF$4:$AG$69,2,FALSE),0)</f>
        <v>0</v>
      </c>
      <c r="CA20" s="6" t="s">
        <v>572</v>
      </c>
      <c r="CB20" s="28">
        <f>IFERROR(VLOOKUP(CA20,'Начисление очков 2023'!$V$4:$W$69,2,FALSE),0)</f>
        <v>0</v>
      </c>
      <c r="CC20" s="32" t="s">
        <v>572</v>
      </c>
      <c r="CD20" s="31">
        <f>IFERROR(VLOOKUP(CC20,'Начисление очков 2023'!$AA$4:$AB$69,2,FALSE),0)</f>
        <v>0</v>
      </c>
      <c r="CE20" s="47"/>
      <c r="CF20" s="96"/>
      <c r="CG20" s="32" t="s">
        <v>572</v>
      </c>
      <c r="CH20" s="31">
        <f>IFERROR(VLOOKUP(CG20,'Начисление очков 2023'!$AA$4:$AB$69,2,FALSE),0)</f>
        <v>0</v>
      </c>
      <c r="CI20" s="6">
        <v>3</v>
      </c>
      <c r="CJ20" s="28">
        <f>IFERROR(VLOOKUP(CI20,'Начисление очков 2023_1'!$B$4:$C$117,2,FALSE),0)</f>
        <v>420</v>
      </c>
      <c r="CK20" s="32" t="s">
        <v>572</v>
      </c>
      <c r="CL20" s="31">
        <f>IFERROR(VLOOKUP(CK20,'Начисление очков 2023'!$V$4:$W$69,2,FALSE),0)</f>
        <v>0</v>
      </c>
      <c r="CM20" s="6" t="s">
        <v>572</v>
      </c>
      <c r="CN20" s="28">
        <f>IFERROR(VLOOKUP(CM20,'Начисление очков 2023'!$AF$4:$AG$69,2,FALSE),0)</f>
        <v>0</v>
      </c>
      <c r="CO20" s="32" t="s">
        <v>572</v>
      </c>
      <c r="CP20" s="31">
        <f>IFERROR(VLOOKUP(CO20,'Начисление очков 2023'!$G$4:$H$69,2,FALSE),0)</f>
        <v>0</v>
      </c>
      <c r="CQ20" s="6" t="s">
        <v>572</v>
      </c>
      <c r="CR20" s="28">
        <f>IFERROR(VLOOKUP(CQ20,'Начисление очков 2023'!$AA$4:$AB$69,2,FALSE),0)</f>
        <v>0</v>
      </c>
      <c r="CS20" s="32" t="s">
        <v>572</v>
      </c>
      <c r="CT20" s="31">
        <f>IFERROR(VLOOKUP(CS20,'Начисление очков 2023'!$Q$4:$R$69,2,FALSE),0)</f>
        <v>0</v>
      </c>
      <c r="CU20" s="6" t="s">
        <v>572</v>
      </c>
      <c r="CV20" s="28">
        <f>IFERROR(VLOOKUP(CU20,'Начисление очков 2023'!$AF$4:$AG$69,2,FALSE),0)</f>
        <v>0</v>
      </c>
      <c r="CW20" s="32" t="s">
        <v>572</v>
      </c>
      <c r="CX20" s="31">
        <f>IFERROR(VLOOKUP(CW20,'Начисление очков 2023'!$AA$4:$AB$69,2,FALSE),0)</f>
        <v>0</v>
      </c>
      <c r="CY20" s="6" t="s">
        <v>572</v>
      </c>
      <c r="CZ20" s="28">
        <f>IFERROR(VLOOKUP(CY20,'Начисление очков 2023'!$AA$4:$AB$69,2,FALSE),0)</f>
        <v>0</v>
      </c>
      <c r="DA20" s="32" t="s">
        <v>572</v>
      </c>
      <c r="DB20" s="31">
        <f>IFERROR(VLOOKUP(DA20,'Начисление очков 2023'!$L$4:$M$69,2,FALSE),0)</f>
        <v>0</v>
      </c>
      <c r="DC20" s="6" t="s">
        <v>572</v>
      </c>
      <c r="DD20" s="28">
        <f>IFERROR(VLOOKUP(DC20,'Начисление очков 2023'!$L$4:$M$69,2,FALSE),0)</f>
        <v>0</v>
      </c>
      <c r="DE20" s="32" t="s">
        <v>572</v>
      </c>
      <c r="DF20" s="31">
        <f>IFERROR(VLOOKUP(DE20,'Начисление очков 2023'!$G$4:$H$69,2,FALSE),0)</f>
        <v>0</v>
      </c>
      <c r="DG20" s="6" t="s">
        <v>572</v>
      </c>
      <c r="DH20" s="28">
        <f>IFERROR(VLOOKUP(DG20,'Начисление очков 2023'!$AA$4:$AB$69,2,FALSE),0)</f>
        <v>0</v>
      </c>
      <c r="DI20" s="32" t="s">
        <v>572</v>
      </c>
      <c r="DJ20" s="31">
        <f>IFERROR(VLOOKUP(DI20,'Начисление очков 2023'!$AF$4:$AG$69,2,FALSE),0)</f>
        <v>0</v>
      </c>
      <c r="DK20" s="6" t="s">
        <v>572</v>
      </c>
      <c r="DL20" s="28">
        <f>IFERROR(VLOOKUP(DK20,'Начисление очков 2023'!$V$4:$W$69,2,FALSE),0)</f>
        <v>0</v>
      </c>
      <c r="DM20" s="32" t="s">
        <v>572</v>
      </c>
      <c r="DN20" s="31">
        <f>IFERROR(VLOOKUP(DM20,'Начисление очков 2023'!$Q$4:$R$69,2,FALSE),0)</f>
        <v>0</v>
      </c>
      <c r="DO20" s="6" t="s">
        <v>572</v>
      </c>
      <c r="DP20" s="28">
        <f>IFERROR(VLOOKUP(DO20,'Начисление очков 2023'!$AA$4:$AB$69,2,FALSE),0)</f>
        <v>0</v>
      </c>
      <c r="DQ20" s="32" t="s">
        <v>572</v>
      </c>
      <c r="DR20" s="31">
        <f>IFERROR(VLOOKUP(DQ20,'Начисление очков 2023'!$AA$4:$AB$69,2,FALSE),0)</f>
        <v>0</v>
      </c>
      <c r="DS20" s="6" t="s">
        <v>572</v>
      </c>
      <c r="DT20" s="28">
        <f>IFERROR(VLOOKUP(DS20,'Начисление очков 2023'!$AA$4:$AB$69,2,FALSE),0)</f>
        <v>0</v>
      </c>
      <c r="DU20" s="32" t="s">
        <v>572</v>
      </c>
      <c r="DV20" s="31">
        <f>IFERROR(VLOOKUP(DU20,'Начисление очков 2023'!$AF$4:$AG$69,2,FALSE),0)</f>
        <v>0</v>
      </c>
      <c r="DW20" s="6" t="s">
        <v>572</v>
      </c>
      <c r="DX20" s="28">
        <f>IFERROR(VLOOKUP(DW20,'Начисление очков 2023'!$AA$4:$AB$69,2,FALSE),0)</f>
        <v>0</v>
      </c>
      <c r="DY20" s="32">
        <v>4</v>
      </c>
      <c r="DZ20" s="31">
        <f>IFERROR(VLOOKUP(DY20,'Начисление очков 2023'!$B$4:$C$69,2,FALSE),0)</f>
        <v>360</v>
      </c>
      <c r="EA20" s="6" t="s">
        <v>572</v>
      </c>
      <c r="EB20" s="28">
        <f>IFERROR(VLOOKUP(EA20,'Начисление очков 2023'!$AA$4:$AB$69,2,FALSE),0)</f>
        <v>0</v>
      </c>
      <c r="EC20" s="32" t="s">
        <v>572</v>
      </c>
      <c r="ED20" s="31">
        <f>IFERROR(VLOOKUP(EC20,'Начисление очков 2023'!$V$4:$W$69,2,FALSE),0)</f>
        <v>0</v>
      </c>
      <c r="EE20" s="6" t="s">
        <v>572</v>
      </c>
      <c r="EF20" s="28">
        <f>IFERROR(VLOOKUP(EE20,'Начисление очков 2023'!$AA$4:$AB$69,2,FALSE),0)</f>
        <v>0</v>
      </c>
      <c r="EG20" s="32" t="s">
        <v>572</v>
      </c>
      <c r="EH20" s="31">
        <f>IFERROR(VLOOKUP(EG20,'Начисление очков 2023'!$AA$4:$AB$69,2,FALSE),0)</f>
        <v>0</v>
      </c>
      <c r="EI20" s="6" t="s">
        <v>572</v>
      </c>
      <c r="EJ20" s="28">
        <f>IFERROR(VLOOKUP(EI20,'Начисление очков 2023'!$G$4:$H$69,2,FALSE),0)</f>
        <v>0</v>
      </c>
      <c r="EK20" s="32" t="s">
        <v>572</v>
      </c>
      <c r="EL20" s="31">
        <f>IFERROR(VLOOKUP(EK20,'Начисление очков 2023'!$V$4:$W$69,2,FALSE),0)</f>
        <v>0</v>
      </c>
      <c r="EM20" s="6">
        <v>32</v>
      </c>
      <c r="EN20" s="28">
        <f>IFERROR(VLOOKUP(EM20,'Начисление очков 2023'!$B$4:$C$101,2,FALSE),0)</f>
        <v>35</v>
      </c>
      <c r="EO20" s="32" t="s">
        <v>572</v>
      </c>
      <c r="EP20" s="31">
        <f>IFERROR(VLOOKUP(EO20,'Начисление очков 2023'!$AA$4:$AB$69,2,FALSE),0)</f>
        <v>0</v>
      </c>
      <c r="EQ20" s="6" t="s">
        <v>572</v>
      </c>
      <c r="ER20" s="28">
        <f>IFERROR(VLOOKUP(EQ20,'Начисление очков 2023'!$AF$4:$AG$69,2,FALSE),0)</f>
        <v>0</v>
      </c>
      <c r="ES20" s="32">
        <v>32</v>
      </c>
      <c r="ET20" s="31">
        <f>IFERROR(VLOOKUP(ES20,'Начисление очков 2023'!$B$4:$C$101,2,FALSE),0)</f>
        <v>35</v>
      </c>
      <c r="EU20" s="6" t="s">
        <v>572</v>
      </c>
      <c r="EV20" s="28">
        <f>IFERROR(VLOOKUP(EU20,'Начисление очков 2023'!$G$4:$H$69,2,FALSE),0)</f>
        <v>0</v>
      </c>
      <c r="EW20" s="32" t="s">
        <v>572</v>
      </c>
      <c r="EX20" s="31">
        <f>IFERROR(VLOOKUP(EW20,'Начисление очков 2023'!$AA$4:$AB$69,2,FALSE),0)</f>
        <v>0</v>
      </c>
      <c r="EY20" s="6" t="s">
        <v>572</v>
      </c>
      <c r="EZ20" s="28">
        <f>IFERROR(VLOOKUP(EY20,'Начисление очков 2023'!$AA$4:$AB$69,2,FALSE),0)</f>
        <v>0</v>
      </c>
      <c r="FA20" s="32" t="s">
        <v>572</v>
      </c>
      <c r="FB20" s="31">
        <f>IFERROR(VLOOKUP(FA20,'Начисление очков 2023'!$L$4:$M$69,2,FALSE),0)</f>
        <v>0</v>
      </c>
      <c r="FC20" s="6" t="s">
        <v>572</v>
      </c>
      <c r="FD20" s="28">
        <f>IFERROR(VLOOKUP(FC20,'Начисление очков 2023'!$AF$4:$AG$69,2,FALSE),0)</f>
        <v>0</v>
      </c>
      <c r="FE20" s="32" t="s">
        <v>572</v>
      </c>
      <c r="FF20" s="31">
        <f>IFERROR(VLOOKUP(FE20,'Начисление очков 2023'!$AA$4:$AB$69,2,FALSE),0)</f>
        <v>0</v>
      </c>
      <c r="FG20" s="6" t="s">
        <v>572</v>
      </c>
      <c r="FH20" s="28">
        <f>IFERROR(VLOOKUP(FG20,'Начисление очков 2023'!$G$4:$H$69,2,FALSE),0)</f>
        <v>0</v>
      </c>
      <c r="FI20" s="32" t="s">
        <v>572</v>
      </c>
      <c r="FJ20" s="31">
        <f>IFERROR(VLOOKUP(FI20,'Начисление очков 2023'!$AA$4:$AB$69,2,FALSE),0)</f>
        <v>0</v>
      </c>
      <c r="FK20" s="6" t="s">
        <v>572</v>
      </c>
      <c r="FL20" s="28">
        <f>IFERROR(VLOOKUP(FK20,'Начисление очков 2023'!$AA$4:$AB$69,2,FALSE),0)</f>
        <v>0</v>
      </c>
      <c r="FM20" s="32" t="s">
        <v>572</v>
      </c>
      <c r="FN20" s="31">
        <f>IFERROR(VLOOKUP(FM20,'Начисление очков 2023'!$AA$4:$AB$69,2,FALSE),0)</f>
        <v>0</v>
      </c>
      <c r="FO20" s="6" t="s">
        <v>572</v>
      </c>
      <c r="FP20" s="28">
        <f>IFERROR(VLOOKUP(FO20,'Начисление очков 2023'!$AF$4:$AG$69,2,FALSE),0)</f>
        <v>0</v>
      </c>
      <c r="FQ20" s="109">
        <v>11</v>
      </c>
      <c r="FR20" s="110" t="s">
        <v>563</v>
      </c>
      <c r="FS20" s="110" t="s">
        <v>516</v>
      </c>
      <c r="FT20" s="109">
        <v>4.5</v>
      </c>
      <c r="FU20" s="111"/>
      <c r="FV20" s="108">
        <v>1479</v>
      </c>
      <c r="FW20" s="106">
        <v>0</v>
      </c>
      <c r="FX20" s="107" t="s">
        <v>563</v>
      </c>
      <c r="FY20" s="108">
        <v>1479</v>
      </c>
      <c r="FZ20" s="127" t="s">
        <v>572</v>
      </c>
      <c r="GA20" s="121">
        <f>IFERROR(VLOOKUP(FZ20,'Начисление очков 2023'!$AA$4:$AB$69,2,FALSE),0)</f>
        <v>0</v>
      </c>
    </row>
    <row r="21" spans="1:205" s="2" customFormat="1" ht="15.95" customHeight="1" x14ac:dyDescent="0.25">
      <c r="A21" s="25"/>
      <c r="B21" s="6" t="str">
        <f>IFERROR(INDEX('Ласт турнир'!$A$1:$A$96,MATCH($D21,'Ласт турнир'!$B$1:$B$96,0)),"")</f>
        <v/>
      </c>
      <c r="C21" s="25"/>
      <c r="D21" s="39" t="s">
        <v>237</v>
      </c>
      <c r="E21" s="40">
        <f>E20+1</f>
        <v>12</v>
      </c>
      <c r="F21" s="59" t="str">
        <f>IF(FQ21=0," ",IF(FQ21-E21=0," ",FQ21-E21))</f>
        <v xml:space="preserve"> </v>
      </c>
      <c r="G21" s="44" t="s">
        <v>516</v>
      </c>
      <c r="H21" s="55">
        <v>4</v>
      </c>
      <c r="I21" s="134"/>
      <c r="J21" s="139">
        <f>AB21+AP21+BB21+BN21+BR21+SUMPRODUCT(LARGE((T21,V21,X21,Z21,AD21,AF21,AH21,AJ21,AL21,AN21,AR21,AT21,AV21,AX21,AZ21,BD21,BF21,BH21,BJ21,BL21,BP21,BT21,BV21,BX21,BZ21,CB21,CD21,CF21,CH21,CJ21,CL21,CN21,CP21,CR21,CT21,CV21,CX21,CZ21,DB21,DD21,DF21,DH21,DJ21,DL21,DN21,DP21,DR21,DT21,DV21,DX21,DZ21,EB21,ED21,EF21,EH21,EJ21,EL21,EN21,EP21,ER21,ET21,EV21,EX21,EZ21,FB21,FD21,FF21,FH21,FJ21,FL21,FN21,FP21),{1,2,3,4,5,6,7,8}))</f>
        <v>1199</v>
      </c>
      <c r="K21" s="135">
        <f>J21-FV21</f>
        <v>0</v>
      </c>
      <c r="L21" s="140" t="str">
        <f>IF(SUMIF(S21:FP21,"&lt;0")&lt;&gt;0,SUMIF(S21:FP21,"&lt;0")*(-1)," ")</f>
        <v xml:space="preserve"> </v>
      </c>
      <c r="M21" s="141">
        <f>T21+V21+X21+Z21+AB21+AD21+AF21+AH21+AJ21+AL21+AN21+AP21+AR21+AT21+AV21+AX21+AZ21+BB21+BD21+BF21+BH21+BJ21+BL21+BN21+BP21+BR21+BT21+BV21+BX21+BZ21+CB21+CD21+CF21+CH21+CJ21+CL21+CN21+CP21+CR21+CT21+CV21+CX21+CZ21+DB21+DD21+DF21+DH21+DJ21+DL21+DN21+DP21+DR21+DT21+DV21+DX21+DZ21+EB21+ED21+EF21+EH21+EJ21+EL21+EN21+EP21+ER21+ET21+EV21+EX21+EZ21+FB21+FD21+FF21+FH21+FJ21+FL21+FN21+FP21</f>
        <v>1199</v>
      </c>
      <c r="N21" s="135">
        <f>M21-FY21</f>
        <v>0</v>
      </c>
      <c r="O21" s="136">
        <f>ROUNDUP(COUNTIF(S21:FP21,"&gt; 0")/2,0)</f>
        <v>8</v>
      </c>
      <c r="P21" s="142">
        <f>IF(O21=0,"-",IF(O21-R21&gt;8,J21/(8+R21),J21/O21))</f>
        <v>149.875</v>
      </c>
      <c r="Q21" s="145">
        <f>IF(OR(M21=0,O21=0),"-",M21/O21)</f>
        <v>149.875</v>
      </c>
      <c r="R21" s="150">
        <f>+IF(AA21="",0,1)+IF(AO21="",0,1)++IF(BA21="",0,1)+IF(BM21="",0,1)+IF(BQ21="",0,1)</f>
        <v>1</v>
      </c>
      <c r="S21" s="6" t="s">
        <v>572</v>
      </c>
      <c r="T21" s="28">
        <f>IFERROR(VLOOKUP(S21,'Начисление очков 2024'!$AA$4:$AB$69,2,FALSE),0)</f>
        <v>0</v>
      </c>
      <c r="U21" s="32" t="s">
        <v>572</v>
      </c>
      <c r="V21" s="31">
        <f>IFERROR(VLOOKUP(U21,'Начисление очков 2024'!$AA$4:$AB$69,2,FALSE),0)</f>
        <v>0</v>
      </c>
      <c r="W21" s="6" t="s">
        <v>572</v>
      </c>
      <c r="X21" s="28">
        <f>IFERROR(VLOOKUP(W21,'Начисление очков 2024'!$L$4:$M$69,2,FALSE),0)</f>
        <v>0</v>
      </c>
      <c r="Y21" s="32" t="s">
        <v>572</v>
      </c>
      <c r="Z21" s="31">
        <f>IFERROR(VLOOKUP(Y21,'Начисление очков 2024'!$AA$4:$AB$69,2,FALSE),0)</f>
        <v>0</v>
      </c>
      <c r="AA21" s="6" t="s">
        <v>572</v>
      </c>
      <c r="AB21" s="28">
        <f>ROUND(IFERROR(VLOOKUP(AA21,'Начисление очков 2024'!$L$4:$M$69,2,FALSE),0)/4,0)</f>
        <v>0</v>
      </c>
      <c r="AC21" s="32" t="s">
        <v>572</v>
      </c>
      <c r="AD21" s="31">
        <f>IFERROR(VLOOKUP(AC21,'Начисление очков 2024'!$AA$4:$AB$69,2,FALSE),0)</f>
        <v>0</v>
      </c>
      <c r="AE21" s="6" t="s">
        <v>572</v>
      </c>
      <c r="AF21" s="28">
        <f>IFERROR(VLOOKUP(AE21,'Начисление очков 2024'!$AA$4:$AB$69,2,FALSE),0)</f>
        <v>0</v>
      </c>
      <c r="AG21" s="32" t="s">
        <v>572</v>
      </c>
      <c r="AH21" s="31">
        <f>IFERROR(VLOOKUP(AG21,'Начисление очков 2024'!$Q$4:$R$69,2,FALSE),0)</f>
        <v>0</v>
      </c>
      <c r="AI21" s="6" t="s">
        <v>572</v>
      </c>
      <c r="AJ21" s="28">
        <f>IFERROR(VLOOKUP(AI21,'Начисление очков 2024'!$AA$4:$AB$69,2,FALSE),0)</f>
        <v>0</v>
      </c>
      <c r="AK21" s="32" t="s">
        <v>572</v>
      </c>
      <c r="AL21" s="31">
        <f>IFERROR(VLOOKUP(AK21,'Начисление очков 2024'!$AA$4:$AB$69,2,FALSE),0)</f>
        <v>0</v>
      </c>
      <c r="AM21" s="6" t="s">
        <v>572</v>
      </c>
      <c r="AN21" s="28">
        <f>IFERROR(VLOOKUP(AM21,'Начисление очков 2023'!$AF$4:$AG$69,2,FALSE),0)</f>
        <v>0</v>
      </c>
      <c r="AO21" s="32" t="s">
        <v>572</v>
      </c>
      <c r="AP21" s="31">
        <f>ROUND(IFERROR(VLOOKUP(AO21,'Начисление очков 2024'!$G$4:$H$69,2,FALSE),0)/4,0)</f>
        <v>0</v>
      </c>
      <c r="AQ21" s="6" t="s">
        <v>572</v>
      </c>
      <c r="AR21" s="28">
        <f>IFERROR(VLOOKUP(AQ21,'Начисление очков 2024'!$AA$4:$AB$69,2,FALSE),0)</f>
        <v>0</v>
      </c>
      <c r="AS21" s="32" t="s">
        <v>572</v>
      </c>
      <c r="AT21" s="31">
        <f>IFERROR(VLOOKUP(AS21,'Начисление очков 2024'!$G$4:$H$69,2,FALSE),0)</f>
        <v>0</v>
      </c>
      <c r="AU21" s="6" t="s">
        <v>572</v>
      </c>
      <c r="AV21" s="28">
        <f>IFERROR(VLOOKUP(AU21,'Начисление очков 2023'!$V$4:$W$69,2,FALSE),0)</f>
        <v>0</v>
      </c>
      <c r="AW21" s="32" t="s">
        <v>572</v>
      </c>
      <c r="AX21" s="31">
        <f>IFERROR(VLOOKUP(AW21,'Начисление очков 2024'!$Q$4:$R$69,2,FALSE),0)</f>
        <v>0</v>
      </c>
      <c r="AY21" s="6" t="s">
        <v>572</v>
      </c>
      <c r="AZ21" s="28">
        <f>IFERROR(VLOOKUP(AY21,'Начисление очков 2024'!$AA$4:$AB$69,2,FALSE),0)</f>
        <v>0</v>
      </c>
      <c r="BA21" s="32" t="s">
        <v>572</v>
      </c>
      <c r="BB21" s="31">
        <f>ROUND(IFERROR(VLOOKUP(BA21,'Начисление очков 2024'!$G$4:$H$69,2,FALSE),0)/4,0)</f>
        <v>0</v>
      </c>
      <c r="BC21" s="6" t="s">
        <v>572</v>
      </c>
      <c r="BD21" s="28">
        <f>IFERROR(VLOOKUP(BC21,'Начисление очков 2023'!$AA$4:$AB$69,2,FALSE),0)</f>
        <v>0</v>
      </c>
      <c r="BE21" s="32">
        <v>9</v>
      </c>
      <c r="BF21" s="31">
        <f>IFERROR(VLOOKUP(BE21,'Начисление очков 2024'!$G$4:$H$69,2,FALSE),0)</f>
        <v>90</v>
      </c>
      <c r="BG21" s="6" t="s">
        <v>572</v>
      </c>
      <c r="BH21" s="28">
        <f>IFERROR(VLOOKUP(BG21,'Начисление очков 2024'!$Q$4:$R$69,2,FALSE),0)</f>
        <v>0</v>
      </c>
      <c r="BI21" s="32" t="s">
        <v>572</v>
      </c>
      <c r="BJ21" s="31">
        <f>IFERROR(VLOOKUP(BI21,'Начисление очков 2024'!$AA$4:$AB$69,2,FALSE),0)</f>
        <v>0</v>
      </c>
      <c r="BK21" s="6" t="s">
        <v>572</v>
      </c>
      <c r="BL21" s="28">
        <f>IFERROR(VLOOKUP(BK21,'Начисление очков 2023'!$V$4:$W$69,2,FALSE),0)</f>
        <v>0</v>
      </c>
      <c r="BM21" s="32" t="s">
        <v>572</v>
      </c>
      <c r="BN21" s="31">
        <f>ROUND(IFERROR(VLOOKUP(BM21,'Начисление очков 2023'!$L$4:$M$69,2,FALSE),0)/4,0)</f>
        <v>0</v>
      </c>
      <c r="BO21" s="6" t="s">
        <v>572</v>
      </c>
      <c r="BP21" s="28">
        <f>IFERROR(VLOOKUP(BO21,'Начисление очков 2023'!$AA$4:$AB$69,2,FALSE),0)</f>
        <v>0</v>
      </c>
      <c r="BQ21" s="32">
        <v>8</v>
      </c>
      <c r="BR21" s="31">
        <f>ROUND(IFERROR(VLOOKUP(BQ21,'Начисление очков 2023'!$L$4:$M$69,2,FALSE),0)/4,0)</f>
        <v>16</v>
      </c>
      <c r="BS21" s="6" t="s">
        <v>572</v>
      </c>
      <c r="BT21" s="28">
        <f>IFERROR(VLOOKUP(BS21,'Начисление очков 2023'!$AA$4:$AB$69,2,FALSE),0)</f>
        <v>0</v>
      </c>
      <c r="BU21" s="32" t="s">
        <v>572</v>
      </c>
      <c r="BV21" s="31">
        <f>IFERROR(VLOOKUP(BU21,'Начисление очков 2023'!$L$4:$M$69,2,FALSE),0)</f>
        <v>0</v>
      </c>
      <c r="BW21" s="6" t="s">
        <v>572</v>
      </c>
      <c r="BX21" s="28">
        <f>IFERROR(VLOOKUP(BW21,'Начисление очков 2023'!$AA$4:$AB$69,2,FALSE),0)</f>
        <v>0</v>
      </c>
      <c r="BY21" s="32" t="s">
        <v>572</v>
      </c>
      <c r="BZ21" s="31">
        <f>IFERROR(VLOOKUP(BY21,'Начисление очков 2023'!$AF$4:$AG$69,2,FALSE),0)</f>
        <v>0</v>
      </c>
      <c r="CA21" s="6" t="s">
        <v>572</v>
      </c>
      <c r="CB21" s="28">
        <f>IFERROR(VLOOKUP(CA21,'Начисление очков 2023'!$V$4:$W$69,2,FALSE),0)</f>
        <v>0</v>
      </c>
      <c r="CC21" s="32" t="s">
        <v>572</v>
      </c>
      <c r="CD21" s="31">
        <f>IFERROR(VLOOKUP(CC21,'Начисление очков 2023'!$AA$4:$AB$69,2,FALSE),0)</f>
        <v>0</v>
      </c>
      <c r="CE21" s="47"/>
      <c r="CF21" s="96"/>
      <c r="CG21" s="32" t="s">
        <v>572</v>
      </c>
      <c r="CH21" s="31">
        <f>IFERROR(VLOOKUP(CG21,'Начисление очков 2023'!$AA$4:$AB$69,2,FALSE),0)</f>
        <v>0</v>
      </c>
      <c r="CI21" s="6">
        <v>14</v>
      </c>
      <c r="CJ21" s="28">
        <f>IFERROR(VLOOKUP(CI21,'Начисление очков 2023_1'!$B$4:$C$117,2,FALSE),0)</f>
        <v>95</v>
      </c>
      <c r="CK21" s="32" t="s">
        <v>572</v>
      </c>
      <c r="CL21" s="31">
        <f>IFERROR(VLOOKUP(CK21,'Начисление очков 2023'!$V$4:$W$69,2,FALSE),0)</f>
        <v>0</v>
      </c>
      <c r="CM21" s="6" t="s">
        <v>572</v>
      </c>
      <c r="CN21" s="28">
        <f>IFERROR(VLOOKUP(CM21,'Начисление очков 2023'!$AF$4:$AG$69,2,FALSE),0)</f>
        <v>0</v>
      </c>
      <c r="CO21" s="32" t="s">
        <v>572</v>
      </c>
      <c r="CP21" s="31">
        <f>IFERROR(VLOOKUP(CO21,'Начисление очков 2023'!$G$4:$H$69,2,FALSE),0)</f>
        <v>0</v>
      </c>
      <c r="CQ21" s="6" t="s">
        <v>572</v>
      </c>
      <c r="CR21" s="28">
        <f>IFERROR(VLOOKUP(CQ21,'Начисление очков 2023'!$AA$4:$AB$69,2,FALSE),0)</f>
        <v>0</v>
      </c>
      <c r="CS21" s="32" t="s">
        <v>572</v>
      </c>
      <c r="CT21" s="31">
        <f>IFERROR(VLOOKUP(CS21,'Начисление очков 2023'!$Q$4:$R$69,2,FALSE),0)</f>
        <v>0</v>
      </c>
      <c r="CU21" s="6" t="s">
        <v>572</v>
      </c>
      <c r="CV21" s="28">
        <f>IFERROR(VLOOKUP(CU21,'Начисление очков 2023'!$AF$4:$AG$69,2,FALSE),0)</f>
        <v>0</v>
      </c>
      <c r="CW21" s="32" t="s">
        <v>572</v>
      </c>
      <c r="CX21" s="31">
        <f>IFERROR(VLOOKUP(CW21,'Начисление очков 2023'!$AA$4:$AB$69,2,FALSE),0)</f>
        <v>0</v>
      </c>
      <c r="CY21" s="6" t="s">
        <v>572</v>
      </c>
      <c r="CZ21" s="28">
        <f>IFERROR(VLOOKUP(CY21,'Начисление очков 2023'!$AA$4:$AB$69,2,FALSE),0)</f>
        <v>0</v>
      </c>
      <c r="DA21" s="32">
        <v>12</v>
      </c>
      <c r="DB21" s="31">
        <f>IFERROR(VLOOKUP(DA21,'Начисление очков 2023'!$L$4:$M$69,2,FALSE),0)</f>
        <v>40</v>
      </c>
      <c r="DC21" s="6" t="s">
        <v>572</v>
      </c>
      <c r="DD21" s="28">
        <f>IFERROR(VLOOKUP(DC21,'Начисление очков 2023'!$L$4:$M$69,2,FALSE),0)</f>
        <v>0</v>
      </c>
      <c r="DE21" s="32">
        <v>3</v>
      </c>
      <c r="DF21" s="31">
        <f>IFERROR(VLOOKUP(DE21,'Начисление очков 2023'!$G$4:$H$69,2,FALSE),0)</f>
        <v>250</v>
      </c>
      <c r="DG21" s="6" t="s">
        <v>572</v>
      </c>
      <c r="DH21" s="28">
        <f>IFERROR(VLOOKUP(DG21,'Начисление очков 2023'!$AA$4:$AB$69,2,FALSE),0)</f>
        <v>0</v>
      </c>
      <c r="DI21" s="32" t="s">
        <v>572</v>
      </c>
      <c r="DJ21" s="31">
        <f>IFERROR(VLOOKUP(DI21,'Начисление очков 2023'!$AF$4:$AG$69,2,FALSE),0)</f>
        <v>0</v>
      </c>
      <c r="DK21" s="6" t="s">
        <v>572</v>
      </c>
      <c r="DL21" s="28">
        <f>IFERROR(VLOOKUP(DK21,'Начисление очков 2023'!$V$4:$W$69,2,FALSE),0)</f>
        <v>0</v>
      </c>
      <c r="DM21" s="32" t="s">
        <v>572</v>
      </c>
      <c r="DN21" s="31">
        <f>IFERROR(VLOOKUP(DM21,'Начисление очков 2023'!$Q$4:$R$69,2,FALSE),0)</f>
        <v>0</v>
      </c>
      <c r="DO21" s="6" t="s">
        <v>572</v>
      </c>
      <c r="DP21" s="28">
        <f>IFERROR(VLOOKUP(DO21,'Начисление очков 2023'!$AA$4:$AB$69,2,FALSE),0)</f>
        <v>0</v>
      </c>
      <c r="DQ21" s="32" t="s">
        <v>572</v>
      </c>
      <c r="DR21" s="31">
        <f>IFERROR(VLOOKUP(DQ21,'Начисление очков 2023'!$AA$4:$AB$69,2,FALSE),0)</f>
        <v>0</v>
      </c>
      <c r="DS21" s="6" t="s">
        <v>572</v>
      </c>
      <c r="DT21" s="28">
        <f>IFERROR(VLOOKUP(DS21,'Начисление очков 2023'!$AA$4:$AB$69,2,FALSE),0)</f>
        <v>0</v>
      </c>
      <c r="DU21" s="32" t="s">
        <v>572</v>
      </c>
      <c r="DV21" s="31">
        <f>IFERROR(VLOOKUP(DU21,'Начисление очков 2023'!$AF$4:$AG$69,2,FALSE),0)</f>
        <v>0</v>
      </c>
      <c r="DW21" s="6" t="s">
        <v>572</v>
      </c>
      <c r="DX21" s="28">
        <f>IFERROR(VLOOKUP(DW21,'Начисление очков 2023'!$AA$4:$AB$69,2,FALSE),0)</f>
        <v>0</v>
      </c>
      <c r="DY21" s="32" t="s">
        <v>572</v>
      </c>
      <c r="DZ21" s="31">
        <f>IFERROR(VLOOKUP(DY21,'Начисление очков 2023'!$B$4:$C$69,2,FALSE),0)</f>
        <v>0</v>
      </c>
      <c r="EA21" s="6" t="s">
        <v>572</v>
      </c>
      <c r="EB21" s="28">
        <f>IFERROR(VLOOKUP(EA21,'Начисление очков 2023'!$AA$4:$AB$69,2,FALSE),0)</f>
        <v>0</v>
      </c>
      <c r="EC21" s="32" t="s">
        <v>572</v>
      </c>
      <c r="ED21" s="31">
        <f>IFERROR(VLOOKUP(EC21,'Начисление очков 2023'!$V$4:$W$69,2,FALSE),0)</f>
        <v>0</v>
      </c>
      <c r="EE21" s="6" t="s">
        <v>572</v>
      </c>
      <c r="EF21" s="28">
        <f>IFERROR(VLOOKUP(EE21,'Начисление очков 2023'!$AA$4:$AB$69,2,FALSE),0)</f>
        <v>0</v>
      </c>
      <c r="EG21" s="32" t="s">
        <v>572</v>
      </c>
      <c r="EH21" s="31">
        <f>IFERROR(VLOOKUP(EG21,'Начисление очков 2023'!$AA$4:$AB$69,2,FALSE),0)</f>
        <v>0</v>
      </c>
      <c r="EI21" s="6">
        <v>1</v>
      </c>
      <c r="EJ21" s="28">
        <f>IFERROR(VLOOKUP(EI21,'Начисление очков 2023'!$G$4:$H$69,2,FALSE),0)</f>
        <v>600</v>
      </c>
      <c r="EK21" s="32"/>
      <c r="EL21" s="31">
        <f>IFERROR(VLOOKUP(EK21,'Начисление очков 2023'!$V$4:$W$69,2,FALSE),0)</f>
        <v>0</v>
      </c>
      <c r="EM21" s="6" t="s">
        <v>572</v>
      </c>
      <c r="EN21" s="28">
        <f>IFERROR(VLOOKUP(EM21,'Начисление очков 2023'!$B$4:$C$101,2,FALSE),0)</f>
        <v>0</v>
      </c>
      <c r="EO21" s="32" t="s">
        <v>572</v>
      </c>
      <c r="EP21" s="31">
        <f>IFERROR(VLOOKUP(EO21,'Начисление очков 2023'!$AA$4:$AB$69,2,FALSE),0)</f>
        <v>0</v>
      </c>
      <c r="EQ21" s="6" t="s">
        <v>572</v>
      </c>
      <c r="ER21" s="28">
        <f>IFERROR(VLOOKUP(EQ21,'Начисление очков 2023'!$AF$4:$AG$69,2,FALSE),0)</f>
        <v>0</v>
      </c>
      <c r="ES21" s="32">
        <v>24</v>
      </c>
      <c r="ET21" s="31">
        <f>IFERROR(VLOOKUP(ES21,'Начисление очков 2023'!$B$4:$C$101,2,FALSE),0)</f>
        <v>53</v>
      </c>
      <c r="EU21" s="6">
        <v>16</v>
      </c>
      <c r="EV21" s="28">
        <f>IFERROR(VLOOKUP(EU21,'Начисление очков 2023'!$G$4:$H$69,2,FALSE),0)</f>
        <v>55</v>
      </c>
      <c r="EW21" s="32" t="s">
        <v>572</v>
      </c>
      <c r="EX21" s="31">
        <f>IFERROR(VLOOKUP(EW21,'Начисление очков 2023'!$AA$4:$AB$69,2,FALSE),0)</f>
        <v>0</v>
      </c>
      <c r="EY21" s="6" t="s">
        <v>572</v>
      </c>
      <c r="EZ21" s="28">
        <f>IFERROR(VLOOKUP(EY21,'Начисление очков 2023'!$AA$4:$AB$69,2,FALSE),0)</f>
        <v>0</v>
      </c>
      <c r="FA21" s="32" t="s">
        <v>572</v>
      </c>
      <c r="FB21" s="31">
        <f>IFERROR(VLOOKUP(FA21,'Начисление очков 2023'!$L$4:$M$69,2,FALSE),0)</f>
        <v>0</v>
      </c>
      <c r="FC21" s="6" t="s">
        <v>572</v>
      </c>
      <c r="FD21" s="28">
        <f>IFERROR(VLOOKUP(FC21,'Начисление очков 2023'!$AF$4:$AG$69,2,FALSE),0)</f>
        <v>0</v>
      </c>
      <c r="FE21" s="32" t="s">
        <v>572</v>
      </c>
      <c r="FF21" s="31">
        <f>IFERROR(VLOOKUP(FE21,'Начисление очков 2023'!$AA$4:$AB$69,2,FALSE),0)</f>
        <v>0</v>
      </c>
      <c r="FG21" s="6" t="s">
        <v>572</v>
      </c>
      <c r="FH21" s="28">
        <f>IFERROR(VLOOKUP(FG21,'Начисление очков 2023'!$G$4:$H$69,2,FALSE),0)</f>
        <v>0</v>
      </c>
      <c r="FI21" s="32" t="s">
        <v>572</v>
      </c>
      <c r="FJ21" s="31">
        <f>IFERROR(VLOOKUP(FI21,'Начисление очков 2023'!$AA$4:$AB$69,2,FALSE),0)</f>
        <v>0</v>
      </c>
      <c r="FK21" s="6" t="s">
        <v>572</v>
      </c>
      <c r="FL21" s="28">
        <f>IFERROR(VLOOKUP(FK21,'Начисление очков 2023'!$AA$4:$AB$69,2,FALSE),0)</f>
        <v>0</v>
      </c>
      <c r="FM21" s="32" t="s">
        <v>572</v>
      </c>
      <c r="FN21" s="31">
        <f>IFERROR(VLOOKUP(FM21,'Начисление очков 2023'!$AA$4:$AB$69,2,FALSE),0)</f>
        <v>0</v>
      </c>
      <c r="FO21" s="6" t="s">
        <v>572</v>
      </c>
      <c r="FP21" s="28">
        <f>IFERROR(VLOOKUP(FO21,'Начисление очков 2023'!$AF$4:$AG$69,2,FALSE),0)</f>
        <v>0</v>
      </c>
      <c r="FQ21" s="109">
        <v>12</v>
      </c>
      <c r="FR21" s="110" t="s">
        <v>563</v>
      </c>
      <c r="FS21" s="110" t="s">
        <v>516</v>
      </c>
      <c r="FT21" s="109">
        <v>4</v>
      </c>
      <c r="FU21" s="111"/>
      <c r="FV21" s="108">
        <v>1199</v>
      </c>
      <c r="FW21" s="106">
        <v>0</v>
      </c>
      <c r="FX21" s="107" t="s">
        <v>563</v>
      </c>
      <c r="FY21" s="108">
        <v>1199</v>
      </c>
      <c r="FZ21" s="127" t="s">
        <v>572</v>
      </c>
      <c r="GA21" s="121">
        <f>IFERROR(VLOOKUP(FZ21,'Начисление очков 2023'!$AA$4:$AB$69,2,FALSE),0)</f>
        <v>0</v>
      </c>
    </row>
    <row r="22" spans="1:205" s="2" customFormat="1" ht="15.95" customHeight="1" x14ac:dyDescent="0.25">
      <c r="A22" s="24"/>
      <c r="B22" s="6" t="str">
        <f>IFERROR(INDEX('Ласт турнир'!$A$1:$A$96,MATCH($D22,'Ласт турнир'!$B$1:$B$96,0)),"")</f>
        <v/>
      </c>
      <c r="C22" s="24"/>
      <c r="D22" s="39" t="s">
        <v>32</v>
      </c>
      <c r="E22" s="40">
        <f>E21+1</f>
        <v>13</v>
      </c>
      <c r="F22" s="59" t="str">
        <f>IF(FQ22=0," ",IF(FQ22-E22=0," ",FQ22-E22))</f>
        <v xml:space="preserve"> </v>
      </c>
      <c r="G22" s="94" t="s">
        <v>516</v>
      </c>
      <c r="H22" s="54">
        <v>4.5</v>
      </c>
      <c r="I22" s="134"/>
      <c r="J22" s="139">
        <f>AB22+AP22+BB22+BN22+BR22+SUMPRODUCT(LARGE((T22,V22,X22,Z22,AD22,AF22,AH22,AJ22,AL22,AN22,AR22,AT22,AV22,AX22,AZ22,BD22,BF22,BH22,BJ22,BL22,BP22,BT22,BV22,BX22,BZ22,CB22,CD22,CF22,CH22,CJ22,CL22,CN22,CP22,CR22,CT22,CV22,CX22,CZ22,DB22,DD22,DF22,DH22,DJ22,DL22,DN22,DP22,DR22,DT22,DV22,DX22,DZ22,EB22,ED22,EF22,EH22,EJ22,EL22,EN22,EP22,ER22,ET22,EV22,EX22,EZ22,FB22,FD22,FF22,FH22,FJ22,FL22,FN22,FP22),{1,2,3,4,5,6,7,8}))</f>
        <v>1036</v>
      </c>
      <c r="K22" s="135">
        <f>J22-FV22</f>
        <v>0</v>
      </c>
      <c r="L22" s="140" t="str">
        <f>IF(SUMIF(S22:FP22,"&lt;0")&lt;&gt;0,SUMIF(S22:FP22,"&lt;0")*(-1)," ")</f>
        <v xml:space="preserve"> </v>
      </c>
      <c r="M22" s="141">
        <f>T22+V22+X22+Z22+AB22+AD22+AF22+AH22+AJ22+AL22+AN22+AP22+AR22+AT22+AV22+AX22+AZ22+BB22+BD22+BF22+BH22+BJ22+BL22+BN22+BP22+BR22+BT22+BV22+BX22+BZ22+CB22+CD22+CF22+CH22+CJ22+CL22+CN22+CP22+CR22+CT22+CV22+CX22+CZ22+DB22+DD22+DF22+DH22+DJ22+DL22+DN22+DP22+DR22+DT22+DV22+DX22+DZ22+EB22+ED22+EF22+EH22+EJ22+EL22+EN22+EP22+ER22+ET22+EV22+EX22+EZ22+FB22+FD22+FF22+FH22+FJ22+FL22+FN22+FP22</f>
        <v>1036</v>
      </c>
      <c r="N22" s="135">
        <f>M22-FY22</f>
        <v>0</v>
      </c>
      <c r="O22" s="136">
        <f>ROUNDUP(COUNTIF(S22:FP22,"&gt; 0")/2,0)</f>
        <v>9</v>
      </c>
      <c r="P22" s="142">
        <f>IF(O22=0,"-",IF(O22-R22&gt;8,J22/(8+R22),J22/O22))</f>
        <v>115.11111111111111</v>
      </c>
      <c r="Q22" s="145">
        <f>IF(OR(M22=0,O22=0),"-",M22/O22)</f>
        <v>115.11111111111111</v>
      </c>
      <c r="R22" s="150">
        <f>+IF(AA22="",0,1)+IF(AO22="",0,1)++IF(BA22="",0,1)+IF(BM22="",0,1)+IF(BQ22="",0,1)</f>
        <v>2</v>
      </c>
      <c r="S22" s="6" t="s">
        <v>572</v>
      </c>
      <c r="T22" s="28">
        <f>IFERROR(VLOOKUP(S22,'Начисление очков 2024'!$AA$4:$AB$69,2,FALSE),0)</f>
        <v>0</v>
      </c>
      <c r="U22" s="32" t="s">
        <v>572</v>
      </c>
      <c r="V22" s="31">
        <f>IFERROR(VLOOKUP(U22,'Начисление очков 2024'!$AA$4:$AB$69,2,FALSE),0)</f>
        <v>0</v>
      </c>
      <c r="W22" s="6">
        <v>2</v>
      </c>
      <c r="X22" s="28">
        <f>IFERROR(VLOOKUP(W22,'Начисление очков 2024'!$L$4:$M$69,2,FALSE),0)</f>
        <v>215</v>
      </c>
      <c r="Y22" s="32" t="s">
        <v>572</v>
      </c>
      <c r="Z22" s="31">
        <f>IFERROR(VLOOKUP(Y22,'Начисление очков 2024'!$AA$4:$AB$69,2,FALSE),0)</f>
        <v>0</v>
      </c>
      <c r="AA22" s="6">
        <v>24</v>
      </c>
      <c r="AB22" s="28">
        <f>ROUND(IFERROR(VLOOKUP(AA22,'Начисление очков 2024'!$L$4:$M$69,2,FALSE),0)/4,0)</f>
        <v>3</v>
      </c>
      <c r="AC22" s="32" t="s">
        <v>572</v>
      </c>
      <c r="AD22" s="31">
        <f>IFERROR(VLOOKUP(AC22,'Начисление очков 2024'!$AA$4:$AB$69,2,FALSE),0)</f>
        <v>0</v>
      </c>
      <c r="AE22" s="6" t="s">
        <v>572</v>
      </c>
      <c r="AF22" s="28">
        <f>IFERROR(VLOOKUP(AE22,'Начисление очков 2024'!$AA$4:$AB$69,2,FALSE),0)</f>
        <v>0</v>
      </c>
      <c r="AG22" s="32" t="s">
        <v>572</v>
      </c>
      <c r="AH22" s="31">
        <f>IFERROR(VLOOKUP(AG22,'Начисление очков 2024'!$Q$4:$R$69,2,FALSE),0)</f>
        <v>0</v>
      </c>
      <c r="AI22" s="6" t="s">
        <v>572</v>
      </c>
      <c r="AJ22" s="28">
        <f>IFERROR(VLOOKUP(AI22,'Начисление очков 2024'!$AA$4:$AB$69,2,FALSE),0)</f>
        <v>0</v>
      </c>
      <c r="AK22" s="32" t="s">
        <v>572</v>
      </c>
      <c r="AL22" s="31">
        <f>IFERROR(VLOOKUP(AK22,'Начисление очков 2024'!$AA$4:$AB$69,2,FALSE),0)</f>
        <v>0</v>
      </c>
      <c r="AM22" s="6" t="s">
        <v>572</v>
      </c>
      <c r="AN22" s="28">
        <f>IFERROR(VLOOKUP(AM22,'Начисление очков 2023'!$AF$4:$AG$69,2,FALSE),0)</f>
        <v>0</v>
      </c>
      <c r="AO22" s="32" t="s">
        <v>572</v>
      </c>
      <c r="AP22" s="31">
        <f>ROUND(IFERROR(VLOOKUP(AO22,'Начисление очков 2024'!$G$4:$H$69,2,FALSE),0)/4,0)</f>
        <v>0</v>
      </c>
      <c r="AQ22" s="6" t="s">
        <v>572</v>
      </c>
      <c r="AR22" s="28">
        <f>IFERROR(VLOOKUP(AQ22,'Начисление очков 2024'!$AA$4:$AB$69,2,FALSE),0)</f>
        <v>0</v>
      </c>
      <c r="AS22" s="32">
        <v>2</v>
      </c>
      <c r="AT22" s="31">
        <f>IFERROR(VLOOKUP(AS22,'Начисление очков 2024'!$G$4:$H$69,2,FALSE),0)</f>
        <v>360</v>
      </c>
      <c r="AU22" s="6" t="s">
        <v>572</v>
      </c>
      <c r="AV22" s="28">
        <f>IFERROR(VLOOKUP(AU22,'Начисление очков 2023'!$V$4:$W$69,2,FALSE),0)</f>
        <v>0</v>
      </c>
      <c r="AW22" s="32" t="s">
        <v>572</v>
      </c>
      <c r="AX22" s="31">
        <f>IFERROR(VLOOKUP(AW22,'Начисление очков 2024'!$Q$4:$R$69,2,FALSE),0)</f>
        <v>0</v>
      </c>
      <c r="AY22" s="6" t="s">
        <v>572</v>
      </c>
      <c r="AZ22" s="28">
        <f>IFERROR(VLOOKUP(AY22,'Начисление очков 2024'!$AA$4:$AB$69,2,FALSE),0)</f>
        <v>0</v>
      </c>
      <c r="BA22" s="32">
        <v>8</v>
      </c>
      <c r="BB22" s="31">
        <f>ROUND(IFERROR(VLOOKUP(BA22,'Начисление очков 2024'!$G$4:$H$69,2,FALSE),0)/4,0)</f>
        <v>28</v>
      </c>
      <c r="BC22" s="6" t="s">
        <v>572</v>
      </c>
      <c r="BD22" s="28">
        <f>IFERROR(VLOOKUP(BC22,'Начисление очков 2023'!$AA$4:$AB$69,2,FALSE),0)</f>
        <v>0</v>
      </c>
      <c r="BE22" s="32" t="s">
        <v>572</v>
      </c>
      <c r="BF22" s="31">
        <f>IFERROR(VLOOKUP(BE22,'Начисление очков 2024'!$G$4:$H$69,2,FALSE),0)</f>
        <v>0</v>
      </c>
      <c r="BG22" s="6" t="s">
        <v>572</v>
      </c>
      <c r="BH22" s="28">
        <f>IFERROR(VLOOKUP(BG22,'Начисление очков 2024'!$Q$4:$R$69,2,FALSE),0)</f>
        <v>0</v>
      </c>
      <c r="BI22" s="32" t="s">
        <v>572</v>
      </c>
      <c r="BJ22" s="31">
        <f>IFERROR(VLOOKUP(BI22,'Начисление очков 2024'!$AA$4:$AB$69,2,FALSE),0)</f>
        <v>0</v>
      </c>
      <c r="BK22" s="6" t="s">
        <v>572</v>
      </c>
      <c r="BL22" s="28">
        <f>IFERROR(VLOOKUP(BK22,'Начисление очков 2023'!$V$4:$W$69,2,FALSE),0)</f>
        <v>0</v>
      </c>
      <c r="BM22" s="32" t="s">
        <v>572</v>
      </c>
      <c r="BN22" s="31">
        <f>ROUND(IFERROR(VLOOKUP(BM22,'Начисление очков 2023'!$L$4:$M$69,2,FALSE),0)/4,0)</f>
        <v>0</v>
      </c>
      <c r="BO22" s="6" t="s">
        <v>572</v>
      </c>
      <c r="BP22" s="28">
        <f>IFERROR(VLOOKUP(BO22,'Начисление очков 2023'!$AA$4:$AB$69,2,FALSE),0)</f>
        <v>0</v>
      </c>
      <c r="BQ22" s="32" t="s">
        <v>572</v>
      </c>
      <c r="BR22" s="31">
        <f>ROUND(IFERROR(VLOOKUP(BQ22,'Начисление очков 2023'!$L$4:$M$69,2,FALSE),0)/4,0)</f>
        <v>0</v>
      </c>
      <c r="BS22" s="6" t="s">
        <v>572</v>
      </c>
      <c r="BT22" s="28">
        <f>IFERROR(VLOOKUP(BS22,'Начисление очков 2023'!$AA$4:$AB$69,2,FALSE),0)</f>
        <v>0</v>
      </c>
      <c r="BU22" s="32">
        <v>16</v>
      </c>
      <c r="BV22" s="31">
        <f>IFERROR(VLOOKUP(BU22,'Начисление очков 2023'!$L$4:$M$69,2,FALSE),0)</f>
        <v>32</v>
      </c>
      <c r="BW22" s="6" t="s">
        <v>572</v>
      </c>
      <c r="BX22" s="28">
        <f>IFERROR(VLOOKUP(BW22,'Начисление очков 2023'!$AA$4:$AB$69,2,FALSE),0)</f>
        <v>0</v>
      </c>
      <c r="BY22" s="32" t="s">
        <v>572</v>
      </c>
      <c r="BZ22" s="31">
        <f>IFERROR(VLOOKUP(BY22,'Начисление очков 2023'!$AF$4:$AG$69,2,FALSE),0)</f>
        <v>0</v>
      </c>
      <c r="CA22" s="6">
        <v>4</v>
      </c>
      <c r="CB22" s="28">
        <f>IFERROR(VLOOKUP(CA22,'Начисление очков 2023'!$V$4:$W$69,2,FALSE),0)</f>
        <v>55</v>
      </c>
      <c r="CC22" s="32" t="s">
        <v>572</v>
      </c>
      <c r="CD22" s="31">
        <f>IFERROR(VLOOKUP(CC22,'Начисление очков 2023'!$AA$4:$AB$69,2,FALSE),0)</f>
        <v>0</v>
      </c>
      <c r="CE22" s="47"/>
      <c r="CF22" s="96"/>
      <c r="CG22" s="32" t="s">
        <v>572</v>
      </c>
      <c r="CH22" s="31">
        <f>IFERROR(VLOOKUP(CG22,'Начисление очков 2023'!$AA$4:$AB$69,2,FALSE),0)</f>
        <v>0</v>
      </c>
      <c r="CI22" s="6" t="s">
        <v>572</v>
      </c>
      <c r="CJ22" s="28">
        <f>IFERROR(VLOOKUP(CI22,'Начисление очков 2023_1'!$B$4:$C$117,2,FALSE),0)</f>
        <v>0</v>
      </c>
      <c r="CK22" s="32" t="s">
        <v>572</v>
      </c>
      <c r="CL22" s="31">
        <f>IFERROR(VLOOKUP(CK22,'Начисление очков 2023'!$V$4:$W$69,2,FALSE),0)</f>
        <v>0</v>
      </c>
      <c r="CM22" s="6" t="s">
        <v>572</v>
      </c>
      <c r="CN22" s="28">
        <f>IFERROR(VLOOKUP(CM22,'Начисление очков 2023'!$AF$4:$AG$69,2,FALSE),0)</f>
        <v>0</v>
      </c>
      <c r="CO22" s="32" t="s">
        <v>572</v>
      </c>
      <c r="CP22" s="31">
        <f>IFERROR(VLOOKUP(CO22,'Начисление очков 2023'!$G$4:$H$69,2,FALSE),0)</f>
        <v>0</v>
      </c>
      <c r="CQ22" s="6" t="s">
        <v>572</v>
      </c>
      <c r="CR22" s="28">
        <f>IFERROR(VLOOKUP(CQ22,'Начисление очков 2023'!$AA$4:$AB$69,2,FALSE),0)</f>
        <v>0</v>
      </c>
      <c r="CS22" s="32" t="s">
        <v>572</v>
      </c>
      <c r="CT22" s="31">
        <f>IFERROR(VLOOKUP(CS22,'Начисление очков 2023'!$Q$4:$R$69,2,FALSE),0)</f>
        <v>0</v>
      </c>
      <c r="CU22" s="6" t="s">
        <v>572</v>
      </c>
      <c r="CV22" s="28">
        <f>IFERROR(VLOOKUP(CU22,'Начисление очков 2023'!$AF$4:$AG$69,2,FALSE),0)</f>
        <v>0</v>
      </c>
      <c r="CW22" s="32" t="s">
        <v>572</v>
      </c>
      <c r="CX22" s="31">
        <f>IFERROR(VLOOKUP(CW22,'Начисление очков 2023'!$AA$4:$AB$69,2,FALSE),0)</f>
        <v>0</v>
      </c>
      <c r="CY22" s="6" t="s">
        <v>572</v>
      </c>
      <c r="CZ22" s="28">
        <f>IFERROR(VLOOKUP(CY22,'Начисление очков 2023'!$AA$4:$AB$69,2,FALSE),0)</f>
        <v>0</v>
      </c>
      <c r="DA22" s="32">
        <v>6</v>
      </c>
      <c r="DB22" s="31">
        <f>IFERROR(VLOOKUP(DA22,'Начисление очков 2023'!$L$4:$M$69,2,FALSE),0)</f>
        <v>78</v>
      </c>
      <c r="DC22" s="6" t="s">
        <v>572</v>
      </c>
      <c r="DD22" s="28">
        <f>IFERROR(VLOOKUP(DC22,'Начисление очков 2023'!$L$4:$M$69,2,FALSE),0)</f>
        <v>0</v>
      </c>
      <c r="DE22" s="32" t="s">
        <v>572</v>
      </c>
      <c r="DF22" s="31">
        <f>IFERROR(VLOOKUP(DE22,'Начисление очков 2023'!$G$4:$H$69,2,FALSE),0)</f>
        <v>0</v>
      </c>
      <c r="DG22" s="6" t="s">
        <v>572</v>
      </c>
      <c r="DH22" s="28">
        <f>IFERROR(VLOOKUP(DG22,'Начисление очков 2023'!$AA$4:$AB$69,2,FALSE),0)</f>
        <v>0</v>
      </c>
      <c r="DI22" s="32" t="s">
        <v>572</v>
      </c>
      <c r="DJ22" s="31">
        <f>IFERROR(VLOOKUP(DI22,'Начисление очков 2023'!$AF$4:$AG$69,2,FALSE),0)</f>
        <v>0</v>
      </c>
      <c r="DK22" s="6" t="s">
        <v>572</v>
      </c>
      <c r="DL22" s="28">
        <f>IFERROR(VLOOKUP(DK22,'Начисление очков 2023'!$V$4:$W$69,2,FALSE),0)</f>
        <v>0</v>
      </c>
      <c r="DM22" s="32" t="s">
        <v>572</v>
      </c>
      <c r="DN22" s="31">
        <f>IFERROR(VLOOKUP(DM22,'Начисление очков 2023'!$Q$4:$R$69,2,FALSE),0)</f>
        <v>0</v>
      </c>
      <c r="DO22" s="6" t="s">
        <v>572</v>
      </c>
      <c r="DP22" s="28">
        <f>IFERROR(VLOOKUP(DO22,'Начисление очков 2023'!$AA$4:$AB$69,2,FALSE),0)</f>
        <v>0</v>
      </c>
      <c r="DQ22" s="32" t="s">
        <v>572</v>
      </c>
      <c r="DR22" s="31">
        <f>IFERROR(VLOOKUP(DQ22,'Начисление очков 2023'!$AA$4:$AB$69,2,FALSE),0)</f>
        <v>0</v>
      </c>
      <c r="DS22" s="6" t="s">
        <v>572</v>
      </c>
      <c r="DT22" s="28">
        <f>IFERROR(VLOOKUP(DS22,'Начисление очков 2023'!$AA$4:$AB$69,2,FALSE),0)</f>
        <v>0</v>
      </c>
      <c r="DU22" s="32" t="s">
        <v>572</v>
      </c>
      <c r="DV22" s="31">
        <f>IFERROR(VLOOKUP(DU22,'Начисление очков 2023'!$AF$4:$AG$69,2,FALSE),0)</f>
        <v>0</v>
      </c>
      <c r="DW22" s="6" t="s">
        <v>572</v>
      </c>
      <c r="DX22" s="28">
        <f>IFERROR(VLOOKUP(DW22,'Начисление очков 2023'!$AA$4:$AB$69,2,FALSE),0)</f>
        <v>0</v>
      </c>
      <c r="DY22" s="32" t="s">
        <v>572</v>
      </c>
      <c r="DZ22" s="31">
        <f>IFERROR(VLOOKUP(DY22,'Начисление очков 2023'!$B$4:$C$69,2,FALSE),0)</f>
        <v>0</v>
      </c>
      <c r="EA22" s="6" t="s">
        <v>572</v>
      </c>
      <c r="EB22" s="28">
        <f>IFERROR(VLOOKUP(EA22,'Начисление очков 2023'!$AA$4:$AB$69,2,FALSE),0)</f>
        <v>0</v>
      </c>
      <c r="EC22" s="32" t="s">
        <v>572</v>
      </c>
      <c r="ED22" s="31">
        <f>IFERROR(VLOOKUP(EC22,'Начисление очков 2023'!$V$4:$W$69,2,FALSE),0)</f>
        <v>0</v>
      </c>
      <c r="EE22" s="6" t="s">
        <v>572</v>
      </c>
      <c r="EF22" s="28">
        <f>IFERROR(VLOOKUP(EE22,'Начисление очков 2023'!$AA$4:$AB$69,2,FALSE),0)</f>
        <v>0</v>
      </c>
      <c r="EG22" s="32" t="s">
        <v>572</v>
      </c>
      <c r="EH22" s="31">
        <f>IFERROR(VLOOKUP(EG22,'Начисление очков 2023'!$AA$4:$AB$69,2,FALSE),0)</f>
        <v>0</v>
      </c>
      <c r="EI22" s="6" t="s">
        <v>572</v>
      </c>
      <c r="EJ22" s="28">
        <f>IFERROR(VLOOKUP(EI22,'Начисление очков 2023'!$G$4:$H$69,2,FALSE),0)</f>
        <v>0</v>
      </c>
      <c r="EK22" s="32" t="s">
        <v>572</v>
      </c>
      <c r="EL22" s="31">
        <f>IFERROR(VLOOKUP(EK22,'Начисление очков 2023'!$V$4:$W$69,2,FALSE),0)</f>
        <v>0</v>
      </c>
      <c r="EM22" s="6">
        <v>6</v>
      </c>
      <c r="EN22" s="28">
        <f>IFERROR(VLOOKUP(EM22,'Начисление очков 2023'!$B$4:$C$101,2,FALSE),0)</f>
        <v>215</v>
      </c>
      <c r="EO22" s="32" t="s">
        <v>572</v>
      </c>
      <c r="EP22" s="31">
        <f>IFERROR(VLOOKUP(EO22,'Начисление очков 2023'!$AA$4:$AB$69,2,FALSE),0)</f>
        <v>0</v>
      </c>
      <c r="EQ22" s="6" t="s">
        <v>572</v>
      </c>
      <c r="ER22" s="28">
        <f>IFERROR(VLOOKUP(EQ22,'Начисление очков 2023'!$AF$4:$AG$69,2,FALSE),0)</f>
        <v>0</v>
      </c>
      <c r="ES22" s="32" t="s">
        <v>572</v>
      </c>
      <c r="ET22" s="31">
        <f>IFERROR(VLOOKUP(ES22,'Начисление очков 2023'!$B$4:$C$101,2,FALSE),0)</f>
        <v>0</v>
      </c>
      <c r="EU22" s="6">
        <v>17</v>
      </c>
      <c r="EV22" s="28">
        <f>IFERROR(VLOOKUP(EU22,'Начисление очков 2023'!$G$4:$H$69,2,FALSE),0)</f>
        <v>50</v>
      </c>
      <c r="EW22" s="32" t="s">
        <v>572</v>
      </c>
      <c r="EX22" s="31">
        <f>IFERROR(VLOOKUP(EW22,'Начисление очков 2023'!$AA$4:$AB$69,2,FALSE),0)</f>
        <v>0</v>
      </c>
      <c r="EY22" s="6" t="s">
        <v>572</v>
      </c>
      <c r="EZ22" s="28">
        <f>IFERROR(VLOOKUP(EY22,'Начисление очков 2023'!$AA$4:$AB$69,2,FALSE),0)</f>
        <v>0</v>
      </c>
      <c r="FA22" s="32" t="s">
        <v>572</v>
      </c>
      <c r="FB22" s="31">
        <f>IFERROR(VLOOKUP(FA22,'Начисление очков 2023'!$L$4:$M$69,2,FALSE),0)</f>
        <v>0</v>
      </c>
      <c r="FC22" s="6" t="s">
        <v>572</v>
      </c>
      <c r="FD22" s="28">
        <f>IFERROR(VLOOKUP(FC22,'Начисление очков 2023'!$AF$4:$AG$69,2,FALSE),0)</f>
        <v>0</v>
      </c>
      <c r="FE22" s="32" t="s">
        <v>572</v>
      </c>
      <c r="FF22" s="31">
        <f>IFERROR(VLOOKUP(FE22,'Начисление очков 2023'!$AA$4:$AB$69,2,FALSE),0)</f>
        <v>0</v>
      </c>
      <c r="FG22" s="6" t="s">
        <v>572</v>
      </c>
      <c r="FH22" s="28">
        <f>IFERROR(VLOOKUP(FG22,'Начисление очков 2023'!$G$4:$H$69,2,FALSE),0)</f>
        <v>0</v>
      </c>
      <c r="FI22" s="32" t="s">
        <v>572</v>
      </c>
      <c r="FJ22" s="31">
        <f>IFERROR(VLOOKUP(FI22,'Начисление очков 2023'!$AA$4:$AB$69,2,FALSE),0)</f>
        <v>0</v>
      </c>
      <c r="FK22" s="6" t="s">
        <v>572</v>
      </c>
      <c r="FL22" s="28">
        <f>IFERROR(VLOOKUP(FK22,'Начисление очков 2023'!$AA$4:$AB$69,2,FALSE),0)</f>
        <v>0</v>
      </c>
      <c r="FM22" s="32" t="s">
        <v>572</v>
      </c>
      <c r="FN22" s="31">
        <f>IFERROR(VLOOKUP(FM22,'Начисление очков 2023'!$AA$4:$AB$69,2,FALSE),0)</f>
        <v>0</v>
      </c>
      <c r="FO22" s="6" t="s">
        <v>572</v>
      </c>
      <c r="FP22" s="28">
        <f>IFERROR(VLOOKUP(FO22,'Начисление очков 2023'!$AF$4:$AG$69,2,FALSE),0)</f>
        <v>0</v>
      </c>
      <c r="FQ22" s="109">
        <v>13</v>
      </c>
      <c r="FR22" s="110" t="s">
        <v>563</v>
      </c>
      <c r="FS22" s="110" t="s">
        <v>516</v>
      </c>
      <c r="FT22" s="109">
        <v>4.5</v>
      </c>
      <c r="FU22" s="111"/>
      <c r="FV22" s="108">
        <v>1036</v>
      </c>
      <c r="FW22" s="106">
        <v>0</v>
      </c>
      <c r="FX22" s="107" t="s">
        <v>563</v>
      </c>
      <c r="FY22" s="108">
        <v>1036</v>
      </c>
      <c r="FZ22" s="127" t="s">
        <v>572</v>
      </c>
      <c r="GA22" s="121">
        <f>IFERROR(VLOOKUP(FZ22,'Начисление очков 2023'!$AA$4:$AB$69,2,FALSE),0)</f>
        <v>0</v>
      </c>
      <c r="GB22" s="1"/>
      <c r="GC22" s="1"/>
      <c r="GD22" s="1"/>
      <c r="GE22" s="1"/>
      <c r="GF22" s="1"/>
      <c r="GG22" s="1"/>
      <c r="GH22" s="1"/>
      <c r="GI22" s="1"/>
      <c r="GJ22" s="1"/>
      <c r="GK22" s="1"/>
      <c r="GL22" s="1"/>
      <c r="GM22" s="1"/>
      <c r="GN22" s="1"/>
      <c r="GO22" s="1"/>
      <c r="GP22" s="1"/>
      <c r="GQ22" s="1"/>
      <c r="GR22" s="1"/>
      <c r="GS22" s="1"/>
      <c r="GT22" s="1"/>
      <c r="GU22" s="1"/>
      <c r="GV22" s="1"/>
      <c r="GW22" s="1"/>
    </row>
    <row r="23" spans="1:205" s="2" customFormat="1" ht="15.95" customHeight="1" x14ac:dyDescent="0.25">
      <c r="A23" s="25"/>
      <c r="B23" s="6" t="str">
        <f>IFERROR(INDEX('Ласт турнир'!$A$1:$A$96,MATCH($D23,'Ласт турнир'!$B$1:$B$96,0)),"")</f>
        <v/>
      </c>
      <c r="C23" s="25"/>
      <c r="D23" s="39" t="s">
        <v>8</v>
      </c>
      <c r="E23" s="40">
        <f>E22+1</f>
        <v>14</v>
      </c>
      <c r="F23" s="59" t="str">
        <f>IF(FQ23=0," ",IF(FQ23-E23=0," ",FQ23-E23))</f>
        <v xml:space="preserve"> </v>
      </c>
      <c r="G23" s="92" t="s">
        <v>516</v>
      </c>
      <c r="H23" s="54">
        <v>4.5</v>
      </c>
      <c r="I23" s="134"/>
      <c r="J23" s="139">
        <f>AB23+AP23+BB23+BN23+BR23+SUMPRODUCT(LARGE((T23,V23,X23,Z23,AD23,AF23,AH23,AJ23,AL23,AN23,AR23,AT23,AV23,AX23,AZ23,BD23,BF23,BH23,BJ23,BL23,BP23,BT23,BV23,BX23,BZ23,CB23,CD23,CF23,CH23,CJ23,CL23,CN23,CP23,CR23,CT23,CV23,CX23,CZ23,DB23,DD23,DF23,DH23,DJ23,DL23,DN23,DP23,DR23,DT23,DV23,DX23,DZ23,EB23,ED23,EF23,EH23,EJ23,EL23,EN23,EP23,ER23,ET23,EV23,EX23,EZ23,FB23,FD23,FF23,FH23,FJ23,FL23,FN23,FP23),{1,2,3,4,5,6,7,8}))</f>
        <v>1035</v>
      </c>
      <c r="K23" s="135">
        <f>J23-FV23</f>
        <v>0</v>
      </c>
      <c r="L23" s="140" t="str">
        <f>IF(SUMIF(S23:FP23,"&lt;0")&lt;&gt;0,SUMIF(S23:FP23,"&lt;0")*(-1)," ")</f>
        <v xml:space="preserve"> </v>
      </c>
      <c r="M23" s="141">
        <f>T23+V23+X23+Z23+AB23+AD23+AF23+AH23+AJ23+AL23+AN23+AP23+AR23+AT23+AV23+AX23+AZ23+BB23+BD23+BF23+BH23+BJ23+BL23+BN23+BP23+BR23+BT23+BV23+BX23+BZ23+CB23+CD23+CF23+CH23+CJ23+CL23+CN23+CP23+CR23+CT23+CV23+CX23+CZ23+DB23+DD23+DF23+DH23+DJ23+DL23+DN23+DP23+DR23+DT23+DV23+DX23+DZ23+EB23+ED23+EF23+EH23+EJ23+EL23+EN23+EP23+ER23+ET23+EV23+EX23+EZ23+FB23+FD23+FF23+FH23+FJ23+FL23+FN23+FP23</f>
        <v>1035</v>
      </c>
      <c r="N23" s="135">
        <f>M23-FY23</f>
        <v>0</v>
      </c>
      <c r="O23" s="136">
        <f>ROUNDUP(COUNTIF(S23:FP23,"&gt; 0")/2,0)</f>
        <v>4</v>
      </c>
      <c r="P23" s="142">
        <f>IF(O23=0,"-",IF(O23-R23&gt;8,J23/(8+R23),J23/O23))</f>
        <v>258.75</v>
      </c>
      <c r="Q23" s="145">
        <f>IF(OR(M23=0,O23=0),"-",M23/O23)</f>
        <v>258.75</v>
      </c>
      <c r="R23" s="150">
        <f>+IF(AA23="",0,1)+IF(AO23="",0,1)++IF(BA23="",0,1)+IF(BM23="",0,1)+IF(BQ23="",0,1)</f>
        <v>0</v>
      </c>
      <c r="S23" s="6" t="s">
        <v>572</v>
      </c>
      <c r="T23" s="28">
        <f>IFERROR(VLOOKUP(S23,'Начисление очков 2024'!$AA$4:$AB$69,2,FALSE),0)</f>
        <v>0</v>
      </c>
      <c r="U23" s="32" t="s">
        <v>572</v>
      </c>
      <c r="V23" s="31">
        <f>IFERROR(VLOOKUP(U23,'Начисление очков 2024'!$AA$4:$AB$69,2,FALSE),0)</f>
        <v>0</v>
      </c>
      <c r="W23" s="6" t="s">
        <v>572</v>
      </c>
      <c r="X23" s="28">
        <f>IFERROR(VLOOKUP(W23,'Начисление очков 2024'!$L$4:$M$69,2,FALSE),0)</f>
        <v>0</v>
      </c>
      <c r="Y23" s="32" t="s">
        <v>572</v>
      </c>
      <c r="Z23" s="31">
        <f>IFERROR(VLOOKUP(Y23,'Начисление очков 2024'!$AA$4:$AB$69,2,FALSE),0)</f>
        <v>0</v>
      </c>
      <c r="AA23" s="6" t="s">
        <v>572</v>
      </c>
      <c r="AB23" s="28">
        <f>ROUND(IFERROR(VLOOKUP(AA23,'Начисление очков 2024'!$L$4:$M$69,2,FALSE),0)/4,0)</f>
        <v>0</v>
      </c>
      <c r="AC23" s="32" t="s">
        <v>572</v>
      </c>
      <c r="AD23" s="31">
        <f>IFERROR(VLOOKUP(AC23,'Начисление очков 2024'!$AA$4:$AB$69,2,FALSE),0)</f>
        <v>0</v>
      </c>
      <c r="AE23" s="6" t="s">
        <v>572</v>
      </c>
      <c r="AF23" s="28">
        <f>IFERROR(VLOOKUP(AE23,'Начисление очков 2024'!$AA$4:$AB$69,2,FALSE),0)</f>
        <v>0</v>
      </c>
      <c r="AG23" s="32" t="s">
        <v>572</v>
      </c>
      <c r="AH23" s="31">
        <f>IFERROR(VLOOKUP(AG23,'Начисление очков 2024'!$Q$4:$R$69,2,FALSE),0)</f>
        <v>0</v>
      </c>
      <c r="AI23" s="6" t="s">
        <v>572</v>
      </c>
      <c r="AJ23" s="28">
        <f>IFERROR(VLOOKUP(AI23,'Начисление очков 2024'!$AA$4:$AB$69,2,FALSE),0)</f>
        <v>0</v>
      </c>
      <c r="AK23" s="32" t="s">
        <v>572</v>
      </c>
      <c r="AL23" s="31">
        <f>IFERROR(VLOOKUP(AK23,'Начисление очков 2024'!$AA$4:$AB$69,2,FALSE),0)</f>
        <v>0</v>
      </c>
      <c r="AM23" s="6" t="s">
        <v>572</v>
      </c>
      <c r="AN23" s="28">
        <f>IFERROR(VLOOKUP(AM23,'Начисление очков 2023'!$AF$4:$AG$69,2,FALSE),0)</f>
        <v>0</v>
      </c>
      <c r="AO23" s="32" t="s">
        <v>572</v>
      </c>
      <c r="AP23" s="31">
        <f>ROUND(IFERROR(VLOOKUP(AO23,'Начисление очков 2024'!$G$4:$H$69,2,FALSE),0)/4,0)</f>
        <v>0</v>
      </c>
      <c r="AQ23" s="6" t="s">
        <v>572</v>
      </c>
      <c r="AR23" s="28">
        <f>IFERROR(VLOOKUP(AQ23,'Начисление очков 2024'!$AA$4:$AB$69,2,FALSE),0)</f>
        <v>0</v>
      </c>
      <c r="AS23" s="32" t="s">
        <v>572</v>
      </c>
      <c r="AT23" s="31">
        <f>IFERROR(VLOOKUP(AS23,'Начисление очков 2024'!$G$4:$H$69,2,FALSE),0)</f>
        <v>0</v>
      </c>
      <c r="AU23" s="6" t="s">
        <v>572</v>
      </c>
      <c r="AV23" s="28">
        <f>IFERROR(VLOOKUP(AU23,'Начисление очков 2023'!$V$4:$W$69,2,FALSE),0)</f>
        <v>0</v>
      </c>
      <c r="AW23" s="32" t="s">
        <v>572</v>
      </c>
      <c r="AX23" s="31">
        <f>IFERROR(VLOOKUP(AW23,'Начисление очков 2024'!$Q$4:$R$69,2,FALSE),0)</f>
        <v>0</v>
      </c>
      <c r="AY23" s="6" t="s">
        <v>572</v>
      </c>
      <c r="AZ23" s="28">
        <f>IFERROR(VLOOKUP(AY23,'Начисление очков 2024'!$AA$4:$AB$69,2,FALSE),0)</f>
        <v>0</v>
      </c>
      <c r="BA23" s="32" t="s">
        <v>572</v>
      </c>
      <c r="BB23" s="31">
        <f>ROUND(IFERROR(VLOOKUP(BA23,'Начисление очков 2024'!$G$4:$H$69,2,FALSE),0)/4,0)</f>
        <v>0</v>
      </c>
      <c r="BC23" s="6" t="s">
        <v>572</v>
      </c>
      <c r="BD23" s="28">
        <f>IFERROR(VLOOKUP(BC23,'Начисление очков 2023'!$AA$4:$AB$69,2,FALSE),0)</f>
        <v>0</v>
      </c>
      <c r="BE23" s="32" t="s">
        <v>572</v>
      </c>
      <c r="BF23" s="31">
        <f>IFERROR(VLOOKUP(BE23,'Начисление очков 2024'!$G$4:$H$69,2,FALSE),0)</f>
        <v>0</v>
      </c>
      <c r="BG23" s="6" t="s">
        <v>572</v>
      </c>
      <c r="BH23" s="28">
        <f>IFERROR(VLOOKUP(BG23,'Начисление очков 2024'!$Q$4:$R$69,2,FALSE),0)</f>
        <v>0</v>
      </c>
      <c r="BI23" s="32" t="s">
        <v>572</v>
      </c>
      <c r="BJ23" s="31">
        <f>IFERROR(VLOOKUP(BI23,'Начисление очков 2024'!$AA$4:$AB$69,2,FALSE),0)</f>
        <v>0</v>
      </c>
      <c r="BK23" s="6" t="s">
        <v>572</v>
      </c>
      <c r="BL23" s="28">
        <f>IFERROR(VLOOKUP(BK23,'Начисление очков 2023'!$V$4:$W$69,2,FALSE),0)</f>
        <v>0</v>
      </c>
      <c r="BM23" s="32" t="s">
        <v>572</v>
      </c>
      <c r="BN23" s="31">
        <f>ROUND(IFERROR(VLOOKUP(BM23,'Начисление очков 2023'!$L$4:$M$69,2,FALSE),0)/4,0)</f>
        <v>0</v>
      </c>
      <c r="BO23" s="6" t="s">
        <v>572</v>
      </c>
      <c r="BP23" s="28">
        <f>IFERROR(VLOOKUP(BO23,'Начисление очков 2023'!$AA$4:$AB$69,2,FALSE),0)</f>
        <v>0</v>
      </c>
      <c r="BQ23" s="32" t="s">
        <v>572</v>
      </c>
      <c r="BR23" s="31">
        <f>ROUND(IFERROR(VLOOKUP(BQ23,'Начисление очков 2023'!$L$4:$M$69,2,FALSE),0)/4,0)</f>
        <v>0</v>
      </c>
      <c r="BS23" s="6" t="s">
        <v>572</v>
      </c>
      <c r="BT23" s="28">
        <f>IFERROR(VLOOKUP(BS23,'Начисление очков 2023'!$AA$4:$AB$69,2,FALSE),0)</f>
        <v>0</v>
      </c>
      <c r="BU23" s="32" t="s">
        <v>572</v>
      </c>
      <c r="BV23" s="31">
        <f>IFERROR(VLOOKUP(BU23,'Начисление очков 2023'!$L$4:$M$69,2,FALSE),0)</f>
        <v>0</v>
      </c>
      <c r="BW23" s="6" t="s">
        <v>572</v>
      </c>
      <c r="BX23" s="28">
        <f>IFERROR(VLOOKUP(BW23,'Начисление очков 2023'!$AA$4:$AB$69,2,FALSE),0)</f>
        <v>0</v>
      </c>
      <c r="BY23" s="32" t="s">
        <v>572</v>
      </c>
      <c r="BZ23" s="31">
        <f>IFERROR(VLOOKUP(BY23,'Начисление очков 2023'!$AF$4:$AG$69,2,FALSE),0)</f>
        <v>0</v>
      </c>
      <c r="CA23" s="6" t="s">
        <v>572</v>
      </c>
      <c r="CB23" s="28">
        <f>IFERROR(VLOOKUP(CA23,'Начисление очков 2023'!$V$4:$W$69,2,FALSE),0)</f>
        <v>0</v>
      </c>
      <c r="CC23" s="32" t="s">
        <v>572</v>
      </c>
      <c r="CD23" s="31">
        <f>IFERROR(VLOOKUP(CC23,'Начисление очков 2023'!$AA$4:$AB$69,2,FALSE),0)</f>
        <v>0</v>
      </c>
      <c r="CE23" s="47"/>
      <c r="CF23" s="96"/>
      <c r="CG23" s="32" t="s">
        <v>572</v>
      </c>
      <c r="CH23" s="31">
        <f>IFERROR(VLOOKUP(CG23,'Начисление очков 2023'!$AA$4:$AB$69,2,FALSE),0)</f>
        <v>0</v>
      </c>
      <c r="CI23" s="6">
        <v>5</v>
      </c>
      <c r="CJ23" s="28">
        <f>IFERROR(VLOOKUP(CI23,'Начисление очков 2023_1'!$B$4:$C$117,2,FALSE),0)</f>
        <v>250</v>
      </c>
      <c r="CK23" s="32" t="s">
        <v>572</v>
      </c>
      <c r="CL23" s="31">
        <f>IFERROR(VLOOKUP(CK23,'Начисление очков 2023'!$V$4:$W$69,2,FALSE),0)</f>
        <v>0</v>
      </c>
      <c r="CM23" s="6" t="s">
        <v>572</v>
      </c>
      <c r="CN23" s="28">
        <f>IFERROR(VLOOKUP(CM23,'Начисление очков 2023'!$AF$4:$AG$69,2,FALSE),0)</f>
        <v>0</v>
      </c>
      <c r="CO23" s="32" t="s">
        <v>572</v>
      </c>
      <c r="CP23" s="31">
        <f>IFERROR(VLOOKUP(CO23,'Начисление очков 2023'!$G$4:$H$69,2,FALSE),0)</f>
        <v>0</v>
      </c>
      <c r="CQ23" s="6" t="s">
        <v>572</v>
      </c>
      <c r="CR23" s="28">
        <f>IFERROR(VLOOKUP(CQ23,'Начисление очков 2023'!$AA$4:$AB$69,2,FALSE),0)</f>
        <v>0</v>
      </c>
      <c r="CS23" s="32" t="s">
        <v>572</v>
      </c>
      <c r="CT23" s="31">
        <f>IFERROR(VLOOKUP(CS23,'Начисление очков 2023'!$Q$4:$R$69,2,FALSE),0)</f>
        <v>0</v>
      </c>
      <c r="CU23" s="6" t="s">
        <v>572</v>
      </c>
      <c r="CV23" s="28">
        <f>IFERROR(VLOOKUP(CU23,'Начисление очков 2023'!$AF$4:$AG$69,2,FALSE),0)</f>
        <v>0</v>
      </c>
      <c r="CW23" s="32" t="s">
        <v>572</v>
      </c>
      <c r="CX23" s="31">
        <f>IFERROR(VLOOKUP(CW23,'Начисление очков 2023'!$AA$4:$AB$69,2,FALSE),0)</f>
        <v>0</v>
      </c>
      <c r="CY23" s="6" t="s">
        <v>572</v>
      </c>
      <c r="CZ23" s="28">
        <f>IFERROR(VLOOKUP(CY23,'Начисление очков 2023'!$AA$4:$AB$69,2,FALSE),0)</f>
        <v>0</v>
      </c>
      <c r="DA23" s="32">
        <v>4</v>
      </c>
      <c r="DB23" s="31">
        <f>IFERROR(VLOOKUP(DA23,'Начисление очков 2023'!$L$4:$M$69,2,FALSE),0)</f>
        <v>130</v>
      </c>
      <c r="DC23" s="6" t="s">
        <v>572</v>
      </c>
      <c r="DD23" s="28">
        <f>IFERROR(VLOOKUP(DC23,'Начисление очков 2023'!$L$4:$M$69,2,FALSE),0)</f>
        <v>0</v>
      </c>
      <c r="DE23" s="32" t="s">
        <v>572</v>
      </c>
      <c r="DF23" s="31">
        <f>IFERROR(VLOOKUP(DE23,'Начисление очков 2023'!$G$4:$H$69,2,FALSE),0)</f>
        <v>0</v>
      </c>
      <c r="DG23" s="6" t="s">
        <v>572</v>
      </c>
      <c r="DH23" s="28">
        <f>IFERROR(VLOOKUP(DG23,'Начисление очков 2023'!$AA$4:$AB$69,2,FALSE),0)</f>
        <v>0</v>
      </c>
      <c r="DI23" s="32" t="s">
        <v>572</v>
      </c>
      <c r="DJ23" s="31">
        <f>IFERROR(VLOOKUP(DI23,'Начисление очков 2023'!$AF$4:$AG$69,2,FALSE),0)</f>
        <v>0</v>
      </c>
      <c r="DK23" s="6" t="s">
        <v>572</v>
      </c>
      <c r="DL23" s="28">
        <f>IFERROR(VLOOKUP(DK23,'Начисление очков 2023'!$V$4:$W$69,2,FALSE),0)</f>
        <v>0</v>
      </c>
      <c r="DM23" s="32" t="s">
        <v>572</v>
      </c>
      <c r="DN23" s="31">
        <f>IFERROR(VLOOKUP(DM23,'Начисление очков 2023'!$Q$4:$R$69,2,FALSE),0)</f>
        <v>0</v>
      </c>
      <c r="DO23" s="6" t="s">
        <v>572</v>
      </c>
      <c r="DP23" s="28">
        <f>IFERROR(VLOOKUP(DO23,'Начисление очков 2023'!$AA$4:$AB$69,2,FALSE),0)</f>
        <v>0</v>
      </c>
      <c r="DQ23" s="32" t="s">
        <v>572</v>
      </c>
      <c r="DR23" s="31">
        <f>IFERROR(VLOOKUP(DQ23,'Начисление очков 2023'!$AA$4:$AB$69,2,FALSE),0)</f>
        <v>0</v>
      </c>
      <c r="DS23" s="6" t="s">
        <v>572</v>
      </c>
      <c r="DT23" s="28">
        <f>IFERROR(VLOOKUP(DS23,'Начисление очков 2023'!$AA$4:$AB$69,2,FALSE),0)</f>
        <v>0</v>
      </c>
      <c r="DU23" s="32" t="s">
        <v>572</v>
      </c>
      <c r="DV23" s="31">
        <f>IFERROR(VLOOKUP(DU23,'Начисление очков 2023'!$AF$4:$AG$69,2,FALSE),0)</f>
        <v>0</v>
      </c>
      <c r="DW23" s="6" t="s">
        <v>572</v>
      </c>
      <c r="DX23" s="28">
        <f>IFERROR(VLOOKUP(DW23,'Начисление очков 2023'!$AA$4:$AB$69,2,FALSE),0)</f>
        <v>0</v>
      </c>
      <c r="DY23" s="32" t="s">
        <v>572</v>
      </c>
      <c r="DZ23" s="31">
        <f>IFERROR(VLOOKUP(DY23,'Начисление очков 2023'!$B$4:$C$69,2,FALSE),0)</f>
        <v>0</v>
      </c>
      <c r="EA23" s="6" t="s">
        <v>572</v>
      </c>
      <c r="EB23" s="28">
        <f>IFERROR(VLOOKUP(EA23,'Начисление очков 2023'!$AA$4:$AB$69,2,FALSE),0)</f>
        <v>0</v>
      </c>
      <c r="EC23" s="32" t="s">
        <v>572</v>
      </c>
      <c r="ED23" s="31">
        <f>IFERROR(VLOOKUP(EC23,'Начисление очков 2023'!$V$4:$W$69,2,FALSE),0)</f>
        <v>0</v>
      </c>
      <c r="EE23" s="6" t="s">
        <v>572</v>
      </c>
      <c r="EF23" s="28">
        <f>IFERROR(VLOOKUP(EE23,'Начисление очков 2023'!$AA$4:$AB$69,2,FALSE),0)</f>
        <v>0</v>
      </c>
      <c r="EG23" s="32" t="s">
        <v>572</v>
      </c>
      <c r="EH23" s="31">
        <f>IFERROR(VLOOKUP(EG23,'Начисление очков 2023'!$AA$4:$AB$69,2,FALSE),0)</f>
        <v>0</v>
      </c>
      <c r="EI23" s="6" t="s">
        <v>572</v>
      </c>
      <c r="EJ23" s="28">
        <f>IFERROR(VLOOKUP(EI23,'Начисление очков 2023'!$G$4:$H$69,2,FALSE),0)</f>
        <v>0</v>
      </c>
      <c r="EK23" s="32" t="s">
        <v>572</v>
      </c>
      <c r="EL23" s="31">
        <f>IFERROR(VLOOKUP(EK23,'Начисление очков 2023'!$V$4:$W$69,2,FALSE),0)</f>
        <v>0</v>
      </c>
      <c r="EM23" s="6" t="s">
        <v>572</v>
      </c>
      <c r="EN23" s="28">
        <f>IFERROR(VLOOKUP(EM23,'Начисление очков 2023'!$B$4:$C$101,2,FALSE),0)</f>
        <v>0</v>
      </c>
      <c r="EO23" s="32" t="s">
        <v>572</v>
      </c>
      <c r="EP23" s="31">
        <f>IFERROR(VLOOKUP(EO23,'Начисление очков 2023'!$AA$4:$AB$69,2,FALSE),0)</f>
        <v>0</v>
      </c>
      <c r="EQ23" s="6" t="s">
        <v>572</v>
      </c>
      <c r="ER23" s="28">
        <f>IFERROR(VLOOKUP(EQ23,'Начисление очков 2023'!$AF$4:$AG$69,2,FALSE),0)</f>
        <v>0</v>
      </c>
      <c r="ES23" s="32">
        <v>2</v>
      </c>
      <c r="ET23" s="31">
        <f>IFERROR(VLOOKUP(ES23,'Начисление очков 2023'!$B$4:$C$101,2,FALSE),0)</f>
        <v>600</v>
      </c>
      <c r="EU23" s="6">
        <v>16</v>
      </c>
      <c r="EV23" s="28">
        <f>IFERROR(VLOOKUP(EU23,'Начисление очков 2023'!$G$4:$H$69,2,FALSE),0)</f>
        <v>55</v>
      </c>
      <c r="EW23" s="32" t="s">
        <v>572</v>
      </c>
      <c r="EX23" s="31">
        <f>IFERROR(VLOOKUP(EW23,'Начисление очков 2023'!$AA$4:$AB$69,2,FALSE),0)</f>
        <v>0</v>
      </c>
      <c r="EY23" s="6" t="s">
        <v>572</v>
      </c>
      <c r="EZ23" s="28">
        <f>IFERROR(VLOOKUP(EY23,'Начисление очков 2023'!$AA$4:$AB$69,2,FALSE),0)</f>
        <v>0</v>
      </c>
      <c r="FA23" s="32" t="s">
        <v>572</v>
      </c>
      <c r="FB23" s="31">
        <f>IFERROR(VLOOKUP(FA23,'Начисление очков 2023'!$L$4:$M$69,2,FALSE),0)</f>
        <v>0</v>
      </c>
      <c r="FC23" s="6" t="s">
        <v>572</v>
      </c>
      <c r="FD23" s="28">
        <f>IFERROR(VLOOKUP(FC23,'Начисление очков 2023'!$AF$4:$AG$69,2,FALSE),0)</f>
        <v>0</v>
      </c>
      <c r="FE23" s="32" t="s">
        <v>572</v>
      </c>
      <c r="FF23" s="31">
        <f>IFERROR(VLOOKUP(FE23,'Начисление очков 2023'!$AA$4:$AB$69,2,FALSE),0)</f>
        <v>0</v>
      </c>
      <c r="FG23" s="6" t="s">
        <v>572</v>
      </c>
      <c r="FH23" s="28">
        <f>IFERROR(VLOOKUP(FG23,'Начисление очков 2023'!$G$4:$H$69,2,FALSE),0)</f>
        <v>0</v>
      </c>
      <c r="FI23" s="32" t="s">
        <v>572</v>
      </c>
      <c r="FJ23" s="31">
        <f>IFERROR(VLOOKUP(FI23,'Начисление очков 2023'!$AA$4:$AB$69,2,FALSE),0)</f>
        <v>0</v>
      </c>
      <c r="FK23" s="6" t="s">
        <v>572</v>
      </c>
      <c r="FL23" s="28">
        <f>IFERROR(VLOOKUP(FK23,'Начисление очков 2023'!$AA$4:$AB$69,2,FALSE),0)</f>
        <v>0</v>
      </c>
      <c r="FM23" s="32" t="s">
        <v>572</v>
      </c>
      <c r="FN23" s="31">
        <f>IFERROR(VLOOKUP(FM23,'Начисление очков 2023'!$AA$4:$AB$69,2,FALSE),0)</f>
        <v>0</v>
      </c>
      <c r="FO23" s="6" t="s">
        <v>572</v>
      </c>
      <c r="FP23" s="28">
        <f>IFERROR(VLOOKUP(FO23,'Начисление очков 2023'!$AF$4:$AG$69,2,FALSE),0)</f>
        <v>0</v>
      </c>
      <c r="FQ23" s="109">
        <v>14</v>
      </c>
      <c r="FR23" s="110" t="s">
        <v>563</v>
      </c>
      <c r="FS23" s="110" t="s">
        <v>516</v>
      </c>
      <c r="FT23" s="109">
        <v>4.5</v>
      </c>
      <c r="FU23" s="111"/>
      <c r="FV23" s="108">
        <v>1035</v>
      </c>
      <c r="FW23" s="106">
        <v>0</v>
      </c>
      <c r="FX23" s="107" t="s">
        <v>563</v>
      </c>
      <c r="FY23" s="108">
        <v>1035</v>
      </c>
      <c r="FZ23" s="127" t="s">
        <v>572</v>
      </c>
      <c r="GA23" s="121">
        <f>IFERROR(VLOOKUP(FZ23,'Начисление очков 2023'!$AA$4:$AB$69,2,FALSE),0)</f>
        <v>0</v>
      </c>
    </row>
    <row r="24" spans="1:205" s="2" customFormat="1" ht="15.95" customHeight="1" x14ac:dyDescent="0.25">
      <c r="A24" s="25"/>
      <c r="B24" s="6" t="str">
        <f>IFERROR(INDEX('Ласт турнир'!$A$1:$A$96,MATCH($D24,'Ласт турнир'!$B$1:$B$96,0)),"")</f>
        <v/>
      </c>
      <c r="C24" s="24"/>
      <c r="D24" s="39" t="s">
        <v>413</v>
      </c>
      <c r="E24" s="40">
        <f>E23+1</f>
        <v>15</v>
      </c>
      <c r="F24" s="59" t="str">
        <f>IF(FQ24=0," ",IF(FQ24-E24=0," ",FQ24-E24))</f>
        <v xml:space="preserve"> </v>
      </c>
      <c r="G24" s="44"/>
      <c r="H24" s="55">
        <v>4</v>
      </c>
      <c r="I24" s="134"/>
      <c r="J24" s="139">
        <f>AB24+AP24+BB24+BN24+BR24+SUMPRODUCT(LARGE((T24,V24,X24,Z24,AD24,AF24,AH24,AJ24,AL24,AN24,AR24,AT24,AV24,AX24,AZ24,BD24,BF24,BH24,BJ24,BL24,BP24,BT24,BV24,BX24,BZ24,CB24,CD24,CF24,CH24,CJ24,CL24,CN24,CP24,CR24,CT24,CV24,CX24,CZ24,DB24,DD24,DF24,DH24,DJ24,DL24,DN24,DP24,DR24,DT24,DV24,DX24,DZ24,EB24,ED24,EF24,EH24,EJ24,EL24,EN24,EP24,ER24,ET24,EV24,EX24,EZ24,FB24,FD24,FF24,FH24,FJ24,FL24,FN24,FP24),{1,2,3,4,5,6,7,8}))</f>
        <v>964</v>
      </c>
      <c r="K24" s="135">
        <f>J24-FV24</f>
        <v>0</v>
      </c>
      <c r="L24" s="140" t="str">
        <f>IF(SUMIF(S24:FP24,"&lt;0")&lt;&gt;0,SUMIF(S24:FP24,"&lt;0")*(-1)," ")</f>
        <v xml:space="preserve"> </v>
      </c>
      <c r="M24" s="141">
        <f>T24+V24+X24+Z24+AB24+AD24+AF24+AH24+AJ24+AL24+AN24+AP24+AR24+AT24+AV24+AX24+AZ24+BB24+BD24+BF24+BH24+BJ24+BL24+BN24+BP24+BR24+BT24+BV24+BX24+BZ24+CB24+CD24+CF24+CH24+CJ24+CL24+CN24+CP24+CR24+CT24+CV24+CX24+CZ24+DB24+DD24+DF24+DH24+DJ24+DL24+DN24+DP24+DR24+DT24+DV24+DX24+DZ24+EB24+ED24+EF24+EH24+EJ24+EL24+EN24+EP24+ER24+ET24+EV24+EX24+EZ24+FB24+FD24+FF24+FH24+FJ24+FL24+FN24+FP24</f>
        <v>1072</v>
      </c>
      <c r="N24" s="135">
        <f>M24-FY24</f>
        <v>0</v>
      </c>
      <c r="O24" s="136">
        <f>ROUNDUP(COUNTIF(S24:FP24,"&gt; 0")/2,0)</f>
        <v>16</v>
      </c>
      <c r="P24" s="142">
        <f>IF(O24=0,"-",IF(O24-R24&gt;8,J24/(8+R24),J24/O24))</f>
        <v>87.63636363636364</v>
      </c>
      <c r="Q24" s="145">
        <f>IF(OR(M24=0,O24=0),"-",M24/O24)</f>
        <v>67</v>
      </c>
      <c r="R24" s="150">
        <f>+IF(AA24="",0,1)+IF(AO24="",0,1)++IF(BA24="",0,1)+IF(BM24="",0,1)+IF(BQ24="",0,1)</f>
        <v>3</v>
      </c>
      <c r="S24" s="6" t="s">
        <v>572</v>
      </c>
      <c r="T24" s="28">
        <f>IFERROR(VLOOKUP(S24,'Начисление очков 2024'!$AA$4:$AB$69,2,FALSE),0)</f>
        <v>0</v>
      </c>
      <c r="U24" s="32" t="s">
        <v>572</v>
      </c>
      <c r="V24" s="31">
        <f>IFERROR(VLOOKUP(U24,'Начисление очков 2024'!$AA$4:$AB$69,2,FALSE),0)</f>
        <v>0</v>
      </c>
      <c r="W24" s="6">
        <v>3</v>
      </c>
      <c r="X24" s="28">
        <f>IFERROR(VLOOKUP(W24,'Начисление очков 2024'!$L$4:$M$69,2,FALSE),0)</f>
        <v>150</v>
      </c>
      <c r="Y24" s="32" t="s">
        <v>572</v>
      </c>
      <c r="Z24" s="31">
        <f>IFERROR(VLOOKUP(Y24,'Начисление очков 2024'!$AA$4:$AB$69,2,FALSE),0)</f>
        <v>0</v>
      </c>
      <c r="AA24" s="6">
        <v>24</v>
      </c>
      <c r="AB24" s="28">
        <f>ROUND(IFERROR(VLOOKUP(AA24,'Начисление очков 2024'!$L$4:$M$69,2,FALSE),0)/4,0)</f>
        <v>3</v>
      </c>
      <c r="AC24" s="32" t="s">
        <v>572</v>
      </c>
      <c r="AD24" s="31">
        <f>IFERROR(VLOOKUP(AC24,'Начисление очков 2024'!$AA$4:$AB$69,2,FALSE),0)</f>
        <v>0</v>
      </c>
      <c r="AE24" s="6" t="s">
        <v>572</v>
      </c>
      <c r="AF24" s="28">
        <f>IFERROR(VLOOKUP(AE24,'Начисление очков 2024'!$AA$4:$AB$69,2,FALSE),0)</f>
        <v>0</v>
      </c>
      <c r="AG24" s="32" t="s">
        <v>572</v>
      </c>
      <c r="AH24" s="31">
        <f>IFERROR(VLOOKUP(AG24,'Начисление очков 2024'!$Q$4:$R$69,2,FALSE),0)</f>
        <v>0</v>
      </c>
      <c r="AI24" s="6" t="s">
        <v>572</v>
      </c>
      <c r="AJ24" s="28">
        <f>IFERROR(VLOOKUP(AI24,'Начисление очков 2024'!$AA$4:$AB$69,2,FALSE),0)</f>
        <v>0</v>
      </c>
      <c r="AK24" s="32" t="s">
        <v>572</v>
      </c>
      <c r="AL24" s="31">
        <f>IFERROR(VLOOKUP(AK24,'Начисление очков 2024'!$AA$4:$AB$69,2,FALSE),0)</f>
        <v>0</v>
      </c>
      <c r="AM24" s="6" t="s">
        <v>572</v>
      </c>
      <c r="AN24" s="28">
        <f>IFERROR(VLOOKUP(AM24,'Начисление очков 2023'!$AF$4:$AG$69,2,FALSE),0)</f>
        <v>0</v>
      </c>
      <c r="AO24" s="32" t="s">
        <v>572</v>
      </c>
      <c r="AP24" s="31">
        <f>ROUND(IFERROR(VLOOKUP(AO24,'Начисление очков 2024'!$G$4:$H$69,2,FALSE),0)/4,0)</f>
        <v>0</v>
      </c>
      <c r="AQ24" s="6" t="s">
        <v>572</v>
      </c>
      <c r="AR24" s="28">
        <f>IFERROR(VLOOKUP(AQ24,'Начисление очков 2024'!$AA$4:$AB$69,2,FALSE),0)</f>
        <v>0</v>
      </c>
      <c r="AS24" s="32">
        <v>6</v>
      </c>
      <c r="AT24" s="31">
        <f>IFERROR(VLOOKUP(AS24,'Начисление очков 2024'!$G$4:$H$69,2,FALSE),0)</f>
        <v>130</v>
      </c>
      <c r="AU24" s="6" t="s">
        <v>572</v>
      </c>
      <c r="AV24" s="28">
        <f>IFERROR(VLOOKUP(AU24,'Начисление очков 2023'!$V$4:$W$69,2,FALSE),0)</f>
        <v>0</v>
      </c>
      <c r="AW24" s="32" t="s">
        <v>572</v>
      </c>
      <c r="AX24" s="31">
        <f>IFERROR(VLOOKUP(AW24,'Начисление очков 2024'!$Q$4:$R$69,2,FALSE),0)</f>
        <v>0</v>
      </c>
      <c r="AY24" s="6" t="s">
        <v>572</v>
      </c>
      <c r="AZ24" s="28">
        <f>IFERROR(VLOOKUP(AY24,'Начисление очков 2024'!$AA$4:$AB$69,2,FALSE),0)</f>
        <v>0</v>
      </c>
      <c r="BA24" s="32">
        <v>18</v>
      </c>
      <c r="BB24" s="31">
        <f>ROUND(IFERROR(VLOOKUP(BA24,'Начисление очков 2024'!$G$4:$H$69,2,FALSE),0)/4,0)</f>
        <v>10</v>
      </c>
      <c r="BC24" s="6" t="s">
        <v>572</v>
      </c>
      <c r="BD24" s="28">
        <f>IFERROR(VLOOKUP(BC24,'Начисление очков 2023'!$AA$4:$AB$69,2,FALSE),0)</f>
        <v>0</v>
      </c>
      <c r="BE24" s="32">
        <v>5</v>
      </c>
      <c r="BF24" s="31">
        <f>IFERROR(VLOOKUP(BE24,'Начисление очков 2024'!$G$4:$H$69,2,FALSE),0)</f>
        <v>150</v>
      </c>
      <c r="BG24" s="6" t="s">
        <v>572</v>
      </c>
      <c r="BH24" s="28">
        <f>IFERROR(VLOOKUP(BG24,'Начисление очков 2024'!$Q$4:$R$69,2,FALSE),0)</f>
        <v>0</v>
      </c>
      <c r="BI24" s="32" t="s">
        <v>572</v>
      </c>
      <c r="BJ24" s="31">
        <f>IFERROR(VLOOKUP(BI24,'Начисление очков 2024'!$AA$4:$AB$69,2,FALSE),0)</f>
        <v>0</v>
      </c>
      <c r="BK24" s="6" t="s">
        <v>572</v>
      </c>
      <c r="BL24" s="28">
        <f>IFERROR(VLOOKUP(BK24,'Начисление очков 2023'!$V$4:$W$69,2,FALSE),0)</f>
        <v>0</v>
      </c>
      <c r="BM24" s="32" t="s">
        <v>572</v>
      </c>
      <c r="BN24" s="31">
        <f>ROUND(IFERROR(VLOOKUP(BM24,'Начисление очков 2023'!$L$4:$M$69,2,FALSE),0)/4,0)</f>
        <v>0</v>
      </c>
      <c r="BO24" s="6" t="s">
        <v>572</v>
      </c>
      <c r="BP24" s="28">
        <f>IFERROR(VLOOKUP(BO24,'Начисление очков 2023'!$AA$4:$AB$69,2,FALSE),0)</f>
        <v>0</v>
      </c>
      <c r="BQ24" s="32">
        <v>3</v>
      </c>
      <c r="BR24" s="31">
        <f>ROUND(IFERROR(VLOOKUP(BQ24,'Начисление очков 2023'!$L$4:$M$69,2,FALSE),0)/4,0)</f>
        <v>38</v>
      </c>
      <c r="BS24" s="6" t="s">
        <v>572</v>
      </c>
      <c r="BT24" s="28">
        <f>IFERROR(VLOOKUP(BS24,'Начисление очков 2023'!$AA$4:$AB$69,2,FALSE),0)</f>
        <v>0</v>
      </c>
      <c r="BU24" s="32">
        <v>16</v>
      </c>
      <c r="BV24" s="31">
        <f>IFERROR(VLOOKUP(BU24,'Начисление очков 2023'!$L$4:$M$69,2,FALSE),0)</f>
        <v>32</v>
      </c>
      <c r="BW24" s="6" t="s">
        <v>572</v>
      </c>
      <c r="BX24" s="28">
        <f>IFERROR(VLOOKUP(BW24,'Начисление очков 2023'!$AA$4:$AB$69,2,FALSE),0)</f>
        <v>0</v>
      </c>
      <c r="BY24" s="32" t="s">
        <v>572</v>
      </c>
      <c r="BZ24" s="31">
        <f>IFERROR(VLOOKUP(BY24,'Начисление очков 2023'!$AF$4:$AG$69,2,FALSE),0)</f>
        <v>0</v>
      </c>
      <c r="CA24" s="6" t="s">
        <v>572</v>
      </c>
      <c r="CB24" s="28">
        <f>IFERROR(VLOOKUP(CA24,'Начисление очков 2023'!$V$4:$W$69,2,FALSE),0)</f>
        <v>0</v>
      </c>
      <c r="CC24" s="32" t="s">
        <v>572</v>
      </c>
      <c r="CD24" s="31">
        <f>IFERROR(VLOOKUP(CC24,'Начисление очков 2023'!$AA$4:$AB$69,2,FALSE),0)</f>
        <v>0</v>
      </c>
      <c r="CE24" s="47"/>
      <c r="CF24" s="96"/>
      <c r="CG24" s="32" t="s">
        <v>572</v>
      </c>
      <c r="CH24" s="31">
        <f>IFERROR(VLOOKUP(CG24,'Начисление очков 2023'!$AA$4:$AB$69,2,FALSE),0)</f>
        <v>0</v>
      </c>
      <c r="CI24" s="6">
        <v>24</v>
      </c>
      <c r="CJ24" s="28">
        <f>IFERROR(VLOOKUP(CI24,'Начисление очков 2023_1'!$B$4:$C$117,2,FALSE),0)</f>
        <v>53</v>
      </c>
      <c r="CK24" s="32" t="s">
        <v>572</v>
      </c>
      <c r="CL24" s="31">
        <f>IFERROR(VLOOKUP(CK24,'Начисление очков 2023'!$V$4:$W$69,2,FALSE),0)</f>
        <v>0</v>
      </c>
      <c r="CM24" s="6" t="s">
        <v>572</v>
      </c>
      <c r="CN24" s="28">
        <f>IFERROR(VLOOKUP(CM24,'Начисление очков 2023'!$AF$4:$AG$69,2,FALSE),0)</f>
        <v>0</v>
      </c>
      <c r="CO24" s="32">
        <v>32</v>
      </c>
      <c r="CP24" s="31">
        <f>IFERROR(VLOOKUP(CO24,'Начисление очков 2023'!$G$4:$H$69,2,FALSE),0)</f>
        <v>18</v>
      </c>
      <c r="CQ24" s="6" t="s">
        <v>572</v>
      </c>
      <c r="CR24" s="28">
        <f>IFERROR(VLOOKUP(CQ24,'Начисление очков 2023'!$AA$4:$AB$69,2,FALSE),0)</f>
        <v>0</v>
      </c>
      <c r="CS24" s="32" t="s">
        <v>572</v>
      </c>
      <c r="CT24" s="31">
        <f>IFERROR(VLOOKUP(CS24,'Начисление очков 2023'!$Q$4:$R$69,2,FALSE),0)</f>
        <v>0</v>
      </c>
      <c r="CU24" s="6" t="s">
        <v>572</v>
      </c>
      <c r="CV24" s="28">
        <f>IFERROR(VLOOKUP(CU24,'Начисление очков 2023'!$AF$4:$AG$69,2,FALSE),0)</f>
        <v>0</v>
      </c>
      <c r="CW24" s="32" t="s">
        <v>572</v>
      </c>
      <c r="CX24" s="31">
        <f>IFERROR(VLOOKUP(CW24,'Начисление очков 2023'!$AA$4:$AB$69,2,FALSE),0)</f>
        <v>0</v>
      </c>
      <c r="CY24" s="6" t="s">
        <v>572</v>
      </c>
      <c r="CZ24" s="28">
        <f>IFERROR(VLOOKUP(CY24,'Начисление очков 2023'!$AA$4:$AB$69,2,FALSE),0)</f>
        <v>0</v>
      </c>
      <c r="DA24" s="32" t="s">
        <v>572</v>
      </c>
      <c r="DB24" s="31">
        <f>IFERROR(VLOOKUP(DA24,'Начисление очков 2023'!$L$4:$M$69,2,FALSE),0)</f>
        <v>0</v>
      </c>
      <c r="DC24" s="6" t="s">
        <v>572</v>
      </c>
      <c r="DD24" s="28">
        <f>IFERROR(VLOOKUP(DC24,'Начисление очков 2023'!$L$4:$M$69,2,FALSE),0)</f>
        <v>0</v>
      </c>
      <c r="DE24" s="32">
        <v>24</v>
      </c>
      <c r="DF24" s="31">
        <f>IFERROR(VLOOKUP(DE24,'Начисление очков 2023'!$G$4:$H$69,2,FALSE),0)</f>
        <v>21</v>
      </c>
      <c r="DG24" s="6" t="s">
        <v>572</v>
      </c>
      <c r="DH24" s="28">
        <f>IFERROR(VLOOKUP(DG24,'Начисление очков 2023'!$AA$4:$AB$69,2,FALSE),0)</f>
        <v>0</v>
      </c>
      <c r="DI24" s="32" t="s">
        <v>572</v>
      </c>
      <c r="DJ24" s="31">
        <f>IFERROR(VLOOKUP(DI24,'Начисление очков 2023'!$AF$4:$AG$69,2,FALSE),0)</f>
        <v>0</v>
      </c>
      <c r="DK24" s="6" t="s">
        <v>572</v>
      </c>
      <c r="DL24" s="28">
        <f>IFERROR(VLOOKUP(DK24,'Начисление очков 2023'!$V$4:$W$69,2,FALSE),0)</f>
        <v>0</v>
      </c>
      <c r="DM24" s="32">
        <v>12</v>
      </c>
      <c r="DN24" s="31">
        <f>IFERROR(VLOOKUP(DM24,'Начисление очков 2023'!$Q$4:$R$69,2,FALSE),0)</f>
        <v>23</v>
      </c>
      <c r="DO24" s="6" t="s">
        <v>572</v>
      </c>
      <c r="DP24" s="28">
        <f>IFERROR(VLOOKUP(DO24,'Начисление очков 2023'!$AA$4:$AB$69,2,FALSE),0)</f>
        <v>0</v>
      </c>
      <c r="DQ24" s="32" t="s">
        <v>572</v>
      </c>
      <c r="DR24" s="31">
        <f>IFERROR(VLOOKUP(DQ24,'Начисление очков 2023'!$AA$4:$AB$69,2,FALSE),0)</f>
        <v>0</v>
      </c>
      <c r="DS24" s="6" t="s">
        <v>572</v>
      </c>
      <c r="DT24" s="28">
        <f>IFERROR(VLOOKUP(DS24,'Начисление очков 2023'!$AA$4:$AB$69,2,FALSE),0)</f>
        <v>0</v>
      </c>
      <c r="DU24" s="32" t="s">
        <v>572</v>
      </c>
      <c r="DV24" s="31">
        <f>IFERROR(VLOOKUP(DU24,'Начисление очков 2023'!$AF$4:$AG$69,2,FALSE),0)</f>
        <v>0</v>
      </c>
      <c r="DW24" s="6" t="s">
        <v>572</v>
      </c>
      <c r="DX24" s="28">
        <f>IFERROR(VLOOKUP(DW24,'Начисление очков 2023'!$AA$4:$AB$69,2,FALSE),0)</f>
        <v>0</v>
      </c>
      <c r="DY24" s="32">
        <v>64</v>
      </c>
      <c r="DZ24" s="31">
        <f>IFERROR(VLOOKUP(DY24,'Начисление очков 2023'!$B$4:$C$69,2,FALSE),0)</f>
        <v>14</v>
      </c>
      <c r="EA24" s="6" t="s">
        <v>572</v>
      </c>
      <c r="EB24" s="28">
        <f>IFERROR(VLOOKUP(EA24,'Начисление очков 2023'!$AA$4:$AB$69,2,FALSE),0)</f>
        <v>0</v>
      </c>
      <c r="EC24" s="32" t="s">
        <v>572</v>
      </c>
      <c r="ED24" s="31">
        <f>IFERROR(VLOOKUP(EC24,'Начисление очков 2023'!$V$4:$W$69,2,FALSE),0)</f>
        <v>0</v>
      </c>
      <c r="EE24" s="6" t="s">
        <v>572</v>
      </c>
      <c r="EF24" s="28">
        <f>IFERROR(VLOOKUP(EE24,'Начисление очков 2023'!$AA$4:$AB$69,2,FALSE),0)</f>
        <v>0</v>
      </c>
      <c r="EG24" s="32" t="s">
        <v>572</v>
      </c>
      <c r="EH24" s="31">
        <f>IFERROR(VLOOKUP(EG24,'Начисление очков 2023'!$AA$4:$AB$69,2,FALSE),0)</f>
        <v>0</v>
      </c>
      <c r="EI24" s="6" t="s">
        <v>572</v>
      </c>
      <c r="EJ24" s="28">
        <f>IFERROR(VLOOKUP(EI24,'Начисление очков 2023'!$G$4:$H$69,2,FALSE),0)</f>
        <v>0</v>
      </c>
      <c r="EK24" s="32" t="s">
        <v>572</v>
      </c>
      <c r="EL24" s="31">
        <f>IFERROR(VLOOKUP(EK24,'Начисление очков 2023'!$V$4:$W$69,2,FALSE),0)</f>
        <v>0</v>
      </c>
      <c r="EM24" s="6">
        <v>8</v>
      </c>
      <c r="EN24" s="28">
        <f>IFERROR(VLOOKUP(EM24,'Начисление очков 2023'!$B$4:$C$101,2,FALSE),0)</f>
        <v>180</v>
      </c>
      <c r="EO24" s="32" t="s">
        <v>572</v>
      </c>
      <c r="EP24" s="31">
        <f>IFERROR(VLOOKUP(EO24,'Начисление очков 2023'!$AA$4:$AB$69,2,FALSE),0)</f>
        <v>0</v>
      </c>
      <c r="EQ24" s="6" t="s">
        <v>572</v>
      </c>
      <c r="ER24" s="28">
        <f>IFERROR(VLOOKUP(EQ24,'Начисление очков 2023'!$AF$4:$AG$69,2,FALSE),0)</f>
        <v>0</v>
      </c>
      <c r="ES24" s="32">
        <v>13</v>
      </c>
      <c r="ET24" s="31">
        <f>IFERROR(VLOOKUP(ES24,'Начисление очков 2023'!$B$4:$C$101,2,FALSE),0)</f>
        <v>100</v>
      </c>
      <c r="EU24" s="6" t="s">
        <v>572</v>
      </c>
      <c r="EV24" s="28">
        <f>IFERROR(VLOOKUP(EU24,'Начисление очков 2023'!$G$4:$H$69,2,FALSE),0)</f>
        <v>0</v>
      </c>
      <c r="EW24" s="32" t="s">
        <v>572</v>
      </c>
      <c r="EX24" s="31">
        <f>IFERROR(VLOOKUP(EW24,'Начисление очков 2023'!$AA$4:$AB$69,2,FALSE),0)</f>
        <v>0</v>
      </c>
      <c r="EY24" s="6" t="s">
        <v>572</v>
      </c>
      <c r="EZ24" s="28">
        <f>IFERROR(VLOOKUP(EY24,'Начисление очков 2023'!$AA$4:$AB$69,2,FALSE),0)</f>
        <v>0</v>
      </c>
      <c r="FA24" s="32">
        <v>12</v>
      </c>
      <c r="FB24" s="31">
        <f>IFERROR(VLOOKUP(FA24,'Начисление очков 2023'!$L$4:$M$69,2,FALSE),0)</f>
        <v>40</v>
      </c>
      <c r="FC24" s="6" t="s">
        <v>572</v>
      </c>
      <c r="FD24" s="28">
        <f>IFERROR(VLOOKUP(FC24,'Начисление очков 2023'!$AF$4:$AG$69,2,FALSE),0)</f>
        <v>0</v>
      </c>
      <c r="FE24" s="32" t="s">
        <v>572</v>
      </c>
      <c r="FF24" s="31">
        <f>IFERROR(VLOOKUP(FE24,'Начисление очков 2023'!$AA$4:$AB$69,2,FALSE),0)</f>
        <v>0</v>
      </c>
      <c r="FG24" s="6">
        <v>8</v>
      </c>
      <c r="FH24" s="28">
        <f>IFERROR(VLOOKUP(FG24,'Начисление очков 2023'!$G$4:$H$69,2,FALSE),0)</f>
        <v>110</v>
      </c>
      <c r="FI24" s="32" t="s">
        <v>572</v>
      </c>
      <c r="FJ24" s="31">
        <f>IFERROR(VLOOKUP(FI24,'Начисление очков 2023'!$AA$4:$AB$69,2,FALSE),0)</f>
        <v>0</v>
      </c>
      <c r="FK24" s="6" t="s">
        <v>572</v>
      </c>
      <c r="FL24" s="28">
        <f>IFERROR(VLOOKUP(FK24,'Начисление очков 2023'!$AA$4:$AB$69,2,FALSE),0)</f>
        <v>0</v>
      </c>
      <c r="FM24" s="32" t="s">
        <v>572</v>
      </c>
      <c r="FN24" s="31">
        <f>IFERROR(VLOOKUP(FM24,'Начисление очков 2023'!$AA$4:$AB$69,2,FALSE),0)</f>
        <v>0</v>
      </c>
      <c r="FO24" s="6" t="s">
        <v>572</v>
      </c>
      <c r="FP24" s="28">
        <f>IFERROR(VLOOKUP(FO24,'Начисление очков 2023'!$AF$4:$AG$69,2,FALSE),0)</f>
        <v>0</v>
      </c>
      <c r="FQ24" s="109">
        <v>15</v>
      </c>
      <c r="FR24" s="110" t="s">
        <v>563</v>
      </c>
      <c r="FS24" s="110"/>
      <c r="FT24" s="109">
        <v>4</v>
      </c>
      <c r="FU24" s="111"/>
      <c r="FV24" s="108">
        <v>964</v>
      </c>
      <c r="FW24" s="106">
        <v>0</v>
      </c>
      <c r="FX24" s="107" t="s">
        <v>563</v>
      </c>
      <c r="FY24" s="108">
        <v>1072</v>
      </c>
      <c r="FZ24" s="127" t="s">
        <v>572</v>
      </c>
      <c r="GA24" s="121">
        <f>IFERROR(VLOOKUP(FZ24,'Начисление очков 2023'!$AA$4:$AB$69,2,FALSE),0)</f>
        <v>0</v>
      </c>
    </row>
    <row r="25" spans="1:205" s="2" customFormat="1" ht="15.95" customHeight="1" x14ac:dyDescent="0.25">
      <c r="A25" s="25"/>
      <c r="B25" s="6" t="str">
        <f>IFERROR(INDEX('Ласт турнир'!$A$1:$A$96,MATCH($D25,'Ласт турнир'!$B$1:$B$96,0)),"")</f>
        <v/>
      </c>
      <c r="C25" s="25"/>
      <c r="D25" s="39" t="s">
        <v>7</v>
      </c>
      <c r="E25" s="40">
        <f>E24+1</f>
        <v>16</v>
      </c>
      <c r="F25" s="59" t="str">
        <f>IF(FQ25=0," ",IF(FQ25-E25=0," ",FQ25-E25))</f>
        <v xml:space="preserve"> </v>
      </c>
      <c r="G25" s="44" t="s">
        <v>516</v>
      </c>
      <c r="H25" s="54">
        <v>4</v>
      </c>
      <c r="I25" s="134"/>
      <c r="J25" s="139">
        <f>AB25+AP25+BB25+BN25+BR25+SUMPRODUCT(LARGE((T25,V25,X25,Z25,AD25,AF25,AH25,AJ25,AL25,AN25,AR25,AT25,AV25,AX25,AZ25,BD25,BF25,BH25,BJ25,BL25,BP25,BT25,BV25,BX25,BZ25,CB25,CD25,CF25,CH25,CJ25,CL25,CN25,CP25,CR25,CT25,CV25,CX25,CZ25,DB25,DD25,DF25,DH25,DJ25,DL25,DN25,DP25,DR25,DT25,DV25,DX25,DZ25,EB25,ED25,EF25,EH25,EJ25,EL25,EN25,EP25,ER25,ET25,EV25,EX25,EZ25,FB25,FD25,FF25,FH25,FJ25,FL25,FN25,FP25),{1,2,3,4,5,6,7,8}))</f>
        <v>767</v>
      </c>
      <c r="K25" s="135">
        <f>J25-FV25</f>
        <v>0</v>
      </c>
      <c r="L25" s="140" t="str">
        <f>IF(SUMIF(S25:FP25,"&lt;0")&lt;&gt;0,SUMIF(S25:FP25,"&lt;0")*(-1)," ")</f>
        <v xml:space="preserve"> </v>
      </c>
      <c r="M25" s="141">
        <f>T25+V25+X25+Z25+AB25+AD25+AF25+AH25+AJ25+AL25+AN25+AP25+AR25+AT25+AV25+AX25+AZ25+BB25+BD25+BF25+BH25+BJ25+BL25+BN25+BP25+BR25+BT25+BV25+BX25+BZ25+CB25+CD25+CF25+CH25+CJ25+CL25+CN25+CP25+CR25+CT25+CV25+CX25+CZ25+DB25+DD25+DF25+DH25+DJ25+DL25+DN25+DP25+DR25+DT25+DV25+DX25+DZ25+EB25+ED25+EF25+EH25+EJ25+EL25+EN25+EP25+ER25+ET25+EV25+EX25+EZ25+FB25+FD25+FF25+FH25+FJ25+FL25+FN25+FP25</f>
        <v>839</v>
      </c>
      <c r="N25" s="135">
        <f>M25-FY25</f>
        <v>0</v>
      </c>
      <c r="O25" s="136">
        <f>ROUNDUP(COUNTIF(S25:FP25,"&gt; 0")/2,0)</f>
        <v>13</v>
      </c>
      <c r="P25" s="142">
        <f>IF(O25=0,"-",IF(O25-R25&gt;8,J25/(8+R25),J25/O25))</f>
        <v>76.7</v>
      </c>
      <c r="Q25" s="145">
        <f>IF(OR(M25=0,O25=0),"-",M25/O25)</f>
        <v>64.538461538461533</v>
      </c>
      <c r="R25" s="150">
        <f>+IF(AA25="",0,1)+IF(AO25="",0,1)++IF(BA25="",0,1)+IF(BM25="",0,1)+IF(BQ25="",0,1)</f>
        <v>2</v>
      </c>
      <c r="S25" s="6" t="s">
        <v>572</v>
      </c>
      <c r="T25" s="28">
        <f>IFERROR(VLOOKUP(S25,'Начисление очков 2024'!$AA$4:$AB$69,2,FALSE),0)</f>
        <v>0</v>
      </c>
      <c r="U25" s="32" t="s">
        <v>572</v>
      </c>
      <c r="V25" s="31">
        <f>IFERROR(VLOOKUP(U25,'Начисление очков 2024'!$AA$4:$AB$69,2,FALSE),0)</f>
        <v>0</v>
      </c>
      <c r="W25" s="6">
        <v>4</v>
      </c>
      <c r="X25" s="28">
        <f>IFERROR(VLOOKUP(W25,'Начисление очков 2024'!$L$4:$M$69,2,FALSE),0)</f>
        <v>130</v>
      </c>
      <c r="Y25" s="32" t="s">
        <v>572</v>
      </c>
      <c r="Z25" s="31">
        <f>IFERROR(VLOOKUP(Y25,'Начисление очков 2024'!$AA$4:$AB$69,2,FALSE),0)</f>
        <v>0</v>
      </c>
      <c r="AA25" s="6">
        <v>24</v>
      </c>
      <c r="AB25" s="28">
        <f>ROUND(IFERROR(VLOOKUP(AA25,'Начисление очков 2024'!$L$4:$M$69,2,FALSE),0)/4,0)</f>
        <v>3</v>
      </c>
      <c r="AC25" s="32" t="s">
        <v>572</v>
      </c>
      <c r="AD25" s="31">
        <f>IFERROR(VLOOKUP(AC25,'Начисление очков 2024'!$AA$4:$AB$69,2,FALSE),0)</f>
        <v>0</v>
      </c>
      <c r="AE25" s="6" t="s">
        <v>572</v>
      </c>
      <c r="AF25" s="28">
        <f>IFERROR(VLOOKUP(AE25,'Начисление очков 2024'!$AA$4:$AB$69,2,FALSE),0)</f>
        <v>0</v>
      </c>
      <c r="AG25" s="32" t="s">
        <v>572</v>
      </c>
      <c r="AH25" s="31">
        <f>IFERROR(VLOOKUP(AG25,'Начисление очков 2024'!$Q$4:$R$69,2,FALSE),0)</f>
        <v>0</v>
      </c>
      <c r="AI25" s="6" t="s">
        <v>572</v>
      </c>
      <c r="AJ25" s="28">
        <f>IFERROR(VLOOKUP(AI25,'Начисление очков 2024'!$AA$4:$AB$69,2,FALSE),0)</f>
        <v>0</v>
      </c>
      <c r="AK25" s="32" t="s">
        <v>572</v>
      </c>
      <c r="AL25" s="31">
        <f>IFERROR(VLOOKUP(AK25,'Начисление очков 2024'!$AA$4:$AB$69,2,FALSE),0)</f>
        <v>0</v>
      </c>
      <c r="AM25" s="6" t="s">
        <v>572</v>
      </c>
      <c r="AN25" s="28">
        <f>IFERROR(VLOOKUP(AM25,'Начисление очков 2023'!$AF$4:$AG$69,2,FALSE),0)</f>
        <v>0</v>
      </c>
      <c r="AO25" s="32" t="s">
        <v>572</v>
      </c>
      <c r="AP25" s="31">
        <f>ROUND(IFERROR(VLOOKUP(AO25,'Начисление очков 2024'!$G$4:$H$69,2,FALSE),0)/4,0)</f>
        <v>0</v>
      </c>
      <c r="AQ25" s="6" t="s">
        <v>572</v>
      </c>
      <c r="AR25" s="28">
        <f>IFERROR(VLOOKUP(AQ25,'Начисление очков 2024'!$AA$4:$AB$69,2,FALSE),0)</f>
        <v>0</v>
      </c>
      <c r="AS25" s="32">
        <v>24</v>
      </c>
      <c r="AT25" s="31">
        <f>IFERROR(VLOOKUP(AS25,'Начисление очков 2024'!$G$4:$H$69,2,FALSE),0)</f>
        <v>21</v>
      </c>
      <c r="AU25" s="6" t="s">
        <v>572</v>
      </c>
      <c r="AV25" s="28">
        <f>IFERROR(VLOOKUP(AU25,'Начисление очков 2023'!$V$4:$W$69,2,FALSE),0)</f>
        <v>0</v>
      </c>
      <c r="AW25" s="32" t="s">
        <v>572</v>
      </c>
      <c r="AX25" s="31">
        <f>IFERROR(VLOOKUP(AW25,'Начисление очков 2024'!$Q$4:$R$69,2,FALSE),0)</f>
        <v>0</v>
      </c>
      <c r="AY25" s="6" t="s">
        <v>572</v>
      </c>
      <c r="AZ25" s="28">
        <f>IFERROR(VLOOKUP(AY25,'Начисление очков 2024'!$AA$4:$AB$69,2,FALSE),0)</f>
        <v>0</v>
      </c>
      <c r="BA25" s="32">
        <v>16</v>
      </c>
      <c r="BB25" s="31">
        <f>ROUND(IFERROR(VLOOKUP(BA25,'Начисление очков 2024'!$G$4:$H$69,2,FALSE),0)/4,0)</f>
        <v>14</v>
      </c>
      <c r="BC25" s="6" t="s">
        <v>572</v>
      </c>
      <c r="BD25" s="28">
        <f>IFERROR(VLOOKUP(BC25,'Начисление очков 2023'!$AA$4:$AB$69,2,FALSE),0)</f>
        <v>0</v>
      </c>
      <c r="BE25" s="32">
        <v>6</v>
      </c>
      <c r="BF25" s="31">
        <f>IFERROR(VLOOKUP(BE25,'Начисление очков 2024'!$G$4:$H$69,2,FALSE),0)</f>
        <v>130</v>
      </c>
      <c r="BG25" s="6" t="s">
        <v>572</v>
      </c>
      <c r="BH25" s="28">
        <f>IFERROR(VLOOKUP(BG25,'Начисление очков 2024'!$Q$4:$R$69,2,FALSE),0)</f>
        <v>0</v>
      </c>
      <c r="BI25" s="32" t="s">
        <v>572</v>
      </c>
      <c r="BJ25" s="31">
        <f>IFERROR(VLOOKUP(BI25,'Начисление очков 2024'!$AA$4:$AB$69,2,FALSE),0)</f>
        <v>0</v>
      </c>
      <c r="BK25" s="6" t="s">
        <v>572</v>
      </c>
      <c r="BL25" s="28">
        <f>IFERROR(VLOOKUP(BK25,'Начисление очков 2023'!$V$4:$W$69,2,FALSE),0)</f>
        <v>0</v>
      </c>
      <c r="BM25" s="32" t="s">
        <v>572</v>
      </c>
      <c r="BN25" s="31">
        <f>ROUND(IFERROR(VLOOKUP(BM25,'Начисление очков 2023'!$L$4:$M$69,2,FALSE),0)/4,0)</f>
        <v>0</v>
      </c>
      <c r="BO25" s="6" t="s">
        <v>572</v>
      </c>
      <c r="BP25" s="28">
        <f>IFERROR(VLOOKUP(BO25,'Начисление очков 2023'!$AA$4:$AB$69,2,FALSE),0)</f>
        <v>0</v>
      </c>
      <c r="BQ25" s="32" t="s">
        <v>572</v>
      </c>
      <c r="BR25" s="31">
        <f>ROUND(IFERROR(VLOOKUP(BQ25,'Начисление очков 2023'!$L$4:$M$69,2,FALSE),0)/4,0)</f>
        <v>0</v>
      </c>
      <c r="BS25" s="6" t="s">
        <v>572</v>
      </c>
      <c r="BT25" s="28">
        <f>IFERROR(VLOOKUP(BS25,'Начисление очков 2023'!$AA$4:$AB$69,2,FALSE),0)</f>
        <v>0</v>
      </c>
      <c r="BU25" s="32">
        <v>5</v>
      </c>
      <c r="BV25" s="31">
        <f>IFERROR(VLOOKUP(BU25,'Начисление очков 2023'!$L$4:$M$69,2,FALSE),0)</f>
        <v>90</v>
      </c>
      <c r="BW25" s="6" t="s">
        <v>572</v>
      </c>
      <c r="BX25" s="28">
        <f>IFERROR(VLOOKUP(BW25,'Начисление очков 2023'!$AA$4:$AB$69,2,FALSE),0)</f>
        <v>0</v>
      </c>
      <c r="BY25" s="32" t="s">
        <v>572</v>
      </c>
      <c r="BZ25" s="31">
        <f>IFERROR(VLOOKUP(BY25,'Начисление очков 2023'!$AF$4:$AG$69,2,FALSE),0)</f>
        <v>0</v>
      </c>
      <c r="CA25" s="6" t="s">
        <v>572</v>
      </c>
      <c r="CB25" s="28">
        <f>IFERROR(VLOOKUP(CA25,'Начисление очков 2023'!$V$4:$W$69,2,FALSE),0)</f>
        <v>0</v>
      </c>
      <c r="CC25" s="32" t="s">
        <v>572</v>
      </c>
      <c r="CD25" s="31">
        <f>IFERROR(VLOOKUP(CC25,'Начисление очков 2023'!$AA$4:$AB$69,2,FALSE),0)</f>
        <v>0</v>
      </c>
      <c r="CE25" s="47"/>
      <c r="CF25" s="96"/>
      <c r="CG25" s="32" t="s">
        <v>572</v>
      </c>
      <c r="CH25" s="31">
        <f>IFERROR(VLOOKUP(CG25,'Начисление очков 2023'!$AA$4:$AB$69,2,FALSE),0)</f>
        <v>0</v>
      </c>
      <c r="CI25" s="6">
        <v>14</v>
      </c>
      <c r="CJ25" s="28">
        <f>IFERROR(VLOOKUP(CI25,'Начисление очков 2023_1'!$B$4:$C$117,2,FALSE),0)</f>
        <v>95</v>
      </c>
      <c r="CK25" s="32" t="s">
        <v>572</v>
      </c>
      <c r="CL25" s="31">
        <f>IFERROR(VLOOKUP(CK25,'Начисление очков 2023'!$V$4:$W$69,2,FALSE),0)</f>
        <v>0</v>
      </c>
      <c r="CM25" s="6" t="s">
        <v>572</v>
      </c>
      <c r="CN25" s="28">
        <f>IFERROR(VLOOKUP(CM25,'Начисление очков 2023'!$AF$4:$AG$69,2,FALSE),0)</f>
        <v>0</v>
      </c>
      <c r="CO25" s="32">
        <v>17</v>
      </c>
      <c r="CP25" s="31">
        <f>IFERROR(VLOOKUP(CO25,'Начисление очков 2023'!$G$4:$H$69,2,FALSE),0)</f>
        <v>50</v>
      </c>
      <c r="CQ25" s="6" t="s">
        <v>572</v>
      </c>
      <c r="CR25" s="28">
        <f>IFERROR(VLOOKUP(CQ25,'Начисление очков 2023'!$AA$4:$AB$69,2,FALSE),0)</f>
        <v>0</v>
      </c>
      <c r="CS25" s="32" t="s">
        <v>572</v>
      </c>
      <c r="CT25" s="31">
        <f>IFERROR(VLOOKUP(CS25,'Начисление очков 2023'!$Q$4:$R$69,2,FALSE),0)</f>
        <v>0</v>
      </c>
      <c r="CU25" s="6" t="s">
        <v>572</v>
      </c>
      <c r="CV25" s="28">
        <f>IFERROR(VLOOKUP(CU25,'Начисление очков 2023'!$AF$4:$AG$69,2,FALSE),0)</f>
        <v>0</v>
      </c>
      <c r="CW25" s="32" t="s">
        <v>572</v>
      </c>
      <c r="CX25" s="31">
        <f>IFERROR(VLOOKUP(CW25,'Начисление очков 2023'!$AA$4:$AB$69,2,FALSE),0)</f>
        <v>0</v>
      </c>
      <c r="CY25" s="6" t="s">
        <v>572</v>
      </c>
      <c r="CZ25" s="28">
        <f>IFERROR(VLOOKUP(CY25,'Начисление очков 2023'!$AA$4:$AB$69,2,FALSE),0)</f>
        <v>0</v>
      </c>
      <c r="DA25" s="32" t="s">
        <v>572</v>
      </c>
      <c r="DB25" s="31">
        <f>IFERROR(VLOOKUP(DA25,'Начисление очков 2023'!$L$4:$M$69,2,FALSE),0)</f>
        <v>0</v>
      </c>
      <c r="DC25" s="6">
        <v>5</v>
      </c>
      <c r="DD25" s="28">
        <f>IFERROR(VLOOKUP(DC25,'Начисление очков 2023'!$L$4:$M$69,2,FALSE),0)</f>
        <v>90</v>
      </c>
      <c r="DE25" s="32" t="s">
        <v>572</v>
      </c>
      <c r="DF25" s="31">
        <f>IFERROR(VLOOKUP(DE25,'Начисление очков 2023'!$G$4:$H$69,2,FALSE),0)</f>
        <v>0</v>
      </c>
      <c r="DG25" s="6" t="s">
        <v>572</v>
      </c>
      <c r="DH25" s="28">
        <f>IFERROR(VLOOKUP(DG25,'Начисление очков 2023'!$AA$4:$AB$69,2,FALSE),0)</f>
        <v>0</v>
      </c>
      <c r="DI25" s="32" t="s">
        <v>572</v>
      </c>
      <c r="DJ25" s="31">
        <f>IFERROR(VLOOKUP(DI25,'Начисление очков 2023'!$AF$4:$AG$69,2,FALSE),0)</f>
        <v>0</v>
      </c>
      <c r="DK25" s="6" t="s">
        <v>572</v>
      </c>
      <c r="DL25" s="28">
        <f>IFERROR(VLOOKUP(DK25,'Начисление очков 2023'!$V$4:$W$69,2,FALSE),0)</f>
        <v>0</v>
      </c>
      <c r="DM25" s="32" t="s">
        <v>572</v>
      </c>
      <c r="DN25" s="31">
        <f>IFERROR(VLOOKUP(DM25,'Начисление очков 2023'!$Q$4:$R$69,2,FALSE),0)</f>
        <v>0</v>
      </c>
      <c r="DO25" s="6" t="s">
        <v>572</v>
      </c>
      <c r="DP25" s="28">
        <f>IFERROR(VLOOKUP(DO25,'Начисление очков 2023'!$AA$4:$AB$69,2,FALSE),0)</f>
        <v>0</v>
      </c>
      <c r="DQ25" s="32" t="s">
        <v>572</v>
      </c>
      <c r="DR25" s="31">
        <f>IFERROR(VLOOKUP(DQ25,'Начисление очков 2023'!$AA$4:$AB$69,2,FALSE),0)</f>
        <v>0</v>
      </c>
      <c r="DS25" s="6" t="s">
        <v>572</v>
      </c>
      <c r="DT25" s="28">
        <f>IFERROR(VLOOKUP(DS25,'Начисление очков 2023'!$AA$4:$AB$69,2,FALSE),0)</f>
        <v>0</v>
      </c>
      <c r="DU25" s="32" t="s">
        <v>572</v>
      </c>
      <c r="DV25" s="31">
        <f>IFERROR(VLOOKUP(DU25,'Начисление очков 2023'!$AF$4:$AG$69,2,FALSE),0)</f>
        <v>0</v>
      </c>
      <c r="DW25" s="6" t="s">
        <v>572</v>
      </c>
      <c r="DX25" s="28">
        <f>IFERROR(VLOOKUP(DW25,'Начисление очков 2023'!$AA$4:$AB$69,2,FALSE),0)</f>
        <v>0</v>
      </c>
      <c r="DY25" s="32">
        <v>32</v>
      </c>
      <c r="DZ25" s="31">
        <f>IFERROR(VLOOKUP(DY25,'Начисление очков 2023'!$B$4:$C$69,2,FALSE),0)</f>
        <v>35</v>
      </c>
      <c r="EA25" s="6" t="s">
        <v>572</v>
      </c>
      <c r="EB25" s="28">
        <f>IFERROR(VLOOKUP(EA25,'Начисление очков 2023'!$AA$4:$AB$69,2,FALSE),0)</f>
        <v>0</v>
      </c>
      <c r="EC25" s="32" t="s">
        <v>572</v>
      </c>
      <c r="ED25" s="31">
        <f>IFERROR(VLOOKUP(EC25,'Начисление очков 2023'!$V$4:$W$69,2,FALSE),0)</f>
        <v>0</v>
      </c>
      <c r="EE25" s="6" t="s">
        <v>572</v>
      </c>
      <c r="EF25" s="28">
        <f>IFERROR(VLOOKUP(EE25,'Начисление очков 2023'!$AA$4:$AB$69,2,FALSE),0)</f>
        <v>0</v>
      </c>
      <c r="EG25" s="32" t="s">
        <v>572</v>
      </c>
      <c r="EH25" s="31">
        <f>IFERROR(VLOOKUP(EG25,'Начисление очков 2023'!$AA$4:$AB$69,2,FALSE),0)</f>
        <v>0</v>
      </c>
      <c r="EI25" s="6" t="s">
        <v>572</v>
      </c>
      <c r="EJ25" s="28">
        <f>IFERROR(VLOOKUP(EI25,'Начисление очков 2023'!$G$4:$H$69,2,FALSE),0)</f>
        <v>0</v>
      </c>
      <c r="EK25" s="32" t="s">
        <v>572</v>
      </c>
      <c r="EL25" s="31">
        <f>IFERROR(VLOOKUP(EK25,'Начисление очков 2023'!$V$4:$W$69,2,FALSE),0)</f>
        <v>0</v>
      </c>
      <c r="EM25" s="6" t="s">
        <v>572</v>
      </c>
      <c r="EN25" s="28">
        <f>IFERROR(VLOOKUP(EM25,'Начисление очков 2023'!$B$4:$C$101,2,FALSE),0)</f>
        <v>0</v>
      </c>
      <c r="EO25" s="32" t="s">
        <v>572</v>
      </c>
      <c r="EP25" s="31">
        <f>IFERROR(VLOOKUP(EO25,'Начисление очков 2023'!$AA$4:$AB$69,2,FALSE),0)</f>
        <v>0</v>
      </c>
      <c r="EQ25" s="6" t="s">
        <v>572</v>
      </c>
      <c r="ER25" s="28">
        <f>IFERROR(VLOOKUP(EQ25,'Начисление очков 2023'!$AF$4:$AG$69,2,FALSE),0)</f>
        <v>0</v>
      </c>
      <c r="ES25" s="32">
        <v>34</v>
      </c>
      <c r="ET25" s="31">
        <f>IFERROR(VLOOKUP(ES25,'Начисление очков 2023'!$B$4:$C$101,2,FALSE),0)</f>
        <v>30</v>
      </c>
      <c r="EU25" s="6" t="s">
        <v>572</v>
      </c>
      <c r="EV25" s="28">
        <f>IFERROR(VLOOKUP(EU25,'Начисление очков 2023'!$G$4:$H$69,2,FALSE),0)</f>
        <v>0</v>
      </c>
      <c r="EW25" s="32" t="s">
        <v>572</v>
      </c>
      <c r="EX25" s="31">
        <f>IFERROR(VLOOKUP(EW25,'Начисление очков 2023'!$AA$4:$AB$69,2,FALSE),0)</f>
        <v>0</v>
      </c>
      <c r="EY25" s="6" t="s">
        <v>572</v>
      </c>
      <c r="EZ25" s="28">
        <f>IFERROR(VLOOKUP(EY25,'Начисление очков 2023'!$AA$4:$AB$69,2,FALSE),0)</f>
        <v>0</v>
      </c>
      <c r="FA25" s="32">
        <v>4</v>
      </c>
      <c r="FB25" s="31">
        <f>IFERROR(VLOOKUP(FA25,'Начисление очков 2023'!$L$4:$M$69,2,FALSE),0)</f>
        <v>130</v>
      </c>
      <c r="FC25" s="6" t="s">
        <v>572</v>
      </c>
      <c r="FD25" s="28">
        <f>IFERROR(VLOOKUP(FC25,'Начисление очков 2023'!$AF$4:$AG$69,2,FALSE),0)</f>
        <v>0</v>
      </c>
      <c r="FE25" s="32" t="s">
        <v>572</v>
      </c>
      <c r="FF25" s="31">
        <f>IFERROR(VLOOKUP(FE25,'Начисление очков 2023'!$AA$4:$AB$69,2,FALSE),0)</f>
        <v>0</v>
      </c>
      <c r="FG25" s="6">
        <v>24</v>
      </c>
      <c r="FH25" s="28">
        <f>IFERROR(VLOOKUP(FG25,'Начисление очков 2023'!$G$4:$H$69,2,FALSE),0)</f>
        <v>21</v>
      </c>
      <c r="FI25" s="32" t="s">
        <v>572</v>
      </c>
      <c r="FJ25" s="31">
        <f>IFERROR(VLOOKUP(FI25,'Начисление очков 2023'!$AA$4:$AB$69,2,FALSE),0)</f>
        <v>0</v>
      </c>
      <c r="FK25" s="6" t="s">
        <v>572</v>
      </c>
      <c r="FL25" s="28">
        <f>IFERROR(VLOOKUP(FK25,'Начисление очков 2023'!$AA$4:$AB$69,2,FALSE),0)</f>
        <v>0</v>
      </c>
      <c r="FM25" s="32" t="s">
        <v>572</v>
      </c>
      <c r="FN25" s="31">
        <f>IFERROR(VLOOKUP(FM25,'Начисление очков 2023'!$AA$4:$AB$69,2,FALSE),0)</f>
        <v>0</v>
      </c>
      <c r="FO25" s="6" t="s">
        <v>572</v>
      </c>
      <c r="FP25" s="28">
        <f>IFERROR(VLOOKUP(FO25,'Начисление очков 2023'!$AF$4:$AG$69,2,FALSE),0)</f>
        <v>0</v>
      </c>
      <c r="FQ25" s="109">
        <v>16</v>
      </c>
      <c r="FR25" s="110" t="s">
        <v>563</v>
      </c>
      <c r="FS25" s="110" t="s">
        <v>516</v>
      </c>
      <c r="FT25" s="109">
        <v>4</v>
      </c>
      <c r="FU25" s="111"/>
      <c r="FV25" s="108">
        <v>767</v>
      </c>
      <c r="FW25" s="106">
        <v>0</v>
      </c>
      <c r="FX25" s="107" t="s">
        <v>563</v>
      </c>
      <c r="FY25" s="108">
        <v>839</v>
      </c>
      <c r="FZ25" s="127" t="s">
        <v>572</v>
      </c>
      <c r="GA25" s="121">
        <f>IFERROR(VLOOKUP(FZ25,'Начисление очков 2023'!$AA$4:$AB$69,2,FALSE),0)</f>
        <v>0</v>
      </c>
    </row>
    <row r="26" spans="1:205" s="2" customFormat="1" ht="15.95" customHeight="1" x14ac:dyDescent="0.25">
      <c r="A26" s="25"/>
      <c r="B26" s="6" t="str">
        <f>IFERROR(INDEX('Ласт турнир'!$A$1:$A$96,MATCH($D26,'Ласт турнир'!$B$1:$B$96,0)),"")</f>
        <v/>
      </c>
      <c r="C26" s="25"/>
      <c r="D26" s="39" t="s">
        <v>48</v>
      </c>
      <c r="E26" s="40">
        <f>E25+1</f>
        <v>17</v>
      </c>
      <c r="F26" s="59" t="str">
        <f>IF(FQ26=0," ",IF(FQ26-E26=0," ",FQ26-E26))</f>
        <v xml:space="preserve"> </v>
      </c>
      <c r="G26" s="44" t="s">
        <v>516</v>
      </c>
      <c r="H26" s="54">
        <v>4.5</v>
      </c>
      <c r="I26" s="134"/>
      <c r="J26" s="139">
        <f>AB26+AP26+BB26+BN26+BR26+SUMPRODUCT(LARGE((T26,V26,X26,Z26,AD26,AF26,AH26,AJ26,AL26,AN26,AR26,AT26,AV26,AX26,AZ26,BD26,BF26,BH26,BJ26,BL26,BP26,BT26,BV26,BX26,BZ26,CB26,CD26,CF26,CH26,CJ26,CL26,CN26,CP26,CR26,CT26,CV26,CX26,CZ26,DB26,DD26,DF26,DH26,DJ26,DL26,DN26,DP26,DR26,DT26,DV26,DX26,DZ26,EB26,ED26,EF26,EH26,EJ26,EL26,EN26,EP26,ER26,ET26,EV26,EX26,EZ26,FB26,FD26,FF26,FH26,FJ26,FL26,FN26,FP26),{1,2,3,4,5,6,7,8}))</f>
        <v>766</v>
      </c>
      <c r="K26" s="135">
        <f>J26-FV26</f>
        <v>0</v>
      </c>
      <c r="L26" s="140" t="str">
        <f>IF(SUMIF(S26:FP26,"&lt;0")&lt;&gt;0,SUMIF(S26:FP26,"&lt;0")*(-1)," ")</f>
        <v xml:space="preserve"> </v>
      </c>
      <c r="M26" s="141">
        <f>T26+V26+X26+Z26+AB26+AD26+AF26+AH26+AJ26+AL26+AN26+AP26+AR26+AT26+AV26+AX26+AZ26+BB26+BD26+BF26+BH26+BJ26+BL26+BN26+BP26+BR26+BT26+BV26+BX26+BZ26+CB26+CD26+CF26+CH26+CJ26+CL26+CN26+CP26+CR26+CT26+CV26+CX26+CZ26+DB26+DD26+DF26+DH26+DJ26+DL26+DN26+DP26+DR26+DT26+DV26+DX26+DZ26+EB26+ED26+EF26+EH26+EJ26+EL26+EN26+EP26+ER26+ET26+EV26+EX26+EZ26+FB26+FD26+FF26+FH26+FJ26+FL26+FN26+FP26</f>
        <v>766</v>
      </c>
      <c r="N26" s="135">
        <f>M26-FY26</f>
        <v>0</v>
      </c>
      <c r="O26" s="136">
        <f>ROUNDUP(COUNTIF(S26:FP26,"&gt; 0")/2,0)</f>
        <v>7</v>
      </c>
      <c r="P26" s="142">
        <f>IF(O26=0,"-",IF(O26-R26&gt;8,J26/(8+R26),J26/O26))</f>
        <v>109.42857142857143</v>
      </c>
      <c r="Q26" s="145">
        <f>IF(OR(M26=0,O26=0),"-",M26/O26)</f>
        <v>109.42857142857143</v>
      </c>
      <c r="R26" s="150">
        <f>+IF(AA26="",0,1)+IF(AO26="",0,1)++IF(BA26="",0,1)+IF(BM26="",0,1)+IF(BQ26="",0,1)</f>
        <v>2</v>
      </c>
      <c r="S26" s="6" t="s">
        <v>572</v>
      </c>
      <c r="T26" s="28">
        <f>IFERROR(VLOOKUP(S26,'Начисление очков 2024'!$AA$4:$AB$69,2,FALSE),0)</f>
        <v>0</v>
      </c>
      <c r="U26" s="32" t="s">
        <v>572</v>
      </c>
      <c r="V26" s="31">
        <f>IFERROR(VLOOKUP(U26,'Начисление очков 2024'!$AA$4:$AB$69,2,FALSE),0)</f>
        <v>0</v>
      </c>
      <c r="W26" s="6" t="s">
        <v>572</v>
      </c>
      <c r="X26" s="28">
        <f>IFERROR(VLOOKUP(W26,'Начисление очков 2024'!$L$4:$M$69,2,FALSE),0)</f>
        <v>0</v>
      </c>
      <c r="Y26" s="32" t="s">
        <v>572</v>
      </c>
      <c r="Z26" s="31">
        <f>IFERROR(VLOOKUP(Y26,'Начисление очков 2024'!$AA$4:$AB$69,2,FALSE),0)</f>
        <v>0</v>
      </c>
      <c r="AA26" s="6" t="s">
        <v>572</v>
      </c>
      <c r="AB26" s="28">
        <f>ROUND(IFERROR(VLOOKUP(AA26,'Начисление очков 2024'!$L$4:$M$69,2,FALSE),0)/4,0)</f>
        <v>0</v>
      </c>
      <c r="AC26" s="32" t="s">
        <v>572</v>
      </c>
      <c r="AD26" s="31">
        <f>IFERROR(VLOOKUP(AC26,'Начисление очков 2024'!$AA$4:$AB$69,2,FALSE),0)</f>
        <v>0</v>
      </c>
      <c r="AE26" s="6" t="s">
        <v>572</v>
      </c>
      <c r="AF26" s="28">
        <f>IFERROR(VLOOKUP(AE26,'Начисление очков 2024'!$AA$4:$AB$69,2,FALSE),0)</f>
        <v>0</v>
      </c>
      <c r="AG26" s="32" t="s">
        <v>572</v>
      </c>
      <c r="AH26" s="31">
        <f>IFERROR(VLOOKUP(AG26,'Начисление очков 2024'!$Q$4:$R$69,2,FALSE),0)</f>
        <v>0</v>
      </c>
      <c r="AI26" s="6" t="s">
        <v>572</v>
      </c>
      <c r="AJ26" s="28">
        <f>IFERROR(VLOOKUP(AI26,'Начисление очков 2024'!$AA$4:$AB$69,2,FALSE),0)</f>
        <v>0</v>
      </c>
      <c r="AK26" s="32" t="s">
        <v>572</v>
      </c>
      <c r="AL26" s="31">
        <f>IFERROR(VLOOKUP(AK26,'Начисление очков 2024'!$AA$4:$AB$69,2,FALSE),0)</f>
        <v>0</v>
      </c>
      <c r="AM26" s="6" t="s">
        <v>572</v>
      </c>
      <c r="AN26" s="28">
        <f>IFERROR(VLOOKUP(AM26,'Начисление очков 2023'!$AF$4:$AG$69,2,FALSE),0)</f>
        <v>0</v>
      </c>
      <c r="AO26" s="32" t="s">
        <v>572</v>
      </c>
      <c r="AP26" s="31">
        <f>ROUND(IFERROR(VLOOKUP(AO26,'Начисление очков 2024'!$G$4:$H$69,2,FALSE),0)/4,0)</f>
        <v>0</v>
      </c>
      <c r="AQ26" s="6" t="s">
        <v>572</v>
      </c>
      <c r="AR26" s="28">
        <f>IFERROR(VLOOKUP(AQ26,'Начисление очков 2024'!$AA$4:$AB$69,2,FALSE),0)</f>
        <v>0</v>
      </c>
      <c r="AS26" s="32">
        <v>8</v>
      </c>
      <c r="AT26" s="31">
        <f>IFERROR(VLOOKUP(AS26,'Начисление очков 2024'!$G$4:$H$69,2,FALSE),0)</f>
        <v>110</v>
      </c>
      <c r="AU26" s="6" t="s">
        <v>572</v>
      </c>
      <c r="AV26" s="28">
        <f>IFERROR(VLOOKUP(AU26,'Начисление очков 2023'!$V$4:$W$69,2,FALSE),0)</f>
        <v>0</v>
      </c>
      <c r="AW26" s="32" t="s">
        <v>572</v>
      </c>
      <c r="AX26" s="31">
        <f>IFERROR(VLOOKUP(AW26,'Начисление очков 2024'!$Q$4:$R$69,2,FALSE),0)</f>
        <v>0</v>
      </c>
      <c r="AY26" s="6" t="s">
        <v>572</v>
      </c>
      <c r="AZ26" s="28">
        <f>IFERROR(VLOOKUP(AY26,'Начисление очков 2024'!$AA$4:$AB$69,2,FALSE),0)</f>
        <v>0</v>
      </c>
      <c r="BA26" s="32">
        <v>8</v>
      </c>
      <c r="BB26" s="31">
        <f>ROUND(IFERROR(VLOOKUP(BA26,'Начисление очков 2024'!$G$4:$H$69,2,FALSE),0)/4,0)</f>
        <v>28</v>
      </c>
      <c r="BC26" s="6" t="s">
        <v>572</v>
      </c>
      <c r="BD26" s="28">
        <f>IFERROR(VLOOKUP(BC26,'Начисление очков 2023'!$AA$4:$AB$69,2,FALSE),0)</f>
        <v>0</v>
      </c>
      <c r="BE26" s="32" t="s">
        <v>572</v>
      </c>
      <c r="BF26" s="31">
        <f>IFERROR(VLOOKUP(BE26,'Начисление очков 2024'!$G$4:$H$69,2,FALSE),0)</f>
        <v>0</v>
      </c>
      <c r="BG26" s="6" t="s">
        <v>572</v>
      </c>
      <c r="BH26" s="28">
        <f>IFERROR(VLOOKUP(BG26,'Начисление очков 2024'!$Q$4:$R$69,2,FALSE),0)</f>
        <v>0</v>
      </c>
      <c r="BI26" s="32" t="s">
        <v>572</v>
      </c>
      <c r="BJ26" s="31">
        <f>IFERROR(VLOOKUP(BI26,'Начисление очков 2024'!$AA$4:$AB$69,2,FALSE),0)</f>
        <v>0</v>
      </c>
      <c r="BK26" s="6" t="s">
        <v>572</v>
      </c>
      <c r="BL26" s="28">
        <f>IFERROR(VLOOKUP(BK26,'Начисление очков 2023'!$V$4:$W$69,2,FALSE),0)</f>
        <v>0</v>
      </c>
      <c r="BM26" s="32">
        <v>4</v>
      </c>
      <c r="BN26" s="31">
        <f>ROUND(IFERROR(VLOOKUP(BM26,'Начисление очков 2023'!$L$4:$M$69,2,FALSE),0)/4,0)</f>
        <v>33</v>
      </c>
      <c r="BO26" s="6" t="s">
        <v>572</v>
      </c>
      <c r="BP26" s="28">
        <f>IFERROR(VLOOKUP(BO26,'Начисление очков 2023'!$AA$4:$AB$69,2,FALSE),0)</f>
        <v>0</v>
      </c>
      <c r="BQ26" s="32" t="s">
        <v>572</v>
      </c>
      <c r="BR26" s="31">
        <f>ROUND(IFERROR(VLOOKUP(BQ26,'Начисление очков 2023'!$L$4:$M$69,2,FALSE),0)/4,0)</f>
        <v>0</v>
      </c>
      <c r="BS26" s="6" t="s">
        <v>572</v>
      </c>
      <c r="BT26" s="28">
        <f>IFERROR(VLOOKUP(BS26,'Начисление очков 2023'!$AA$4:$AB$69,2,FALSE),0)</f>
        <v>0</v>
      </c>
      <c r="BU26" s="32" t="s">
        <v>572</v>
      </c>
      <c r="BV26" s="31">
        <f>IFERROR(VLOOKUP(BU26,'Начисление очков 2023'!$L$4:$M$69,2,FALSE),0)</f>
        <v>0</v>
      </c>
      <c r="BW26" s="6" t="s">
        <v>572</v>
      </c>
      <c r="BX26" s="28">
        <f>IFERROR(VLOOKUP(BW26,'Начисление очков 2023'!$AA$4:$AB$69,2,FALSE),0)</f>
        <v>0</v>
      </c>
      <c r="BY26" s="32" t="s">
        <v>572</v>
      </c>
      <c r="BZ26" s="31">
        <f>IFERROR(VLOOKUP(BY26,'Начисление очков 2023'!$AF$4:$AG$69,2,FALSE),0)</f>
        <v>0</v>
      </c>
      <c r="CA26" s="6" t="s">
        <v>572</v>
      </c>
      <c r="CB26" s="28">
        <f>IFERROR(VLOOKUP(CA26,'Начисление очков 2023'!$V$4:$W$69,2,FALSE),0)</f>
        <v>0</v>
      </c>
      <c r="CC26" s="32" t="s">
        <v>572</v>
      </c>
      <c r="CD26" s="31">
        <f>IFERROR(VLOOKUP(CC26,'Начисление очков 2023'!$AA$4:$AB$69,2,FALSE),0)</f>
        <v>0</v>
      </c>
      <c r="CE26" s="97"/>
      <c r="CF26" s="96"/>
      <c r="CG26" s="32" t="s">
        <v>572</v>
      </c>
      <c r="CH26" s="31">
        <f>IFERROR(VLOOKUP(CG26,'Начисление очков 2023'!$AA$4:$AB$69,2,FALSE),0)</f>
        <v>0</v>
      </c>
      <c r="CI26" s="6">
        <v>16</v>
      </c>
      <c r="CJ26" s="28">
        <f>IFERROR(VLOOKUP(CI26,'Начисление очков 2023_1'!$B$4:$C$117,2,FALSE),0)</f>
        <v>90</v>
      </c>
      <c r="CK26" s="32" t="s">
        <v>572</v>
      </c>
      <c r="CL26" s="31">
        <f>IFERROR(VLOOKUP(CK26,'Начисление очков 2023'!$V$4:$W$69,2,FALSE),0)</f>
        <v>0</v>
      </c>
      <c r="CM26" s="6" t="s">
        <v>572</v>
      </c>
      <c r="CN26" s="28">
        <f>IFERROR(VLOOKUP(CM26,'Начисление очков 2023'!$AF$4:$AG$69,2,FALSE),0)</f>
        <v>0</v>
      </c>
      <c r="CO26" s="32" t="s">
        <v>572</v>
      </c>
      <c r="CP26" s="31">
        <f>IFERROR(VLOOKUP(CO26,'Начисление очков 2023'!$G$4:$H$69,2,FALSE),0)</f>
        <v>0</v>
      </c>
      <c r="CQ26" s="6" t="s">
        <v>572</v>
      </c>
      <c r="CR26" s="28">
        <f>IFERROR(VLOOKUP(CQ26,'Начисление очков 2023'!$AA$4:$AB$69,2,FALSE),0)</f>
        <v>0</v>
      </c>
      <c r="CS26" s="32" t="s">
        <v>572</v>
      </c>
      <c r="CT26" s="31">
        <f>IFERROR(VLOOKUP(CS26,'Начисление очков 2023'!$Q$4:$R$69,2,FALSE),0)</f>
        <v>0</v>
      </c>
      <c r="CU26" s="6" t="s">
        <v>572</v>
      </c>
      <c r="CV26" s="28">
        <f>IFERROR(VLOOKUP(CU26,'Начисление очков 2023'!$AF$4:$AG$69,2,FALSE),0)</f>
        <v>0</v>
      </c>
      <c r="CW26" s="32" t="s">
        <v>572</v>
      </c>
      <c r="CX26" s="31">
        <f>IFERROR(VLOOKUP(CW26,'Начисление очков 2023'!$AA$4:$AB$69,2,FALSE),0)</f>
        <v>0</v>
      </c>
      <c r="CY26" s="6" t="s">
        <v>572</v>
      </c>
      <c r="CZ26" s="28">
        <f>IFERROR(VLOOKUP(CY26,'Начисление очков 2023'!$AA$4:$AB$69,2,FALSE),0)</f>
        <v>0</v>
      </c>
      <c r="DA26" s="32" t="s">
        <v>572</v>
      </c>
      <c r="DB26" s="31">
        <f>IFERROR(VLOOKUP(DA26,'Начисление очков 2023'!$L$4:$M$69,2,FALSE),0)</f>
        <v>0</v>
      </c>
      <c r="DC26" s="6" t="s">
        <v>572</v>
      </c>
      <c r="DD26" s="28">
        <f>IFERROR(VLOOKUP(DC26,'Начисление очков 2023'!$L$4:$M$69,2,FALSE),0)</f>
        <v>0</v>
      </c>
      <c r="DE26" s="32">
        <v>4</v>
      </c>
      <c r="DF26" s="31">
        <f>IFERROR(VLOOKUP(DE26,'Начисление очков 2023'!$G$4:$H$69,2,FALSE),0)</f>
        <v>215</v>
      </c>
      <c r="DG26" s="6" t="s">
        <v>572</v>
      </c>
      <c r="DH26" s="28">
        <f>IFERROR(VLOOKUP(DG26,'Начисление очков 2023'!$AA$4:$AB$69,2,FALSE),0)</f>
        <v>0</v>
      </c>
      <c r="DI26" s="32" t="s">
        <v>572</v>
      </c>
      <c r="DJ26" s="31">
        <f>IFERROR(VLOOKUP(DI26,'Начисление очков 2023'!$AF$4:$AG$69,2,FALSE),0)</f>
        <v>0</v>
      </c>
      <c r="DK26" s="6" t="s">
        <v>572</v>
      </c>
      <c r="DL26" s="28">
        <f>IFERROR(VLOOKUP(DK26,'Начисление очков 2023'!$V$4:$W$69,2,FALSE),0)</f>
        <v>0</v>
      </c>
      <c r="DM26" s="32" t="s">
        <v>572</v>
      </c>
      <c r="DN26" s="31">
        <f>IFERROR(VLOOKUP(DM26,'Начисление очков 2023'!$Q$4:$R$69,2,FALSE),0)</f>
        <v>0</v>
      </c>
      <c r="DO26" s="6" t="s">
        <v>572</v>
      </c>
      <c r="DP26" s="28">
        <f>IFERROR(VLOOKUP(DO26,'Начисление очков 2023'!$AA$4:$AB$69,2,FALSE),0)</f>
        <v>0</v>
      </c>
      <c r="DQ26" s="32" t="s">
        <v>572</v>
      </c>
      <c r="DR26" s="31">
        <f>IFERROR(VLOOKUP(DQ26,'Начисление очков 2023'!$AA$4:$AB$69,2,FALSE),0)</f>
        <v>0</v>
      </c>
      <c r="DS26" s="6" t="s">
        <v>572</v>
      </c>
      <c r="DT26" s="28">
        <f>IFERROR(VLOOKUP(DS26,'Начисление очков 2023'!$AA$4:$AB$69,2,FALSE),0)</f>
        <v>0</v>
      </c>
      <c r="DU26" s="32" t="s">
        <v>572</v>
      </c>
      <c r="DV26" s="31">
        <f>IFERROR(VLOOKUP(DU26,'Начисление очков 2023'!$AF$4:$AG$69,2,FALSE),0)</f>
        <v>0</v>
      </c>
      <c r="DW26" s="6" t="s">
        <v>572</v>
      </c>
      <c r="DX26" s="28">
        <f>IFERROR(VLOOKUP(DW26,'Начисление очков 2023'!$AA$4:$AB$69,2,FALSE),0)</f>
        <v>0</v>
      </c>
      <c r="DY26" s="32" t="s">
        <v>572</v>
      </c>
      <c r="DZ26" s="31">
        <f>IFERROR(VLOOKUP(DY26,'Начисление очков 2023'!$B$4:$C$69,2,FALSE),0)</f>
        <v>0</v>
      </c>
      <c r="EA26" s="6" t="s">
        <v>572</v>
      </c>
      <c r="EB26" s="28">
        <f>IFERROR(VLOOKUP(EA26,'Начисление очков 2023'!$AA$4:$AB$69,2,FALSE),0)</f>
        <v>0</v>
      </c>
      <c r="EC26" s="32" t="s">
        <v>572</v>
      </c>
      <c r="ED26" s="31">
        <f>IFERROR(VLOOKUP(EC26,'Начисление очков 2023'!$V$4:$W$69,2,FALSE),0)</f>
        <v>0</v>
      </c>
      <c r="EE26" s="6" t="s">
        <v>572</v>
      </c>
      <c r="EF26" s="28">
        <f>IFERROR(VLOOKUP(EE26,'Начисление очков 2023'!$AA$4:$AB$69,2,FALSE),0)</f>
        <v>0</v>
      </c>
      <c r="EG26" s="32" t="s">
        <v>572</v>
      </c>
      <c r="EH26" s="31">
        <f>IFERROR(VLOOKUP(EG26,'Начисление очков 2023'!$AA$4:$AB$69,2,FALSE),0)</f>
        <v>0</v>
      </c>
      <c r="EI26" s="6" t="s">
        <v>572</v>
      </c>
      <c r="EJ26" s="28">
        <f>IFERROR(VLOOKUP(EI26,'Начисление очков 2023'!$G$4:$H$69,2,FALSE),0)</f>
        <v>0</v>
      </c>
      <c r="EK26" s="32" t="s">
        <v>572</v>
      </c>
      <c r="EL26" s="31">
        <f>IFERROR(VLOOKUP(EK26,'Начисление очков 2023'!$V$4:$W$69,2,FALSE),0)</f>
        <v>0</v>
      </c>
      <c r="EM26" s="6" t="s">
        <v>572</v>
      </c>
      <c r="EN26" s="28">
        <f>IFERROR(VLOOKUP(EM26,'Начисление очков 2023'!$B$4:$C$101,2,FALSE),0)</f>
        <v>0</v>
      </c>
      <c r="EO26" s="32" t="s">
        <v>572</v>
      </c>
      <c r="EP26" s="31">
        <f>IFERROR(VLOOKUP(EO26,'Начисление очков 2023'!$AA$4:$AB$69,2,FALSE),0)</f>
        <v>0</v>
      </c>
      <c r="EQ26" s="6" t="s">
        <v>572</v>
      </c>
      <c r="ER26" s="28">
        <f>IFERROR(VLOOKUP(EQ26,'Начисление очков 2023'!$AF$4:$AG$69,2,FALSE),0)</f>
        <v>0</v>
      </c>
      <c r="ES26" s="32">
        <v>8</v>
      </c>
      <c r="ET26" s="31">
        <f>IFERROR(VLOOKUP(ES26,'Начисление очков 2023'!$B$4:$C$101,2,FALSE),0)</f>
        <v>180</v>
      </c>
      <c r="EU26" s="6">
        <v>8</v>
      </c>
      <c r="EV26" s="28">
        <f>IFERROR(VLOOKUP(EU26,'Начисление очков 2023'!$G$4:$H$69,2,FALSE),0)</f>
        <v>110</v>
      </c>
      <c r="EW26" s="32" t="s">
        <v>572</v>
      </c>
      <c r="EX26" s="31">
        <f>IFERROR(VLOOKUP(EW26,'Начисление очков 2023'!$AA$4:$AB$69,2,FALSE),0)</f>
        <v>0</v>
      </c>
      <c r="EY26" s="6" t="s">
        <v>572</v>
      </c>
      <c r="EZ26" s="28">
        <f>IFERROR(VLOOKUP(EY26,'Начисление очков 2023'!$AA$4:$AB$69,2,FALSE),0)</f>
        <v>0</v>
      </c>
      <c r="FA26" s="32" t="s">
        <v>572</v>
      </c>
      <c r="FB26" s="31">
        <f>IFERROR(VLOOKUP(FA26,'Начисление очков 2023'!$L$4:$M$69,2,FALSE),0)</f>
        <v>0</v>
      </c>
      <c r="FC26" s="6" t="s">
        <v>572</v>
      </c>
      <c r="FD26" s="28">
        <f>IFERROR(VLOOKUP(FC26,'Начисление очков 2023'!$AF$4:$AG$69,2,FALSE),0)</f>
        <v>0</v>
      </c>
      <c r="FE26" s="32" t="s">
        <v>572</v>
      </c>
      <c r="FF26" s="31">
        <f>IFERROR(VLOOKUP(FE26,'Начисление очков 2023'!$AA$4:$AB$69,2,FALSE),0)</f>
        <v>0</v>
      </c>
      <c r="FG26" s="6" t="s">
        <v>572</v>
      </c>
      <c r="FH26" s="28">
        <f>IFERROR(VLOOKUP(FG26,'Начисление очков 2023'!$G$4:$H$69,2,FALSE),0)</f>
        <v>0</v>
      </c>
      <c r="FI26" s="32" t="s">
        <v>572</v>
      </c>
      <c r="FJ26" s="31">
        <f>IFERROR(VLOOKUP(FI26,'Начисление очков 2023'!$AA$4:$AB$69,2,FALSE),0)</f>
        <v>0</v>
      </c>
      <c r="FK26" s="6" t="s">
        <v>572</v>
      </c>
      <c r="FL26" s="28">
        <f>IFERROR(VLOOKUP(FK26,'Начисление очков 2023'!$AA$4:$AB$69,2,FALSE),0)</f>
        <v>0</v>
      </c>
      <c r="FM26" s="32" t="s">
        <v>572</v>
      </c>
      <c r="FN26" s="31">
        <f>IFERROR(VLOOKUP(FM26,'Начисление очков 2023'!$AA$4:$AB$69,2,FALSE),0)</f>
        <v>0</v>
      </c>
      <c r="FO26" s="6" t="s">
        <v>572</v>
      </c>
      <c r="FP26" s="28">
        <f>IFERROR(VLOOKUP(FO26,'Начисление очков 2023'!$AF$4:$AG$69,2,FALSE),0)</f>
        <v>0</v>
      </c>
      <c r="FQ26" s="109">
        <v>17</v>
      </c>
      <c r="FR26" s="110" t="s">
        <v>563</v>
      </c>
      <c r="FS26" s="110" t="s">
        <v>516</v>
      </c>
      <c r="FT26" s="109">
        <v>4.5</v>
      </c>
      <c r="FU26" s="111"/>
      <c r="FV26" s="108">
        <v>766</v>
      </c>
      <c r="FW26" s="106">
        <v>0</v>
      </c>
      <c r="FX26" s="107" t="s">
        <v>563</v>
      </c>
      <c r="FY26" s="108">
        <v>766</v>
      </c>
      <c r="FZ26" s="127" t="s">
        <v>572</v>
      </c>
      <c r="GA26" s="121">
        <f>IFERROR(VLOOKUP(FZ26,'Начисление очков 2023'!$AA$4:$AB$69,2,FALSE),0)</f>
        <v>0</v>
      </c>
    </row>
    <row r="27" spans="1:205" s="2" customFormat="1" ht="15.95" customHeight="1" x14ac:dyDescent="0.25">
      <c r="A27" s="24"/>
      <c r="B27" s="6" t="str">
        <f>IFERROR(INDEX('Ласт турнир'!$A$1:$A$96,MATCH($D27,'Ласт турнир'!$B$1:$B$96,0)),"")</f>
        <v/>
      </c>
      <c r="C27" s="24"/>
      <c r="D27" s="39" t="s">
        <v>178</v>
      </c>
      <c r="E27" s="40">
        <f>E26+1</f>
        <v>18</v>
      </c>
      <c r="F27" s="59" t="str">
        <f>IF(FQ27=0," ",IF(FQ27-E27=0," ",FQ27-E27))</f>
        <v xml:space="preserve"> </v>
      </c>
      <c r="G27" s="44"/>
      <c r="H27" s="54">
        <v>4</v>
      </c>
      <c r="I27" s="134"/>
      <c r="J27" s="139">
        <f>AB27+AP27+BB27+BN27+BR27+SUMPRODUCT(LARGE((T27,V27,X27,Z27,AD27,AF27,AH27,AJ27,AL27,AN27,AR27,AT27,AV27,AX27,AZ27,BD27,BF27,BH27,BJ27,BL27,BP27,BT27,BV27,BX27,BZ27,CB27,CD27,CF27,CH27,CJ27,CL27,CN27,CP27,CR27,CT27,CV27,CX27,CZ27,DB27,DD27,DF27,DH27,DJ27,DL27,DN27,DP27,DR27,DT27,DV27,DX27,DZ27,EB27,ED27,EF27,EH27,EJ27,EL27,EN27,EP27,ER27,ET27,EV27,EX27,EZ27,FB27,FD27,FF27,FH27,FJ27,FL27,FN27,FP27),{1,2,3,4,5,6,7,8}))</f>
        <v>752</v>
      </c>
      <c r="K27" s="135">
        <f>J27-FV27</f>
        <v>0</v>
      </c>
      <c r="L27" s="140" t="str">
        <f>IF(SUMIF(S27:FP27,"&lt;0")&lt;&gt;0,SUMIF(S27:FP27,"&lt;0")*(-1)," ")</f>
        <v xml:space="preserve"> </v>
      </c>
      <c r="M27" s="141">
        <f>T27+V27+X27+Z27+AB27+AD27+AF27+AH27+AJ27+AL27+AN27+AP27+AR27+AT27+AV27+AX27+AZ27+BB27+BD27+BF27+BH27+BJ27+BL27+BN27+BP27+BR27+BT27+BV27+BX27+BZ27+CB27+CD27+CF27+CH27+CJ27+CL27+CN27+CP27+CR27+CT27+CV27+CX27+CZ27+DB27+DD27+DF27+DH27+DJ27+DL27+DN27+DP27+DR27+DT27+DV27+DX27+DZ27+EB27+ED27+EF27+EH27+EJ27+EL27+EN27+EP27+ER27+ET27+EV27+EX27+EZ27+FB27+FD27+FF27+FH27+FJ27+FL27+FN27+FP27</f>
        <v>915</v>
      </c>
      <c r="N27" s="135">
        <f>M27-FY27</f>
        <v>0</v>
      </c>
      <c r="O27" s="136">
        <f>ROUNDUP(COUNTIF(S27:FP27,"&gt; 0")/2,0)</f>
        <v>20</v>
      </c>
      <c r="P27" s="142">
        <f>IF(O27=0,"-",IF(O27-R27&gt;8,J27/(8+R27),J27/O27))</f>
        <v>62.666666666666664</v>
      </c>
      <c r="Q27" s="145">
        <f>IF(OR(M27=0,O27=0),"-",M27/O27)</f>
        <v>45.75</v>
      </c>
      <c r="R27" s="150">
        <f>+IF(AA27="",0,1)+IF(AO27="",0,1)++IF(BA27="",0,1)+IF(BM27="",0,1)+IF(BQ27="",0,1)</f>
        <v>4</v>
      </c>
      <c r="S27" s="6" t="s">
        <v>572</v>
      </c>
      <c r="T27" s="28">
        <f>IFERROR(VLOOKUP(S27,'Начисление очков 2024'!$AA$4:$AB$69,2,FALSE),0)</f>
        <v>0</v>
      </c>
      <c r="U27" s="32" t="s">
        <v>572</v>
      </c>
      <c r="V27" s="31">
        <f>IFERROR(VLOOKUP(U27,'Начисление очков 2024'!$AA$4:$AB$69,2,FALSE),0)</f>
        <v>0</v>
      </c>
      <c r="W27" s="6">
        <v>32</v>
      </c>
      <c r="X27" s="28">
        <f>IFERROR(VLOOKUP(W27,'Начисление очков 2024'!$L$4:$M$69,2,FALSE),0)</f>
        <v>10</v>
      </c>
      <c r="Y27" s="32" t="s">
        <v>572</v>
      </c>
      <c r="Z27" s="31">
        <f>IFERROR(VLOOKUP(Y27,'Начисление очков 2024'!$AA$4:$AB$69,2,FALSE),0)</f>
        <v>0</v>
      </c>
      <c r="AA27" s="6">
        <v>8</v>
      </c>
      <c r="AB27" s="28">
        <f>ROUND(IFERROR(VLOOKUP(AA27,'Начисление очков 2024'!$L$4:$M$69,2,FALSE),0)/4,0)</f>
        <v>16</v>
      </c>
      <c r="AC27" s="32" t="s">
        <v>572</v>
      </c>
      <c r="AD27" s="31">
        <f>IFERROR(VLOOKUP(AC27,'Начисление очков 2024'!$AA$4:$AB$69,2,FALSE),0)</f>
        <v>0</v>
      </c>
      <c r="AE27" s="6" t="s">
        <v>572</v>
      </c>
      <c r="AF27" s="28">
        <f>IFERROR(VLOOKUP(AE27,'Начисление очков 2024'!$AA$4:$AB$69,2,FALSE),0)</f>
        <v>0</v>
      </c>
      <c r="AG27" s="32" t="s">
        <v>572</v>
      </c>
      <c r="AH27" s="31">
        <f>IFERROR(VLOOKUP(AG27,'Начисление очков 2024'!$Q$4:$R$69,2,FALSE),0)</f>
        <v>0</v>
      </c>
      <c r="AI27" s="6" t="s">
        <v>572</v>
      </c>
      <c r="AJ27" s="28">
        <f>IFERROR(VLOOKUP(AI27,'Начисление очков 2024'!$AA$4:$AB$69,2,FALSE),0)</f>
        <v>0</v>
      </c>
      <c r="AK27" s="32" t="s">
        <v>572</v>
      </c>
      <c r="AL27" s="31">
        <f>IFERROR(VLOOKUP(AK27,'Начисление очков 2024'!$AA$4:$AB$69,2,FALSE),0)</f>
        <v>0</v>
      </c>
      <c r="AM27" s="6" t="s">
        <v>572</v>
      </c>
      <c r="AN27" s="28">
        <f>IFERROR(VLOOKUP(AM27,'Начисление очков 2023'!$AF$4:$AG$69,2,FALSE),0)</f>
        <v>0</v>
      </c>
      <c r="AO27" s="32">
        <v>16</v>
      </c>
      <c r="AP27" s="31">
        <f>ROUND(IFERROR(VLOOKUP(AO27,'Начисление очков 2024'!$G$4:$H$69,2,FALSE),0)/4,0)</f>
        <v>14</v>
      </c>
      <c r="AQ27" s="6" t="s">
        <v>572</v>
      </c>
      <c r="AR27" s="28">
        <f>IFERROR(VLOOKUP(AQ27,'Начисление очков 2024'!$AA$4:$AB$69,2,FALSE),0)</f>
        <v>0</v>
      </c>
      <c r="AS27" s="32">
        <v>18</v>
      </c>
      <c r="AT27" s="31">
        <f>IFERROR(VLOOKUP(AS27,'Начисление очков 2024'!$G$4:$H$69,2,FALSE),0)</f>
        <v>38</v>
      </c>
      <c r="AU27" s="6" t="s">
        <v>572</v>
      </c>
      <c r="AV27" s="28">
        <f>IFERROR(VLOOKUP(AU27,'Начисление очков 2023'!$V$4:$W$69,2,FALSE),0)</f>
        <v>0</v>
      </c>
      <c r="AW27" s="32" t="s">
        <v>572</v>
      </c>
      <c r="AX27" s="31">
        <f>IFERROR(VLOOKUP(AW27,'Начисление очков 2024'!$Q$4:$R$69,2,FALSE),0)</f>
        <v>0</v>
      </c>
      <c r="AY27" s="6" t="s">
        <v>572</v>
      </c>
      <c r="AZ27" s="28">
        <f>IFERROR(VLOOKUP(AY27,'Начисление очков 2024'!$AA$4:$AB$69,2,FALSE),0)</f>
        <v>0</v>
      </c>
      <c r="BA27" s="32">
        <v>18</v>
      </c>
      <c r="BB27" s="31">
        <f>ROUND(IFERROR(VLOOKUP(BA27,'Начисление очков 2024'!$G$4:$H$69,2,FALSE),0)/4,0)</f>
        <v>10</v>
      </c>
      <c r="BC27" s="6" t="s">
        <v>572</v>
      </c>
      <c r="BD27" s="28">
        <f>IFERROR(VLOOKUP(BC27,'Начисление очков 2023'!$AA$4:$AB$69,2,FALSE),0)</f>
        <v>0</v>
      </c>
      <c r="BE27" s="32">
        <v>32</v>
      </c>
      <c r="BF27" s="31">
        <f>IFERROR(VLOOKUP(BE27,'Начисление очков 2024'!$G$4:$H$69,2,FALSE),0)</f>
        <v>18</v>
      </c>
      <c r="BG27" s="6" t="s">
        <v>572</v>
      </c>
      <c r="BH27" s="28">
        <f>IFERROR(VLOOKUP(BG27,'Начисление очков 2024'!$Q$4:$R$69,2,FALSE),0)</f>
        <v>0</v>
      </c>
      <c r="BI27" s="32" t="s">
        <v>572</v>
      </c>
      <c r="BJ27" s="31">
        <f>IFERROR(VLOOKUP(BI27,'Начисление очков 2024'!$AA$4:$AB$69,2,FALSE),0)</f>
        <v>0</v>
      </c>
      <c r="BK27" s="6" t="s">
        <v>572</v>
      </c>
      <c r="BL27" s="28">
        <f>IFERROR(VLOOKUP(BK27,'Начисление очков 2023'!$V$4:$W$69,2,FALSE),0)</f>
        <v>0</v>
      </c>
      <c r="BM27" s="32" t="s">
        <v>572</v>
      </c>
      <c r="BN27" s="31">
        <f>ROUND(IFERROR(VLOOKUP(BM27,'Начисление очков 2023'!$L$4:$M$69,2,FALSE),0)/4,0)</f>
        <v>0</v>
      </c>
      <c r="BO27" s="6" t="s">
        <v>572</v>
      </c>
      <c r="BP27" s="28">
        <f>IFERROR(VLOOKUP(BO27,'Начисление очков 2023'!$AA$4:$AB$69,2,FALSE),0)</f>
        <v>0</v>
      </c>
      <c r="BQ27" s="32">
        <v>16</v>
      </c>
      <c r="BR27" s="31">
        <f>ROUND(IFERROR(VLOOKUP(BQ27,'Начисление очков 2023'!$L$4:$M$69,2,FALSE),0)/4,0)</f>
        <v>8</v>
      </c>
      <c r="BS27" s="6" t="s">
        <v>572</v>
      </c>
      <c r="BT27" s="28">
        <f>IFERROR(VLOOKUP(BS27,'Начисление очков 2023'!$AA$4:$AB$69,2,FALSE),0)</f>
        <v>0</v>
      </c>
      <c r="BU27" s="32">
        <v>2</v>
      </c>
      <c r="BV27" s="31">
        <f>IFERROR(VLOOKUP(BU27,'Начисление очков 2023'!$L$4:$M$69,2,FALSE),0)</f>
        <v>215</v>
      </c>
      <c r="BW27" s="6" t="s">
        <v>572</v>
      </c>
      <c r="BX27" s="28">
        <f>IFERROR(VLOOKUP(BW27,'Начисление очков 2023'!$AA$4:$AB$69,2,FALSE),0)</f>
        <v>0</v>
      </c>
      <c r="BY27" s="32" t="s">
        <v>572</v>
      </c>
      <c r="BZ27" s="31">
        <f>IFERROR(VLOOKUP(BY27,'Начисление очков 2023'!$AF$4:$AG$69,2,FALSE),0)</f>
        <v>0</v>
      </c>
      <c r="CA27" s="6" t="s">
        <v>572</v>
      </c>
      <c r="CB27" s="28">
        <f>IFERROR(VLOOKUP(CA27,'Начисление очков 2023'!$V$4:$W$69,2,FALSE),0)</f>
        <v>0</v>
      </c>
      <c r="CC27" s="32" t="s">
        <v>572</v>
      </c>
      <c r="CD27" s="31">
        <f>IFERROR(VLOOKUP(CC27,'Начисление очков 2023'!$AA$4:$AB$69,2,FALSE),0)</f>
        <v>0</v>
      </c>
      <c r="CE27" s="47"/>
      <c r="CF27" s="96"/>
      <c r="CG27" s="32" t="s">
        <v>572</v>
      </c>
      <c r="CH27" s="31">
        <f>IFERROR(VLOOKUP(CG27,'Начисление очков 2023'!$AA$4:$AB$69,2,FALSE),0)</f>
        <v>0</v>
      </c>
      <c r="CI27" s="6">
        <v>24</v>
      </c>
      <c r="CJ27" s="28">
        <f>IFERROR(VLOOKUP(CI27,'Начисление очков 2023_1'!$B$4:$C$117,2,FALSE),0)</f>
        <v>53</v>
      </c>
      <c r="CK27" s="32" t="s">
        <v>572</v>
      </c>
      <c r="CL27" s="31">
        <f>IFERROR(VLOOKUP(CK27,'Начисление очков 2023'!$V$4:$W$69,2,FALSE),0)</f>
        <v>0</v>
      </c>
      <c r="CM27" s="6" t="s">
        <v>572</v>
      </c>
      <c r="CN27" s="28">
        <f>IFERROR(VLOOKUP(CM27,'Начисление очков 2023'!$AF$4:$AG$69,2,FALSE),0)</f>
        <v>0</v>
      </c>
      <c r="CO27" s="32">
        <v>6</v>
      </c>
      <c r="CP27" s="31">
        <f>IFERROR(VLOOKUP(CO27,'Начисление очков 2023'!$G$4:$H$69,2,FALSE),0)</f>
        <v>130</v>
      </c>
      <c r="CQ27" s="6" t="s">
        <v>572</v>
      </c>
      <c r="CR27" s="28">
        <f>IFERROR(VLOOKUP(CQ27,'Начисление очков 2023'!$AA$4:$AB$69,2,FALSE),0)</f>
        <v>0</v>
      </c>
      <c r="CS27" s="32">
        <v>20</v>
      </c>
      <c r="CT27" s="31">
        <f>IFERROR(VLOOKUP(CS27,'Начисление очков 2023'!$Q$4:$R$69,2,FALSE),0)</f>
        <v>9</v>
      </c>
      <c r="CU27" s="6" t="s">
        <v>572</v>
      </c>
      <c r="CV27" s="28">
        <f>IFERROR(VLOOKUP(CU27,'Начисление очков 2023'!$AF$4:$AG$69,2,FALSE),0)</f>
        <v>0</v>
      </c>
      <c r="CW27" s="32" t="s">
        <v>572</v>
      </c>
      <c r="CX27" s="31">
        <f>IFERROR(VLOOKUP(CW27,'Начисление очков 2023'!$AA$4:$AB$69,2,FALSE),0)</f>
        <v>0</v>
      </c>
      <c r="CY27" s="6" t="s">
        <v>572</v>
      </c>
      <c r="CZ27" s="28">
        <f>IFERROR(VLOOKUP(CY27,'Начисление очков 2023'!$AA$4:$AB$69,2,FALSE),0)</f>
        <v>0</v>
      </c>
      <c r="DA27" s="32" t="s">
        <v>572</v>
      </c>
      <c r="DB27" s="31">
        <f>IFERROR(VLOOKUP(DA27,'Начисление очков 2023'!$L$4:$M$69,2,FALSE),0)</f>
        <v>0</v>
      </c>
      <c r="DC27" s="6">
        <v>10</v>
      </c>
      <c r="DD27" s="28">
        <f>IFERROR(VLOOKUP(DC27,'Начисление очков 2023'!$L$4:$M$69,2,FALSE),0)</f>
        <v>45</v>
      </c>
      <c r="DE27" s="32">
        <v>16</v>
      </c>
      <c r="DF27" s="31">
        <f>IFERROR(VLOOKUP(DE27,'Начисление очков 2023'!$G$4:$H$69,2,FALSE),0)</f>
        <v>55</v>
      </c>
      <c r="DG27" s="6" t="s">
        <v>572</v>
      </c>
      <c r="DH27" s="28">
        <f>IFERROR(VLOOKUP(DG27,'Начисление очков 2023'!$AA$4:$AB$69,2,FALSE),0)</f>
        <v>0</v>
      </c>
      <c r="DI27" s="32" t="s">
        <v>572</v>
      </c>
      <c r="DJ27" s="31">
        <f>IFERROR(VLOOKUP(DI27,'Начисление очков 2023'!$AF$4:$AG$69,2,FALSE),0)</f>
        <v>0</v>
      </c>
      <c r="DK27" s="6" t="s">
        <v>572</v>
      </c>
      <c r="DL27" s="28">
        <f>IFERROR(VLOOKUP(DK27,'Начисление очков 2023'!$V$4:$W$69,2,FALSE),0)</f>
        <v>0</v>
      </c>
      <c r="DM27" s="32" t="s">
        <v>572</v>
      </c>
      <c r="DN27" s="31">
        <f>IFERROR(VLOOKUP(DM27,'Начисление очков 2023'!$Q$4:$R$69,2,FALSE),0)</f>
        <v>0</v>
      </c>
      <c r="DO27" s="6" t="s">
        <v>572</v>
      </c>
      <c r="DP27" s="28">
        <f>IFERROR(VLOOKUP(DO27,'Начисление очков 2023'!$AA$4:$AB$69,2,FALSE),0)</f>
        <v>0</v>
      </c>
      <c r="DQ27" s="32" t="s">
        <v>572</v>
      </c>
      <c r="DR27" s="31">
        <f>IFERROR(VLOOKUP(DQ27,'Начисление очков 2023'!$AA$4:$AB$69,2,FALSE),0)</f>
        <v>0</v>
      </c>
      <c r="DS27" s="6" t="s">
        <v>572</v>
      </c>
      <c r="DT27" s="28">
        <f>IFERROR(VLOOKUP(DS27,'Начисление очков 2023'!$AA$4:$AB$69,2,FALSE),0)</f>
        <v>0</v>
      </c>
      <c r="DU27" s="32" t="s">
        <v>572</v>
      </c>
      <c r="DV27" s="31">
        <f>IFERROR(VLOOKUP(DU27,'Начисление очков 2023'!$AF$4:$AG$69,2,FALSE),0)</f>
        <v>0</v>
      </c>
      <c r="DW27" s="6" t="s">
        <v>572</v>
      </c>
      <c r="DX27" s="28">
        <f>IFERROR(VLOOKUP(DW27,'Начисление очков 2023'!$AA$4:$AB$69,2,FALSE),0)</f>
        <v>0</v>
      </c>
      <c r="DY27" s="32">
        <v>32</v>
      </c>
      <c r="DZ27" s="31">
        <f>IFERROR(VLOOKUP(DY27,'Начисление очков 2023'!$B$4:$C$69,2,FALSE),0)</f>
        <v>35</v>
      </c>
      <c r="EA27" s="6" t="s">
        <v>572</v>
      </c>
      <c r="EB27" s="28">
        <f>IFERROR(VLOOKUP(EA27,'Начисление очков 2023'!$AA$4:$AB$69,2,FALSE),0)</f>
        <v>0</v>
      </c>
      <c r="EC27" s="32">
        <v>8</v>
      </c>
      <c r="ED27" s="31">
        <f>IFERROR(VLOOKUP(EC27,'Начисление очков 2023'!$V$4:$W$69,2,FALSE),0)</f>
        <v>30</v>
      </c>
      <c r="EE27" s="6" t="s">
        <v>572</v>
      </c>
      <c r="EF27" s="28">
        <f>IFERROR(VLOOKUP(EE27,'Начисление очков 2023'!$AA$4:$AB$69,2,FALSE),0)</f>
        <v>0</v>
      </c>
      <c r="EG27" s="32" t="s">
        <v>572</v>
      </c>
      <c r="EH27" s="31">
        <f>IFERROR(VLOOKUP(EG27,'Начисление очков 2023'!$AA$4:$AB$69,2,FALSE),0)</f>
        <v>0</v>
      </c>
      <c r="EI27" s="6" t="s">
        <v>572</v>
      </c>
      <c r="EJ27" s="28">
        <f>IFERROR(VLOOKUP(EI27,'Начисление очков 2023'!$G$4:$H$69,2,FALSE),0)</f>
        <v>0</v>
      </c>
      <c r="EK27" s="32" t="s">
        <v>572</v>
      </c>
      <c r="EL27" s="31">
        <f>IFERROR(VLOOKUP(EK27,'Начисление очков 2023'!$V$4:$W$69,2,FALSE),0)</f>
        <v>0</v>
      </c>
      <c r="EM27" s="6">
        <v>16</v>
      </c>
      <c r="EN27" s="28">
        <f>IFERROR(VLOOKUP(EM27,'Начисление очков 2023'!$B$4:$C$101,2,FALSE),0)</f>
        <v>90</v>
      </c>
      <c r="EO27" s="32" t="s">
        <v>572</v>
      </c>
      <c r="EP27" s="31">
        <f>IFERROR(VLOOKUP(EO27,'Начисление очков 2023'!$AA$4:$AB$69,2,FALSE),0)</f>
        <v>0</v>
      </c>
      <c r="EQ27" s="6" t="s">
        <v>572</v>
      </c>
      <c r="ER27" s="28">
        <f>IFERROR(VLOOKUP(EQ27,'Начисление очков 2023'!$AF$4:$AG$69,2,FALSE),0)</f>
        <v>0</v>
      </c>
      <c r="ES27" s="32">
        <v>40</v>
      </c>
      <c r="ET27" s="31">
        <f>IFERROR(VLOOKUP(ES27,'Начисление очков 2023'!$B$4:$C$101,2,FALSE),0)</f>
        <v>25</v>
      </c>
      <c r="EU27" s="6">
        <v>32</v>
      </c>
      <c r="EV27" s="28">
        <f>IFERROR(VLOOKUP(EU27,'Начисление очков 2023'!$G$4:$H$69,2,FALSE),0)</f>
        <v>18</v>
      </c>
      <c r="EW27" s="32" t="s">
        <v>572</v>
      </c>
      <c r="EX27" s="31">
        <f>IFERROR(VLOOKUP(EW27,'Начисление очков 2023'!$AA$4:$AB$69,2,FALSE),0)</f>
        <v>0</v>
      </c>
      <c r="EY27" s="6" t="s">
        <v>572</v>
      </c>
      <c r="EZ27" s="28">
        <f>IFERROR(VLOOKUP(EY27,'Начисление очков 2023'!$AA$4:$AB$69,2,FALSE),0)</f>
        <v>0</v>
      </c>
      <c r="FA27" s="32">
        <v>6</v>
      </c>
      <c r="FB27" s="31">
        <f>IFERROR(VLOOKUP(FA27,'Начисление очков 2023'!$L$4:$M$69,2,FALSE),0)</f>
        <v>78</v>
      </c>
      <c r="FC27" s="6" t="s">
        <v>572</v>
      </c>
      <c r="FD27" s="28">
        <f>IFERROR(VLOOKUP(FC27,'Начисление очков 2023'!$AF$4:$AG$69,2,FALSE),0)</f>
        <v>0</v>
      </c>
      <c r="FE27" s="32" t="s">
        <v>572</v>
      </c>
      <c r="FF27" s="31">
        <f>IFERROR(VLOOKUP(FE27,'Начисление очков 2023'!$AA$4:$AB$69,2,FALSE),0)</f>
        <v>0</v>
      </c>
      <c r="FG27" s="6">
        <v>32</v>
      </c>
      <c r="FH27" s="28">
        <f>IFERROR(VLOOKUP(FG27,'Начисление очков 2023'!$G$4:$H$69,2,FALSE),0)</f>
        <v>18</v>
      </c>
      <c r="FI27" s="32" t="s">
        <v>572</v>
      </c>
      <c r="FJ27" s="31">
        <f>IFERROR(VLOOKUP(FI27,'Начисление очков 2023'!$AA$4:$AB$69,2,FALSE),0)</f>
        <v>0</v>
      </c>
      <c r="FK27" s="6" t="s">
        <v>572</v>
      </c>
      <c r="FL27" s="28">
        <f>IFERROR(VLOOKUP(FK27,'Начисление очков 2023'!$AA$4:$AB$69,2,FALSE),0)</f>
        <v>0</v>
      </c>
      <c r="FM27" s="32" t="s">
        <v>572</v>
      </c>
      <c r="FN27" s="31">
        <f>IFERROR(VLOOKUP(FM27,'Начисление очков 2023'!$AA$4:$AB$69,2,FALSE),0)</f>
        <v>0</v>
      </c>
      <c r="FO27" s="6" t="s">
        <v>572</v>
      </c>
      <c r="FP27" s="28">
        <f>IFERROR(VLOOKUP(FO27,'Начисление очков 2023'!$AF$4:$AG$69,2,FALSE),0)</f>
        <v>0</v>
      </c>
      <c r="FQ27" s="109">
        <v>18</v>
      </c>
      <c r="FR27" s="110" t="s">
        <v>563</v>
      </c>
      <c r="FS27" s="110"/>
      <c r="FT27" s="109">
        <v>4</v>
      </c>
      <c r="FU27" s="111"/>
      <c r="FV27" s="108">
        <v>752</v>
      </c>
      <c r="FW27" s="106">
        <v>0</v>
      </c>
      <c r="FX27" s="107" t="s">
        <v>563</v>
      </c>
      <c r="FY27" s="108">
        <v>915</v>
      </c>
      <c r="FZ27" s="127" t="s">
        <v>572</v>
      </c>
      <c r="GA27" s="121">
        <f>IFERROR(VLOOKUP(FZ27,'Начисление очков 2023'!$AA$4:$AB$69,2,FALSE),0)</f>
        <v>0</v>
      </c>
      <c r="GB27" s="1"/>
      <c r="GC27" s="1"/>
      <c r="GD27" s="1"/>
      <c r="GE27" s="1"/>
      <c r="GF27" s="1"/>
      <c r="GG27" s="1"/>
      <c r="GH27" s="1"/>
      <c r="GI27" s="1"/>
      <c r="GJ27" s="1"/>
      <c r="GK27" s="1"/>
      <c r="GL27" s="1"/>
      <c r="GM27" s="1"/>
      <c r="GN27" s="1"/>
      <c r="GO27" s="1"/>
      <c r="GP27" s="1"/>
      <c r="GQ27" s="1"/>
      <c r="GR27" s="1"/>
      <c r="GS27" s="1"/>
      <c r="GT27" s="1"/>
      <c r="GU27" s="1"/>
      <c r="GV27" s="1"/>
      <c r="GW27" s="1"/>
    </row>
    <row r="28" spans="1:205" s="2" customFormat="1" ht="15.95" customHeight="1" x14ac:dyDescent="0.25">
      <c r="A28" s="25"/>
      <c r="B28" s="6" t="str">
        <f>IFERROR(INDEX('Ласт турнир'!$A$1:$A$96,MATCH($D28,'Ласт турнир'!$B$1:$B$96,0)),"")</f>
        <v/>
      </c>
      <c r="C28" s="24"/>
      <c r="D28" s="39" t="s">
        <v>129</v>
      </c>
      <c r="E28" s="40">
        <f>E27+1</f>
        <v>19</v>
      </c>
      <c r="F28" s="59" t="str">
        <f>IF(FQ28=0," ",IF(FQ28-E28=0," ",FQ28-E28))</f>
        <v xml:space="preserve"> </v>
      </c>
      <c r="G28" s="44"/>
      <c r="H28" s="54">
        <v>3.5</v>
      </c>
      <c r="I28" s="134"/>
      <c r="J28" s="139">
        <f>AB28+AP28+BB28+BN28+BR28+SUMPRODUCT(LARGE((T28,V28,X28,Z28,AD28,AF28,AH28,AJ28,AL28,AN28,AR28,AT28,AV28,AX28,AZ28,BD28,BF28,BH28,BJ28,BL28,BP28,BT28,BV28,BX28,BZ28,CB28,CD28,CF28,CH28,CJ28,CL28,CN28,CP28,CR28,CT28,CV28,CX28,CZ28,DB28,DD28,DF28,DH28,DJ28,DL28,DN28,DP28,DR28,DT28,DV28,DX28,DZ28,EB28,ED28,EF28,EH28,EJ28,EL28,EN28,EP28,ER28,ET28,EV28,EX28,EZ28,FB28,FD28,FF28,FH28,FJ28,FL28,FN28,FP28),{1,2,3,4,5,6,7,8}))</f>
        <v>706</v>
      </c>
      <c r="K28" s="135">
        <f>J28-FV28</f>
        <v>0</v>
      </c>
      <c r="L28" s="140" t="str">
        <f>IF(SUMIF(S28:FP28,"&lt;0")&lt;&gt;0,SUMIF(S28:FP28,"&lt;0")*(-1)," ")</f>
        <v xml:space="preserve"> </v>
      </c>
      <c r="M28" s="141">
        <f>T28+V28+X28+Z28+AB28+AD28+AF28+AH28+AJ28+AL28+AN28+AP28+AR28+AT28+AV28+AX28+AZ28+BB28+BD28+BF28+BH28+BJ28+BL28+BN28+BP28+BR28+BT28+BV28+BX28+BZ28+CB28+CD28+CF28+CH28+CJ28+CL28+CN28+CP28+CR28+CT28+CV28+CX28+CZ28+DB28+DD28+DF28+DH28+DJ28+DL28+DN28+DP28+DR28+DT28+DV28+DX28+DZ28+EB28+ED28+EF28+EH28+EJ28+EL28+EN28+EP28+ER28+ET28+EV28+EX28+EZ28+FB28+FD28+FF28+FH28+FJ28+FL28+FN28+FP28</f>
        <v>826</v>
      </c>
      <c r="N28" s="135">
        <f>M28-FY28</f>
        <v>0</v>
      </c>
      <c r="O28" s="136">
        <f>ROUNDUP(COUNTIF(S28:FP28,"&gt; 0")/2,0)</f>
        <v>17</v>
      </c>
      <c r="P28" s="142">
        <f>IF(O28=0,"-",IF(O28-R28&gt;8,J28/(8+R28),J28/O28))</f>
        <v>70.599999999999994</v>
      </c>
      <c r="Q28" s="145">
        <f>IF(OR(M28=0,O28=0),"-",M28/O28)</f>
        <v>48.588235294117645</v>
      </c>
      <c r="R28" s="150">
        <f>+IF(AA28="",0,1)+IF(AO28="",0,1)++IF(BA28="",0,1)+IF(BM28="",0,1)+IF(BQ28="",0,1)</f>
        <v>2</v>
      </c>
      <c r="S28" s="6" t="s">
        <v>572</v>
      </c>
      <c r="T28" s="28">
        <f>IFERROR(VLOOKUP(S28,'Начисление очков 2024'!$AA$4:$AB$69,2,FALSE),0)</f>
        <v>0</v>
      </c>
      <c r="U28" s="32" t="s">
        <v>572</v>
      </c>
      <c r="V28" s="31">
        <f>IFERROR(VLOOKUP(U28,'Начисление очков 2024'!$AA$4:$AB$69,2,FALSE),0)</f>
        <v>0</v>
      </c>
      <c r="W28" s="6" t="s">
        <v>572</v>
      </c>
      <c r="X28" s="28">
        <f>IFERROR(VLOOKUP(W28,'Начисление очков 2024'!$L$4:$M$69,2,FALSE),0)</f>
        <v>0</v>
      </c>
      <c r="Y28" s="32" t="s">
        <v>572</v>
      </c>
      <c r="Z28" s="31">
        <f>IFERROR(VLOOKUP(Y28,'Начисление очков 2024'!$AA$4:$AB$69,2,FALSE),0)</f>
        <v>0</v>
      </c>
      <c r="AA28" s="6">
        <v>24</v>
      </c>
      <c r="AB28" s="28">
        <f>ROUND(IFERROR(VLOOKUP(AA28,'Начисление очков 2024'!$L$4:$M$69,2,FALSE),0)/4,0)</f>
        <v>3</v>
      </c>
      <c r="AC28" s="32" t="s">
        <v>572</v>
      </c>
      <c r="AD28" s="31">
        <f>IFERROR(VLOOKUP(AC28,'Начисление очков 2024'!$AA$4:$AB$69,2,FALSE),0)</f>
        <v>0</v>
      </c>
      <c r="AE28" s="6" t="s">
        <v>572</v>
      </c>
      <c r="AF28" s="28">
        <f>IFERROR(VLOOKUP(AE28,'Начисление очков 2024'!$AA$4:$AB$69,2,FALSE),0)</f>
        <v>0</v>
      </c>
      <c r="AG28" s="32">
        <v>2</v>
      </c>
      <c r="AH28" s="31">
        <f>IFERROR(VLOOKUP(AG28,'Начисление очков 2024'!$Q$4:$R$69,2,FALSE),0)</f>
        <v>130</v>
      </c>
      <c r="AI28" s="6" t="s">
        <v>572</v>
      </c>
      <c r="AJ28" s="28">
        <f>IFERROR(VLOOKUP(AI28,'Начисление очков 2024'!$AA$4:$AB$69,2,FALSE),0)</f>
        <v>0</v>
      </c>
      <c r="AK28" s="32" t="s">
        <v>572</v>
      </c>
      <c r="AL28" s="31">
        <f>IFERROR(VLOOKUP(AK28,'Начисление очков 2024'!$AA$4:$AB$69,2,FALSE),0)</f>
        <v>0</v>
      </c>
      <c r="AM28" s="6" t="s">
        <v>572</v>
      </c>
      <c r="AN28" s="28">
        <f>IFERROR(VLOOKUP(AM28,'Начисление очков 2023'!$AF$4:$AG$69,2,FALSE),0)</f>
        <v>0</v>
      </c>
      <c r="AO28" s="32" t="s">
        <v>572</v>
      </c>
      <c r="AP28" s="31">
        <f>ROUND(IFERROR(VLOOKUP(AO28,'Начисление очков 2024'!$G$4:$H$69,2,FALSE),0)/4,0)</f>
        <v>0</v>
      </c>
      <c r="AQ28" s="6" t="s">
        <v>572</v>
      </c>
      <c r="AR28" s="28">
        <f>IFERROR(VLOOKUP(AQ28,'Начисление очков 2024'!$AA$4:$AB$69,2,FALSE),0)</f>
        <v>0</v>
      </c>
      <c r="AS28" s="32">
        <v>16</v>
      </c>
      <c r="AT28" s="31">
        <f>IFERROR(VLOOKUP(AS28,'Начисление очков 2024'!$G$4:$H$69,2,FALSE),0)</f>
        <v>55</v>
      </c>
      <c r="AU28" s="6" t="s">
        <v>572</v>
      </c>
      <c r="AV28" s="28">
        <f>IFERROR(VLOOKUP(AU28,'Начисление очков 2023'!$V$4:$W$69,2,FALSE),0)</f>
        <v>0</v>
      </c>
      <c r="AW28" s="32">
        <v>16</v>
      </c>
      <c r="AX28" s="31">
        <f>IFERROR(VLOOKUP(AW28,'Начисление очков 2024'!$Q$4:$R$69,2,FALSE),0)</f>
        <v>19</v>
      </c>
      <c r="AY28" s="6" t="s">
        <v>572</v>
      </c>
      <c r="AZ28" s="28">
        <f>IFERROR(VLOOKUP(AY28,'Начисление очков 2024'!$AA$4:$AB$69,2,FALSE),0)</f>
        <v>0</v>
      </c>
      <c r="BA28" s="32" t="s">
        <v>572</v>
      </c>
      <c r="BB28" s="31">
        <f>ROUND(IFERROR(VLOOKUP(BA28,'Начисление очков 2024'!$G$4:$H$69,2,FALSE),0)/4,0)</f>
        <v>0</v>
      </c>
      <c r="BC28" s="6" t="s">
        <v>572</v>
      </c>
      <c r="BD28" s="28">
        <f>IFERROR(VLOOKUP(BC28,'Начисление очков 2023'!$AA$4:$AB$69,2,FALSE),0)</f>
        <v>0</v>
      </c>
      <c r="BE28" s="32" t="s">
        <v>572</v>
      </c>
      <c r="BF28" s="31">
        <f>IFERROR(VLOOKUP(BE28,'Начисление очков 2024'!$G$4:$H$69,2,FALSE),0)</f>
        <v>0</v>
      </c>
      <c r="BG28" s="6">
        <v>2</v>
      </c>
      <c r="BH28" s="28">
        <f>IFERROR(VLOOKUP(BG28,'Начисление очков 2024'!$Q$4:$R$69,2,FALSE),0)</f>
        <v>130</v>
      </c>
      <c r="BI28" s="32" t="s">
        <v>572</v>
      </c>
      <c r="BJ28" s="31">
        <f>IFERROR(VLOOKUP(BI28,'Начисление очков 2024'!$AA$4:$AB$69,2,FALSE),0)</f>
        <v>0</v>
      </c>
      <c r="BK28" s="6" t="s">
        <v>572</v>
      </c>
      <c r="BL28" s="28">
        <f>IFERROR(VLOOKUP(BK28,'Начисление очков 2023'!$V$4:$W$69,2,FALSE),0)</f>
        <v>0</v>
      </c>
      <c r="BM28" s="32">
        <v>18</v>
      </c>
      <c r="BN28" s="31">
        <f>ROUND(IFERROR(VLOOKUP(BM28,'Начисление очков 2023'!$L$4:$M$69,2,FALSE),0)/4,0)</f>
        <v>6</v>
      </c>
      <c r="BO28" s="6" t="s">
        <v>572</v>
      </c>
      <c r="BP28" s="28">
        <f>IFERROR(VLOOKUP(BO28,'Начисление очков 2023'!$AA$4:$AB$69,2,FALSE),0)</f>
        <v>0</v>
      </c>
      <c r="BQ28" s="32" t="s">
        <v>572</v>
      </c>
      <c r="BR28" s="31">
        <f>ROUND(IFERROR(VLOOKUP(BQ28,'Начисление очков 2023'!$L$4:$M$69,2,FALSE),0)/4,0)</f>
        <v>0</v>
      </c>
      <c r="BS28" s="6" t="s">
        <v>572</v>
      </c>
      <c r="BT28" s="28">
        <f>IFERROR(VLOOKUP(BS28,'Начисление очков 2023'!$AA$4:$AB$69,2,FALSE),0)</f>
        <v>0</v>
      </c>
      <c r="BU28" s="32">
        <v>24</v>
      </c>
      <c r="BV28" s="31">
        <f>IFERROR(VLOOKUP(BU28,'Начисление очков 2023'!$L$4:$M$69,2,FALSE),0)</f>
        <v>12</v>
      </c>
      <c r="BW28" s="6" t="s">
        <v>572</v>
      </c>
      <c r="BX28" s="28">
        <f>IFERROR(VLOOKUP(BW28,'Начисление очков 2023'!$AA$4:$AB$69,2,FALSE),0)</f>
        <v>0</v>
      </c>
      <c r="BY28" s="32" t="s">
        <v>572</v>
      </c>
      <c r="BZ28" s="31">
        <f>IFERROR(VLOOKUP(BY28,'Начисление очков 2023'!$AF$4:$AG$69,2,FALSE),0)</f>
        <v>0</v>
      </c>
      <c r="CA28" s="6" t="s">
        <v>572</v>
      </c>
      <c r="CB28" s="28">
        <f>IFERROR(VLOOKUP(CA28,'Начисление очков 2023'!$V$4:$W$69,2,FALSE),0)</f>
        <v>0</v>
      </c>
      <c r="CC28" s="32" t="s">
        <v>572</v>
      </c>
      <c r="CD28" s="31">
        <f>IFERROR(VLOOKUP(CC28,'Начисление очков 2023'!$AA$4:$AB$69,2,FALSE),0)</f>
        <v>0</v>
      </c>
      <c r="CE28" s="47"/>
      <c r="CF28" s="96"/>
      <c r="CG28" s="32" t="s">
        <v>572</v>
      </c>
      <c r="CH28" s="31">
        <f>IFERROR(VLOOKUP(CG28,'Начисление очков 2023'!$AA$4:$AB$69,2,FALSE),0)</f>
        <v>0</v>
      </c>
      <c r="CI28" s="6" t="s">
        <v>572</v>
      </c>
      <c r="CJ28" s="28">
        <f>IFERROR(VLOOKUP(CI28,'Начисление очков 2023_1'!$B$4:$C$117,2,FALSE),0)</f>
        <v>0</v>
      </c>
      <c r="CK28" s="32" t="s">
        <v>572</v>
      </c>
      <c r="CL28" s="31">
        <f>IFERROR(VLOOKUP(CK28,'Начисление очков 2023'!$V$4:$W$69,2,FALSE),0)</f>
        <v>0</v>
      </c>
      <c r="CM28" s="6" t="s">
        <v>572</v>
      </c>
      <c r="CN28" s="28">
        <f>IFERROR(VLOOKUP(CM28,'Начисление очков 2023'!$AF$4:$AG$69,2,FALSE),0)</f>
        <v>0</v>
      </c>
      <c r="CO28" s="32">
        <v>16</v>
      </c>
      <c r="CP28" s="31">
        <f>IFERROR(VLOOKUP(CO28,'Начисление очков 2023'!$G$4:$H$69,2,FALSE),0)</f>
        <v>55</v>
      </c>
      <c r="CQ28" s="6" t="s">
        <v>572</v>
      </c>
      <c r="CR28" s="28">
        <f>IFERROR(VLOOKUP(CQ28,'Начисление очков 2023'!$AA$4:$AB$69,2,FALSE),0)</f>
        <v>0</v>
      </c>
      <c r="CS28" s="32">
        <v>17</v>
      </c>
      <c r="CT28" s="31">
        <f>IFERROR(VLOOKUP(CS28,'Начисление очков 2023'!$Q$4:$R$69,2,FALSE),0)</f>
        <v>17</v>
      </c>
      <c r="CU28" s="6" t="s">
        <v>572</v>
      </c>
      <c r="CV28" s="28">
        <f>IFERROR(VLOOKUP(CU28,'Начисление очков 2023'!$AF$4:$AG$69,2,FALSE),0)</f>
        <v>0</v>
      </c>
      <c r="CW28" s="32" t="s">
        <v>572</v>
      </c>
      <c r="CX28" s="31">
        <f>IFERROR(VLOOKUP(CW28,'Начисление очков 2023'!$AA$4:$AB$69,2,FALSE),0)</f>
        <v>0</v>
      </c>
      <c r="CY28" s="6" t="s">
        <v>572</v>
      </c>
      <c r="CZ28" s="28">
        <f>IFERROR(VLOOKUP(CY28,'Начисление очков 2023'!$AA$4:$AB$69,2,FALSE),0)</f>
        <v>0</v>
      </c>
      <c r="DA28" s="32">
        <v>24</v>
      </c>
      <c r="DB28" s="31">
        <f>IFERROR(VLOOKUP(DA28,'Начисление очков 2023'!$L$4:$M$69,2,FALSE),0)</f>
        <v>12</v>
      </c>
      <c r="DC28" s="6">
        <v>8</v>
      </c>
      <c r="DD28" s="28">
        <f>IFERROR(VLOOKUP(DC28,'Начисление очков 2023'!$L$4:$M$69,2,FALSE),0)</f>
        <v>65</v>
      </c>
      <c r="DE28" s="32">
        <v>16</v>
      </c>
      <c r="DF28" s="31">
        <f>IFERROR(VLOOKUP(DE28,'Начисление очков 2023'!$G$4:$H$69,2,FALSE),0)</f>
        <v>55</v>
      </c>
      <c r="DG28" s="6" t="s">
        <v>572</v>
      </c>
      <c r="DH28" s="28">
        <f>IFERROR(VLOOKUP(DG28,'Начисление очков 2023'!$AA$4:$AB$69,2,FALSE),0)</f>
        <v>0</v>
      </c>
      <c r="DI28" s="32" t="s">
        <v>572</v>
      </c>
      <c r="DJ28" s="31">
        <f>IFERROR(VLOOKUP(DI28,'Начисление очков 2023'!$AF$4:$AG$69,2,FALSE),0)</f>
        <v>0</v>
      </c>
      <c r="DK28" s="6" t="s">
        <v>572</v>
      </c>
      <c r="DL28" s="28">
        <f>IFERROR(VLOOKUP(DK28,'Начисление очков 2023'!$V$4:$W$69,2,FALSE),0)</f>
        <v>0</v>
      </c>
      <c r="DM28" s="32">
        <v>4</v>
      </c>
      <c r="DN28" s="31">
        <f>IFERROR(VLOOKUP(DM28,'Начисление очков 2023'!$Q$4:$R$69,2,FALSE),0)</f>
        <v>77</v>
      </c>
      <c r="DO28" s="6" t="s">
        <v>572</v>
      </c>
      <c r="DP28" s="28">
        <f>IFERROR(VLOOKUP(DO28,'Начисление очков 2023'!$AA$4:$AB$69,2,FALSE),0)</f>
        <v>0</v>
      </c>
      <c r="DQ28" s="32" t="s">
        <v>572</v>
      </c>
      <c r="DR28" s="31">
        <f>IFERROR(VLOOKUP(DQ28,'Начисление очков 2023'!$AA$4:$AB$69,2,FALSE),0)</f>
        <v>0</v>
      </c>
      <c r="DS28" s="6" t="s">
        <v>572</v>
      </c>
      <c r="DT28" s="28">
        <f>IFERROR(VLOOKUP(DS28,'Начисление очков 2023'!$AA$4:$AB$69,2,FALSE),0)</f>
        <v>0</v>
      </c>
      <c r="DU28" s="32" t="s">
        <v>572</v>
      </c>
      <c r="DV28" s="31">
        <f>IFERROR(VLOOKUP(DU28,'Начисление очков 2023'!$AF$4:$AG$69,2,FALSE),0)</f>
        <v>0</v>
      </c>
      <c r="DW28" s="6" t="s">
        <v>572</v>
      </c>
      <c r="DX28" s="28">
        <f>IFERROR(VLOOKUP(DW28,'Начисление очков 2023'!$AA$4:$AB$69,2,FALSE),0)</f>
        <v>0</v>
      </c>
      <c r="DY28" s="32">
        <v>32</v>
      </c>
      <c r="DZ28" s="31">
        <f>IFERROR(VLOOKUP(DY28,'Начисление очков 2023'!$B$4:$C$69,2,FALSE),0)</f>
        <v>35</v>
      </c>
      <c r="EA28" s="6" t="s">
        <v>572</v>
      </c>
      <c r="EB28" s="28">
        <f>IFERROR(VLOOKUP(EA28,'Начисление очков 2023'!$AA$4:$AB$69,2,FALSE),0)</f>
        <v>0</v>
      </c>
      <c r="EC28" s="32">
        <v>16</v>
      </c>
      <c r="ED28" s="31">
        <f>IFERROR(VLOOKUP(EC28,'Начисление очков 2023'!$V$4:$W$69,2,FALSE),0)</f>
        <v>17</v>
      </c>
      <c r="EE28" s="6" t="s">
        <v>572</v>
      </c>
      <c r="EF28" s="28">
        <f>IFERROR(VLOOKUP(EE28,'Начисление очков 2023'!$AA$4:$AB$69,2,FALSE),0)</f>
        <v>0</v>
      </c>
      <c r="EG28" s="32" t="s">
        <v>572</v>
      </c>
      <c r="EH28" s="31">
        <f>IFERROR(VLOOKUP(EG28,'Начисление очков 2023'!$AA$4:$AB$69,2,FALSE),0)</f>
        <v>0</v>
      </c>
      <c r="EI28" s="6" t="s">
        <v>572</v>
      </c>
      <c r="EJ28" s="28">
        <f>IFERROR(VLOOKUP(EI28,'Начисление очков 2023'!$G$4:$H$69,2,FALSE),0)</f>
        <v>0</v>
      </c>
      <c r="EK28" s="32">
        <v>1</v>
      </c>
      <c r="EL28" s="31">
        <f>IFERROR(VLOOKUP(EK28,'Начисление очков 2023'!$V$4:$W$69,2,FALSE),0)</f>
        <v>130</v>
      </c>
      <c r="EM28" s="6" t="s">
        <v>572</v>
      </c>
      <c r="EN28" s="28">
        <f>IFERROR(VLOOKUP(EM28,'Начисление очков 2023'!$B$4:$C$101,2,FALSE),0)</f>
        <v>0</v>
      </c>
      <c r="EO28" s="32" t="s">
        <v>572</v>
      </c>
      <c r="EP28" s="31">
        <f>IFERROR(VLOOKUP(EO28,'Начисление очков 2023'!$AA$4:$AB$69,2,FALSE),0)</f>
        <v>0</v>
      </c>
      <c r="EQ28" s="6" t="s">
        <v>572</v>
      </c>
      <c r="ER28" s="28">
        <f>IFERROR(VLOOKUP(EQ28,'Начисление очков 2023'!$AF$4:$AG$69,2,FALSE),0)</f>
        <v>0</v>
      </c>
      <c r="ES28" s="32" t="s">
        <v>572</v>
      </c>
      <c r="ET28" s="31">
        <f>IFERROR(VLOOKUP(ES28,'Начисление очков 2023'!$B$4:$C$101,2,FALSE),0)</f>
        <v>0</v>
      </c>
      <c r="EU28" s="6">
        <v>36</v>
      </c>
      <c r="EV28" s="28">
        <f>IFERROR(VLOOKUP(EU28,'Начисление очков 2023'!$G$4:$H$69,2,FALSE),0)</f>
        <v>8</v>
      </c>
      <c r="EW28" s="32" t="s">
        <v>572</v>
      </c>
      <c r="EX28" s="31">
        <f>IFERROR(VLOOKUP(EW28,'Начисление очков 2023'!$AA$4:$AB$69,2,FALSE),0)</f>
        <v>0</v>
      </c>
      <c r="EY28" s="6" t="s">
        <v>572</v>
      </c>
      <c r="EZ28" s="28">
        <f>IFERROR(VLOOKUP(EY28,'Начисление очков 2023'!$AA$4:$AB$69,2,FALSE),0)</f>
        <v>0</v>
      </c>
      <c r="FA28" s="32" t="s">
        <v>572</v>
      </c>
      <c r="FB28" s="31">
        <f>IFERROR(VLOOKUP(FA28,'Начисление очков 2023'!$L$4:$M$69,2,FALSE),0)</f>
        <v>0</v>
      </c>
      <c r="FC28" s="6" t="s">
        <v>572</v>
      </c>
      <c r="FD28" s="28">
        <f>IFERROR(VLOOKUP(FC28,'Начисление очков 2023'!$AF$4:$AG$69,2,FALSE),0)</f>
        <v>0</v>
      </c>
      <c r="FE28" s="32" t="s">
        <v>572</v>
      </c>
      <c r="FF28" s="31">
        <f>IFERROR(VLOOKUP(FE28,'Начисление очков 2023'!$AA$4:$AB$69,2,FALSE),0)</f>
        <v>0</v>
      </c>
      <c r="FG28" s="6" t="s">
        <v>572</v>
      </c>
      <c r="FH28" s="28">
        <f>IFERROR(VLOOKUP(FG28,'Начисление очков 2023'!$G$4:$H$69,2,FALSE),0)</f>
        <v>0</v>
      </c>
      <c r="FI28" s="32" t="s">
        <v>572</v>
      </c>
      <c r="FJ28" s="31">
        <f>IFERROR(VLOOKUP(FI28,'Начисление очков 2023'!$AA$4:$AB$69,2,FALSE),0)</f>
        <v>0</v>
      </c>
      <c r="FK28" s="6" t="s">
        <v>572</v>
      </c>
      <c r="FL28" s="28">
        <f>IFERROR(VLOOKUP(FK28,'Начисление очков 2023'!$AA$4:$AB$69,2,FALSE),0)</f>
        <v>0</v>
      </c>
      <c r="FM28" s="32" t="s">
        <v>572</v>
      </c>
      <c r="FN28" s="31">
        <f>IFERROR(VLOOKUP(FM28,'Начисление очков 2023'!$AA$4:$AB$69,2,FALSE),0)</f>
        <v>0</v>
      </c>
      <c r="FO28" s="6" t="s">
        <v>572</v>
      </c>
      <c r="FP28" s="28">
        <f>IFERROR(VLOOKUP(FO28,'Начисление очков 2023'!$AF$4:$AG$69,2,FALSE),0)</f>
        <v>0</v>
      </c>
      <c r="FQ28" s="109">
        <v>19</v>
      </c>
      <c r="FR28" s="110" t="s">
        <v>563</v>
      </c>
      <c r="FS28" s="110"/>
      <c r="FT28" s="109">
        <v>3.5</v>
      </c>
      <c r="FU28" s="111"/>
      <c r="FV28" s="108">
        <v>706</v>
      </c>
      <c r="FW28" s="106">
        <v>0</v>
      </c>
      <c r="FX28" s="107" t="s">
        <v>563</v>
      </c>
      <c r="FY28" s="108">
        <v>826</v>
      </c>
      <c r="FZ28" s="127" t="s">
        <v>572</v>
      </c>
      <c r="GA28" s="121">
        <f>IFERROR(VLOOKUP(FZ28,'Начисление очков 2023'!$AA$4:$AB$69,2,FALSE),0)</f>
        <v>0</v>
      </c>
      <c r="GB28" s="1"/>
      <c r="GC28" s="1"/>
      <c r="GD28" s="1"/>
      <c r="GE28" s="1"/>
      <c r="GF28" s="1"/>
      <c r="GG28" s="1"/>
      <c r="GH28" s="1"/>
      <c r="GI28" s="1"/>
      <c r="GJ28" s="1"/>
      <c r="GK28" s="1"/>
      <c r="GL28" s="1"/>
      <c r="GM28" s="1"/>
      <c r="GN28" s="1"/>
      <c r="GO28" s="1"/>
      <c r="GP28" s="1"/>
      <c r="GQ28" s="1"/>
      <c r="GR28" s="1"/>
      <c r="GS28" s="1"/>
      <c r="GT28" s="1"/>
      <c r="GU28" s="1"/>
      <c r="GV28" s="1"/>
      <c r="GW28" s="1"/>
    </row>
    <row r="29" spans="1:205" s="2" customFormat="1" ht="15.95" customHeight="1" x14ac:dyDescent="0.25">
      <c r="A29" s="25"/>
      <c r="B29" s="6" t="str">
        <f>IFERROR(INDEX('Ласт турнир'!$A$1:$A$96,MATCH($D29,'Ласт турнир'!$B$1:$B$96,0)),"")</f>
        <v/>
      </c>
      <c r="C29" s="25"/>
      <c r="D29" s="39" t="s">
        <v>68</v>
      </c>
      <c r="E29" s="40">
        <f>E28+1</f>
        <v>20</v>
      </c>
      <c r="F29" s="59" t="str">
        <f>IF(FQ29=0," ",IF(FQ29-E29=0," ",FQ29-E29))</f>
        <v xml:space="preserve"> </v>
      </c>
      <c r="G29" s="44" t="s">
        <v>516</v>
      </c>
      <c r="H29" s="54">
        <v>4</v>
      </c>
      <c r="I29" s="134"/>
      <c r="J29" s="139">
        <f>AB29+AP29+BB29+BN29+BR29+SUMPRODUCT(LARGE((T29,V29,X29,Z29,AD29,AF29,AH29,AJ29,AL29,AN29,AR29,AT29,AV29,AX29,AZ29,BD29,BF29,BH29,BJ29,BL29,BP29,BT29,BV29,BX29,BZ29,CB29,CD29,CF29,CH29,CJ29,CL29,CN29,CP29,CR29,CT29,CV29,CX29,CZ29,DB29,DD29,DF29,DH29,DJ29,DL29,DN29,DP29,DR29,DT29,DV29,DX29,DZ29,EB29,ED29,EF29,EH29,EJ29,EL29,EN29,EP29,ER29,ET29,EV29,EX29,EZ29,FB29,FD29,FF29,FH29,FJ29,FL29,FN29,FP29),{1,2,3,4,5,6,7,8}))</f>
        <v>700</v>
      </c>
      <c r="K29" s="135">
        <f>J29-FV29</f>
        <v>0</v>
      </c>
      <c r="L29" s="140" t="str">
        <f>IF(SUMIF(S29:FP29,"&lt;0")&lt;&gt;0,SUMIF(S29:FP29,"&lt;0")*(-1)," ")</f>
        <v xml:space="preserve"> </v>
      </c>
      <c r="M29" s="141">
        <f>T29+V29+X29+Z29+AB29+AD29+AF29+AH29+AJ29+AL29+AN29+AP29+AR29+AT29+AV29+AX29+AZ29+BB29+BD29+BF29+BH29+BJ29+BL29+BN29+BP29+BR29+BT29+BV29+BX29+BZ29+CB29+CD29+CF29+CH29+CJ29+CL29+CN29+CP29+CR29+CT29+CV29+CX29+CZ29+DB29+DD29+DF29+DH29+DJ29+DL29+DN29+DP29+DR29+DT29+DV29+DX29+DZ29+EB29+ED29+EF29+EH29+EJ29+EL29+EN29+EP29+ER29+ET29+EV29+EX29+EZ29+FB29+FD29+FF29+FH29+FJ29+FL29+FN29+FP29</f>
        <v>700</v>
      </c>
      <c r="N29" s="135">
        <f>M29-FY29</f>
        <v>0</v>
      </c>
      <c r="O29" s="136">
        <f>ROUNDUP(COUNTIF(S29:FP29,"&gt; 0")/2,0)</f>
        <v>12</v>
      </c>
      <c r="P29" s="142">
        <f>IF(O29=0,"-",IF(O29-R29&gt;8,J29/(8+R29),J29/O29))</f>
        <v>58.333333333333336</v>
      </c>
      <c r="Q29" s="145">
        <f>IF(OR(M29=0,O29=0),"-",M29/O29)</f>
        <v>58.333333333333336</v>
      </c>
      <c r="R29" s="150">
        <f>+IF(AA29="",0,1)+IF(AO29="",0,1)++IF(BA29="",0,1)+IF(BM29="",0,1)+IF(BQ29="",0,1)</f>
        <v>5</v>
      </c>
      <c r="S29" s="6" t="s">
        <v>572</v>
      </c>
      <c r="T29" s="28">
        <f>IFERROR(VLOOKUP(S29,'Начисление очков 2024'!$AA$4:$AB$69,2,FALSE),0)</f>
        <v>0</v>
      </c>
      <c r="U29" s="32" t="s">
        <v>572</v>
      </c>
      <c r="V29" s="31">
        <f>IFERROR(VLOOKUP(U29,'Начисление очков 2024'!$AA$4:$AB$69,2,FALSE),0)</f>
        <v>0</v>
      </c>
      <c r="W29" s="6" t="s">
        <v>572</v>
      </c>
      <c r="X29" s="28">
        <f>IFERROR(VLOOKUP(W29,'Начисление очков 2024'!$L$4:$M$69,2,FALSE),0)</f>
        <v>0</v>
      </c>
      <c r="Y29" s="32" t="s">
        <v>572</v>
      </c>
      <c r="Z29" s="31">
        <f>IFERROR(VLOOKUP(Y29,'Начисление очков 2024'!$AA$4:$AB$69,2,FALSE),0)</f>
        <v>0</v>
      </c>
      <c r="AA29" s="6">
        <v>4</v>
      </c>
      <c r="AB29" s="28">
        <f>ROUND(IFERROR(VLOOKUP(AA29,'Начисление очков 2024'!$L$4:$M$69,2,FALSE),0)/4,0)</f>
        <v>33</v>
      </c>
      <c r="AC29" s="32" t="s">
        <v>572</v>
      </c>
      <c r="AD29" s="31">
        <f>IFERROR(VLOOKUP(AC29,'Начисление очков 2024'!$AA$4:$AB$69,2,FALSE),0)</f>
        <v>0</v>
      </c>
      <c r="AE29" s="6" t="s">
        <v>572</v>
      </c>
      <c r="AF29" s="28">
        <f>IFERROR(VLOOKUP(AE29,'Начисление очков 2024'!$AA$4:$AB$69,2,FALSE),0)</f>
        <v>0</v>
      </c>
      <c r="AG29" s="32" t="s">
        <v>572</v>
      </c>
      <c r="AH29" s="31">
        <f>IFERROR(VLOOKUP(AG29,'Начисление очков 2024'!$Q$4:$R$69,2,FALSE),0)</f>
        <v>0</v>
      </c>
      <c r="AI29" s="6" t="s">
        <v>572</v>
      </c>
      <c r="AJ29" s="28">
        <f>IFERROR(VLOOKUP(AI29,'Начисление очков 2024'!$AA$4:$AB$69,2,FALSE),0)</f>
        <v>0</v>
      </c>
      <c r="AK29" s="32" t="s">
        <v>572</v>
      </c>
      <c r="AL29" s="31">
        <f>IFERROR(VLOOKUP(AK29,'Начисление очков 2024'!$AA$4:$AB$69,2,FALSE),0)</f>
        <v>0</v>
      </c>
      <c r="AM29" s="6" t="s">
        <v>572</v>
      </c>
      <c r="AN29" s="28">
        <f>IFERROR(VLOOKUP(AM29,'Начисление очков 2023'!$AF$4:$AG$69,2,FALSE),0)</f>
        <v>0</v>
      </c>
      <c r="AO29" s="32">
        <v>1</v>
      </c>
      <c r="AP29" s="31">
        <f>ROUND(IFERROR(VLOOKUP(AO29,'Начисление очков 2024'!$G$4:$H$69,2,FALSE),0)/4,0)</f>
        <v>150</v>
      </c>
      <c r="AQ29" s="6" t="s">
        <v>572</v>
      </c>
      <c r="AR29" s="28">
        <f>IFERROR(VLOOKUP(AQ29,'Начисление очков 2024'!$AA$4:$AB$69,2,FALSE),0)</f>
        <v>0</v>
      </c>
      <c r="AS29" s="32" t="s">
        <v>572</v>
      </c>
      <c r="AT29" s="31">
        <f>IFERROR(VLOOKUP(AS29,'Начисление очков 2024'!$G$4:$H$69,2,FALSE),0)</f>
        <v>0</v>
      </c>
      <c r="AU29" s="6" t="s">
        <v>572</v>
      </c>
      <c r="AV29" s="28">
        <f>IFERROR(VLOOKUP(AU29,'Начисление очков 2023'!$V$4:$W$69,2,FALSE),0)</f>
        <v>0</v>
      </c>
      <c r="AW29" s="32">
        <v>8</v>
      </c>
      <c r="AX29" s="31">
        <f>IFERROR(VLOOKUP(AW29,'Начисление очков 2024'!$Q$4:$R$69,2,FALSE),0)</f>
        <v>38</v>
      </c>
      <c r="AY29" s="6" t="s">
        <v>572</v>
      </c>
      <c r="AZ29" s="28">
        <f>IFERROR(VLOOKUP(AY29,'Начисление очков 2024'!$AA$4:$AB$69,2,FALSE),0)</f>
        <v>0</v>
      </c>
      <c r="BA29" s="32">
        <v>8</v>
      </c>
      <c r="BB29" s="31">
        <f>ROUND(IFERROR(VLOOKUP(BA29,'Начисление очков 2024'!$G$4:$H$69,2,FALSE),0)/4,0)</f>
        <v>28</v>
      </c>
      <c r="BC29" s="6" t="s">
        <v>572</v>
      </c>
      <c r="BD29" s="28">
        <f>IFERROR(VLOOKUP(BC29,'Начисление очков 2023'!$AA$4:$AB$69,2,FALSE),0)</f>
        <v>0</v>
      </c>
      <c r="BE29" s="32">
        <v>32</v>
      </c>
      <c r="BF29" s="31">
        <f>IFERROR(VLOOKUP(BE29,'Начисление очков 2024'!$G$4:$H$69,2,FALSE),0)</f>
        <v>18</v>
      </c>
      <c r="BG29" s="6" t="s">
        <v>572</v>
      </c>
      <c r="BH29" s="28">
        <f>IFERROR(VLOOKUP(BG29,'Начисление очков 2024'!$Q$4:$R$69,2,FALSE),0)</f>
        <v>0</v>
      </c>
      <c r="BI29" s="32" t="s">
        <v>572</v>
      </c>
      <c r="BJ29" s="31">
        <f>IFERROR(VLOOKUP(BI29,'Начисление очков 2024'!$AA$4:$AB$69,2,FALSE),0)</f>
        <v>0</v>
      </c>
      <c r="BK29" s="6" t="s">
        <v>572</v>
      </c>
      <c r="BL29" s="28">
        <f>IFERROR(VLOOKUP(BK29,'Начисление очков 2023'!$V$4:$W$69,2,FALSE),0)</f>
        <v>0</v>
      </c>
      <c r="BM29" s="32">
        <v>16</v>
      </c>
      <c r="BN29" s="31">
        <f>ROUND(IFERROR(VLOOKUP(BM29,'Начисление очков 2023'!$L$4:$M$69,2,FALSE),0)/4,0)</f>
        <v>8</v>
      </c>
      <c r="BO29" s="6" t="s">
        <v>572</v>
      </c>
      <c r="BP29" s="28">
        <f>IFERROR(VLOOKUP(BO29,'Начисление очков 2023'!$AA$4:$AB$69,2,FALSE),0)</f>
        <v>0</v>
      </c>
      <c r="BQ29" s="32">
        <v>1</v>
      </c>
      <c r="BR29" s="31">
        <f>ROUND(IFERROR(VLOOKUP(BQ29,'Начисление очков 2023'!$L$4:$M$69,2,FALSE),0)/4,0)</f>
        <v>90</v>
      </c>
      <c r="BS29" s="6" t="s">
        <v>572</v>
      </c>
      <c r="BT29" s="28">
        <f>IFERROR(VLOOKUP(BS29,'Начисление очков 2023'!$AA$4:$AB$69,2,FALSE),0)</f>
        <v>0</v>
      </c>
      <c r="BU29" s="32" t="s">
        <v>572</v>
      </c>
      <c r="BV29" s="31">
        <f>IFERROR(VLOOKUP(BU29,'Начисление очков 2023'!$L$4:$M$69,2,FALSE),0)</f>
        <v>0</v>
      </c>
      <c r="BW29" s="6" t="s">
        <v>572</v>
      </c>
      <c r="BX29" s="28">
        <f>IFERROR(VLOOKUP(BW29,'Начисление очков 2023'!$AA$4:$AB$69,2,FALSE),0)</f>
        <v>0</v>
      </c>
      <c r="BY29" s="32" t="s">
        <v>572</v>
      </c>
      <c r="BZ29" s="31">
        <f>IFERROR(VLOOKUP(BY29,'Начисление очков 2023'!$AF$4:$AG$69,2,FALSE),0)</f>
        <v>0</v>
      </c>
      <c r="CA29" s="6" t="s">
        <v>572</v>
      </c>
      <c r="CB29" s="28">
        <f>IFERROR(VLOOKUP(CA29,'Начисление очков 2023'!$V$4:$W$69,2,FALSE),0)</f>
        <v>0</v>
      </c>
      <c r="CC29" s="32" t="s">
        <v>572</v>
      </c>
      <c r="CD29" s="31">
        <f>IFERROR(VLOOKUP(CC29,'Начисление очков 2023'!$AA$4:$AB$69,2,FALSE),0)</f>
        <v>0</v>
      </c>
      <c r="CE29" s="47"/>
      <c r="CF29" s="96"/>
      <c r="CG29" s="32" t="s">
        <v>572</v>
      </c>
      <c r="CH29" s="31">
        <f>IFERROR(VLOOKUP(CG29,'Начисление очков 2023'!$AA$4:$AB$69,2,FALSE),0)</f>
        <v>0</v>
      </c>
      <c r="CI29" s="6">
        <v>32</v>
      </c>
      <c r="CJ29" s="28">
        <f>IFERROR(VLOOKUP(CI29,'Начисление очков 2023_1'!$B$4:$C$117,2,FALSE),0)</f>
        <v>35</v>
      </c>
      <c r="CK29" s="32" t="s">
        <v>572</v>
      </c>
      <c r="CL29" s="31">
        <f>IFERROR(VLOOKUP(CK29,'Начисление очков 2023'!$V$4:$W$69,2,FALSE),0)</f>
        <v>0</v>
      </c>
      <c r="CM29" s="6" t="s">
        <v>572</v>
      </c>
      <c r="CN29" s="28">
        <f>IFERROR(VLOOKUP(CM29,'Начисление очков 2023'!$AF$4:$AG$69,2,FALSE),0)</f>
        <v>0</v>
      </c>
      <c r="CO29" s="32" t="s">
        <v>572</v>
      </c>
      <c r="CP29" s="31">
        <f>IFERROR(VLOOKUP(CO29,'Начисление очков 2023'!$G$4:$H$69,2,FALSE),0)</f>
        <v>0</v>
      </c>
      <c r="CQ29" s="6" t="s">
        <v>572</v>
      </c>
      <c r="CR29" s="28">
        <f>IFERROR(VLOOKUP(CQ29,'Начисление очков 2023'!$AA$4:$AB$69,2,FALSE),0)</f>
        <v>0</v>
      </c>
      <c r="CS29" s="32" t="s">
        <v>572</v>
      </c>
      <c r="CT29" s="31">
        <f>IFERROR(VLOOKUP(CS29,'Начисление очков 2023'!$Q$4:$R$69,2,FALSE),0)</f>
        <v>0</v>
      </c>
      <c r="CU29" s="6" t="s">
        <v>572</v>
      </c>
      <c r="CV29" s="28">
        <f>IFERROR(VLOOKUP(CU29,'Начисление очков 2023'!$AF$4:$AG$69,2,FALSE),0)</f>
        <v>0</v>
      </c>
      <c r="CW29" s="32" t="s">
        <v>572</v>
      </c>
      <c r="CX29" s="31">
        <f>IFERROR(VLOOKUP(CW29,'Начисление очков 2023'!$AA$4:$AB$69,2,FALSE),0)</f>
        <v>0</v>
      </c>
      <c r="CY29" s="6" t="s">
        <v>572</v>
      </c>
      <c r="CZ29" s="28">
        <f>IFERROR(VLOOKUP(CY29,'Начисление очков 2023'!$AA$4:$AB$69,2,FALSE),0)</f>
        <v>0</v>
      </c>
      <c r="DA29" s="32" t="s">
        <v>572</v>
      </c>
      <c r="DB29" s="31">
        <f>IFERROR(VLOOKUP(DA29,'Начисление очков 2023'!$L$4:$M$69,2,FALSE),0)</f>
        <v>0</v>
      </c>
      <c r="DC29" s="6">
        <v>32</v>
      </c>
      <c r="DD29" s="28">
        <f>IFERROR(VLOOKUP(DC29,'Начисление очков 2023'!$L$4:$M$69,2,FALSE),0)</f>
        <v>10</v>
      </c>
      <c r="DE29" s="32" t="s">
        <v>572</v>
      </c>
      <c r="DF29" s="31">
        <f>IFERROR(VLOOKUP(DE29,'Начисление очков 2023'!$G$4:$H$69,2,FALSE),0)</f>
        <v>0</v>
      </c>
      <c r="DG29" s="6" t="s">
        <v>572</v>
      </c>
      <c r="DH29" s="28">
        <f>IFERROR(VLOOKUP(DG29,'Начисление очков 2023'!$AA$4:$AB$69,2,FALSE),0)</f>
        <v>0</v>
      </c>
      <c r="DI29" s="32" t="s">
        <v>572</v>
      </c>
      <c r="DJ29" s="31">
        <f>IFERROR(VLOOKUP(DI29,'Начисление очков 2023'!$AF$4:$AG$69,2,FALSE),0)</f>
        <v>0</v>
      </c>
      <c r="DK29" s="6" t="s">
        <v>572</v>
      </c>
      <c r="DL29" s="28">
        <f>IFERROR(VLOOKUP(DK29,'Начисление очков 2023'!$V$4:$W$69,2,FALSE),0)</f>
        <v>0</v>
      </c>
      <c r="DM29" s="32" t="s">
        <v>572</v>
      </c>
      <c r="DN29" s="31">
        <f>IFERROR(VLOOKUP(DM29,'Начисление очков 2023'!$Q$4:$R$69,2,FALSE),0)</f>
        <v>0</v>
      </c>
      <c r="DO29" s="6" t="s">
        <v>572</v>
      </c>
      <c r="DP29" s="28">
        <f>IFERROR(VLOOKUP(DO29,'Начисление очков 2023'!$AA$4:$AB$69,2,FALSE),0)</f>
        <v>0</v>
      </c>
      <c r="DQ29" s="32" t="s">
        <v>572</v>
      </c>
      <c r="DR29" s="31">
        <f>IFERROR(VLOOKUP(DQ29,'Начисление очков 2023'!$AA$4:$AB$69,2,FALSE),0)</f>
        <v>0</v>
      </c>
      <c r="DS29" s="6" t="s">
        <v>572</v>
      </c>
      <c r="DT29" s="28">
        <f>IFERROR(VLOOKUP(DS29,'Начисление очков 2023'!$AA$4:$AB$69,2,FALSE),0)</f>
        <v>0</v>
      </c>
      <c r="DU29" s="32" t="s">
        <v>572</v>
      </c>
      <c r="DV29" s="31">
        <f>IFERROR(VLOOKUP(DU29,'Начисление очков 2023'!$AF$4:$AG$69,2,FALSE),0)</f>
        <v>0</v>
      </c>
      <c r="DW29" s="6" t="s">
        <v>572</v>
      </c>
      <c r="DX29" s="28">
        <f>IFERROR(VLOOKUP(DW29,'Начисление очков 2023'!$AA$4:$AB$69,2,FALSE),0)</f>
        <v>0</v>
      </c>
      <c r="DY29" s="32" t="s">
        <v>572</v>
      </c>
      <c r="DZ29" s="31">
        <f>IFERROR(VLOOKUP(DY29,'Начисление очков 2023'!$B$4:$C$69,2,FALSE),0)</f>
        <v>0</v>
      </c>
      <c r="EA29" s="6" t="s">
        <v>572</v>
      </c>
      <c r="EB29" s="28">
        <f>IFERROR(VLOOKUP(EA29,'Начисление очков 2023'!$AA$4:$AB$69,2,FALSE),0)</f>
        <v>0</v>
      </c>
      <c r="EC29" s="32" t="s">
        <v>572</v>
      </c>
      <c r="ED29" s="31">
        <f>IFERROR(VLOOKUP(EC29,'Начисление очков 2023'!$V$4:$W$69,2,FALSE),0)</f>
        <v>0</v>
      </c>
      <c r="EE29" s="6" t="s">
        <v>572</v>
      </c>
      <c r="EF29" s="28">
        <f>IFERROR(VLOOKUP(EE29,'Начисление очков 2023'!$AA$4:$AB$69,2,FALSE),0)</f>
        <v>0</v>
      </c>
      <c r="EG29" s="32" t="s">
        <v>572</v>
      </c>
      <c r="EH29" s="31">
        <f>IFERROR(VLOOKUP(EG29,'Начисление очков 2023'!$AA$4:$AB$69,2,FALSE),0)</f>
        <v>0</v>
      </c>
      <c r="EI29" s="6">
        <v>8</v>
      </c>
      <c r="EJ29" s="28">
        <f>IFERROR(VLOOKUP(EI29,'Начисление очков 2023'!$G$4:$H$69,2,FALSE),0)</f>
        <v>110</v>
      </c>
      <c r="EK29" s="32" t="s">
        <v>572</v>
      </c>
      <c r="EL29" s="31">
        <f>IFERROR(VLOOKUP(EK29,'Начисление очков 2023'!$V$4:$W$69,2,FALSE),0)</f>
        <v>0</v>
      </c>
      <c r="EM29" s="6" t="s">
        <v>572</v>
      </c>
      <c r="EN29" s="28">
        <f>IFERROR(VLOOKUP(EM29,'Начисление очков 2023'!$B$4:$C$101,2,FALSE),0)</f>
        <v>0</v>
      </c>
      <c r="EO29" s="32" t="s">
        <v>572</v>
      </c>
      <c r="EP29" s="31">
        <f>IFERROR(VLOOKUP(EO29,'Начисление очков 2023'!$AA$4:$AB$69,2,FALSE),0)</f>
        <v>0</v>
      </c>
      <c r="EQ29" s="6" t="s">
        <v>572</v>
      </c>
      <c r="ER29" s="28">
        <f>IFERROR(VLOOKUP(EQ29,'Начисление очков 2023'!$AF$4:$AG$69,2,FALSE),0)</f>
        <v>0</v>
      </c>
      <c r="ES29" s="32">
        <v>10</v>
      </c>
      <c r="ET29" s="31">
        <f>IFERROR(VLOOKUP(ES29,'Начисление очков 2023'!$B$4:$C$101,2,FALSE),0)</f>
        <v>125</v>
      </c>
      <c r="EU29" s="6">
        <v>16</v>
      </c>
      <c r="EV29" s="28">
        <f>IFERROR(VLOOKUP(EU29,'Начисление очков 2023'!$G$4:$H$69,2,FALSE),0)</f>
        <v>55</v>
      </c>
      <c r="EW29" s="32" t="s">
        <v>572</v>
      </c>
      <c r="EX29" s="31">
        <f>IFERROR(VLOOKUP(EW29,'Начисление очков 2023'!$AA$4:$AB$69,2,FALSE),0)</f>
        <v>0</v>
      </c>
      <c r="EY29" s="6" t="s">
        <v>572</v>
      </c>
      <c r="EZ29" s="28">
        <f>IFERROR(VLOOKUP(EY29,'Начисление очков 2023'!$AA$4:$AB$69,2,FALSE),0)</f>
        <v>0</v>
      </c>
      <c r="FA29" s="32" t="s">
        <v>572</v>
      </c>
      <c r="FB29" s="31">
        <f>IFERROR(VLOOKUP(FA29,'Начисление очков 2023'!$L$4:$M$69,2,FALSE),0)</f>
        <v>0</v>
      </c>
      <c r="FC29" s="6" t="s">
        <v>572</v>
      </c>
      <c r="FD29" s="28">
        <f>IFERROR(VLOOKUP(FC29,'Начисление очков 2023'!$AF$4:$AG$69,2,FALSE),0)</f>
        <v>0</v>
      </c>
      <c r="FE29" s="32" t="s">
        <v>572</v>
      </c>
      <c r="FF29" s="31">
        <f>IFERROR(VLOOKUP(FE29,'Начисление очков 2023'!$AA$4:$AB$69,2,FALSE),0)</f>
        <v>0</v>
      </c>
      <c r="FG29" s="6" t="s">
        <v>572</v>
      </c>
      <c r="FH29" s="28">
        <f>IFERROR(VLOOKUP(FG29,'Начисление очков 2023'!$G$4:$H$69,2,FALSE),0)</f>
        <v>0</v>
      </c>
      <c r="FI29" s="32" t="s">
        <v>572</v>
      </c>
      <c r="FJ29" s="31">
        <f>IFERROR(VLOOKUP(FI29,'Начисление очков 2023'!$AA$4:$AB$69,2,FALSE),0)</f>
        <v>0</v>
      </c>
      <c r="FK29" s="6" t="s">
        <v>572</v>
      </c>
      <c r="FL29" s="28">
        <f>IFERROR(VLOOKUP(FK29,'Начисление очков 2023'!$AA$4:$AB$69,2,FALSE),0)</f>
        <v>0</v>
      </c>
      <c r="FM29" s="32" t="s">
        <v>572</v>
      </c>
      <c r="FN29" s="31">
        <f>IFERROR(VLOOKUP(FM29,'Начисление очков 2023'!$AA$4:$AB$69,2,FALSE),0)</f>
        <v>0</v>
      </c>
      <c r="FO29" s="6" t="s">
        <v>572</v>
      </c>
      <c r="FP29" s="28">
        <f>IFERROR(VLOOKUP(FO29,'Начисление очков 2023'!$AF$4:$AG$69,2,FALSE),0)</f>
        <v>0</v>
      </c>
      <c r="FQ29" s="109">
        <v>20</v>
      </c>
      <c r="FR29" s="110" t="s">
        <v>563</v>
      </c>
      <c r="FS29" s="110" t="s">
        <v>516</v>
      </c>
      <c r="FT29" s="109">
        <v>4</v>
      </c>
      <c r="FU29" s="111"/>
      <c r="FV29" s="108">
        <v>700</v>
      </c>
      <c r="FW29" s="106">
        <v>0</v>
      </c>
      <c r="FX29" s="107" t="s">
        <v>563</v>
      </c>
      <c r="FY29" s="108">
        <v>700</v>
      </c>
      <c r="FZ29" s="127" t="s">
        <v>572</v>
      </c>
      <c r="GA29" s="121">
        <f>IFERROR(VLOOKUP(FZ29,'Начисление очков 2023'!$AA$4:$AB$69,2,FALSE),0)</f>
        <v>0</v>
      </c>
    </row>
    <row r="30" spans="1:205" s="2" customFormat="1" ht="15.95" customHeight="1" x14ac:dyDescent="0.25">
      <c r="A30" s="25"/>
      <c r="B30" s="6" t="str">
        <f>IFERROR(INDEX('Ласт турнир'!$A$1:$A$96,MATCH($D30,'Ласт турнир'!$B$1:$B$96,0)),"")</f>
        <v/>
      </c>
      <c r="C30" s="25"/>
      <c r="D30" s="39" t="s">
        <v>42</v>
      </c>
      <c r="E30" s="40">
        <f>E29+1</f>
        <v>21</v>
      </c>
      <c r="F30" s="59" t="str">
        <f>IF(FQ30=0," ",IF(FQ30-E30=0," ",FQ30-E30))</f>
        <v xml:space="preserve"> </v>
      </c>
      <c r="G30" s="94" t="s">
        <v>516</v>
      </c>
      <c r="H30" s="54">
        <v>4.5</v>
      </c>
      <c r="I30" s="134"/>
      <c r="J30" s="139">
        <f>AB30+AP30+BB30+BN30+BR30+SUMPRODUCT(LARGE((T30,V30,X30,Z30,AD30,AF30,AH30,AJ30,AL30,AN30,AR30,AT30,AV30,AX30,AZ30,BD30,BF30,BH30,BJ30,BL30,BP30,BT30,BV30,BX30,BZ30,CB30,CD30,CF30,CH30,CJ30,CL30,CN30,CP30,CR30,CT30,CV30,CX30,CZ30,DB30,DD30,DF30,DH30,DJ30,DL30,DN30,DP30,DR30,DT30,DV30,DX30,DZ30,EB30,ED30,EF30,EH30,EJ30,EL30,EN30,EP30,ER30,ET30,EV30,EX30,EZ30,FB30,FD30,FF30,FH30,FJ30,FL30,FN30,FP30),{1,2,3,4,5,6,7,8}))</f>
        <v>656</v>
      </c>
      <c r="K30" s="135">
        <f>J30-FV30</f>
        <v>0</v>
      </c>
      <c r="L30" s="140" t="str">
        <f>IF(SUMIF(S30:FP30,"&lt;0")&lt;&gt;0,SUMIF(S30:FP30,"&lt;0")*(-1)," ")</f>
        <v xml:space="preserve"> </v>
      </c>
      <c r="M30" s="141">
        <f>T30+V30+X30+Z30+AB30+AD30+AF30+AH30+AJ30+AL30+AN30+AP30+AR30+AT30+AV30+AX30+AZ30+BB30+BD30+BF30+BH30+BJ30+BL30+BN30+BP30+BR30+BT30+BV30+BX30+BZ30+CB30+CD30+CF30+CH30+CJ30+CL30+CN30+CP30+CR30+CT30+CV30+CX30+CZ30+DB30+DD30+DF30+DH30+DJ30+DL30+DN30+DP30+DR30+DT30+DV30+DX30+DZ30+EB30+ED30+EF30+EH30+EJ30+EL30+EN30+EP30+ER30+ET30+EV30+EX30+EZ30+FB30+FD30+FF30+FH30+FJ30+FL30+FN30+FP30</f>
        <v>656</v>
      </c>
      <c r="N30" s="135">
        <f>M30-FY30</f>
        <v>0</v>
      </c>
      <c r="O30" s="136">
        <f>ROUNDUP(COUNTIF(S30:FP30,"&gt; 0")/2,0)</f>
        <v>6</v>
      </c>
      <c r="P30" s="142">
        <f>IF(O30=0,"-",IF(O30-R30&gt;8,J30/(8+R30),J30/O30))</f>
        <v>109.33333333333333</v>
      </c>
      <c r="Q30" s="145">
        <f>IF(OR(M30=0,O30=0),"-",M30/O30)</f>
        <v>109.33333333333333</v>
      </c>
      <c r="R30" s="150">
        <f>+IF(AA30="",0,1)+IF(AO30="",0,1)++IF(BA30="",0,1)+IF(BM30="",0,1)+IF(BQ30="",0,1)</f>
        <v>3</v>
      </c>
      <c r="S30" s="6" t="s">
        <v>572</v>
      </c>
      <c r="T30" s="28">
        <f>IFERROR(VLOOKUP(S30,'Начисление очков 2024'!$AA$4:$AB$69,2,FALSE),0)</f>
        <v>0</v>
      </c>
      <c r="U30" s="32" t="s">
        <v>572</v>
      </c>
      <c r="V30" s="31">
        <f>IFERROR(VLOOKUP(U30,'Начисление очков 2024'!$AA$4:$AB$69,2,FALSE),0)</f>
        <v>0</v>
      </c>
      <c r="W30" s="6" t="s">
        <v>572</v>
      </c>
      <c r="X30" s="28">
        <f>IFERROR(VLOOKUP(W30,'Начисление очков 2024'!$L$4:$M$69,2,FALSE),0)</f>
        <v>0</v>
      </c>
      <c r="Y30" s="32" t="s">
        <v>572</v>
      </c>
      <c r="Z30" s="31">
        <f>IFERROR(VLOOKUP(Y30,'Начисление очков 2024'!$AA$4:$AB$69,2,FALSE),0)</f>
        <v>0</v>
      </c>
      <c r="AA30" s="6">
        <v>16</v>
      </c>
      <c r="AB30" s="28">
        <f>ROUND(IFERROR(VLOOKUP(AA30,'Начисление очков 2024'!$L$4:$M$69,2,FALSE),0)/4,0)</f>
        <v>8</v>
      </c>
      <c r="AC30" s="32" t="s">
        <v>572</v>
      </c>
      <c r="AD30" s="31">
        <f>IFERROR(VLOOKUP(AC30,'Начисление очков 2024'!$AA$4:$AB$69,2,FALSE),0)</f>
        <v>0</v>
      </c>
      <c r="AE30" s="6" t="s">
        <v>572</v>
      </c>
      <c r="AF30" s="28">
        <f>IFERROR(VLOOKUP(AE30,'Начисление очков 2024'!$AA$4:$AB$69,2,FALSE),0)</f>
        <v>0</v>
      </c>
      <c r="AG30" s="32" t="s">
        <v>572</v>
      </c>
      <c r="AH30" s="31">
        <f>IFERROR(VLOOKUP(AG30,'Начисление очков 2024'!$Q$4:$R$69,2,FALSE),0)</f>
        <v>0</v>
      </c>
      <c r="AI30" s="6" t="s">
        <v>572</v>
      </c>
      <c r="AJ30" s="28">
        <f>IFERROR(VLOOKUP(AI30,'Начисление очков 2024'!$AA$4:$AB$69,2,FALSE),0)</f>
        <v>0</v>
      </c>
      <c r="AK30" s="32" t="s">
        <v>572</v>
      </c>
      <c r="AL30" s="31">
        <f>IFERROR(VLOOKUP(AK30,'Начисление очков 2024'!$AA$4:$AB$69,2,FALSE),0)</f>
        <v>0</v>
      </c>
      <c r="AM30" s="6" t="s">
        <v>572</v>
      </c>
      <c r="AN30" s="28">
        <f>IFERROR(VLOOKUP(AM30,'Начисление очков 2023'!$AF$4:$AG$69,2,FALSE),0)</f>
        <v>0</v>
      </c>
      <c r="AO30" s="32">
        <v>3</v>
      </c>
      <c r="AP30" s="31">
        <f>ROUND(IFERROR(VLOOKUP(AO30,'Начисление очков 2024'!$G$4:$H$69,2,FALSE),0)/4,0)</f>
        <v>63</v>
      </c>
      <c r="AQ30" s="6" t="s">
        <v>572</v>
      </c>
      <c r="AR30" s="28">
        <f>IFERROR(VLOOKUP(AQ30,'Начисление очков 2024'!$AA$4:$AB$69,2,FALSE),0)</f>
        <v>0</v>
      </c>
      <c r="AS30" s="32" t="s">
        <v>572</v>
      </c>
      <c r="AT30" s="31">
        <f>IFERROR(VLOOKUP(AS30,'Начисление очков 2024'!$G$4:$H$69,2,FALSE),0)</f>
        <v>0</v>
      </c>
      <c r="AU30" s="6" t="s">
        <v>572</v>
      </c>
      <c r="AV30" s="28">
        <f>IFERROR(VLOOKUP(AU30,'Начисление очков 2023'!$V$4:$W$69,2,FALSE),0)</f>
        <v>0</v>
      </c>
      <c r="AW30" s="32" t="s">
        <v>572</v>
      </c>
      <c r="AX30" s="31">
        <f>IFERROR(VLOOKUP(AW30,'Начисление очков 2024'!$Q$4:$R$69,2,FALSE),0)</f>
        <v>0</v>
      </c>
      <c r="AY30" s="6" t="s">
        <v>572</v>
      </c>
      <c r="AZ30" s="28">
        <f>IFERROR(VLOOKUP(AY30,'Начисление очков 2024'!$AA$4:$AB$69,2,FALSE),0)</f>
        <v>0</v>
      </c>
      <c r="BA30" s="32">
        <v>1</v>
      </c>
      <c r="BB30" s="31">
        <f>ROUND(IFERROR(VLOOKUP(BA30,'Начисление очков 2024'!$G$4:$H$69,2,FALSE),0)/4,0)</f>
        <v>150</v>
      </c>
      <c r="BC30" s="6" t="s">
        <v>572</v>
      </c>
      <c r="BD30" s="28">
        <f>IFERROR(VLOOKUP(BC30,'Начисление очков 2023'!$AA$4:$AB$69,2,FALSE),0)</f>
        <v>0</v>
      </c>
      <c r="BE30" s="32" t="s">
        <v>572</v>
      </c>
      <c r="BF30" s="31">
        <f>IFERROR(VLOOKUP(BE30,'Начисление очков 2024'!$G$4:$H$69,2,FALSE),0)</f>
        <v>0</v>
      </c>
      <c r="BG30" s="6" t="s">
        <v>572</v>
      </c>
      <c r="BH30" s="28">
        <f>IFERROR(VLOOKUP(BG30,'Начисление очков 2024'!$Q$4:$R$69,2,FALSE),0)</f>
        <v>0</v>
      </c>
      <c r="BI30" s="32" t="s">
        <v>572</v>
      </c>
      <c r="BJ30" s="31">
        <f>IFERROR(VLOOKUP(BI30,'Начисление очков 2024'!$AA$4:$AB$69,2,FALSE),0)</f>
        <v>0</v>
      </c>
      <c r="BK30" s="6">
        <v>1</v>
      </c>
      <c r="BL30" s="28">
        <f>IFERROR(VLOOKUP(BK30,'Начисление очков 2023'!$V$4:$W$69,2,FALSE),0)</f>
        <v>130</v>
      </c>
      <c r="BM30" s="32" t="s">
        <v>572</v>
      </c>
      <c r="BN30" s="31">
        <f>ROUND(IFERROR(VLOOKUP(BM30,'Начисление очков 2023'!$L$4:$M$69,2,FALSE),0)/4,0)</f>
        <v>0</v>
      </c>
      <c r="BO30" s="6" t="s">
        <v>572</v>
      </c>
      <c r="BP30" s="28">
        <f>IFERROR(VLOOKUP(BO30,'Начисление очков 2023'!$AA$4:$AB$69,2,FALSE),0)</f>
        <v>0</v>
      </c>
      <c r="BQ30" s="32" t="s">
        <v>572</v>
      </c>
      <c r="BR30" s="31">
        <f>ROUND(IFERROR(VLOOKUP(BQ30,'Начисление очков 2023'!$L$4:$M$69,2,FALSE),0)/4,0)</f>
        <v>0</v>
      </c>
      <c r="BS30" s="6" t="s">
        <v>572</v>
      </c>
      <c r="BT30" s="28">
        <f>IFERROR(VLOOKUP(BS30,'Начисление очков 2023'!$AA$4:$AB$69,2,FALSE),0)</f>
        <v>0</v>
      </c>
      <c r="BU30" s="32" t="s">
        <v>572</v>
      </c>
      <c r="BV30" s="31">
        <f>IFERROR(VLOOKUP(BU30,'Начисление очков 2023'!$L$4:$M$69,2,FALSE),0)</f>
        <v>0</v>
      </c>
      <c r="BW30" s="6" t="s">
        <v>572</v>
      </c>
      <c r="BX30" s="28">
        <f>IFERROR(VLOOKUP(BW30,'Начисление очков 2023'!$AA$4:$AB$69,2,FALSE),0)</f>
        <v>0</v>
      </c>
      <c r="BY30" s="32" t="s">
        <v>572</v>
      </c>
      <c r="BZ30" s="31">
        <f>IFERROR(VLOOKUP(BY30,'Начисление очков 2023'!$AF$4:$AG$69,2,FALSE),0)</f>
        <v>0</v>
      </c>
      <c r="CA30" s="6" t="s">
        <v>572</v>
      </c>
      <c r="CB30" s="28">
        <f>IFERROR(VLOOKUP(CA30,'Начисление очков 2023'!$V$4:$W$69,2,FALSE),0)</f>
        <v>0</v>
      </c>
      <c r="CC30" s="32" t="s">
        <v>572</v>
      </c>
      <c r="CD30" s="31">
        <f>IFERROR(VLOOKUP(CC30,'Начисление очков 2023'!$AA$4:$AB$69,2,FALSE),0)</f>
        <v>0</v>
      </c>
      <c r="CE30" s="97"/>
      <c r="CF30" s="96"/>
      <c r="CG30" s="32" t="s">
        <v>572</v>
      </c>
      <c r="CH30" s="31">
        <f>IFERROR(VLOOKUP(CG30,'Начисление очков 2023'!$AA$4:$AB$69,2,FALSE),0)</f>
        <v>0</v>
      </c>
      <c r="CI30" s="6">
        <v>6</v>
      </c>
      <c r="CJ30" s="28">
        <f>IFERROR(VLOOKUP(CI30,'Начисление очков 2023_1'!$B$4:$C$117,2,FALSE),0)</f>
        <v>215</v>
      </c>
      <c r="CK30" s="32" t="s">
        <v>572</v>
      </c>
      <c r="CL30" s="31">
        <f>IFERROR(VLOOKUP(CK30,'Начисление очков 2023'!$V$4:$W$69,2,FALSE),0)</f>
        <v>0</v>
      </c>
      <c r="CM30" s="6" t="s">
        <v>572</v>
      </c>
      <c r="CN30" s="28">
        <f>IFERROR(VLOOKUP(CM30,'Начисление очков 2023'!$AF$4:$AG$69,2,FALSE),0)</f>
        <v>0</v>
      </c>
      <c r="CO30" s="32" t="s">
        <v>572</v>
      </c>
      <c r="CP30" s="31">
        <f>IFERROR(VLOOKUP(CO30,'Начисление очков 2023'!$G$4:$H$69,2,FALSE),0)</f>
        <v>0</v>
      </c>
      <c r="CQ30" s="6" t="s">
        <v>572</v>
      </c>
      <c r="CR30" s="28">
        <f>IFERROR(VLOOKUP(CQ30,'Начисление очков 2023'!$AA$4:$AB$69,2,FALSE),0)</f>
        <v>0</v>
      </c>
      <c r="CS30" s="32" t="s">
        <v>572</v>
      </c>
      <c r="CT30" s="31">
        <f>IFERROR(VLOOKUP(CS30,'Начисление очков 2023'!$Q$4:$R$69,2,FALSE),0)</f>
        <v>0</v>
      </c>
      <c r="CU30" s="6" t="s">
        <v>572</v>
      </c>
      <c r="CV30" s="28">
        <f>IFERROR(VLOOKUP(CU30,'Начисление очков 2023'!$AF$4:$AG$69,2,FALSE),0)</f>
        <v>0</v>
      </c>
      <c r="CW30" s="32" t="s">
        <v>572</v>
      </c>
      <c r="CX30" s="31">
        <f>IFERROR(VLOOKUP(CW30,'Начисление очков 2023'!$AA$4:$AB$69,2,FALSE),0)</f>
        <v>0</v>
      </c>
      <c r="CY30" s="6" t="s">
        <v>572</v>
      </c>
      <c r="CZ30" s="28">
        <f>IFERROR(VLOOKUP(CY30,'Начисление очков 2023'!$AA$4:$AB$69,2,FALSE),0)</f>
        <v>0</v>
      </c>
      <c r="DA30" s="32" t="s">
        <v>572</v>
      </c>
      <c r="DB30" s="31">
        <f>IFERROR(VLOOKUP(DA30,'Начисление очков 2023'!$L$4:$M$69,2,FALSE),0)</f>
        <v>0</v>
      </c>
      <c r="DC30" s="6" t="s">
        <v>572</v>
      </c>
      <c r="DD30" s="28">
        <f>IFERROR(VLOOKUP(DC30,'Начисление очков 2023'!$L$4:$M$69,2,FALSE),0)</f>
        <v>0</v>
      </c>
      <c r="DE30" s="32" t="s">
        <v>572</v>
      </c>
      <c r="DF30" s="31">
        <f>IFERROR(VLOOKUP(DE30,'Начисление очков 2023'!$G$4:$H$69,2,FALSE),0)</f>
        <v>0</v>
      </c>
      <c r="DG30" s="6" t="s">
        <v>572</v>
      </c>
      <c r="DH30" s="28">
        <f>IFERROR(VLOOKUP(DG30,'Начисление очков 2023'!$AA$4:$AB$69,2,FALSE),0)</f>
        <v>0</v>
      </c>
      <c r="DI30" s="32" t="s">
        <v>572</v>
      </c>
      <c r="DJ30" s="31">
        <f>IFERROR(VLOOKUP(DI30,'Начисление очков 2023'!$AF$4:$AG$69,2,FALSE),0)</f>
        <v>0</v>
      </c>
      <c r="DK30" s="6" t="s">
        <v>572</v>
      </c>
      <c r="DL30" s="28">
        <f>IFERROR(VLOOKUP(DK30,'Начисление очков 2023'!$V$4:$W$69,2,FALSE),0)</f>
        <v>0</v>
      </c>
      <c r="DM30" s="32" t="s">
        <v>572</v>
      </c>
      <c r="DN30" s="31">
        <f>IFERROR(VLOOKUP(DM30,'Начисление очков 2023'!$Q$4:$R$69,2,FALSE),0)</f>
        <v>0</v>
      </c>
      <c r="DO30" s="6" t="s">
        <v>572</v>
      </c>
      <c r="DP30" s="28">
        <f>IFERROR(VLOOKUP(DO30,'Начисление очков 2023'!$AA$4:$AB$69,2,FALSE),0)</f>
        <v>0</v>
      </c>
      <c r="DQ30" s="32" t="s">
        <v>572</v>
      </c>
      <c r="DR30" s="31">
        <f>IFERROR(VLOOKUP(DQ30,'Начисление очков 2023'!$AA$4:$AB$69,2,FALSE),0)</f>
        <v>0</v>
      </c>
      <c r="DS30" s="6" t="s">
        <v>572</v>
      </c>
      <c r="DT30" s="28">
        <f>IFERROR(VLOOKUP(DS30,'Начисление очков 2023'!$AA$4:$AB$69,2,FALSE),0)</f>
        <v>0</v>
      </c>
      <c r="DU30" s="32" t="s">
        <v>572</v>
      </c>
      <c r="DV30" s="31">
        <f>IFERROR(VLOOKUP(DU30,'Начисление очков 2023'!$AF$4:$AG$69,2,FALSE),0)</f>
        <v>0</v>
      </c>
      <c r="DW30" s="6" t="s">
        <v>572</v>
      </c>
      <c r="DX30" s="28">
        <f>IFERROR(VLOOKUP(DW30,'Начисление очков 2023'!$AA$4:$AB$69,2,FALSE),0)</f>
        <v>0</v>
      </c>
      <c r="DY30" s="32" t="s">
        <v>572</v>
      </c>
      <c r="DZ30" s="31">
        <f>IFERROR(VLOOKUP(DY30,'Начисление очков 2023'!$B$4:$C$69,2,FALSE),0)</f>
        <v>0</v>
      </c>
      <c r="EA30" s="6" t="s">
        <v>572</v>
      </c>
      <c r="EB30" s="28">
        <f>IFERROR(VLOOKUP(EA30,'Начисление очков 2023'!$AA$4:$AB$69,2,FALSE),0)</f>
        <v>0</v>
      </c>
      <c r="EC30" s="32" t="s">
        <v>572</v>
      </c>
      <c r="ED30" s="31">
        <f>IFERROR(VLOOKUP(EC30,'Начисление очков 2023'!$V$4:$W$69,2,FALSE),0)</f>
        <v>0</v>
      </c>
      <c r="EE30" s="6" t="s">
        <v>572</v>
      </c>
      <c r="EF30" s="28">
        <f>IFERROR(VLOOKUP(EE30,'Начисление очков 2023'!$AA$4:$AB$69,2,FALSE),0)</f>
        <v>0</v>
      </c>
      <c r="EG30" s="32" t="s">
        <v>572</v>
      </c>
      <c r="EH30" s="31">
        <f>IFERROR(VLOOKUP(EG30,'Начисление очков 2023'!$AA$4:$AB$69,2,FALSE),0)</f>
        <v>0</v>
      </c>
      <c r="EI30" s="6" t="s">
        <v>572</v>
      </c>
      <c r="EJ30" s="28">
        <f>IFERROR(VLOOKUP(EI30,'Начисление очков 2023'!$G$4:$H$69,2,FALSE),0)</f>
        <v>0</v>
      </c>
      <c r="EK30" s="32" t="s">
        <v>572</v>
      </c>
      <c r="EL30" s="31">
        <f>IFERROR(VLOOKUP(EK30,'Начисление очков 2023'!$V$4:$W$69,2,FALSE),0)</f>
        <v>0</v>
      </c>
      <c r="EM30" s="6" t="s">
        <v>572</v>
      </c>
      <c r="EN30" s="28">
        <f>IFERROR(VLOOKUP(EM30,'Начисление очков 2023'!$B$4:$C$101,2,FALSE),0)</f>
        <v>0</v>
      </c>
      <c r="EO30" s="32" t="s">
        <v>572</v>
      </c>
      <c r="EP30" s="31">
        <f>IFERROR(VLOOKUP(EO30,'Начисление очков 2023'!$AA$4:$AB$69,2,FALSE),0)</f>
        <v>0</v>
      </c>
      <c r="EQ30" s="6" t="s">
        <v>572</v>
      </c>
      <c r="ER30" s="28">
        <f>IFERROR(VLOOKUP(EQ30,'Начисление очков 2023'!$AF$4:$AG$69,2,FALSE),0)</f>
        <v>0</v>
      </c>
      <c r="ES30" s="32">
        <v>16</v>
      </c>
      <c r="ET30" s="31">
        <f>IFERROR(VLOOKUP(ES30,'Начисление очков 2023'!$B$4:$C$101,2,FALSE),0)</f>
        <v>90</v>
      </c>
      <c r="EU30" s="6" t="s">
        <v>572</v>
      </c>
      <c r="EV30" s="28">
        <f>IFERROR(VLOOKUP(EU30,'Начисление очков 2023'!$G$4:$H$69,2,FALSE),0)</f>
        <v>0</v>
      </c>
      <c r="EW30" s="32" t="s">
        <v>572</v>
      </c>
      <c r="EX30" s="31">
        <f>IFERROR(VLOOKUP(EW30,'Начисление очков 2023'!$AA$4:$AB$69,2,FALSE),0)</f>
        <v>0</v>
      </c>
      <c r="EY30" s="6" t="s">
        <v>572</v>
      </c>
      <c r="EZ30" s="28">
        <f>IFERROR(VLOOKUP(EY30,'Начисление очков 2023'!$AA$4:$AB$69,2,FALSE),0)</f>
        <v>0</v>
      </c>
      <c r="FA30" s="32" t="s">
        <v>572</v>
      </c>
      <c r="FB30" s="31">
        <f>IFERROR(VLOOKUP(FA30,'Начисление очков 2023'!$L$4:$M$69,2,FALSE),0)</f>
        <v>0</v>
      </c>
      <c r="FC30" s="6" t="s">
        <v>572</v>
      </c>
      <c r="FD30" s="28">
        <f>IFERROR(VLOOKUP(FC30,'Начисление очков 2023'!$AF$4:$AG$69,2,FALSE),0)</f>
        <v>0</v>
      </c>
      <c r="FE30" s="32" t="s">
        <v>572</v>
      </c>
      <c r="FF30" s="31">
        <f>IFERROR(VLOOKUP(FE30,'Начисление очков 2023'!$AA$4:$AB$69,2,FALSE),0)</f>
        <v>0</v>
      </c>
      <c r="FG30" s="6" t="s">
        <v>572</v>
      </c>
      <c r="FH30" s="28">
        <f>IFERROR(VLOOKUP(FG30,'Начисление очков 2023'!$G$4:$H$69,2,FALSE),0)</f>
        <v>0</v>
      </c>
      <c r="FI30" s="32" t="s">
        <v>572</v>
      </c>
      <c r="FJ30" s="31">
        <f>IFERROR(VLOOKUP(FI30,'Начисление очков 2023'!$AA$4:$AB$69,2,FALSE),0)</f>
        <v>0</v>
      </c>
      <c r="FK30" s="6" t="s">
        <v>572</v>
      </c>
      <c r="FL30" s="28">
        <f>IFERROR(VLOOKUP(FK30,'Начисление очков 2023'!$AA$4:$AB$69,2,FALSE),0)</f>
        <v>0</v>
      </c>
      <c r="FM30" s="32" t="s">
        <v>572</v>
      </c>
      <c r="FN30" s="31">
        <f>IFERROR(VLOOKUP(FM30,'Начисление очков 2023'!$AA$4:$AB$69,2,FALSE),0)</f>
        <v>0</v>
      </c>
      <c r="FO30" s="6" t="s">
        <v>572</v>
      </c>
      <c r="FP30" s="28">
        <f>IFERROR(VLOOKUP(FO30,'Начисление очков 2023'!$AF$4:$AG$69,2,FALSE),0)</f>
        <v>0</v>
      </c>
      <c r="FQ30" s="109">
        <v>21</v>
      </c>
      <c r="FR30" s="110" t="s">
        <v>563</v>
      </c>
      <c r="FS30" s="110" t="s">
        <v>516</v>
      </c>
      <c r="FT30" s="109">
        <v>4.5</v>
      </c>
      <c r="FU30" s="111"/>
      <c r="FV30" s="108">
        <v>656</v>
      </c>
      <c r="FW30" s="106">
        <v>0</v>
      </c>
      <c r="FX30" s="107" t="s">
        <v>563</v>
      </c>
      <c r="FY30" s="108">
        <v>656</v>
      </c>
      <c r="FZ30" s="127" t="s">
        <v>572</v>
      </c>
      <c r="GA30" s="121">
        <f>IFERROR(VLOOKUP(FZ30,'Начисление очков 2023'!$AA$4:$AB$69,2,FALSE),0)</f>
        <v>0</v>
      </c>
    </row>
    <row r="31" spans="1:205" s="2" customFormat="1" ht="15.95" customHeight="1" x14ac:dyDescent="0.25">
      <c r="A31" s="73"/>
      <c r="B31" s="6" t="str">
        <f>IFERROR(INDEX('Ласт турнир'!$A$1:$A$96,MATCH($D31,'Ласт турнир'!$B$1:$B$96,0)),"")</f>
        <v/>
      </c>
      <c r="C31" s="24"/>
      <c r="D31" s="39" t="s">
        <v>269</v>
      </c>
      <c r="E31" s="40">
        <f>E30+1</f>
        <v>22</v>
      </c>
      <c r="F31" s="59" t="str">
        <f>IF(FQ31=0," ",IF(FQ31-E31=0," ",FQ31-E31))</f>
        <v xml:space="preserve"> </v>
      </c>
      <c r="G31" s="44"/>
      <c r="H31" s="54">
        <v>4</v>
      </c>
      <c r="I31" s="134"/>
      <c r="J31" s="139">
        <f>AB31+AP31+BB31+BN31+BR31+SUMPRODUCT(LARGE((T31,V31,X31,Z31,AD31,AF31,AH31,AJ31,AL31,AN31,AR31,AT31,AV31,AX31,AZ31,BD31,BF31,BH31,BJ31,BL31,BP31,BT31,BV31,BX31,BZ31,CB31,CD31,CF31,CH31,CJ31,CL31,CN31,CP31,CR31,CT31,CV31,CX31,CZ31,DB31,DD31,DF31,DH31,DJ31,DL31,DN31,DP31,DR31,DT31,DV31,DX31,DZ31,EB31,ED31,EF31,EH31,EJ31,EL31,EN31,EP31,ER31,ET31,EV31,EX31,EZ31,FB31,FD31,FF31,FH31,FJ31,FL31,FN31,FP31),{1,2,3,4,5,6,7,8}))</f>
        <v>649</v>
      </c>
      <c r="K31" s="135">
        <f>J31-FV31</f>
        <v>0</v>
      </c>
      <c r="L31" s="140" t="str">
        <f>IF(SUMIF(S31:FP31,"&lt;0")&lt;&gt;0,SUMIF(S31:FP31,"&lt;0")*(-1)," ")</f>
        <v xml:space="preserve"> </v>
      </c>
      <c r="M31" s="141">
        <f>T31+V31+X31+Z31+AB31+AD31+AF31+AH31+AJ31+AL31+AN31+AP31+AR31+AT31+AV31+AX31+AZ31+BB31+BD31+BF31+BH31+BJ31+BL31+BN31+BP31+BR31+BT31+BV31+BX31+BZ31+CB31+CD31+CF31+CH31+CJ31+CL31+CN31+CP31+CR31+CT31+CV31+CX31+CZ31+DB31+DD31+DF31+DH31+DJ31+DL31+DN31+DP31+DR31+DT31+DV31+DX31+DZ31+EB31+ED31+EF31+EH31+EJ31+EL31+EN31+EP31+ER31+ET31+EV31+EX31+EZ31+FB31+FD31+FF31+FH31+FJ31+FL31+FN31+FP31</f>
        <v>913</v>
      </c>
      <c r="N31" s="135">
        <f>M31-FY31</f>
        <v>0</v>
      </c>
      <c r="O31" s="136">
        <f>ROUNDUP(COUNTIF(S31:FP31,"&gt; 0")/2,0)</f>
        <v>24</v>
      </c>
      <c r="P31" s="142">
        <f>IF(O31=0,"-",IF(O31-R31&gt;8,J31/(8+R31),J31/O31))</f>
        <v>54.083333333333336</v>
      </c>
      <c r="Q31" s="145">
        <f>IF(OR(M31=0,O31=0),"-",M31/O31)</f>
        <v>38.041666666666664</v>
      </c>
      <c r="R31" s="150">
        <f>+IF(AA31="",0,1)+IF(AO31="",0,1)++IF(BA31="",0,1)+IF(BM31="",0,1)+IF(BQ31="",0,1)</f>
        <v>4</v>
      </c>
      <c r="S31" s="6" t="s">
        <v>572</v>
      </c>
      <c r="T31" s="28">
        <f>IFERROR(VLOOKUP(S31,'Начисление очков 2024'!$AA$4:$AB$69,2,FALSE),0)</f>
        <v>0</v>
      </c>
      <c r="U31" s="32" t="s">
        <v>572</v>
      </c>
      <c r="V31" s="31">
        <f>IFERROR(VLOOKUP(U31,'Начисление очков 2024'!$AA$4:$AB$69,2,FALSE),0)</f>
        <v>0</v>
      </c>
      <c r="W31" s="6">
        <v>12</v>
      </c>
      <c r="X31" s="28">
        <f>IFERROR(VLOOKUP(W31,'Начисление очков 2024'!$L$4:$M$69,2,FALSE),0)</f>
        <v>40</v>
      </c>
      <c r="Y31" s="32" t="s">
        <v>572</v>
      </c>
      <c r="Z31" s="31">
        <f>IFERROR(VLOOKUP(Y31,'Начисление очков 2024'!$AA$4:$AB$69,2,FALSE),0)</f>
        <v>0</v>
      </c>
      <c r="AA31" s="6">
        <v>16</v>
      </c>
      <c r="AB31" s="28">
        <f>ROUND(IFERROR(VLOOKUP(AA31,'Начисление очков 2024'!$L$4:$M$69,2,FALSE),0)/4,0)</f>
        <v>8</v>
      </c>
      <c r="AC31" s="32" t="s">
        <v>572</v>
      </c>
      <c r="AD31" s="31">
        <f>IFERROR(VLOOKUP(AC31,'Начисление очков 2024'!$AA$4:$AB$69,2,FALSE),0)</f>
        <v>0</v>
      </c>
      <c r="AE31" s="6" t="s">
        <v>572</v>
      </c>
      <c r="AF31" s="28">
        <f>IFERROR(VLOOKUP(AE31,'Начисление очков 2024'!$AA$4:$AB$69,2,FALSE),0)</f>
        <v>0</v>
      </c>
      <c r="AG31" s="32" t="s">
        <v>572</v>
      </c>
      <c r="AH31" s="31">
        <f>IFERROR(VLOOKUP(AG31,'Начисление очков 2024'!$Q$4:$R$69,2,FALSE),0)</f>
        <v>0</v>
      </c>
      <c r="AI31" s="6" t="s">
        <v>572</v>
      </c>
      <c r="AJ31" s="28">
        <f>IFERROR(VLOOKUP(AI31,'Начисление очков 2024'!$AA$4:$AB$69,2,FALSE),0)</f>
        <v>0</v>
      </c>
      <c r="AK31" s="32" t="s">
        <v>572</v>
      </c>
      <c r="AL31" s="31">
        <f>IFERROR(VLOOKUP(AK31,'Начисление очков 2024'!$AA$4:$AB$69,2,FALSE),0)</f>
        <v>0</v>
      </c>
      <c r="AM31" s="6" t="s">
        <v>572</v>
      </c>
      <c r="AN31" s="28">
        <f>IFERROR(VLOOKUP(AM31,'Начисление очков 2023'!$AF$4:$AG$69,2,FALSE),0)</f>
        <v>0</v>
      </c>
      <c r="AO31" s="32">
        <v>16</v>
      </c>
      <c r="AP31" s="31">
        <f>ROUND(IFERROR(VLOOKUP(AO31,'Начисление очков 2024'!$G$4:$H$69,2,FALSE),0)/4,0)</f>
        <v>14</v>
      </c>
      <c r="AQ31" s="6" t="s">
        <v>572</v>
      </c>
      <c r="AR31" s="28">
        <f>IFERROR(VLOOKUP(AQ31,'Начисление очков 2024'!$AA$4:$AB$69,2,FALSE),0)</f>
        <v>0</v>
      </c>
      <c r="AS31" s="32">
        <v>16</v>
      </c>
      <c r="AT31" s="31">
        <f>IFERROR(VLOOKUP(AS31,'Начисление очков 2024'!$G$4:$H$69,2,FALSE),0)</f>
        <v>55</v>
      </c>
      <c r="AU31" s="6" t="s">
        <v>572</v>
      </c>
      <c r="AV31" s="28">
        <f>IFERROR(VLOOKUP(AU31,'Начисление очков 2023'!$V$4:$W$69,2,FALSE),0)</f>
        <v>0</v>
      </c>
      <c r="AW31" s="32">
        <v>3</v>
      </c>
      <c r="AX31" s="31">
        <f>IFERROR(VLOOKUP(AW31,'Начисление очков 2024'!$Q$4:$R$69,2,FALSE),0)</f>
        <v>90</v>
      </c>
      <c r="AY31" s="6" t="s">
        <v>572</v>
      </c>
      <c r="AZ31" s="28">
        <f>IFERROR(VLOOKUP(AY31,'Начисление очков 2024'!$AA$4:$AB$69,2,FALSE),0)</f>
        <v>0</v>
      </c>
      <c r="BA31" s="32">
        <v>18</v>
      </c>
      <c r="BB31" s="31">
        <f>ROUND(IFERROR(VLOOKUP(BA31,'Начисление очков 2024'!$G$4:$H$69,2,FALSE),0)/4,0)</f>
        <v>10</v>
      </c>
      <c r="BC31" s="6" t="s">
        <v>572</v>
      </c>
      <c r="BD31" s="28">
        <f>IFERROR(VLOOKUP(BC31,'Начисление очков 2023'!$AA$4:$AB$69,2,FALSE),0)</f>
        <v>0</v>
      </c>
      <c r="BE31" s="32">
        <v>32</v>
      </c>
      <c r="BF31" s="31">
        <f>IFERROR(VLOOKUP(BE31,'Начисление очков 2024'!$G$4:$H$69,2,FALSE),0)</f>
        <v>18</v>
      </c>
      <c r="BG31" s="6" t="s">
        <v>572</v>
      </c>
      <c r="BH31" s="28">
        <f>IFERROR(VLOOKUP(BG31,'Начисление очков 2024'!$Q$4:$R$69,2,FALSE),0)</f>
        <v>0</v>
      </c>
      <c r="BI31" s="32" t="s">
        <v>572</v>
      </c>
      <c r="BJ31" s="31">
        <f>IFERROR(VLOOKUP(BI31,'Начисление очков 2024'!$AA$4:$AB$69,2,FALSE),0)</f>
        <v>0</v>
      </c>
      <c r="BK31" s="6" t="s">
        <v>572</v>
      </c>
      <c r="BL31" s="28">
        <f>IFERROR(VLOOKUP(BK31,'Начисление очков 2023'!$V$4:$W$69,2,FALSE),0)</f>
        <v>0</v>
      </c>
      <c r="BM31" s="32" t="s">
        <v>572</v>
      </c>
      <c r="BN31" s="31">
        <f>ROUND(IFERROR(VLOOKUP(BM31,'Начисление очков 2023'!$L$4:$M$69,2,FALSE),0)/4,0)</f>
        <v>0</v>
      </c>
      <c r="BO31" s="6" t="s">
        <v>572</v>
      </c>
      <c r="BP31" s="28">
        <f>IFERROR(VLOOKUP(BO31,'Начисление очков 2023'!$AA$4:$AB$69,2,FALSE),0)</f>
        <v>0</v>
      </c>
      <c r="BQ31" s="32">
        <v>20</v>
      </c>
      <c r="BR31" s="31">
        <f>ROUND(IFERROR(VLOOKUP(BQ31,'Начисление очков 2023'!$L$4:$M$69,2,FALSE),0)/4,0)</f>
        <v>4</v>
      </c>
      <c r="BS31" s="6" t="s">
        <v>572</v>
      </c>
      <c r="BT31" s="28">
        <f>IFERROR(VLOOKUP(BS31,'Начисление очков 2023'!$AA$4:$AB$69,2,FALSE),0)</f>
        <v>0</v>
      </c>
      <c r="BU31" s="32">
        <v>12</v>
      </c>
      <c r="BV31" s="31">
        <f>IFERROR(VLOOKUP(BU31,'Начисление очков 2023'!$L$4:$M$69,2,FALSE),0)</f>
        <v>40</v>
      </c>
      <c r="BW31" s="6" t="s">
        <v>572</v>
      </c>
      <c r="BX31" s="28">
        <f>IFERROR(VLOOKUP(BW31,'Начисление очков 2023'!$AA$4:$AB$69,2,FALSE),0)</f>
        <v>0</v>
      </c>
      <c r="BY31" s="32" t="s">
        <v>572</v>
      </c>
      <c r="BZ31" s="31">
        <f>IFERROR(VLOOKUP(BY31,'Начисление очков 2023'!$AF$4:$AG$69,2,FALSE),0)</f>
        <v>0</v>
      </c>
      <c r="CA31" s="6" t="s">
        <v>572</v>
      </c>
      <c r="CB31" s="28">
        <f>IFERROR(VLOOKUP(CA31,'Начисление очков 2023'!$V$4:$W$69,2,FALSE),0)</f>
        <v>0</v>
      </c>
      <c r="CC31" s="32" t="s">
        <v>572</v>
      </c>
      <c r="CD31" s="31">
        <f>IFERROR(VLOOKUP(CC31,'Начисление очков 2023'!$AA$4:$AB$69,2,FALSE),0)</f>
        <v>0</v>
      </c>
      <c r="CE31" s="47"/>
      <c r="CF31" s="96"/>
      <c r="CG31" s="32" t="s">
        <v>572</v>
      </c>
      <c r="CH31" s="31">
        <f>IFERROR(VLOOKUP(CG31,'Начисление очков 2023'!$AA$4:$AB$69,2,FALSE),0)</f>
        <v>0</v>
      </c>
      <c r="CI31" s="6">
        <v>96</v>
      </c>
      <c r="CJ31" s="28">
        <f>IFERROR(VLOOKUP(CI31,'Начисление очков 2023_1'!$B$4:$C$117,2,FALSE),0)</f>
        <v>3</v>
      </c>
      <c r="CK31" s="32">
        <v>3</v>
      </c>
      <c r="CL31" s="31">
        <f>IFERROR(VLOOKUP(CK31,'Начисление очков 2023'!$V$4:$W$69,2,FALSE),0)</f>
        <v>77</v>
      </c>
      <c r="CM31" s="6" t="s">
        <v>572</v>
      </c>
      <c r="CN31" s="28">
        <f>IFERROR(VLOOKUP(CM31,'Начисление очков 2023'!$AF$4:$AG$69,2,FALSE),0)</f>
        <v>0</v>
      </c>
      <c r="CO31" s="32">
        <v>32</v>
      </c>
      <c r="CP31" s="31">
        <f>IFERROR(VLOOKUP(CO31,'Начисление очков 2023'!$G$4:$H$69,2,FALSE),0)</f>
        <v>18</v>
      </c>
      <c r="CQ31" s="6" t="s">
        <v>572</v>
      </c>
      <c r="CR31" s="28">
        <f>IFERROR(VLOOKUP(CQ31,'Начисление очков 2023'!$AA$4:$AB$69,2,FALSE),0)</f>
        <v>0</v>
      </c>
      <c r="CS31" s="32">
        <v>4</v>
      </c>
      <c r="CT31" s="31">
        <f>IFERROR(VLOOKUP(CS31,'Начисление очков 2023'!$Q$4:$R$69,2,FALSE),0)</f>
        <v>77</v>
      </c>
      <c r="CU31" s="6" t="s">
        <v>572</v>
      </c>
      <c r="CV31" s="28">
        <f>IFERROR(VLOOKUP(CU31,'Начисление очков 2023'!$AF$4:$AG$69,2,FALSE),0)</f>
        <v>0</v>
      </c>
      <c r="CW31" s="32" t="s">
        <v>572</v>
      </c>
      <c r="CX31" s="31">
        <f>IFERROR(VLOOKUP(CW31,'Начисление очков 2023'!$AA$4:$AB$69,2,FALSE),0)</f>
        <v>0</v>
      </c>
      <c r="CY31" s="6" t="s">
        <v>572</v>
      </c>
      <c r="CZ31" s="28">
        <f>IFERROR(VLOOKUP(CY31,'Начисление очков 2023'!$AA$4:$AB$69,2,FALSE),0)</f>
        <v>0</v>
      </c>
      <c r="DA31" s="32">
        <v>16</v>
      </c>
      <c r="DB31" s="31">
        <f>IFERROR(VLOOKUP(DA31,'Начисление очков 2023'!$L$4:$M$69,2,FALSE),0)</f>
        <v>32</v>
      </c>
      <c r="DC31" s="6">
        <v>24</v>
      </c>
      <c r="DD31" s="28">
        <f>IFERROR(VLOOKUP(DC31,'Начисление очков 2023'!$L$4:$M$69,2,FALSE),0)</f>
        <v>12</v>
      </c>
      <c r="DE31" s="32">
        <v>32</v>
      </c>
      <c r="DF31" s="31">
        <f>IFERROR(VLOOKUP(DE31,'Начисление очков 2023'!$G$4:$H$69,2,FALSE),0)</f>
        <v>18</v>
      </c>
      <c r="DG31" s="6" t="s">
        <v>572</v>
      </c>
      <c r="DH31" s="28">
        <f>IFERROR(VLOOKUP(DG31,'Начисление очков 2023'!$AA$4:$AB$69,2,FALSE),0)</f>
        <v>0</v>
      </c>
      <c r="DI31" s="32" t="s">
        <v>572</v>
      </c>
      <c r="DJ31" s="31">
        <f>IFERROR(VLOOKUP(DI31,'Начисление очков 2023'!$AF$4:$AG$69,2,FALSE),0)</f>
        <v>0</v>
      </c>
      <c r="DK31" s="6">
        <v>3</v>
      </c>
      <c r="DL31" s="28">
        <f>IFERROR(VLOOKUP(DK31,'Начисление очков 2023'!$V$4:$W$69,2,FALSE),0)</f>
        <v>77</v>
      </c>
      <c r="DM31" s="32" t="s">
        <v>572</v>
      </c>
      <c r="DN31" s="31">
        <f>IFERROR(VLOOKUP(DM31,'Начисление очков 2023'!$Q$4:$R$69,2,FALSE),0)</f>
        <v>0</v>
      </c>
      <c r="DO31" s="6" t="s">
        <v>572</v>
      </c>
      <c r="DP31" s="28">
        <f>IFERROR(VLOOKUP(DO31,'Начисление очков 2023'!$AA$4:$AB$69,2,FALSE),0)</f>
        <v>0</v>
      </c>
      <c r="DQ31" s="32" t="s">
        <v>572</v>
      </c>
      <c r="DR31" s="31">
        <f>IFERROR(VLOOKUP(DQ31,'Начисление очков 2023'!$AA$4:$AB$69,2,FALSE),0)</f>
        <v>0</v>
      </c>
      <c r="DS31" s="6" t="s">
        <v>572</v>
      </c>
      <c r="DT31" s="28">
        <f>IFERROR(VLOOKUP(DS31,'Начисление очков 2023'!$AA$4:$AB$69,2,FALSE),0)</f>
        <v>0</v>
      </c>
      <c r="DU31" s="32" t="s">
        <v>572</v>
      </c>
      <c r="DV31" s="31">
        <f>IFERROR(VLOOKUP(DU31,'Начисление очков 2023'!$AF$4:$AG$69,2,FALSE),0)</f>
        <v>0</v>
      </c>
      <c r="DW31" s="6" t="s">
        <v>572</v>
      </c>
      <c r="DX31" s="28">
        <f>IFERROR(VLOOKUP(DW31,'Начисление очков 2023'!$AA$4:$AB$69,2,FALSE),0)</f>
        <v>0</v>
      </c>
      <c r="DY31" s="32">
        <v>48</v>
      </c>
      <c r="DZ31" s="31">
        <f>IFERROR(VLOOKUP(DY31,'Начисление очков 2023'!$B$4:$C$69,2,FALSE),0)</f>
        <v>19</v>
      </c>
      <c r="EA31" s="6" t="s">
        <v>572</v>
      </c>
      <c r="EB31" s="28">
        <f>IFERROR(VLOOKUP(EA31,'Начисление очков 2023'!$AA$4:$AB$69,2,FALSE),0)</f>
        <v>0</v>
      </c>
      <c r="EC31" s="32">
        <v>2</v>
      </c>
      <c r="ED31" s="31">
        <f>IFERROR(VLOOKUP(EC31,'Начисление очков 2023'!$V$4:$W$69,2,FALSE),0)</f>
        <v>90</v>
      </c>
      <c r="EE31" s="6" t="s">
        <v>572</v>
      </c>
      <c r="EF31" s="28">
        <f>IFERROR(VLOOKUP(EE31,'Начисление очков 2023'!$AA$4:$AB$69,2,FALSE),0)</f>
        <v>0</v>
      </c>
      <c r="EG31" s="32" t="s">
        <v>572</v>
      </c>
      <c r="EH31" s="31">
        <f>IFERROR(VLOOKUP(EG31,'Начисление очков 2023'!$AA$4:$AB$69,2,FALSE),0)</f>
        <v>0</v>
      </c>
      <c r="EI31" s="6" t="s">
        <v>572</v>
      </c>
      <c r="EJ31" s="28">
        <f>IFERROR(VLOOKUP(EI31,'Начисление очков 2023'!$G$4:$H$69,2,FALSE),0)</f>
        <v>0</v>
      </c>
      <c r="EK31" s="32">
        <v>3</v>
      </c>
      <c r="EL31" s="31">
        <f>IFERROR(VLOOKUP(EK31,'Начисление очков 2023'!$V$4:$W$69,2,FALSE),0)</f>
        <v>77</v>
      </c>
      <c r="EM31" s="6">
        <v>18</v>
      </c>
      <c r="EN31" s="28">
        <f>IFERROR(VLOOKUP(EM31,'Начисление очков 2023'!$B$4:$C$101,2,FALSE),0)</f>
        <v>70</v>
      </c>
      <c r="EO31" s="32" t="s">
        <v>572</v>
      </c>
      <c r="EP31" s="31">
        <f>IFERROR(VLOOKUP(EO31,'Начисление очков 2023'!$AA$4:$AB$69,2,FALSE),0)</f>
        <v>0</v>
      </c>
      <c r="EQ31" s="6" t="s">
        <v>572</v>
      </c>
      <c r="ER31" s="28">
        <f>IFERROR(VLOOKUP(EQ31,'Начисление очков 2023'!$AF$4:$AG$69,2,FALSE),0)</f>
        <v>0</v>
      </c>
      <c r="ES31" s="32">
        <v>37</v>
      </c>
      <c r="ET31" s="31">
        <f>IFERROR(VLOOKUP(ES31,'Начисление очков 2023'!$B$4:$C$101,2,FALSE),0)</f>
        <v>25</v>
      </c>
      <c r="EU31" s="6">
        <v>24</v>
      </c>
      <c r="EV31" s="28">
        <f>IFERROR(VLOOKUP(EU31,'Начисление очков 2023'!$G$4:$H$69,2,FALSE),0)</f>
        <v>21</v>
      </c>
      <c r="EW31" s="32" t="s">
        <v>572</v>
      </c>
      <c r="EX31" s="31">
        <f>IFERROR(VLOOKUP(EW31,'Начисление очков 2023'!$AA$4:$AB$69,2,FALSE),0)</f>
        <v>0</v>
      </c>
      <c r="EY31" s="6" t="s">
        <v>572</v>
      </c>
      <c r="EZ31" s="28">
        <f>IFERROR(VLOOKUP(EY31,'Начисление очков 2023'!$AA$4:$AB$69,2,FALSE),0)</f>
        <v>0</v>
      </c>
      <c r="FA31" s="32" t="s">
        <v>572</v>
      </c>
      <c r="FB31" s="31">
        <f>IFERROR(VLOOKUP(FA31,'Начисление очков 2023'!$L$4:$M$69,2,FALSE),0)</f>
        <v>0</v>
      </c>
      <c r="FC31" s="6" t="s">
        <v>572</v>
      </c>
      <c r="FD31" s="28">
        <f>IFERROR(VLOOKUP(FC31,'Начисление очков 2023'!$AF$4:$AG$69,2,FALSE),0)</f>
        <v>0</v>
      </c>
      <c r="FE31" s="32" t="s">
        <v>572</v>
      </c>
      <c r="FF31" s="31">
        <f>IFERROR(VLOOKUP(FE31,'Начисление очков 2023'!$AA$4:$AB$69,2,FALSE),0)</f>
        <v>0</v>
      </c>
      <c r="FG31" s="6">
        <v>32</v>
      </c>
      <c r="FH31" s="28">
        <f>IFERROR(VLOOKUP(FG31,'Начисление очков 2023'!$G$4:$H$69,2,FALSE),0)</f>
        <v>18</v>
      </c>
      <c r="FI31" s="32" t="s">
        <v>572</v>
      </c>
      <c r="FJ31" s="31">
        <f>IFERROR(VLOOKUP(FI31,'Начисление очков 2023'!$AA$4:$AB$69,2,FALSE),0)</f>
        <v>0</v>
      </c>
      <c r="FK31" s="6" t="s">
        <v>572</v>
      </c>
      <c r="FL31" s="28">
        <f>IFERROR(VLOOKUP(FK31,'Начисление очков 2023'!$AA$4:$AB$69,2,FALSE),0)</f>
        <v>0</v>
      </c>
      <c r="FM31" s="32" t="s">
        <v>572</v>
      </c>
      <c r="FN31" s="31">
        <f>IFERROR(VLOOKUP(FM31,'Начисление очков 2023'!$AA$4:$AB$69,2,FALSE),0)</f>
        <v>0</v>
      </c>
      <c r="FO31" s="6" t="s">
        <v>572</v>
      </c>
      <c r="FP31" s="28">
        <f>IFERROR(VLOOKUP(FO31,'Начисление очков 2023'!$AF$4:$AG$69,2,FALSE),0)</f>
        <v>0</v>
      </c>
      <c r="FQ31" s="109">
        <v>22</v>
      </c>
      <c r="FR31" s="110" t="s">
        <v>563</v>
      </c>
      <c r="FS31" s="110"/>
      <c r="FT31" s="109">
        <v>4</v>
      </c>
      <c r="FU31" s="111"/>
      <c r="FV31" s="108">
        <v>649</v>
      </c>
      <c r="FW31" s="106">
        <v>0</v>
      </c>
      <c r="FX31" s="107" t="s">
        <v>563</v>
      </c>
      <c r="FY31" s="108">
        <v>913</v>
      </c>
      <c r="FZ31" s="127" t="s">
        <v>572</v>
      </c>
      <c r="GA31" s="121">
        <f>IFERROR(VLOOKUP(FZ31,'Начисление очков 2023'!$AA$4:$AB$69,2,FALSE),0)</f>
        <v>0</v>
      </c>
      <c r="GB31" s="1"/>
      <c r="GC31" s="1"/>
      <c r="GD31" s="1"/>
      <c r="GE31" s="1"/>
      <c r="GF31" s="1"/>
      <c r="GG31" s="1"/>
      <c r="GH31" s="1"/>
      <c r="GI31" s="1"/>
      <c r="GJ31" s="1"/>
      <c r="GK31" s="1"/>
      <c r="GL31" s="1"/>
      <c r="GM31" s="1"/>
      <c r="GN31" s="1"/>
      <c r="GO31" s="1"/>
      <c r="GP31" s="1"/>
      <c r="GQ31" s="1"/>
      <c r="GR31" s="1"/>
      <c r="GS31" s="1"/>
      <c r="GT31" s="1"/>
      <c r="GU31" s="1"/>
      <c r="GV31" s="1"/>
      <c r="GW31" s="1"/>
    </row>
    <row r="32" spans="1:205" s="2" customFormat="1" ht="15.95" customHeight="1" x14ac:dyDescent="0.25">
      <c r="A32" s="24"/>
      <c r="B32" s="6" t="str">
        <f>IFERROR(INDEX('Ласт турнир'!$A$1:$A$96,MATCH($D32,'Ласт турнир'!$B$1:$B$96,0)),"")</f>
        <v/>
      </c>
      <c r="C32" s="24"/>
      <c r="D32" s="39" t="s">
        <v>617</v>
      </c>
      <c r="E32" s="40">
        <f>E31+1</f>
        <v>23</v>
      </c>
      <c r="F32" s="59" t="str">
        <f>IF(FQ32=0," ",IF(FQ32-E32=0," ",FQ32-E32))</f>
        <v xml:space="preserve"> </v>
      </c>
      <c r="G32" s="44"/>
      <c r="H32" s="54">
        <v>4</v>
      </c>
      <c r="I32" s="134"/>
      <c r="J32" s="139">
        <f>AB32+AP32+BB32+BN32+BR32+SUMPRODUCT(LARGE((T32,V32,X32,Z32,AD32,AF32,AH32,AJ32,AL32,AN32,AR32,AT32,AV32,AX32,AZ32,BD32,BF32,BH32,BJ32,BL32,BP32,BT32,BV32,BX32,BZ32,CB32,CD32,CF32,CH32,CJ32,CL32,CN32,CP32,CR32,CT32,CV32,CX32,CZ32,DB32,DD32,DF32,DH32,DJ32,DL32,DN32,DP32,DR32,DT32,DV32,DX32,DZ32,EB32,ED32,EF32,EH32,EJ32,EL32,EN32,EP32,ER32,ET32,EV32,EX32,EZ32,FB32,FD32,FF32,FH32,FJ32,FL32,FN32,FP32),{1,2,3,4,5,6,7,8}))</f>
        <v>636</v>
      </c>
      <c r="K32" s="135">
        <f>J32-FV32</f>
        <v>0</v>
      </c>
      <c r="L32" s="140" t="str">
        <f>IF(SUMIF(S32:FP32,"&lt;0")&lt;&gt;0,SUMIF(S32:FP32,"&lt;0")*(-1)," ")</f>
        <v xml:space="preserve"> </v>
      </c>
      <c r="M32" s="141">
        <f>T32+V32+X32+Z32+AB32+AD32+AF32+AH32+AJ32+AL32+AN32+AP32+AR32+AT32+AV32+AX32+AZ32+BB32+BD32+BF32+BH32+BJ32+BL32+BN32+BP32+BR32+BT32+BV32+BX32+BZ32+CB32+CD32+CF32+CH32+CJ32+CL32+CN32+CP32+CR32+CT32+CV32+CX32+CZ32+DB32+DD32+DF32+DH32+DJ32+DL32+DN32+DP32+DR32+DT32+DV32+DX32+DZ32+EB32+ED32+EF32+EH32+EJ32+EL32+EN32+EP32+ER32+ET32+EV32+EX32+EZ32+FB32+FD32+FF32+FH32+FJ32+FL32+FN32+FP32</f>
        <v>638</v>
      </c>
      <c r="N32" s="135">
        <f>M32-FY32</f>
        <v>0</v>
      </c>
      <c r="O32" s="136">
        <f>ROUNDUP(COUNTIF(S32:FP32,"&gt; 0")/2,0)</f>
        <v>10</v>
      </c>
      <c r="P32" s="142">
        <f>IF(O32=0,"-",IF(O32-R32&gt;8,J32/(8+R32),J32/O32))</f>
        <v>70.666666666666671</v>
      </c>
      <c r="Q32" s="145">
        <f>IF(OR(M32=0,O32=0),"-",M32/O32)</f>
        <v>63.8</v>
      </c>
      <c r="R32" s="150">
        <f>+IF(AA32="",0,1)+IF(AO32="",0,1)++IF(BA32="",0,1)+IF(BM32="",0,1)+IF(BQ32="",0,1)</f>
        <v>1</v>
      </c>
      <c r="S32" s="6" t="s">
        <v>572</v>
      </c>
      <c r="T32" s="28">
        <f>IFERROR(VLOOKUP(S32,'Начисление очков 2024'!$AA$4:$AB$69,2,FALSE),0)</f>
        <v>0</v>
      </c>
      <c r="U32" s="32" t="s">
        <v>572</v>
      </c>
      <c r="V32" s="31">
        <f>IFERROR(VLOOKUP(U32,'Начисление очков 2024'!$AA$4:$AB$69,2,FALSE),0)</f>
        <v>0</v>
      </c>
      <c r="W32" s="6" t="s">
        <v>572</v>
      </c>
      <c r="X32" s="28">
        <f>IFERROR(VLOOKUP(W32,'Начисление очков 2024'!$L$4:$M$69,2,FALSE),0)</f>
        <v>0</v>
      </c>
      <c r="Y32" s="32" t="s">
        <v>572</v>
      </c>
      <c r="Z32" s="31">
        <f>IFERROR(VLOOKUP(Y32,'Начисление очков 2024'!$AA$4:$AB$69,2,FALSE),0)</f>
        <v>0</v>
      </c>
      <c r="AA32" s="6" t="s">
        <v>572</v>
      </c>
      <c r="AB32" s="28">
        <f>ROUND(IFERROR(VLOOKUP(AA32,'Начисление очков 2024'!$L$4:$M$69,2,FALSE),0)/4,0)</f>
        <v>0</v>
      </c>
      <c r="AC32" s="32" t="s">
        <v>572</v>
      </c>
      <c r="AD32" s="31">
        <f>IFERROR(VLOOKUP(AC32,'Начисление очков 2024'!$AA$4:$AB$69,2,FALSE),0)</f>
        <v>0</v>
      </c>
      <c r="AE32" s="6" t="s">
        <v>572</v>
      </c>
      <c r="AF32" s="28">
        <f>IFERROR(VLOOKUP(AE32,'Начисление очков 2024'!$AA$4:$AB$69,2,FALSE),0)</f>
        <v>0</v>
      </c>
      <c r="AG32" s="32" t="s">
        <v>572</v>
      </c>
      <c r="AH32" s="31">
        <f>IFERROR(VLOOKUP(AG32,'Начисление очков 2024'!$Q$4:$R$69,2,FALSE),0)</f>
        <v>0</v>
      </c>
      <c r="AI32" s="6" t="s">
        <v>572</v>
      </c>
      <c r="AJ32" s="28">
        <f>IFERROR(VLOOKUP(AI32,'Начисление очков 2024'!$AA$4:$AB$69,2,FALSE),0)</f>
        <v>0</v>
      </c>
      <c r="AK32" s="32" t="s">
        <v>572</v>
      </c>
      <c r="AL32" s="31">
        <f>IFERROR(VLOOKUP(AK32,'Начисление очков 2024'!$AA$4:$AB$69,2,FALSE),0)</f>
        <v>0</v>
      </c>
      <c r="AM32" s="6" t="s">
        <v>572</v>
      </c>
      <c r="AN32" s="28">
        <f>IFERROR(VLOOKUP(AM32,'Начисление очков 2023'!$AF$4:$AG$69,2,FALSE),0)</f>
        <v>0</v>
      </c>
      <c r="AO32" s="32" t="s">
        <v>572</v>
      </c>
      <c r="AP32" s="31">
        <f>ROUND(IFERROR(VLOOKUP(AO32,'Начисление очков 2024'!$G$4:$H$69,2,FALSE),0)/4,0)</f>
        <v>0</v>
      </c>
      <c r="AQ32" s="6" t="s">
        <v>572</v>
      </c>
      <c r="AR32" s="28">
        <f>IFERROR(VLOOKUP(AQ32,'Начисление очков 2024'!$AA$4:$AB$69,2,FALSE),0)</f>
        <v>0</v>
      </c>
      <c r="AS32" s="32" t="s">
        <v>572</v>
      </c>
      <c r="AT32" s="31">
        <f>IFERROR(VLOOKUP(AS32,'Начисление очков 2024'!$G$4:$H$69,2,FALSE),0)</f>
        <v>0</v>
      </c>
      <c r="AU32" s="6" t="s">
        <v>572</v>
      </c>
      <c r="AV32" s="28">
        <f>IFERROR(VLOOKUP(AU32,'Начисление очков 2023'!$V$4:$W$69,2,FALSE),0)</f>
        <v>0</v>
      </c>
      <c r="AW32" s="32" t="s">
        <v>572</v>
      </c>
      <c r="AX32" s="31">
        <f>IFERROR(VLOOKUP(AW32,'Начисление очков 2024'!$Q$4:$R$69,2,FALSE),0)</f>
        <v>0</v>
      </c>
      <c r="AY32" s="6" t="s">
        <v>572</v>
      </c>
      <c r="AZ32" s="28">
        <f>IFERROR(VLOOKUP(AY32,'Начисление очков 2024'!$AA$4:$AB$69,2,FALSE),0)</f>
        <v>0</v>
      </c>
      <c r="BA32" s="32" t="s">
        <v>572</v>
      </c>
      <c r="BB32" s="31">
        <f>ROUND(IFERROR(VLOOKUP(BA32,'Начисление очков 2024'!$G$4:$H$69,2,FALSE),0)/4,0)</f>
        <v>0</v>
      </c>
      <c r="BC32" s="6" t="s">
        <v>572</v>
      </c>
      <c r="BD32" s="28">
        <f>IFERROR(VLOOKUP(BC32,'Начисление очков 2023'!$AA$4:$AB$69,2,FALSE),0)</f>
        <v>0</v>
      </c>
      <c r="BE32" s="32" t="s">
        <v>572</v>
      </c>
      <c r="BF32" s="31">
        <f>IFERROR(VLOOKUP(BE32,'Начисление очков 2024'!$G$4:$H$69,2,FALSE),0)</f>
        <v>0</v>
      </c>
      <c r="BG32" s="6" t="s">
        <v>572</v>
      </c>
      <c r="BH32" s="28">
        <f>IFERROR(VLOOKUP(BG32,'Начисление очков 2024'!$Q$4:$R$69,2,FALSE),0)</f>
        <v>0</v>
      </c>
      <c r="BI32" s="32" t="s">
        <v>572</v>
      </c>
      <c r="BJ32" s="31">
        <f>IFERROR(VLOOKUP(BI32,'Начисление очков 2024'!$AA$4:$AB$69,2,FALSE),0)</f>
        <v>0</v>
      </c>
      <c r="BK32" s="6" t="s">
        <v>572</v>
      </c>
      <c r="BL32" s="28">
        <f>IFERROR(VLOOKUP(BK32,'Начисление очков 2023'!$V$4:$W$69,2,FALSE),0)</f>
        <v>0</v>
      </c>
      <c r="BM32" s="32" t="s">
        <v>572</v>
      </c>
      <c r="BN32" s="31">
        <f>ROUND(IFERROR(VLOOKUP(BM32,'Начисление очков 2023'!$L$4:$M$69,2,FALSE),0)/4,0)</f>
        <v>0</v>
      </c>
      <c r="BO32" s="6" t="s">
        <v>572</v>
      </c>
      <c r="BP32" s="28">
        <f>IFERROR(VLOOKUP(BO32,'Начисление очков 2023'!$AA$4:$AB$69,2,FALSE),0)</f>
        <v>0</v>
      </c>
      <c r="BQ32" s="32">
        <v>8</v>
      </c>
      <c r="BR32" s="31">
        <f>ROUND(IFERROR(VLOOKUP(BQ32,'Начисление очков 2023'!$L$4:$M$69,2,FALSE),0)/4,0)</f>
        <v>16</v>
      </c>
      <c r="BS32" s="6" t="s">
        <v>572</v>
      </c>
      <c r="BT32" s="28">
        <f>IFERROR(VLOOKUP(BS32,'Начисление очков 2023'!$AA$4:$AB$69,2,FALSE),0)</f>
        <v>0</v>
      </c>
      <c r="BU32" s="32">
        <v>8</v>
      </c>
      <c r="BV32" s="31">
        <f>IFERROR(VLOOKUP(BU32,'Начисление очков 2023'!$L$4:$M$69,2,FALSE),0)</f>
        <v>65</v>
      </c>
      <c r="BW32" s="6" t="s">
        <v>572</v>
      </c>
      <c r="BX32" s="28">
        <f>IFERROR(VLOOKUP(BW32,'Начисление очков 2023'!$AA$4:$AB$69,2,FALSE),0)</f>
        <v>0</v>
      </c>
      <c r="BY32" s="32" t="s">
        <v>572</v>
      </c>
      <c r="BZ32" s="31">
        <f>IFERROR(VLOOKUP(BY32,'Начисление очков 2023'!$AF$4:$AG$69,2,FALSE),0)</f>
        <v>0</v>
      </c>
      <c r="CA32" s="6">
        <v>5</v>
      </c>
      <c r="CB32" s="28">
        <f>IFERROR(VLOOKUP(CA32,'Начисление очков 2023'!$V$4:$W$69,2,FALSE),0)</f>
        <v>45</v>
      </c>
      <c r="CC32" s="32" t="s">
        <v>572</v>
      </c>
      <c r="CD32" s="31">
        <f>IFERROR(VLOOKUP(CC32,'Начисление очков 2023'!$AA$4:$AB$69,2,FALSE),0)</f>
        <v>0</v>
      </c>
      <c r="CE32" s="47"/>
      <c r="CF32" s="96"/>
      <c r="CG32" s="32" t="s">
        <v>572</v>
      </c>
      <c r="CH32" s="31">
        <f>IFERROR(VLOOKUP(CG32,'Начисление очков 2023'!$AA$4:$AB$69,2,FALSE),0)</f>
        <v>0</v>
      </c>
      <c r="CI32" s="6" t="s">
        <v>572</v>
      </c>
      <c r="CJ32" s="28">
        <f>IFERROR(VLOOKUP(CI32,'Начисление очков 2023_1'!$B$4:$C$117,2,FALSE),0)</f>
        <v>0</v>
      </c>
      <c r="CK32" s="32" t="s">
        <v>572</v>
      </c>
      <c r="CL32" s="31">
        <f>IFERROR(VLOOKUP(CK32,'Начисление очков 2023'!$V$4:$W$69,2,FALSE),0)</f>
        <v>0</v>
      </c>
      <c r="CM32" s="6" t="s">
        <v>572</v>
      </c>
      <c r="CN32" s="28">
        <f>IFERROR(VLOOKUP(CM32,'Начисление очков 2023'!$AF$4:$AG$69,2,FALSE),0)</f>
        <v>0</v>
      </c>
      <c r="CO32" s="32" t="s">
        <v>572</v>
      </c>
      <c r="CP32" s="31">
        <f>IFERROR(VLOOKUP(CO32,'Начисление очков 2023'!$G$4:$H$69,2,FALSE),0)</f>
        <v>0</v>
      </c>
      <c r="CQ32" s="6" t="s">
        <v>572</v>
      </c>
      <c r="CR32" s="28">
        <f>IFERROR(VLOOKUP(CQ32,'Начисление очков 2023'!$AA$4:$AB$69,2,FALSE),0)</f>
        <v>0</v>
      </c>
      <c r="CS32" s="32" t="s">
        <v>572</v>
      </c>
      <c r="CT32" s="31">
        <f>IFERROR(VLOOKUP(CS32,'Начисление очков 2023'!$Q$4:$R$69,2,FALSE),0)</f>
        <v>0</v>
      </c>
      <c r="CU32" s="6" t="s">
        <v>572</v>
      </c>
      <c r="CV32" s="28">
        <f>IFERROR(VLOOKUP(CU32,'Начисление очков 2023'!$AF$4:$AG$69,2,FALSE),0)</f>
        <v>0</v>
      </c>
      <c r="CW32" s="32" t="s">
        <v>572</v>
      </c>
      <c r="CX32" s="31">
        <f>IFERROR(VLOOKUP(CW32,'Начисление очков 2023'!$AA$4:$AB$69,2,FALSE),0)</f>
        <v>0</v>
      </c>
      <c r="CY32" s="6" t="s">
        <v>572</v>
      </c>
      <c r="CZ32" s="28">
        <f>IFERROR(VLOOKUP(CY32,'Начисление очков 2023'!$AA$4:$AB$69,2,FALSE),0)</f>
        <v>0</v>
      </c>
      <c r="DA32" s="32" t="s">
        <v>572</v>
      </c>
      <c r="DB32" s="31">
        <f>IFERROR(VLOOKUP(DA32,'Начисление очков 2023'!$L$4:$M$69,2,FALSE),0)</f>
        <v>0</v>
      </c>
      <c r="DC32" s="6" t="s">
        <v>572</v>
      </c>
      <c r="DD32" s="28">
        <f>IFERROR(VLOOKUP(DC32,'Начисление очков 2023'!$L$4:$M$69,2,FALSE),0)</f>
        <v>0</v>
      </c>
      <c r="DE32" s="32" t="s">
        <v>572</v>
      </c>
      <c r="DF32" s="31">
        <f>IFERROR(VLOOKUP(DE32,'Начисление очков 2023'!$G$4:$H$69,2,FALSE),0)</f>
        <v>0</v>
      </c>
      <c r="DG32" s="6" t="s">
        <v>572</v>
      </c>
      <c r="DH32" s="28">
        <f>IFERROR(VLOOKUP(DG32,'Начисление очков 2023'!$AA$4:$AB$69,2,FALSE),0)</f>
        <v>0</v>
      </c>
      <c r="DI32" s="32" t="s">
        <v>572</v>
      </c>
      <c r="DJ32" s="31">
        <f>IFERROR(VLOOKUP(DI32,'Начисление очков 2023'!$AF$4:$AG$69,2,FALSE),0)</f>
        <v>0</v>
      </c>
      <c r="DK32" s="6" t="s">
        <v>572</v>
      </c>
      <c r="DL32" s="28">
        <f>IFERROR(VLOOKUP(DK32,'Начисление очков 2023'!$V$4:$W$69,2,FALSE),0)</f>
        <v>0</v>
      </c>
      <c r="DM32" s="32" t="s">
        <v>572</v>
      </c>
      <c r="DN32" s="31">
        <f>IFERROR(VLOOKUP(DM32,'Начисление очков 2023'!$Q$4:$R$69,2,FALSE),0)</f>
        <v>0</v>
      </c>
      <c r="DO32" s="6" t="s">
        <v>572</v>
      </c>
      <c r="DP32" s="28">
        <f>IFERROR(VLOOKUP(DO32,'Начисление очков 2023'!$AA$4:$AB$69,2,FALSE),0)</f>
        <v>0</v>
      </c>
      <c r="DQ32" s="32" t="s">
        <v>572</v>
      </c>
      <c r="DR32" s="31">
        <f>IFERROR(VLOOKUP(DQ32,'Начисление очков 2023'!$AA$4:$AB$69,2,FALSE),0)</f>
        <v>0</v>
      </c>
      <c r="DS32" s="6" t="s">
        <v>572</v>
      </c>
      <c r="DT32" s="28">
        <f>IFERROR(VLOOKUP(DS32,'Начисление очков 2023'!$AA$4:$AB$69,2,FALSE),0)</f>
        <v>0</v>
      </c>
      <c r="DU32" s="32" t="s">
        <v>572</v>
      </c>
      <c r="DV32" s="31">
        <f>IFERROR(VLOOKUP(DU32,'Начисление очков 2023'!$AF$4:$AG$69,2,FALSE),0)</f>
        <v>0</v>
      </c>
      <c r="DW32" s="6" t="s">
        <v>572</v>
      </c>
      <c r="DX32" s="28">
        <f>IFERROR(VLOOKUP(DW32,'Начисление очков 2023'!$AA$4:$AB$69,2,FALSE),0)</f>
        <v>0</v>
      </c>
      <c r="DY32" s="32">
        <v>16</v>
      </c>
      <c r="DZ32" s="31">
        <f>IFERROR(VLOOKUP(DY32,'Начисление очков 2023'!$B$4:$C$69,2,FALSE),0)</f>
        <v>90</v>
      </c>
      <c r="EA32" s="6" t="s">
        <v>572</v>
      </c>
      <c r="EB32" s="28">
        <f>IFERROR(VLOOKUP(EA32,'Начисление очков 2023'!$AA$4:$AB$69,2,FALSE),0)</f>
        <v>0</v>
      </c>
      <c r="EC32" s="32">
        <v>1</v>
      </c>
      <c r="ED32" s="31">
        <f>IFERROR(VLOOKUP(EC32,'Начисление очков 2023'!$V$4:$W$69,2,FALSE),0)</f>
        <v>130</v>
      </c>
      <c r="EE32" s="6" t="s">
        <v>572</v>
      </c>
      <c r="EF32" s="28">
        <f>IFERROR(VLOOKUP(EE32,'Начисление очков 2023'!$AA$4:$AB$69,2,FALSE),0)</f>
        <v>0</v>
      </c>
      <c r="EG32" s="32" t="s">
        <v>572</v>
      </c>
      <c r="EH32" s="31">
        <f>IFERROR(VLOOKUP(EG32,'Начисление очков 2023'!$AA$4:$AB$69,2,FALSE),0)</f>
        <v>0</v>
      </c>
      <c r="EI32" s="6">
        <v>12</v>
      </c>
      <c r="EJ32" s="28">
        <f>IFERROR(VLOOKUP(EI32,'Начисление очков 2023'!$G$4:$H$69,2,FALSE),0)</f>
        <v>65</v>
      </c>
      <c r="EK32" s="32" t="s">
        <v>572</v>
      </c>
      <c r="EL32" s="31">
        <f>IFERROR(VLOOKUP(EK32,'Начисление очков 2023'!$V$4:$W$69,2,FALSE),0)</f>
        <v>0</v>
      </c>
      <c r="EM32" s="6">
        <v>17</v>
      </c>
      <c r="EN32" s="28">
        <f>IFERROR(VLOOKUP(EM32,'Начисление очков 2023'!$B$4:$C$101,2,FALSE),0)</f>
        <v>85</v>
      </c>
      <c r="EO32" s="32" t="s">
        <v>572</v>
      </c>
      <c r="EP32" s="31">
        <f>IFERROR(VLOOKUP(EO32,'Начисление очков 2023'!$AA$4:$AB$69,2,FALSE),0)</f>
        <v>0</v>
      </c>
      <c r="EQ32" s="6" t="s">
        <v>572</v>
      </c>
      <c r="ER32" s="28">
        <f>IFERROR(VLOOKUP(EQ32,'Начисление очков 2023'!$AF$4:$AG$69,2,FALSE),0)</f>
        <v>0</v>
      </c>
      <c r="ES32" s="32" t="s">
        <v>572</v>
      </c>
      <c r="ET32" s="31">
        <f>IFERROR(VLOOKUP(ES32,'Начисление очков 2023'!$B$4:$C$101,2,FALSE),0)</f>
        <v>0</v>
      </c>
      <c r="EU32" s="6">
        <v>48</v>
      </c>
      <c r="EV32" s="28">
        <f>IFERROR(VLOOKUP(EU32,'Начисление очков 2023'!$G$4:$H$69,2,FALSE),0)</f>
        <v>2</v>
      </c>
      <c r="EW32" s="32" t="s">
        <v>572</v>
      </c>
      <c r="EX32" s="31">
        <f>IFERROR(VLOOKUP(EW32,'Начисление очков 2023'!$AA$4:$AB$69,2,FALSE),0)</f>
        <v>0</v>
      </c>
      <c r="EY32" s="6" t="s">
        <v>572</v>
      </c>
      <c r="EZ32" s="28">
        <f>IFERROR(VLOOKUP(EY32,'Начисление очков 2023'!$AA$4:$AB$69,2,FALSE),0)</f>
        <v>0</v>
      </c>
      <c r="FA32" s="32">
        <v>32</v>
      </c>
      <c r="FB32" s="31">
        <f>IFERROR(VLOOKUP(FA32,'Начисление очков 2023'!$L$4:$M$69,2,FALSE),0)</f>
        <v>10</v>
      </c>
      <c r="FC32" s="6" t="s">
        <v>572</v>
      </c>
      <c r="FD32" s="28">
        <f>IFERROR(VLOOKUP(FC32,'Начисление очков 2023'!$AF$4:$AG$69,2,FALSE),0)</f>
        <v>0</v>
      </c>
      <c r="FE32" s="32" t="s">
        <v>572</v>
      </c>
      <c r="FF32" s="31">
        <f>IFERROR(VLOOKUP(FE32,'Начисление очков 2023'!$AA$4:$AB$69,2,FALSE),0)</f>
        <v>0</v>
      </c>
      <c r="FG32" s="6">
        <v>6</v>
      </c>
      <c r="FH32" s="28">
        <f>IFERROR(VLOOKUP(FG32,'Начисление очков 2023'!$G$4:$H$69,2,FALSE),0)</f>
        <v>130</v>
      </c>
      <c r="FI32" s="32" t="s">
        <v>572</v>
      </c>
      <c r="FJ32" s="31">
        <f>IFERROR(VLOOKUP(FI32,'Начисление очков 2023'!$AA$4:$AB$69,2,FALSE),0)</f>
        <v>0</v>
      </c>
      <c r="FK32" s="6" t="s">
        <v>572</v>
      </c>
      <c r="FL32" s="28">
        <f>IFERROR(VLOOKUP(FK32,'Начисление очков 2023'!$AA$4:$AB$69,2,FALSE),0)</f>
        <v>0</v>
      </c>
      <c r="FM32" s="32" t="s">
        <v>572</v>
      </c>
      <c r="FN32" s="31">
        <f>IFERROR(VLOOKUP(FM32,'Начисление очков 2023'!$AA$4:$AB$69,2,FALSE),0)</f>
        <v>0</v>
      </c>
      <c r="FO32" s="6" t="s">
        <v>572</v>
      </c>
      <c r="FP32" s="28">
        <f>IFERROR(VLOOKUP(FO32,'Начисление очков 2023'!$AF$4:$AG$69,2,FALSE),0)</f>
        <v>0</v>
      </c>
      <c r="FQ32" s="109">
        <v>23</v>
      </c>
      <c r="FR32" s="110" t="s">
        <v>563</v>
      </c>
      <c r="FS32" s="110"/>
      <c r="FT32" s="109">
        <v>4</v>
      </c>
      <c r="FU32" s="111"/>
      <c r="FV32" s="108">
        <v>636</v>
      </c>
      <c r="FW32" s="106">
        <v>0</v>
      </c>
      <c r="FX32" s="107" t="s">
        <v>563</v>
      </c>
      <c r="FY32" s="108">
        <v>638</v>
      </c>
      <c r="FZ32" s="127" t="s">
        <v>572</v>
      </c>
      <c r="GA32" s="121">
        <f>IFERROR(VLOOKUP(FZ32,'Начисление очков 2023'!$AA$4:$AB$69,2,FALSE),0)</f>
        <v>0</v>
      </c>
      <c r="GT32" s="1"/>
      <c r="GU32" s="1"/>
      <c r="GV32" s="1"/>
      <c r="GW32" s="1"/>
    </row>
    <row r="33" spans="1:205" s="2" customFormat="1" ht="15.95" customHeight="1" x14ac:dyDescent="0.25">
      <c r="A33" s="25"/>
      <c r="B33" s="6" t="str">
        <f>IFERROR(INDEX('Ласт турнир'!$A$1:$A$96,MATCH($D33,'Ласт турнир'!$B$1:$B$96,0)),"")</f>
        <v/>
      </c>
      <c r="C33" s="25"/>
      <c r="D33" s="39" t="s">
        <v>82</v>
      </c>
      <c r="E33" s="40">
        <f>E32+1</f>
        <v>24</v>
      </c>
      <c r="F33" s="59" t="str">
        <f>IF(FQ33=0," ",IF(FQ33-E33=0," ",FQ33-E33))</f>
        <v xml:space="preserve"> </v>
      </c>
      <c r="G33" s="44" t="s">
        <v>516</v>
      </c>
      <c r="H33" s="54">
        <v>4.5</v>
      </c>
      <c r="I33" s="134"/>
      <c r="J33" s="139">
        <f>AB33+AP33+BB33+BN33+BR33+SUMPRODUCT(LARGE((T33,V33,X33,Z33,AD33,AF33,AH33,AJ33,AL33,AN33,AR33,AT33,AV33,AX33,AZ33,BD33,BF33,BH33,BJ33,BL33,BP33,BT33,BV33,BX33,BZ33,CB33,CD33,CF33,CH33,CJ33,CL33,CN33,CP33,CR33,CT33,CV33,CX33,CZ33,DB33,DD33,DF33,DH33,DJ33,DL33,DN33,DP33,DR33,DT33,DV33,DX33,DZ33,EB33,ED33,EF33,EH33,EJ33,EL33,EN33,EP33,ER33,ET33,EV33,EX33,EZ33,FB33,FD33,FF33,FH33,FJ33,FL33,FN33,FP33),{1,2,3,4,5,6,7,8}))</f>
        <v>609</v>
      </c>
      <c r="K33" s="135">
        <f>J33-FV33</f>
        <v>0</v>
      </c>
      <c r="L33" s="140" t="str">
        <f>IF(SUMIF(S33:FP33,"&lt;0")&lt;&gt;0,SUMIF(S33:FP33,"&lt;0")*(-1)," ")</f>
        <v xml:space="preserve"> </v>
      </c>
      <c r="M33" s="141">
        <f>T33+V33+X33+Z33+AB33+AD33+AF33+AH33+AJ33+AL33+AN33+AP33+AR33+AT33+AV33+AX33+AZ33+BB33+BD33+BF33+BH33+BJ33+BL33+BN33+BP33+BR33+BT33+BV33+BX33+BZ33+CB33+CD33+CF33+CH33+CJ33+CL33+CN33+CP33+CR33+CT33+CV33+CX33+CZ33+DB33+DD33+DF33+DH33+DJ33+DL33+DN33+DP33+DR33+DT33+DV33+DX33+DZ33+EB33+ED33+EF33+EH33+EJ33+EL33+EN33+EP33+ER33+ET33+EV33+EX33+EZ33+FB33+FD33+FF33+FH33+FJ33+FL33+FN33+FP33</f>
        <v>609</v>
      </c>
      <c r="N33" s="135">
        <f>M33-FY33</f>
        <v>0</v>
      </c>
      <c r="O33" s="136">
        <f>ROUNDUP(COUNTIF(S33:FP33,"&gt; 0")/2,0)</f>
        <v>5</v>
      </c>
      <c r="P33" s="142">
        <f>IF(O33=0,"-",IF(O33-R33&gt;8,J33/(8+R33),J33/O33))</f>
        <v>121.8</v>
      </c>
      <c r="Q33" s="145">
        <f>IF(OR(M33=0,O33=0),"-",M33/O33)</f>
        <v>121.8</v>
      </c>
      <c r="R33" s="150">
        <f>+IF(AA33="",0,1)+IF(AO33="",0,1)++IF(BA33="",0,1)+IF(BM33="",0,1)+IF(BQ33="",0,1)</f>
        <v>1</v>
      </c>
      <c r="S33" s="6" t="s">
        <v>572</v>
      </c>
      <c r="T33" s="28">
        <f>IFERROR(VLOOKUP(S33,'Начисление очков 2024'!$AA$4:$AB$69,2,FALSE),0)</f>
        <v>0</v>
      </c>
      <c r="U33" s="32" t="s">
        <v>572</v>
      </c>
      <c r="V33" s="31">
        <f>IFERROR(VLOOKUP(U33,'Начисление очков 2024'!$AA$4:$AB$69,2,FALSE),0)</f>
        <v>0</v>
      </c>
      <c r="W33" s="6" t="s">
        <v>572</v>
      </c>
      <c r="X33" s="28">
        <f>IFERROR(VLOOKUP(W33,'Начисление очков 2024'!$L$4:$M$69,2,FALSE),0)</f>
        <v>0</v>
      </c>
      <c r="Y33" s="32" t="s">
        <v>572</v>
      </c>
      <c r="Z33" s="31">
        <f>IFERROR(VLOOKUP(Y33,'Начисление очков 2024'!$AA$4:$AB$69,2,FALSE),0)</f>
        <v>0</v>
      </c>
      <c r="AA33" s="6" t="s">
        <v>572</v>
      </c>
      <c r="AB33" s="28">
        <f>ROUND(IFERROR(VLOOKUP(AA33,'Начисление очков 2024'!$L$4:$M$69,2,FALSE),0)/4,0)</f>
        <v>0</v>
      </c>
      <c r="AC33" s="32" t="s">
        <v>572</v>
      </c>
      <c r="AD33" s="31">
        <f>IFERROR(VLOOKUP(AC33,'Начисление очков 2024'!$AA$4:$AB$69,2,FALSE),0)</f>
        <v>0</v>
      </c>
      <c r="AE33" s="6" t="s">
        <v>572</v>
      </c>
      <c r="AF33" s="28">
        <f>IFERROR(VLOOKUP(AE33,'Начисление очков 2024'!$AA$4:$AB$69,2,FALSE),0)</f>
        <v>0</v>
      </c>
      <c r="AG33" s="32" t="s">
        <v>572</v>
      </c>
      <c r="AH33" s="31">
        <f>IFERROR(VLOOKUP(AG33,'Начисление очков 2024'!$Q$4:$R$69,2,FALSE),0)</f>
        <v>0</v>
      </c>
      <c r="AI33" s="6" t="s">
        <v>572</v>
      </c>
      <c r="AJ33" s="28">
        <f>IFERROR(VLOOKUP(AI33,'Начисление очков 2024'!$AA$4:$AB$69,2,FALSE),0)</f>
        <v>0</v>
      </c>
      <c r="AK33" s="32" t="s">
        <v>572</v>
      </c>
      <c r="AL33" s="31">
        <f>IFERROR(VLOOKUP(AK33,'Начисление очков 2024'!$AA$4:$AB$69,2,FALSE),0)</f>
        <v>0</v>
      </c>
      <c r="AM33" s="6" t="s">
        <v>572</v>
      </c>
      <c r="AN33" s="28">
        <f>IFERROR(VLOOKUP(AM33,'Начисление очков 2023'!$AF$4:$AG$69,2,FALSE),0)</f>
        <v>0</v>
      </c>
      <c r="AO33" s="32" t="s">
        <v>572</v>
      </c>
      <c r="AP33" s="31">
        <f>ROUND(IFERROR(VLOOKUP(AO33,'Начисление очков 2024'!$G$4:$H$69,2,FALSE),0)/4,0)</f>
        <v>0</v>
      </c>
      <c r="AQ33" s="6" t="s">
        <v>572</v>
      </c>
      <c r="AR33" s="28">
        <f>IFERROR(VLOOKUP(AQ33,'Начисление очков 2024'!$AA$4:$AB$69,2,FALSE),0)</f>
        <v>0</v>
      </c>
      <c r="AS33" s="32" t="s">
        <v>572</v>
      </c>
      <c r="AT33" s="31">
        <f>IFERROR(VLOOKUP(AS33,'Начисление очков 2024'!$G$4:$H$69,2,FALSE),0)</f>
        <v>0</v>
      </c>
      <c r="AU33" s="6" t="s">
        <v>572</v>
      </c>
      <c r="AV33" s="28">
        <f>IFERROR(VLOOKUP(AU33,'Начисление очков 2023'!$V$4:$W$69,2,FALSE),0)</f>
        <v>0</v>
      </c>
      <c r="AW33" s="32" t="s">
        <v>572</v>
      </c>
      <c r="AX33" s="31">
        <f>IFERROR(VLOOKUP(AW33,'Начисление очков 2024'!$Q$4:$R$69,2,FALSE),0)</f>
        <v>0</v>
      </c>
      <c r="AY33" s="6" t="s">
        <v>572</v>
      </c>
      <c r="AZ33" s="28">
        <f>IFERROR(VLOOKUP(AY33,'Начисление очков 2024'!$AA$4:$AB$69,2,FALSE),0)</f>
        <v>0</v>
      </c>
      <c r="BA33" s="32" t="s">
        <v>572</v>
      </c>
      <c r="BB33" s="31">
        <f>ROUND(IFERROR(VLOOKUP(BA33,'Начисление очков 2024'!$G$4:$H$69,2,FALSE),0)/4,0)</f>
        <v>0</v>
      </c>
      <c r="BC33" s="6" t="s">
        <v>572</v>
      </c>
      <c r="BD33" s="28">
        <f>IFERROR(VLOOKUP(BC33,'Начисление очков 2023'!$AA$4:$AB$69,2,FALSE),0)</f>
        <v>0</v>
      </c>
      <c r="BE33" s="32" t="s">
        <v>572</v>
      </c>
      <c r="BF33" s="31">
        <f>IFERROR(VLOOKUP(BE33,'Начисление очков 2024'!$G$4:$H$69,2,FALSE),0)</f>
        <v>0</v>
      </c>
      <c r="BG33" s="6" t="s">
        <v>572</v>
      </c>
      <c r="BH33" s="28">
        <f>IFERROR(VLOOKUP(BG33,'Начисление очков 2024'!$Q$4:$R$69,2,FALSE),0)</f>
        <v>0</v>
      </c>
      <c r="BI33" s="32" t="s">
        <v>572</v>
      </c>
      <c r="BJ33" s="31">
        <f>IFERROR(VLOOKUP(BI33,'Начисление очков 2024'!$AA$4:$AB$69,2,FALSE),0)</f>
        <v>0</v>
      </c>
      <c r="BK33" s="6" t="s">
        <v>572</v>
      </c>
      <c r="BL33" s="28">
        <f>IFERROR(VLOOKUP(BK33,'Начисление очков 2023'!$V$4:$W$69,2,FALSE),0)</f>
        <v>0</v>
      </c>
      <c r="BM33" s="32">
        <v>2</v>
      </c>
      <c r="BN33" s="31">
        <f>ROUND(IFERROR(VLOOKUP(BM33,'Начисление очков 2023'!$L$4:$M$69,2,FALSE),0)/4,0)</f>
        <v>54</v>
      </c>
      <c r="BO33" s="6" t="s">
        <v>572</v>
      </c>
      <c r="BP33" s="28">
        <f>IFERROR(VLOOKUP(BO33,'Начисление очков 2023'!$AA$4:$AB$69,2,FALSE),0)</f>
        <v>0</v>
      </c>
      <c r="BQ33" s="32" t="s">
        <v>572</v>
      </c>
      <c r="BR33" s="31">
        <f>ROUND(IFERROR(VLOOKUP(BQ33,'Начисление очков 2023'!$L$4:$M$69,2,FALSE),0)/4,0)</f>
        <v>0</v>
      </c>
      <c r="BS33" s="6" t="s">
        <v>572</v>
      </c>
      <c r="BT33" s="28">
        <f>IFERROR(VLOOKUP(BS33,'Начисление очков 2023'!$AA$4:$AB$69,2,FALSE),0)</f>
        <v>0</v>
      </c>
      <c r="BU33" s="32" t="s">
        <v>572</v>
      </c>
      <c r="BV33" s="31">
        <f>IFERROR(VLOOKUP(BU33,'Начисление очков 2023'!$L$4:$M$69,2,FALSE),0)</f>
        <v>0</v>
      </c>
      <c r="BW33" s="6" t="s">
        <v>572</v>
      </c>
      <c r="BX33" s="28">
        <f>IFERROR(VLOOKUP(BW33,'Начисление очков 2023'!$AA$4:$AB$69,2,FALSE),0)</f>
        <v>0</v>
      </c>
      <c r="BY33" s="32" t="s">
        <v>572</v>
      </c>
      <c r="BZ33" s="31">
        <f>IFERROR(VLOOKUP(BY33,'Начисление очков 2023'!$AF$4:$AG$69,2,FALSE),0)</f>
        <v>0</v>
      </c>
      <c r="CA33" s="6" t="s">
        <v>572</v>
      </c>
      <c r="CB33" s="28">
        <f>IFERROR(VLOOKUP(CA33,'Начисление очков 2023'!$V$4:$W$69,2,FALSE),0)</f>
        <v>0</v>
      </c>
      <c r="CC33" s="32" t="s">
        <v>572</v>
      </c>
      <c r="CD33" s="31">
        <f>IFERROR(VLOOKUP(CC33,'Начисление очков 2023'!$AA$4:$AB$69,2,FALSE),0)</f>
        <v>0</v>
      </c>
      <c r="CE33" s="47"/>
      <c r="CF33" s="96"/>
      <c r="CG33" s="32" t="s">
        <v>572</v>
      </c>
      <c r="CH33" s="31">
        <f>IFERROR(VLOOKUP(CG33,'Начисление очков 2023'!$AA$4:$AB$69,2,FALSE),0)</f>
        <v>0</v>
      </c>
      <c r="CI33" s="6">
        <v>9</v>
      </c>
      <c r="CJ33" s="28">
        <f>IFERROR(VLOOKUP(CI33,'Начисление очков 2023_1'!$B$4:$C$117,2,FALSE),0)</f>
        <v>145</v>
      </c>
      <c r="CK33" s="32" t="s">
        <v>572</v>
      </c>
      <c r="CL33" s="31">
        <f>IFERROR(VLOOKUP(CK33,'Начисление очков 2023'!$V$4:$W$69,2,FALSE),0)</f>
        <v>0</v>
      </c>
      <c r="CM33" s="6" t="s">
        <v>572</v>
      </c>
      <c r="CN33" s="28">
        <f>IFERROR(VLOOKUP(CM33,'Начисление очков 2023'!$AF$4:$AG$69,2,FALSE),0)</f>
        <v>0</v>
      </c>
      <c r="CO33" s="32" t="s">
        <v>572</v>
      </c>
      <c r="CP33" s="31">
        <f>IFERROR(VLOOKUP(CO33,'Начисление очков 2023'!$G$4:$H$69,2,FALSE),0)</f>
        <v>0</v>
      </c>
      <c r="CQ33" s="6" t="s">
        <v>572</v>
      </c>
      <c r="CR33" s="28">
        <f>IFERROR(VLOOKUP(CQ33,'Начисление очков 2023'!$AA$4:$AB$69,2,FALSE),0)</f>
        <v>0</v>
      </c>
      <c r="CS33" s="32" t="s">
        <v>572</v>
      </c>
      <c r="CT33" s="31">
        <f>IFERROR(VLOOKUP(CS33,'Начисление очков 2023'!$Q$4:$R$69,2,FALSE),0)</f>
        <v>0</v>
      </c>
      <c r="CU33" s="6" t="s">
        <v>572</v>
      </c>
      <c r="CV33" s="28">
        <f>IFERROR(VLOOKUP(CU33,'Начисление очков 2023'!$AF$4:$AG$69,2,FALSE),0)</f>
        <v>0</v>
      </c>
      <c r="CW33" s="32" t="s">
        <v>572</v>
      </c>
      <c r="CX33" s="31">
        <f>IFERROR(VLOOKUP(CW33,'Начисление очков 2023'!$AA$4:$AB$69,2,FALSE),0)</f>
        <v>0</v>
      </c>
      <c r="CY33" s="6" t="s">
        <v>572</v>
      </c>
      <c r="CZ33" s="28">
        <f>IFERROR(VLOOKUP(CY33,'Начисление очков 2023'!$AA$4:$AB$69,2,FALSE),0)</f>
        <v>0</v>
      </c>
      <c r="DA33" s="32" t="s">
        <v>572</v>
      </c>
      <c r="DB33" s="31">
        <f>IFERROR(VLOOKUP(DA33,'Начисление очков 2023'!$L$4:$M$69,2,FALSE),0)</f>
        <v>0</v>
      </c>
      <c r="DC33" s="6" t="s">
        <v>572</v>
      </c>
      <c r="DD33" s="28">
        <f>IFERROR(VLOOKUP(DC33,'Начисление очков 2023'!$L$4:$M$69,2,FALSE),0)</f>
        <v>0</v>
      </c>
      <c r="DE33" s="32">
        <v>6</v>
      </c>
      <c r="DF33" s="31">
        <f>IFERROR(VLOOKUP(DE33,'Начисление очков 2023'!$G$4:$H$69,2,FALSE),0)</f>
        <v>130</v>
      </c>
      <c r="DG33" s="6" t="s">
        <v>572</v>
      </c>
      <c r="DH33" s="28">
        <f>IFERROR(VLOOKUP(DG33,'Начисление очков 2023'!$AA$4:$AB$69,2,FALSE),0)</f>
        <v>0</v>
      </c>
      <c r="DI33" s="32" t="s">
        <v>572</v>
      </c>
      <c r="DJ33" s="31">
        <f>IFERROR(VLOOKUP(DI33,'Начисление очков 2023'!$AF$4:$AG$69,2,FALSE),0)</f>
        <v>0</v>
      </c>
      <c r="DK33" s="6" t="s">
        <v>572</v>
      </c>
      <c r="DL33" s="28">
        <f>IFERROR(VLOOKUP(DK33,'Начисление очков 2023'!$V$4:$W$69,2,FALSE),0)</f>
        <v>0</v>
      </c>
      <c r="DM33" s="32" t="s">
        <v>572</v>
      </c>
      <c r="DN33" s="31">
        <f>IFERROR(VLOOKUP(DM33,'Начисление очков 2023'!$Q$4:$R$69,2,FALSE),0)</f>
        <v>0</v>
      </c>
      <c r="DO33" s="6" t="s">
        <v>572</v>
      </c>
      <c r="DP33" s="28">
        <f>IFERROR(VLOOKUP(DO33,'Начисление очков 2023'!$AA$4:$AB$69,2,FALSE),0)</f>
        <v>0</v>
      </c>
      <c r="DQ33" s="32" t="s">
        <v>572</v>
      </c>
      <c r="DR33" s="31">
        <f>IFERROR(VLOOKUP(DQ33,'Начисление очков 2023'!$AA$4:$AB$69,2,FALSE),0)</f>
        <v>0</v>
      </c>
      <c r="DS33" s="6" t="s">
        <v>572</v>
      </c>
      <c r="DT33" s="28">
        <f>IFERROR(VLOOKUP(DS33,'Начисление очков 2023'!$AA$4:$AB$69,2,FALSE),0)</f>
        <v>0</v>
      </c>
      <c r="DU33" s="32" t="s">
        <v>572</v>
      </c>
      <c r="DV33" s="31">
        <f>IFERROR(VLOOKUP(DU33,'Начисление очков 2023'!$AF$4:$AG$69,2,FALSE),0)</f>
        <v>0</v>
      </c>
      <c r="DW33" s="6" t="s">
        <v>572</v>
      </c>
      <c r="DX33" s="28">
        <f>IFERROR(VLOOKUP(DW33,'Начисление очков 2023'!$AA$4:$AB$69,2,FALSE),0)</f>
        <v>0</v>
      </c>
      <c r="DY33" s="32" t="s">
        <v>572</v>
      </c>
      <c r="DZ33" s="31">
        <f>IFERROR(VLOOKUP(DY33,'Начисление очков 2023'!$B$4:$C$69,2,FALSE),0)</f>
        <v>0</v>
      </c>
      <c r="EA33" s="6" t="s">
        <v>572</v>
      </c>
      <c r="EB33" s="28">
        <f>IFERROR(VLOOKUP(EA33,'Начисление очков 2023'!$AA$4:$AB$69,2,FALSE),0)</f>
        <v>0</v>
      </c>
      <c r="EC33" s="32" t="s">
        <v>572</v>
      </c>
      <c r="ED33" s="31">
        <f>IFERROR(VLOOKUP(EC33,'Начисление очков 2023'!$V$4:$W$69,2,FALSE),0)</f>
        <v>0</v>
      </c>
      <c r="EE33" s="6" t="s">
        <v>572</v>
      </c>
      <c r="EF33" s="28">
        <f>IFERROR(VLOOKUP(EE33,'Начисление очков 2023'!$AA$4:$AB$69,2,FALSE),0)</f>
        <v>0</v>
      </c>
      <c r="EG33" s="32" t="s">
        <v>572</v>
      </c>
      <c r="EH33" s="31">
        <f>IFERROR(VLOOKUP(EG33,'Начисление очков 2023'!$AA$4:$AB$69,2,FALSE),0)</f>
        <v>0</v>
      </c>
      <c r="EI33" s="6" t="s">
        <v>572</v>
      </c>
      <c r="EJ33" s="28">
        <f>IFERROR(VLOOKUP(EI33,'Начисление очков 2023'!$G$4:$H$69,2,FALSE),0)</f>
        <v>0</v>
      </c>
      <c r="EK33" s="32" t="s">
        <v>572</v>
      </c>
      <c r="EL33" s="31">
        <f>IFERROR(VLOOKUP(EK33,'Начисление очков 2023'!$V$4:$W$69,2,FALSE),0)</f>
        <v>0</v>
      </c>
      <c r="EM33" s="6" t="s">
        <v>572</v>
      </c>
      <c r="EN33" s="28">
        <f>IFERROR(VLOOKUP(EM33,'Начисление очков 2023'!$B$4:$C$101,2,FALSE),0)</f>
        <v>0</v>
      </c>
      <c r="EO33" s="32" t="s">
        <v>572</v>
      </c>
      <c r="EP33" s="31">
        <f>IFERROR(VLOOKUP(EO33,'Начисление очков 2023'!$AA$4:$AB$69,2,FALSE),0)</f>
        <v>0</v>
      </c>
      <c r="EQ33" s="6" t="s">
        <v>572</v>
      </c>
      <c r="ER33" s="28">
        <f>IFERROR(VLOOKUP(EQ33,'Начисление очков 2023'!$AF$4:$AG$69,2,FALSE),0)</f>
        <v>0</v>
      </c>
      <c r="ES33" s="32">
        <v>6</v>
      </c>
      <c r="ET33" s="31">
        <f>IFERROR(VLOOKUP(ES33,'Начисление очков 2023'!$B$4:$C$101,2,FALSE),0)</f>
        <v>215</v>
      </c>
      <c r="EU33" s="6">
        <v>12</v>
      </c>
      <c r="EV33" s="28">
        <f>IFERROR(VLOOKUP(EU33,'Начисление очков 2023'!$G$4:$H$69,2,FALSE),0)</f>
        <v>65</v>
      </c>
      <c r="EW33" s="32" t="s">
        <v>572</v>
      </c>
      <c r="EX33" s="31">
        <f>IFERROR(VLOOKUP(EW33,'Начисление очков 2023'!$AA$4:$AB$69,2,FALSE),0)</f>
        <v>0</v>
      </c>
      <c r="EY33" s="6" t="s">
        <v>572</v>
      </c>
      <c r="EZ33" s="28">
        <f>IFERROR(VLOOKUP(EY33,'Начисление очков 2023'!$AA$4:$AB$69,2,FALSE),0)</f>
        <v>0</v>
      </c>
      <c r="FA33" s="32" t="s">
        <v>572</v>
      </c>
      <c r="FB33" s="31">
        <f>IFERROR(VLOOKUP(FA33,'Начисление очков 2023'!$L$4:$M$69,2,FALSE),0)</f>
        <v>0</v>
      </c>
      <c r="FC33" s="6" t="s">
        <v>572</v>
      </c>
      <c r="FD33" s="28">
        <f>IFERROR(VLOOKUP(FC33,'Начисление очков 2023'!$AF$4:$AG$69,2,FALSE),0)</f>
        <v>0</v>
      </c>
      <c r="FE33" s="32" t="s">
        <v>572</v>
      </c>
      <c r="FF33" s="31">
        <f>IFERROR(VLOOKUP(FE33,'Начисление очков 2023'!$AA$4:$AB$69,2,FALSE),0)</f>
        <v>0</v>
      </c>
      <c r="FG33" s="6" t="s">
        <v>572</v>
      </c>
      <c r="FH33" s="28">
        <f>IFERROR(VLOOKUP(FG33,'Начисление очков 2023'!$G$4:$H$69,2,FALSE),0)</f>
        <v>0</v>
      </c>
      <c r="FI33" s="32" t="s">
        <v>572</v>
      </c>
      <c r="FJ33" s="31">
        <f>IFERROR(VLOOKUP(FI33,'Начисление очков 2023'!$AA$4:$AB$69,2,FALSE),0)</f>
        <v>0</v>
      </c>
      <c r="FK33" s="6" t="s">
        <v>572</v>
      </c>
      <c r="FL33" s="28">
        <f>IFERROR(VLOOKUP(FK33,'Начисление очков 2023'!$AA$4:$AB$69,2,FALSE),0)</f>
        <v>0</v>
      </c>
      <c r="FM33" s="32" t="s">
        <v>572</v>
      </c>
      <c r="FN33" s="31">
        <f>IFERROR(VLOOKUP(FM33,'Начисление очков 2023'!$AA$4:$AB$69,2,FALSE),0)</f>
        <v>0</v>
      </c>
      <c r="FO33" s="6" t="s">
        <v>572</v>
      </c>
      <c r="FP33" s="28">
        <f>IFERROR(VLOOKUP(FO33,'Начисление очков 2023'!$AF$4:$AG$69,2,FALSE),0)</f>
        <v>0</v>
      </c>
      <c r="FQ33" s="109">
        <v>24</v>
      </c>
      <c r="FR33" s="110" t="s">
        <v>563</v>
      </c>
      <c r="FS33" s="110" t="s">
        <v>516</v>
      </c>
      <c r="FT33" s="109">
        <v>4.5</v>
      </c>
      <c r="FU33" s="111"/>
      <c r="FV33" s="108">
        <v>609</v>
      </c>
      <c r="FW33" s="106">
        <v>0</v>
      </c>
      <c r="FX33" s="107" t="s">
        <v>563</v>
      </c>
      <c r="FY33" s="108">
        <v>609</v>
      </c>
      <c r="FZ33" s="127" t="s">
        <v>572</v>
      </c>
      <c r="GA33" s="121">
        <f>IFERROR(VLOOKUP(FZ33,'Начисление очков 2023'!$AA$4:$AB$69,2,FALSE),0)</f>
        <v>0</v>
      </c>
    </row>
    <row r="34" spans="1:205" s="2" customFormat="1" ht="15.95" customHeight="1" x14ac:dyDescent="0.25">
      <c r="A34" s="25"/>
      <c r="B34" s="6" t="str">
        <f>IFERROR(INDEX('Ласт турнир'!$A$1:$A$96,MATCH($D34,'Ласт турнир'!$B$1:$B$96,0)),"")</f>
        <v/>
      </c>
      <c r="C34" s="24"/>
      <c r="D34" s="39" t="s">
        <v>45</v>
      </c>
      <c r="E34" s="40">
        <f>E33+1</f>
        <v>25</v>
      </c>
      <c r="F34" s="59" t="str">
        <f>IF(FQ34=0," ",IF(FQ34-E34=0," ",FQ34-E34))</f>
        <v xml:space="preserve"> </v>
      </c>
      <c r="G34" s="44"/>
      <c r="H34" s="54">
        <v>4</v>
      </c>
      <c r="I34" s="134"/>
      <c r="J34" s="139">
        <f>AB34+AP34+BB34+BN34+BR34+SUMPRODUCT(LARGE((T34,V34,X34,Z34,AD34,AF34,AH34,AJ34,AL34,AN34,AR34,AT34,AV34,AX34,AZ34,BD34,BF34,BH34,BJ34,BL34,BP34,BT34,BV34,BX34,BZ34,CB34,CD34,CF34,CH34,CJ34,CL34,CN34,CP34,CR34,CT34,CV34,CX34,CZ34,DB34,DD34,DF34,DH34,DJ34,DL34,DN34,DP34,DR34,DT34,DV34,DX34,DZ34,EB34,ED34,EF34,EH34,EJ34,EL34,EN34,EP34,ER34,ET34,EV34,EX34,EZ34,FB34,FD34,FF34,FH34,FJ34,FL34,FN34,FP34),{1,2,3,4,5,6,7,8}))</f>
        <v>603</v>
      </c>
      <c r="K34" s="135">
        <f>J34-FV34</f>
        <v>0</v>
      </c>
      <c r="L34" s="140" t="str">
        <f>IF(SUMIF(S34:FP34,"&lt;0")&lt;&gt;0,SUMIF(S34:FP34,"&lt;0")*(-1)," ")</f>
        <v xml:space="preserve"> </v>
      </c>
      <c r="M34" s="141">
        <f>T34+V34+X34+Z34+AB34+AD34+AF34+AH34+AJ34+AL34+AN34+AP34+AR34+AT34+AV34+AX34+AZ34+BB34+BD34+BF34+BH34+BJ34+BL34+BN34+BP34+BR34+BT34+BV34+BX34+BZ34+CB34+CD34+CF34+CH34+CJ34+CL34+CN34+CP34+CR34+CT34+CV34+CX34+CZ34+DB34+DD34+DF34+DH34+DJ34+DL34+DN34+DP34+DR34+DT34+DV34+DX34+DZ34+EB34+ED34+EF34+EH34+EJ34+EL34+EN34+EP34+ER34+ET34+EV34+EX34+EZ34+FB34+FD34+FF34+FH34+FJ34+FL34+FN34+FP34</f>
        <v>779</v>
      </c>
      <c r="N34" s="135">
        <f>M34-FY34</f>
        <v>0</v>
      </c>
      <c r="O34" s="136">
        <f>ROUNDUP(COUNTIF(S34:FP34,"&gt; 0")/2,0)</f>
        <v>18</v>
      </c>
      <c r="P34" s="142">
        <f>IF(O34=0,"-",IF(O34-R34&gt;8,J34/(8+R34),J34/O34))</f>
        <v>54.81818181818182</v>
      </c>
      <c r="Q34" s="145">
        <f>IF(OR(M34=0,O34=0),"-",M34/O34)</f>
        <v>43.277777777777779</v>
      </c>
      <c r="R34" s="150">
        <f>+IF(AA34="",0,1)+IF(AO34="",0,1)++IF(BA34="",0,1)+IF(BM34="",0,1)+IF(BQ34="",0,1)</f>
        <v>3</v>
      </c>
      <c r="S34" s="6" t="s">
        <v>572</v>
      </c>
      <c r="T34" s="28">
        <f>IFERROR(VLOOKUP(S34,'Начисление очков 2024'!$AA$4:$AB$69,2,FALSE),0)</f>
        <v>0</v>
      </c>
      <c r="U34" s="32" t="s">
        <v>572</v>
      </c>
      <c r="V34" s="31">
        <f>IFERROR(VLOOKUP(U34,'Начисление очков 2024'!$AA$4:$AB$69,2,FALSE),0)</f>
        <v>0</v>
      </c>
      <c r="W34" s="6">
        <v>32</v>
      </c>
      <c r="X34" s="28">
        <f>IFERROR(VLOOKUP(W34,'Начисление очков 2024'!$L$4:$M$69,2,FALSE),0)</f>
        <v>10</v>
      </c>
      <c r="Y34" s="32" t="s">
        <v>572</v>
      </c>
      <c r="Z34" s="31">
        <f>IFERROR(VLOOKUP(Y34,'Начисление очков 2024'!$AA$4:$AB$69,2,FALSE),0)</f>
        <v>0</v>
      </c>
      <c r="AA34" s="6">
        <v>8</v>
      </c>
      <c r="AB34" s="28">
        <f>ROUND(IFERROR(VLOOKUP(AA34,'Начисление очков 2024'!$L$4:$M$69,2,FALSE),0)/4,0)</f>
        <v>16</v>
      </c>
      <c r="AC34" s="32" t="s">
        <v>572</v>
      </c>
      <c r="AD34" s="31">
        <f>IFERROR(VLOOKUP(AC34,'Начисление очков 2024'!$AA$4:$AB$69,2,FALSE),0)</f>
        <v>0</v>
      </c>
      <c r="AE34" s="6" t="s">
        <v>572</v>
      </c>
      <c r="AF34" s="28">
        <f>IFERROR(VLOOKUP(AE34,'Начисление очков 2024'!$AA$4:$AB$69,2,FALSE),0)</f>
        <v>0</v>
      </c>
      <c r="AG34" s="32">
        <v>4</v>
      </c>
      <c r="AH34" s="31">
        <f>IFERROR(VLOOKUP(AG34,'Начисление очков 2024'!$Q$4:$R$69,2,FALSE),0)</f>
        <v>77</v>
      </c>
      <c r="AI34" s="6" t="s">
        <v>572</v>
      </c>
      <c r="AJ34" s="28">
        <f>IFERROR(VLOOKUP(AI34,'Начисление очков 2024'!$AA$4:$AB$69,2,FALSE),0)</f>
        <v>0</v>
      </c>
      <c r="AK34" s="32" t="s">
        <v>572</v>
      </c>
      <c r="AL34" s="31">
        <f>IFERROR(VLOOKUP(AK34,'Начисление очков 2024'!$AA$4:$AB$69,2,FALSE),0)</f>
        <v>0</v>
      </c>
      <c r="AM34" s="6" t="s">
        <v>572</v>
      </c>
      <c r="AN34" s="28">
        <f>IFERROR(VLOOKUP(AM34,'Начисление очков 2023'!$AF$4:$AG$69,2,FALSE),0)</f>
        <v>0</v>
      </c>
      <c r="AO34" s="32" t="s">
        <v>572</v>
      </c>
      <c r="AP34" s="31">
        <f>ROUND(IFERROR(VLOOKUP(AO34,'Начисление очков 2024'!$G$4:$H$69,2,FALSE),0)/4,0)</f>
        <v>0</v>
      </c>
      <c r="AQ34" s="6" t="s">
        <v>572</v>
      </c>
      <c r="AR34" s="28">
        <f>IFERROR(VLOOKUP(AQ34,'Начисление очков 2024'!$AA$4:$AB$69,2,FALSE),0)</f>
        <v>0</v>
      </c>
      <c r="AS34" s="32" t="s">
        <v>572</v>
      </c>
      <c r="AT34" s="31">
        <f>IFERROR(VLOOKUP(AS34,'Начисление очков 2024'!$G$4:$H$69,2,FALSE),0)</f>
        <v>0</v>
      </c>
      <c r="AU34" s="6" t="s">
        <v>572</v>
      </c>
      <c r="AV34" s="28">
        <f>IFERROR(VLOOKUP(AU34,'Начисление очков 2023'!$V$4:$W$69,2,FALSE),0)</f>
        <v>0</v>
      </c>
      <c r="AW34" s="32" t="s">
        <v>572</v>
      </c>
      <c r="AX34" s="31">
        <f>IFERROR(VLOOKUP(AW34,'Начисление очков 2024'!$Q$4:$R$69,2,FALSE),0)</f>
        <v>0</v>
      </c>
      <c r="AY34" s="6" t="s">
        <v>572</v>
      </c>
      <c r="AZ34" s="28">
        <f>IFERROR(VLOOKUP(AY34,'Начисление очков 2024'!$AA$4:$AB$69,2,FALSE),0)</f>
        <v>0</v>
      </c>
      <c r="BA34" s="32">
        <v>16</v>
      </c>
      <c r="BB34" s="31">
        <f>ROUND(IFERROR(VLOOKUP(BA34,'Начисление очков 2024'!$G$4:$H$69,2,FALSE),0)/4,0)</f>
        <v>14</v>
      </c>
      <c r="BC34" s="6" t="s">
        <v>572</v>
      </c>
      <c r="BD34" s="28">
        <f>IFERROR(VLOOKUP(BC34,'Начисление очков 2023'!$AA$4:$AB$69,2,FALSE),0)</f>
        <v>0</v>
      </c>
      <c r="BE34" s="32" t="s">
        <v>572</v>
      </c>
      <c r="BF34" s="31">
        <f>IFERROR(VLOOKUP(BE34,'Начисление очков 2024'!$G$4:$H$69,2,FALSE),0)</f>
        <v>0</v>
      </c>
      <c r="BG34" s="6">
        <v>8</v>
      </c>
      <c r="BH34" s="28">
        <f>IFERROR(VLOOKUP(BG34,'Начисление очков 2024'!$Q$4:$R$69,2,FALSE),0)</f>
        <v>38</v>
      </c>
      <c r="BI34" s="32" t="s">
        <v>572</v>
      </c>
      <c r="BJ34" s="31">
        <f>IFERROR(VLOOKUP(BI34,'Начисление очков 2024'!$AA$4:$AB$69,2,FALSE),0)</f>
        <v>0</v>
      </c>
      <c r="BK34" s="6" t="s">
        <v>572</v>
      </c>
      <c r="BL34" s="28">
        <f>IFERROR(VLOOKUP(BK34,'Начисление очков 2023'!$V$4:$W$69,2,FALSE),0)</f>
        <v>0</v>
      </c>
      <c r="BM34" s="32" t="s">
        <v>572</v>
      </c>
      <c r="BN34" s="31">
        <f>ROUND(IFERROR(VLOOKUP(BM34,'Начисление очков 2023'!$L$4:$M$69,2,FALSE),0)/4,0)</f>
        <v>0</v>
      </c>
      <c r="BO34" s="6" t="s">
        <v>572</v>
      </c>
      <c r="BP34" s="28">
        <f>IFERROR(VLOOKUP(BO34,'Начисление очков 2023'!$AA$4:$AB$69,2,FALSE),0)</f>
        <v>0</v>
      </c>
      <c r="BQ34" s="32">
        <v>4</v>
      </c>
      <c r="BR34" s="31">
        <f>ROUND(IFERROR(VLOOKUP(BQ34,'Начисление очков 2023'!$L$4:$M$69,2,FALSE),0)/4,0)</f>
        <v>33</v>
      </c>
      <c r="BS34" s="6" t="s">
        <v>572</v>
      </c>
      <c r="BT34" s="28">
        <f>IFERROR(VLOOKUP(BS34,'Начисление очков 2023'!$AA$4:$AB$69,2,FALSE),0)</f>
        <v>0</v>
      </c>
      <c r="BU34" s="32" t="s">
        <v>572</v>
      </c>
      <c r="BV34" s="31">
        <f>IFERROR(VLOOKUP(BU34,'Начисление очков 2023'!$L$4:$M$69,2,FALSE),0)</f>
        <v>0</v>
      </c>
      <c r="BW34" s="6" t="s">
        <v>572</v>
      </c>
      <c r="BX34" s="28">
        <f>IFERROR(VLOOKUP(BW34,'Начисление очков 2023'!$AA$4:$AB$69,2,FALSE),0)</f>
        <v>0</v>
      </c>
      <c r="BY34" s="32" t="s">
        <v>572</v>
      </c>
      <c r="BZ34" s="31">
        <f>IFERROR(VLOOKUP(BY34,'Начисление очков 2023'!$AF$4:$AG$69,2,FALSE),0)</f>
        <v>0</v>
      </c>
      <c r="CA34" s="6" t="s">
        <v>572</v>
      </c>
      <c r="CB34" s="28">
        <f>IFERROR(VLOOKUP(CA34,'Начисление очков 2023'!$V$4:$W$69,2,FALSE),0)</f>
        <v>0</v>
      </c>
      <c r="CC34" s="32" t="s">
        <v>572</v>
      </c>
      <c r="CD34" s="31">
        <f>IFERROR(VLOOKUP(CC34,'Начисление очков 2023'!$AA$4:$AB$69,2,FALSE),0)</f>
        <v>0</v>
      </c>
      <c r="CE34" s="97"/>
      <c r="CF34" s="96"/>
      <c r="CG34" s="32" t="s">
        <v>572</v>
      </c>
      <c r="CH34" s="31">
        <f>IFERROR(VLOOKUP(CG34,'Начисление очков 2023'!$AA$4:$AB$69,2,FALSE),0)</f>
        <v>0</v>
      </c>
      <c r="CI34" s="6">
        <v>34</v>
      </c>
      <c r="CJ34" s="28">
        <f>IFERROR(VLOOKUP(CI34,'Начисление очков 2023_1'!$B$4:$C$117,2,FALSE),0)</f>
        <v>30</v>
      </c>
      <c r="CK34" s="32" t="s">
        <v>572</v>
      </c>
      <c r="CL34" s="31">
        <f>IFERROR(VLOOKUP(CK34,'Начисление очков 2023'!$V$4:$W$69,2,FALSE),0)</f>
        <v>0</v>
      </c>
      <c r="CM34" s="6" t="s">
        <v>572</v>
      </c>
      <c r="CN34" s="28">
        <f>IFERROR(VLOOKUP(CM34,'Начисление очков 2023'!$AF$4:$AG$69,2,FALSE),0)</f>
        <v>0</v>
      </c>
      <c r="CO34" s="32">
        <v>18</v>
      </c>
      <c r="CP34" s="31">
        <f>IFERROR(VLOOKUP(CO34,'Начисление очков 2023'!$G$4:$H$69,2,FALSE),0)</f>
        <v>38</v>
      </c>
      <c r="CQ34" s="6" t="s">
        <v>572</v>
      </c>
      <c r="CR34" s="28">
        <f>IFERROR(VLOOKUP(CQ34,'Начисление очков 2023'!$AA$4:$AB$69,2,FALSE),0)</f>
        <v>0</v>
      </c>
      <c r="CS34" s="32">
        <v>3</v>
      </c>
      <c r="CT34" s="31">
        <f>IFERROR(VLOOKUP(CS34,'Начисление очков 2023'!$Q$4:$R$69,2,FALSE),0)</f>
        <v>90</v>
      </c>
      <c r="CU34" s="6" t="s">
        <v>572</v>
      </c>
      <c r="CV34" s="28">
        <f>IFERROR(VLOOKUP(CU34,'Начисление очков 2023'!$AF$4:$AG$69,2,FALSE),0)</f>
        <v>0</v>
      </c>
      <c r="CW34" s="32" t="s">
        <v>572</v>
      </c>
      <c r="CX34" s="31">
        <f>IFERROR(VLOOKUP(CW34,'Начисление очков 2023'!$AA$4:$AB$69,2,FALSE),0)</f>
        <v>0</v>
      </c>
      <c r="CY34" s="6" t="s">
        <v>572</v>
      </c>
      <c r="CZ34" s="28">
        <f>IFERROR(VLOOKUP(CY34,'Начисление очков 2023'!$AA$4:$AB$69,2,FALSE),0)</f>
        <v>0</v>
      </c>
      <c r="DA34" s="32">
        <v>32</v>
      </c>
      <c r="DB34" s="31">
        <f>IFERROR(VLOOKUP(DA34,'Начисление очков 2023'!$L$4:$M$69,2,FALSE),0)</f>
        <v>10</v>
      </c>
      <c r="DC34" s="6">
        <v>12</v>
      </c>
      <c r="DD34" s="28">
        <f>IFERROR(VLOOKUP(DC34,'Начисление очков 2023'!$L$4:$M$69,2,FALSE),0)</f>
        <v>40</v>
      </c>
      <c r="DE34" s="32">
        <v>20</v>
      </c>
      <c r="DF34" s="31">
        <f>IFERROR(VLOOKUP(DE34,'Начисление очков 2023'!$G$4:$H$69,2,FALSE),0)</f>
        <v>27</v>
      </c>
      <c r="DG34" s="6" t="s">
        <v>572</v>
      </c>
      <c r="DH34" s="28">
        <f>IFERROR(VLOOKUP(DG34,'Начисление очков 2023'!$AA$4:$AB$69,2,FALSE),0)</f>
        <v>0</v>
      </c>
      <c r="DI34" s="32" t="s">
        <v>572</v>
      </c>
      <c r="DJ34" s="31">
        <f>IFERROR(VLOOKUP(DI34,'Начисление очков 2023'!$AF$4:$AG$69,2,FALSE),0)</f>
        <v>0</v>
      </c>
      <c r="DK34" s="6" t="s">
        <v>572</v>
      </c>
      <c r="DL34" s="28">
        <f>IFERROR(VLOOKUP(DK34,'Начисление очков 2023'!$V$4:$W$69,2,FALSE),0)</f>
        <v>0</v>
      </c>
      <c r="DM34" s="32">
        <v>12</v>
      </c>
      <c r="DN34" s="31">
        <f>IFERROR(VLOOKUP(DM34,'Начисление очков 2023'!$Q$4:$R$69,2,FALSE),0)</f>
        <v>23</v>
      </c>
      <c r="DO34" s="6" t="s">
        <v>572</v>
      </c>
      <c r="DP34" s="28">
        <f>IFERROR(VLOOKUP(DO34,'Начисление очков 2023'!$AA$4:$AB$69,2,FALSE),0)</f>
        <v>0</v>
      </c>
      <c r="DQ34" s="32" t="s">
        <v>572</v>
      </c>
      <c r="DR34" s="31">
        <f>IFERROR(VLOOKUP(DQ34,'Начисление очков 2023'!$AA$4:$AB$69,2,FALSE),0)</f>
        <v>0</v>
      </c>
      <c r="DS34" s="6" t="s">
        <v>572</v>
      </c>
      <c r="DT34" s="28">
        <f>IFERROR(VLOOKUP(DS34,'Начисление очков 2023'!$AA$4:$AB$69,2,FALSE),0)</f>
        <v>0</v>
      </c>
      <c r="DU34" s="32" t="s">
        <v>572</v>
      </c>
      <c r="DV34" s="31">
        <f>IFERROR(VLOOKUP(DU34,'Начисление очков 2023'!$AF$4:$AG$69,2,FALSE),0)</f>
        <v>0</v>
      </c>
      <c r="DW34" s="6" t="s">
        <v>572</v>
      </c>
      <c r="DX34" s="28">
        <f>IFERROR(VLOOKUP(DW34,'Начисление очков 2023'!$AA$4:$AB$69,2,FALSE),0)</f>
        <v>0</v>
      </c>
      <c r="DY34" s="32">
        <v>10</v>
      </c>
      <c r="DZ34" s="31">
        <f>IFERROR(VLOOKUP(DY34,'Начисление очков 2023'!$B$4:$C$69,2,FALSE),0)</f>
        <v>125</v>
      </c>
      <c r="EA34" s="6" t="s">
        <v>572</v>
      </c>
      <c r="EB34" s="28">
        <f>IFERROR(VLOOKUP(EA34,'Начисление очков 2023'!$AA$4:$AB$69,2,FALSE),0)</f>
        <v>0</v>
      </c>
      <c r="EC34" s="32" t="s">
        <v>572</v>
      </c>
      <c r="ED34" s="31">
        <f>IFERROR(VLOOKUP(EC34,'Начисление очков 2023'!$V$4:$W$69,2,FALSE),0)</f>
        <v>0</v>
      </c>
      <c r="EE34" s="6" t="s">
        <v>572</v>
      </c>
      <c r="EF34" s="28">
        <f>IFERROR(VLOOKUP(EE34,'Начисление очков 2023'!$AA$4:$AB$69,2,FALSE),0)</f>
        <v>0</v>
      </c>
      <c r="EG34" s="32" t="s">
        <v>572</v>
      </c>
      <c r="EH34" s="31">
        <f>IFERROR(VLOOKUP(EG34,'Начисление очков 2023'!$AA$4:$AB$69,2,FALSE),0)</f>
        <v>0</v>
      </c>
      <c r="EI34" s="6">
        <v>16</v>
      </c>
      <c r="EJ34" s="28">
        <f>IFERROR(VLOOKUP(EI34,'Начисление очков 2023'!$G$4:$H$69,2,FALSE),0)</f>
        <v>55</v>
      </c>
      <c r="EK34" s="32" t="s">
        <v>572</v>
      </c>
      <c r="EL34" s="31">
        <f>IFERROR(VLOOKUP(EK34,'Начисление очков 2023'!$V$4:$W$69,2,FALSE),0)</f>
        <v>0</v>
      </c>
      <c r="EM34" s="6" t="s">
        <v>572</v>
      </c>
      <c r="EN34" s="28">
        <f>IFERROR(VLOOKUP(EM34,'Начисление очков 2023'!$B$4:$C$101,2,FALSE),0)</f>
        <v>0</v>
      </c>
      <c r="EO34" s="32" t="s">
        <v>572</v>
      </c>
      <c r="EP34" s="31">
        <f>IFERROR(VLOOKUP(EO34,'Начисление очков 2023'!$AA$4:$AB$69,2,FALSE),0)</f>
        <v>0</v>
      </c>
      <c r="EQ34" s="6" t="s">
        <v>572</v>
      </c>
      <c r="ER34" s="28">
        <f>IFERROR(VLOOKUP(EQ34,'Начисление очков 2023'!$AF$4:$AG$69,2,FALSE),0)</f>
        <v>0</v>
      </c>
      <c r="ES34" s="32" t="s">
        <v>572</v>
      </c>
      <c r="ET34" s="31">
        <f>IFERROR(VLOOKUP(ES34,'Начисление очков 2023'!$B$4:$C$101,2,FALSE),0)</f>
        <v>0</v>
      </c>
      <c r="EU34" s="6">
        <v>18</v>
      </c>
      <c r="EV34" s="28">
        <f>IFERROR(VLOOKUP(EU34,'Начисление очков 2023'!$G$4:$H$69,2,FALSE),0)</f>
        <v>38</v>
      </c>
      <c r="EW34" s="32" t="s">
        <v>572</v>
      </c>
      <c r="EX34" s="31">
        <f>IFERROR(VLOOKUP(EW34,'Начисление очков 2023'!$AA$4:$AB$69,2,FALSE),0)</f>
        <v>0</v>
      </c>
      <c r="EY34" s="6" t="s">
        <v>572</v>
      </c>
      <c r="EZ34" s="28">
        <f>IFERROR(VLOOKUP(EY34,'Начисление очков 2023'!$AA$4:$AB$69,2,FALSE),0)</f>
        <v>0</v>
      </c>
      <c r="FA34" s="32">
        <v>8</v>
      </c>
      <c r="FB34" s="31">
        <f>IFERROR(VLOOKUP(FA34,'Начисление очков 2023'!$L$4:$M$69,2,FALSE),0)</f>
        <v>65</v>
      </c>
      <c r="FC34" s="6" t="s">
        <v>572</v>
      </c>
      <c r="FD34" s="28">
        <f>IFERROR(VLOOKUP(FC34,'Начисление очков 2023'!$AF$4:$AG$69,2,FALSE),0)</f>
        <v>0</v>
      </c>
      <c r="FE34" s="32" t="s">
        <v>572</v>
      </c>
      <c r="FF34" s="31">
        <f>IFERROR(VLOOKUP(FE34,'Начисление очков 2023'!$AA$4:$AB$69,2,FALSE),0)</f>
        <v>0</v>
      </c>
      <c r="FG34" s="6">
        <v>17</v>
      </c>
      <c r="FH34" s="28">
        <f>IFERROR(VLOOKUP(FG34,'Начисление очков 2023'!$G$4:$H$69,2,FALSE),0)</f>
        <v>50</v>
      </c>
      <c r="FI34" s="32" t="s">
        <v>572</v>
      </c>
      <c r="FJ34" s="31">
        <f>IFERROR(VLOOKUP(FI34,'Начисление очков 2023'!$AA$4:$AB$69,2,FALSE),0)</f>
        <v>0</v>
      </c>
      <c r="FK34" s="6" t="s">
        <v>572</v>
      </c>
      <c r="FL34" s="28">
        <f>IFERROR(VLOOKUP(FK34,'Начисление очков 2023'!$AA$4:$AB$69,2,FALSE),0)</f>
        <v>0</v>
      </c>
      <c r="FM34" s="32" t="s">
        <v>572</v>
      </c>
      <c r="FN34" s="31">
        <f>IFERROR(VLOOKUP(FM34,'Начисление очков 2023'!$AA$4:$AB$69,2,FALSE),0)</f>
        <v>0</v>
      </c>
      <c r="FO34" s="6" t="s">
        <v>572</v>
      </c>
      <c r="FP34" s="28">
        <f>IFERROR(VLOOKUP(FO34,'Начисление очков 2023'!$AF$4:$AG$69,2,FALSE),0)</f>
        <v>0</v>
      </c>
      <c r="FQ34" s="109">
        <v>25</v>
      </c>
      <c r="FR34" s="110" t="s">
        <v>563</v>
      </c>
      <c r="FS34" s="110"/>
      <c r="FT34" s="109">
        <v>4</v>
      </c>
      <c r="FU34" s="111"/>
      <c r="FV34" s="108">
        <v>603</v>
      </c>
      <c r="FW34" s="106">
        <v>0</v>
      </c>
      <c r="FX34" s="107" t="s">
        <v>563</v>
      </c>
      <c r="FY34" s="108">
        <v>779</v>
      </c>
      <c r="FZ34" s="127" t="s">
        <v>572</v>
      </c>
      <c r="GA34" s="121">
        <f>IFERROR(VLOOKUP(FZ34,'Начисление очков 2023'!$AA$4:$AB$69,2,FALSE),0)</f>
        <v>0</v>
      </c>
    </row>
    <row r="35" spans="1:205" ht="15.95" customHeight="1" x14ac:dyDescent="0.25">
      <c r="B35" s="6" t="str">
        <f>IFERROR(INDEX('Ласт турнир'!$A$1:$A$96,MATCH($D35,'Ласт турнир'!$B$1:$B$96,0)),"")</f>
        <v/>
      </c>
      <c r="D35" s="39" t="s">
        <v>776</v>
      </c>
      <c r="E35" s="40">
        <f>E34+1</f>
        <v>26</v>
      </c>
      <c r="F35" s="59" t="str">
        <f>IF(FQ35=0," ",IF(FQ35-E35=0," ",FQ35-E35))</f>
        <v xml:space="preserve"> </v>
      </c>
      <c r="G35" s="44"/>
      <c r="H35" s="54">
        <v>4</v>
      </c>
      <c r="I35" s="134"/>
      <c r="J35" s="139">
        <f>AB35+AP35+BB35+BN35+BR35+SUMPRODUCT(LARGE((T35,V35,X35,Z35,AD35,AF35,AH35,AJ35,AL35,AN35,AR35,AT35,AV35,AX35,AZ35,BD35,BF35,BH35,BJ35,BL35,BP35,BT35,BV35,BX35,BZ35,CB35,CD35,CF35,CH35,CJ35,CL35,CN35,CP35,CR35,CT35,CV35,CX35,CZ35,DB35,DD35,DF35,DH35,DJ35,DL35,DN35,DP35,DR35,DT35,DV35,DX35,DZ35,EB35,ED35,EF35,EH35,EJ35,EL35,EN35,EP35,ER35,ET35,EV35,EX35,EZ35,FB35,FD35,FF35,FH35,FJ35,FL35,FN35,FP35),{1,2,3,4,5,6,7,8}))</f>
        <v>580</v>
      </c>
      <c r="K35" s="135">
        <f>J35-FV35</f>
        <v>0</v>
      </c>
      <c r="L35" s="140" t="str">
        <f>IF(SUMIF(S35:FP35,"&lt;0")&lt;&gt;0,SUMIF(S35:FP35,"&lt;0")*(-1)," ")</f>
        <v xml:space="preserve"> </v>
      </c>
      <c r="M35" s="141">
        <f>T35+V35+X35+Z35+AB35+AD35+AF35+AH35+AJ35+AL35+AN35+AP35+AR35+AT35+AV35+AX35+AZ35+BB35+BD35+BF35+BH35+BJ35+BL35+BN35+BP35+BR35+BT35+BV35+BX35+BZ35+CB35+CD35+CF35+CH35+CJ35+CL35+CN35+CP35+CR35+CT35+CV35+CX35+CZ35+DB35+DD35+DF35+DH35+DJ35+DL35+DN35+DP35+DR35+DT35+DV35+DX35+DZ35+EB35+ED35+EF35+EH35+EJ35+EL35+EN35+EP35+ER35+ET35+EV35+EX35+EZ35+FB35+FD35+FF35+FH35+FJ35+FL35+FN35+FP35</f>
        <v>652</v>
      </c>
      <c r="N35" s="135">
        <f>M35-FY35</f>
        <v>0</v>
      </c>
      <c r="O35" s="136">
        <f>ROUNDUP(COUNTIF(S35:FP35,"&gt; 0")/2,0)</f>
        <v>16</v>
      </c>
      <c r="P35" s="142">
        <f>IF(O35=0,"-",IF(O35-R35&gt;8,J35/(8+R35),J35/O35))</f>
        <v>52.727272727272727</v>
      </c>
      <c r="Q35" s="145">
        <f>IF(OR(M35=0,O35=0),"-",M35/O35)</f>
        <v>40.75</v>
      </c>
      <c r="R35" s="150">
        <f>+IF(AA35="",0,1)+IF(AO35="",0,1)++IF(BA35="",0,1)+IF(BM35="",0,1)+IF(BQ35="",0,1)</f>
        <v>3</v>
      </c>
      <c r="S35" s="6" t="s">
        <v>572</v>
      </c>
      <c r="T35" s="28">
        <f>IFERROR(VLOOKUP(S35,'Начисление очков 2024'!$AA$4:$AB$69,2,FALSE),0)</f>
        <v>0</v>
      </c>
      <c r="U35" s="32" t="s">
        <v>572</v>
      </c>
      <c r="V35" s="31">
        <f>IFERROR(VLOOKUP(U35,'Начисление очков 2024'!$AA$4:$AB$69,2,FALSE),0)</f>
        <v>0</v>
      </c>
      <c r="W35" s="6" t="s">
        <v>572</v>
      </c>
      <c r="X35" s="28">
        <f>IFERROR(VLOOKUP(W35,'Начисление очков 2024'!$L$4:$M$69,2,FALSE),0)</f>
        <v>0</v>
      </c>
      <c r="Y35" s="32" t="s">
        <v>572</v>
      </c>
      <c r="Z35" s="31">
        <f>IFERROR(VLOOKUP(Y35,'Начисление очков 2024'!$AA$4:$AB$69,2,FALSE),0)</f>
        <v>0</v>
      </c>
      <c r="AA35" s="6" t="s">
        <v>572</v>
      </c>
      <c r="AB35" s="28">
        <f>ROUND(IFERROR(VLOOKUP(AA35,'Начисление очков 2024'!$L$4:$M$69,2,FALSE),0)/4,0)</f>
        <v>0</v>
      </c>
      <c r="AC35" s="32" t="s">
        <v>572</v>
      </c>
      <c r="AD35" s="31">
        <f>IFERROR(VLOOKUP(AC35,'Начисление очков 2024'!$AA$4:$AB$69,2,FALSE),0)</f>
        <v>0</v>
      </c>
      <c r="AE35" s="6" t="s">
        <v>572</v>
      </c>
      <c r="AF35" s="28">
        <f>IFERROR(VLOOKUP(AE35,'Начисление очков 2024'!$AA$4:$AB$69,2,FALSE),0)</f>
        <v>0</v>
      </c>
      <c r="AG35" s="32" t="s">
        <v>572</v>
      </c>
      <c r="AH35" s="31">
        <f>IFERROR(VLOOKUP(AG35,'Начисление очков 2024'!$Q$4:$R$69,2,FALSE),0)</f>
        <v>0</v>
      </c>
      <c r="AI35" s="6" t="s">
        <v>572</v>
      </c>
      <c r="AJ35" s="28">
        <f>IFERROR(VLOOKUP(AI35,'Начисление очков 2024'!$AA$4:$AB$69,2,FALSE),0)</f>
        <v>0</v>
      </c>
      <c r="AK35" s="32" t="s">
        <v>572</v>
      </c>
      <c r="AL35" s="31">
        <f>IFERROR(VLOOKUP(AK35,'Начисление очков 2024'!$AA$4:$AB$69,2,FALSE),0)</f>
        <v>0</v>
      </c>
      <c r="AM35" s="6" t="s">
        <v>572</v>
      </c>
      <c r="AN35" s="28">
        <f>IFERROR(VLOOKUP(AM35,'Начисление очков 2023'!$AF$4:$AG$69,2,FALSE),0)</f>
        <v>0</v>
      </c>
      <c r="AO35" s="32" t="s">
        <v>572</v>
      </c>
      <c r="AP35" s="31">
        <f>ROUND(IFERROR(VLOOKUP(AO35,'Начисление очков 2024'!$G$4:$H$69,2,FALSE),0)/4,0)</f>
        <v>0</v>
      </c>
      <c r="AQ35" s="6" t="s">
        <v>572</v>
      </c>
      <c r="AR35" s="28">
        <f>IFERROR(VLOOKUP(AQ35,'Начисление очков 2024'!$AA$4:$AB$69,2,FALSE),0)</f>
        <v>0</v>
      </c>
      <c r="AS35" s="32" t="s">
        <v>572</v>
      </c>
      <c r="AT35" s="31">
        <f>IFERROR(VLOOKUP(AS35,'Начисление очков 2024'!$G$4:$H$69,2,FALSE),0)</f>
        <v>0</v>
      </c>
      <c r="AU35" s="6" t="s">
        <v>572</v>
      </c>
      <c r="AV35" s="28">
        <f>IFERROR(VLOOKUP(AU35,'Начисление очков 2023'!$V$4:$W$69,2,FALSE),0)</f>
        <v>0</v>
      </c>
      <c r="AW35" s="32">
        <v>32</v>
      </c>
      <c r="AX35" s="31">
        <f>IFERROR(VLOOKUP(AW35,'Начисление очков 2024'!$Q$4:$R$69,2,FALSE),0)</f>
        <v>6</v>
      </c>
      <c r="AY35" s="6" t="s">
        <v>572</v>
      </c>
      <c r="AZ35" s="28">
        <f>IFERROR(VLOOKUP(AY35,'Начисление очков 2024'!$AA$4:$AB$69,2,FALSE),0)</f>
        <v>0</v>
      </c>
      <c r="BA35" s="32">
        <v>24</v>
      </c>
      <c r="BB35" s="31">
        <f>ROUND(IFERROR(VLOOKUP(BA35,'Начисление очков 2024'!$G$4:$H$69,2,FALSE),0)/4,0)</f>
        <v>5</v>
      </c>
      <c r="BC35" s="6" t="s">
        <v>572</v>
      </c>
      <c r="BD35" s="28">
        <f>IFERROR(VLOOKUP(BC35,'Начисление очков 2023'!$AA$4:$AB$69,2,FALSE),0)</f>
        <v>0</v>
      </c>
      <c r="BE35" s="32">
        <v>32</v>
      </c>
      <c r="BF35" s="31">
        <f>IFERROR(VLOOKUP(BE35,'Начисление очков 2024'!$G$4:$H$69,2,FALSE),0)</f>
        <v>18</v>
      </c>
      <c r="BG35" s="6" t="s">
        <v>572</v>
      </c>
      <c r="BH35" s="28">
        <f>IFERROR(VLOOKUP(BG35,'Начисление очков 2024'!$Q$4:$R$69,2,FALSE),0)</f>
        <v>0</v>
      </c>
      <c r="BI35" s="32" t="s">
        <v>572</v>
      </c>
      <c r="BJ35" s="31">
        <f>IFERROR(VLOOKUP(BI35,'Начисление очков 2024'!$AA$4:$AB$69,2,FALSE),0)</f>
        <v>0</v>
      </c>
      <c r="BK35" s="6" t="s">
        <v>572</v>
      </c>
      <c r="BL35" s="28">
        <f>IFERROR(VLOOKUP(BK35,'Начисление очков 2023'!$V$4:$W$69,2,FALSE),0)</f>
        <v>0</v>
      </c>
      <c r="BM35" s="32">
        <v>16</v>
      </c>
      <c r="BN35" s="31">
        <f>ROUND(IFERROR(VLOOKUP(BM35,'Начисление очков 2023'!$L$4:$M$69,2,FALSE),0)/4,0)</f>
        <v>8</v>
      </c>
      <c r="BO35" s="6" t="s">
        <v>572</v>
      </c>
      <c r="BP35" s="28">
        <f>IFERROR(VLOOKUP(BO35,'Начисление очков 2023'!$AA$4:$AB$69,2,FALSE),0)</f>
        <v>0</v>
      </c>
      <c r="BQ35" s="32">
        <v>20</v>
      </c>
      <c r="BR35" s="31">
        <f>ROUND(IFERROR(VLOOKUP(BQ35,'Начисление очков 2023'!$L$4:$M$69,2,FALSE),0)/4,0)</f>
        <v>4</v>
      </c>
      <c r="BS35" s="6" t="s">
        <v>572</v>
      </c>
      <c r="BT35" s="28">
        <f>IFERROR(VLOOKUP(BS35,'Начисление очков 2023'!$AA$4:$AB$69,2,FALSE),0)</f>
        <v>0</v>
      </c>
      <c r="BU35" s="32" t="s">
        <v>572</v>
      </c>
      <c r="BV35" s="31">
        <f>IFERROR(VLOOKUP(BU35,'Начисление очков 2023'!$L$4:$M$69,2,FALSE),0)</f>
        <v>0</v>
      </c>
      <c r="BW35" s="6" t="s">
        <v>572</v>
      </c>
      <c r="BX35" s="28">
        <f>IFERROR(VLOOKUP(BW35,'Начисление очков 2023'!$AA$4:$AB$69,2,FALSE),0)</f>
        <v>0</v>
      </c>
      <c r="BY35" s="32" t="s">
        <v>572</v>
      </c>
      <c r="BZ35" s="31">
        <f>IFERROR(VLOOKUP(BY35,'Начисление очков 2023'!$AF$4:$AG$69,2,FALSE),0)</f>
        <v>0</v>
      </c>
      <c r="CA35" s="6" t="s">
        <v>572</v>
      </c>
      <c r="CB35" s="28">
        <f>IFERROR(VLOOKUP(CA35,'Начисление очков 2023'!$V$4:$W$69,2,FALSE),0)</f>
        <v>0</v>
      </c>
      <c r="CC35" s="32" t="s">
        <v>572</v>
      </c>
      <c r="CD35" s="31">
        <f>IFERROR(VLOOKUP(CC35,'Начисление очков 2023'!$AA$4:$AB$69,2,FALSE),0)</f>
        <v>0</v>
      </c>
      <c r="CE35" s="47"/>
      <c r="CF35" s="96"/>
      <c r="CG35" s="32" t="s">
        <v>572</v>
      </c>
      <c r="CH35" s="31">
        <f>IFERROR(VLOOKUP(CG35,'Начисление очков 2023'!$AA$4:$AB$69,2,FALSE),0)</f>
        <v>0</v>
      </c>
      <c r="CI35" s="6">
        <v>42</v>
      </c>
      <c r="CJ35" s="28">
        <f>IFERROR(VLOOKUP(CI35,'Начисление очков 2023_1'!$B$4:$C$117,2,FALSE),0)</f>
        <v>23</v>
      </c>
      <c r="CK35" s="32" t="s">
        <v>572</v>
      </c>
      <c r="CL35" s="31">
        <f>IFERROR(VLOOKUP(CK35,'Начисление очков 2023'!$V$4:$W$69,2,FALSE),0)</f>
        <v>0</v>
      </c>
      <c r="CM35" s="6" t="s">
        <v>572</v>
      </c>
      <c r="CN35" s="28">
        <f>IFERROR(VLOOKUP(CM35,'Начисление очков 2023'!$AF$4:$AG$69,2,FALSE),0)</f>
        <v>0</v>
      </c>
      <c r="CO35" s="32">
        <v>9</v>
      </c>
      <c r="CP35" s="31">
        <f>IFERROR(VLOOKUP(CO35,'Начисление очков 2023'!$G$4:$H$69,2,FALSE),0)</f>
        <v>90</v>
      </c>
      <c r="CQ35" s="6" t="s">
        <v>572</v>
      </c>
      <c r="CR35" s="28">
        <f>IFERROR(VLOOKUP(CQ35,'Начисление очков 2023'!$AA$4:$AB$69,2,FALSE),0)</f>
        <v>0</v>
      </c>
      <c r="CS35" s="32">
        <v>1</v>
      </c>
      <c r="CT35" s="31">
        <f>IFERROR(VLOOKUP(CS35,'Начисление очков 2023'!$Q$4:$R$69,2,FALSE),0)</f>
        <v>215</v>
      </c>
      <c r="CU35" s="6" t="s">
        <v>572</v>
      </c>
      <c r="CV35" s="28">
        <f>IFERROR(VLOOKUP(CU35,'Начисление очков 2023'!$AF$4:$AG$69,2,FALSE),0)</f>
        <v>0</v>
      </c>
      <c r="CW35" s="32" t="s">
        <v>572</v>
      </c>
      <c r="CX35" s="31">
        <f>IFERROR(VLOOKUP(CW35,'Начисление очков 2023'!$AA$4:$AB$69,2,FALSE),0)</f>
        <v>0</v>
      </c>
      <c r="CY35" s="6" t="s">
        <v>572</v>
      </c>
      <c r="CZ35" s="28">
        <f>IFERROR(VLOOKUP(CY35,'Начисление очков 2023'!$AA$4:$AB$69,2,FALSE),0)</f>
        <v>0</v>
      </c>
      <c r="DA35" s="32">
        <v>24</v>
      </c>
      <c r="DB35" s="31">
        <f>IFERROR(VLOOKUP(DA35,'Начисление очков 2023'!$L$4:$M$69,2,FALSE),0)</f>
        <v>12</v>
      </c>
      <c r="DC35" s="6" t="s">
        <v>572</v>
      </c>
      <c r="DD35" s="28">
        <f>IFERROR(VLOOKUP(DC35,'Начисление очков 2023'!$L$4:$M$69,2,FALSE),0)</f>
        <v>0</v>
      </c>
      <c r="DE35" s="32" t="s">
        <v>572</v>
      </c>
      <c r="DF35" s="31">
        <f>IFERROR(VLOOKUP(DE35,'Начисление очков 2023'!$G$4:$H$69,2,FALSE),0)</f>
        <v>0</v>
      </c>
      <c r="DG35" s="6" t="s">
        <v>572</v>
      </c>
      <c r="DH35" s="28">
        <f>IFERROR(VLOOKUP(DG35,'Начисление очков 2023'!$AA$4:$AB$69,2,FALSE),0)</f>
        <v>0</v>
      </c>
      <c r="DI35" s="32" t="s">
        <v>572</v>
      </c>
      <c r="DJ35" s="31">
        <f>IFERROR(VLOOKUP(DI35,'Начисление очков 2023'!$AF$4:$AG$69,2,FALSE),0)</f>
        <v>0</v>
      </c>
      <c r="DK35" s="6" t="s">
        <v>572</v>
      </c>
      <c r="DL35" s="28">
        <f>IFERROR(VLOOKUP(DK35,'Начисление очков 2023'!$V$4:$W$69,2,FALSE),0)</f>
        <v>0</v>
      </c>
      <c r="DM35" s="32">
        <v>5</v>
      </c>
      <c r="DN35" s="31">
        <f>IFERROR(VLOOKUP(DM35,'Начисление очков 2023'!$Q$4:$R$69,2,FALSE),0)</f>
        <v>55</v>
      </c>
      <c r="DO35" s="6" t="s">
        <v>572</v>
      </c>
      <c r="DP35" s="28">
        <f>IFERROR(VLOOKUP(DO35,'Начисление очков 2023'!$AA$4:$AB$69,2,FALSE),0)</f>
        <v>0</v>
      </c>
      <c r="DQ35" s="32" t="s">
        <v>572</v>
      </c>
      <c r="DR35" s="31">
        <f>IFERROR(VLOOKUP(DQ35,'Начисление очков 2023'!$AA$4:$AB$69,2,FALSE),0)</f>
        <v>0</v>
      </c>
      <c r="DS35" s="6" t="s">
        <v>572</v>
      </c>
      <c r="DT35" s="28">
        <f>IFERROR(VLOOKUP(DS35,'Начисление очков 2023'!$AA$4:$AB$69,2,FALSE),0)</f>
        <v>0</v>
      </c>
      <c r="DU35" s="32" t="s">
        <v>572</v>
      </c>
      <c r="DV35" s="31">
        <f>IFERROR(VLOOKUP(DU35,'Начисление очков 2023'!$AF$4:$AG$69,2,FALSE),0)</f>
        <v>0</v>
      </c>
      <c r="DW35" s="6" t="s">
        <v>572</v>
      </c>
      <c r="DX35" s="28">
        <f>IFERROR(VLOOKUP(DW35,'Начисление очков 2023'!$AA$4:$AB$69,2,FALSE),0)</f>
        <v>0</v>
      </c>
      <c r="DY35" s="32" t="s">
        <v>572</v>
      </c>
      <c r="DZ35" s="31">
        <f>IFERROR(VLOOKUP(DY35,'Начисление очков 2023'!$B$4:$C$69,2,FALSE),0)</f>
        <v>0</v>
      </c>
      <c r="EA35" s="6" t="s">
        <v>572</v>
      </c>
      <c r="EB35" s="28">
        <f>IFERROR(VLOOKUP(EA35,'Начисление очков 2023'!$AA$4:$AB$69,2,FALSE),0)</f>
        <v>0</v>
      </c>
      <c r="EC35" s="32">
        <v>6</v>
      </c>
      <c r="ED35" s="31">
        <f>IFERROR(VLOOKUP(EC35,'Начисление очков 2023'!$V$4:$W$69,2,FALSE),0)</f>
        <v>40</v>
      </c>
      <c r="EE35" s="6" t="s">
        <v>572</v>
      </c>
      <c r="EF35" s="28">
        <f>IFERROR(VLOOKUP(EE35,'Начисление очков 2023'!$AA$4:$AB$69,2,FALSE),0)</f>
        <v>0</v>
      </c>
      <c r="EG35" s="32" t="s">
        <v>572</v>
      </c>
      <c r="EH35" s="31">
        <f>IFERROR(VLOOKUP(EG35,'Начисление очков 2023'!$AA$4:$AB$69,2,FALSE),0)</f>
        <v>0</v>
      </c>
      <c r="EI35" s="6" t="s">
        <v>572</v>
      </c>
      <c r="EJ35" s="28">
        <f>IFERROR(VLOOKUP(EI35,'Начисление очков 2023'!$G$4:$H$69,2,FALSE),0)</f>
        <v>0</v>
      </c>
      <c r="EK35" s="32" t="s">
        <v>572</v>
      </c>
      <c r="EL35" s="31">
        <f>IFERROR(VLOOKUP(EK35,'Начисление очков 2023'!$V$4:$W$69,2,FALSE),0)</f>
        <v>0</v>
      </c>
      <c r="EM35" s="6">
        <v>20</v>
      </c>
      <c r="EN35" s="28">
        <f>IFERROR(VLOOKUP(EM35,'Начисление очков 2023'!$B$4:$C$101,2,FALSE),0)</f>
        <v>60</v>
      </c>
      <c r="EO35" s="32" t="s">
        <v>572</v>
      </c>
      <c r="EP35" s="31">
        <f>IFERROR(VLOOKUP(EO35,'Начисление очков 2023'!$AA$4:$AB$69,2,FALSE),0)</f>
        <v>0</v>
      </c>
      <c r="EQ35" s="6" t="s">
        <v>572</v>
      </c>
      <c r="ER35" s="28">
        <f>IFERROR(VLOOKUP(EQ35,'Начисление очков 2023'!$AF$4:$AG$69,2,FALSE),0)</f>
        <v>0</v>
      </c>
      <c r="ES35" s="32">
        <v>32</v>
      </c>
      <c r="ET35" s="31">
        <f>IFERROR(VLOOKUP(ES35,'Начисление очков 2023'!$B$4:$C$101,2,FALSE),0)</f>
        <v>35</v>
      </c>
      <c r="EU35" s="6">
        <v>32</v>
      </c>
      <c r="EV35" s="28">
        <f>IFERROR(VLOOKUP(EU35,'Начисление очков 2023'!$G$4:$H$69,2,FALSE),0)</f>
        <v>18</v>
      </c>
      <c r="EW35" s="32" t="s">
        <v>572</v>
      </c>
      <c r="EX35" s="31">
        <f>IFERROR(VLOOKUP(EW35,'Начисление очков 2023'!$AA$4:$AB$69,2,FALSE),0)</f>
        <v>0</v>
      </c>
      <c r="EY35" s="6" t="s">
        <v>572</v>
      </c>
      <c r="EZ35" s="28">
        <f>IFERROR(VLOOKUP(EY35,'Начисление очков 2023'!$AA$4:$AB$69,2,FALSE),0)</f>
        <v>0</v>
      </c>
      <c r="FA35" s="32">
        <v>10</v>
      </c>
      <c r="FB35" s="31">
        <f>IFERROR(VLOOKUP(FA35,'Начисление очков 2023'!$L$4:$M$69,2,FALSE),0)</f>
        <v>45</v>
      </c>
      <c r="FC35" s="6" t="s">
        <v>572</v>
      </c>
      <c r="FD35" s="28">
        <f>IFERROR(VLOOKUP(FC35,'Начисление очков 2023'!$AF$4:$AG$69,2,FALSE),0)</f>
        <v>0</v>
      </c>
      <c r="FE35" s="32" t="s">
        <v>572</v>
      </c>
      <c r="FF35" s="31">
        <f>IFERROR(VLOOKUP(FE35,'Начисление очков 2023'!$AA$4:$AB$69,2,FALSE),0)</f>
        <v>0</v>
      </c>
      <c r="FG35" s="6">
        <v>32</v>
      </c>
      <c r="FH35" s="28">
        <f>IFERROR(VLOOKUP(FG35,'Начисление очков 2023'!$G$4:$H$69,2,FALSE),0)</f>
        <v>18</v>
      </c>
      <c r="FI35" s="32" t="s">
        <v>572</v>
      </c>
      <c r="FJ35" s="31">
        <f>IFERROR(VLOOKUP(FI35,'Начисление очков 2023'!$AA$4:$AB$69,2,FALSE),0)</f>
        <v>0</v>
      </c>
      <c r="FK35" s="6" t="s">
        <v>572</v>
      </c>
      <c r="FL35" s="28">
        <f>IFERROR(VLOOKUP(FK35,'Начисление очков 2023'!$AA$4:$AB$69,2,FALSE),0)</f>
        <v>0</v>
      </c>
      <c r="FM35" s="32" t="s">
        <v>572</v>
      </c>
      <c r="FN35" s="31">
        <f>IFERROR(VLOOKUP(FM35,'Начисление очков 2023'!$AA$4:$AB$69,2,FALSE),0)</f>
        <v>0</v>
      </c>
      <c r="FO35" s="6" t="s">
        <v>572</v>
      </c>
      <c r="FP35" s="28">
        <f>IFERROR(VLOOKUP(FO35,'Начисление очков 2023'!$AF$4:$AG$69,2,FALSE),0)</f>
        <v>0</v>
      </c>
      <c r="FQ35" s="109">
        <v>26</v>
      </c>
      <c r="FR35" s="110" t="s">
        <v>563</v>
      </c>
      <c r="FS35" s="110"/>
      <c r="FT35" s="109">
        <v>4</v>
      </c>
      <c r="FU35" s="111"/>
      <c r="FV35" s="108">
        <v>580</v>
      </c>
      <c r="FW35" s="106">
        <v>0</v>
      </c>
      <c r="FX35" s="107" t="s">
        <v>563</v>
      </c>
      <c r="FY35" s="108">
        <v>652</v>
      </c>
      <c r="FZ35" s="127" t="s">
        <v>572</v>
      </c>
      <c r="GA35" s="121">
        <f>IFERROR(VLOOKUP(FZ35,'Начисление очков 2023'!$AA$4:$AB$69,2,FALSE),0)</f>
        <v>0</v>
      </c>
    </row>
    <row r="36" spans="1:205" ht="15.95" customHeight="1" x14ac:dyDescent="0.25">
      <c r="B36" s="6" t="str">
        <f>IFERROR(INDEX('Ласт турнир'!$A$1:$A$96,MATCH($D36,'Ласт турнир'!$B$1:$B$96,0)),"")</f>
        <v/>
      </c>
      <c r="D36" s="39" t="s">
        <v>123</v>
      </c>
      <c r="E36" s="40">
        <f>E35+1</f>
        <v>27</v>
      </c>
      <c r="F36" s="59" t="str">
        <f>IF(FQ36=0," ",IF(FQ36-E36=0," ",FQ36-E36))</f>
        <v xml:space="preserve"> </v>
      </c>
      <c r="G36" s="44"/>
      <c r="H36" s="54">
        <v>4</v>
      </c>
      <c r="I36" s="134"/>
      <c r="J36" s="139">
        <f>AB36+AP36+BB36+BN36+BR36+SUMPRODUCT(LARGE((T36,V36,X36,Z36,AD36,AF36,AH36,AJ36,AL36,AN36,AR36,AT36,AV36,AX36,AZ36,BD36,BF36,BH36,BJ36,BL36,BP36,BT36,BV36,BX36,BZ36,CB36,CD36,CF36,CH36,CJ36,CL36,CN36,CP36,CR36,CT36,CV36,CX36,CZ36,DB36,DD36,DF36,DH36,DJ36,DL36,DN36,DP36,DR36,DT36,DV36,DX36,DZ36,EB36,ED36,EF36,EH36,EJ36,EL36,EN36,EP36,ER36,ET36,EV36,EX36,EZ36,FB36,FD36,FF36,FH36,FJ36,FL36,FN36,FP36),{1,2,3,4,5,6,7,8}))</f>
        <v>578</v>
      </c>
      <c r="K36" s="135">
        <f>J36-FV36</f>
        <v>0</v>
      </c>
      <c r="L36" s="140" t="str">
        <f>IF(SUMIF(S36:FP36,"&lt;0")&lt;&gt;0,SUMIF(S36:FP36,"&lt;0")*(-1)," ")</f>
        <v xml:space="preserve"> </v>
      </c>
      <c r="M36" s="141">
        <f>T36+V36+X36+Z36+AB36+AD36+AF36+AH36+AJ36+AL36+AN36+AP36+AR36+AT36+AV36+AX36+AZ36+BB36+BD36+BF36+BH36+BJ36+BL36+BN36+BP36+BR36+BT36+BV36+BX36+BZ36+CB36+CD36+CF36+CH36+CJ36+CL36+CN36+CP36+CR36+CT36+CV36+CX36+CZ36+DB36+DD36+DF36+DH36+DJ36+DL36+DN36+DP36+DR36+DT36+DV36+DX36+DZ36+EB36+ED36+EF36+EH36+EJ36+EL36+EN36+EP36+ER36+ET36+EV36+EX36+EZ36+FB36+FD36+FF36+FH36+FJ36+FL36+FN36+FP36</f>
        <v>942</v>
      </c>
      <c r="N36" s="135">
        <f>M36-FY36</f>
        <v>0</v>
      </c>
      <c r="O36" s="136">
        <f>ROUNDUP(COUNTIF(S36:FP36,"&gt; 0")/2,0)</f>
        <v>24</v>
      </c>
      <c r="P36" s="142">
        <f>IF(O36=0,"-",IF(O36-R36&gt;8,J36/(8+R36),J36/O36))</f>
        <v>48.166666666666664</v>
      </c>
      <c r="Q36" s="145">
        <f>IF(OR(M36=0,O36=0),"-",M36/O36)</f>
        <v>39.25</v>
      </c>
      <c r="R36" s="150">
        <f>+IF(AA36="",0,1)+IF(AO36="",0,1)++IF(BA36="",0,1)+IF(BM36="",0,1)+IF(BQ36="",0,1)</f>
        <v>4</v>
      </c>
      <c r="S36" s="6" t="s">
        <v>572</v>
      </c>
      <c r="T36" s="28">
        <f>IFERROR(VLOOKUP(S36,'Начисление очков 2024'!$AA$4:$AB$69,2,FALSE),0)</f>
        <v>0</v>
      </c>
      <c r="U36" s="32" t="s">
        <v>572</v>
      </c>
      <c r="V36" s="31">
        <f>IFERROR(VLOOKUP(U36,'Начисление очков 2024'!$AA$4:$AB$69,2,FALSE),0)</f>
        <v>0</v>
      </c>
      <c r="W36" s="6">
        <v>10</v>
      </c>
      <c r="X36" s="28">
        <f>IFERROR(VLOOKUP(W36,'Начисление очков 2024'!$L$4:$M$69,2,FALSE),0)</f>
        <v>45</v>
      </c>
      <c r="Y36" s="32" t="s">
        <v>572</v>
      </c>
      <c r="Z36" s="31">
        <f>IFERROR(VLOOKUP(Y36,'Начисление очков 2024'!$AA$4:$AB$69,2,FALSE),0)</f>
        <v>0</v>
      </c>
      <c r="AA36" s="6">
        <v>32</v>
      </c>
      <c r="AB36" s="28">
        <f>ROUND(IFERROR(VLOOKUP(AA36,'Начисление очков 2024'!$L$4:$M$69,2,FALSE),0)/4,0)</f>
        <v>3</v>
      </c>
      <c r="AC36" s="32" t="s">
        <v>572</v>
      </c>
      <c r="AD36" s="31">
        <f>IFERROR(VLOOKUP(AC36,'Начисление очков 2024'!$AA$4:$AB$69,2,FALSE),0)</f>
        <v>0</v>
      </c>
      <c r="AE36" s="6" t="s">
        <v>572</v>
      </c>
      <c r="AF36" s="28">
        <f>IFERROR(VLOOKUP(AE36,'Начисление очков 2024'!$AA$4:$AB$69,2,FALSE),0)</f>
        <v>0</v>
      </c>
      <c r="AG36" s="32">
        <v>16</v>
      </c>
      <c r="AH36" s="31">
        <f>IFERROR(VLOOKUP(AG36,'Начисление очков 2024'!$Q$4:$R$69,2,FALSE),0)</f>
        <v>19</v>
      </c>
      <c r="AI36" s="6" t="s">
        <v>572</v>
      </c>
      <c r="AJ36" s="28">
        <f>IFERROR(VLOOKUP(AI36,'Начисление очков 2024'!$AA$4:$AB$69,2,FALSE),0)</f>
        <v>0</v>
      </c>
      <c r="AK36" s="32" t="s">
        <v>572</v>
      </c>
      <c r="AL36" s="31">
        <f>IFERROR(VLOOKUP(AK36,'Начисление очков 2024'!$AA$4:$AB$69,2,FALSE),0)</f>
        <v>0</v>
      </c>
      <c r="AM36" s="6" t="s">
        <v>572</v>
      </c>
      <c r="AN36" s="28">
        <f>IFERROR(VLOOKUP(AM36,'Начисление очков 2023'!$AF$4:$AG$69,2,FALSE),0)</f>
        <v>0</v>
      </c>
      <c r="AO36" s="32">
        <v>16</v>
      </c>
      <c r="AP36" s="31">
        <f>ROUND(IFERROR(VLOOKUP(AO36,'Начисление очков 2024'!$G$4:$H$69,2,FALSE),0)/4,0)</f>
        <v>14</v>
      </c>
      <c r="AQ36" s="6" t="s">
        <v>572</v>
      </c>
      <c r="AR36" s="28">
        <f>IFERROR(VLOOKUP(AQ36,'Начисление очков 2024'!$AA$4:$AB$69,2,FALSE),0)</f>
        <v>0</v>
      </c>
      <c r="AS36" s="32">
        <v>12</v>
      </c>
      <c r="AT36" s="31">
        <f>IFERROR(VLOOKUP(AS36,'Начисление очков 2024'!$G$4:$H$69,2,FALSE),0)</f>
        <v>65</v>
      </c>
      <c r="AU36" s="6" t="s">
        <v>572</v>
      </c>
      <c r="AV36" s="28">
        <f>IFERROR(VLOOKUP(AU36,'Начисление очков 2023'!$V$4:$W$69,2,FALSE),0)</f>
        <v>0</v>
      </c>
      <c r="AW36" s="32">
        <v>5</v>
      </c>
      <c r="AX36" s="31">
        <f>IFERROR(VLOOKUP(AW36,'Начисление очков 2024'!$Q$4:$R$69,2,FALSE),0)</f>
        <v>55</v>
      </c>
      <c r="AY36" s="6" t="s">
        <v>572</v>
      </c>
      <c r="AZ36" s="28">
        <f>IFERROR(VLOOKUP(AY36,'Начисление очков 2024'!$AA$4:$AB$69,2,FALSE),0)</f>
        <v>0</v>
      </c>
      <c r="BA36" s="32">
        <v>24</v>
      </c>
      <c r="BB36" s="31">
        <f>ROUND(IFERROR(VLOOKUP(BA36,'Начисление очков 2024'!$G$4:$H$69,2,FALSE),0)/4,0)</f>
        <v>5</v>
      </c>
      <c r="BC36" s="6" t="s">
        <v>572</v>
      </c>
      <c r="BD36" s="28">
        <f>IFERROR(VLOOKUP(BC36,'Начисление очков 2023'!$AA$4:$AB$69,2,FALSE),0)</f>
        <v>0</v>
      </c>
      <c r="BE36" s="32">
        <v>24</v>
      </c>
      <c r="BF36" s="31">
        <f>IFERROR(VLOOKUP(BE36,'Начисление очков 2024'!$G$4:$H$69,2,FALSE),0)</f>
        <v>21</v>
      </c>
      <c r="BG36" s="6" t="s">
        <v>572</v>
      </c>
      <c r="BH36" s="28">
        <f>IFERROR(VLOOKUP(BG36,'Начисление очков 2024'!$Q$4:$R$69,2,FALSE),0)</f>
        <v>0</v>
      </c>
      <c r="BI36" s="32" t="s">
        <v>572</v>
      </c>
      <c r="BJ36" s="31">
        <f>IFERROR(VLOOKUP(BI36,'Начисление очков 2024'!$AA$4:$AB$69,2,FALSE),0)</f>
        <v>0</v>
      </c>
      <c r="BK36" s="6" t="s">
        <v>572</v>
      </c>
      <c r="BL36" s="28">
        <f>IFERROR(VLOOKUP(BK36,'Начисление очков 2023'!$V$4:$W$69,2,FALSE),0)</f>
        <v>0</v>
      </c>
      <c r="BM36" s="32">
        <v>16</v>
      </c>
      <c r="BN36" s="31">
        <f>ROUND(IFERROR(VLOOKUP(BM36,'Начисление очков 2023'!$L$4:$M$69,2,FALSE),0)/4,0)</f>
        <v>8</v>
      </c>
      <c r="BO36" s="6" t="s">
        <v>572</v>
      </c>
      <c r="BP36" s="28">
        <f>IFERROR(VLOOKUP(BO36,'Начисление очков 2023'!$AA$4:$AB$69,2,FALSE),0)</f>
        <v>0</v>
      </c>
      <c r="BQ36" s="32" t="s">
        <v>572</v>
      </c>
      <c r="BR36" s="31">
        <f>ROUND(IFERROR(VLOOKUP(BQ36,'Начисление очков 2023'!$L$4:$M$69,2,FALSE),0)/4,0)</f>
        <v>0</v>
      </c>
      <c r="BS36" s="6" t="s">
        <v>572</v>
      </c>
      <c r="BT36" s="28">
        <f>IFERROR(VLOOKUP(BS36,'Начисление очков 2023'!$AA$4:$AB$69,2,FALSE),0)</f>
        <v>0</v>
      </c>
      <c r="BU36" s="32">
        <v>17</v>
      </c>
      <c r="BV36" s="31">
        <f>IFERROR(VLOOKUP(BU36,'Начисление очков 2023'!$L$4:$M$69,2,FALSE),0)</f>
        <v>29</v>
      </c>
      <c r="BW36" s="6" t="s">
        <v>572</v>
      </c>
      <c r="BX36" s="28">
        <f>IFERROR(VLOOKUP(BW36,'Начисление очков 2023'!$AA$4:$AB$69,2,FALSE),0)</f>
        <v>0</v>
      </c>
      <c r="BY36" s="32" t="s">
        <v>572</v>
      </c>
      <c r="BZ36" s="31">
        <f>IFERROR(VLOOKUP(BY36,'Начисление очков 2023'!$AF$4:$AG$69,2,FALSE),0)</f>
        <v>0</v>
      </c>
      <c r="CA36" s="6" t="s">
        <v>572</v>
      </c>
      <c r="CB36" s="28">
        <f>IFERROR(VLOOKUP(CA36,'Начисление очков 2023'!$V$4:$W$69,2,FALSE),0)</f>
        <v>0</v>
      </c>
      <c r="CC36" s="32" t="s">
        <v>572</v>
      </c>
      <c r="CD36" s="31">
        <f>IFERROR(VLOOKUP(CC36,'Начисление очков 2023'!$AA$4:$AB$69,2,FALSE),0)</f>
        <v>0</v>
      </c>
      <c r="CE36" s="47"/>
      <c r="CF36" s="96"/>
      <c r="CG36" s="32" t="s">
        <v>572</v>
      </c>
      <c r="CH36" s="31">
        <f>IFERROR(VLOOKUP(CG36,'Начисление очков 2023'!$AA$4:$AB$69,2,FALSE),0)</f>
        <v>0</v>
      </c>
      <c r="CI36" s="6">
        <v>40</v>
      </c>
      <c r="CJ36" s="28">
        <f>IFERROR(VLOOKUP(CI36,'Начисление очков 2023_1'!$B$4:$C$117,2,FALSE),0)</f>
        <v>25</v>
      </c>
      <c r="CK36" s="32" t="s">
        <v>572</v>
      </c>
      <c r="CL36" s="31">
        <f>IFERROR(VLOOKUP(CK36,'Начисление очков 2023'!$V$4:$W$69,2,FALSE),0)</f>
        <v>0</v>
      </c>
      <c r="CM36" s="6" t="s">
        <v>572</v>
      </c>
      <c r="CN36" s="28">
        <f>IFERROR(VLOOKUP(CM36,'Начисление очков 2023'!$AF$4:$AG$69,2,FALSE),0)</f>
        <v>0</v>
      </c>
      <c r="CO36" s="32">
        <v>16</v>
      </c>
      <c r="CP36" s="31">
        <f>IFERROR(VLOOKUP(CO36,'Начисление очков 2023'!$G$4:$H$69,2,FALSE),0)</f>
        <v>55</v>
      </c>
      <c r="CQ36" s="6" t="s">
        <v>572</v>
      </c>
      <c r="CR36" s="28">
        <f>IFERROR(VLOOKUP(CQ36,'Начисление очков 2023'!$AA$4:$AB$69,2,FALSE),0)</f>
        <v>0</v>
      </c>
      <c r="CS36" s="32">
        <v>20</v>
      </c>
      <c r="CT36" s="31">
        <f>IFERROR(VLOOKUP(CS36,'Начисление очков 2023'!$Q$4:$R$69,2,FALSE),0)</f>
        <v>9</v>
      </c>
      <c r="CU36" s="6" t="s">
        <v>572</v>
      </c>
      <c r="CV36" s="28">
        <f>IFERROR(VLOOKUP(CU36,'Начисление очков 2023'!$AF$4:$AG$69,2,FALSE),0)</f>
        <v>0</v>
      </c>
      <c r="CW36" s="32" t="s">
        <v>572</v>
      </c>
      <c r="CX36" s="31">
        <f>IFERROR(VLOOKUP(CW36,'Начисление очков 2023'!$AA$4:$AB$69,2,FALSE),0)</f>
        <v>0</v>
      </c>
      <c r="CY36" s="6" t="s">
        <v>572</v>
      </c>
      <c r="CZ36" s="28">
        <f>IFERROR(VLOOKUP(CY36,'Начисление очков 2023'!$AA$4:$AB$69,2,FALSE),0)</f>
        <v>0</v>
      </c>
      <c r="DA36" s="32">
        <v>10</v>
      </c>
      <c r="DB36" s="31">
        <f>IFERROR(VLOOKUP(DA36,'Начисление очков 2023'!$L$4:$M$69,2,FALSE),0)</f>
        <v>45</v>
      </c>
      <c r="DC36" s="6">
        <v>6</v>
      </c>
      <c r="DD36" s="28">
        <f>IFERROR(VLOOKUP(DC36,'Начисление очков 2023'!$L$4:$M$69,2,FALSE),0)</f>
        <v>78</v>
      </c>
      <c r="DE36" s="32">
        <v>17</v>
      </c>
      <c r="DF36" s="31">
        <f>IFERROR(VLOOKUP(DE36,'Начисление очков 2023'!$G$4:$H$69,2,FALSE),0)</f>
        <v>50</v>
      </c>
      <c r="DG36" s="6" t="s">
        <v>572</v>
      </c>
      <c r="DH36" s="28">
        <f>IFERROR(VLOOKUP(DG36,'Начисление очков 2023'!$AA$4:$AB$69,2,FALSE),0)</f>
        <v>0</v>
      </c>
      <c r="DI36" s="32" t="s">
        <v>572</v>
      </c>
      <c r="DJ36" s="31">
        <f>IFERROR(VLOOKUP(DI36,'Начисление очков 2023'!$AF$4:$AG$69,2,FALSE),0)</f>
        <v>0</v>
      </c>
      <c r="DK36" s="6" t="s">
        <v>572</v>
      </c>
      <c r="DL36" s="28">
        <f>IFERROR(VLOOKUP(DK36,'Начисление очков 2023'!$V$4:$W$69,2,FALSE),0)</f>
        <v>0</v>
      </c>
      <c r="DM36" s="32">
        <v>9</v>
      </c>
      <c r="DN36" s="31">
        <f>IFERROR(VLOOKUP(DM36,'Начисление очков 2023'!$Q$4:$R$69,2,FALSE),0)</f>
        <v>30</v>
      </c>
      <c r="DO36" s="6" t="s">
        <v>572</v>
      </c>
      <c r="DP36" s="28">
        <f>IFERROR(VLOOKUP(DO36,'Начисление очков 2023'!$AA$4:$AB$69,2,FALSE),0)</f>
        <v>0</v>
      </c>
      <c r="DQ36" s="32" t="s">
        <v>572</v>
      </c>
      <c r="DR36" s="31">
        <f>IFERROR(VLOOKUP(DQ36,'Начисление очков 2023'!$AA$4:$AB$69,2,FALSE),0)</f>
        <v>0</v>
      </c>
      <c r="DS36" s="6" t="s">
        <v>572</v>
      </c>
      <c r="DT36" s="28">
        <f>IFERROR(VLOOKUP(DS36,'Начисление очков 2023'!$AA$4:$AB$69,2,FALSE),0)</f>
        <v>0</v>
      </c>
      <c r="DU36" s="32" t="s">
        <v>572</v>
      </c>
      <c r="DV36" s="31">
        <f>IFERROR(VLOOKUP(DU36,'Начисление очков 2023'!$AF$4:$AG$69,2,FALSE),0)</f>
        <v>0</v>
      </c>
      <c r="DW36" s="6" t="s">
        <v>572</v>
      </c>
      <c r="DX36" s="28">
        <f>IFERROR(VLOOKUP(DW36,'Начисление очков 2023'!$AA$4:$AB$69,2,FALSE),0)</f>
        <v>0</v>
      </c>
      <c r="DY36" s="32">
        <v>20</v>
      </c>
      <c r="DZ36" s="31">
        <f>IFERROR(VLOOKUP(DY36,'Начисление очков 2023'!$B$4:$C$69,2,FALSE),0)</f>
        <v>60</v>
      </c>
      <c r="EA36" s="6" t="s">
        <v>572</v>
      </c>
      <c r="EB36" s="28">
        <f>IFERROR(VLOOKUP(EA36,'Начисление очков 2023'!$AA$4:$AB$69,2,FALSE),0)</f>
        <v>0</v>
      </c>
      <c r="EC36" s="32">
        <v>4</v>
      </c>
      <c r="ED36" s="31">
        <f>IFERROR(VLOOKUP(EC36,'Начисление очков 2023'!$V$4:$W$69,2,FALSE),0)</f>
        <v>55</v>
      </c>
      <c r="EE36" s="6" t="s">
        <v>572</v>
      </c>
      <c r="EF36" s="28">
        <f>IFERROR(VLOOKUP(EE36,'Начисление очков 2023'!$AA$4:$AB$69,2,FALSE),0)</f>
        <v>0</v>
      </c>
      <c r="EG36" s="32" t="s">
        <v>572</v>
      </c>
      <c r="EH36" s="31">
        <f>IFERROR(VLOOKUP(EG36,'Начисление очков 2023'!$AA$4:$AB$69,2,FALSE),0)</f>
        <v>0</v>
      </c>
      <c r="EI36" s="6">
        <v>9</v>
      </c>
      <c r="EJ36" s="28">
        <f>IFERROR(VLOOKUP(EI36,'Начисление очков 2023'!$G$4:$H$69,2,FALSE),0)</f>
        <v>90</v>
      </c>
      <c r="EK36" s="32" t="s">
        <v>572</v>
      </c>
      <c r="EL36" s="31">
        <f>IFERROR(VLOOKUP(EK36,'Начисление очков 2023'!$V$4:$W$69,2,FALSE),0)</f>
        <v>0</v>
      </c>
      <c r="EM36" s="6">
        <v>16</v>
      </c>
      <c r="EN36" s="28">
        <f>IFERROR(VLOOKUP(EM36,'Начисление очков 2023'!$B$4:$C$101,2,FALSE),0)</f>
        <v>90</v>
      </c>
      <c r="EO36" s="32" t="s">
        <v>572</v>
      </c>
      <c r="EP36" s="31">
        <f>IFERROR(VLOOKUP(EO36,'Начисление очков 2023'!$AA$4:$AB$69,2,FALSE),0)</f>
        <v>0</v>
      </c>
      <c r="EQ36" s="6" t="s">
        <v>572</v>
      </c>
      <c r="ER36" s="28">
        <f>IFERROR(VLOOKUP(EQ36,'Начисление очков 2023'!$AF$4:$AG$69,2,FALSE),0)</f>
        <v>0</v>
      </c>
      <c r="ES36" s="32">
        <v>64</v>
      </c>
      <c r="ET36" s="31">
        <f>IFERROR(VLOOKUP(ES36,'Начисление очков 2023'!$B$4:$C$101,2,FALSE),0)</f>
        <v>14</v>
      </c>
      <c r="EU36" s="6">
        <v>20</v>
      </c>
      <c r="EV36" s="28">
        <f>IFERROR(VLOOKUP(EU36,'Начисление очков 2023'!$G$4:$H$69,2,FALSE),0)</f>
        <v>27</v>
      </c>
      <c r="EW36" s="32" t="s">
        <v>572</v>
      </c>
      <c r="EX36" s="31">
        <f>IFERROR(VLOOKUP(EW36,'Начисление очков 2023'!$AA$4:$AB$69,2,FALSE),0)</f>
        <v>0</v>
      </c>
      <c r="EY36" s="6" t="s">
        <v>572</v>
      </c>
      <c r="EZ36" s="28">
        <f>IFERROR(VLOOKUP(EY36,'Начисление очков 2023'!$AA$4:$AB$69,2,FALSE),0)</f>
        <v>0</v>
      </c>
      <c r="FA36" s="32">
        <v>9</v>
      </c>
      <c r="FB36" s="31">
        <f>IFERROR(VLOOKUP(FA36,'Начисление очков 2023'!$L$4:$M$69,2,FALSE),0)</f>
        <v>50</v>
      </c>
      <c r="FC36" s="6" t="s">
        <v>572</v>
      </c>
      <c r="FD36" s="28">
        <f>IFERROR(VLOOKUP(FC36,'Начисление очков 2023'!$AF$4:$AG$69,2,FALSE),0)</f>
        <v>0</v>
      </c>
      <c r="FE36" s="32" t="s">
        <v>572</v>
      </c>
      <c r="FF36" s="31">
        <f>IFERROR(VLOOKUP(FE36,'Начисление очков 2023'!$AA$4:$AB$69,2,FALSE),0)</f>
        <v>0</v>
      </c>
      <c r="FG36" s="6" t="s">
        <v>572</v>
      </c>
      <c r="FH36" s="28">
        <f>IFERROR(VLOOKUP(FG36,'Начисление очков 2023'!$G$4:$H$69,2,FALSE),0)</f>
        <v>0</v>
      </c>
      <c r="FI36" s="32" t="s">
        <v>572</v>
      </c>
      <c r="FJ36" s="31">
        <f>IFERROR(VLOOKUP(FI36,'Начисление очков 2023'!$AA$4:$AB$69,2,FALSE),0)</f>
        <v>0</v>
      </c>
      <c r="FK36" s="6" t="s">
        <v>572</v>
      </c>
      <c r="FL36" s="28">
        <f>IFERROR(VLOOKUP(FK36,'Начисление очков 2023'!$AA$4:$AB$69,2,FALSE),0)</f>
        <v>0</v>
      </c>
      <c r="FM36" s="32" t="s">
        <v>572</v>
      </c>
      <c r="FN36" s="31">
        <f>IFERROR(VLOOKUP(FM36,'Начисление очков 2023'!$AA$4:$AB$69,2,FALSE),0)</f>
        <v>0</v>
      </c>
      <c r="FO36" s="6" t="s">
        <v>572</v>
      </c>
      <c r="FP36" s="28">
        <f>IFERROR(VLOOKUP(FO36,'Начисление очков 2023'!$AF$4:$AG$69,2,FALSE),0)</f>
        <v>0</v>
      </c>
      <c r="FQ36" s="109">
        <v>27</v>
      </c>
      <c r="FR36" s="110" t="s">
        <v>563</v>
      </c>
      <c r="FS36" s="110"/>
      <c r="FT36" s="109">
        <v>4</v>
      </c>
      <c r="FU36" s="111"/>
      <c r="FV36" s="108">
        <v>578</v>
      </c>
      <c r="FW36" s="106">
        <v>0</v>
      </c>
      <c r="FX36" s="107" t="s">
        <v>563</v>
      </c>
      <c r="FY36" s="108">
        <v>942</v>
      </c>
      <c r="FZ36" s="127" t="s">
        <v>572</v>
      </c>
      <c r="GA36" s="121">
        <f>IFERROR(VLOOKUP(FZ36,'Начисление очков 2023'!$AA$4:$AB$69,2,FALSE),0)</f>
        <v>0</v>
      </c>
    </row>
    <row r="37" spans="1:205" ht="15.95" customHeight="1" x14ac:dyDescent="0.25">
      <c r="B37" s="6" t="str">
        <f>IFERROR(INDEX('Ласт турнир'!$A$1:$A$96,MATCH($D37,'Ласт турнир'!$B$1:$B$96,0)),"")</f>
        <v/>
      </c>
      <c r="D37" s="39" t="s">
        <v>109</v>
      </c>
      <c r="E37" s="40">
        <f>E36+1</f>
        <v>28</v>
      </c>
      <c r="F37" s="59" t="str">
        <f>IF(FQ37=0," ",IF(FQ37-E37=0," ",FQ37-E37))</f>
        <v xml:space="preserve"> </v>
      </c>
      <c r="G37" s="44"/>
      <c r="H37" s="54">
        <v>4</v>
      </c>
      <c r="I37" s="134"/>
      <c r="J37" s="139">
        <f>AB37+AP37+BB37+BN37+BR37+SUMPRODUCT(LARGE((T37,V37,X37,Z37,AD37,AF37,AH37,AJ37,AL37,AN37,AR37,AT37,AV37,AX37,AZ37,BD37,BF37,BH37,BJ37,BL37,BP37,BT37,BV37,BX37,BZ37,CB37,CD37,CF37,CH37,CJ37,CL37,CN37,CP37,CR37,CT37,CV37,CX37,CZ37,DB37,DD37,DF37,DH37,DJ37,DL37,DN37,DP37,DR37,DT37,DV37,DX37,DZ37,EB37,ED37,EF37,EH37,EJ37,EL37,EN37,EP37,ER37,ET37,EV37,EX37,EZ37,FB37,FD37,FF37,FH37,FJ37,FL37,FN37,FP37),{1,2,3,4,5,6,7,8}))</f>
        <v>564</v>
      </c>
      <c r="K37" s="135">
        <f>J37-FV37</f>
        <v>0</v>
      </c>
      <c r="L37" s="140" t="str">
        <f>IF(SUMIF(S37:FP37,"&lt;0")&lt;&gt;0,SUMIF(S37:FP37,"&lt;0")*(-1)," ")</f>
        <v xml:space="preserve"> </v>
      </c>
      <c r="M37" s="141">
        <f>T37+V37+X37+Z37+AB37+AD37+AF37+AH37+AJ37+AL37+AN37+AP37+AR37+AT37+AV37+AX37+AZ37+BB37+BD37+BF37+BH37+BJ37+BL37+BN37+BP37+BR37+BT37+BV37+BX37+BZ37+CB37+CD37+CF37+CH37+CJ37+CL37+CN37+CP37+CR37+CT37+CV37+CX37+CZ37+DB37+DD37+DF37+DH37+DJ37+DL37+DN37+DP37+DR37+DT37+DV37+DX37+DZ37+EB37+ED37+EF37+EH37+EJ37+EL37+EN37+EP37+ER37+ET37+EV37+EX37+EZ37+FB37+FD37+FF37+FH37+FJ37+FL37+FN37+FP37</f>
        <v>576</v>
      </c>
      <c r="N37" s="135">
        <f>M37-FY37</f>
        <v>0</v>
      </c>
      <c r="O37" s="136">
        <f>ROUNDUP(COUNTIF(S37:FP37,"&gt; 0")/2,0)</f>
        <v>9</v>
      </c>
      <c r="P37" s="142">
        <f>IF(O37=0,"-",IF(O37-R37&gt;8,J37/(8+R37),J37/O37))</f>
        <v>70.5</v>
      </c>
      <c r="Q37" s="145">
        <f>IF(OR(M37=0,O37=0),"-",M37/O37)</f>
        <v>64</v>
      </c>
      <c r="R37" s="150">
        <f>+IF(AA37="",0,1)+IF(AO37="",0,1)++IF(BA37="",0,1)+IF(BM37="",0,1)+IF(BQ37="",0,1)</f>
        <v>0</v>
      </c>
      <c r="S37" s="6" t="s">
        <v>572</v>
      </c>
      <c r="T37" s="28">
        <f>IFERROR(VLOOKUP(S37,'Начисление очков 2024'!$AA$4:$AB$69,2,FALSE),0)</f>
        <v>0</v>
      </c>
      <c r="U37" s="32" t="s">
        <v>572</v>
      </c>
      <c r="V37" s="31">
        <f>IFERROR(VLOOKUP(U37,'Начисление очков 2024'!$AA$4:$AB$69,2,FALSE),0)</f>
        <v>0</v>
      </c>
      <c r="W37" s="6" t="s">
        <v>572</v>
      </c>
      <c r="X37" s="28">
        <f>IFERROR(VLOOKUP(W37,'Начисление очков 2024'!$L$4:$M$69,2,FALSE),0)</f>
        <v>0</v>
      </c>
      <c r="Y37" s="32" t="s">
        <v>572</v>
      </c>
      <c r="Z37" s="31">
        <f>IFERROR(VLOOKUP(Y37,'Начисление очков 2024'!$AA$4:$AB$69,2,FALSE),0)</f>
        <v>0</v>
      </c>
      <c r="AA37" s="6" t="s">
        <v>572</v>
      </c>
      <c r="AB37" s="28">
        <f>ROUND(IFERROR(VLOOKUP(AA37,'Начисление очков 2024'!$L$4:$M$69,2,FALSE),0)/4,0)</f>
        <v>0</v>
      </c>
      <c r="AC37" s="32" t="s">
        <v>572</v>
      </c>
      <c r="AD37" s="31">
        <f>IFERROR(VLOOKUP(AC37,'Начисление очков 2024'!$AA$4:$AB$69,2,FALSE),0)</f>
        <v>0</v>
      </c>
      <c r="AE37" s="6" t="s">
        <v>572</v>
      </c>
      <c r="AF37" s="28">
        <f>IFERROR(VLOOKUP(AE37,'Начисление очков 2024'!$AA$4:$AB$69,2,FALSE),0)</f>
        <v>0</v>
      </c>
      <c r="AG37" s="32" t="s">
        <v>572</v>
      </c>
      <c r="AH37" s="31">
        <f>IFERROR(VLOOKUP(AG37,'Начисление очков 2024'!$Q$4:$R$69,2,FALSE),0)</f>
        <v>0</v>
      </c>
      <c r="AI37" s="6" t="s">
        <v>572</v>
      </c>
      <c r="AJ37" s="28">
        <f>IFERROR(VLOOKUP(AI37,'Начисление очков 2024'!$AA$4:$AB$69,2,FALSE),0)</f>
        <v>0</v>
      </c>
      <c r="AK37" s="32" t="s">
        <v>572</v>
      </c>
      <c r="AL37" s="31">
        <f>IFERROR(VLOOKUP(AK37,'Начисление очков 2024'!$AA$4:$AB$69,2,FALSE),0)</f>
        <v>0</v>
      </c>
      <c r="AM37" s="6" t="s">
        <v>572</v>
      </c>
      <c r="AN37" s="28">
        <f>IFERROR(VLOOKUP(AM37,'Начисление очков 2023'!$AF$4:$AG$69,2,FALSE),0)</f>
        <v>0</v>
      </c>
      <c r="AO37" s="32" t="s">
        <v>572</v>
      </c>
      <c r="AP37" s="31">
        <f>ROUND(IFERROR(VLOOKUP(AO37,'Начисление очков 2024'!$G$4:$H$69,2,FALSE),0)/4,0)</f>
        <v>0</v>
      </c>
      <c r="AQ37" s="6" t="s">
        <v>572</v>
      </c>
      <c r="AR37" s="28">
        <f>IFERROR(VLOOKUP(AQ37,'Начисление очков 2024'!$AA$4:$AB$69,2,FALSE),0)</f>
        <v>0</v>
      </c>
      <c r="AS37" s="32">
        <v>16</v>
      </c>
      <c r="AT37" s="31">
        <f>IFERROR(VLOOKUP(AS37,'Начисление очков 2024'!$G$4:$H$69,2,FALSE),0)</f>
        <v>55</v>
      </c>
      <c r="AU37" s="6" t="s">
        <v>572</v>
      </c>
      <c r="AV37" s="28">
        <f>IFERROR(VLOOKUP(AU37,'Начисление очков 2023'!$V$4:$W$69,2,FALSE),0)</f>
        <v>0</v>
      </c>
      <c r="AW37" s="32" t="s">
        <v>572</v>
      </c>
      <c r="AX37" s="31">
        <f>IFERROR(VLOOKUP(AW37,'Начисление очков 2024'!$Q$4:$R$69,2,FALSE),0)</f>
        <v>0</v>
      </c>
      <c r="AY37" s="6" t="s">
        <v>572</v>
      </c>
      <c r="AZ37" s="28">
        <f>IFERROR(VLOOKUP(AY37,'Начисление очков 2024'!$AA$4:$AB$69,2,FALSE),0)</f>
        <v>0</v>
      </c>
      <c r="BA37" s="32" t="s">
        <v>572</v>
      </c>
      <c r="BB37" s="31">
        <f>ROUND(IFERROR(VLOOKUP(BA37,'Начисление очков 2024'!$G$4:$H$69,2,FALSE),0)/4,0)</f>
        <v>0</v>
      </c>
      <c r="BC37" s="6" t="s">
        <v>572</v>
      </c>
      <c r="BD37" s="28">
        <f>IFERROR(VLOOKUP(BC37,'Начисление очков 2023'!$AA$4:$AB$69,2,FALSE),0)</f>
        <v>0</v>
      </c>
      <c r="BE37" s="32" t="s">
        <v>572</v>
      </c>
      <c r="BF37" s="31">
        <f>IFERROR(VLOOKUP(BE37,'Начисление очков 2024'!$G$4:$H$69,2,FALSE),0)</f>
        <v>0</v>
      </c>
      <c r="BG37" s="6">
        <v>1</v>
      </c>
      <c r="BH37" s="28">
        <f>IFERROR(VLOOKUP(BG37,'Начисление очков 2024'!$Q$4:$R$69,2,FALSE),0)</f>
        <v>215</v>
      </c>
      <c r="BI37" s="32" t="s">
        <v>572</v>
      </c>
      <c r="BJ37" s="31">
        <f>IFERROR(VLOOKUP(BI37,'Начисление очков 2024'!$AA$4:$AB$69,2,FALSE),0)</f>
        <v>0</v>
      </c>
      <c r="BK37" s="6" t="s">
        <v>572</v>
      </c>
      <c r="BL37" s="28">
        <f>IFERROR(VLOOKUP(BK37,'Начисление очков 2023'!$V$4:$W$69,2,FALSE),0)</f>
        <v>0</v>
      </c>
      <c r="BM37" s="32" t="s">
        <v>572</v>
      </c>
      <c r="BN37" s="31">
        <f>ROUND(IFERROR(VLOOKUP(BM37,'Начисление очков 2023'!$L$4:$M$69,2,FALSE),0)/4,0)</f>
        <v>0</v>
      </c>
      <c r="BO37" s="6" t="s">
        <v>572</v>
      </c>
      <c r="BP37" s="28">
        <f>IFERROR(VLOOKUP(BO37,'Начисление очков 2023'!$AA$4:$AB$69,2,FALSE),0)</f>
        <v>0</v>
      </c>
      <c r="BQ37" s="32" t="s">
        <v>572</v>
      </c>
      <c r="BR37" s="31">
        <f>ROUND(IFERROR(VLOOKUP(BQ37,'Начисление очков 2023'!$L$4:$M$69,2,FALSE),0)/4,0)</f>
        <v>0</v>
      </c>
      <c r="BS37" s="6" t="s">
        <v>572</v>
      </c>
      <c r="BT37" s="28">
        <f>IFERROR(VLOOKUP(BS37,'Начисление очков 2023'!$AA$4:$AB$69,2,FALSE),0)</f>
        <v>0</v>
      </c>
      <c r="BU37" s="32">
        <v>10</v>
      </c>
      <c r="BV37" s="31">
        <f>IFERROR(VLOOKUP(BU37,'Начисление очков 2023'!$L$4:$M$69,2,FALSE),0)</f>
        <v>45</v>
      </c>
      <c r="BW37" s="6" t="s">
        <v>572</v>
      </c>
      <c r="BX37" s="28">
        <f>IFERROR(VLOOKUP(BW37,'Начисление очков 2023'!$AA$4:$AB$69,2,FALSE),0)</f>
        <v>0</v>
      </c>
      <c r="BY37" s="32" t="s">
        <v>572</v>
      </c>
      <c r="BZ37" s="31">
        <f>IFERROR(VLOOKUP(BY37,'Начисление очков 2023'!$AF$4:$AG$69,2,FALSE),0)</f>
        <v>0</v>
      </c>
      <c r="CA37" s="6" t="s">
        <v>572</v>
      </c>
      <c r="CB37" s="28">
        <f>IFERROR(VLOOKUP(CA37,'Начисление очков 2023'!$V$4:$W$69,2,FALSE),0)</f>
        <v>0</v>
      </c>
      <c r="CC37" s="32" t="s">
        <v>572</v>
      </c>
      <c r="CD37" s="31">
        <f>IFERROR(VLOOKUP(CC37,'Начисление очков 2023'!$AA$4:$AB$69,2,FALSE),0)</f>
        <v>0</v>
      </c>
      <c r="CE37" s="47"/>
      <c r="CF37" s="96"/>
      <c r="CG37" s="32" t="s">
        <v>572</v>
      </c>
      <c r="CH37" s="31">
        <f>IFERROR(VLOOKUP(CG37,'Начисление очков 2023'!$AA$4:$AB$69,2,FALSE),0)</f>
        <v>0</v>
      </c>
      <c r="CI37" s="6">
        <v>24</v>
      </c>
      <c r="CJ37" s="28">
        <f>IFERROR(VLOOKUP(CI37,'Начисление очков 2023_1'!$B$4:$C$117,2,FALSE),0)</f>
        <v>53</v>
      </c>
      <c r="CK37" s="32" t="s">
        <v>572</v>
      </c>
      <c r="CL37" s="31">
        <f>IFERROR(VLOOKUP(CK37,'Начисление очков 2023'!$V$4:$W$69,2,FALSE),0)</f>
        <v>0</v>
      </c>
      <c r="CM37" s="6" t="s">
        <v>572</v>
      </c>
      <c r="CN37" s="28">
        <f>IFERROR(VLOOKUP(CM37,'Начисление очков 2023'!$AF$4:$AG$69,2,FALSE),0)</f>
        <v>0</v>
      </c>
      <c r="CO37" s="32" t="s">
        <v>572</v>
      </c>
      <c r="CP37" s="31">
        <f>IFERROR(VLOOKUP(CO37,'Начисление очков 2023'!$G$4:$H$69,2,FALSE),0)</f>
        <v>0</v>
      </c>
      <c r="CQ37" s="6" t="s">
        <v>572</v>
      </c>
      <c r="CR37" s="28">
        <f>IFERROR(VLOOKUP(CQ37,'Начисление очков 2023'!$AA$4:$AB$69,2,FALSE),0)</f>
        <v>0</v>
      </c>
      <c r="CS37" s="32" t="s">
        <v>572</v>
      </c>
      <c r="CT37" s="31">
        <f>IFERROR(VLOOKUP(CS37,'Начисление очков 2023'!$Q$4:$R$69,2,FALSE),0)</f>
        <v>0</v>
      </c>
      <c r="CU37" s="6" t="s">
        <v>572</v>
      </c>
      <c r="CV37" s="28">
        <f>IFERROR(VLOOKUP(CU37,'Начисление очков 2023'!$AF$4:$AG$69,2,FALSE),0)</f>
        <v>0</v>
      </c>
      <c r="CW37" s="32" t="s">
        <v>572</v>
      </c>
      <c r="CX37" s="31">
        <f>IFERROR(VLOOKUP(CW37,'Начисление очков 2023'!$AA$4:$AB$69,2,FALSE),0)</f>
        <v>0</v>
      </c>
      <c r="CY37" s="6" t="s">
        <v>572</v>
      </c>
      <c r="CZ37" s="28">
        <f>IFERROR(VLOOKUP(CY37,'Начисление очков 2023'!$AA$4:$AB$69,2,FALSE),0)</f>
        <v>0</v>
      </c>
      <c r="DA37" s="32">
        <v>5</v>
      </c>
      <c r="DB37" s="31">
        <f>IFERROR(VLOOKUP(DA37,'Начисление очков 2023'!$L$4:$M$69,2,FALSE),0)</f>
        <v>90</v>
      </c>
      <c r="DC37" s="6" t="s">
        <v>572</v>
      </c>
      <c r="DD37" s="28">
        <f>IFERROR(VLOOKUP(DC37,'Начисление очков 2023'!$L$4:$M$69,2,FALSE),0)</f>
        <v>0</v>
      </c>
      <c r="DE37" s="32" t="s">
        <v>572</v>
      </c>
      <c r="DF37" s="31">
        <f>IFERROR(VLOOKUP(DE37,'Начисление очков 2023'!$G$4:$H$69,2,FALSE),0)</f>
        <v>0</v>
      </c>
      <c r="DG37" s="6" t="s">
        <v>572</v>
      </c>
      <c r="DH37" s="28">
        <f>IFERROR(VLOOKUP(DG37,'Начисление очков 2023'!$AA$4:$AB$69,2,FALSE),0)</f>
        <v>0</v>
      </c>
      <c r="DI37" s="32" t="s">
        <v>572</v>
      </c>
      <c r="DJ37" s="31">
        <f>IFERROR(VLOOKUP(DI37,'Начисление очков 2023'!$AF$4:$AG$69,2,FALSE),0)</f>
        <v>0</v>
      </c>
      <c r="DK37" s="6" t="s">
        <v>572</v>
      </c>
      <c r="DL37" s="28">
        <f>IFERROR(VLOOKUP(DK37,'Начисление очков 2023'!$V$4:$W$69,2,FALSE),0)</f>
        <v>0</v>
      </c>
      <c r="DM37" s="32" t="s">
        <v>572</v>
      </c>
      <c r="DN37" s="31">
        <f>IFERROR(VLOOKUP(DM37,'Начисление очков 2023'!$Q$4:$R$69,2,FALSE),0)</f>
        <v>0</v>
      </c>
      <c r="DO37" s="6" t="s">
        <v>572</v>
      </c>
      <c r="DP37" s="28">
        <f>IFERROR(VLOOKUP(DO37,'Начисление очков 2023'!$AA$4:$AB$69,2,FALSE),0)</f>
        <v>0</v>
      </c>
      <c r="DQ37" s="32" t="s">
        <v>572</v>
      </c>
      <c r="DR37" s="31">
        <f>IFERROR(VLOOKUP(DQ37,'Начисление очков 2023'!$AA$4:$AB$69,2,FALSE),0)</f>
        <v>0</v>
      </c>
      <c r="DS37" s="6" t="s">
        <v>572</v>
      </c>
      <c r="DT37" s="28">
        <f>IFERROR(VLOOKUP(DS37,'Начисление очков 2023'!$AA$4:$AB$69,2,FALSE),0)</f>
        <v>0</v>
      </c>
      <c r="DU37" s="32" t="s">
        <v>572</v>
      </c>
      <c r="DV37" s="31">
        <f>IFERROR(VLOOKUP(DU37,'Начисление очков 2023'!$AF$4:$AG$69,2,FALSE),0)</f>
        <v>0</v>
      </c>
      <c r="DW37" s="6" t="s">
        <v>572</v>
      </c>
      <c r="DX37" s="28">
        <f>IFERROR(VLOOKUP(DW37,'Начисление очков 2023'!$AA$4:$AB$69,2,FALSE),0)</f>
        <v>0</v>
      </c>
      <c r="DY37" s="32">
        <v>48</v>
      </c>
      <c r="DZ37" s="31">
        <f>IFERROR(VLOOKUP(DY37,'Начисление очков 2023'!$B$4:$C$69,2,FALSE),0)</f>
        <v>19</v>
      </c>
      <c r="EA37" s="6" t="s">
        <v>572</v>
      </c>
      <c r="EB37" s="28">
        <f>IFERROR(VLOOKUP(EA37,'Начисление очков 2023'!$AA$4:$AB$69,2,FALSE),0)</f>
        <v>0</v>
      </c>
      <c r="EC37" s="32" t="s">
        <v>572</v>
      </c>
      <c r="ED37" s="31">
        <f>IFERROR(VLOOKUP(EC37,'Начисление очков 2023'!$V$4:$W$69,2,FALSE),0)</f>
        <v>0</v>
      </c>
      <c r="EE37" s="6" t="s">
        <v>572</v>
      </c>
      <c r="EF37" s="28">
        <f>IFERROR(VLOOKUP(EE37,'Начисление очков 2023'!$AA$4:$AB$69,2,FALSE),0)</f>
        <v>0</v>
      </c>
      <c r="EG37" s="32" t="s">
        <v>572</v>
      </c>
      <c r="EH37" s="31">
        <f>IFERROR(VLOOKUP(EG37,'Начисление очков 2023'!$AA$4:$AB$69,2,FALSE),0)</f>
        <v>0</v>
      </c>
      <c r="EI37" s="6">
        <v>20</v>
      </c>
      <c r="EJ37" s="28">
        <f>IFERROR(VLOOKUP(EI37,'Начисление очков 2023'!$G$4:$H$69,2,FALSE),0)</f>
        <v>27</v>
      </c>
      <c r="EK37" s="32" t="s">
        <v>572</v>
      </c>
      <c r="EL37" s="31">
        <f>IFERROR(VLOOKUP(EK37,'Начисление очков 2023'!$V$4:$W$69,2,FALSE),0)</f>
        <v>0</v>
      </c>
      <c r="EM37" s="6" t="s">
        <v>572</v>
      </c>
      <c r="EN37" s="28">
        <f>IFERROR(VLOOKUP(EM37,'Начисление очков 2023'!$B$4:$C$101,2,FALSE),0)</f>
        <v>0</v>
      </c>
      <c r="EO37" s="32" t="s">
        <v>572</v>
      </c>
      <c r="EP37" s="31">
        <f>IFERROR(VLOOKUP(EO37,'Начисление очков 2023'!$AA$4:$AB$69,2,FALSE),0)</f>
        <v>0</v>
      </c>
      <c r="EQ37" s="6" t="s">
        <v>572</v>
      </c>
      <c r="ER37" s="28">
        <f>IFERROR(VLOOKUP(EQ37,'Начисление очков 2023'!$AF$4:$AG$69,2,FALSE),0)</f>
        <v>0</v>
      </c>
      <c r="ES37" s="32">
        <v>20</v>
      </c>
      <c r="ET37" s="31">
        <f>IFERROR(VLOOKUP(ES37,'Начисление очков 2023'!$B$4:$C$101,2,FALSE),0)</f>
        <v>60</v>
      </c>
      <c r="EU37" s="6">
        <v>34</v>
      </c>
      <c r="EV37" s="28">
        <f>IFERROR(VLOOKUP(EU37,'Начисление очков 2023'!$G$4:$H$69,2,FALSE),0)</f>
        <v>12</v>
      </c>
      <c r="EW37" s="32" t="s">
        <v>572</v>
      </c>
      <c r="EX37" s="31">
        <f>IFERROR(VLOOKUP(EW37,'Начисление очков 2023'!$AA$4:$AB$69,2,FALSE),0)</f>
        <v>0</v>
      </c>
      <c r="EY37" s="6" t="s">
        <v>572</v>
      </c>
      <c r="EZ37" s="28">
        <f>IFERROR(VLOOKUP(EY37,'Начисление очков 2023'!$AA$4:$AB$69,2,FALSE),0)</f>
        <v>0</v>
      </c>
      <c r="FA37" s="32" t="s">
        <v>572</v>
      </c>
      <c r="FB37" s="31">
        <f>IFERROR(VLOOKUP(FA37,'Начисление очков 2023'!$L$4:$M$69,2,FALSE),0)</f>
        <v>0</v>
      </c>
      <c r="FC37" s="6" t="s">
        <v>572</v>
      </c>
      <c r="FD37" s="28">
        <f>IFERROR(VLOOKUP(FC37,'Начисление очков 2023'!$AF$4:$AG$69,2,FALSE),0)</f>
        <v>0</v>
      </c>
      <c r="FE37" s="32" t="s">
        <v>572</v>
      </c>
      <c r="FF37" s="31">
        <f>IFERROR(VLOOKUP(FE37,'Начисление очков 2023'!$AA$4:$AB$69,2,FALSE),0)</f>
        <v>0</v>
      </c>
      <c r="FG37" s="6" t="s">
        <v>572</v>
      </c>
      <c r="FH37" s="28">
        <f>IFERROR(VLOOKUP(FG37,'Начисление очков 2023'!$G$4:$H$69,2,FALSE),0)</f>
        <v>0</v>
      </c>
      <c r="FI37" s="32" t="s">
        <v>572</v>
      </c>
      <c r="FJ37" s="31">
        <f>IFERROR(VLOOKUP(FI37,'Начисление очков 2023'!$AA$4:$AB$69,2,FALSE),0)</f>
        <v>0</v>
      </c>
      <c r="FK37" s="6" t="s">
        <v>572</v>
      </c>
      <c r="FL37" s="28">
        <f>IFERROR(VLOOKUP(FK37,'Начисление очков 2023'!$AA$4:$AB$69,2,FALSE),0)</f>
        <v>0</v>
      </c>
      <c r="FM37" s="32" t="s">
        <v>572</v>
      </c>
      <c r="FN37" s="31">
        <f>IFERROR(VLOOKUP(FM37,'Начисление очков 2023'!$AA$4:$AB$69,2,FALSE),0)</f>
        <v>0</v>
      </c>
      <c r="FO37" s="6" t="s">
        <v>572</v>
      </c>
      <c r="FP37" s="28">
        <f>IFERROR(VLOOKUP(FO37,'Начисление очков 2023'!$AF$4:$AG$69,2,FALSE),0)</f>
        <v>0</v>
      </c>
      <c r="FQ37" s="109">
        <v>28</v>
      </c>
      <c r="FR37" s="110" t="s">
        <v>563</v>
      </c>
      <c r="FS37" s="110"/>
      <c r="FT37" s="109">
        <v>4</v>
      </c>
      <c r="FU37" s="111"/>
      <c r="FV37" s="108">
        <v>564</v>
      </c>
      <c r="FW37" s="106">
        <v>0</v>
      </c>
      <c r="FX37" s="107" t="s">
        <v>563</v>
      </c>
      <c r="FY37" s="108">
        <v>576</v>
      </c>
      <c r="FZ37" s="127" t="s">
        <v>572</v>
      </c>
      <c r="GA37" s="121">
        <f>IFERROR(VLOOKUP(FZ37,'Начисление очков 2023'!$AA$4:$AB$69,2,FALSE),0)</f>
        <v>0</v>
      </c>
      <c r="GT37" s="2"/>
      <c r="GU37" s="2"/>
      <c r="GV37" s="2"/>
      <c r="GW37" s="2"/>
    </row>
    <row r="38" spans="1:205" ht="15.95" customHeight="1" x14ac:dyDescent="0.25">
      <c r="B38" s="6" t="str">
        <f>IFERROR(INDEX('Ласт турнир'!$A$1:$A$96,MATCH($D38,'Ласт турнир'!$B$1:$B$96,0)),"")</f>
        <v/>
      </c>
      <c r="D38" s="39" t="s">
        <v>378</v>
      </c>
      <c r="E38" s="40">
        <f>E37+1</f>
        <v>29</v>
      </c>
      <c r="F38" s="59" t="str">
        <f>IF(FQ38=0," ",IF(FQ38-E38=0," ",FQ38-E38))</f>
        <v xml:space="preserve"> </v>
      </c>
      <c r="G38" s="44"/>
      <c r="H38" s="54">
        <v>4.5</v>
      </c>
      <c r="I38" s="134"/>
      <c r="J38" s="139">
        <f>AB38+AP38+BB38+BN38+BR38+SUMPRODUCT(LARGE((T38,V38,X38,Z38,AD38,AF38,AH38,AJ38,AL38,AN38,AR38,AT38,AV38,AX38,AZ38,BD38,BF38,BH38,BJ38,BL38,BP38,BT38,BV38,BX38,BZ38,CB38,CD38,CF38,CH38,CJ38,CL38,CN38,CP38,CR38,CT38,CV38,CX38,CZ38,DB38,DD38,DF38,DH38,DJ38,DL38,DN38,DP38,DR38,DT38,DV38,DX38,DZ38,EB38,ED38,EF38,EH38,EJ38,EL38,EN38,EP38,ER38,ET38,EV38,EX38,EZ38,FB38,FD38,FF38,FH38,FJ38,FL38,FN38,FP38),{1,2,3,4,5,6,7,8}))</f>
        <v>528</v>
      </c>
      <c r="K38" s="135">
        <f>J38-FV38</f>
        <v>0</v>
      </c>
      <c r="L38" s="140" t="str">
        <f>IF(SUMIF(S38:FP38,"&lt;0")&lt;&gt;0,SUMIF(S38:FP38,"&lt;0")*(-1)," ")</f>
        <v xml:space="preserve"> </v>
      </c>
      <c r="M38" s="141">
        <f>T38+V38+X38+Z38+AB38+AD38+AF38+AH38+AJ38+AL38+AN38+AP38+AR38+AT38+AV38+AX38+AZ38+BB38+BD38+BF38+BH38+BJ38+BL38+BN38+BP38+BR38+BT38+BV38+BX38+BZ38+CB38+CD38+CF38+CH38+CJ38+CL38+CN38+CP38+CR38+CT38+CV38+CX38+CZ38+DB38+DD38+DF38+DH38+DJ38+DL38+DN38+DP38+DR38+DT38+DV38+DX38+DZ38+EB38+ED38+EF38+EH38+EJ38+EL38+EN38+EP38+ER38+ET38+EV38+EX38+EZ38+FB38+FD38+FF38+FH38+FJ38+FL38+FN38+FP38</f>
        <v>582</v>
      </c>
      <c r="N38" s="135">
        <f>M38-FY38</f>
        <v>0</v>
      </c>
      <c r="O38" s="136">
        <f>ROUNDUP(COUNTIF(S38:FP38,"&gt; 0")/2,0)</f>
        <v>12</v>
      </c>
      <c r="P38" s="142">
        <f>IF(O38=0,"-",IF(O38-R38&gt;8,J38/(8+R38),J38/O38))</f>
        <v>66</v>
      </c>
      <c r="Q38" s="145">
        <f>IF(OR(M38=0,O38=0),"-",M38/O38)</f>
        <v>48.5</v>
      </c>
      <c r="R38" s="150">
        <f>+IF(AA38="",0,1)+IF(AO38="",0,1)++IF(BA38="",0,1)+IF(BM38="",0,1)+IF(BQ38="",0,1)</f>
        <v>0</v>
      </c>
      <c r="S38" s="6" t="s">
        <v>572</v>
      </c>
      <c r="T38" s="28">
        <f>IFERROR(VLOOKUP(S38,'Начисление очков 2024'!$AA$4:$AB$69,2,FALSE),0)</f>
        <v>0</v>
      </c>
      <c r="U38" s="32" t="s">
        <v>572</v>
      </c>
      <c r="V38" s="31">
        <f>IFERROR(VLOOKUP(U38,'Начисление очков 2024'!$AA$4:$AB$69,2,FALSE),0)</f>
        <v>0</v>
      </c>
      <c r="W38" s="6">
        <v>16</v>
      </c>
      <c r="X38" s="28">
        <f>IFERROR(VLOOKUP(W38,'Начисление очков 2024'!$L$4:$M$69,2,FALSE),0)</f>
        <v>32</v>
      </c>
      <c r="Y38" s="32" t="s">
        <v>572</v>
      </c>
      <c r="Z38" s="31">
        <f>IFERROR(VLOOKUP(Y38,'Начисление очков 2024'!$AA$4:$AB$69,2,FALSE),0)</f>
        <v>0</v>
      </c>
      <c r="AA38" s="6" t="s">
        <v>572</v>
      </c>
      <c r="AB38" s="28">
        <f>ROUND(IFERROR(VLOOKUP(AA38,'Начисление очков 2024'!$L$4:$M$69,2,FALSE),0)/4,0)</f>
        <v>0</v>
      </c>
      <c r="AC38" s="32" t="s">
        <v>572</v>
      </c>
      <c r="AD38" s="31">
        <f>IFERROR(VLOOKUP(AC38,'Начисление очков 2024'!$AA$4:$AB$69,2,FALSE),0)</f>
        <v>0</v>
      </c>
      <c r="AE38" s="6" t="s">
        <v>572</v>
      </c>
      <c r="AF38" s="28">
        <f>IFERROR(VLOOKUP(AE38,'Начисление очков 2024'!$AA$4:$AB$69,2,FALSE),0)</f>
        <v>0</v>
      </c>
      <c r="AG38" s="32">
        <v>8</v>
      </c>
      <c r="AH38" s="31">
        <f>IFERROR(VLOOKUP(AG38,'Начисление очков 2024'!$Q$4:$R$69,2,FALSE),0)</f>
        <v>38</v>
      </c>
      <c r="AI38" s="6" t="s">
        <v>572</v>
      </c>
      <c r="AJ38" s="28">
        <f>IFERROR(VLOOKUP(AI38,'Начисление очков 2024'!$AA$4:$AB$69,2,FALSE),0)</f>
        <v>0</v>
      </c>
      <c r="AK38" s="32" t="s">
        <v>572</v>
      </c>
      <c r="AL38" s="31">
        <f>IFERROR(VLOOKUP(AK38,'Начисление очков 2024'!$AA$4:$AB$69,2,FALSE),0)</f>
        <v>0</v>
      </c>
      <c r="AM38" s="6" t="s">
        <v>572</v>
      </c>
      <c r="AN38" s="28">
        <f>IFERROR(VLOOKUP(AM38,'Начисление очков 2023'!$AF$4:$AG$69,2,FALSE),0)</f>
        <v>0</v>
      </c>
      <c r="AO38" s="32" t="s">
        <v>572</v>
      </c>
      <c r="AP38" s="31">
        <f>ROUND(IFERROR(VLOOKUP(AO38,'Начисление очков 2024'!$G$4:$H$69,2,FALSE),0)/4,0)</f>
        <v>0</v>
      </c>
      <c r="AQ38" s="6" t="s">
        <v>572</v>
      </c>
      <c r="AR38" s="28">
        <f>IFERROR(VLOOKUP(AQ38,'Начисление очков 2024'!$AA$4:$AB$69,2,FALSE),0)</f>
        <v>0</v>
      </c>
      <c r="AS38" s="32" t="s">
        <v>572</v>
      </c>
      <c r="AT38" s="31">
        <f>IFERROR(VLOOKUP(AS38,'Начисление очков 2024'!$G$4:$H$69,2,FALSE),0)</f>
        <v>0</v>
      </c>
      <c r="AU38" s="6" t="s">
        <v>572</v>
      </c>
      <c r="AV38" s="28">
        <f>IFERROR(VLOOKUP(AU38,'Начисление очков 2023'!$V$4:$W$69,2,FALSE),0)</f>
        <v>0</v>
      </c>
      <c r="AW38" s="32" t="s">
        <v>572</v>
      </c>
      <c r="AX38" s="31">
        <f>IFERROR(VLOOKUP(AW38,'Начисление очков 2024'!$Q$4:$R$69,2,FALSE),0)</f>
        <v>0</v>
      </c>
      <c r="AY38" s="6" t="s">
        <v>572</v>
      </c>
      <c r="AZ38" s="28">
        <f>IFERROR(VLOOKUP(AY38,'Начисление очков 2024'!$AA$4:$AB$69,2,FALSE),0)</f>
        <v>0</v>
      </c>
      <c r="BA38" s="32" t="s">
        <v>572</v>
      </c>
      <c r="BB38" s="31">
        <f>ROUND(IFERROR(VLOOKUP(BA38,'Начисление очков 2024'!$G$4:$H$69,2,FALSE),0)/4,0)</f>
        <v>0</v>
      </c>
      <c r="BC38" s="6" t="s">
        <v>572</v>
      </c>
      <c r="BD38" s="28">
        <f>IFERROR(VLOOKUP(BC38,'Начисление очков 2023'!$AA$4:$AB$69,2,FALSE),0)</f>
        <v>0</v>
      </c>
      <c r="BE38" s="32" t="s">
        <v>572</v>
      </c>
      <c r="BF38" s="31">
        <f>IFERROR(VLOOKUP(BE38,'Начисление очков 2024'!$G$4:$H$69,2,FALSE),0)</f>
        <v>0</v>
      </c>
      <c r="BG38" s="6">
        <v>3</v>
      </c>
      <c r="BH38" s="28">
        <f>IFERROR(VLOOKUP(BG38,'Начисление очков 2024'!$Q$4:$R$69,2,FALSE),0)</f>
        <v>90</v>
      </c>
      <c r="BI38" s="32" t="s">
        <v>572</v>
      </c>
      <c r="BJ38" s="31">
        <f>IFERROR(VLOOKUP(BI38,'Начисление очков 2024'!$AA$4:$AB$69,2,FALSE),0)</f>
        <v>0</v>
      </c>
      <c r="BK38" s="6">
        <v>4</v>
      </c>
      <c r="BL38" s="28">
        <f>IFERROR(VLOOKUP(BK38,'Начисление очков 2023'!$V$4:$W$69,2,FALSE),0)</f>
        <v>55</v>
      </c>
      <c r="BM38" s="32" t="s">
        <v>572</v>
      </c>
      <c r="BN38" s="31">
        <f>ROUND(IFERROR(VLOOKUP(BM38,'Начисление очков 2023'!$L$4:$M$69,2,FALSE),0)/4,0)</f>
        <v>0</v>
      </c>
      <c r="BO38" s="6" t="s">
        <v>572</v>
      </c>
      <c r="BP38" s="28">
        <f>IFERROR(VLOOKUP(BO38,'Начисление очков 2023'!$AA$4:$AB$69,2,FALSE),0)</f>
        <v>0</v>
      </c>
      <c r="BQ38" s="32" t="s">
        <v>572</v>
      </c>
      <c r="BR38" s="31">
        <f>ROUND(IFERROR(VLOOKUP(BQ38,'Начисление очков 2023'!$L$4:$M$69,2,FALSE),0)/4,0)</f>
        <v>0</v>
      </c>
      <c r="BS38" s="6" t="s">
        <v>572</v>
      </c>
      <c r="BT38" s="28">
        <f>IFERROR(VLOOKUP(BS38,'Начисление очков 2023'!$AA$4:$AB$69,2,FALSE),0)</f>
        <v>0</v>
      </c>
      <c r="BU38" s="32">
        <v>20</v>
      </c>
      <c r="BV38" s="31">
        <f>IFERROR(VLOOKUP(BU38,'Начисление очков 2023'!$L$4:$M$69,2,FALSE),0)</f>
        <v>16</v>
      </c>
      <c r="BW38" s="6" t="s">
        <v>572</v>
      </c>
      <c r="BX38" s="28">
        <f>IFERROR(VLOOKUP(BW38,'Начисление очков 2023'!$AA$4:$AB$69,2,FALSE),0)</f>
        <v>0</v>
      </c>
      <c r="BY38" s="32" t="s">
        <v>572</v>
      </c>
      <c r="BZ38" s="31">
        <f>IFERROR(VLOOKUP(BY38,'Начисление очков 2023'!$AF$4:$AG$69,2,FALSE),0)</f>
        <v>0</v>
      </c>
      <c r="CA38" s="6" t="s">
        <v>572</v>
      </c>
      <c r="CB38" s="28">
        <f>IFERROR(VLOOKUP(CA38,'Начисление очков 2023'!$V$4:$W$69,2,FALSE),0)</f>
        <v>0</v>
      </c>
      <c r="CC38" s="32" t="s">
        <v>572</v>
      </c>
      <c r="CD38" s="31">
        <f>IFERROR(VLOOKUP(CC38,'Начисление очков 2023'!$AA$4:$AB$69,2,FALSE),0)</f>
        <v>0</v>
      </c>
      <c r="CE38" s="47"/>
      <c r="CF38" s="96"/>
      <c r="CG38" s="32" t="s">
        <v>572</v>
      </c>
      <c r="CH38" s="31">
        <f>IFERROR(VLOOKUP(CG38,'Начисление очков 2023'!$AA$4:$AB$69,2,FALSE),0)</f>
        <v>0</v>
      </c>
      <c r="CI38" s="6">
        <v>104</v>
      </c>
      <c r="CJ38" s="28">
        <f>IFERROR(VLOOKUP(CI38,'Начисление очков 2023_1'!$B$4:$C$117,2,FALSE),0)</f>
        <v>2</v>
      </c>
      <c r="CK38" s="32" t="s">
        <v>572</v>
      </c>
      <c r="CL38" s="31">
        <f>IFERROR(VLOOKUP(CK38,'Начисление очков 2023'!$V$4:$W$69,2,FALSE),0)</f>
        <v>0</v>
      </c>
      <c r="CM38" s="6" t="s">
        <v>572</v>
      </c>
      <c r="CN38" s="28">
        <f>IFERROR(VLOOKUP(CM38,'Начисление очков 2023'!$AF$4:$AG$69,2,FALSE),0)</f>
        <v>0</v>
      </c>
      <c r="CO38" s="32" t="s">
        <v>572</v>
      </c>
      <c r="CP38" s="31">
        <f>IFERROR(VLOOKUP(CO38,'Начисление очков 2023'!$G$4:$H$69,2,FALSE),0)</f>
        <v>0</v>
      </c>
      <c r="CQ38" s="6" t="s">
        <v>572</v>
      </c>
      <c r="CR38" s="28">
        <f>IFERROR(VLOOKUP(CQ38,'Начисление очков 2023'!$AA$4:$AB$69,2,FALSE),0)</f>
        <v>0</v>
      </c>
      <c r="CS38" s="32">
        <v>5</v>
      </c>
      <c r="CT38" s="31">
        <f>IFERROR(VLOOKUP(CS38,'Начисление очков 2023'!$Q$4:$R$69,2,FALSE),0)</f>
        <v>55</v>
      </c>
      <c r="CU38" s="6" t="s">
        <v>572</v>
      </c>
      <c r="CV38" s="28">
        <f>IFERROR(VLOOKUP(CU38,'Начисление очков 2023'!$AF$4:$AG$69,2,FALSE),0)</f>
        <v>0</v>
      </c>
      <c r="CW38" s="32" t="s">
        <v>572</v>
      </c>
      <c r="CX38" s="31">
        <f>IFERROR(VLOOKUP(CW38,'Начисление очков 2023'!$AA$4:$AB$69,2,FALSE),0)</f>
        <v>0</v>
      </c>
      <c r="CY38" s="6" t="s">
        <v>572</v>
      </c>
      <c r="CZ38" s="28">
        <f>IFERROR(VLOOKUP(CY38,'Начисление очков 2023'!$AA$4:$AB$69,2,FALSE),0)</f>
        <v>0</v>
      </c>
      <c r="DA38" s="32">
        <v>18</v>
      </c>
      <c r="DB38" s="31">
        <f>IFERROR(VLOOKUP(DA38,'Начисление очков 2023'!$L$4:$M$69,2,FALSE),0)</f>
        <v>22</v>
      </c>
      <c r="DC38" s="6">
        <v>3</v>
      </c>
      <c r="DD38" s="28">
        <f>IFERROR(VLOOKUP(DC38,'Начисление очков 2023'!$L$4:$M$69,2,FALSE),0)</f>
        <v>150</v>
      </c>
      <c r="DE38" s="32" t="s">
        <v>572</v>
      </c>
      <c r="DF38" s="31">
        <f>IFERROR(VLOOKUP(DE38,'Начисление очков 2023'!$G$4:$H$69,2,FALSE),0)</f>
        <v>0</v>
      </c>
      <c r="DG38" s="6" t="s">
        <v>572</v>
      </c>
      <c r="DH38" s="28">
        <f>IFERROR(VLOOKUP(DG38,'Начисление очков 2023'!$AA$4:$AB$69,2,FALSE),0)</f>
        <v>0</v>
      </c>
      <c r="DI38" s="32" t="s">
        <v>572</v>
      </c>
      <c r="DJ38" s="31">
        <f>IFERROR(VLOOKUP(DI38,'Начисление очков 2023'!$AF$4:$AG$69,2,FALSE),0)</f>
        <v>0</v>
      </c>
      <c r="DK38" s="6" t="s">
        <v>572</v>
      </c>
      <c r="DL38" s="28">
        <f>IFERROR(VLOOKUP(DK38,'Начисление очков 2023'!$V$4:$W$69,2,FALSE),0)</f>
        <v>0</v>
      </c>
      <c r="DM38" s="32">
        <v>8</v>
      </c>
      <c r="DN38" s="31">
        <f>IFERROR(VLOOKUP(DM38,'Начисление очков 2023'!$Q$4:$R$69,2,FALSE),0)</f>
        <v>38</v>
      </c>
      <c r="DO38" s="6" t="s">
        <v>572</v>
      </c>
      <c r="DP38" s="28">
        <f>IFERROR(VLOOKUP(DO38,'Начисление очков 2023'!$AA$4:$AB$69,2,FALSE),0)</f>
        <v>0</v>
      </c>
      <c r="DQ38" s="32" t="s">
        <v>572</v>
      </c>
      <c r="DR38" s="31">
        <f>IFERROR(VLOOKUP(DQ38,'Начисление очков 2023'!$AA$4:$AB$69,2,FALSE),0)</f>
        <v>0</v>
      </c>
      <c r="DS38" s="6" t="s">
        <v>572</v>
      </c>
      <c r="DT38" s="28">
        <f>IFERROR(VLOOKUP(DS38,'Начисление очков 2023'!$AA$4:$AB$69,2,FALSE),0)</f>
        <v>0</v>
      </c>
      <c r="DU38" s="32" t="s">
        <v>572</v>
      </c>
      <c r="DV38" s="31">
        <f>IFERROR(VLOOKUP(DU38,'Начисление очков 2023'!$AF$4:$AG$69,2,FALSE),0)</f>
        <v>0</v>
      </c>
      <c r="DW38" s="6" t="s">
        <v>572</v>
      </c>
      <c r="DX38" s="28">
        <f>IFERROR(VLOOKUP(DW38,'Начисление очков 2023'!$AA$4:$AB$69,2,FALSE),0)</f>
        <v>0</v>
      </c>
      <c r="DY38" s="32">
        <v>18</v>
      </c>
      <c r="DZ38" s="31">
        <f>IFERROR(VLOOKUP(DY38,'Начисление очков 2023'!$B$4:$C$69,2,FALSE),0)</f>
        <v>70</v>
      </c>
      <c r="EA38" s="6" t="s">
        <v>572</v>
      </c>
      <c r="EB38" s="28">
        <f>IFERROR(VLOOKUP(EA38,'Начисление очков 2023'!$AA$4:$AB$69,2,FALSE),0)</f>
        <v>0</v>
      </c>
      <c r="EC38" s="32" t="s">
        <v>572</v>
      </c>
      <c r="ED38" s="31">
        <f>IFERROR(VLOOKUP(EC38,'Начисление очков 2023'!$V$4:$W$69,2,FALSE),0)</f>
        <v>0</v>
      </c>
      <c r="EE38" s="6" t="s">
        <v>572</v>
      </c>
      <c r="EF38" s="28">
        <f>IFERROR(VLOOKUP(EE38,'Начисление очков 2023'!$AA$4:$AB$69,2,FALSE),0)</f>
        <v>0</v>
      </c>
      <c r="EG38" s="32" t="s">
        <v>572</v>
      </c>
      <c r="EH38" s="31">
        <f>IFERROR(VLOOKUP(EG38,'Начисление очков 2023'!$AA$4:$AB$69,2,FALSE),0)</f>
        <v>0</v>
      </c>
      <c r="EI38" s="6" t="s">
        <v>572</v>
      </c>
      <c r="EJ38" s="28">
        <f>IFERROR(VLOOKUP(EI38,'Начисление очков 2023'!$G$4:$H$69,2,FALSE),0)</f>
        <v>0</v>
      </c>
      <c r="EK38" s="32" t="s">
        <v>572</v>
      </c>
      <c r="EL38" s="31">
        <f>IFERROR(VLOOKUP(EK38,'Начисление очков 2023'!$V$4:$W$69,2,FALSE),0)</f>
        <v>0</v>
      </c>
      <c r="EM38" s="6" t="s">
        <v>572</v>
      </c>
      <c r="EN38" s="28">
        <f>IFERROR(VLOOKUP(EM38,'Начисление очков 2023'!$B$4:$C$101,2,FALSE),0)</f>
        <v>0</v>
      </c>
      <c r="EO38" s="32" t="s">
        <v>572</v>
      </c>
      <c r="EP38" s="31">
        <f>IFERROR(VLOOKUP(EO38,'Начисление очков 2023'!$AA$4:$AB$69,2,FALSE),0)</f>
        <v>0</v>
      </c>
      <c r="EQ38" s="6" t="s">
        <v>572</v>
      </c>
      <c r="ER38" s="28">
        <f>IFERROR(VLOOKUP(EQ38,'Начисление очков 2023'!$AF$4:$AG$69,2,FALSE),0)</f>
        <v>0</v>
      </c>
      <c r="ES38" s="32">
        <v>60</v>
      </c>
      <c r="ET38" s="31">
        <f>IFERROR(VLOOKUP(ES38,'Начисление очков 2023'!$B$4:$C$101,2,FALSE),0)</f>
        <v>14</v>
      </c>
      <c r="EU38" s="6" t="s">
        <v>572</v>
      </c>
      <c r="EV38" s="28">
        <f>IFERROR(VLOOKUP(EU38,'Начисление очков 2023'!$G$4:$H$69,2,FALSE),0)</f>
        <v>0</v>
      </c>
      <c r="EW38" s="32" t="s">
        <v>572</v>
      </c>
      <c r="EX38" s="31">
        <f>IFERROR(VLOOKUP(EW38,'Начисление очков 2023'!$AA$4:$AB$69,2,FALSE),0)</f>
        <v>0</v>
      </c>
      <c r="EY38" s="6" t="s">
        <v>572</v>
      </c>
      <c r="EZ38" s="28">
        <f>IFERROR(VLOOKUP(EY38,'Начисление очков 2023'!$AA$4:$AB$69,2,FALSE),0)</f>
        <v>0</v>
      </c>
      <c r="FA38" s="32" t="s">
        <v>572</v>
      </c>
      <c r="FB38" s="31">
        <f>IFERROR(VLOOKUP(FA38,'Начисление очков 2023'!$L$4:$M$69,2,FALSE),0)</f>
        <v>0</v>
      </c>
      <c r="FC38" s="6" t="s">
        <v>572</v>
      </c>
      <c r="FD38" s="28">
        <f>IFERROR(VLOOKUP(FC38,'Начисление очков 2023'!$AF$4:$AG$69,2,FALSE),0)</f>
        <v>0</v>
      </c>
      <c r="FE38" s="32" t="s">
        <v>572</v>
      </c>
      <c r="FF38" s="31">
        <f>IFERROR(VLOOKUP(FE38,'Начисление очков 2023'!$AA$4:$AB$69,2,FALSE),0)</f>
        <v>0</v>
      </c>
      <c r="FG38" s="6" t="s">
        <v>572</v>
      </c>
      <c r="FH38" s="28">
        <f>IFERROR(VLOOKUP(FG38,'Начисление очков 2023'!$G$4:$H$69,2,FALSE),0)</f>
        <v>0</v>
      </c>
      <c r="FI38" s="32" t="s">
        <v>572</v>
      </c>
      <c r="FJ38" s="31">
        <f>IFERROR(VLOOKUP(FI38,'Начисление очков 2023'!$AA$4:$AB$69,2,FALSE),0)</f>
        <v>0</v>
      </c>
      <c r="FK38" s="6" t="s">
        <v>572</v>
      </c>
      <c r="FL38" s="28">
        <f>IFERROR(VLOOKUP(FK38,'Начисление очков 2023'!$AA$4:$AB$69,2,FALSE),0)</f>
        <v>0</v>
      </c>
      <c r="FM38" s="32" t="s">
        <v>572</v>
      </c>
      <c r="FN38" s="31">
        <f>IFERROR(VLOOKUP(FM38,'Начисление очков 2023'!$AA$4:$AB$69,2,FALSE),0)</f>
        <v>0</v>
      </c>
      <c r="FO38" s="6" t="s">
        <v>572</v>
      </c>
      <c r="FP38" s="28">
        <f>IFERROR(VLOOKUP(FO38,'Начисление очков 2023'!$AF$4:$AG$69,2,FALSE),0)</f>
        <v>0</v>
      </c>
      <c r="FQ38" s="109">
        <v>29</v>
      </c>
      <c r="FR38" s="110" t="s">
        <v>563</v>
      </c>
      <c r="FS38" s="110"/>
      <c r="FT38" s="109">
        <v>4.5</v>
      </c>
      <c r="FU38" s="111"/>
      <c r="FV38" s="108">
        <v>528</v>
      </c>
      <c r="FW38" s="106">
        <v>0</v>
      </c>
      <c r="FX38" s="107" t="s">
        <v>563</v>
      </c>
      <c r="FY38" s="108">
        <v>582</v>
      </c>
      <c r="FZ38" s="127" t="s">
        <v>572</v>
      </c>
      <c r="GA38" s="121">
        <f>IFERROR(VLOOKUP(FZ38,'Начисление очков 2023'!$AA$4:$AB$69,2,FALSE),0)</f>
        <v>0</v>
      </c>
    </row>
    <row r="39" spans="1:205" ht="15.95" customHeight="1" x14ac:dyDescent="0.25">
      <c r="A39" s="25"/>
      <c r="B39" s="6" t="str">
        <f>IFERROR(INDEX('Ласт турнир'!$A$1:$A$96,MATCH($D39,'Ласт турнир'!$B$1:$B$96,0)),"")</f>
        <v/>
      </c>
      <c r="C39" s="25"/>
      <c r="D39" s="39" t="s">
        <v>140</v>
      </c>
      <c r="E39" s="40">
        <f>E38+1</f>
        <v>30</v>
      </c>
      <c r="F39" s="59" t="str">
        <f>IF(FQ39=0," ",IF(FQ39-E39=0," ",FQ39-E39))</f>
        <v xml:space="preserve"> </v>
      </c>
      <c r="G39" s="44"/>
      <c r="H39" s="54">
        <v>4</v>
      </c>
      <c r="I39" s="134"/>
      <c r="J39" s="139">
        <f>AB39+AP39+BB39+BN39+BR39+SUMPRODUCT(LARGE((T39,V39,X39,Z39,AD39,AF39,AH39,AJ39,AL39,AN39,AR39,AT39,AV39,AX39,AZ39,BD39,BF39,BH39,BJ39,BL39,BP39,BT39,BV39,BX39,BZ39,CB39,CD39,CF39,CH39,CJ39,CL39,CN39,CP39,CR39,CT39,CV39,CX39,CZ39,DB39,DD39,DF39,DH39,DJ39,DL39,DN39,DP39,DR39,DT39,DV39,DX39,DZ39,EB39,ED39,EF39,EH39,EJ39,EL39,EN39,EP39,ER39,ET39,EV39,EX39,EZ39,FB39,FD39,FF39,FH39,FJ39,FL39,FN39,FP39),{1,2,3,4,5,6,7,8}))</f>
        <v>526</v>
      </c>
      <c r="K39" s="135">
        <f>J39-FV39</f>
        <v>0</v>
      </c>
      <c r="L39" s="140" t="str">
        <f>IF(SUMIF(S39:FP39,"&lt;0")&lt;&gt;0,SUMIF(S39:FP39,"&lt;0")*(-1)," ")</f>
        <v xml:space="preserve"> </v>
      </c>
      <c r="M39" s="141">
        <f>T39+V39+X39+Z39+AB39+AD39+AF39+AH39+AJ39+AL39+AN39+AP39+AR39+AT39+AV39+AX39+AZ39+BB39+BD39+BF39+BH39+BJ39+BL39+BN39+BP39+BR39+BT39+BV39+BX39+BZ39+CB39+CD39+CF39+CH39+CJ39+CL39+CN39+CP39+CR39+CT39+CV39+CX39+CZ39+DB39+DD39+DF39+DH39+DJ39+DL39+DN39+DP39+DR39+DT39+DV39+DX39+DZ39+EB39+ED39+EF39+EH39+EJ39+EL39+EN39+EP39+ER39+ET39+EV39+EX39+EZ39+FB39+FD39+FF39+FH39+FJ39+FL39+FN39+FP39</f>
        <v>527</v>
      </c>
      <c r="N39" s="135">
        <f>M39-FY39</f>
        <v>0</v>
      </c>
      <c r="O39" s="136">
        <f>ROUNDUP(COUNTIF(S39:FP39,"&gt; 0")/2,0)</f>
        <v>11</v>
      </c>
      <c r="P39" s="142">
        <f>IF(O39=0,"-",IF(O39-R39&gt;8,J39/(8+R39),J39/O39))</f>
        <v>52.6</v>
      </c>
      <c r="Q39" s="145">
        <f>IF(OR(M39=0,O39=0),"-",M39/O39)</f>
        <v>47.909090909090907</v>
      </c>
      <c r="R39" s="150">
        <f>+IF(AA39="",0,1)+IF(AO39="",0,1)++IF(BA39="",0,1)+IF(BM39="",0,1)+IF(BQ39="",0,1)</f>
        <v>2</v>
      </c>
      <c r="S39" s="6" t="s">
        <v>572</v>
      </c>
      <c r="T39" s="28">
        <f>IFERROR(VLOOKUP(S39,'Начисление очков 2024'!$AA$4:$AB$69,2,FALSE),0)</f>
        <v>0</v>
      </c>
      <c r="U39" s="32" t="s">
        <v>572</v>
      </c>
      <c r="V39" s="31">
        <f>IFERROR(VLOOKUP(U39,'Начисление очков 2024'!$AA$4:$AB$69,2,FALSE),0)</f>
        <v>0</v>
      </c>
      <c r="W39" s="6" t="s">
        <v>572</v>
      </c>
      <c r="X39" s="28">
        <f>IFERROR(VLOOKUP(W39,'Начисление очков 2024'!$L$4:$M$69,2,FALSE),0)</f>
        <v>0</v>
      </c>
      <c r="Y39" s="32" t="s">
        <v>572</v>
      </c>
      <c r="Z39" s="31">
        <f>IFERROR(VLOOKUP(Y39,'Начисление очков 2024'!$AA$4:$AB$69,2,FALSE),0)</f>
        <v>0</v>
      </c>
      <c r="AA39" s="6" t="s">
        <v>572</v>
      </c>
      <c r="AB39" s="28">
        <f>ROUND(IFERROR(VLOOKUP(AA39,'Начисление очков 2024'!$L$4:$M$69,2,FALSE),0)/4,0)</f>
        <v>0</v>
      </c>
      <c r="AC39" s="32" t="s">
        <v>572</v>
      </c>
      <c r="AD39" s="31">
        <f>IFERROR(VLOOKUP(AC39,'Начисление очков 2024'!$AA$4:$AB$69,2,FALSE),0)</f>
        <v>0</v>
      </c>
      <c r="AE39" s="6" t="s">
        <v>572</v>
      </c>
      <c r="AF39" s="28">
        <f>IFERROR(VLOOKUP(AE39,'Начисление очков 2024'!$AA$4:$AB$69,2,FALSE),0)</f>
        <v>0</v>
      </c>
      <c r="AG39" s="32" t="s">
        <v>572</v>
      </c>
      <c r="AH39" s="31">
        <f>IFERROR(VLOOKUP(AG39,'Начисление очков 2024'!$Q$4:$R$69,2,FALSE),0)</f>
        <v>0</v>
      </c>
      <c r="AI39" s="6" t="s">
        <v>572</v>
      </c>
      <c r="AJ39" s="28">
        <f>IFERROR(VLOOKUP(AI39,'Начисление очков 2024'!$AA$4:$AB$69,2,FALSE),0)</f>
        <v>0</v>
      </c>
      <c r="AK39" s="32" t="s">
        <v>572</v>
      </c>
      <c r="AL39" s="31">
        <f>IFERROR(VLOOKUP(AK39,'Начисление очков 2024'!$AA$4:$AB$69,2,FALSE),0)</f>
        <v>0</v>
      </c>
      <c r="AM39" s="6" t="s">
        <v>572</v>
      </c>
      <c r="AN39" s="28">
        <f>IFERROR(VLOOKUP(AM39,'Начисление очков 2023'!$AF$4:$AG$69,2,FALSE),0)</f>
        <v>0</v>
      </c>
      <c r="AO39" s="32" t="s">
        <v>572</v>
      </c>
      <c r="AP39" s="31">
        <f>ROUND(IFERROR(VLOOKUP(AO39,'Начисление очков 2024'!$G$4:$H$69,2,FALSE),0)/4,0)</f>
        <v>0</v>
      </c>
      <c r="AQ39" s="6" t="s">
        <v>572</v>
      </c>
      <c r="AR39" s="28">
        <f>IFERROR(VLOOKUP(AQ39,'Начисление очков 2024'!$AA$4:$AB$69,2,FALSE),0)</f>
        <v>0</v>
      </c>
      <c r="AS39" s="32" t="s">
        <v>572</v>
      </c>
      <c r="AT39" s="31">
        <f>IFERROR(VLOOKUP(AS39,'Начисление очков 2024'!$G$4:$H$69,2,FALSE),0)</f>
        <v>0</v>
      </c>
      <c r="AU39" s="6" t="s">
        <v>572</v>
      </c>
      <c r="AV39" s="28">
        <f>IFERROR(VLOOKUP(AU39,'Начисление очков 2023'!$V$4:$W$69,2,FALSE),0)</f>
        <v>0</v>
      </c>
      <c r="AW39" s="32" t="s">
        <v>572</v>
      </c>
      <c r="AX39" s="31">
        <f>IFERROR(VLOOKUP(AW39,'Начисление очков 2024'!$Q$4:$R$69,2,FALSE),0)</f>
        <v>0</v>
      </c>
      <c r="AY39" s="6" t="s">
        <v>572</v>
      </c>
      <c r="AZ39" s="28">
        <f>IFERROR(VLOOKUP(AY39,'Начисление очков 2024'!$AA$4:$AB$69,2,FALSE),0)</f>
        <v>0</v>
      </c>
      <c r="BA39" s="32">
        <v>16</v>
      </c>
      <c r="BB39" s="31">
        <f>ROUND(IFERROR(VLOOKUP(BA39,'Начисление очков 2024'!$G$4:$H$69,2,FALSE),0)/4,0)</f>
        <v>14</v>
      </c>
      <c r="BC39" s="6" t="s">
        <v>572</v>
      </c>
      <c r="BD39" s="28">
        <f>IFERROR(VLOOKUP(BC39,'Начисление очков 2023'!$AA$4:$AB$69,2,FALSE),0)</f>
        <v>0</v>
      </c>
      <c r="BE39" s="32">
        <v>20</v>
      </c>
      <c r="BF39" s="31">
        <f>IFERROR(VLOOKUP(BE39,'Начисление очков 2024'!$G$4:$H$69,2,FALSE),0)</f>
        <v>27</v>
      </c>
      <c r="BG39" s="6" t="s">
        <v>572</v>
      </c>
      <c r="BH39" s="28">
        <f>IFERROR(VLOOKUP(BG39,'Начисление очков 2024'!$Q$4:$R$69,2,FALSE),0)</f>
        <v>0</v>
      </c>
      <c r="BI39" s="32" t="s">
        <v>572</v>
      </c>
      <c r="BJ39" s="31">
        <f>IFERROR(VLOOKUP(BI39,'Начисление очков 2024'!$AA$4:$AB$69,2,FALSE),0)</f>
        <v>0</v>
      </c>
      <c r="BK39" s="6" t="s">
        <v>572</v>
      </c>
      <c r="BL39" s="28">
        <f>IFERROR(VLOOKUP(BK39,'Начисление очков 2023'!$V$4:$W$69,2,FALSE),0)</f>
        <v>0</v>
      </c>
      <c r="BM39" s="32" t="s">
        <v>572</v>
      </c>
      <c r="BN39" s="31">
        <f>ROUND(IFERROR(VLOOKUP(BM39,'Начисление очков 2023'!$L$4:$M$69,2,FALSE),0)/4,0)</f>
        <v>0</v>
      </c>
      <c r="BO39" s="6" t="s">
        <v>572</v>
      </c>
      <c r="BP39" s="28">
        <f>IFERROR(VLOOKUP(BO39,'Начисление очков 2023'!$AA$4:$AB$69,2,FALSE),0)</f>
        <v>0</v>
      </c>
      <c r="BQ39" s="32">
        <v>16</v>
      </c>
      <c r="BR39" s="31">
        <f>ROUND(IFERROR(VLOOKUP(BQ39,'Начисление очков 2023'!$L$4:$M$69,2,FALSE),0)/4,0)</f>
        <v>8</v>
      </c>
      <c r="BS39" s="6" t="s">
        <v>572</v>
      </c>
      <c r="BT39" s="28">
        <f>IFERROR(VLOOKUP(BS39,'Начисление очков 2023'!$AA$4:$AB$69,2,FALSE),0)</f>
        <v>0</v>
      </c>
      <c r="BU39" s="32">
        <v>12</v>
      </c>
      <c r="BV39" s="31">
        <f>IFERROR(VLOOKUP(BU39,'Начисление очков 2023'!$L$4:$M$69,2,FALSE),0)</f>
        <v>40</v>
      </c>
      <c r="BW39" s="6" t="s">
        <v>572</v>
      </c>
      <c r="BX39" s="28">
        <f>IFERROR(VLOOKUP(BW39,'Начисление очков 2023'!$AA$4:$AB$69,2,FALSE),0)</f>
        <v>0</v>
      </c>
      <c r="BY39" s="32" t="s">
        <v>572</v>
      </c>
      <c r="BZ39" s="31">
        <f>IFERROR(VLOOKUP(BY39,'Начисление очков 2023'!$AF$4:$AG$69,2,FALSE),0)</f>
        <v>0</v>
      </c>
      <c r="CA39" s="6" t="s">
        <v>572</v>
      </c>
      <c r="CB39" s="28">
        <f>IFERROR(VLOOKUP(CA39,'Начисление очков 2023'!$V$4:$W$69,2,FALSE),0)</f>
        <v>0</v>
      </c>
      <c r="CC39" s="32" t="s">
        <v>572</v>
      </c>
      <c r="CD39" s="31">
        <f>IFERROR(VLOOKUP(CC39,'Начисление очков 2023'!$AA$4:$AB$69,2,FALSE),0)</f>
        <v>0</v>
      </c>
      <c r="CE39" s="47"/>
      <c r="CF39" s="96"/>
      <c r="CG39" s="32" t="s">
        <v>572</v>
      </c>
      <c r="CH39" s="31">
        <f>IFERROR(VLOOKUP(CG39,'Начисление очков 2023'!$AA$4:$AB$69,2,FALSE),0)</f>
        <v>0</v>
      </c>
      <c r="CI39" s="6">
        <v>26</v>
      </c>
      <c r="CJ39" s="28">
        <f>IFERROR(VLOOKUP(CI39,'Начисление очков 2023_1'!$B$4:$C$117,2,FALSE),0)</f>
        <v>48</v>
      </c>
      <c r="CK39" s="32" t="s">
        <v>572</v>
      </c>
      <c r="CL39" s="31">
        <f>IFERROR(VLOOKUP(CK39,'Начисление очков 2023'!$V$4:$W$69,2,FALSE),0)</f>
        <v>0</v>
      </c>
      <c r="CM39" s="6" t="s">
        <v>572</v>
      </c>
      <c r="CN39" s="28">
        <f>IFERROR(VLOOKUP(CM39,'Начисление очков 2023'!$AF$4:$AG$69,2,FALSE),0)</f>
        <v>0</v>
      </c>
      <c r="CO39" s="32" t="s">
        <v>572</v>
      </c>
      <c r="CP39" s="31">
        <f>IFERROR(VLOOKUP(CO39,'Начисление очков 2023'!$G$4:$H$69,2,FALSE),0)</f>
        <v>0</v>
      </c>
      <c r="CQ39" s="6" t="s">
        <v>572</v>
      </c>
      <c r="CR39" s="28">
        <f>IFERROR(VLOOKUP(CQ39,'Начисление очков 2023'!$AA$4:$AB$69,2,FALSE),0)</f>
        <v>0</v>
      </c>
      <c r="CS39" s="32" t="s">
        <v>572</v>
      </c>
      <c r="CT39" s="31">
        <f>IFERROR(VLOOKUP(CS39,'Начисление очков 2023'!$Q$4:$R$69,2,FALSE),0)</f>
        <v>0</v>
      </c>
      <c r="CU39" s="6" t="s">
        <v>572</v>
      </c>
      <c r="CV39" s="28">
        <f>IFERROR(VLOOKUP(CU39,'Начисление очков 2023'!$AF$4:$AG$69,2,FALSE),0)</f>
        <v>0</v>
      </c>
      <c r="CW39" s="32" t="s">
        <v>572</v>
      </c>
      <c r="CX39" s="31">
        <f>IFERROR(VLOOKUP(CW39,'Начисление очков 2023'!$AA$4:$AB$69,2,FALSE),0)</f>
        <v>0</v>
      </c>
      <c r="CY39" s="6" t="s">
        <v>572</v>
      </c>
      <c r="CZ39" s="28">
        <f>IFERROR(VLOOKUP(CY39,'Начисление очков 2023'!$AA$4:$AB$69,2,FALSE),0)</f>
        <v>0</v>
      </c>
      <c r="DA39" s="32" t="s">
        <v>572</v>
      </c>
      <c r="DB39" s="31">
        <f>IFERROR(VLOOKUP(DA39,'Начисление очков 2023'!$L$4:$M$69,2,FALSE),0)</f>
        <v>0</v>
      </c>
      <c r="DC39" s="6">
        <v>4</v>
      </c>
      <c r="DD39" s="28">
        <f>IFERROR(VLOOKUP(DC39,'Начисление очков 2023'!$L$4:$M$69,2,FALSE),0)</f>
        <v>130</v>
      </c>
      <c r="DE39" s="32" t="s">
        <v>572</v>
      </c>
      <c r="DF39" s="31">
        <f>IFERROR(VLOOKUP(DE39,'Начисление очков 2023'!$G$4:$H$69,2,FALSE),0)</f>
        <v>0</v>
      </c>
      <c r="DG39" s="6" t="s">
        <v>572</v>
      </c>
      <c r="DH39" s="28">
        <f>IFERROR(VLOOKUP(DG39,'Начисление очков 2023'!$AA$4:$AB$69,2,FALSE),0)</f>
        <v>0</v>
      </c>
      <c r="DI39" s="32" t="s">
        <v>572</v>
      </c>
      <c r="DJ39" s="31">
        <f>IFERROR(VLOOKUP(DI39,'Начисление очков 2023'!$AF$4:$AG$69,2,FALSE),0)</f>
        <v>0</v>
      </c>
      <c r="DK39" s="6" t="s">
        <v>572</v>
      </c>
      <c r="DL39" s="28">
        <f>IFERROR(VLOOKUP(DK39,'Начисление очков 2023'!$V$4:$W$69,2,FALSE),0)</f>
        <v>0</v>
      </c>
      <c r="DM39" s="32" t="s">
        <v>572</v>
      </c>
      <c r="DN39" s="31">
        <f>IFERROR(VLOOKUP(DM39,'Начисление очков 2023'!$Q$4:$R$69,2,FALSE),0)</f>
        <v>0</v>
      </c>
      <c r="DO39" s="6" t="s">
        <v>572</v>
      </c>
      <c r="DP39" s="28">
        <f>IFERROR(VLOOKUP(DO39,'Начисление очков 2023'!$AA$4:$AB$69,2,FALSE),0)</f>
        <v>0</v>
      </c>
      <c r="DQ39" s="32" t="s">
        <v>572</v>
      </c>
      <c r="DR39" s="31">
        <f>IFERROR(VLOOKUP(DQ39,'Начисление очков 2023'!$AA$4:$AB$69,2,FALSE),0)</f>
        <v>0</v>
      </c>
      <c r="DS39" s="6" t="s">
        <v>572</v>
      </c>
      <c r="DT39" s="28">
        <f>IFERROR(VLOOKUP(DS39,'Начисление очков 2023'!$AA$4:$AB$69,2,FALSE),0)</f>
        <v>0</v>
      </c>
      <c r="DU39" s="32" t="s">
        <v>572</v>
      </c>
      <c r="DV39" s="31">
        <f>IFERROR(VLOOKUP(DU39,'Начисление очков 2023'!$AF$4:$AG$69,2,FALSE),0)</f>
        <v>0</v>
      </c>
      <c r="DW39" s="6" t="s">
        <v>572</v>
      </c>
      <c r="DX39" s="28">
        <f>IFERROR(VLOOKUP(DW39,'Начисление очков 2023'!$AA$4:$AB$69,2,FALSE),0)</f>
        <v>0</v>
      </c>
      <c r="DY39" s="32">
        <v>16</v>
      </c>
      <c r="DZ39" s="31">
        <f>IFERROR(VLOOKUP(DY39,'Начисление очков 2023'!$B$4:$C$69,2,FALSE),0)</f>
        <v>90</v>
      </c>
      <c r="EA39" s="6" t="s">
        <v>572</v>
      </c>
      <c r="EB39" s="28">
        <f>IFERROR(VLOOKUP(EA39,'Начисление очков 2023'!$AA$4:$AB$69,2,FALSE),0)</f>
        <v>0</v>
      </c>
      <c r="EC39" s="32" t="s">
        <v>572</v>
      </c>
      <c r="ED39" s="31">
        <f>IFERROR(VLOOKUP(EC39,'Начисление очков 2023'!$V$4:$W$69,2,FALSE),0)</f>
        <v>0</v>
      </c>
      <c r="EE39" s="6" t="s">
        <v>572</v>
      </c>
      <c r="EF39" s="28">
        <f>IFERROR(VLOOKUP(EE39,'Начисление очков 2023'!$AA$4:$AB$69,2,FALSE),0)</f>
        <v>0</v>
      </c>
      <c r="EG39" s="32" t="s">
        <v>572</v>
      </c>
      <c r="EH39" s="31">
        <f>IFERROR(VLOOKUP(EG39,'Начисление очков 2023'!$AA$4:$AB$69,2,FALSE),0)</f>
        <v>0</v>
      </c>
      <c r="EI39" s="6">
        <v>18</v>
      </c>
      <c r="EJ39" s="28">
        <f>IFERROR(VLOOKUP(EI39,'Начисление очков 2023'!$G$4:$H$69,2,FALSE),0)</f>
        <v>38</v>
      </c>
      <c r="EK39" s="32" t="s">
        <v>572</v>
      </c>
      <c r="EL39" s="31">
        <f>IFERROR(VLOOKUP(EK39,'Начисление очков 2023'!$V$4:$W$69,2,FALSE),0)</f>
        <v>0</v>
      </c>
      <c r="EM39" s="6" t="s">
        <v>572</v>
      </c>
      <c r="EN39" s="28">
        <f>IFERROR(VLOOKUP(EM39,'Начисление очков 2023'!$B$4:$C$101,2,FALSE),0)</f>
        <v>0</v>
      </c>
      <c r="EO39" s="32" t="s">
        <v>572</v>
      </c>
      <c r="EP39" s="31">
        <f>IFERROR(VLOOKUP(EO39,'Начисление очков 2023'!$AA$4:$AB$69,2,FALSE),0)</f>
        <v>0</v>
      </c>
      <c r="EQ39" s="6" t="s">
        <v>572</v>
      </c>
      <c r="ER39" s="28">
        <f>IFERROR(VLOOKUP(EQ39,'Начисление очков 2023'!$AF$4:$AG$69,2,FALSE),0)</f>
        <v>0</v>
      </c>
      <c r="ES39" s="32">
        <v>22</v>
      </c>
      <c r="ET39" s="31">
        <f>IFERROR(VLOOKUP(ES39,'Начисление очков 2023'!$B$4:$C$101,2,FALSE),0)</f>
        <v>56</v>
      </c>
      <c r="EU39" s="6">
        <v>64</v>
      </c>
      <c r="EV39" s="28">
        <f>IFERROR(VLOOKUP(EU39,'Начисление очков 2023'!$G$4:$H$69,2,FALSE),0)</f>
        <v>1</v>
      </c>
      <c r="EW39" s="32" t="s">
        <v>572</v>
      </c>
      <c r="EX39" s="31">
        <f>IFERROR(VLOOKUP(EW39,'Начисление очков 2023'!$AA$4:$AB$69,2,FALSE),0)</f>
        <v>0</v>
      </c>
      <c r="EY39" s="6" t="s">
        <v>572</v>
      </c>
      <c r="EZ39" s="28">
        <f>IFERROR(VLOOKUP(EY39,'Начисление очков 2023'!$AA$4:$AB$69,2,FALSE),0)</f>
        <v>0</v>
      </c>
      <c r="FA39" s="32" t="s">
        <v>572</v>
      </c>
      <c r="FB39" s="31">
        <f>IFERROR(VLOOKUP(FA39,'Начисление очков 2023'!$L$4:$M$69,2,FALSE),0)</f>
        <v>0</v>
      </c>
      <c r="FC39" s="6" t="s">
        <v>572</v>
      </c>
      <c r="FD39" s="28">
        <f>IFERROR(VLOOKUP(FC39,'Начисление очков 2023'!$AF$4:$AG$69,2,FALSE),0)</f>
        <v>0</v>
      </c>
      <c r="FE39" s="32" t="s">
        <v>572</v>
      </c>
      <c r="FF39" s="31">
        <f>IFERROR(VLOOKUP(FE39,'Начисление очков 2023'!$AA$4:$AB$69,2,FALSE),0)</f>
        <v>0</v>
      </c>
      <c r="FG39" s="6">
        <v>10</v>
      </c>
      <c r="FH39" s="28">
        <f>IFERROR(VLOOKUP(FG39,'Начисление очков 2023'!$G$4:$H$69,2,FALSE),0)</f>
        <v>75</v>
      </c>
      <c r="FI39" s="32" t="s">
        <v>572</v>
      </c>
      <c r="FJ39" s="31">
        <f>IFERROR(VLOOKUP(FI39,'Начисление очков 2023'!$AA$4:$AB$69,2,FALSE),0)</f>
        <v>0</v>
      </c>
      <c r="FK39" s="6" t="s">
        <v>572</v>
      </c>
      <c r="FL39" s="28">
        <f>IFERROR(VLOOKUP(FK39,'Начисление очков 2023'!$AA$4:$AB$69,2,FALSE),0)</f>
        <v>0</v>
      </c>
      <c r="FM39" s="32" t="s">
        <v>572</v>
      </c>
      <c r="FN39" s="31">
        <f>IFERROR(VLOOKUP(FM39,'Начисление очков 2023'!$AA$4:$AB$69,2,FALSE),0)</f>
        <v>0</v>
      </c>
      <c r="FO39" s="6" t="s">
        <v>572</v>
      </c>
      <c r="FP39" s="28">
        <f>IFERROR(VLOOKUP(FO39,'Начисление очков 2023'!$AF$4:$AG$69,2,FALSE),0)</f>
        <v>0</v>
      </c>
      <c r="FQ39" s="109">
        <v>30</v>
      </c>
      <c r="FR39" s="110" t="s">
        <v>563</v>
      </c>
      <c r="FS39" s="110"/>
      <c r="FT39" s="109">
        <v>4</v>
      </c>
      <c r="FU39" s="111"/>
      <c r="FV39" s="108">
        <v>526</v>
      </c>
      <c r="FW39" s="106">
        <v>0</v>
      </c>
      <c r="FX39" s="107" t="s">
        <v>563</v>
      </c>
      <c r="FY39" s="108">
        <v>527</v>
      </c>
      <c r="FZ39" s="127" t="s">
        <v>572</v>
      </c>
      <c r="GA39" s="121">
        <f>IFERROR(VLOOKUP(FZ39,'Начисление очков 2023'!$AA$4:$AB$69,2,FALSE),0)</f>
        <v>0</v>
      </c>
      <c r="GB39" s="2"/>
      <c r="GC39" s="2"/>
      <c r="GD39" s="2"/>
      <c r="GE39" s="2"/>
      <c r="GF39" s="2"/>
      <c r="GG39" s="2"/>
      <c r="GH39" s="2"/>
      <c r="GI39" s="2"/>
      <c r="GJ39" s="2"/>
      <c r="GK39" s="2"/>
      <c r="GL39" s="2"/>
      <c r="GM39" s="2"/>
      <c r="GN39" s="2"/>
      <c r="GO39" s="2"/>
      <c r="GP39" s="2"/>
      <c r="GQ39" s="2"/>
      <c r="GR39" s="2"/>
      <c r="GS39" s="2"/>
      <c r="GT39" s="2"/>
      <c r="GU39" s="2"/>
      <c r="GV39" s="2"/>
      <c r="GW39" s="2"/>
    </row>
    <row r="40" spans="1:205" ht="15.95" customHeight="1" x14ac:dyDescent="0.25">
      <c r="B40" s="6" t="str">
        <f>IFERROR(INDEX('Ласт турнир'!$A$1:$A$96,MATCH($D40,'Ласт турнир'!$B$1:$B$96,0)),"")</f>
        <v/>
      </c>
      <c r="C40" s="25"/>
      <c r="D40" s="39" t="s">
        <v>135</v>
      </c>
      <c r="E40" s="40">
        <f>E39+1</f>
        <v>31</v>
      </c>
      <c r="F40" s="59" t="str">
        <f>IF(FQ40=0," ",IF(FQ40-E40=0," ",FQ40-E40))</f>
        <v xml:space="preserve"> </v>
      </c>
      <c r="G40" s="44"/>
      <c r="H40" s="54">
        <v>4</v>
      </c>
      <c r="I40" s="134"/>
      <c r="J40" s="139">
        <f>AB40+AP40+BB40+BN40+BR40+SUMPRODUCT(LARGE((T40,V40,X40,Z40,AD40,AF40,AH40,AJ40,AL40,AN40,AR40,AT40,AV40,AX40,AZ40,BD40,BF40,BH40,BJ40,BL40,BP40,BT40,BV40,BX40,BZ40,CB40,CD40,CF40,CH40,CJ40,CL40,CN40,CP40,CR40,CT40,CV40,CX40,CZ40,DB40,DD40,DF40,DH40,DJ40,DL40,DN40,DP40,DR40,DT40,DV40,DX40,DZ40,EB40,ED40,EF40,EH40,EJ40,EL40,EN40,EP40,ER40,ET40,EV40,EX40,EZ40,FB40,FD40,FF40,FH40,FJ40,FL40,FN40,FP40),{1,2,3,4,5,6,7,8}))</f>
        <v>515</v>
      </c>
      <c r="K40" s="135">
        <f>J40-FV40</f>
        <v>0</v>
      </c>
      <c r="L40" s="140" t="str">
        <f>IF(SUMIF(S40:FP40,"&lt;0")&lt;&gt;0,SUMIF(S40:FP40,"&lt;0")*(-1)," ")</f>
        <v xml:space="preserve"> </v>
      </c>
      <c r="M40" s="141">
        <f>T40+V40+X40+Z40+AB40+AD40+AF40+AH40+AJ40+AL40+AN40+AP40+AR40+AT40+AV40+AX40+AZ40+BB40+BD40+BF40+BH40+BJ40+BL40+BN40+BP40+BR40+BT40+BV40+BX40+BZ40+CB40+CD40+CF40+CH40+CJ40+CL40+CN40+CP40+CR40+CT40+CV40+CX40+CZ40+DB40+DD40+DF40+DH40+DJ40+DL40+DN40+DP40+DR40+DT40+DV40+DX40+DZ40+EB40+ED40+EF40+EH40+EJ40+EL40+EN40+EP40+ER40+ET40+EV40+EX40+EZ40+FB40+FD40+FF40+FH40+FJ40+FL40+FN40+FP40</f>
        <v>515</v>
      </c>
      <c r="N40" s="135">
        <f>M40-FY40</f>
        <v>0</v>
      </c>
      <c r="O40" s="136">
        <f>ROUNDUP(COUNTIF(S40:FP40,"&gt; 0")/2,0)</f>
        <v>10</v>
      </c>
      <c r="P40" s="142">
        <f>IF(O40=0,"-",IF(O40-R40&gt;8,J40/(8+R40),J40/O40))</f>
        <v>51.5</v>
      </c>
      <c r="Q40" s="145">
        <f>IF(OR(M40=0,O40=0),"-",M40/O40)</f>
        <v>51.5</v>
      </c>
      <c r="R40" s="150">
        <f>+IF(AA40="",0,1)+IF(AO40="",0,1)++IF(BA40="",0,1)+IF(BM40="",0,1)+IF(BQ40="",0,1)</f>
        <v>2</v>
      </c>
      <c r="S40" s="6" t="s">
        <v>572</v>
      </c>
      <c r="T40" s="28">
        <f>IFERROR(VLOOKUP(S40,'Начисление очков 2024'!$AA$4:$AB$69,2,FALSE),0)</f>
        <v>0</v>
      </c>
      <c r="U40" s="32" t="s">
        <v>572</v>
      </c>
      <c r="V40" s="31">
        <f>IFERROR(VLOOKUP(U40,'Начисление очков 2024'!$AA$4:$AB$69,2,FALSE),0)</f>
        <v>0</v>
      </c>
      <c r="W40" s="6">
        <v>16</v>
      </c>
      <c r="X40" s="28">
        <f>IFERROR(VLOOKUP(W40,'Начисление очков 2024'!$L$4:$M$69,2,FALSE),0)</f>
        <v>32</v>
      </c>
      <c r="Y40" s="32" t="s">
        <v>572</v>
      </c>
      <c r="Z40" s="31">
        <f>IFERROR(VLOOKUP(Y40,'Начисление очков 2024'!$AA$4:$AB$69,2,FALSE),0)</f>
        <v>0</v>
      </c>
      <c r="AA40" s="6" t="s">
        <v>572</v>
      </c>
      <c r="AB40" s="28">
        <f>ROUND(IFERROR(VLOOKUP(AA40,'Начисление очков 2024'!$L$4:$M$69,2,FALSE),0)/4,0)</f>
        <v>0</v>
      </c>
      <c r="AC40" s="32" t="s">
        <v>572</v>
      </c>
      <c r="AD40" s="31">
        <f>IFERROR(VLOOKUP(AC40,'Начисление очков 2024'!$AA$4:$AB$69,2,FALSE),0)</f>
        <v>0</v>
      </c>
      <c r="AE40" s="6" t="s">
        <v>572</v>
      </c>
      <c r="AF40" s="28">
        <f>IFERROR(VLOOKUP(AE40,'Начисление очков 2024'!$AA$4:$AB$69,2,FALSE),0)</f>
        <v>0</v>
      </c>
      <c r="AG40" s="32" t="s">
        <v>572</v>
      </c>
      <c r="AH40" s="31">
        <f>IFERROR(VLOOKUP(AG40,'Начисление очков 2024'!$Q$4:$R$69,2,FALSE),0)</f>
        <v>0</v>
      </c>
      <c r="AI40" s="6" t="s">
        <v>572</v>
      </c>
      <c r="AJ40" s="28">
        <f>IFERROR(VLOOKUP(AI40,'Начисление очков 2024'!$AA$4:$AB$69,2,FALSE),0)</f>
        <v>0</v>
      </c>
      <c r="AK40" s="32" t="s">
        <v>572</v>
      </c>
      <c r="AL40" s="31">
        <f>IFERROR(VLOOKUP(AK40,'Начисление очков 2024'!$AA$4:$AB$69,2,FALSE),0)</f>
        <v>0</v>
      </c>
      <c r="AM40" s="6" t="s">
        <v>572</v>
      </c>
      <c r="AN40" s="28">
        <f>IFERROR(VLOOKUP(AM40,'Начисление очков 2023'!$AF$4:$AG$69,2,FALSE),0)</f>
        <v>0</v>
      </c>
      <c r="AO40" s="32" t="s">
        <v>572</v>
      </c>
      <c r="AP40" s="31">
        <f>ROUND(IFERROR(VLOOKUP(AO40,'Начисление очков 2024'!$G$4:$H$69,2,FALSE),0)/4,0)</f>
        <v>0</v>
      </c>
      <c r="AQ40" s="6" t="s">
        <v>572</v>
      </c>
      <c r="AR40" s="28">
        <f>IFERROR(VLOOKUP(AQ40,'Начисление очков 2024'!$AA$4:$AB$69,2,FALSE),0)</f>
        <v>0</v>
      </c>
      <c r="AS40" s="32">
        <v>12</v>
      </c>
      <c r="AT40" s="31">
        <f>IFERROR(VLOOKUP(AS40,'Начисление очков 2024'!$G$4:$H$69,2,FALSE),0)</f>
        <v>65</v>
      </c>
      <c r="AU40" s="6" t="s">
        <v>572</v>
      </c>
      <c r="AV40" s="28">
        <f>IFERROR(VLOOKUP(AU40,'Начисление очков 2023'!$V$4:$W$69,2,FALSE),0)</f>
        <v>0</v>
      </c>
      <c r="AW40" s="32" t="s">
        <v>572</v>
      </c>
      <c r="AX40" s="31">
        <f>IFERROR(VLOOKUP(AW40,'Начисление очков 2024'!$Q$4:$R$69,2,FALSE),0)</f>
        <v>0</v>
      </c>
      <c r="AY40" s="6" t="s">
        <v>572</v>
      </c>
      <c r="AZ40" s="28">
        <f>IFERROR(VLOOKUP(AY40,'Начисление очков 2024'!$AA$4:$AB$69,2,FALSE),0)</f>
        <v>0</v>
      </c>
      <c r="BA40" s="32" t="s">
        <v>572</v>
      </c>
      <c r="BB40" s="31">
        <f>ROUND(IFERROR(VLOOKUP(BA40,'Начисление очков 2024'!$G$4:$H$69,2,FALSE),0)/4,0)</f>
        <v>0</v>
      </c>
      <c r="BC40" s="6" t="s">
        <v>572</v>
      </c>
      <c r="BD40" s="28">
        <f>IFERROR(VLOOKUP(BC40,'Начисление очков 2023'!$AA$4:$AB$69,2,FALSE),0)</f>
        <v>0</v>
      </c>
      <c r="BE40" s="32">
        <v>16</v>
      </c>
      <c r="BF40" s="31">
        <f>IFERROR(VLOOKUP(BE40,'Начисление очков 2024'!$G$4:$H$69,2,FALSE),0)</f>
        <v>55</v>
      </c>
      <c r="BG40" s="6" t="s">
        <v>572</v>
      </c>
      <c r="BH40" s="28">
        <f>IFERROR(VLOOKUP(BG40,'Начисление очков 2024'!$Q$4:$R$69,2,FALSE),0)</f>
        <v>0</v>
      </c>
      <c r="BI40" s="32" t="s">
        <v>572</v>
      </c>
      <c r="BJ40" s="31">
        <f>IFERROR(VLOOKUP(BI40,'Начисление очков 2024'!$AA$4:$AB$69,2,FALSE),0)</f>
        <v>0</v>
      </c>
      <c r="BK40" s="6" t="s">
        <v>572</v>
      </c>
      <c r="BL40" s="28">
        <f>IFERROR(VLOOKUP(BK40,'Начисление очков 2023'!$V$4:$W$69,2,FALSE),0)</f>
        <v>0</v>
      </c>
      <c r="BM40" s="32">
        <v>8</v>
      </c>
      <c r="BN40" s="31">
        <f>ROUND(IFERROR(VLOOKUP(BM40,'Начисление очков 2023'!$L$4:$M$69,2,FALSE),0)/4,0)</f>
        <v>16</v>
      </c>
      <c r="BO40" s="6" t="s">
        <v>572</v>
      </c>
      <c r="BP40" s="28">
        <f>IFERROR(VLOOKUP(BO40,'Начисление очков 2023'!$AA$4:$AB$69,2,FALSE),0)</f>
        <v>0</v>
      </c>
      <c r="BQ40" s="32">
        <v>12</v>
      </c>
      <c r="BR40" s="31">
        <f>ROUND(IFERROR(VLOOKUP(BQ40,'Начисление очков 2023'!$L$4:$M$69,2,FALSE),0)/4,0)</f>
        <v>10</v>
      </c>
      <c r="BS40" s="6" t="s">
        <v>572</v>
      </c>
      <c r="BT40" s="28">
        <f>IFERROR(VLOOKUP(BS40,'Начисление очков 2023'!$AA$4:$AB$69,2,FALSE),0)</f>
        <v>0</v>
      </c>
      <c r="BU40" s="32">
        <v>3</v>
      </c>
      <c r="BV40" s="31">
        <f>IFERROR(VLOOKUP(BU40,'Начисление очков 2023'!$L$4:$M$69,2,FALSE),0)</f>
        <v>150</v>
      </c>
      <c r="BW40" s="6" t="s">
        <v>572</v>
      </c>
      <c r="BX40" s="28">
        <f>IFERROR(VLOOKUP(BW40,'Начисление очков 2023'!$AA$4:$AB$69,2,FALSE),0)</f>
        <v>0</v>
      </c>
      <c r="BY40" s="32" t="s">
        <v>572</v>
      </c>
      <c r="BZ40" s="31">
        <f>IFERROR(VLOOKUP(BY40,'Начисление очков 2023'!$AF$4:$AG$69,2,FALSE),0)</f>
        <v>0</v>
      </c>
      <c r="CA40" s="6" t="s">
        <v>572</v>
      </c>
      <c r="CB40" s="28">
        <f>IFERROR(VLOOKUP(CA40,'Начисление очков 2023'!$V$4:$W$69,2,FALSE),0)</f>
        <v>0</v>
      </c>
      <c r="CC40" s="32" t="s">
        <v>572</v>
      </c>
      <c r="CD40" s="31">
        <f>IFERROR(VLOOKUP(CC40,'Начисление очков 2023'!$AA$4:$AB$69,2,FALSE),0)</f>
        <v>0</v>
      </c>
      <c r="CE40" s="47"/>
      <c r="CF40" s="96"/>
      <c r="CG40" s="32" t="s">
        <v>572</v>
      </c>
      <c r="CH40" s="31">
        <f>IFERROR(VLOOKUP(CG40,'Начисление очков 2023'!$AA$4:$AB$69,2,FALSE),0)</f>
        <v>0</v>
      </c>
      <c r="CI40" s="6" t="s">
        <v>572</v>
      </c>
      <c r="CJ40" s="28">
        <f>IFERROR(VLOOKUP(CI40,'Начисление очков 2023_1'!$B$4:$C$117,2,FALSE),0)</f>
        <v>0</v>
      </c>
      <c r="CK40" s="32" t="s">
        <v>572</v>
      </c>
      <c r="CL40" s="31">
        <f>IFERROR(VLOOKUP(CK40,'Начисление очков 2023'!$V$4:$W$69,2,FALSE),0)</f>
        <v>0</v>
      </c>
      <c r="CM40" s="6" t="s">
        <v>572</v>
      </c>
      <c r="CN40" s="28">
        <f>IFERROR(VLOOKUP(CM40,'Начисление очков 2023'!$AF$4:$AG$69,2,FALSE),0)</f>
        <v>0</v>
      </c>
      <c r="CO40" s="32">
        <v>32</v>
      </c>
      <c r="CP40" s="31">
        <f>IFERROR(VLOOKUP(CO40,'Начисление очков 2023'!$G$4:$H$69,2,FALSE),0)</f>
        <v>18</v>
      </c>
      <c r="CQ40" s="6" t="s">
        <v>572</v>
      </c>
      <c r="CR40" s="28">
        <f>IFERROR(VLOOKUP(CQ40,'Начисление очков 2023'!$AA$4:$AB$69,2,FALSE),0)</f>
        <v>0</v>
      </c>
      <c r="CS40" s="32" t="s">
        <v>572</v>
      </c>
      <c r="CT40" s="31">
        <f>IFERROR(VLOOKUP(CS40,'Начисление очков 2023'!$Q$4:$R$69,2,FALSE),0)</f>
        <v>0</v>
      </c>
      <c r="CU40" s="6" t="s">
        <v>572</v>
      </c>
      <c r="CV40" s="28">
        <f>IFERROR(VLOOKUP(CU40,'Начисление очков 2023'!$AF$4:$AG$69,2,FALSE),0)</f>
        <v>0</v>
      </c>
      <c r="CW40" s="32" t="s">
        <v>572</v>
      </c>
      <c r="CX40" s="31">
        <f>IFERROR(VLOOKUP(CW40,'Начисление очков 2023'!$AA$4:$AB$69,2,FALSE),0)</f>
        <v>0</v>
      </c>
      <c r="CY40" s="6" t="s">
        <v>572</v>
      </c>
      <c r="CZ40" s="28">
        <f>IFERROR(VLOOKUP(CY40,'Начисление очков 2023'!$AA$4:$AB$69,2,FALSE),0)</f>
        <v>0</v>
      </c>
      <c r="DA40" s="32" t="s">
        <v>572</v>
      </c>
      <c r="DB40" s="31">
        <f>IFERROR(VLOOKUP(DA40,'Начисление очков 2023'!$L$4:$M$69,2,FALSE),0)</f>
        <v>0</v>
      </c>
      <c r="DC40" s="6" t="s">
        <v>572</v>
      </c>
      <c r="DD40" s="28">
        <f>IFERROR(VLOOKUP(DC40,'Начисление очков 2023'!$L$4:$M$69,2,FALSE),0)</f>
        <v>0</v>
      </c>
      <c r="DE40" s="32">
        <v>9</v>
      </c>
      <c r="DF40" s="31">
        <f>IFERROR(VLOOKUP(DE40,'Начисление очков 2023'!$G$4:$H$69,2,FALSE),0)</f>
        <v>90</v>
      </c>
      <c r="DG40" s="6" t="s">
        <v>572</v>
      </c>
      <c r="DH40" s="28">
        <f>IFERROR(VLOOKUP(DG40,'Начисление очков 2023'!$AA$4:$AB$69,2,FALSE),0)</f>
        <v>0</v>
      </c>
      <c r="DI40" s="32" t="s">
        <v>572</v>
      </c>
      <c r="DJ40" s="31">
        <f>IFERROR(VLOOKUP(DI40,'Начисление очков 2023'!$AF$4:$AG$69,2,FALSE),0)</f>
        <v>0</v>
      </c>
      <c r="DK40" s="6" t="s">
        <v>572</v>
      </c>
      <c r="DL40" s="28">
        <f>IFERROR(VLOOKUP(DK40,'Начисление очков 2023'!$V$4:$W$69,2,FALSE),0)</f>
        <v>0</v>
      </c>
      <c r="DM40" s="32" t="s">
        <v>572</v>
      </c>
      <c r="DN40" s="31">
        <f>IFERROR(VLOOKUP(DM40,'Начисление очков 2023'!$Q$4:$R$69,2,FALSE),0)</f>
        <v>0</v>
      </c>
      <c r="DO40" s="6" t="s">
        <v>572</v>
      </c>
      <c r="DP40" s="28">
        <f>IFERROR(VLOOKUP(DO40,'Начисление очков 2023'!$AA$4:$AB$69,2,FALSE),0)</f>
        <v>0</v>
      </c>
      <c r="DQ40" s="32" t="s">
        <v>572</v>
      </c>
      <c r="DR40" s="31">
        <f>IFERROR(VLOOKUP(DQ40,'Начисление очков 2023'!$AA$4:$AB$69,2,FALSE),0)</f>
        <v>0</v>
      </c>
      <c r="DS40" s="6" t="s">
        <v>572</v>
      </c>
      <c r="DT40" s="28">
        <f>IFERROR(VLOOKUP(DS40,'Начисление очков 2023'!$AA$4:$AB$69,2,FALSE),0)</f>
        <v>0</v>
      </c>
      <c r="DU40" s="32" t="s">
        <v>572</v>
      </c>
      <c r="DV40" s="31">
        <f>IFERROR(VLOOKUP(DU40,'Начисление очков 2023'!$AF$4:$AG$69,2,FALSE),0)</f>
        <v>0</v>
      </c>
      <c r="DW40" s="6" t="s">
        <v>572</v>
      </c>
      <c r="DX40" s="28">
        <f>IFERROR(VLOOKUP(DW40,'Начисление очков 2023'!$AA$4:$AB$69,2,FALSE),0)</f>
        <v>0</v>
      </c>
      <c r="DY40" s="32" t="s">
        <v>572</v>
      </c>
      <c r="DZ40" s="31">
        <f>IFERROR(VLOOKUP(DY40,'Начисление очков 2023'!$B$4:$C$69,2,FALSE),0)</f>
        <v>0</v>
      </c>
      <c r="EA40" s="6" t="s">
        <v>572</v>
      </c>
      <c r="EB40" s="28">
        <f>IFERROR(VLOOKUP(EA40,'Начисление очков 2023'!$AA$4:$AB$69,2,FALSE),0)</f>
        <v>0</v>
      </c>
      <c r="EC40" s="32" t="s">
        <v>572</v>
      </c>
      <c r="ED40" s="31">
        <f>IFERROR(VLOOKUP(EC40,'Начисление очков 2023'!$V$4:$W$69,2,FALSE),0)</f>
        <v>0</v>
      </c>
      <c r="EE40" s="6" t="s">
        <v>572</v>
      </c>
      <c r="EF40" s="28">
        <f>IFERROR(VLOOKUP(EE40,'Начисление очков 2023'!$AA$4:$AB$69,2,FALSE),0)</f>
        <v>0</v>
      </c>
      <c r="EG40" s="32" t="s">
        <v>572</v>
      </c>
      <c r="EH40" s="31">
        <f>IFERROR(VLOOKUP(EG40,'Начисление очков 2023'!$AA$4:$AB$69,2,FALSE),0)</f>
        <v>0</v>
      </c>
      <c r="EI40" s="6" t="s">
        <v>572</v>
      </c>
      <c r="EJ40" s="28">
        <f>IFERROR(VLOOKUP(EI40,'Начисление очков 2023'!$G$4:$H$69,2,FALSE),0)</f>
        <v>0</v>
      </c>
      <c r="EK40" s="32" t="s">
        <v>572</v>
      </c>
      <c r="EL40" s="31">
        <f>IFERROR(VLOOKUP(EK40,'Начисление очков 2023'!$V$4:$W$69,2,FALSE),0)</f>
        <v>0</v>
      </c>
      <c r="EM40" s="6" t="s">
        <v>572</v>
      </c>
      <c r="EN40" s="28">
        <f>IFERROR(VLOOKUP(EM40,'Начисление очков 2023'!$B$4:$C$101,2,FALSE),0)</f>
        <v>0</v>
      </c>
      <c r="EO40" s="32" t="s">
        <v>572</v>
      </c>
      <c r="EP40" s="31">
        <f>IFERROR(VLOOKUP(EO40,'Начисление очков 2023'!$AA$4:$AB$69,2,FALSE),0)</f>
        <v>0</v>
      </c>
      <c r="EQ40" s="6" t="s">
        <v>572</v>
      </c>
      <c r="ER40" s="28">
        <f>IFERROR(VLOOKUP(EQ40,'Начисление очков 2023'!$AF$4:$AG$69,2,FALSE),0)</f>
        <v>0</v>
      </c>
      <c r="ES40" s="32">
        <v>60</v>
      </c>
      <c r="ET40" s="31">
        <f>IFERROR(VLOOKUP(ES40,'Начисление очков 2023'!$B$4:$C$101,2,FALSE),0)</f>
        <v>14</v>
      </c>
      <c r="EU40" s="6" t="s">
        <v>572</v>
      </c>
      <c r="EV40" s="28">
        <f>IFERROR(VLOOKUP(EU40,'Начисление очков 2023'!$G$4:$H$69,2,FALSE),0)</f>
        <v>0</v>
      </c>
      <c r="EW40" s="32" t="s">
        <v>572</v>
      </c>
      <c r="EX40" s="31">
        <f>IFERROR(VLOOKUP(EW40,'Начисление очков 2023'!$AA$4:$AB$69,2,FALSE),0)</f>
        <v>0</v>
      </c>
      <c r="EY40" s="6" t="s">
        <v>572</v>
      </c>
      <c r="EZ40" s="28">
        <f>IFERROR(VLOOKUP(EY40,'Начисление очков 2023'!$AA$4:$AB$69,2,FALSE),0)</f>
        <v>0</v>
      </c>
      <c r="FA40" s="32">
        <v>8</v>
      </c>
      <c r="FB40" s="31">
        <f>IFERROR(VLOOKUP(FA40,'Начисление очков 2023'!$L$4:$M$69,2,FALSE),0)</f>
        <v>65</v>
      </c>
      <c r="FC40" s="6" t="s">
        <v>572</v>
      </c>
      <c r="FD40" s="28">
        <f>IFERROR(VLOOKUP(FC40,'Начисление очков 2023'!$AF$4:$AG$69,2,FALSE),0)</f>
        <v>0</v>
      </c>
      <c r="FE40" s="32" t="s">
        <v>572</v>
      </c>
      <c r="FF40" s="31">
        <f>IFERROR(VLOOKUP(FE40,'Начисление очков 2023'!$AA$4:$AB$69,2,FALSE),0)</f>
        <v>0</v>
      </c>
      <c r="FG40" s="6" t="s">
        <v>572</v>
      </c>
      <c r="FH40" s="28">
        <f>IFERROR(VLOOKUP(FG40,'Начисление очков 2023'!$G$4:$H$69,2,FALSE),0)</f>
        <v>0</v>
      </c>
      <c r="FI40" s="32" t="s">
        <v>572</v>
      </c>
      <c r="FJ40" s="31">
        <f>IFERROR(VLOOKUP(FI40,'Начисление очков 2023'!$AA$4:$AB$69,2,FALSE),0)</f>
        <v>0</v>
      </c>
      <c r="FK40" s="6" t="s">
        <v>572</v>
      </c>
      <c r="FL40" s="28">
        <f>IFERROR(VLOOKUP(FK40,'Начисление очков 2023'!$AA$4:$AB$69,2,FALSE),0)</f>
        <v>0</v>
      </c>
      <c r="FM40" s="32" t="s">
        <v>572</v>
      </c>
      <c r="FN40" s="31">
        <f>IFERROR(VLOOKUP(FM40,'Начисление очков 2023'!$AA$4:$AB$69,2,FALSE),0)</f>
        <v>0</v>
      </c>
      <c r="FO40" s="6" t="s">
        <v>572</v>
      </c>
      <c r="FP40" s="28">
        <f>IFERROR(VLOOKUP(FO40,'Начисление очков 2023'!$AF$4:$AG$69,2,FALSE),0)</f>
        <v>0</v>
      </c>
      <c r="FQ40" s="109">
        <v>31</v>
      </c>
      <c r="FR40" s="110" t="s">
        <v>563</v>
      </c>
      <c r="FS40" s="110"/>
      <c r="FT40" s="109">
        <v>4</v>
      </c>
      <c r="FU40" s="111"/>
      <c r="FV40" s="108">
        <v>515</v>
      </c>
      <c r="FW40" s="106">
        <v>0</v>
      </c>
      <c r="FX40" s="107" t="s">
        <v>563</v>
      </c>
      <c r="FY40" s="108">
        <v>515</v>
      </c>
      <c r="FZ40" s="127" t="s">
        <v>572</v>
      </c>
      <c r="GA40" s="121">
        <f>IFERROR(VLOOKUP(FZ40,'Начисление очков 2023'!$AA$4:$AB$69,2,FALSE),0)</f>
        <v>0</v>
      </c>
      <c r="GJ40" s="2"/>
      <c r="GK40" s="2"/>
      <c r="GL40" s="2"/>
      <c r="GM40" s="2"/>
      <c r="GN40" s="2"/>
      <c r="GO40" s="2"/>
      <c r="GP40" s="2"/>
      <c r="GQ40" s="2"/>
      <c r="GR40" s="2"/>
      <c r="GS40" s="2"/>
      <c r="GT40" s="2"/>
      <c r="GU40" s="2"/>
      <c r="GV40" s="2"/>
      <c r="GW40" s="2"/>
    </row>
    <row r="41" spans="1:205" ht="15.95" customHeight="1" x14ac:dyDescent="0.25">
      <c r="B41" s="6" t="str">
        <f>IFERROR(INDEX('Ласт турнир'!$A$1:$A$96,MATCH($D41,'Ласт турнир'!$B$1:$B$96,0)),"")</f>
        <v/>
      </c>
      <c r="D41" s="39" t="s">
        <v>152</v>
      </c>
      <c r="E41" s="40">
        <f>E40+1</f>
        <v>32</v>
      </c>
      <c r="F41" s="59" t="str">
        <f>IF(FQ41=0," ",IF(FQ41-E41=0," ",FQ41-E41))</f>
        <v xml:space="preserve"> </v>
      </c>
      <c r="G41" s="44"/>
      <c r="H41" s="54">
        <v>3.5</v>
      </c>
      <c r="I41" s="134"/>
      <c r="J41" s="139">
        <f>AB41+AP41+BB41+BN41+BR41+SUMPRODUCT(LARGE((T41,V41,X41,Z41,AD41,AF41,AH41,AJ41,AL41,AN41,AR41,AT41,AV41,AX41,AZ41,BD41,BF41,BH41,BJ41,BL41,BP41,BT41,BV41,BX41,BZ41,CB41,CD41,CF41,CH41,CJ41,CL41,CN41,CP41,CR41,CT41,CV41,CX41,CZ41,DB41,DD41,DF41,DH41,DJ41,DL41,DN41,DP41,DR41,DT41,DV41,DX41,DZ41,EB41,ED41,EF41,EH41,EJ41,EL41,EN41,EP41,ER41,ET41,EV41,EX41,EZ41,FB41,FD41,FF41,FH41,FJ41,FL41,FN41,FP41),{1,2,3,4,5,6,7,8}))</f>
        <v>504</v>
      </c>
      <c r="K41" s="135">
        <f>J41-FV41</f>
        <v>0</v>
      </c>
      <c r="L41" s="140" t="str">
        <f>IF(SUMIF(S41:FP41,"&lt;0")&lt;&gt;0,SUMIF(S41:FP41,"&lt;0")*(-1)," ")</f>
        <v xml:space="preserve"> </v>
      </c>
      <c r="M41" s="141">
        <f>T41+V41+X41+Z41+AB41+AD41+AF41+AH41+AJ41+AL41+AN41+AP41+AR41+AT41+AV41+AX41+AZ41+BB41+BD41+BF41+BH41+BJ41+BL41+BN41+BP41+BR41+BT41+BV41+BX41+BZ41+CB41+CD41+CF41+CH41+CJ41+CL41+CN41+CP41+CR41+CT41+CV41+CX41+CZ41+DB41+DD41+DF41+DH41+DJ41+DL41+DN41+DP41+DR41+DT41+DV41+DX41+DZ41+EB41+ED41+EF41+EH41+EJ41+EL41+EN41+EP41+ER41+ET41+EV41+EX41+EZ41+FB41+FD41+FF41+FH41+FJ41+FL41+FN41+FP41</f>
        <v>652</v>
      </c>
      <c r="N41" s="135">
        <f>M41-FY41</f>
        <v>0</v>
      </c>
      <c r="O41" s="136">
        <f>ROUNDUP(COUNTIF(S41:FP41,"&gt; 0")/2,0)</f>
        <v>17</v>
      </c>
      <c r="P41" s="142">
        <f>IF(O41=0,"-",IF(O41-R41&gt;8,J41/(8+R41),J41/O41))</f>
        <v>50.4</v>
      </c>
      <c r="Q41" s="145">
        <f>IF(OR(M41=0,O41=0),"-",M41/O41)</f>
        <v>38.352941176470587</v>
      </c>
      <c r="R41" s="150">
        <f>+IF(AA41="",0,1)+IF(AO41="",0,1)++IF(BA41="",0,1)+IF(BM41="",0,1)+IF(BQ41="",0,1)</f>
        <v>2</v>
      </c>
      <c r="S41" s="6" t="s">
        <v>572</v>
      </c>
      <c r="T41" s="28">
        <f>IFERROR(VLOOKUP(S41,'Начисление очков 2024'!$AA$4:$AB$69,2,FALSE),0)</f>
        <v>0</v>
      </c>
      <c r="U41" s="32" t="s">
        <v>572</v>
      </c>
      <c r="V41" s="31">
        <f>IFERROR(VLOOKUP(U41,'Начисление очков 2024'!$AA$4:$AB$69,2,FALSE),0)</f>
        <v>0</v>
      </c>
      <c r="W41" s="6">
        <v>16</v>
      </c>
      <c r="X41" s="28">
        <f>IFERROR(VLOOKUP(W41,'Начисление очков 2024'!$L$4:$M$69,2,FALSE),0)</f>
        <v>32</v>
      </c>
      <c r="Y41" s="32" t="s">
        <v>572</v>
      </c>
      <c r="Z41" s="31">
        <f>IFERROR(VLOOKUP(Y41,'Начисление очков 2024'!$AA$4:$AB$69,2,FALSE),0)</f>
        <v>0</v>
      </c>
      <c r="AA41" s="6">
        <v>16</v>
      </c>
      <c r="AB41" s="28">
        <f>ROUND(IFERROR(VLOOKUP(AA41,'Начисление очков 2024'!$L$4:$M$69,2,FALSE),0)/4,0)</f>
        <v>8</v>
      </c>
      <c r="AC41" s="32" t="s">
        <v>572</v>
      </c>
      <c r="AD41" s="31">
        <f>IFERROR(VLOOKUP(AC41,'Начисление очков 2024'!$AA$4:$AB$69,2,FALSE),0)</f>
        <v>0</v>
      </c>
      <c r="AE41" s="6" t="s">
        <v>572</v>
      </c>
      <c r="AF41" s="28">
        <f>IFERROR(VLOOKUP(AE41,'Начисление очков 2024'!$AA$4:$AB$69,2,FALSE),0)</f>
        <v>0</v>
      </c>
      <c r="AG41" s="32" t="s">
        <v>572</v>
      </c>
      <c r="AH41" s="31">
        <f>IFERROR(VLOOKUP(AG41,'Начисление очков 2024'!$Q$4:$R$69,2,FALSE),0)</f>
        <v>0</v>
      </c>
      <c r="AI41" s="6" t="s">
        <v>572</v>
      </c>
      <c r="AJ41" s="28">
        <f>IFERROR(VLOOKUP(AI41,'Начисление очков 2024'!$AA$4:$AB$69,2,FALSE),0)</f>
        <v>0</v>
      </c>
      <c r="AK41" s="32" t="s">
        <v>572</v>
      </c>
      <c r="AL41" s="31">
        <f>IFERROR(VLOOKUP(AK41,'Начисление очков 2024'!$AA$4:$AB$69,2,FALSE),0)</f>
        <v>0</v>
      </c>
      <c r="AM41" s="6" t="s">
        <v>572</v>
      </c>
      <c r="AN41" s="28">
        <f>IFERROR(VLOOKUP(AM41,'Начисление очков 2023'!$AF$4:$AG$69,2,FALSE),0)</f>
        <v>0</v>
      </c>
      <c r="AO41" s="32" t="s">
        <v>572</v>
      </c>
      <c r="AP41" s="31">
        <f>ROUND(IFERROR(VLOOKUP(AO41,'Начисление очков 2024'!$G$4:$H$69,2,FALSE),0)/4,0)</f>
        <v>0</v>
      </c>
      <c r="AQ41" s="6" t="s">
        <v>572</v>
      </c>
      <c r="AR41" s="28">
        <f>IFERROR(VLOOKUP(AQ41,'Начисление очков 2024'!$AA$4:$AB$69,2,FALSE),0)</f>
        <v>0</v>
      </c>
      <c r="AS41" s="32" t="s">
        <v>572</v>
      </c>
      <c r="AT41" s="31">
        <f>IFERROR(VLOOKUP(AS41,'Начисление очков 2024'!$G$4:$H$69,2,FALSE),0)</f>
        <v>0</v>
      </c>
      <c r="AU41" s="6">
        <v>8</v>
      </c>
      <c r="AV41" s="28">
        <f>IFERROR(VLOOKUP(AU41,'Начисление очков 2023'!$V$4:$W$69,2,FALSE),0)</f>
        <v>30</v>
      </c>
      <c r="AW41" s="32">
        <v>16</v>
      </c>
      <c r="AX41" s="31">
        <f>IFERROR(VLOOKUP(AW41,'Начисление очков 2024'!$Q$4:$R$69,2,FALSE),0)</f>
        <v>19</v>
      </c>
      <c r="AY41" s="6" t="s">
        <v>572</v>
      </c>
      <c r="AZ41" s="28">
        <f>IFERROR(VLOOKUP(AY41,'Начисление очков 2024'!$AA$4:$AB$69,2,FALSE),0)</f>
        <v>0</v>
      </c>
      <c r="BA41" s="32" t="s">
        <v>572</v>
      </c>
      <c r="BB41" s="31">
        <f>ROUND(IFERROR(VLOOKUP(BA41,'Начисление очков 2024'!$G$4:$H$69,2,FALSE),0)/4,0)</f>
        <v>0</v>
      </c>
      <c r="BC41" s="6" t="s">
        <v>572</v>
      </c>
      <c r="BD41" s="28">
        <f>IFERROR(VLOOKUP(BC41,'Начисление очков 2023'!$AA$4:$AB$69,2,FALSE),0)</f>
        <v>0</v>
      </c>
      <c r="BE41" s="32">
        <v>12</v>
      </c>
      <c r="BF41" s="31">
        <f>IFERROR(VLOOKUP(BE41,'Начисление очков 2024'!$G$4:$H$69,2,FALSE),0)</f>
        <v>65</v>
      </c>
      <c r="BG41" s="6" t="s">
        <v>572</v>
      </c>
      <c r="BH41" s="28">
        <f>IFERROR(VLOOKUP(BG41,'Начисление очков 2024'!$Q$4:$R$69,2,FALSE),0)</f>
        <v>0</v>
      </c>
      <c r="BI41" s="32" t="s">
        <v>572</v>
      </c>
      <c r="BJ41" s="31">
        <f>IFERROR(VLOOKUP(BI41,'Начисление очков 2024'!$AA$4:$AB$69,2,FALSE),0)</f>
        <v>0</v>
      </c>
      <c r="BK41" s="6" t="s">
        <v>572</v>
      </c>
      <c r="BL41" s="28">
        <f>IFERROR(VLOOKUP(BK41,'Начисление очков 2023'!$V$4:$W$69,2,FALSE),0)</f>
        <v>0</v>
      </c>
      <c r="BM41" s="32" t="s">
        <v>572</v>
      </c>
      <c r="BN41" s="31">
        <f>ROUND(IFERROR(VLOOKUP(BM41,'Начисление очков 2023'!$L$4:$M$69,2,FALSE),0)/4,0)</f>
        <v>0</v>
      </c>
      <c r="BO41" s="6" t="s">
        <v>572</v>
      </c>
      <c r="BP41" s="28">
        <f>IFERROR(VLOOKUP(BO41,'Начисление очков 2023'!$AA$4:$AB$69,2,FALSE),0)</f>
        <v>0</v>
      </c>
      <c r="BQ41" s="32">
        <v>20</v>
      </c>
      <c r="BR41" s="31">
        <f>ROUND(IFERROR(VLOOKUP(BQ41,'Начисление очков 2023'!$L$4:$M$69,2,FALSE),0)/4,0)</f>
        <v>4</v>
      </c>
      <c r="BS41" s="6" t="s">
        <v>572</v>
      </c>
      <c r="BT41" s="28">
        <f>IFERROR(VLOOKUP(BS41,'Начисление очков 2023'!$AA$4:$AB$69,2,FALSE),0)</f>
        <v>0</v>
      </c>
      <c r="BU41" s="32">
        <v>8</v>
      </c>
      <c r="BV41" s="31">
        <f>IFERROR(VLOOKUP(BU41,'Начисление очков 2023'!$L$4:$M$69,2,FALSE),0)</f>
        <v>65</v>
      </c>
      <c r="BW41" s="6" t="s">
        <v>572</v>
      </c>
      <c r="BX41" s="28">
        <f>IFERROR(VLOOKUP(BW41,'Начисление очков 2023'!$AA$4:$AB$69,2,FALSE),0)</f>
        <v>0</v>
      </c>
      <c r="BY41" s="32" t="s">
        <v>572</v>
      </c>
      <c r="BZ41" s="31">
        <f>IFERROR(VLOOKUP(BY41,'Начисление очков 2023'!$AF$4:$AG$69,2,FALSE),0)</f>
        <v>0</v>
      </c>
      <c r="CA41" s="6" t="s">
        <v>572</v>
      </c>
      <c r="CB41" s="28">
        <f>IFERROR(VLOOKUP(CA41,'Начисление очков 2023'!$V$4:$W$69,2,FALSE),0)</f>
        <v>0</v>
      </c>
      <c r="CC41" s="32" t="s">
        <v>572</v>
      </c>
      <c r="CD41" s="31">
        <f>IFERROR(VLOOKUP(CC41,'Начисление очков 2023'!$AA$4:$AB$69,2,FALSE),0)</f>
        <v>0</v>
      </c>
      <c r="CE41" s="47"/>
      <c r="CF41" s="96"/>
      <c r="CG41" s="32" t="s">
        <v>572</v>
      </c>
      <c r="CH41" s="31">
        <f>IFERROR(VLOOKUP(CG41,'Начисление очков 2023'!$AA$4:$AB$69,2,FALSE),0)</f>
        <v>0</v>
      </c>
      <c r="CI41" s="6">
        <v>56</v>
      </c>
      <c r="CJ41" s="28">
        <f>IFERROR(VLOOKUP(CI41,'Начисление очков 2023_1'!$B$4:$C$117,2,FALSE),0)</f>
        <v>16</v>
      </c>
      <c r="CK41" s="32" t="s">
        <v>572</v>
      </c>
      <c r="CL41" s="31">
        <f>IFERROR(VLOOKUP(CK41,'Начисление очков 2023'!$V$4:$W$69,2,FALSE),0)</f>
        <v>0</v>
      </c>
      <c r="CM41" s="6" t="s">
        <v>572</v>
      </c>
      <c r="CN41" s="28">
        <f>IFERROR(VLOOKUP(CM41,'Начисление очков 2023'!$AF$4:$AG$69,2,FALSE),0)</f>
        <v>0</v>
      </c>
      <c r="CO41" s="32" t="s">
        <v>572</v>
      </c>
      <c r="CP41" s="31">
        <f>IFERROR(VLOOKUP(CO41,'Начисление очков 2023'!$G$4:$H$69,2,FALSE),0)</f>
        <v>0</v>
      </c>
      <c r="CQ41" s="6" t="s">
        <v>572</v>
      </c>
      <c r="CR41" s="28">
        <f>IFERROR(VLOOKUP(CQ41,'Начисление очков 2023'!$AA$4:$AB$69,2,FALSE),0)</f>
        <v>0</v>
      </c>
      <c r="CS41" s="32" t="s">
        <v>572</v>
      </c>
      <c r="CT41" s="31">
        <f>IFERROR(VLOOKUP(CS41,'Начисление очков 2023'!$Q$4:$R$69,2,FALSE),0)</f>
        <v>0</v>
      </c>
      <c r="CU41" s="6" t="s">
        <v>572</v>
      </c>
      <c r="CV41" s="28">
        <f>IFERROR(VLOOKUP(CU41,'Начисление очков 2023'!$AF$4:$AG$69,2,FALSE),0)</f>
        <v>0</v>
      </c>
      <c r="CW41" s="32" t="s">
        <v>572</v>
      </c>
      <c r="CX41" s="31">
        <f>IFERROR(VLOOKUP(CW41,'Начисление очков 2023'!$AA$4:$AB$69,2,FALSE),0)</f>
        <v>0</v>
      </c>
      <c r="CY41" s="6" t="s">
        <v>572</v>
      </c>
      <c r="CZ41" s="28">
        <f>IFERROR(VLOOKUP(CY41,'Начисление очков 2023'!$AA$4:$AB$69,2,FALSE),0)</f>
        <v>0</v>
      </c>
      <c r="DA41" s="32">
        <v>17</v>
      </c>
      <c r="DB41" s="31">
        <f>IFERROR(VLOOKUP(DA41,'Начисление очков 2023'!$L$4:$M$69,2,FALSE),0)</f>
        <v>29</v>
      </c>
      <c r="DC41" s="6" t="s">
        <v>572</v>
      </c>
      <c r="DD41" s="28">
        <f>IFERROR(VLOOKUP(DC41,'Начисление очков 2023'!$L$4:$M$69,2,FALSE),0)</f>
        <v>0</v>
      </c>
      <c r="DE41" s="32" t="s">
        <v>572</v>
      </c>
      <c r="DF41" s="31">
        <f>IFERROR(VLOOKUP(DE41,'Начисление очков 2023'!$G$4:$H$69,2,FALSE),0)</f>
        <v>0</v>
      </c>
      <c r="DG41" s="6" t="s">
        <v>572</v>
      </c>
      <c r="DH41" s="28">
        <f>IFERROR(VLOOKUP(DG41,'Начисление очков 2023'!$AA$4:$AB$69,2,FALSE),0)</f>
        <v>0</v>
      </c>
      <c r="DI41" s="32" t="s">
        <v>572</v>
      </c>
      <c r="DJ41" s="31">
        <f>IFERROR(VLOOKUP(DI41,'Начисление очков 2023'!$AF$4:$AG$69,2,FALSE),0)</f>
        <v>0</v>
      </c>
      <c r="DK41" s="6">
        <v>1</v>
      </c>
      <c r="DL41" s="28">
        <f>IFERROR(VLOOKUP(DK41,'Начисление очков 2023'!$V$4:$W$69,2,FALSE),0)</f>
        <v>130</v>
      </c>
      <c r="DM41" s="32">
        <v>40</v>
      </c>
      <c r="DN41" s="31">
        <f>IFERROR(VLOOKUP(DM41,'Начисление очков 2023'!$Q$4:$R$69,2,FALSE),0)</f>
        <v>3</v>
      </c>
      <c r="DO41" s="6" t="s">
        <v>572</v>
      </c>
      <c r="DP41" s="28">
        <f>IFERROR(VLOOKUP(DO41,'Начисление очков 2023'!$AA$4:$AB$69,2,FALSE),0)</f>
        <v>0</v>
      </c>
      <c r="DQ41" s="32" t="s">
        <v>572</v>
      </c>
      <c r="DR41" s="31">
        <f>IFERROR(VLOOKUP(DQ41,'Начисление очков 2023'!$AA$4:$AB$69,2,FALSE),0)</f>
        <v>0</v>
      </c>
      <c r="DS41" s="6" t="s">
        <v>572</v>
      </c>
      <c r="DT41" s="28">
        <f>IFERROR(VLOOKUP(DS41,'Начисление очков 2023'!$AA$4:$AB$69,2,FALSE),0)</f>
        <v>0</v>
      </c>
      <c r="DU41" s="32" t="s">
        <v>572</v>
      </c>
      <c r="DV41" s="31">
        <f>IFERROR(VLOOKUP(DU41,'Начисление очков 2023'!$AF$4:$AG$69,2,FALSE),0)</f>
        <v>0</v>
      </c>
      <c r="DW41" s="6" t="s">
        <v>572</v>
      </c>
      <c r="DX41" s="28">
        <f>IFERROR(VLOOKUP(DW41,'Начисление очков 2023'!$AA$4:$AB$69,2,FALSE),0)</f>
        <v>0</v>
      </c>
      <c r="DY41" s="32">
        <v>48</v>
      </c>
      <c r="DZ41" s="31">
        <f>IFERROR(VLOOKUP(DY41,'Начисление очков 2023'!$B$4:$C$69,2,FALSE),0)</f>
        <v>19</v>
      </c>
      <c r="EA41" s="6" t="s">
        <v>572</v>
      </c>
      <c r="EB41" s="28">
        <f>IFERROR(VLOOKUP(EA41,'Начисление очков 2023'!$AA$4:$AB$69,2,FALSE),0)</f>
        <v>0</v>
      </c>
      <c r="EC41" s="32">
        <v>3</v>
      </c>
      <c r="ED41" s="31">
        <f>IFERROR(VLOOKUP(EC41,'Начисление очков 2023'!$V$4:$W$69,2,FALSE),0)</f>
        <v>77</v>
      </c>
      <c r="EE41" s="6" t="s">
        <v>572</v>
      </c>
      <c r="EF41" s="28">
        <f>IFERROR(VLOOKUP(EE41,'Начисление очков 2023'!$AA$4:$AB$69,2,FALSE),0)</f>
        <v>0</v>
      </c>
      <c r="EG41" s="32" t="s">
        <v>572</v>
      </c>
      <c r="EH41" s="31">
        <f>IFERROR(VLOOKUP(EG41,'Начисление очков 2023'!$AA$4:$AB$69,2,FALSE),0)</f>
        <v>0</v>
      </c>
      <c r="EI41" s="6" t="s">
        <v>572</v>
      </c>
      <c r="EJ41" s="28">
        <f>IFERROR(VLOOKUP(EI41,'Начисление очков 2023'!$G$4:$H$69,2,FALSE),0)</f>
        <v>0</v>
      </c>
      <c r="EK41" s="32" t="s">
        <v>572</v>
      </c>
      <c r="EL41" s="31">
        <f>IFERROR(VLOOKUP(EK41,'Начисление очков 2023'!$V$4:$W$69,2,FALSE),0)</f>
        <v>0</v>
      </c>
      <c r="EM41" s="6">
        <v>32</v>
      </c>
      <c r="EN41" s="28">
        <f>IFERROR(VLOOKUP(EM41,'Начисление очков 2023'!$B$4:$C$101,2,FALSE),0)</f>
        <v>35</v>
      </c>
      <c r="EO41" s="32" t="s">
        <v>572</v>
      </c>
      <c r="EP41" s="31">
        <f>IFERROR(VLOOKUP(EO41,'Начисление очков 2023'!$AA$4:$AB$69,2,FALSE),0)</f>
        <v>0</v>
      </c>
      <c r="EQ41" s="6" t="s">
        <v>572</v>
      </c>
      <c r="ER41" s="28">
        <f>IFERROR(VLOOKUP(EQ41,'Начисление очков 2023'!$AF$4:$AG$69,2,FALSE),0)</f>
        <v>0</v>
      </c>
      <c r="ES41" s="32">
        <v>25</v>
      </c>
      <c r="ET41" s="31">
        <f>IFERROR(VLOOKUP(ES41,'Начисление очков 2023'!$B$4:$C$101,2,FALSE),0)</f>
        <v>50</v>
      </c>
      <c r="EU41" s="6" t="s">
        <v>572</v>
      </c>
      <c r="EV41" s="28">
        <f>IFERROR(VLOOKUP(EU41,'Начисление очков 2023'!$G$4:$H$69,2,FALSE),0)</f>
        <v>0</v>
      </c>
      <c r="EW41" s="32" t="s">
        <v>572</v>
      </c>
      <c r="EX41" s="31">
        <f>IFERROR(VLOOKUP(EW41,'Начисление очков 2023'!$AA$4:$AB$69,2,FALSE),0)</f>
        <v>0</v>
      </c>
      <c r="EY41" s="6" t="s">
        <v>572</v>
      </c>
      <c r="EZ41" s="28">
        <f>IFERROR(VLOOKUP(EY41,'Начисление очков 2023'!$AA$4:$AB$69,2,FALSE),0)</f>
        <v>0</v>
      </c>
      <c r="FA41" s="32">
        <v>16</v>
      </c>
      <c r="FB41" s="31">
        <f>IFERROR(VLOOKUP(FA41,'Начисление очков 2023'!$L$4:$M$69,2,FALSE),0)</f>
        <v>32</v>
      </c>
      <c r="FC41" s="6" t="s">
        <v>572</v>
      </c>
      <c r="FD41" s="28">
        <f>IFERROR(VLOOKUP(FC41,'Начисление очков 2023'!$AF$4:$AG$69,2,FALSE),0)</f>
        <v>0</v>
      </c>
      <c r="FE41" s="32" t="s">
        <v>572</v>
      </c>
      <c r="FF41" s="31">
        <f>IFERROR(VLOOKUP(FE41,'Начисление очков 2023'!$AA$4:$AB$69,2,FALSE),0)</f>
        <v>0</v>
      </c>
      <c r="FG41" s="6">
        <v>18</v>
      </c>
      <c r="FH41" s="28">
        <f>IFERROR(VLOOKUP(FG41,'Начисление очков 2023'!$G$4:$H$69,2,FALSE),0)</f>
        <v>38</v>
      </c>
      <c r="FI41" s="32" t="s">
        <v>572</v>
      </c>
      <c r="FJ41" s="31">
        <f>IFERROR(VLOOKUP(FI41,'Начисление очков 2023'!$AA$4:$AB$69,2,FALSE),0)</f>
        <v>0</v>
      </c>
      <c r="FK41" s="6" t="s">
        <v>572</v>
      </c>
      <c r="FL41" s="28">
        <f>IFERROR(VLOOKUP(FK41,'Начисление очков 2023'!$AA$4:$AB$69,2,FALSE),0)</f>
        <v>0</v>
      </c>
      <c r="FM41" s="32" t="s">
        <v>572</v>
      </c>
      <c r="FN41" s="31">
        <f>IFERROR(VLOOKUP(FM41,'Начисление очков 2023'!$AA$4:$AB$69,2,FALSE),0)</f>
        <v>0</v>
      </c>
      <c r="FO41" s="6" t="s">
        <v>572</v>
      </c>
      <c r="FP41" s="28">
        <f>IFERROR(VLOOKUP(FO41,'Начисление очков 2023'!$AF$4:$AG$69,2,FALSE),0)</f>
        <v>0</v>
      </c>
      <c r="FQ41" s="109">
        <v>32</v>
      </c>
      <c r="FR41" s="110" t="s">
        <v>563</v>
      </c>
      <c r="FS41" s="110"/>
      <c r="FT41" s="109">
        <v>3.5</v>
      </c>
      <c r="FU41" s="111"/>
      <c r="FV41" s="108">
        <v>504</v>
      </c>
      <c r="FW41" s="106">
        <v>0</v>
      </c>
      <c r="FX41" s="107" t="s">
        <v>563</v>
      </c>
      <c r="FY41" s="108">
        <v>652</v>
      </c>
      <c r="FZ41" s="127" t="s">
        <v>572</v>
      </c>
      <c r="GA41" s="121">
        <f>IFERROR(VLOOKUP(FZ41,'Начисление очков 2023'!$AA$4:$AB$69,2,FALSE),0)</f>
        <v>0</v>
      </c>
    </row>
    <row r="42" spans="1:205" ht="15.95" customHeight="1" x14ac:dyDescent="0.25">
      <c r="B42" s="6" t="str">
        <f>IFERROR(INDEX('Ласт турнир'!$A$1:$A$96,MATCH($D42,'Ласт турнир'!$B$1:$B$96,0)),"")</f>
        <v/>
      </c>
      <c r="D42" s="39" t="s">
        <v>197</v>
      </c>
      <c r="E42" s="40">
        <f>E41+1</f>
        <v>33</v>
      </c>
      <c r="F42" s="59" t="str">
        <f>IF(FQ42=0," ",IF(FQ42-E42=0," ",FQ42-E42))</f>
        <v xml:space="preserve"> </v>
      </c>
      <c r="G42" s="44"/>
      <c r="H42" s="54">
        <v>4</v>
      </c>
      <c r="I42" s="134"/>
      <c r="J42" s="139">
        <f>AB42+AP42+BB42+BN42+BR42+SUMPRODUCT(LARGE((T42,V42,X42,Z42,AD42,AF42,AH42,AJ42,AL42,AN42,AR42,AT42,AV42,AX42,AZ42,BD42,BF42,BH42,BJ42,BL42,BP42,BT42,BV42,BX42,BZ42,CB42,CD42,CF42,CH42,CJ42,CL42,CN42,CP42,CR42,CT42,CV42,CX42,CZ42,DB42,DD42,DF42,DH42,DJ42,DL42,DN42,DP42,DR42,DT42,DV42,DX42,DZ42,EB42,ED42,EF42,EH42,EJ42,EL42,EN42,EP42,ER42,ET42,EV42,EX42,EZ42,FB42,FD42,FF42,FH42,FJ42,FL42,FN42,FP42),{1,2,3,4,5,6,7,8}))</f>
        <v>477</v>
      </c>
      <c r="K42" s="135">
        <f>J42-FV42</f>
        <v>0</v>
      </c>
      <c r="L42" s="140" t="str">
        <f>IF(SUMIF(S42:FP42,"&lt;0")&lt;&gt;0,SUMIF(S42:FP42,"&lt;0")*(-1)," ")</f>
        <v xml:space="preserve"> </v>
      </c>
      <c r="M42" s="141">
        <f>T42+V42+X42+Z42+AB42+AD42+AF42+AH42+AJ42+AL42+AN42+AP42+AR42+AT42+AV42+AX42+AZ42+BB42+BD42+BF42+BH42+BJ42+BL42+BN42+BP42+BR42+BT42+BV42+BX42+BZ42+CB42+CD42+CF42+CH42+CJ42+CL42+CN42+CP42+CR42+CT42+CV42+CX42+CZ42+DB42+DD42+DF42+DH42+DJ42+DL42+DN42+DP42+DR42+DT42+DV42+DX42+DZ42+EB42+ED42+EF42+EH42+EJ42+EL42+EN42+EP42+ER42+ET42+EV42+EX42+EZ42+FB42+FD42+FF42+FH42+FJ42+FL42+FN42+FP42</f>
        <v>484</v>
      </c>
      <c r="N42" s="135">
        <f>M42-FY42</f>
        <v>0</v>
      </c>
      <c r="O42" s="136">
        <f>ROUNDUP(COUNTIF(S42:FP42,"&gt; 0")/2,0)</f>
        <v>15</v>
      </c>
      <c r="P42" s="142">
        <f>IF(O42=0,"-",IF(O42-R42&gt;8,J42/(8+R42),J42/O42))</f>
        <v>36.692307692307693</v>
      </c>
      <c r="Q42" s="145">
        <f>IF(OR(M42=0,O42=0),"-",M42/O42)</f>
        <v>32.266666666666666</v>
      </c>
      <c r="R42" s="150">
        <f>+IF(AA42="",0,1)+IF(AO42="",0,1)++IF(BA42="",0,1)+IF(BM42="",0,1)+IF(BQ42="",0,1)</f>
        <v>5</v>
      </c>
      <c r="S42" s="6" t="s">
        <v>572</v>
      </c>
      <c r="T42" s="28">
        <f>IFERROR(VLOOKUP(S42,'Начисление очков 2024'!$AA$4:$AB$69,2,FALSE),0)</f>
        <v>0</v>
      </c>
      <c r="U42" s="32" t="s">
        <v>572</v>
      </c>
      <c r="V42" s="31">
        <f>IFERROR(VLOOKUP(U42,'Начисление очков 2024'!$AA$4:$AB$69,2,FALSE),0)</f>
        <v>0</v>
      </c>
      <c r="W42" s="6" t="s">
        <v>572</v>
      </c>
      <c r="X42" s="28">
        <f>IFERROR(VLOOKUP(W42,'Начисление очков 2024'!$L$4:$M$69,2,FALSE),0)</f>
        <v>0</v>
      </c>
      <c r="Y42" s="32" t="s">
        <v>572</v>
      </c>
      <c r="Z42" s="31">
        <f>IFERROR(VLOOKUP(Y42,'Начисление очков 2024'!$AA$4:$AB$69,2,FALSE),0)</f>
        <v>0</v>
      </c>
      <c r="AA42" s="6">
        <v>4</v>
      </c>
      <c r="AB42" s="28">
        <f>ROUND(IFERROR(VLOOKUP(AA42,'Начисление очков 2024'!$L$4:$M$69,2,FALSE),0)/4,0)</f>
        <v>33</v>
      </c>
      <c r="AC42" s="32" t="s">
        <v>572</v>
      </c>
      <c r="AD42" s="31">
        <f>IFERROR(VLOOKUP(AC42,'Начисление очков 2024'!$AA$4:$AB$69,2,FALSE),0)</f>
        <v>0</v>
      </c>
      <c r="AE42" s="6" t="s">
        <v>572</v>
      </c>
      <c r="AF42" s="28">
        <f>IFERROR(VLOOKUP(AE42,'Начисление очков 2024'!$AA$4:$AB$69,2,FALSE),0)</f>
        <v>0</v>
      </c>
      <c r="AG42" s="32">
        <v>20</v>
      </c>
      <c r="AH42" s="31">
        <f>IFERROR(VLOOKUP(AG42,'Начисление очков 2024'!$Q$4:$R$69,2,FALSE),0)</f>
        <v>12</v>
      </c>
      <c r="AI42" s="6" t="s">
        <v>572</v>
      </c>
      <c r="AJ42" s="28">
        <f>IFERROR(VLOOKUP(AI42,'Начисление очков 2024'!$AA$4:$AB$69,2,FALSE),0)</f>
        <v>0</v>
      </c>
      <c r="AK42" s="32" t="s">
        <v>572</v>
      </c>
      <c r="AL42" s="31">
        <f>IFERROR(VLOOKUP(AK42,'Начисление очков 2024'!$AA$4:$AB$69,2,FALSE),0)</f>
        <v>0</v>
      </c>
      <c r="AM42" s="6" t="s">
        <v>572</v>
      </c>
      <c r="AN42" s="28">
        <f>IFERROR(VLOOKUP(AM42,'Начисление очков 2023'!$AF$4:$AG$69,2,FALSE),0)</f>
        <v>0</v>
      </c>
      <c r="AO42" s="32">
        <v>1</v>
      </c>
      <c r="AP42" s="31">
        <f>ROUND(IFERROR(VLOOKUP(AO42,'Начисление очков 2024'!$G$4:$H$69,2,FALSE),0)/4,0)</f>
        <v>150</v>
      </c>
      <c r="AQ42" s="6" t="s">
        <v>572</v>
      </c>
      <c r="AR42" s="28">
        <f>IFERROR(VLOOKUP(AQ42,'Начисление очков 2024'!$AA$4:$AB$69,2,FALSE),0)</f>
        <v>0</v>
      </c>
      <c r="AS42" s="32">
        <v>24</v>
      </c>
      <c r="AT42" s="31">
        <f>IFERROR(VLOOKUP(AS42,'Начисление очков 2024'!$G$4:$H$69,2,FALSE),0)</f>
        <v>21</v>
      </c>
      <c r="AU42" s="6" t="s">
        <v>572</v>
      </c>
      <c r="AV42" s="28">
        <f>IFERROR(VLOOKUP(AU42,'Начисление очков 2023'!$V$4:$W$69,2,FALSE),0)</f>
        <v>0</v>
      </c>
      <c r="AW42" s="32" t="s">
        <v>572</v>
      </c>
      <c r="AX42" s="31">
        <f>IFERROR(VLOOKUP(AW42,'Начисление очков 2024'!$Q$4:$R$69,2,FALSE),0)</f>
        <v>0</v>
      </c>
      <c r="AY42" s="6" t="s">
        <v>572</v>
      </c>
      <c r="AZ42" s="28">
        <f>IFERROR(VLOOKUP(AY42,'Начисление очков 2024'!$AA$4:$AB$69,2,FALSE),0)</f>
        <v>0</v>
      </c>
      <c r="BA42" s="32">
        <v>2</v>
      </c>
      <c r="BB42" s="31">
        <f>ROUND(IFERROR(VLOOKUP(BA42,'Начисление очков 2024'!$G$4:$H$69,2,FALSE),0)/4,0)</f>
        <v>90</v>
      </c>
      <c r="BC42" s="6" t="s">
        <v>572</v>
      </c>
      <c r="BD42" s="28">
        <f>IFERROR(VLOOKUP(BC42,'Начисление очков 2023'!$AA$4:$AB$69,2,FALSE),0)</f>
        <v>0</v>
      </c>
      <c r="BE42" s="32" t="s">
        <v>572</v>
      </c>
      <c r="BF42" s="31">
        <f>IFERROR(VLOOKUP(BE42,'Начисление очков 2024'!$G$4:$H$69,2,FALSE),0)</f>
        <v>0</v>
      </c>
      <c r="BG42" s="6" t="s">
        <v>572</v>
      </c>
      <c r="BH42" s="28">
        <f>IFERROR(VLOOKUP(BG42,'Начисление очков 2024'!$Q$4:$R$69,2,FALSE),0)</f>
        <v>0</v>
      </c>
      <c r="BI42" s="32" t="s">
        <v>572</v>
      </c>
      <c r="BJ42" s="31">
        <f>IFERROR(VLOOKUP(BI42,'Начисление очков 2024'!$AA$4:$AB$69,2,FALSE),0)</f>
        <v>0</v>
      </c>
      <c r="BK42" s="6" t="s">
        <v>572</v>
      </c>
      <c r="BL42" s="28">
        <f>IFERROR(VLOOKUP(BK42,'Начисление очков 2023'!$V$4:$W$69,2,FALSE),0)</f>
        <v>0</v>
      </c>
      <c r="BM42" s="32">
        <v>16</v>
      </c>
      <c r="BN42" s="31">
        <f>ROUND(IFERROR(VLOOKUP(BM42,'Начисление очков 2023'!$L$4:$M$69,2,FALSE),0)/4,0)</f>
        <v>8</v>
      </c>
      <c r="BO42" s="6" t="s">
        <v>572</v>
      </c>
      <c r="BP42" s="28">
        <f>IFERROR(VLOOKUP(BO42,'Начисление очков 2023'!$AA$4:$AB$69,2,FALSE),0)</f>
        <v>0</v>
      </c>
      <c r="BQ42" s="32">
        <v>1</v>
      </c>
      <c r="BR42" s="31">
        <f>ROUND(IFERROR(VLOOKUP(BQ42,'Начисление очков 2023'!$L$4:$M$69,2,FALSE),0)/4,0)</f>
        <v>90</v>
      </c>
      <c r="BS42" s="6" t="s">
        <v>572</v>
      </c>
      <c r="BT42" s="28">
        <f>IFERROR(VLOOKUP(BS42,'Начисление очков 2023'!$AA$4:$AB$69,2,FALSE),0)</f>
        <v>0</v>
      </c>
      <c r="BU42" s="32" t="s">
        <v>572</v>
      </c>
      <c r="BV42" s="31">
        <f>IFERROR(VLOOKUP(BU42,'Начисление очков 2023'!$L$4:$M$69,2,FALSE),0)</f>
        <v>0</v>
      </c>
      <c r="BW42" s="6" t="s">
        <v>572</v>
      </c>
      <c r="BX42" s="28">
        <f>IFERROR(VLOOKUP(BW42,'Начисление очков 2023'!$AA$4:$AB$69,2,FALSE),0)</f>
        <v>0</v>
      </c>
      <c r="BY42" s="32" t="s">
        <v>572</v>
      </c>
      <c r="BZ42" s="31">
        <f>IFERROR(VLOOKUP(BY42,'Начисление очков 2023'!$AF$4:$AG$69,2,FALSE),0)</f>
        <v>0</v>
      </c>
      <c r="CA42" s="6" t="s">
        <v>572</v>
      </c>
      <c r="CB42" s="28">
        <f>IFERROR(VLOOKUP(CA42,'Начисление очков 2023'!$V$4:$W$69,2,FALSE),0)</f>
        <v>0</v>
      </c>
      <c r="CC42" s="32" t="s">
        <v>572</v>
      </c>
      <c r="CD42" s="31">
        <f>IFERROR(VLOOKUP(CC42,'Начисление очков 2023'!$AA$4:$AB$69,2,FALSE),0)</f>
        <v>0</v>
      </c>
      <c r="CE42" s="47"/>
      <c r="CF42" s="96"/>
      <c r="CG42" s="32" t="s">
        <v>572</v>
      </c>
      <c r="CH42" s="31">
        <f>IFERROR(VLOOKUP(CG42,'Начисление очков 2023'!$AA$4:$AB$69,2,FALSE),0)</f>
        <v>0</v>
      </c>
      <c r="CI42" s="6">
        <v>81</v>
      </c>
      <c r="CJ42" s="28">
        <f>IFERROR(VLOOKUP(CI42,'Начисление очков 2023_1'!$B$4:$C$117,2,FALSE),0)</f>
        <v>8</v>
      </c>
      <c r="CK42" s="32" t="s">
        <v>572</v>
      </c>
      <c r="CL42" s="31">
        <f>IFERROR(VLOOKUP(CK42,'Начисление очков 2023'!$V$4:$W$69,2,FALSE),0)</f>
        <v>0</v>
      </c>
      <c r="CM42" s="6" t="s">
        <v>572</v>
      </c>
      <c r="CN42" s="28">
        <f>IFERROR(VLOOKUP(CM42,'Начисление очков 2023'!$AF$4:$AG$69,2,FALSE),0)</f>
        <v>0</v>
      </c>
      <c r="CO42" s="32" t="s">
        <v>572</v>
      </c>
      <c r="CP42" s="31">
        <f>IFERROR(VLOOKUP(CO42,'Начисление очков 2023'!$G$4:$H$69,2,FALSE),0)</f>
        <v>0</v>
      </c>
      <c r="CQ42" s="6" t="s">
        <v>572</v>
      </c>
      <c r="CR42" s="28">
        <f>IFERROR(VLOOKUP(CQ42,'Начисление очков 2023'!$AA$4:$AB$69,2,FALSE),0)</f>
        <v>0</v>
      </c>
      <c r="CS42" s="32" t="s">
        <v>572</v>
      </c>
      <c r="CT42" s="31">
        <f>IFERROR(VLOOKUP(CS42,'Начисление очков 2023'!$Q$4:$R$69,2,FALSE),0)</f>
        <v>0</v>
      </c>
      <c r="CU42" s="6" t="s">
        <v>572</v>
      </c>
      <c r="CV42" s="28">
        <f>IFERROR(VLOOKUP(CU42,'Начисление очков 2023'!$AF$4:$AG$69,2,FALSE),0)</f>
        <v>0</v>
      </c>
      <c r="CW42" s="32" t="s">
        <v>572</v>
      </c>
      <c r="CX42" s="31">
        <f>IFERROR(VLOOKUP(CW42,'Начисление очков 2023'!$AA$4:$AB$69,2,FALSE),0)</f>
        <v>0</v>
      </c>
      <c r="CY42" s="6" t="s">
        <v>572</v>
      </c>
      <c r="CZ42" s="28">
        <f>IFERROR(VLOOKUP(CY42,'Начисление очков 2023'!$AA$4:$AB$69,2,FALSE),0)</f>
        <v>0</v>
      </c>
      <c r="DA42" s="32" t="s">
        <v>572</v>
      </c>
      <c r="DB42" s="31">
        <f>IFERROR(VLOOKUP(DA42,'Начисление очков 2023'!$L$4:$M$69,2,FALSE),0)</f>
        <v>0</v>
      </c>
      <c r="DC42" s="6" t="s">
        <v>572</v>
      </c>
      <c r="DD42" s="28">
        <f>IFERROR(VLOOKUP(DC42,'Начисление очков 2023'!$L$4:$M$69,2,FALSE),0)</f>
        <v>0</v>
      </c>
      <c r="DE42" s="32">
        <v>32</v>
      </c>
      <c r="DF42" s="31">
        <f>IFERROR(VLOOKUP(DE42,'Начисление очков 2023'!$G$4:$H$69,2,FALSE),0)</f>
        <v>18</v>
      </c>
      <c r="DG42" s="6" t="s">
        <v>572</v>
      </c>
      <c r="DH42" s="28">
        <f>IFERROR(VLOOKUP(DG42,'Начисление очков 2023'!$AA$4:$AB$69,2,FALSE),0)</f>
        <v>0</v>
      </c>
      <c r="DI42" s="32" t="s">
        <v>572</v>
      </c>
      <c r="DJ42" s="31">
        <f>IFERROR(VLOOKUP(DI42,'Начисление очков 2023'!$AF$4:$AG$69,2,FALSE),0)</f>
        <v>0</v>
      </c>
      <c r="DK42" s="6" t="s">
        <v>572</v>
      </c>
      <c r="DL42" s="28">
        <f>IFERROR(VLOOKUP(DK42,'Начисление очков 2023'!$V$4:$W$69,2,FALSE),0)</f>
        <v>0</v>
      </c>
      <c r="DM42" s="32" t="s">
        <v>572</v>
      </c>
      <c r="DN42" s="31">
        <f>IFERROR(VLOOKUP(DM42,'Начисление очков 2023'!$Q$4:$R$69,2,FALSE),0)</f>
        <v>0</v>
      </c>
      <c r="DO42" s="6" t="s">
        <v>572</v>
      </c>
      <c r="DP42" s="28">
        <f>IFERROR(VLOOKUP(DO42,'Начисление очков 2023'!$AA$4:$AB$69,2,FALSE),0)</f>
        <v>0</v>
      </c>
      <c r="DQ42" s="32" t="s">
        <v>572</v>
      </c>
      <c r="DR42" s="31">
        <f>IFERROR(VLOOKUP(DQ42,'Начисление очков 2023'!$AA$4:$AB$69,2,FALSE),0)</f>
        <v>0</v>
      </c>
      <c r="DS42" s="6" t="s">
        <v>572</v>
      </c>
      <c r="DT42" s="28">
        <f>IFERROR(VLOOKUP(DS42,'Начисление очков 2023'!$AA$4:$AB$69,2,FALSE),0)</f>
        <v>0</v>
      </c>
      <c r="DU42" s="32" t="s">
        <v>572</v>
      </c>
      <c r="DV42" s="31">
        <f>IFERROR(VLOOKUP(DU42,'Начисление очков 2023'!$AF$4:$AG$69,2,FALSE),0)</f>
        <v>0</v>
      </c>
      <c r="DW42" s="6" t="s">
        <v>572</v>
      </c>
      <c r="DX42" s="28">
        <f>IFERROR(VLOOKUP(DW42,'Начисление очков 2023'!$AA$4:$AB$69,2,FALSE),0)</f>
        <v>0</v>
      </c>
      <c r="DY42" s="32" t="s">
        <v>572</v>
      </c>
      <c r="DZ42" s="31">
        <f>IFERROR(VLOOKUP(DY42,'Начисление очков 2023'!$B$4:$C$69,2,FALSE),0)</f>
        <v>0</v>
      </c>
      <c r="EA42" s="6">
        <v>12</v>
      </c>
      <c r="EB42" s="28">
        <f>IFERROR(VLOOKUP(EA42,'Начисление очков 2023'!$AA$4:$AB$69,2,FALSE),0)</f>
        <v>8</v>
      </c>
      <c r="EC42" s="32" t="s">
        <v>572</v>
      </c>
      <c r="ED42" s="31">
        <f>IFERROR(VLOOKUP(EC42,'Начисление очков 2023'!$V$4:$W$69,2,FALSE),0)</f>
        <v>0</v>
      </c>
      <c r="EE42" s="6" t="s">
        <v>572</v>
      </c>
      <c r="EF42" s="28">
        <f>IFERROR(VLOOKUP(EE42,'Начисление очков 2023'!$AA$4:$AB$69,2,FALSE),0)</f>
        <v>0</v>
      </c>
      <c r="EG42" s="32" t="s">
        <v>572</v>
      </c>
      <c r="EH42" s="31">
        <f>IFERROR(VLOOKUP(EG42,'Начисление очков 2023'!$AA$4:$AB$69,2,FALSE),0)</f>
        <v>0</v>
      </c>
      <c r="EI42" s="6">
        <v>34</v>
      </c>
      <c r="EJ42" s="28">
        <f>IFERROR(VLOOKUP(EI42,'Начисление очков 2023'!$G$4:$H$69,2,FALSE),0)</f>
        <v>12</v>
      </c>
      <c r="EK42" s="32" t="s">
        <v>572</v>
      </c>
      <c r="EL42" s="31">
        <f>IFERROR(VLOOKUP(EK42,'Начисление очков 2023'!$V$4:$W$69,2,FALSE),0)</f>
        <v>0</v>
      </c>
      <c r="EM42" s="6" t="s">
        <v>572</v>
      </c>
      <c r="EN42" s="28">
        <f>IFERROR(VLOOKUP(EM42,'Начисление очков 2023'!$B$4:$C$101,2,FALSE),0)</f>
        <v>0</v>
      </c>
      <c r="EO42" s="32" t="s">
        <v>572</v>
      </c>
      <c r="EP42" s="31">
        <f>IFERROR(VLOOKUP(EO42,'Начисление очков 2023'!$AA$4:$AB$69,2,FALSE),0)</f>
        <v>0</v>
      </c>
      <c r="EQ42" s="6" t="s">
        <v>572</v>
      </c>
      <c r="ER42" s="28">
        <f>IFERROR(VLOOKUP(EQ42,'Начисление очков 2023'!$AF$4:$AG$69,2,FALSE),0)</f>
        <v>0</v>
      </c>
      <c r="ES42" s="32">
        <v>88</v>
      </c>
      <c r="ET42" s="31">
        <f>IFERROR(VLOOKUP(ES42,'Начисление очков 2023'!$B$4:$C$101,2,FALSE),0)</f>
        <v>5</v>
      </c>
      <c r="EU42" s="6">
        <v>32</v>
      </c>
      <c r="EV42" s="28">
        <f>IFERROR(VLOOKUP(EU42,'Начисление очков 2023'!$G$4:$H$69,2,FALSE),0)</f>
        <v>18</v>
      </c>
      <c r="EW42" s="32" t="s">
        <v>572</v>
      </c>
      <c r="EX42" s="31">
        <f>IFERROR(VLOOKUP(EW42,'Начисление очков 2023'!$AA$4:$AB$69,2,FALSE),0)</f>
        <v>0</v>
      </c>
      <c r="EY42" s="6" t="s">
        <v>572</v>
      </c>
      <c r="EZ42" s="28">
        <f>IFERROR(VLOOKUP(EY42,'Начисление очков 2023'!$AA$4:$AB$69,2,FALSE),0)</f>
        <v>0</v>
      </c>
      <c r="FA42" s="32" t="s">
        <v>572</v>
      </c>
      <c r="FB42" s="31">
        <f>IFERROR(VLOOKUP(FA42,'Начисление очков 2023'!$L$4:$M$69,2,FALSE),0)</f>
        <v>0</v>
      </c>
      <c r="FC42" s="6">
        <v>20</v>
      </c>
      <c r="FD42" s="28">
        <f>IFERROR(VLOOKUP(FC42,'Начисление очков 2023'!$AF$4:$AG$69,2,FALSE),0)</f>
        <v>2</v>
      </c>
      <c r="FE42" s="32" t="s">
        <v>572</v>
      </c>
      <c r="FF42" s="31">
        <f>IFERROR(VLOOKUP(FE42,'Начисление очков 2023'!$AA$4:$AB$69,2,FALSE),0)</f>
        <v>0</v>
      </c>
      <c r="FG42" s="6" t="s">
        <v>572</v>
      </c>
      <c r="FH42" s="28">
        <f>IFERROR(VLOOKUP(FG42,'Начисление очков 2023'!$G$4:$H$69,2,FALSE),0)</f>
        <v>0</v>
      </c>
      <c r="FI42" s="32">
        <v>10</v>
      </c>
      <c r="FJ42" s="31">
        <f>IFERROR(VLOOKUP(FI42,'Начисление очков 2023'!$AA$4:$AB$69,2,FALSE),0)</f>
        <v>9</v>
      </c>
      <c r="FK42" s="6" t="s">
        <v>572</v>
      </c>
      <c r="FL42" s="28">
        <f>IFERROR(VLOOKUP(FK42,'Начисление очков 2023'!$AA$4:$AB$69,2,FALSE),0)</f>
        <v>0</v>
      </c>
      <c r="FM42" s="32" t="s">
        <v>572</v>
      </c>
      <c r="FN42" s="31">
        <f>IFERROR(VLOOKUP(FM42,'Начисление очков 2023'!$AA$4:$AB$69,2,FALSE),0)</f>
        <v>0</v>
      </c>
      <c r="FO42" s="6" t="s">
        <v>572</v>
      </c>
      <c r="FP42" s="28">
        <f>IFERROR(VLOOKUP(FO42,'Начисление очков 2023'!$AF$4:$AG$69,2,FALSE),0)</f>
        <v>0</v>
      </c>
      <c r="FQ42" s="109">
        <v>33</v>
      </c>
      <c r="FR42" s="110">
        <v>1</v>
      </c>
      <c r="FS42" s="110"/>
      <c r="FT42" s="109">
        <v>4</v>
      </c>
      <c r="FU42" s="111"/>
      <c r="FV42" s="108">
        <v>477</v>
      </c>
      <c r="FW42" s="106">
        <v>0</v>
      </c>
      <c r="FX42" s="107" t="s">
        <v>563</v>
      </c>
      <c r="FY42" s="108">
        <v>484</v>
      </c>
      <c r="FZ42" s="127" t="s">
        <v>572</v>
      </c>
      <c r="GA42" s="121">
        <f>IFERROR(VLOOKUP(FZ42,'Начисление очков 2023'!$AA$4:$AB$69,2,FALSE),0)</f>
        <v>0</v>
      </c>
    </row>
    <row r="43" spans="1:205" ht="15.95" customHeight="1" x14ac:dyDescent="0.25">
      <c r="B43" s="6" t="str">
        <f>IFERROR(INDEX('Ласт турнир'!$A$1:$A$96,MATCH($D43,'Ласт турнир'!$B$1:$B$96,0)),"")</f>
        <v/>
      </c>
      <c r="D43" s="39" t="s">
        <v>511</v>
      </c>
      <c r="E43" s="40">
        <f>E42+1</f>
        <v>34</v>
      </c>
      <c r="F43" s="59" t="str">
        <f>IF(FQ43=0," ",IF(FQ43-E43=0," ",FQ43-E43))</f>
        <v xml:space="preserve"> </v>
      </c>
      <c r="G43" s="44"/>
      <c r="H43" s="54">
        <v>4</v>
      </c>
      <c r="I43" s="134"/>
      <c r="J43" s="139">
        <f>AB43+AP43+BB43+BN43+BR43+SUMPRODUCT(LARGE((T43,V43,X43,Z43,AD43,AF43,AH43,AJ43,AL43,AN43,AR43,AT43,AV43,AX43,AZ43,BD43,BF43,BH43,BJ43,BL43,BP43,BT43,BV43,BX43,BZ43,CB43,CD43,CF43,CH43,CJ43,CL43,CN43,CP43,CR43,CT43,CV43,CX43,CZ43,DB43,DD43,DF43,DH43,DJ43,DL43,DN43,DP43,DR43,DT43,DV43,DX43,DZ43,EB43,ED43,EF43,EH43,EJ43,EL43,EN43,EP43,ER43,ET43,EV43,EX43,EZ43,FB43,FD43,FF43,FH43,FJ43,FL43,FN43,FP43),{1,2,3,4,5,6,7,8}))</f>
        <v>475</v>
      </c>
      <c r="K43" s="135">
        <f>J43-FV43</f>
        <v>0</v>
      </c>
      <c r="L43" s="140">
        <f>IF(SUMIF(S43:FP43,"&lt;0")&lt;&gt;0,SUMIF(S43:FP43,"&lt;0")*(-1)," ")</f>
        <v>1</v>
      </c>
      <c r="M43" s="141">
        <f>T43+V43+X43+Z43+AB43+AD43+AF43+AH43+AJ43+AL43+AN43+AP43+AR43+AT43+AV43+AX43+AZ43+BB43+BD43+BF43+BH43+BJ43+BL43+BN43+BP43+BR43+BT43+BV43+BX43+BZ43+CB43+CD43+CF43+CH43+CJ43+CL43+CN43+CP43+CR43+CT43+CV43+CX43+CZ43+DB43+DD43+DF43+DH43+DJ43+DL43+DN43+DP43+DR43+DT43+DV43+DX43+DZ43+EB43+ED43+EF43+EH43+EJ43+EL43+EN43+EP43+ER43+ET43+EV43+EX43+EZ43+FB43+FD43+FF43+FH43+FJ43+FL43+FN43+FP43</f>
        <v>619</v>
      </c>
      <c r="N43" s="135">
        <f>M43-FY43</f>
        <v>0</v>
      </c>
      <c r="O43" s="136">
        <f>ROUNDUP(COUNTIF(S43:FP43,"&gt; 0")/2,0)</f>
        <v>14</v>
      </c>
      <c r="P43" s="142">
        <f>IF(O43=0,"-",IF(O43-R43&gt;8,J43/(8+R43),J43/O43))</f>
        <v>59.375</v>
      </c>
      <c r="Q43" s="145">
        <f>IF(OR(M43=0,O43=0),"-",M43/O43)</f>
        <v>44.214285714285715</v>
      </c>
      <c r="R43" s="150">
        <f>+IF(AA43="",0,1)+IF(AO43="",0,1)++IF(BA43="",0,1)+IF(BM43="",0,1)+IF(BQ43="",0,1)</f>
        <v>0</v>
      </c>
      <c r="S43" s="6" t="s">
        <v>572</v>
      </c>
      <c r="T43" s="28">
        <f>IFERROR(VLOOKUP(S43,'Начисление очков 2024'!$AA$4:$AB$69,2,FALSE),0)</f>
        <v>0</v>
      </c>
      <c r="U43" s="32" t="s">
        <v>572</v>
      </c>
      <c r="V43" s="31">
        <f>IFERROR(VLOOKUP(U43,'Начисление очков 2024'!$AA$4:$AB$69,2,FALSE),0)</f>
        <v>0</v>
      </c>
      <c r="W43" s="6" t="s">
        <v>572</v>
      </c>
      <c r="X43" s="28">
        <f>IFERROR(VLOOKUP(W43,'Начисление очков 2024'!$L$4:$M$69,2,FALSE),0)</f>
        <v>0</v>
      </c>
      <c r="Y43" s="32" t="s">
        <v>572</v>
      </c>
      <c r="Z43" s="31">
        <f>IFERROR(VLOOKUP(Y43,'Начисление очков 2024'!$AA$4:$AB$69,2,FALSE),0)</f>
        <v>0</v>
      </c>
      <c r="AA43" s="6" t="s">
        <v>572</v>
      </c>
      <c r="AB43" s="28">
        <f>ROUND(IFERROR(VLOOKUP(AA43,'Начисление очков 2024'!$L$4:$M$69,2,FALSE),0)/4,0)</f>
        <v>0</v>
      </c>
      <c r="AC43" s="32" t="s">
        <v>572</v>
      </c>
      <c r="AD43" s="31">
        <f>IFERROR(VLOOKUP(AC43,'Начисление очков 2024'!$AA$4:$AB$69,2,FALSE),0)</f>
        <v>0</v>
      </c>
      <c r="AE43" s="6" t="s">
        <v>572</v>
      </c>
      <c r="AF43" s="28">
        <f>IFERROR(VLOOKUP(AE43,'Начисление очков 2024'!$AA$4:$AB$69,2,FALSE),0)</f>
        <v>0</v>
      </c>
      <c r="AG43" s="32" t="s">
        <v>572</v>
      </c>
      <c r="AH43" s="31">
        <f>IFERROR(VLOOKUP(AG43,'Начисление очков 2024'!$Q$4:$R$69,2,FALSE),0)</f>
        <v>0</v>
      </c>
      <c r="AI43" s="6" t="s">
        <v>572</v>
      </c>
      <c r="AJ43" s="28">
        <f>IFERROR(VLOOKUP(AI43,'Начисление очков 2024'!$AA$4:$AB$69,2,FALSE),0)</f>
        <v>0</v>
      </c>
      <c r="AK43" s="32" t="s">
        <v>572</v>
      </c>
      <c r="AL43" s="31">
        <f>IFERROR(VLOOKUP(AK43,'Начисление очков 2024'!$AA$4:$AB$69,2,FALSE),0)</f>
        <v>0</v>
      </c>
      <c r="AM43" s="6" t="s">
        <v>572</v>
      </c>
      <c r="AN43" s="28">
        <f>IFERROR(VLOOKUP(AM43,'Начисление очков 2023'!$AF$4:$AG$69,2,FALSE),0)</f>
        <v>0</v>
      </c>
      <c r="AO43" s="32" t="s">
        <v>572</v>
      </c>
      <c r="AP43" s="31">
        <f>ROUND(IFERROR(VLOOKUP(AO43,'Начисление очков 2024'!$G$4:$H$69,2,FALSE),0)/4,0)</f>
        <v>0</v>
      </c>
      <c r="AQ43" s="6" t="s">
        <v>572</v>
      </c>
      <c r="AR43" s="28">
        <f>IFERROR(VLOOKUP(AQ43,'Начисление очков 2024'!$AA$4:$AB$69,2,FALSE),0)</f>
        <v>0</v>
      </c>
      <c r="AS43" s="32" t="s">
        <v>572</v>
      </c>
      <c r="AT43" s="31">
        <f>IFERROR(VLOOKUP(AS43,'Начисление очков 2024'!$G$4:$H$69,2,FALSE),0)</f>
        <v>0</v>
      </c>
      <c r="AU43" s="6" t="s">
        <v>572</v>
      </c>
      <c r="AV43" s="28">
        <f>IFERROR(VLOOKUP(AU43,'Начисление очков 2023'!$V$4:$W$69,2,FALSE),0)</f>
        <v>0</v>
      </c>
      <c r="AW43" s="32" t="s">
        <v>572</v>
      </c>
      <c r="AX43" s="31">
        <f>IFERROR(VLOOKUP(AW43,'Начисление очков 2024'!$Q$4:$R$69,2,FALSE),0)</f>
        <v>0</v>
      </c>
      <c r="AY43" s="6" t="s">
        <v>572</v>
      </c>
      <c r="AZ43" s="28">
        <f>IFERROR(VLOOKUP(AY43,'Начисление очков 2024'!$AA$4:$AB$69,2,FALSE),0)</f>
        <v>0</v>
      </c>
      <c r="BA43" s="32" t="s">
        <v>572</v>
      </c>
      <c r="BB43" s="31">
        <f>ROUND(IFERROR(VLOOKUP(BA43,'Начисление очков 2024'!$G$4:$H$69,2,FALSE),0)/4,0)</f>
        <v>0</v>
      </c>
      <c r="BC43" s="6" t="s">
        <v>572</v>
      </c>
      <c r="BD43" s="28">
        <f>IFERROR(VLOOKUP(BC43,'Начисление очков 2023'!$AA$4:$AB$69,2,FALSE),0)</f>
        <v>0</v>
      </c>
      <c r="BE43" s="32" t="s">
        <v>572</v>
      </c>
      <c r="BF43" s="31">
        <f>IFERROR(VLOOKUP(BE43,'Начисление очков 2024'!$G$4:$H$69,2,FALSE),0)</f>
        <v>0</v>
      </c>
      <c r="BG43" s="6" t="s">
        <v>572</v>
      </c>
      <c r="BH43" s="28">
        <f>IFERROR(VLOOKUP(BG43,'Начисление очков 2024'!$Q$4:$R$69,2,FALSE),0)</f>
        <v>0</v>
      </c>
      <c r="BI43" s="32" t="s">
        <v>572</v>
      </c>
      <c r="BJ43" s="31">
        <f>IFERROR(VLOOKUP(BI43,'Начисление очков 2024'!$AA$4:$AB$69,2,FALSE),0)</f>
        <v>0</v>
      </c>
      <c r="BK43" s="6" t="s">
        <v>572</v>
      </c>
      <c r="BL43" s="28">
        <f>IFERROR(VLOOKUP(BK43,'Начисление очков 2023'!$V$4:$W$69,2,FALSE),0)</f>
        <v>0</v>
      </c>
      <c r="BM43" s="32" t="s">
        <v>572</v>
      </c>
      <c r="BN43" s="31">
        <f>ROUND(IFERROR(VLOOKUP(BM43,'Начисление очков 2023'!$L$4:$M$69,2,FALSE),0)/4,0)</f>
        <v>0</v>
      </c>
      <c r="BO43" s="6" t="s">
        <v>572</v>
      </c>
      <c r="BP43" s="28">
        <f>IFERROR(VLOOKUP(BO43,'Начисление очков 2023'!$AA$4:$AB$69,2,FALSE),0)</f>
        <v>0</v>
      </c>
      <c r="BQ43" s="32" t="s">
        <v>572</v>
      </c>
      <c r="BR43" s="31">
        <f>ROUND(IFERROR(VLOOKUP(BQ43,'Начисление очков 2023'!$L$4:$M$69,2,FALSE),0)/4,0)</f>
        <v>0</v>
      </c>
      <c r="BS43" s="6" t="s">
        <v>572</v>
      </c>
      <c r="BT43" s="28">
        <f>IFERROR(VLOOKUP(BS43,'Начисление очков 2023'!$AA$4:$AB$69,2,FALSE),0)</f>
        <v>0</v>
      </c>
      <c r="BU43" s="32">
        <v>16</v>
      </c>
      <c r="BV43" s="31">
        <f>IFERROR(VLOOKUP(BU43,'Начисление очков 2023'!$L$4:$M$69,2,FALSE),0)</f>
        <v>32</v>
      </c>
      <c r="BW43" s="6" t="s">
        <v>572</v>
      </c>
      <c r="BX43" s="28">
        <f>IFERROR(VLOOKUP(BW43,'Начисление очков 2023'!$AA$4:$AB$69,2,FALSE),0)</f>
        <v>0</v>
      </c>
      <c r="BY43" s="32" t="s">
        <v>572</v>
      </c>
      <c r="BZ43" s="31">
        <f>IFERROR(VLOOKUP(BY43,'Начисление очков 2023'!$AF$4:$AG$69,2,FALSE),0)</f>
        <v>0</v>
      </c>
      <c r="CA43" s="6" t="s">
        <v>572</v>
      </c>
      <c r="CB43" s="28">
        <f>IFERROR(VLOOKUP(CA43,'Начисление очков 2023'!$V$4:$W$69,2,FALSE),0)</f>
        <v>0</v>
      </c>
      <c r="CC43" s="32" t="s">
        <v>572</v>
      </c>
      <c r="CD43" s="31">
        <f>IFERROR(VLOOKUP(CC43,'Начисление очков 2023'!$AA$4:$AB$69,2,FALSE),0)</f>
        <v>0</v>
      </c>
      <c r="CE43" s="47"/>
      <c r="CF43" s="96"/>
      <c r="CG43" s="32" t="s">
        <v>572</v>
      </c>
      <c r="CH43" s="31">
        <f>IFERROR(VLOOKUP(CG43,'Начисление очков 2023'!$AA$4:$AB$69,2,FALSE),0)</f>
        <v>0</v>
      </c>
      <c r="CI43" s="6" t="s">
        <v>572</v>
      </c>
      <c r="CJ43" s="28">
        <f>IFERROR(VLOOKUP(CI43,'Начисление очков 2023_1'!$B$4:$C$117,2,FALSE),0)</f>
        <v>0</v>
      </c>
      <c r="CK43" s="32">
        <v>9</v>
      </c>
      <c r="CL43" s="31">
        <f>IFERROR(VLOOKUP(CK43,'Начисление очков 2023'!$V$4:$W$69,2,FALSE),0)</f>
        <v>28</v>
      </c>
      <c r="CM43" s="6" t="s">
        <v>572</v>
      </c>
      <c r="CN43" s="28">
        <f>IFERROR(VLOOKUP(CM43,'Начисление очков 2023'!$AF$4:$AG$69,2,FALSE),0)</f>
        <v>0</v>
      </c>
      <c r="CO43" s="32">
        <v>20</v>
      </c>
      <c r="CP43" s="31">
        <f>IFERROR(VLOOKUP(CO43,'Начисление очков 2023'!$G$4:$H$69,2,FALSE),0)</f>
        <v>27</v>
      </c>
      <c r="CQ43" s="6" t="s">
        <v>572</v>
      </c>
      <c r="CR43" s="28">
        <f>IFERROR(VLOOKUP(CQ43,'Начисление очков 2023'!$AA$4:$AB$69,2,FALSE),0)</f>
        <v>0</v>
      </c>
      <c r="CS43" s="32">
        <v>2</v>
      </c>
      <c r="CT43" s="31">
        <f>IFERROR(VLOOKUP(CS43,'Начисление очков 2023'!$Q$4:$R$69,2,FALSE),0)</f>
        <v>130</v>
      </c>
      <c r="CU43" s="6" t="s">
        <v>572</v>
      </c>
      <c r="CV43" s="28">
        <f>IFERROR(VLOOKUP(CU43,'Начисление очков 2023'!$AF$4:$AG$69,2,FALSE),0)</f>
        <v>0</v>
      </c>
      <c r="CW43" s="32" t="s">
        <v>572</v>
      </c>
      <c r="CX43" s="31">
        <f>IFERROR(VLOOKUP(CW43,'Начисление очков 2023'!$AA$4:$AB$69,2,FALSE),0)</f>
        <v>0</v>
      </c>
      <c r="CY43" s="6" t="s">
        <v>572</v>
      </c>
      <c r="CZ43" s="28">
        <f>IFERROR(VLOOKUP(CY43,'Начисление очков 2023'!$AA$4:$AB$69,2,FALSE),0)</f>
        <v>0</v>
      </c>
      <c r="DA43" s="32" t="s">
        <v>572</v>
      </c>
      <c r="DB43" s="31">
        <f>IFERROR(VLOOKUP(DA43,'Начисление очков 2023'!$L$4:$M$69,2,FALSE),0)</f>
        <v>0</v>
      </c>
      <c r="DC43" s="6" t="s">
        <v>572</v>
      </c>
      <c r="DD43" s="28">
        <f>IFERROR(VLOOKUP(DC43,'Начисление очков 2023'!$L$4:$M$69,2,FALSE),0)</f>
        <v>0</v>
      </c>
      <c r="DE43" s="32" t="s">
        <v>572</v>
      </c>
      <c r="DF43" s="31">
        <f>IFERROR(VLOOKUP(DE43,'Начисление очков 2023'!$G$4:$H$69,2,FALSE),0)</f>
        <v>0</v>
      </c>
      <c r="DG43" s="6" t="s">
        <v>572</v>
      </c>
      <c r="DH43" s="28">
        <f>IFERROR(VLOOKUP(DG43,'Начисление очков 2023'!$AA$4:$AB$69,2,FALSE),0)</f>
        <v>0</v>
      </c>
      <c r="DI43" s="32" t="s">
        <v>572</v>
      </c>
      <c r="DJ43" s="31">
        <f>IFERROR(VLOOKUP(DI43,'Начисление очков 2023'!$AF$4:$AG$69,2,FALSE),0)</f>
        <v>0</v>
      </c>
      <c r="DK43" s="6">
        <v>4</v>
      </c>
      <c r="DL43" s="28">
        <f>IFERROR(VLOOKUP(DK43,'Начисление очков 2023'!$V$4:$W$69,2,FALSE),0)</f>
        <v>55</v>
      </c>
      <c r="DM43" s="32">
        <v>3</v>
      </c>
      <c r="DN43" s="31">
        <f>IFERROR(VLOOKUP(DM43,'Начисление очков 2023'!$Q$4:$R$69,2,FALSE),0)</f>
        <v>90</v>
      </c>
      <c r="DO43" s="6" t="s">
        <v>572</v>
      </c>
      <c r="DP43" s="28">
        <f>IFERROR(VLOOKUP(DO43,'Начисление очков 2023'!$AA$4:$AB$69,2,FALSE),0)</f>
        <v>0</v>
      </c>
      <c r="DQ43" s="32" t="s">
        <v>572</v>
      </c>
      <c r="DR43" s="31">
        <f>IFERROR(VLOOKUP(DQ43,'Начисление очков 2023'!$AA$4:$AB$69,2,FALSE),0)</f>
        <v>0</v>
      </c>
      <c r="DS43" s="6" t="s">
        <v>572</v>
      </c>
      <c r="DT43" s="28">
        <f>IFERROR(VLOOKUP(DS43,'Начисление очков 2023'!$AA$4:$AB$69,2,FALSE),0)</f>
        <v>0</v>
      </c>
      <c r="DU43" s="32" t="s">
        <v>572</v>
      </c>
      <c r="DV43" s="31">
        <f>IFERROR(VLOOKUP(DU43,'Начисление очков 2023'!$AF$4:$AG$69,2,FALSE),0)</f>
        <v>0</v>
      </c>
      <c r="DW43" s="6" t="s">
        <v>572</v>
      </c>
      <c r="DX43" s="28">
        <f>IFERROR(VLOOKUP(DW43,'Начисление очков 2023'!$AA$4:$AB$69,2,FALSE),0)</f>
        <v>0</v>
      </c>
      <c r="DY43" s="32">
        <v>24</v>
      </c>
      <c r="DZ43" s="31">
        <f>IFERROR(VLOOKUP(DY43,'Начисление очков 2023'!$B$4:$C$69,2,FALSE),0)</f>
        <v>53</v>
      </c>
      <c r="EA43" s="6" t="s">
        <v>572</v>
      </c>
      <c r="EB43" s="28">
        <f>IFERROR(VLOOKUP(EA43,'Начисление очков 2023'!$AA$4:$AB$69,2,FALSE),0)</f>
        <v>0</v>
      </c>
      <c r="EC43" s="32">
        <v>10</v>
      </c>
      <c r="ED43" s="31">
        <f>IFERROR(VLOOKUP(EC43,'Начисление очков 2023'!$V$4:$W$69,2,FALSE),0)</f>
        <v>25</v>
      </c>
      <c r="EE43" s="6" t="s">
        <v>572</v>
      </c>
      <c r="EF43" s="28">
        <f>IFERROR(VLOOKUP(EE43,'Начисление очков 2023'!$AA$4:$AB$69,2,FALSE),0)</f>
        <v>0</v>
      </c>
      <c r="EG43" s="32" t="s">
        <v>572</v>
      </c>
      <c r="EH43" s="31">
        <f>IFERROR(VLOOKUP(EG43,'Начисление очков 2023'!$AA$4:$AB$69,2,FALSE),0)</f>
        <v>0</v>
      </c>
      <c r="EI43" s="6" t="s">
        <v>572</v>
      </c>
      <c r="EJ43" s="28">
        <f>IFERROR(VLOOKUP(EI43,'Начисление очков 2023'!$G$4:$H$69,2,FALSE),0)</f>
        <v>0</v>
      </c>
      <c r="EK43" s="32">
        <v>5</v>
      </c>
      <c r="EL43" s="31">
        <f>IFERROR(VLOOKUP(EK43,'Начисление очков 2023'!$V$4:$W$69,2,FALSE),0)</f>
        <v>45</v>
      </c>
      <c r="EM43" s="6" t="s">
        <v>572</v>
      </c>
      <c r="EN43" s="28">
        <f>IFERROR(VLOOKUP(EM43,'Начисление очков 2023'!$B$4:$C$101,2,FALSE),0)</f>
        <v>0</v>
      </c>
      <c r="EO43" s="32" t="s">
        <v>572</v>
      </c>
      <c r="EP43" s="31">
        <f>IFERROR(VLOOKUP(EO43,'Начисление очков 2023'!$AA$4:$AB$69,2,FALSE),0)</f>
        <v>0</v>
      </c>
      <c r="EQ43" s="6" t="s">
        <v>572</v>
      </c>
      <c r="ER43" s="28">
        <f>IFERROR(VLOOKUP(EQ43,'Начисление очков 2023'!$AF$4:$AG$69,2,FALSE),0)</f>
        <v>0</v>
      </c>
      <c r="ES43" s="32" t="s">
        <v>572</v>
      </c>
      <c r="ET43" s="31">
        <f>IFERROR(VLOOKUP(ES43,'Начисление очков 2023'!$B$4:$C$101,2,FALSE),0)</f>
        <v>0</v>
      </c>
      <c r="EU43" s="6">
        <v>-1</v>
      </c>
      <c r="EV43" s="28">
        <f>IFERROR(VLOOKUP(EU43,'Начисление очков 2023'!$G$4:$H$69,2,FALSE),0)</f>
        <v>0</v>
      </c>
      <c r="EW43" s="32" t="s">
        <v>572</v>
      </c>
      <c r="EX43" s="31">
        <f>IFERROR(VLOOKUP(EW43,'Начисление очков 2023'!$AA$4:$AB$69,2,FALSE),0)</f>
        <v>0</v>
      </c>
      <c r="EY43" s="6">
        <v>1</v>
      </c>
      <c r="EZ43" s="28">
        <f>IFERROR(VLOOKUP(EY43,'Начисление очков 2023'!$AA$4:$AB$69,2,FALSE),0)</f>
        <v>35</v>
      </c>
      <c r="FA43" s="32">
        <v>17</v>
      </c>
      <c r="FB43" s="31">
        <f>IFERROR(VLOOKUP(FA43,'Начисление очков 2023'!$L$4:$M$69,2,FALSE),0)</f>
        <v>29</v>
      </c>
      <c r="FC43" s="6" t="s">
        <v>572</v>
      </c>
      <c r="FD43" s="28">
        <f>IFERROR(VLOOKUP(FC43,'Начисление очков 2023'!$AF$4:$AG$69,2,FALSE),0)</f>
        <v>0</v>
      </c>
      <c r="FE43" s="32">
        <v>2</v>
      </c>
      <c r="FF43" s="31">
        <f>IFERROR(VLOOKUP(FE43,'Начисление очков 2023'!$AA$4:$AB$69,2,FALSE),0)</f>
        <v>25</v>
      </c>
      <c r="FG43" s="6" t="s">
        <v>572</v>
      </c>
      <c r="FH43" s="28">
        <f>IFERROR(VLOOKUP(FG43,'Начисление очков 2023'!$G$4:$H$69,2,FALSE),0)</f>
        <v>0</v>
      </c>
      <c r="FI43" s="32">
        <v>1</v>
      </c>
      <c r="FJ43" s="31">
        <f>IFERROR(VLOOKUP(FI43,'Начисление очков 2023'!$AA$4:$AB$69,2,FALSE),0)</f>
        <v>35</v>
      </c>
      <c r="FK43" s="6">
        <v>8</v>
      </c>
      <c r="FL43" s="28">
        <f>IFERROR(VLOOKUP(FK43,'Начисление очков 2023'!$AA$4:$AB$69,2,FALSE),0)</f>
        <v>10</v>
      </c>
      <c r="FM43" s="32" t="s">
        <v>572</v>
      </c>
      <c r="FN43" s="31">
        <f>IFERROR(VLOOKUP(FM43,'Начисление очков 2023'!$AA$4:$AB$69,2,FALSE),0)</f>
        <v>0</v>
      </c>
      <c r="FO43" s="6" t="s">
        <v>572</v>
      </c>
      <c r="FP43" s="28">
        <f>IFERROR(VLOOKUP(FO43,'Начисление очков 2023'!$AF$4:$AG$69,2,FALSE),0)</f>
        <v>0</v>
      </c>
      <c r="FQ43" s="109">
        <v>34</v>
      </c>
      <c r="FR43" s="110">
        <v>-1</v>
      </c>
      <c r="FS43" s="110"/>
      <c r="FT43" s="109">
        <v>4</v>
      </c>
      <c r="FU43" s="111"/>
      <c r="FV43" s="108">
        <v>475</v>
      </c>
      <c r="FW43" s="106">
        <v>-3</v>
      </c>
      <c r="FX43" s="107">
        <v>1</v>
      </c>
      <c r="FY43" s="108">
        <v>619</v>
      </c>
      <c r="FZ43" s="127" t="s">
        <v>572</v>
      </c>
      <c r="GA43" s="121">
        <f>IFERROR(VLOOKUP(FZ43,'Начисление очков 2023'!$AA$4:$AB$69,2,FALSE),0)</f>
        <v>0</v>
      </c>
    </row>
    <row r="44" spans="1:205" ht="15.95" customHeight="1" x14ac:dyDescent="0.25">
      <c r="B44" s="6" t="str">
        <f>IFERROR(INDEX('Ласт турнир'!$A$1:$A$96,MATCH($D44,'Ласт турнир'!$B$1:$B$96,0)),"")</f>
        <v/>
      </c>
      <c r="D44" s="39" t="s">
        <v>3</v>
      </c>
      <c r="E44" s="40">
        <f>E43+1</f>
        <v>35</v>
      </c>
      <c r="F44" s="59" t="str">
        <f>IF(FQ44=0," ",IF(FQ44-E44=0," ",FQ44-E44))</f>
        <v xml:space="preserve"> </v>
      </c>
      <c r="G44" s="92" t="s">
        <v>516</v>
      </c>
      <c r="H44" s="54">
        <v>4.5</v>
      </c>
      <c r="I44" s="134"/>
      <c r="J44" s="139">
        <f>AB44+AP44+BB44+BN44+BR44+SUMPRODUCT(LARGE((T44,V44,X44,Z44,AD44,AF44,AH44,AJ44,AL44,AN44,AR44,AT44,AV44,AX44,AZ44,BD44,BF44,BH44,BJ44,BL44,BP44,BT44,BV44,BX44,BZ44,CB44,CD44,CF44,CH44,CJ44,CL44,CN44,CP44,CR44,CT44,CV44,CX44,CZ44,DB44,DD44,DF44,DH44,DJ44,DL44,DN44,DP44,DR44,DT44,DV44,DX44,DZ44,EB44,ED44,EF44,EH44,EJ44,EL44,EN44,EP44,ER44,ET44,EV44,EX44,EZ44,FB44,FD44,FF44,FH44,FJ44,FL44,FN44,FP44),{1,2,3,4,5,6,7,8}))</f>
        <v>473</v>
      </c>
      <c r="K44" s="135">
        <f>J44-FV44</f>
        <v>0</v>
      </c>
      <c r="L44" s="140" t="str">
        <f>IF(SUMIF(S44:FP44,"&lt;0")&lt;&gt;0,SUMIF(S44:FP44,"&lt;0")*(-1)," ")</f>
        <v xml:space="preserve"> </v>
      </c>
      <c r="M44" s="141">
        <f>T44+V44+X44+Z44+AB44+AD44+AF44+AH44+AJ44+AL44+AN44+AP44+AR44+AT44+AV44+AX44+AZ44+BB44+BD44+BF44+BH44+BJ44+BL44+BN44+BP44+BR44+BT44+BV44+BX44+BZ44+CB44+CD44+CF44+CH44+CJ44+CL44+CN44+CP44+CR44+CT44+CV44+CX44+CZ44+DB44+DD44+DF44+DH44+DJ44+DL44+DN44+DP44+DR44+DT44+DV44+DX44+DZ44+EB44+ED44+EF44+EH44+EJ44+EL44+EN44+EP44+ER44+ET44+EV44+EX44+EZ44+FB44+FD44+FF44+FH44+FJ44+FL44+FN44+FP44</f>
        <v>473</v>
      </c>
      <c r="N44" s="135">
        <f>M44-FY44</f>
        <v>0</v>
      </c>
      <c r="O44" s="136">
        <f>ROUNDUP(COUNTIF(S44:FP44,"&gt; 0")/2,0)</f>
        <v>5</v>
      </c>
      <c r="P44" s="142">
        <f>IF(O44=0,"-",IF(O44-R44&gt;8,J44/(8+R44),J44/O44))</f>
        <v>94.6</v>
      </c>
      <c r="Q44" s="145">
        <f>IF(OR(M44=0,O44=0),"-",M44/O44)</f>
        <v>94.6</v>
      </c>
      <c r="R44" s="150">
        <f>+IF(AA44="",0,1)+IF(AO44="",0,1)++IF(BA44="",0,1)+IF(BM44="",0,1)+IF(BQ44="",0,1)</f>
        <v>0</v>
      </c>
      <c r="S44" s="6" t="s">
        <v>572</v>
      </c>
      <c r="T44" s="28">
        <f>IFERROR(VLOOKUP(S44,'Начисление очков 2024'!$AA$4:$AB$69,2,FALSE),0)</f>
        <v>0</v>
      </c>
      <c r="U44" s="32" t="s">
        <v>572</v>
      </c>
      <c r="V44" s="31">
        <f>IFERROR(VLOOKUP(U44,'Начисление очков 2024'!$AA$4:$AB$69,2,FALSE),0)</f>
        <v>0</v>
      </c>
      <c r="W44" s="6" t="s">
        <v>572</v>
      </c>
      <c r="X44" s="28">
        <f>IFERROR(VLOOKUP(W44,'Начисление очков 2024'!$L$4:$M$69,2,FALSE),0)</f>
        <v>0</v>
      </c>
      <c r="Y44" s="32" t="s">
        <v>572</v>
      </c>
      <c r="Z44" s="31">
        <f>IFERROR(VLOOKUP(Y44,'Начисление очков 2024'!$AA$4:$AB$69,2,FALSE),0)</f>
        <v>0</v>
      </c>
      <c r="AA44" s="6" t="s">
        <v>572</v>
      </c>
      <c r="AB44" s="28">
        <f>ROUND(IFERROR(VLOOKUP(AA44,'Начисление очков 2024'!$L$4:$M$69,2,FALSE),0)/4,0)</f>
        <v>0</v>
      </c>
      <c r="AC44" s="32" t="s">
        <v>572</v>
      </c>
      <c r="AD44" s="31">
        <f>IFERROR(VLOOKUP(AC44,'Начисление очков 2024'!$AA$4:$AB$69,2,FALSE),0)</f>
        <v>0</v>
      </c>
      <c r="AE44" s="6" t="s">
        <v>572</v>
      </c>
      <c r="AF44" s="28">
        <f>IFERROR(VLOOKUP(AE44,'Начисление очков 2024'!$AA$4:$AB$69,2,FALSE),0)</f>
        <v>0</v>
      </c>
      <c r="AG44" s="32">
        <v>1</v>
      </c>
      <c r="AH44" s="31">
        <f>IFERROR(VLOOKUP(AG44,'Начисление очков 2024'!$Q$4:$R$69,2,FALSE),0)</f>
        <v>215</v>
      </c>
      <c r="AI44" s="6" t="s">
        <v>572</v>
      </c>
      <c r="AJ44" s="28">
        <f>IFERROR(VLOOKUP(AI44,'Начисление очков 2024'!$AA$4:$AB$69,2,FALSE),0)</f>
        <v>0</v>
      </c>
      <c r="AK44" s="32" t="s">
        <v>572</v>
      </c>
      <c r="AL44" s="31">
        <f>IFERROR(VLOOKUP(AK44,'Начисление очков 2024'!$AA$4:$AB$69,2,FALSE),0)</f>
        <v>0</v>
      </c>
      <c r="AM44" s="6" t="s">
        <v>572</v>
      </c>
      <c r="AN44" s="28">
        <f>IFERROR(VLOOKUP(AM44,'Начисление очков 2023'!$AF$4:$AG$69,2,FALSE),0)</f>
        <v>0</v>
      </c>
      <c r="AO44" s="32" t="s">
        <v>572</v>
      </c>
      <c r="AP44" s="31">
        <f>ROUND(IFERROR(VLOOKUP(AO44,'Начисление очков 2024'!$G$4:$H$69,2,FALSE),0)/4,0)</f>
        <v>0</v>
      </c>
      <c r="AQ44" s="6" t="s">
        <v>572</v>
      </c>
      <c r="AR44" s="28">
        <f>IFERROR(VLOOKUP(AQ44,'Начисление очков 2024'!$AA$4:$AB$69,2,FALSE),0)</f>
        <v>0</v>
      </c>
      <c r="AS44" s="32">
        <v>36</v>
      </c>
      <c r="AT44" s="31">
        <f>IFERROR(VLOOKUP(AS44,'Начисление очков 2024'!$G$4:$H$69,2,FALSE),0)</f>
        <v>8</v>
      </c>
      <c r="AU44" s="6" t="s">
        <v>572</v>
      </c>
      <c r="AV44" s="28">
        <f>IFERROR(VLOOKUP(AU44,'Начисление очков 2023'!$V$4:$W$69,2,FALSE),0)</f>
        <v>0</v>
      </c>
      <c r="AW44" s="32" t="s">
        <v>572</v>
      </c>
      <c r="AX44" s="31">
        <f>IFERROR(VLOOKUP(AW44,'Начисление очков 2024'!$Q$4:$R$69,2,FALSE),0)</f>
        <v>0</v>
      </c>
      <c r="AY44" s="6" t="s">
        <v>572</v>
      </c>
      <c r="AZ44" s="28">
        <f>IFERROR(VLOOKUP(AY44,'Начисление очков 2024'!$AA$4:$AB$69,2,FALSE),0)</f>
        <v>0</v>
      </c>
      <c r="BA44" s="32" t="s">
        <v>572</v>
      </c>
      <c r="BB44" s="31">
        <f>ROUND(IFERROR(VLOOKUP(BA44,'Начисление очков 2024'!$G$4:$H$69,2,FALSE),0)/4,0)</f>
        <v>0</v>
      </c>
      <c r="BC44" s="6" t="s">
        <v>572</v>
      </c>
      <c r="BD44" s="28">
        <f>IFERROR(VLOOKUP(BC44,'Начисление очков 2023'!$AA$4:$AB$69,2,FALSE),0)</f>
        <v>0</v>
      </c>
      <c r="BE44" s="32" t="s">
        <v>572</v>
      </c>
      <c r="BF44" s="31">
        <f>IFERROR(VLOOKUP(BE44,'Начисление очков 2024'!$G$4:$H$69,2,FALSE),0)</f>
        <v>0</v>
      </c>
      <c r="BG44" s="6" t="s">
        <v>572</v>
      </c>
      <c r="BH44" s="28">
        <f>IFERROR(VLOOKUP(BG44,'Начисление очков 2024'!$Q$4:$R$69,2,FALSE),0)</f>
        <v>0</v>
      </c>
      <c r="BI44" s="32" t="s">
        <v>572</v>
      </c>
      <c r="BJ44" s="31">
        <f>IFERROR(VLOOKUP(BI44,'Начисление очков 2024'!$AA$4:$AB$69,2,FALSE),0)</f>
        <v>0</v>
      </c>
      <c r="BK44" s="6" t="s">
        <v>572</v>
      </c>
      <c r="BL44" s="28">
        <f>IFERROR(VLOOKUP(BK44,'Начисление очков 2023'!$V$4:$W$69,2,FALSE),0)</f>
        <v>0</v>
      </c>
      <c r="BM44" s="32" t="s">
        <v>572</v>
      </c>
      <c r="BN44" s="31">
        <f>ROUND(IFERROR(VLOOKUP(BM44,'Начисление очков 2023'!$L$4:$M$69,2,FALSE),0)/4,0)</f>
        <v>0</v>
      </c>
      <c r="BO44" s="6" t="s">
        <v>572</v>
      </c>
      <c r="BP44" s="28">
        <f>IFERROR(VLOOKUP(BO44,'Начисление очков 2023'!$AA$4:$AB$69,2,FALSE),0)</f>
        <v>0</v>
      </c>
      <c r="BQ44" s="32" t="s">
        <v>572</v>
      </c>
      <c r="BR44" s="31">
        <f>ROUND(IFERROR(VLOOKUP(BQ44,'Начисление очков 2023'!$L$4:$M$69,2,FALSE),0)/4,0)</f>
        <v>0</v>
      </c>
      <c r="BS44" s="6" t="s">
        <v>572</v>
      </c>
      <c r="BT44" s="28">
        <f>IFERROR(VLOOKUP(BS44,'Начисление очков 2023'!$AA$4:$AB$69,2,FALSE),0)</f>
        <v>0</v>
      </c>
      <c r="BU44" s="32" t="s">
        <v>572</v>
      </c>
      <c r="BV44" s="31">
        <f>IFERROR(VLOOKUP(BU44,'Начисление очков 2023'!$L$4:$M$69,2,FALSE),0)</f>
        <v>0</v>
      </c>
      <c r="BW44" s="6" t="s">
        <v>572</v>
      </c>
      <c r="BX44" s="28">
        <f>IFERROR(VLOOKUP(BW44,'Начисление очков 2023'!$AA$4:$AB$69,2,FALSE),0)</f>
        <v>0</v>
      </c>
      <c r="BY44" s="32" t="s">
        <v>572</v>
      </c>
      <c r="BZ44" s="31">
        <f>IFERROR(VLOOKUP(BY44,'Начисление очков 2023'!$AF$4:$AG$69,2,FALSE),0)</f>
        <v>0</v>
      </c>
      <c r="CA44" s="6" t="s">
        <v>572</v>
      </c>
      <c r="CB44" s="28">
        <f>IFERROR(VLOOKUP(CA44,'Начисление очков 2023'!$V$4:$W$69,2,FALSE),0)</f>
        <v>0</v>
      </c>
      <c r="CC44" s="32" t="s">
        <v>572</v>
      </c>
      <c r="CD44" s="31">
        <f>IFERROR(VLOOKUP(CC44,'Начисление очков 2023'!$AA$4:$AB$69,2,FALSE),0)</f>
        <v>0</v>
      </c>
      <c r="CE44" s="47"/>
      <c r="CF44" s="96"/>
      <c r="CG44" s="32" t="s">
        <v>572</v>
      </c>
      <c r="CH44" s="31">
        <f>IFERROR(VLOOKUP(CG44,'Начисление очков 2023'!$AA$4:$AB$69,2,FALSE),0)</f>
        <v>0</v>
      </c>
      <c r="CI44" s="6" t="s">
        <v>572</v>
      </c>
      <c r="CJ44" s="28">
        <f>IFERROR(VLOOKUP(CI44,'Начисление очков 2023_1'!$B$4:$C$117,2,FALSE),0)</f>
        <v>0</v>
      </c>
      <c r="CK44" s="32">
        <v>1</v>
      </c>
      <c r="CL44" s="31">
        <f>IFERROR(VLOOKUP(CK44,'Начисление очков 2023'!$V$4:$W$69,2,FALSE),0)</f>
        <v>130</v>
      </c>
      <c r="CM44" s="6" t="s">
        <v>572</v>
      </c>
      <c r="CN44" s="28">
        <f>IFERROR(VLOOKUP(CM44,'Начисление очков 2023'!$AF$4:$AG$69,2,FALSE),0)</f>
        <v>0</v>
      </c>
      <c r="CO44" s="32">
        <v>12</v>
      </c>
      <c r="CP44" s="31">
        <f>IFERROR(VLOOKUP(CO44,'Начисление очков 2023'!$G$4:$H$69,2,FALSE),0)</f>
        <v>65</v>
      </c>
      <c r="CQ44" s="6" t="s">
        <v>572</v>
      </c>
      <c r="CR44" s="28">
        <f>IFERROR(VLOOKUP(CQ44,'Начисление очков 2023'!$AA$4:$AB$69,2,FALSE),0)</f>
        <v>0</v>
      </c>
      <c r="CS44" s="32" t="s">
        <v>572</v>
      </c>
      <c r="CT44" s="31">
        <f>IFERROR(VLOOKUP(CS44,'Начисление очков 2023'!$Q$4:$R$69,2,FALSE),0)</f>
        <v>0</v>
      </c>
      <c r="CU44" s="6" t="s">
        <v>572</v>
      </c>
      <c r="CV44" s="28">
        <f>IFERROR(VLOOKUP(CU44,'Начисление очков 2023'!$AF$4:$AG$69,2,FALSE),0)</f>
        <v>0</v>
      </c>
      <c r="CW44" s="32" t="s">
        <v>572</v>
      </c>
      <c r="CX44" s="31">
        <f>IFERROR(VLOOKUP(CW44,'Начисление очков 2023'!$AA$4:$AB$69,2,FALSE),0)</f>
        <v>0</v>
      </c>
      <c r="CY44" s="6" t="s">
        <v>572</v>
      </c>
      <c r="CZ44" s="28">
        <f>IFERROR(VLOOKUP(CY44,'Начисление очков 2023'!$AA$4:$AB$69,2,FALSE),0)</f>
        <v>0</v>
      </c>
      <c r="DA44" s="32" t="s">
        <v>572</v>
      </c>
      <c r="DB44" s="31">
        <f>IFERROR(VLOOKUP(DA44,'Начисление очков 2023'!$L$4:$M$69,2,FALSE),0)</f>
        <v>0</v>
      </c>
      <c r="DC44" s="6" t="s">
        <v>572</v>
      </c>
      <c r="DD44" s="28">
        <f>IFERROR(VLOOKUP(DC44,'Начисление очков 2023'!$L$4:$M$69,2,FALSE),0)</f>
        <v>0</v>
      </c>
      <c r="DE44" s="32" t="s">
        <v>572</v>
      </c>
      <c r="DF44" s="31">
        <f>IFERROR(VLOOKUP(DE44,'Начисление очков 2023'!$G$4:$H$69,2,FALSE),0)</f>
        <v>0</v>
      </c>
      <c r="DG44" s="6" t="s">
        <v>572</v>
      </c>
      <c r="DH44" s="28">
        <f>IFERROR(VLOOKUP(DG44,'Начисление очков 2023'!$AA$4:$AB$69,2,FALSE),0)</f>
        <v>0</v>
      </c>
      <c r="DI44" s="32" t="s">
        <v>572</v>
      </c>
      <c r="DJ44" s="31">
        <f>IFERROR(VLOOKUP(DI44,'Начисление очков 2023'!$AF$4:$AG$69,2,FALSE),0)</f>
        <v>0</v>
      </c>
      <c r="DK44" s="6" t="s">
        <v>572</v>
      </c>
      <c r="DL44" s="28">
        <f>IFERROR(VLOOKUP(DK44,'Начисление очков 2023'!$V$4:$W$69,2,FALSE),0)</f>
        <v>0</v>
      </c>
      <c r="DM44" s="32" t="s">
        <v>572</v>
      </c>
      <c r="DN44" s="31">
        <f>IFERROR(VLOOKUP(DM44,'Начисление очков 2023'!$Q$4:$R$69,2,FALSE),0)</f>
        <v>0</v>
      </c>
      <c r="DO44" s="6" t="s">
        <v>572</v>
      </c>
      <c r="DP44" s="28">
        <f>IFERROR(VLOOKUP(DO44,'Начисление очков 2023'!$AA$4:$AB$69,2,FALSE),0)</f>
        <v>0</v>
      </c>
      <c r="DQ44" s="32" t="s">
        <v>572</v>
      </c>
      <c r="DR44" s="31">
        <f>IFERROR(VLOOKUP(DQ44,'Начисление очков 2023'!$AA$4:$AB$69,2,FALSE),0)</f>
        <v>0</v>
      </c>
      <c r="DS44" s="6" t="s">
        <v>572</v>
      </c>
      <c r="DT44" s="28">
        <f>IFERROR(VLOOKUP(DS44,'Начисление очков 2023'!$AA$4:$AB$69,2,FALSE),0)</f>
        <v>0</v>
      </c>
      <c r="DU44" s="32" t="s">
        <v>572</v>
      </c>
      <c r="DV44" s="31">
        <f>IFERROR(VLOOKUP(DU44,'Начисление очков 2023'!$AF$4:$AG$69,2,FALSE),0)</f>
        <v>0</v>
      </c>
      <c r="DW44" s="6" t="s">
        <v>572</v>
      </c>
      <c r="DX44" s="28">
        <f>IFERROR(VLOOKUP(DW44,'Начисление очков 2023'!$AA$4:$AB$69,2,FALSE),0)</f>
        <v>0</v>
      </c>
      <c r="DY44" s="32" t="s">
        <v>572</v>
      </c>
      <c r="DZ44" s="31">
        <f>IFERROR(VLOOKUP(DY44,'Начисление очков 2023'!$B$4:$C$69,2,FALSE),0)</f>
        <v>0</v>
      </c>
      <c r="EA44" s="6" t="s">
        <v>572</v>
      </c>
      <c r="EB44" s="28">
        <f>IFERROR(VLOOKUP(EA44,'Начисление очков 2023'!$AA$4:$AB$69,2,FALSE),0)</f>
        <v>0</v>
      </c>
      <c r="EC44" s="32" t="s">
        <v>572</v>
      </c>
      <c r="ED44" s="31">
        <f>IFERROR(VLOOKUP(EC44,'Начисление очков 2023'!$V$4:$W$69,2,FALSE),0)</f>
        <v>0</v>
      </c>
      <c r="EE44" s="6" t="s">
        <v>572</v>
      </c>
      <c r="EF44" s="28">
        <f>IFERROR(VLOOKUP(EE44,'Начисление очков 2023'!$AA$4:$AB$69,2,FALSE),0)</f>
        <v>0</v>
      </c>
      <c r="EG44" s="32" t="s">
        <v>572</v>
      </c>
      <c r="EH44" s="31">
        <f>IFERROR(VLOOKUP(EG44,'Начисление очков 2023'!$AA$4:$AB$69,2,FALSE),0)</f>
        <v>0</v>
      </c>
      <c r="EI44" s="6">
        <v>16</v>
      </c>
      <c r="EJ44" s="28">
        <f>IFERROR(VLOOKUP(EI44,'Начисление очков 2023'!$G$4:$H$69,2,FALSE),0)</f>
        <v>55</v>
      </c>
      <c r="EK44" s="32" t="s">
        <v>572</v>
      </c>
      <c r="EL44" s="31">
        <f>IFERROR(VLOOKUP(EK44,'Начисление очков 2023'!$V$4:$W$69,2,FALSE),0)</f>
        <v>0</v>
      </c>
      <c r="EM44" s="6" t="s">
        <v>572</v>
      </c>
      <c r="EN44" s="28">
        <f>IFERROR(VLOOKUP(EM44,'Начисление очков 2023'!$B$4:$C$101,2,FALSE),0)</f>
        <v>0</v>
      </c>
      <c r="EO44" s="32" t="s">
        <v>572</v>
      </c>
      <c r="EP44" s="31">
        <f>IFERROR(VLOOKUP(EO44,'Начисление очков 2023'!$AA$4:$AB$69,2,FALSE),0)</f>
        <v>0</v>
      </c>
      <c r="EQ44" s="6" t="s">
        <v>572</v>
      </c>
      <c r="ER44" s="28">
        <f>IFERROR(VLOOKUP(EQ44,'Начисление очков 2023'!$AF$4:$AG$69,2,FALSE),0)</f>
        <v>0</v>
      </c>
      <c r="ES44" s="32" t="s">
        <v>572</v>
      </c>
      <c r="ET44" s="31">
        <f>IFERROR(VLOOKUP(ES44,'Начисление очков 2023'!$B$4:$C$101,2,FALSE),0)</f>
        <v>0</v>
      </c>
      <c r="EU44" s="6" t="s">
        <v>572</v>
      </c>
      <c r="EV44" s="28">
        <f>IFERROR(VLOOKUP(EU44,'Начисление очков 2023'!$G$4:$H$69,2,FALSE),0)</f>
        <v>0</v>
      </c>
      <c r="EW44" s="32" t="s">
        <v>572</v>
      </c>
      <c r="EX44" s="31">
        <f>IFERROR(VLOOKUP(EW44,'Начисление очков 2023'!$AA$4:$AB$69,2,FALSE),0)</f>
        <v>0</v>
      </c>
      <c r="EY44" s="6" t="s">
        <v>572</v>
      </c>
      <c r="EZ44" s="28">
        <f>IFERROR(VLOOKUP(EY44,'Начисление очков 2023'!$AA$4:$AB$69,2,FALSE),0)</f>
        <v>0</v>
      </c>
      <c r="FA44" s="32" t="s">
        <v>572</v>
      </c>
      <c r="FB44" s="31">
        <f>IFERROR(VLOOKUP(FA44,'Начисление очков 2023'!$L$4:$M$69,2,FALSE),0)</f>
        <v>0</v>
      </c>
      <c r="FC44" s="6" t="s">
        <v>572</v>
      </c>
      <c r="FD44" s="28">
        <f>IFERROR(VLOOKUP(FC44,'Начисление очков 2023'!$AF$4:$AG$69,2,FALSE),0)</f>
        <v>0</v>
      </c>
      <c r="FE44" s="32" t="s">
        <v>572</v>
      </c>
      <c r="FF44" s="31">
        <f>IFERROR(VLOOKUP(FE44,'Начисление очков 2023'!$AA$4:$AB$69,2,FALSE),0)</f>
        <v>0</v>
      </c>
      <c r="FG44" s="6" t="s">
        <v>572</v>
      </c>
      <c r="FH44" s="28">
        <f>IFERROR(VLOOKUP(FG44,'Начисление очков 2023'!$G$4:$H$69,2,FALSE),0)</f>
        <v>0</v>
      </c>
      <c r="FI44" s="32" t="s">
        <v>572</v>
      </c>
      <c r="FJ44" s="31">
        <f>IFERROR(VLOOKUP(FI44,'Начисление очков 2023'!$AA$4:$AB$69,2,FALSE),0)</f>
        <v>0</v>
      </c>
      <c r="FK44" s="6" t="s">
        <v>572</v>
      </c>
      <c r="FL44" s="28">
        <f>IFERROR(VLOOKUP(FK44,'Начисление очков 2023'!$AA$4:$AB$69,2,FALSE),0)</f>
        <v>0</v>
      </c>
      <c r="FM44" s="32" t="s">
        <v>572</v>
      </c>
      <c r="FN44" s="31">
        <f>IFERROR(VLOOKUP(FM44,'Начисление очков 2023'!$AA$4:$AB$69,2,FALSE),0)</f>
        <v>0</v>
      </c>
      <c r="FO44" s="6" t="s">
        <v>572</v>
      </c>
      <c r="FP44" s="28">
        <f>IFERROR(VLOOKUP(FO44,'Начисление очков 2023'!$AF$4:$AG$69,2,FALSE),0)</f>
        <v>0</v>
      </c>
      <c r="FQ44" s="109">
        <v>35</v>
      </c>
      <c r="FR44" s="110" t="s">
        <v>563</v>
      </c>
      <c r="FS44" s="110" t="s">
        <v>516</v>
      </c>
      <c r="FT44" s="109">
        <v>4.5</v>
      </c>
      <c r="FU44" s="111"/>
      <c r="FV44" s="108">
        <v>473</v>
      </c>
      <c r="FW44" s="106">
        <v>0</v>
      </c>
      <c r="FX44" s="107" t="s">
        <v>563</v>
      </c>
      <c r="FY44" s="108">
        <v>473</v>
      </c>
      <c r="FZ44" s="127" t="s">
        <v>572</v>
      </c>
      <c r="GA44" s="121">
        <f>IFERROR(VLOOKUP(FZ44,'Начисление очков 2023'!$AA$4:$AB$69,2,FALSE),0)</f>
        <v>0</v>
      </c>
    </row>
    <row r="45" spans="1:205" ht="15.95" customHeight="1" x14ac:dyDescent="0.25">
      <c r="B45" s="6" t="str">
        <f>IFERROR(INDEX('Ласт турнир'!$A$1:$A$96,MATCH($D45,'Ласт турнир'!$B$1:$B$96,0)),"")</f>
        <v/>
      </c>
      <c r="D45" s="39" t="s">
        <v>15</v>
      </c>
      <c r="E45" s="40">
        <f>E44+1</f>
        <v>36</v>
      </c>
      <c r="F45" s="59" t="str">
        <f>IF(FQ45=0," ",IF(FQ45-E45=0," ",FQ45-E45))</f>
        <v xml:space="preserve"> </v>
      </c>
      <c r="G45" s="44"/>
      <c r="H45" s="54">
        <v>4</v>
      </c>
      <c r="I45" s="134"/>
      <c r="J45" s="139">
        <f>AB45+AP45+BB45+BN45+BR45+SUMPRODUCT(LARGE((T45,V45,X45,Z45,AD45,AF45,AH45,AJ45,AL45,AN45,AR45,AT45,AV45,AX45,AZ45,BD45,BF45,BH45,BJ45,BL45,BP45,BT45,BV45,BX45,BZ45,CB45,CD45,CF45,CH45,CJ45,CL45,CN45,CP45,CR45,CT45,CV45,CX45,CZ45,DB45,DD45,DF45,DH45,DJ45,DL45,DN45,DP45,DR45,DT45,DV45,DX45,DZ45,EB45,ED45,EF45,EH45,EJ45,EL45,EN45,EP45,ER45,ET45,EV45,EX45,EZ45,FB45,FD45,FF45,FH45,FJ45,FL45,FN45,FP45),{1,2,3,4,5,6,7,8}))</f>
        <v>454</v>
      </c>
      <c r="K45" s="135">
        <f>J45-FV45</f>
        <v>0</v>
      </c>
      <c r="L45" s="140" t="str">
        <f>IF(SUMIF(S45:FP45,"&lt;0")&lt;&gt;0,SUMIF(S45:FP45,"&lt;0")*(-1)," ")</f>
        <v xml:space="preserve"> </v>
      </c>
      <c r="M45" s="141">
        <f>T45+V45+X45+Z45+AB45+AD45+AF45+AH45+AJ45+AL45+AN45+AP45+AR45+AT45+AV45+AX45+AZ45+BB45+BD45+BF45+BH45+BJ45+BL45+BN45+BP45+BR45+BT45+BV45+BX45+BZ45+CB45+CD45+CF45+CH45+CJ45+CL45+CN45+CP45+CR45+CT45+CV45+CX45+CZ45+DB45+DD45+DF45+DH45+DJ45+DL45+DN45+DP45+DR45+DT45+DV45+DX45+DZ45+EB45+ED45+EF45+EH45+EJ45+EL45+EN45+EP45+ER45+ET45+EV45+EX45+EZ45+FB45+FD45+FF45+FH45+FJ45+FL45+FN45+FP45</f>
        <v>454</v>
      </c>
      <c r="N45" s="135">
        <f>M45-FY45</f>
        <v>0</v>
      </c>
      <c r="O45" s="136">
        <f>ROUNDUP(COUNTIF(S45:FP45,"&gt; 0")/2,0)</f>
        <v>8</v>
      </c>
      <c r="P45" s="142">
        <f>IF(O45=0,"-",IF(O45-R45&gt;8,J45/(8+R45),J45/O45))</f>
        <v>56.75</v>
      </c>
      <c r="Q45" s="145">
        <f>IF(OR(M45=0,O45=0),"-",M45/O45)</f>
        <v>56.75</v>
      </c>
      <c r="R45" s="150">
        <f>+IF(AA45="",0,1)+IF(AO45="",0,1)++IF(BA45="",0,1)+IF(BM45="",0,1)+IF(BQ45="",0,1)</f>
        <v>2</v>
      </c>
      <c r="S45" s="6" t="s">
        <v>572</v>
      </c>
      <c r="T45" s="28">
        <f>IFERROR(VLOOKUP(S45,'Начисление очков 2024'!$AA$4:$AB$69,2,FALSE),0)</f>
        <v>0</v>
      </c>
      <c r="U45" s="32" t="s">
        <v>572</v>
      </c>
      <c r="V45" s="31">
        <f>IFERROR(VLOOKUP(U45,'Начисление очков 2024'!$AA$4:$AB$69,2,FALSE),0)</f>
        <v>0</v>
      </c>
      <c r="W45" s="6" t="s">
        <v>572</v>
      </c>
      <c r="X45" s="28">
        <f>IFERROR(VLOOKUP(W45,'Начисление очков 2024'!$L$4:$M$69,2,FALSE),0)</f>
        <v>0</v>
      </c>
      <c r="Y45" s="32" t="s">
        <v>572</v>
      </c>
      <c r="Z45" s="31">
        <f>IFERROR(VLOOKUP(Y45,'Начисление очков 2024'!$AA$4:$AB$69,2,FALSE),0)</f>
        <v>0</v>
      </c>
      <c r="AA45" s="6">
        <v>16</v>
      </c>
      <c r="AB45" s="28">
        <f>ROUND(IFERROR(VLOOKUP(AA45,'Начисление очков 2024'!$L$4:$M$69,2,FALSE),0)/4,0)</f>
        <v>8</v>
      </c>
      <c r="AC45" s="32" t="s">
        <v>572</v>
      </c>
      <c r="AD45" s="31">
        <f>IFERROR(VLOOKUP(AC45,'Начисление очков 2024'!$AA$4:$AB$69,2,FALSE),0)</f>
        <v>0</v>
      </c>
      <c r="AE45" s="6" t="s">
        <v>572</v>
      </c>
      <c r="AF45" s="28">
        <f>IFERROR(VLOOKUP(AE45,'Начисление очков 2024'!$AA$4:$AB$69,2,FALSE),0)</f>
        <v>0</v>
      </c>
      <c r="AG45" s="32" t="s">
        <v>572</v>
      </c>
      <c r="AH45" s="31">
        <f>IFERROR(VLOOKUP(AG45,'Начисление очков 2024'!$Q$4:$R$69,2,FALSE),0)</f>
        <v>0</v>
      </c>
      <c r="AI45" s="6" t="s">
        <v>572</v>
      </c>
      <c r="AJ45" s="28">
        <f>IFERROR(VLOOKUP(AI45,'Начисление очков 2024'!$AA$4:$AB$69,2,FALSE),0)</f>
        <v>0</v>
      </c>
      <c r="AK45" s="32" t="s">
        <v>572</v>
      </c>
      <c r="AL45" s="31">
        <f>IFERROR(VLOOKUP(AK45,'Начисление очков 2024'!$AA$4:$AB$69,2,FALSE),0)</f>
        <v>0</v>
      </c>
      <c r="AM45" s="6" t="s">
        <v>572</v>
      </c>
      <c r="AN45" s="28">
        <f>IFERROR(VLOOKUP(AM45,'Начисление очков 2023'!$AF$4:$AG$69,2,FALSE),0)</f>
        <v>0</v>
      </c>
      <c r="AO45" s="32" t="s">
        <v>572</v>
      </c>
      <c r="AP45" s="31">
        <f>ROUND(IFERROR(VLOOKUP(AO45,'Начисление очков 2024'!$G$4:$H$69,2,FALSE),0)/4,0)</f>
        <v>0</v>
      </c>
      <c r="AQ45" s="6" t="s">
        <v>572</v>
      </c>
      <c r="AR45" s="28">
        <f>IFERROR(VLOOKUP(AQ45,'Начисление очков 2024'!$AA$4:$AB$69,2,FALSE),0)</f>
        <v>0</v>
      </c>
      <c r="AS45" s="32" t="s">
        <v>572</v>
      </c>
      <c r="AT45" s="31">
        <f>IFERROR(VLOOKUP(AS45,'Начисление очков 2024'!$G$4:$H$69,2,FALSE),0)</f>
        <v>0</v>
      </c>
      <c r="AU45" s="6" t="s">
        <v>572</v>
      </c>
      <c r="AV45" s="28">
        <f>IFERROR(VLOOKUP(AU45,'Начисление очков 2023'!$V$4:$W$69,2,FALSE),0)</f>
        <v>0</v>
      </c>
      <c r="AW45" s="32">
        <v>10</v>
      </c>
      <c r="AX45" s="31">
        <f>IFERROR(VLOOKUP(AW45,'Начисление очков 2024'!$Q$4:$R$69,2,FALSE),0)</f>
        <v>27</v>
      </c>
      <c r="AY45" s="6" t="s">
        <v>572</v>
      </c>
      <c r="AZ45" s="28">
        <f>IFERROR(VLOOKUP(AY45,'Начисление очков 2024'!$AA$4:$AB$69,2,FALSE),0)</f>
        <v>0</v>
      </c>
      <c r="BA45" s="32" t="s">
        <v>572</v>
      </c>
      <c r="BB45" s="31">
        <f>ROUND(IFERROR(VLOOKUP(BA45,'Начисление очков 2024'!$G$4:$H$69,2,FALSE),0)/4,0)</f>
        <v>0</v>
      </c>
      <c r="BC45" s="6" t="s">
        <v>572</v>
      </c>
      <c r="BD45" s="28">
        <f>IFERROR(VLOOKUP(BC45,'Начисление очков 2023'!$AA$4:$AB$69,2,FALSE),0)</f>
        <v>0</v>
      </c>
      <c r="BE45" s="32" t="s">
        <v>572</v>
      </c>
      <c r="BF45" s="31">
        <f>IFERROR(VLOOKUP(BE45,'Начисление очков 2024'!$G$4:$H$69,2,FALSE),0)</f>
        <v>0</v>
      </c>
      <c r="BG45" s="6" t="s">
        <v>572</v>
      </c>
      <c r="BH45" s="28">
        <f>IFERROR(VLOOKUP(BG45,'Начисление очков 2024'!$Q$4:$R$69,2,FALSE),0)</f>
        <v>0</v>
      </c>
      <c r="BI45" s="32" t="s">
        <v>572</v>
      </c>
      <c r="BJ45" s="31">
        <f>IFERROR(VLOOKUP(BI45,'Начисление очков 2024'!$AA$4:$AB$69,2,FALSE),0)</f>
        <v>0</v>
      </c>
      <c r="BK45" s="6" t="s">
        <v>572</v>
      </c>
      <c r="BL45" s="28">
        <f>IFERROR(VLOOKUP(BK45,'Начисление очков 2023'!$V$4:$W$69,2,FALSE),0)</f>
        <v>0</v>
      </c>
      <c r="BM45" s="32">
        <v>3</v>
      </c>
      <c r="BN45" s="31">
        <f>ROUND(IFERROR(VLOOKUP(BM45,'Начисление очков 2023'!$L$4:$M$69,2,FALSE),0)/4,0)</f>
        <v>38</v>
      </c>
      <c r="BO45" s="6" t="s">
        <v>572</v>
      </c>
      <c r="BP45" s="28">
        <f>IFERROR(VLOOKUP(BO45,'Начисление очков 2023'!$AA$4:$AB$69,2,FALSE),0)</f>
        <v>0</v>
      </c>
      <c r="BQ45" s="32" t="s">
        <v>572</v>
      </c>
      <c r="BR45" s="31">
        <f>ROUND(IFERROR(VLOOKUP(BQ45,'Начисление очков 2023'!$L$4:$M$69,2,FALSE),0)/4,0)</f>
        <v>0</v>
      </c>
      <c r="BS45" s="6" t="s">
        <v>572</v>
      </c>
      <c r="BT45" s="28">
        <f>IFERROR(VLOOKUP(BS45,'Начисление очков 2023'!$AA$4:$AB$69,2,FALSE),0)</f>
        <v>0</v>
      </c>
      <c r="BU45" s="32" t="s">
        <v>572</v>
      </c>
      <c r="BV45" s="31">
        <f>IFERROR(VLOOKUP(BU45,'Начисление очков 2023'!$L$4:$M$69,2,FALSE),0)</f>
        <v>0</v>
      </c>
      <c r="BW45" s="6" t="s">
        <v>572</v>
      </c>
      <c r="BX45" s="28">
        <f>IFERROR(VLOOKUP(BW45,'Начисление очков 2023'!$AA$4:$AB$69,2,FALSE),0)</f>
        <v>0</v>
      </c>
      <c r="BY45" s="32" t="s">
        <v>572</v>
      </c>
      <c r="BZ45" s="31">
        <f>IFERROR(VLOOKUP(BY45,'Начисление очков 2023'!$AF$4:$AG$69,2,FALSE),0)</f>
        <v>0</v>
      </c>
      <c r="CA45" s="6" t="s">
        <v>572</v>
      </c>
      <c r="CB45" s="28">
        <f>IFERROR(VLOOKUP(CA45,'Начисление очков 2023'!$V$4:$W$69,2,FALSE),0)</f>
        <v>0</v>
      </c>
      <c r="CC45" s="32" t="s">
        <v>572</v>
      </c>
      <c r="CD45" s="31">
        <f>IFERROR(VLOOKUP(CC45,'Начисление очков 2023'!$AA$4:$AB$69,2,FALSE),0)</f>
        <v>0</v>
      </c>
      <c r="CE45" s="97"/>
      <c r="CF45" s="96"/>
      <c r="CG45" s="32" t="s">
        <v>572</v>
      </c>
      <c r="CH45" s="31">
        <f>IFERROR(VLOOKUP(CG45,'Начисление очков 2023'!$AA$4:$AB$69,2,FALSE),0)</f>
        <v>0</v>
      </c>
      <c r="CI45" s="6">
        <v>26</v>
      </c>
      <c r="CJ45" s="28">
        <f>IFERROR(VLOOKUP(CI45,'Начисление очков 2023_1'!$B$4:$C$117,2,FALSE),0)</f>
        <v>48</v>
      </c>
      <c r="CK45" s="32" t="s">
        <v>572</v>
      </c>
      <c r="CL45" s="31">
        <f>IFERROR(VLOOKUP(CK45,'Начисление очков 2023'!$V$4:$W$69,2,FALSE),0)</f>
        <v>0</v>
      </c>
      <c r="CM45" s="6" t="s">
        <v>572</v>
      </c>
      <c r="CN45" s="28">
        <f>IFERROR(VLOOKUP(CM45,'Начисление очков 2023'!$AF$4:$AG$69,2,FALSE),0)</f>
        <v>0</v>
      </c>
      <c r="CO45" s="32" t="s">
        <v>572</v>
      </c>
      <c r="CP45" s="31">
        <f>IFERROR(VLOOKUP(CO45,'Начисление очков 2023'!$G$4:$H$69,2,FALSE),0)</f>
        <v>0</v>
      </c>
      <c r="CQ45" s="6" t="s">
        <v>572</v>
      </c>
      <c r="CR45" s="28">
        <f>IFERROR(VLOOKUP(CQ45,'Начисление очков 2023'!$AA$4:$AB$69,2,FALSE),0)</f>
        <v>0</v>
      </c>
      <c r="CS45" s="32" t="s">
        <v>572</v>
      </c>
      <c r="CT45" s="31">
        <f>IFERROR(VLOOKUP(CS45,'Начисление очков 2023'!$Q$4:$R$69,2,FALSE),0)</f>
        <v>0</v>
      </c>
      <c r="CU45" s="6" t="s">
        <v>572</v>
      </c>
      <c r="CV45" s="28">
        <f>IFERROR(VLOOKUP(CU45,'Начисление очков 2023'!$AF$4:$AG$69,2,FALSE),0)</f>
        <v>0</v>
      </c>
      <c r="CW45" s="32" t="s">
        <v>572</v>
      </c>
      <c r="CX45" s="31">
        <f>IFERROR(VLOOKUP(CW45,'Начисление очков 2023'!$AA$4:$AB$69,2,FALSE),0)</f>
        <v>0</v>
      </c>
      <c r="CY45" s="6" t="s">
        <v>572</v>
      </c>
      <c r="CZ45" s="28">
        <f>IFERROR(VLOOKUP(CY45,'Начисление очков 2023'!$AA$4:$AB$69,2,FALSE),0)</f>
        <v>0</v>
      </c>
      <c r="DA45" s="32" t="s">
        <v>572</v>
      </c>
      <c r="DB45" s="31">
        <f>IFERROR(VLOOKUP(DA45,'Начисление очков 2023'!$L$4:$M$69,2,FALSE),0)</f>
        <v>0</v>
      </c>
      <c r="DC45" s="6" t="s">
        <v>572</v>
      </c>
      <c r="DD45" s="28">
        <f>IFERROR(VLOOKUP(DC45,'Начисление очков 2023'!$L$4:$M$69,2,FALSE),0)</f>
        <v>0</v>
      </c>
      <c r="DE45" s="32" t="s">
        <v>572</v>
      </c>
      <c r="DF45" s="31">
        <f>IFERROR(VLOOKUP(DE45,'Начисление очков 2023'!$G$4:$H$69,2,FALSE),0)</f>
        <v>0</v>
      </c>
      <c r="DG45" s="6" t="s">
        <v>572</v>
      </c>
      <c r="DH45" s="28">
        <f>IFERROR(VLOOKUP(DG45,'Начисление очков 2023'!$AA$4:$AB$69,2,FALSE),0)</f>
        <v>0</v>
      </c>
      <c r="DI45" s="32" t="s">
        <v>572</v>
      </c>
      <c r="DJ45" s="31">
        <f>IFERROR(VLOOKUP(DI45,'Начисление очков 2023'!$AF$4:$AG$69,2,FALSE),0)</f>
        <v>0</v>
      </c>
      <c r="DK45" s="6" t="s">
        <v>572</v>
      </c>
      <c r="DL45" s="28">
        <f>IFERROR(VLOOKUP(DK45,'Начисление очков 2023'!$V$4:$W$69,2,FALSE),0)</f>
        <v>0</v>
      </c>
      <c r="DM45" s="32" t="s">
        <v>572</v>
      </c>
      <c r="DN45" s="31">
        <f>IFERROR(VLOOKUP(DM45,'Начисление очков 2023'!$Q$4:$R$69,2,FALSE),0)</f>
        <v>0</v>
      </c>
      <c r="DO45" s="6" t="s">
        <v>572</v>
      </c>
      <c r="DP45" s="28">
        <f>IFERROR(VLOOKUP(DO45,'Начисление очков 2023'!$AA$4:$AB$69,2,FALSE),0)</f>
        <v>0</v>
      </c>
      <c r="DQ45" s="32" t="s">
        <v>572</v>
      </c>
      <c r="DR45" s="31">
        <f>IFERROR(VLOOKUP(DQ45,'Начисление очков 2023'!$AA$4:$AB$69,2,FALSE),0)</f>
        <v>0</v>
      </c>
      <c r="DS45" s="6" t="s">
        <v>572</v>
      </c>
      <c r="DT45" s="28">
        <f>IFERROR(VLOOKUP(DS45,'Начисление очков 2023'!$AA$4:$AB$69,2,FALSE),0)</f>
        <v>0</v>
      </c>
      <c r="DU45" s="32" t="s">
        <v>572</v>
      </c>
      <c r="DV45" s="31">
        <f>IFERROR(VLOOKUP(DU45,'Начисление очков 2023'!$AF$4:$AG$69,2,FALSE),0)</f>
        <v>0</v>
      </c>
      <c r="DW45" s="6" t="s">
        <v>572</v>
      </c>
      <c r="DX45" s="28">
        <f>IFERROR(VLOOKUP(DW45,'Начисление очков 2023'!$AA$4:$AB$69,2,FALSE),0)</f>
        <v>0</v>
      </c>
      <c r="DY45" s="32">
        <v>17</v>
      </c>
      <c r="DZ45" s="31">
        <f>IFERROR(VLOOKUP(DY45,'Начисление очков 2023'!$B$4:$C$69,2,FALSE),0)</f>
        <v>85</v>
      </c>
      <c r="EA45" s="6" t="s">
        <v>572</v>
      </c>
      <c r="EB45" s="28">
        <f>IFERROR(VLOOKUP(EA45,'Начисление очков 2023'!$AA$4:$AB$69,2,FALSE),0)</f>
        <v>0</v>
      </c>
      <c r="EC45" s="32" t="s">
        <v>572</v>
      </c>
      <c r="ED45" s="31">
        <f>IFERROR(VLOOKUP(EC45,'Начисление очков 2023'!$V$4:$W$69,2,FALSE),0)</f>
        <v>0</v>
      </c>
      <c r="EE45" s="6" t="s">
        <v>572</v>
      </c>
      <c r="EF45" s="28">
        <f>IFERROR(VLOOKUP(EE45,'Начисление очков 2023'!$AA$4:$AB$69,2,FALSE),0)</f>
        <v>0</v>
      </c>
      <c r="EG45" s="32" t="s">
        <v>572</v>
      </c>
      <c r="EH45" s="31">
        <f>IFERROR(VLOOKUP(EG45,'Начисление очков 2023'!$AA$4:$AB$69,2,FALSE),0)</f>
        <v>0</v>
      </c>
      <c r="EI45" s="6">
        <v>5</v>
      </c>
      <c r="EJ45" s="28">
        <f>IFERROR(VLOOKUP(EI45,'Начисление очков 2023'!$G$4:$H$69,2,FALSE),0)</f>
        <v>150</v>
      </c>
      <c r="EK45" s="32" t="s">
        <v>572</v>
      </c>
      <c r="EL45" s="31">
        <f>IFERROR(VLOOKUP(EK45,'Начисление очков 2023'!$V$4:$W$69,2,FALSE),0)</f>
        <v>0</v>
      </c>
      <c r="EM45" s="6" t="s">
        <v>572</v>
      </c>
      <c r="EN45" s="28">
        <f>IFERROR(VLOOKUP(EM45,'Начисление очков 2023'!$B$4:$C$101,2,FALSE),0)</f>
        <v>0</v>
      </c>
      <c r="EO45" s="32" t="s">
        <v>572</v>
      </c>
      <c r="EP45" s="31">
        <f>IFERROR(VLOOKUP(EO45,'Начисление очков 2023'!$AA$4:$AB$69,2,FALSE),0)</f>
        <v>0</v>
      </c>
      <c r="EQ45" s="6" t="s">
        <v>572</v>
      </c>
      <c r="ER45" s="28">
        <f>IFERROR(VLOOKUP(EQ45,'Начисление очков 2023'!$AF$4:$AG$69,2,FALSE),0)</f>
        <v>0</v>
      </c>
      <c r="ES45" s="32">
        <v>33</v>
      </c>
      <c r="ET45" s="31">
        <f>IFERROR(VLOOKUP(ES45,'Начисление очков 2023'!$B$4:$C$101,2,FALSE),0)</f>
        <v>33</v>
      </c>
      <c r="EU45" s="6">
        <v>12</v>
      </c>
      <c r="EV45" s="28">
        <f>IFERROR(VLOOKUP(EU45,'Начисление очков 2023'!$G$4:$H$69,2,FALSE),0)</f>
        <v>65</v>
      </c>
      <c r="EW45" s="32" t="s">
        <v>572</v>
      </c>
      <c r="EX45" s="31">
        <f>IFERROR(VLOOKUP(EW45,'Начисление очков 2023'!$AA$4:$AB$69,2,FALSE),0)</f>
        <v>0</v>
      </c>
      <c r="EY45" s="6" t="s">
        <v>572</v>
      </c>
      <c r="EZ45" s="28">
        <f>IFERROR(VLOOKUP(EY45,'Начисление очков 2023'!$AA$4:$AB$69,2,FALSE),0)</f>
        <v>0</v>
      </c>
      <c r="FA45" s="32" t="s">
        <v>572</v>
      </c>
      <c r="FB45" s="31">
        <f>IFERROR(VLOOKUP(FA45,'Начисление очков 2023'!$L$4:$M$69,2,FALSE),0)</f>
        <v>0</v>
      </c>
      <c r="FC45" s="6" t="s">
        <v>572</v>
      </c>
      <c r="FD45" s="28">
        <f>IFERROR(VLOOKUP(FC45,'Начисление очков 2023'!$AF$4:$AG$69,2,FALSE),0)</f>
        <v>0</v>
      </c>
      <c r="FE45" s="32" t="s">
        <v>572</v>
      </c>
      <c r="FF45" s="31">
        <f>IFERROR(VLOOKUP(FE45,'Начисление очков 2023'!$AA$4:$AB$69,2,FALSE),0)</f>
        <v>0</v>
      </c>
      <c r="FG45" s="6" t="s">
        <v>572</v>
      </c>
      <c r="FH45" s="28">
        <f>IFERROR(VLOOKUP(FG45,'Начисление очков 2023'!$G$4:$H$69,2,FALSE),0)</f>
        <v>0</v>
      </c>
      <c r="FI45" s="32" t="s">
        <v>572</v>
      </c>
      <c r="FJ45" s="31">
        <f>IFERROR(VLOOKUP(FI45,'Начисление очков 2023'!$AA$4:$AB$69,2,FALSE),0)</f>
        <v>0</v>
      </c>
      <c r="FK45" s="6" t="s">
        <v>572</v>
      </c>
      <c r="FL45" s="28">
        <f>IFERROR(VLOOKUP(FK45,'Начисление очков 2023'!$AA$4:$AB$69,2,FALSE),0)</f>
        <v>0</v>
      </c>
      <c r="FM45" s="32" t="s">
        <v>572</v>
      </c>
      <c r="FN45" s="31">
        <f>IFERROR(VLOOKUP(FM45,'Начисление очков 2023'!$AA$4:$AB$69,2,FALSE),0)</f>
        <v>0</v>
      </c>
      <c r="FO45" s="6" t="s">
        <v>572</v>
      </c>
      <c r="FP45" s="28">
        <f>IFERROR(VLOOKUP(FO45,'Начисление очков 2023'!$AF$4:$AG$69,2,FALSE),0)</f>
        <v>0</v>
      </c>
      <c r="FQ45" s="109">
        <v>36</v>
      </c>
      <c r="FR45" s="110" t="s">
        <v>563</v>
      </c>
      <c r="FS45" s="110"/>
      <c r="FT45" s="109">
        <v>4</v>
      </c>
      <c r="FU45" s="111"/>
      <c r="FV45" s="108">
        <v>454</v>
      </c>
      <c r="FW45" s="106">
        <v>0</v>
      </c>
      <c r="FX45" s="107" t="s">
        <v>563</v>
      </c>
      <c r="FY45" s="108">
        <v>454</v>
      </c>
      <c r="FZ45" s="127" t="s">
        <v>572</v>
      </c>
      <c r="GA45" s="121">
        <f>IFERROR(VLOOKUP(FZ45,'Начисление очков 2023'!$AA$4:$AB$69,2,FALSE),0)</f>
        <v>0</v>
      </c>
    </row>
    <row r="46" spans="1:205" ht="15.95" customHeight="1" x14ac:dyDescent="0.25">
      <c r="B46" s="6" t="str">
        <f>IFERROR(INDEX('Ласт турнир'!$A$1:$A$96,MATCH($D46,'Ласт турнир'!$B$1:$B$96,0)),"")</f>
        <v/>
      </c>
      <c r="D46" s="39" t="s">
        <v>387</v>
      </c>
      <c r="E46" s="40">
        <f>E45+1</f>
        <v>37</v>
      </c>
      <c r="F46" s="59" t="str">
        <f>IF(FQ46=0," ",IF(FQ46-E46=0," ",FQ46-E46))</f>
        <v xml:space="preserve"> </v>
      </c>
      <c r="G46" s="44"/>
      <c r="H46" s="54">
        <v>4</v>
      </c>
      <c r="I46" s="134"/>
      <c r="J46" s="139">
        <f>AB46+AP46+BB46+BN46+BR46+SUMPRODUCT(LARGE((T46,V46,X46,Z46,AD46,AF46,AH46,AJ46,AL46,AN46,AR46,AT46,AV46,AX46,AZ46,BD46,BF46,BH46,BJ46,BL46,BP46,BT46,BV46,BX46,BZ46,CB46,CD46,CF46,CH46,CJ46,CL46,CN46,CP46,CR46,CT46,CV46,CX46,CZ46,DB46,DD46,DF46,DH46,DJ46,DL46,DN46,DP46,DR46,DT46,DV46,DX46,DZ46,EB46,ED46,EF46,EH46,EJ46,EL46,EN46,EP46,ER46,ET46,EV46,EX46,EZ46,FB46,FD46,FF46,FH46,FJ46,FL46,FN46,FP46),{1,2,3,4,5,6,7,8}))</f>
        <v>442</v>
      </c>
      <c r="K46" s="135">
        <f>J46-FV46</f>
        <v>0</v>
      </c>
      <c r="L46" s="140" t="str">
        <f>IF(SUMIF(S46:FP46,"&lt;0")&lt;&gt;0,SUMIF(S46:FP46,"&lt;0")*(-1)," ")</f>
        <v xml:space="preserve"> </v>
      </c>
      <c r="M46" s="141">
        <f>T46+V46+X46+Z46+AB46+AD46+AF46+AH46+AJ46+AL46+AN46+AP46+AR46+AT46+AV46+AX46+AZ46+BB46+BD46+BF46+BH46+BJ46+BL46+BN46+BP46+BR46+BT46+BV46+BX46+BZ46+CB46+CD46+CF46+CH46+CJ46+CL46+CN46+CP46+CR46+CT46+CV46+CX46+CZ46+DB46+DD46+DF46+DH46+DJ46+DL46+DN46+DP46+DR46+DT46+DV46+DX46+DZ46+EB46+ED46+EF46+EH46+EJ46+EL46+EN46+EP46+ER46+ET46+EV46+EX46+EZ46+FB46+FD46+FF46+FH46+FJ46+FL46+FN46+FP46</f>
        <v>442</v>
      </c>
      <c r="N46" s="135">
        <f>M46-FY46</f>
        <v>0</v>
      </c>
      <c r="O46" s="136">
        <f>ROUNDUP(COUNTIF(S46:FP46,"&gt; 0")/2,0)</f>
        <v>9</v>
      </c>
      <c r="P46" s="142">
        <f>IF(O46=0,"-",IF(O46-R46&gt;8,J46/(8+R46),J46/O46))</f>
        <v>49.111111111111114</v>
      </c>
      <c r="Q46" s="145">
        <f>IF(OR(M46=0,O46=0),"-",M46/O46)</f>
        <v>49.111111111111114</v>
      </c>
      <c r="R46" s="150">
        <f>+IF(AA46="",0,1)+IF(AO46="",0,1)++IF(BA46="",0,1)+IF(BM46="",0,1)+IF(BQ46="",0,1)</f>
        <v>1</v>
      </c>
      <c r="S46" s="6" t="s">
        <v>572</v>
      </c>
      <c r="T46" s="28">
        <f>IFERROR(VLOOKUP(S46,'Начисление очков 2024'!$AA$4:$AB$69,2,FALSE),0)</f>
        <v>0</v>
      </c>
      <c r="U46" s="32" t="s">
        <v>572</v>
      </c>
      <c r="V46" s="31">
        <f>IFERROR(VLOOKUP(U46,'Начисление очков 2024'!$AA$4:$AB$69,2,FALSE),0)</f>
        <v>0</v>
      </c>
      <c r="W46" s="6" t="s">
        <v>572</v>
      </c>
      <c r="X46" s="28">
        <f>IFERROR(VLOOKUP(W46,'Начисление очков 2024'!$L$4:$M$69,2,FALSE),0)</f>
        <v>0</v>
      </c>
      <c r="Y46" s="32" t="s">
        <v>572</v>
      </c>
      <c r="Z46" s="31">
        <f>IFERROR(VLOOKUP(Y46,'Начисление очков 2024'!$AA$4:$AB$69,2,FALSE),0)</f>
        <v>0</v>
      </c>
      <c r="AA46" s="6">
        <v>1</v>
      </c>
      <c r="AB46" s="28">
        <f>ROUND(IFERROR(VLOOKUP(AA46,'Начисление очков 2024'!$L$4:$M$69,2,FALSE),0)/4,0)</f>
        <v>90</v>
      </c>
      <c r="AC46" s="32" t="s">
        <v>572</v>
      </c>
      <c r="AD46" s="31">
        <f>IFERROR(VLOOKUP(AC46,'Начисление очков 2024'!$AA$4:$AB$69,2,FALSE),0)</f>
        <v>0</v>
      </c>
      <c r="AE46" s="6" t="s">
        <v>572</v>
      </c>
      <c r="AF46" s="28">
        <f>IFERROR(VLOOKUP(AE46,'Начисление очков 2024'!$AA$4:$AB$69,2,FALSE),0)</f>
        <v>0</v>
      </c>
      <c r="AG46" s="32" t="s">
        <v>572</v>
      </c>
      <c r="AH46" s="31">
        <f>IFERROR(VLOOKUP(AG46,'Начисление очков 2024'!$Q$4:$R$69,2,FALSE),0)</f>
        <v>0</v>
      </c>
      <c r="AI46" s="6" t="s">
        <v>572</v>
      </c>
      <c r="AJ46" s="28">
        <f>IFERROR(VLOOKUP(AI46,'Начисление очков 2024'!$AA$4:$AB$69,2,FALSE),0)</f>
        <v>0</v>
      </c>
      <c r="AK46" s="32" t="s">
        <v>572</v>
      </c>
      <c r="AL46" s="31">
        <f>IFERROR(VLOOKUP(AK46,'Начисление очков 2024'!$AA$4:$AB$69,2,FALSE),0)</f>
        <v>0</v>
      </c>
      <c r="AM46" s="6" t="s">
        <v>572</v>
      </c>
      <c r="AN46" s="28">
        <f>IFERROR(VLOOKUP(AM46,'Начисление очков 2023'!$AF$4:$AG$69,2,FALSE),0)</f>
        <v>0</v>
      </c>
      <c r="AO46" s="32" t="s">
        <v>572</v>
      </c>
      <c r="AP46" s="31">
        <f>ROUND(IFERROR(VLOOKUP(AO46,'Начисление очков 2024'!$G$4:$H$69,2,FALSE),0)/4,0)</f>
        <v>0</v>
      </c>
      <c r="AQ46" s="6" t="s">
        <v>572</v>
      </c>
      <c r="AR46" s="28">
        <f>IFERROR(VLOOKUP(AQ46,'Начисление очков 2024'!$AA$4:$AB$69,2,FALSE),0)</f>
        <v>0</v>
      </c>
      <c r="AS46" s="32" t="s">
        <v>572</v>
      </c>
      <c r="AT46" s="31">
        <f>IFERROR(VLOOKUP(AS46,'Начисление очков 2024'!$G$4:$H$69,2,FALSE),0)</f>
        <v>0</v>
      </c>
      <c r="AU46" s="6" t="s">
        <v>572</v>
      </c>
      <c r="AV46" s="28">
        <f>IFERROR(VLOOKUP(AU46,'Начисление очков 2023'!$V$4:$W$69,2,FALSE),0)</f>
        <v>0</v>
      </c>
      <c r="AW46" s="32" t="s">
        <v>572</v>
      </c>
      <c r="AX46" s="31">
        <f>IFERROR(VLOOKUP(AW46,'Начисление очков 2024'!$Q$4:$R$69,2,FALSE),0)</f>
        <v>0</v>
      </c>
      <c r="AY46" s="6" t="s">
        <v>572</v>
      </c>
      <c r="AZ46" s="28">
        <f>IFERROR(VLOOKUP(AY46,'Начисление очков 2024'!$AA$4:$AB$69,2,FALSE),0)</f>
        <v>0</v>
      </c>
      <c r="BA46" s="32" t="s">
        <v>572</v>
      </c>
      <c r="BB46" s="31">
        <f>ROUND(IFERROR(VLOOKUP(BA46,'Начисление очков 2024'!$G$4:$H$69,2,FALSE),0)/4,0)</f>
        <v>0</v>
      </c>
      <c r="BC46" s="6" t="s">
        <v>572</v>
      </c>
      <c r="BD46" s="28">
        <f>IFERROR(VLOOKUP(BC46,'Начисление очков 2023'!$AA$4:$AB$69,2,FALSE),0)</f>
        <v>0</v>
      </c>
      <c r="BE46" s="32">
        <v>18</v>
      </c>
      <c r="BF46" s="31">
        <f>IFERROR(VLOOKUP(BE46,'Начисление очков 2024'!$G$4:$H$69,2,FALSE),0)</f>
        <v>38</v>
      </c>
      <c r="BG46" s="6" t="s">
        <v>572</v>
      </c>
      <c r="BH46" s="28">
        <f>IFERROR(VLOOKUP(BG46,'Начисление очков 2024'!$Q$4:$R$69,2,FALSE),0)</f>
        <v>0</v>
      </c>
      <c r="BI46" s="32" t="s">
        <v>572</v>
      </c>
      <c r="BJ46" s="31">
        <f>IFERROR(VLOOKUP(BI46,'Начисление очков 2024'!$AA$4:$AB$69,2,FALSE),0)</f>
        <v>0</v>
      </c>
      <c r="BK46" s="6" t="s">
        <v>572</v>
      </c>
      <c r="BL46" s="28">
        <f>IFERROR(VLOOKUP(BK46,'Начисление очков 2023'!$V$4:$W$69,2,FALSE),0)</f>
        <v>0</v>
      </c>
      <c r="BM46" s="32" t="s">
        <v>572</v>
      </c>
      <c r="BN46" s="31">
        <f>ROUND(IFERROR(VLOOKUP(BM46,'Начисление очков 2023'!$L$4:$M$69,2,FALSE),0)/4,0)</f>
        <v>0</v>
      </c>
      <c r="BO46" s="6" t="s">
        <v>572</v>
      </c>
      <c r="BP46" s="28">
        <f>IFERROR(VLOOKUP(BO46,'Начисление очков 2023'!$AA$4:$AB$69,2,FALSE),0)</f>
        <v>0</v>
      </c>
      <c r="BQ46" s="32" t="s">
        <v>572</v>
      </c>
      <c r="BR46" s="31">
        <f>ROUND(IFERROR(VLOOKUP(BQ46,'Начисление очков 2023'!$L$4:$M$69,2,FALSE),0)/4,0)</f>
        <v>0</v>
      </c>
      <c r="BS46" s="6" t="s">
        <v>572</v>
      </c>
      <c r="BT46" s="28">
        <f>IFERROR(VLOOKUP(BS46,'Начисление очков 2023'!$AA$4:$AB$69,2,FALSE),0)</f>
        <v>0</v>
      </c>
      <c r="BU46" s="32" t="s">
        <v>572</v>
      </c>
      <c r="BV46" s="31">
        <f>IFERROR(VLOOKUP(BU46,'Начисление очков 2023'!$L$4:$M$69,2,FALSE),0)</f>
        <v>0</v>
      </c>
      <c r="BW46" s="6" t="s">
        <v>572</v>
      </c>
      <c r="BX46" s="28">
        <f>IFERROR(VLOOKUP(BW46,'Начисление очков 2023'!$AA$4:$AB$69,2,FALSE),0)</f>
        <v>0</v>
      </c>
      <c r="BY46" s="32" t="s">
        <v>572</v>
      </c>
      <c r="BZ46" s="31">
        <f>IFERROR(VLOOKUP(BY46,'Начисление очков 2023'!$AF$4:$AG$69,2,FALSE),0)</f>
        <v>0</v>
      </c>
      <c r="CA46" s="6" t="s">
        <v>572</v>
      </c>
      <c r="CB46" s="28">
        <f>IFERROR(VLOOKUP(CA46,'Начисление очков 2023'!$V$4:$W$69,2,FALSE),0)</f>
        <v>0</v>
      </c>
      <c r="CC46" s="32" t="s">
        <v>572</v>
      </c>
      <c r="CD46" s="31">
        <f>IFERROR(VLOOKUP(CC46,'Начисление очков 2023'!$AA$4:$AB$69,2,FALSE),0)</f>
        <v>0</v>
      </c>
      <c r="CE46" s="47"/>
      <c r="CF46" s="96"/>
      <c r="CG46" s="32" t="s">
        <v>572</v>
      </c>
      <c r="CH46" s="31">
        <f>IFERROR(VLOOKUP(CG46,'Начисление очков 2023'!$AA$4:$AB$69,2,FALSE),0)</f>
        <v>0</v>
      </c>
      <c r="CI46" s="6">
        <v>112</v>
      </c>
      <c r="CJ46" s="28">
        <f>IFERROR(VLOOKUP(CI46,'Начисление очков 2023_1'!$B$4:$C$117,2,FALSE),0)</f>
        <v>1</v>
      </c>
      <c r="CK46" s="32" t="s">
        <v>572</v>
      </c>
      <c r="CL46" s="31">
        <f>IFERROR(VLOOKUP(CK46,'Начисление очков 2023'!$V$4:$W$69,2,FALSE),0)</f>
        <v>0</v>
      </c>
      <c r="CM46" s="6" t="s">
        <v>572</v>
      </c>
      <c r="CN46" s="28">
        <f>IFERROR(VLOOKUP(CM46,'Начисление очков 2023'!$AF$4:$AG$69,2,FALSE),0)</f>
        <v>0</v>
      </c>
      <c r="CO46" s="32" t="s">
        <v>572</v>
      </c>
      <c r="CP46" s="31">
        <f>IFERROR(VLOOKUP(CO46,'Начисление очков 2023'!$G$4:$H$69,2,FALSE),0)</f>
        <v>0</v>
      </c>
      <c r="CQ46" s="6" t="s">
        <v>572</v>
      </c>
      <c r="CR46" s="28">
        <f>IFERROR(VLOOKUP(CQ46,'Начисление очков 2023'!$AA$4:$AB$69,2,FALSE),0)</f>
        <v>0</v>
      </c>
      <c r="CS46" s="32" t="s">
        <v>572</v>
      </c>
      <c r="CT46" s="31">
        <f>IFERROR(VLOOKUP(CS46,'Начисление очков 2023'!$Q$4:$R$69,2,FALSE),0)</f>
        <v>0</v>
      </c>
      <c r="CU46" s="6" t="s">
        <v>572</v>
      </c>
      <c r="CV46" s="28">
        <f>IFERROR(VLOOKUP(CU46,'Начисление очков 2023'!$AF$4:$AG$69,2,FALSE),0)</f>
        <v>0</v>
      </c>
      <c r="CW46" s="32" t="s">
        <v>572</v>
      </c>
      <c r="CX46" s="31">
        <f>IFERROR(VLOOKUP(CW46,'Начисление очков 2023'!$AA$4:$AB$69,2,FALSE),0)</f>
        <v>0</v>
      </c>
      <c r="CY46" s="6" t="s">
        <v>572</v>
      </c>
      <c r="CZ46" s="28">
        <f>IFERROR(VLOOKUP(CY46,'Начисление очков 2023'!$AA$4:$AB$69,2,FALSE),0)</f>
        <v>0</v>
      </c>
      <c r="DA46" s="32" t="s">
        <v>572</v>
      </c>
      <c r="DB46" s="31">
        <f>IFERROR(VLOOKUP(DA46,'Начисление очков 2023'!$L$4:$M$69,2,FALSE),0)</f>
        <v>0</v>
      </c>
      <c r="DC46" s="6" t="s">
        <v>572</v>
      </c>
      <c r="DD46" s="28">
        <f>IFERROR(VLOOKUP(DC46,'Начисление очков 2023'!$L$4:$M$69,2,FALSE),0)</f>
        <v>0</v>
      </c>
      <c r="DE46" s="32">
        <v>16</v>
      </c>
      <c r="DF46" s="31">
        <f>IFERROR(VLOOKUP(DE46,'Начисление очков 2023'!$G$4:$H$69,2,FALSE),0)</f>
        <v>55</v>
      </c>
      <c r="DG46" s="6" t="s">
        <v>572</v>
      </c>
      <c r="DH46" s="28">
        <f>IFERROR(VLOOKUP(DG46,'Начисление очков 2023'!$AA$4:$AB$69,2,FALSE),0)</f>
        <v>0</v>
      </c>
      <c r="DI46" s="32" t="s">
        <v>572</v>
      </c>
      <c r="DJ46" s="31">
        <f>IFERROR(VLOOKUP(DI46,'Начисление очков 2023'!$AF$4:$AG$69,2,FALSE),0)</f>
        <v>0</v>
      </c>
      <c r="DK46" s="6" t="s">
        <v>572</v>
      </c>
      <c r="DL46" s="28">
        <f>IFERROR(VLOOKUP(DK46,'Начисление очков 2023'!$V$4:$W$69,2,FALSE),0)</f>
        <v>0</v>
      </c>
      <c r="DM46" s="32">
        <v>16</v>
      </c>
      <c r="DN46" s="31">
        <f>IFERROR(VLOOKUP(DM46,'Начисление очков 2023'!$Q$4:$R$69,2,FALSE),0)</f>
        <v>19</v>
      </c>
      <c r="DO46" s="6" t="s">
        <v>572</v>
      </c>
      <c r="DP46" s="28">
        <f>IFERROR(VLOOKUP(DO46,'Начисление очков 2023'!$AA$4:$AB$69,2,FALSE),0)</f>
        <v>0</v>
      </c>
      <c r="DQ46" s="32" t="s">
        <v>572</v>
      </c>
      <c r="DR46" s="31">
        <f>IFERROR(VLOOKUP(DQ46,'Начисление очков 2023'!$AA$4:$AB$69,2,FALSE),0)</f>
        <v>0</v>
      </c>
      <c r="DS46" s="6" t="s">
        <v>572</v>
      </c>
      <c r="DT46" s="28">
        <f>IFERROR(VLOOKUP(DS46,'Начисление очков 2023'!$AA$4:$AB$69,2,FALSE),0)</f>
        <v>0</v>
      </c>
      <c r="DU46" s="32" t="s">
        <v>572</v>
      </c>
      <c r="DV46" s="31">
        <f>IFERROR(VLOOKUP(DU46,'Начисление очков 2023'!$AF$4:$AG$69,2,FALSE),0)</f>
        <v>0</v>
      </c>
      <c r="DW46" s="6" t="s">
        <v>572</v>
      </c>
      <c r="DX46" s="28">
        <f>IFERROR(VLOOKUP(DW46,'Начисление очков 2023'!$AA$4:$AB$69,2,FALSE),0)</f>
        <v>0</v>
      </c>
      <c r="DY46" s="32" t="s">
        <v>572</v>
      </c>
      <c r="DZ46" s="31">
        <f>IFERROR(VLOOKUP(DY46,'Начисление очков 2023'!$B$4:$C$69,2,FALSE),0)</f>
        <v>0</v>
      </c>
      <c r="EA46" s="6" t="s">
        <v>572</v>
      </c>
      <c r="EB46" s="28">
        <f>IFERROR(VLOOKUP(EA46,'Начисление очков 2023'!$AA$4:$AB$69,2,FALSE),0)</f>
        <v>0</v>
      </c>
      <c r="EC46" s="32" t="s">
        <v>572</v>
      </c>
      <c r="ED46" s="31">
        <f>IFERROR(VLOOKUP(EC46,'Начисление очков 2023'!$V$4:$W$69,2,FALSE),0)</f>
        <v>0</v>
      </c>
      <c r="EE46" s="6" t="s">
        <v>572</v>
      </c>
      <c r="EF46" s="28">
        <f>IFERROR(VLOOKUP(EE46,'Начисление очков 2023'!$AA$4:$AB$69,2,FALSE),0)</f>
        <v>0</v>
      </c>
      <c r="EG46" s="32" t="s">
        <v>572</v>
      </c>
      <c r="EH46" s="31">
        <f>IFERROR(VLOOKUP(EG46,'Начисление очков 2023'!$AA$4:$AB$69,2,FALSE),0)</f>
        <v>0</v>
      </c>
      <c r="EI46" s="6">
        <v>32</v>
      </c>
      <c r="EJ46" s="28">
        <f>IFERROR(VLOOKUP(EI46,'Начисление очков 2023'!$G$4:$H$69,2,FALSE),0)</f>
        <v>18</v>
      </c>
      <c r="EK46" s="32" t="s">
        <v>572</v>
      </c>
      <c r="EL46" s="31">
        <f>IFERROR(VLOOKUP(EK46,'Начисление очков 2023'!$V$4:$W$69,2,FALSE),0)</f>
        <v>0</v>
      </c>
      <c r="EM46" s="6" t="s">
        <v>572</v>
      </c>
      <c r="EN46" s="28">
        <f>IFERROR(VLOOKUP(EM46,'Начисление очков 2023'!$B$4:$C$101,2,FALSE),0)</f>
        <v>0</v>
      </c>
      <c r="EO46" s="32" t="s">
        <v>572</v>
      </c>
      <c r="EP46" s="31">
        <f>IFERROR(VLOOKUP(EO46,'Начисление очков 2023'!$AA$4:$AB$69,2,FALSE),0)</f>
        <v>0</v>
      </c>
      <c r="EQ46" s="6" t="s">
        <v>572</v>
      </c>
      <c r="ER46" s="28">
        <f>IFERROR(VLOOKUP(EQ46,'Начисление очков 2023'!$AF$4:$AG$69,2,FALSE),0)</f>
        <v>0</v>
      </c>
      <c r="ES46" s="32">
        <v>12</v>
      </c>
      <c r="ET46" s="31">
        <f>IFERROR(VLOOKUP(ES46,'Начисление очков 2023'!$B$4:$C$101,2,FALSE),0)</f>
        <v>110</v>
      </c>
      <c r="EU46" s="6">
        <v>64</v>
      </c>
      <c r="EV46" s="28">
        <f>IFERROR(VLOOKUP(EU46,'Начисление очков 2023'!$G$4:$H$69,2,FALSE),0)</f>
        <v>1</v>
      </c>
      <c r="EW46" s="32" t="s">
        <v>572</v>
      </c>
      <c r="EX46" s="31">
        <f>IFERROR(VLOOKUP(EW46,'Начисление очков 2023'!$AA$4:$AB$69,2,FALSE),0)</f>
        <v>0</v>
      </c>
      <c r="EY46" s="6" t="s">
        <v>572</v>
      </c>
      <c r="EZ46" s="28">
        <f>IFERROR(VLOOKUP(EY46,'Начисление очков 2023'!$AA$4:$AB$69,2,FALSE),0)</f>
        <v>0</v>
      </c>
      <c r="FA46" s="32" t="s">
        <v>572</v>
      </c>
      <c r="FB46" s="31">
        <f>IFERROR(VLOOKUP(FA46,'Начисление очков 2023'!$L$4:$M$69,2,FALSE),0)</f>
        <v>0</v>
      </c>
      <c r="FC46" s="6" t="s">
        <v>572</v>
      </c>
      <c r="FD46" s="28">
        <f>IFERROR(VLOOKUP(FC46,'Начисление очков 2023'!$AF$4:$AG$69,2,FALSE),0)</f>
        <v>0</v>
      </c>
      <c r="FE46" s="32" t="s">
        <v>572</v>
      </c>
      <c r="FF46" s="31">
        <f>IFERROR(VLOOKUP(FE46,'Начисление очков 2023'!$AA$4:$AB$69,2,FALSE),0)</f>
        <v>0</v>
      </c>
      <c r="FG46" s="6">
        <v>8</v>
      </c>
      <c r="FH46" s="28">
        <f>IFERROR(VLOOKUP(FG46,'Начисление очков 2023'!$G$4:$H$69,2,FALSE),0)</f>
        <v>110</v>
      </c>
      <c r="FI46" s="32" t="s">
        <v>572</v>
      </c>
      <c r="FJ46" s="31">
        <f>IFERROR(VLOOKUP(FI46,'Начисление очков 2023'!$AA$4:$AB$69,2,FALSE),0)</f>
        <v>0</v>
      </c>
      <c r="FK46" s="6" t="s">
        <v>572</v>
      </c>
      <c r="FL46" s="28">
        <f>IFERROR(VLOOKUP(FK46,'Начисление очков 2023'!$AA$4:$AB$69,2,FALSE),0)</f>
        <v>0</v>
      </c>
      <c r="FM46" s="32" t="s">
        <v>572</v>
      </c>
      <c r="FN46" s="31">
        <f>IFERROR(VLOOKUP(FM46,'Начисление очков 2023'!$AA$4:$AB$69,2,FALSE),0)</f>
        <v>0</v>
      </c>
      <c r="FO46" s="6" t="s">
        <v>572</v>
      </c>
      <c r="FP46" s="28">
        <f>IFERROR(VLOOKUP(FO46,'Начисление очков 2023'!$AF$4:$AG$69,2,FALSE),0)</f>
        <v>0</v>
      </c>
      <c r="FQ46" s="109">
        <v>37</v>
      </c>
      <c r="FR46" s="110" t="s">
        <v>563</v>
      </c>
      <c r="FS46" s="110"/>
      <c r="FT46" s="109">
        <v>4</v>
      </c>
      <c r="FU46" s="111"/>
      <c r="FV46" s="108">
        <v>442</v>
      </c>
      <c r="FW46" s="106">
        <v>0</v>
      </c>
      <c r="FX46" s="107" t="s">
        <v>563</v>
      </c>
      <c r="FY46" s="108">
        <v>442</v>
      </c>
      <c r="FZ46" s="127" t="s">
        <v>572</v>
      </c>
      <c r="GA46" s="121">
        <f>IFERROR(VLOOKUP(FZ46,'Начисление очков 2023'!$AA$4:$AB$69,2,FALSE),0)</f>
        <v>0</v>
      </c>
    </row>
    <row r="47" spans="1:205" ht="15.95" customHeight="1" x14ac:dyDescent="0.25">
      <c r="B47" s="6" t="str">
        <f>IFERROR(INDEX('Ласт турнир'!$A$1:$A$96,MATCH($D47,'Ласт турнир'!$B$1:$B$96,0)),"")</f>
        <v/>
      </c>
      <c r="D47" s="39" t="s">
        <v>354</v>
      </c>
      <c r="E47" s="40">
        <f>E46+1</f>
        <v>38</v>
      </c>
      <c r="F47" s="59" t="str">
        <f>IF(FQ47=0," ",IF(FQ47-E47=0," ",FQ47-E47))</f>
        <v xml:space="preserve"> </v>
      </c>
      <c r="G47" s="44"/>
      <c r="H47" s="54">
        <v>3.5</v>
      </c>
      <c r="I47" s="134"/>
      <c r="J47" s="139">
        <f>AB47+AP47+BB47+BN47+BR47+SUMPRODUCT(LARGE((T47,V47,X47,Z47,AD47,AF47,AH47,AJ47,AL47,AN47,AR47,AT47,AV47,AX47,AZ47,BD47,BF47,BH47,BJ47,BL47,BP47,BT47,BV47,BX47,BZ47,CB47,CD47,CF47,CH47,CJ47,CL47,CN47,CP47,CR47,CT47,CV47,CX47,CZ47,DB47,DD47,DF47,DH47,DJ47,DL47,DN47,DP47,DR47,DT47,DV47,DX47,DZ47,EB47,ED47,EF47,EH47,EJ47,EL47,EN47,EP47,ER47,ET47,EV47,EX47,EZ47,FB47,FD47,FF47,FH47,FJ47,FL47,FN47,FP47),{1,2,3,4,5,6,7,8}))</f>
        <v>435</v>
      </c>
      <c r="K47" s="135">
        <f>J47-FV47</f>
        <v>0</v>
      </c>
      <c r="L47" s="140" t="str">
        <f>IF(SUMIF(S47:FP47,"&lt;0")&lt;&gt;0,SUMIF(S47:FP47,"&lt;0")*(-1)," ")</f>
        <v xml:space="preserve"> </v>
      </c>
      <c r="M47" s="141">
        <f>T47+V47+X47+Z47+AB47+AD47+AF47+AH47+AJ47+AL47+AN47+AP47+AR47+AT47+AV47+AX47+AZ47+BB47+BD47+BF47+BH47+BJ47+BL47+BN47+BP47+BR47+BT47+BV47+BX47+BZ47+CB47+CD47+CF47+CH47+CJ47+CL47+CN47+CP47+CR47+CT47+CV47+CX47+CZ47+DB47+DD47+DF47+DH47+DJ47+DL47+DN47+DP47+DR47+DT47+DV47+DX47+DZ47+EB47+ED47+EF47+EH47+EJ47+EL47+EN47+EP47+ER47+ET47+EV47+EX47+EZ47+FB47+FD47+FF47+FH47+FJ47+FL47+FN47+FP47</f>
        <v>478</v>
      </c>
      <c r="N47" s="135">
        <f>M47-FY47</f>
        <v>0</v>
      </c>
      <c r="O47" s="136">
        <f>ROUNDUP(COUNTIF(S47:FP47,"&gt; 0")/2,0)</f>
        <v>13</v>
      </c>
      <c r="P47" s="142">
        <f>IF(O47=0,"-",IF(O47-R47&gt;8,J47/(8+R47),J47/O47))</f>
        <v>54.375</v>
      </c>
      <c r="Q47" s="145">
        <f>IF(OR(M47=0,O47=0),"-",M47/O47)</f>
        <v>36.769230769230766</v>
      </c>
      <c r="R47" s="150">
        <f>+IF(AA47="",0,1)+IF(AO47="",0,1)++IF(BA47="",0,1)+IF(BM47="",0,1)+IF(BQ47="",0,1)</f>
        <v>0</v>
      </c>
      <c r="S47" s="6" t="s">
        <v>572</v>
      </c>
      <c r="T47" s="28">
        <f>IFERROR(VLOOKUP(S47,'Начисление очков 2024'!$AA$4:$AB$69,2,FALSE),0)</f>
        <v>0</v>
      </c>
      <c r="U47" s="32" t="s">
        <v>572</v>
      </c>
      <c r="V47" s="31">
        <f>IFERROR(VLOOKUP(U47,'Начисление очков 2024'!$AA$4:$AB$69,2,FALSE),0)</f>
        <v>0</v>
      </c>
      <c r="W47" s="6">
        <v>32</v>
      </c>
      <c r="X47" s="28">
        <f>IFERROR(VLOOKUP(W47,'Начисление очков 2024'!$L$4:$M$69,2,FALSE),0)</f>
        <v>10</v>
      </c>
      <c r="Y47" s="32" t="s">
        <v>572</v>
      </c>
      <c r="Z47" s="31">
        <f>IFERROR(VLOOKUP(Y47,'Начисление очков 2024'!$AA$4:$AB$69,2,FALSE),0)</f>
        <v>0</v>
      </c>
      <c r="AA47" s="6" t="s">
        <v>572</v>
      </c>
      <c r="AB47" s="28">
        <f>ROUND(IFERROR(VLOOKUP(AA47,'Начисление очков 2024'!$L$4:$M$69,2,FALSE),0)/4,0)</f>
        <v>0</v>
      </c>
      <c r="AC47" s="32" t="s">
        <v>572</v>
      </c>
      <c r="AD47" s="31">
        <f>IFERROR(VLOOKUP(AC47,'Начисление очков 2024'!$AA$4:$AB$69,2,FALSE),0)</f>
        <v>0</v>
      </c>
      <c r="AE47" s="6" t="s">
        <v>572</v>
      </c>
      <c r="AF47" s="28">
        <f>IFERROR(VLOOKUP(AE47,'Начисление очков 2024'!$AA$4:$AB$69,2,FALSE),0)</f>
        <v>0</v>
      </c>
      <c r="AG47" s="32" t="s">
        <v>572</v>
      </c>
      <c r="AH47" s="31">
        <f>IFERROR(VLOOKUP(AG47,'Начисление очков 2024'!$Q$4:$R$69,2,FALSE),0)</f>
        <v>0</v>
      </c>
      <c r="AI47" s="6" t="s">
        <v>572</v>
      </c>
      <c r="AJ47" s="28">
        <f>IFERROR(VLOOKUP(AI47,'Начисление очков 2024'!$AA$4:$AB$69,2,FALSE),0)</f>
        <v>0</v>
      </c>
      <c r="AK47" s="32" t="s">
        <v>572</v>
      </c>
      <c r="AL47" s="31">
        <f>IFERROR(VLOOKUP(AK47,'Начисление очков 2024'!$AA$4:$AB$69,2,FALSE),0)</f>
        <v>0</v>
      </c>
      <c r="AM47" s="6" t="s">
        <v>572</v>
      </c>
      <c r="AN47" s="28">
        <f>IFERROR(VLOOKUP(AM47,'Начисление очков 2023'!$AF$4:$AG$69,2,FALSE),0)</f>
        <v>0</v>
      </c>
      <c r="AO47" s="32" t="s">
        <v>572</v>
      </c>
      <c r="AP47" s="31">
        <f>ROUND(IFERROR(VLOOKUP(AO47,'Начисление очков 2024'!$G$4:$H$69,2,FALSE),0)/4,0)</f>
        <v>0</v>
      </c>
      <c r="AQ47" s="6" t="s">
        <v>572</v>
      </c>
      <c r="AR47" s="28">
        <f>IFERROR(VLOOKUP(AQ47,'Начисление очков 2024'!$AA$4:$AB$69,2,FALSE),0)</f>
        <v>0</v>
      </c>
      <c r="AS47" s="32">
        <v>10</v>
      </c>
      <c r="AT47" s="31">
        <f>IFERROR(VLOOKUP(AS47,'Начисление очков 2024'!$G$4:$H$69,2,FALSE),0)</f>
        <v>75</v>
      </c>
      <c r="AU47" s="6" t="s">
        <v>572</v>
      </c>
      <c r="AV47" s="28">
        <f>IFERROR(VLOOKUP(AU47,'Начисление очков 2023'!$V$4:$W$69,2,FALSE),0)</f>
        <v>0</v>
      </c>
      <c r="AW47" s="32">
        <v>16</v>
      </c>
      <c r="AX47" s="31">
        <f>IFERROR(VLOOKUP(AW47,'Начисление очков 2024'!$Q$4:$R$69,2,FALSE),0)</f>
        <v>19</v>
      </c>
      <c r="AY47" s="6" t="s">
        <v>572</v>
      </c>
      <c r="AZ47" s="28">
        <f>IFERROR(VLOOKUP(AY47,'Начисление очков 2024'!$AA$4:$AB$69,2,FALSE),0)</f>
        <v>0</v>
      </c>
      <c r="BA47" s="32" t="s">
        <v>572</v>
      </c>
      <c r="BB47" s="31">
        <f>ROUND(IFERROR(VLOOKUP(BA47,'Начисление очков 2024'!$G$4:$H$69,2,FALSE),0)/4,0)</f>
        <v>0</v>
      </c>
      <c r="BC47" s="6" t="s">
        <v>572</v>
      </c>
      <c r="BD47" s="28">
        <f>IFERROR(VLOOKUP(BC47,'Начисление очков 2023'!$AA$4:$AB$69,2,FALSE),0)</f>
        <v>0</v>
      </c>
      <c r="BE47" s="32">
        <v>24</v>
      </c>
      <c r="BF47" s="31">
        <f>IFERROR(VLOOKUP(BE47,'Начисление очков 2024'!$G$4:$H$69,2,FALSE),0)</f>
        <v>21</v>
      </c>
      <c r="BG47" s="6" t="s">
        <v>572</v>
      </c>
      <c r="BH47" s="28">
        <f>IFERROR(VLOOKUP(BG47,'Начисление очков 2024'!$Q$4:$R$69,2,FALSE),0)</f>
        <v>0</v>
      </c>
      <c r="BI47" s="32" t="s">
        <v>572</v>
      </c>
      <c r="BJ47" s="31">
        <f>IFERROR(VLOOKUP(BI47,'Начисление очков 2024'!$AA$4:$AB$69,2,FALSE),0)</f>
        <v>0</v>
      </c>
      <c r="BK47" s="6">
        <v>16</v>
      </c>
      <c r="BL47" s="28">
        <f>IFERROR(VLOOKUP(BK47,'Начисление очков 2023'!$V$4:$W$69,2,FALSE),0)</f>
        <v>17</v>
      </c>
      <c r="BM47" s="32" t="s">
        <v>572</v>
      </c>
      <c r="BN47" s="31">
        <f>ROUND(IFERROR(VLOOKUP(BM47,'Начисление очков 2023'!$L$4:$M$69,2,FALSE),0)/4,0)</f>
        <v>0</v>
      </c>
      <c r="BO47" s="6" t="s">
        <v>572</v>
      </c>
      <c r="BP47" s="28">
        <f>IFERROR(VLOOKUP(BO47,'Начисление очков 2023'!$AA$4:$AB$69,2,FALSE),0)</f>
        <v>0</v>
      </c>
      <c r="BQ47" s="32" t="s">
        <v>572</v>
      </c>
      <c r="BR47" s="31">
        <f>ROUND(IFERROR(VLOOKUP(BQ47,'Начисление очков 2023'!$L$4:$M$69,2,FALSE),0)/4,0)</f>
        <v>0</v>
      </c>
      <c r="BS47" s="6" t="s">
        <v>572</v>
      </c>
      <c r="BT47" s="28">
        <f>IFERROR(VLOOKUP(BS47,'Начисление очков 2023'!$AA$4:$AB$69,2,FALSE),0)</f>
        <v>0</v>
      </c>
      <c r="BU47" s="32">
        <v>4</v>
      </c>
      <c r="BV47" s="31">
        <f>IFERROR(VLOOKUP(BU47,'Начисление очков 2023'!$L$4:$M$69,2,FALSE),0)</f>
        <v>130</v>
      </c>
      <c r="BW47" s="6" t="s">
        <v>572</v>
      </c>
      <c r="BX47" s="28">
        <f>IFERROR(VLOOKUP(BW47,'Начисление очков 2023'!$AA$4:$AB$69,2,FALSE),0)</f>
        <v>0</v>
      </c>
      <c r="BY47" s="32" t="s">
        <v>572</v>
      </c>
      <c r="BZ47" s="31">
        <f>IFERROR(VLOOKUP(BY47,'Начисление очков 2023'!$AF$4:$AG$69,2,FALSE),0)</f>
        <v>0</v>
      </c>
      <c r="CA47" s="6">
        <v>16</v>
      </c>
      <c r="CB47" s="28">
        <f>IFERROR(VLOOKUP(CA47,'Начисление очков 2023'!$V$4:$W$69,2,FALSE),0)</f>
        <v>17</v>
      </c>
      <c r="CC47" s="32" t="s">
        <v>572</v>
      </c>
      <c r="CD47" s="31">
        <f>IFERROR(VLOOKUP(CC47,'Начисление очков 2023'!$AA$4:$AB$69,2,FALSE),0)</f>
        <v>0</v>
      </c>
      <c r="CE47" s="47"/>
      <c r="CF47" s="96"/>
      <c r="CG47" s="32" t="s">
        <v>572</v>
      </c>
      <c r="CH47" s="31">
        <f>IFERROR(VLOOKUP(CG47,'Начисление очков 2023'!$AA$4:$AB$69,2,FALSE),0)</f>
        <v>0</v>
      </c>
      <c r="CI47" s="6">
        <v>104</v>
      </c>
      <c r="CJ47" s="28">
        <f>IFERROR(VLOOKUP(CI47,'Начисление очков 2023_1'!$B$4:$C$117,2,FALSE),0)</f>
        <v>2</v>
      </c>
      <c r="CK47" s="32" t="s">
        <v>572</v>
      </c>
      <c r="CL47" s="31">
        <f>IFERROR(VLOOKUP(CK47,'Начисление очков 2023'!$V$4:$W$69,2,FALSE),0)</f>
        <v>0</v>
      </c>
      <c r="CM47" s="6" t="s">
        <v>572</v>
      </c>
      <c r="CN47" s="28">
        <f>IFERROR(VLOOKUP(CM47,'Начисление очков 2023'!$AF$4:$AG$69,2,FALSE),0)</f>
        <v>0</v>
      </c>
      <c r="CO47" s="32" t="s">
        <v>572</v>
      </c>
      <c r="CP47" s="31">
        <f>IFERROR(VLOOKUP(CO47,'Начисление очков 2023'!$G$4:$H$69,2,FALSE),0)</f>
        <v>0</v>
      </c>
      <c r="CQ47" s="6" t="s">
        <v>572</v>
      </c>
      <c r="CR47" s="28">
        <f>IFERROR(VLOOKUP(CQ47,'Начисление очков 2023'!$AA$4:$AB$69,2,FALSE),0)</f>
        <v>0</v>
      </c>
      <c r="CS47" s="32" t="s">
        <v>572</v>
      </c>
      <c r="CT47" s="31">
        <f>IFERROR(VLOOKUP(CS47,'Начисление очков 2023'!$Q$4:$R$69,2,FALSE),0)</f>
        <v>0</v>
      </c>
      <c r="CU47" s="6" t="s">
        <v>572</v>
      </c>
      <c r="CV47" s="28">
        <f>IFERROR(VLOOKUP(CU47,'Начисление очков 2023'!$AF$4:$AG$69,2,FALSE),0)</f>
        <v>0</v>
      </c>
      <c r="CW47" s="32" t="s">
        <v>572</v>
      </c>
      <c r="CX47" s="31">
        <f>IFERROR(VLOOKUP(CW47,'Начисление очков 2023'!$AA$4:$AB$69,2,FALSE),0)</f>
        <v>0</v>
      </c>
      <c r="CY47" s="6" t="s">
        <v>572</v>
      </c>
      <c r="CZ47" s="28">
        <f>IFERROR(VLOOKUP(CY47,'Начисление очков 2023'!$AA$4:$AB$69,2,FALSE),0)</f>
        <v>0</v>
      </c>
      <c r="DA47" s="32" t="s">
        <v>572</v>
      </c>
      <c r="DB47" s="31">
        <f>IFERROR(VLOOKUP(DA47,'Начисление очков 2023'!$L$4:$M$69,2,FALSE),0)</f>
        <v>0</v>
      </c>
      <c r="DC47" s="6" t="s">
        <v>572</v>
      </c>
      <c r="DD47" s="28">
        <f>IFERROR(VLOOKUP(DC47,'Начисление очков 2023'!$L$4:$M$69,2,FALSE),0)</f>
        <v>0</v>
      </c>
      <c r="DE47" s="32" t="s">
        <v>572</v>
      </c>
      <c r="DF47" s="31">
        <f>IFERROR(VLOOKUP(DE47,'Начисление очков 2023'!$G$4:$H$69,2,FALSE),0)</f>
        <v>0</v>
      </c>
      <c r="DG47" s="6" t="s">
        <v>572</v>
      </c>
      <c r="DH47" s="28">
        <f>IFERROR(VLOOKUP(DG47,'Начисление очков 2023'!$AA$4:$AB$69,2,FALSE),0)</f>
        <v>0</v>
      </c>
      <c r="DI47" s="32" t="s">
        <v>572</v>
      </c>
      <c r="DJ47" s="31">
        <f>IFERROR(VLOOKUP(DI47,'Начисление очков 2023'!$AF$4:$AG$69,2,FALSE),0)</f>
        <v>0</v>
      </c>
      <c r="DK47" s="6" t="s">
        <v>572</v>
      </c>
      <c r="DL47" s="28">
        <f>IFERROR(VLOOKUP(DK47,'Начисление очков 2023'!$V$4:$W$69,2,FALSE),0)</f>
        <v>0</v>
      </c>
      <c r="DM47" s="32" t="s">
        <v>572</v>
      </c>
      <c r="DN47" s="31">
        <f>IFERROR(VLOOKUP(DM47,'Начисление очков 2023'!$Q$4:$R$69,2,FALSE),0)</f>
        <v>0</v>
      </c>
      <c r="DO47" s="6" t="s">
        <v>572</v>
      </c>
      <c r="DP47" s="28">
        <f>IFERROR(VLOOKUP(DO47,'Начисление очков 2023'!$AA$4:$AB$69,2,FALSE),0)</f>
        <v>0</v>
      </c>
      <c r="DQ47" s="32" t="s">
        <v>572</v>
      </c>
      <c r="DR47" s="31">
        <f>IFERROR(VLOOKUP(DQ47,'Начисление очков 2023'!$AA$4:$AB$69,2,FALSE),0)</f>
        <v>0</v>
      </c>
      <c r="DS47" s="6" t="s">
        <v>572</v>
      </c>
      <c r="DT47" s="28">
        <f>IFERROR(VLOOKUP(DS47,'Начисление очков 2023'!$AA$4:$AB$69,2,FALSE),0)</f>
        <v>0</v>
      </c>
      <c r="DU47" s="32" t="s">
        <v>572</v>
      </c>
      <c r="DV47" s="31">
        <f>IFERROR(VLOOKUP(DU47,'Начисление очков 2023'!$AF$4:$AG$69,2,FALSE),0)</f>
        <v>0</v>
      </c>
      <c r="DW47" s="6" t="s">
        <v>572</v>
      </c>
      <c r="DX47" s="28">
        <f>IFERROR(VLOOKUP(DW47,'Начисление очков 2023'!$AA$4:$AB$69,2,FALSE),0)</f>
        <v>0</v>
      </c>
      <c r="DY47" s="32">
        <v>12</v>
      </c>
      <c r="DZ47" s="31">
        <f>IFERROR(VLOOKUP(DY47,'Начисление очков 2023'!$B$4:$C$69,2,FALSE),0)</f>
        <v>110</v>
      </c>
      <c r="EA47" s="6" t="s">
        <v>572</v>
      </c>
      <c r="EB47" s="28">
        <f>IFERROR(VLOOKUP(EA47,'Начисление очков 2023'!$AA$4:$AB$69,2,FALSE),0)</f>
        <v>0</v>
      </c>
      <c r="EC47" s="32">
        <v>8</v>
      </c>
      <c r="ED47" s="31">
        <f>IFERROR(VLOOKUP(EC47,'Начисление очков 2023'!$V$4:$W$69,2,FALSE),0)</f>
        <v>30</v>
      </c>
      <c r="EE47" s="6" t="s">
        <v>572</v>
      </c>
      <c r="EF47" s="28">
        <f>IFERROR(VLOOKUP(EE47,'Начисление очков 2023'!$AA$4:$AB$69,2,FALSE),0)</f>
        <v>0</v>
      </c>
      <c r="EG47" s="32" t="s">
        <v>572</v>
      </c>
      <c r="EH47" s="31">
        <f>IFERROR(VLOOKUP(EG47,'Начисление очков 2023'!$AA$4:$AB$69,2,FALSE),0)</f>
        <v>0</v>
      </c>
      <c r="EI47" s="6">
        <v>40</v>
      </c>
      <c r="EJ47" s="28">
        <f>IFERROR(VLOOKUP(EI47,'Начисление очков 2023'!$G$4:$H$69,2,FALSE),0)</f>
        <v>3</v>
      </c>
      <c r="EK47" s="32" t="s">
        <v>572</v>
      </c>
      <c r="EL47" s="31">
        <f>IFERROR(VLOOKUP(EK47,'Начисление очков 2023'!$V$4:$W$69,2,FALSE),0)</f>
        <v>0</v>
      </c>
      <c r="EM47" s="6">
        <v>33</v>
      </c>
      <c r="EN47" s="28">
        <f>IFERROR(VLOOKUP(EM47,'Начисление очков 2023'!$B$4:$C$101,2,FALSE),0)</f>
        <v>33</v>
      </c>
      <c r="EO47" s="32" t="s">
        <v>572</v>
      </c>
      <c r="EP47" s="31">
        <f>IFERROR(VLOOKUP(EO47,'Начисление очков 2023'!$AA$4:$AB$69,2,FALSE),0)</f>
        <v>0</v>
      </c>
      <c r="EQ47" s="6" t="s">
        <v>572</v>
      </c>
      <c r="ER47" s="28">
        <f>IFERROR(VLOOKUP(EQ47,'Начисление очков 2023'!$AF$4:$AG$69,2,FALSE),0)</f>
        <v>0</v>
      </c>
      <c r="ES47" s="32">
        <v>69</v>
      </c>
      <c r="ET47" s="31">
        <f>IFERROR(VLOOKUP(ES47,'Начисление очков 2023'!$B$4:$C$101,2,FALSE),0)</f>
        <v>11</v>
      </c>
      <c r="EU47" s="6" t="s">
        <v>572</v>
      </c>
      <c r="EV47" s="28">
        <f>IFERROR(VLOOKUP(EU47,'Начисление очков 2023'!$G$4:$H$69,2,FALSE),0)</f>
        <v>0</v>
      </c>
      <c r="EW47" s="32" t="s">
        <v>572</v>
      </c>
      <c r="EX47" s="31">
        <f>IFERROR(VLOOKUP(EW47,'Начисление очков 2023'!$AA$4:$AB$69,2,FALSE),0)</f>
        <v>0</v>
      </c>
      <c r="EY47" s="6" t="s">
        <v>572</v>
      </c>
      <c r="EZ47" s="28">
        <f>IFERROR(VLOOKUP(EY47,'Начисление очков 2023'!$AA$4:$AB$69,2,FALSE),0)</f>
        <v>0</v>
      </c>
      <c r="FA47" s="32" t="s">
        <v>572</v>
      </c>
      <c r="FB47" s="31">
        <f>IFERROR(VLOOKUP(FA47,'Начисление очков 2023'!$L$4:$M$69,2,FALSE),0)</f>
        <v>0</v>
      </c>
      <c r="FC47" s="6" t="s">
        <v>572</v>
      </c>
      <c r="FD47" s="28">
        <f>IFERROR(VLOOKUP(FC47,'Начисление очков 2023'!$AF$4:$AG$69,2,FALSE),0)</f>
        <v>0</v>
      </c>
      <c r="FE47" s="32" t="s">
        <v>572</v>
      </c>
      <c r="FF47" s="31">
        <f>IFERROR(VLOOKUP(FE47,'Начисление очков 2023'!$AA$4:$AB$69,2,FALSE),0)</f>
        <v>0</v>
      </c>
      <c r="FG47" s="6" t="s">
        <v>572</v>
      </c>
      <c r="FH47" s="28">
        <f>IFERROR(VLOOKUP(FG47,'Начисление очков 2023'!$G$4:$H$69,2,FALSE),0)</f>
        <v>0</v>
      </c>
      <c r="FI47" s="32" t="s">
        <v>572</v>
      </c>
      <c r="FJ47" s="31">
        <f>IFERROR(VLOOKUP(FI47,'Начисление очков 2023'!$AA$4:$AB$69,2,FALSE),0)</f>
        <v>0</v>
      </c>
      <c r="FK47" s="6" t="s">
        <v>572</v>
      </c>
      <c r="FL47" s="28">
        <f>IFERROR(VLOOKUP(FK47,'Начисление очков 2023'!$AA$4:$AB$69,2,FALSE),0)</f>
        <v>0</v>
      </c>
      <c r="FM47" s="32" t="s">
        <v>572</v>
      </c>
      <c r="FN47" s="31">
        <f>IFERROR(VLOOKUP(FM47,'Начисление очков 2023'!$AA$4:$AB$69,2,FALSE),0)</f>
        <v>0</v>
      </c>
      <c r="FO47" s="6" t="s">
        <v>572</v>
      </c>
      <c r="FP47" s="28">
        <f>IFERROR(VLOOKUP(FO47,'Начисление очков 2023'!$AF$4:$AG$69,2,FALSE),0)</f>
        <v>0</v>
      </c>
      <c r="FQ47" s="109">
        <v>38</v>
      </c>
      <c r="FR47" s="110" t="s">
        <v>563</v>
      </c>
      <c r="FS47" s="110"/>
      <c r="FT47" s="109">
        <v>3.5</v>
      </c>
      <c r="FU47" s="111"/>
      <c r="FV47" s="108">
        <v>435</v>
      </c>
      <c r="FW47" s="106">
        <v>0</v>
      </c>
      <c r="FX47" s="107" t="s">
        <v>563</v>
      </c>
      <c r="FY47" s="108">
        <v>478</v>
      </c>
      <c r="FZ47" s="127" t="s">
        <v>572</v>
      </c>
      <c r="GA47" s="121">
        <f>IFERROR(VLOOKUP(FZ47,'Начисление очков 2023'!$AA$4:$AB$69,2,FALSE),0)</f>
        <v>0</v>
      </c>
    </row>
    <row r="48" spans="1:205" ht="15.95" customHeight="1" x14ac:dyDescent="0.25">
      <c r="A48" s="25"/>
      <c r="B48" s="6" t="str">
        <f>IFERROR(INDEX('Ласт турнир'!$A$1:$A$96,MATCH($D48,'Ласт турнир'!$B$1:$B$96,0)),"")</f>
        <v/>
      </c>
      <c r="D48" s="39" t="s">
        <v>12</v>
      </c>
      <c r="E48" s="40">
        <f>E47+1</f>
        <v>39</v>
      </c>
      <c r="F48" s="59" t="str">
        <f>IF(FQ48=0," ",IF(FQ48-E48=0," ",FQ48-E48))</f>
        <v xml:space="preserve"> </v>
      </c>
      <c r="G48" s="44"/>
      <c r="H48" s="54">
        <v>4</v>
      </c>
      <c r="I48" s="134"/>
      <c r="J48" s="139">
        <f>AB48+AP48+BB48+BN48+BR48+SUMPRODUCT(LARGE((T48,V48,X48,Z48,AD48,AF48,AH48,AJ48,AL48,AN48,AR48,AT48,AV48,AX48,AZ48,BD48,BF48,BH48,BJ48,BL48,BP48,BT48,BV48,BX48,BZ48,CB48,CD48,CF48,CH48,CJ48,CL48,CN48,CP48,CR48,CT48,CV48,CX48,CZ48,DB48,DD48,DF48,DH48,DJ48,DL48,DN48,DP48,DR48,DT48,DV48,DX48,DZ48,EB48,ED48,EF48,EH48,EJ48,EL48,EN48,EP48,ER48,ET48,EV48,EX48,EZ48,FB48,FD48,FF48,FH48,FJ48,FL48,FN48,FP48),{1,2,3,4,5,6,7,8}))</f>
        <v>427</v>
      </c>
      <c r="K48" s="135">
        <f>J48-FV48</f>
        <v>0</v>
      </c>
      <c r="L48" s="140" t="str">
        <f>IF(SUMIF(S48:FP48,"&lt;0")&lt;&gt;0,SUMIF(S48:FP48,"&lt;0")*(-1)," ")</f>
        <v xml:space="preserve"> </v>
      </c>
      <c r="M48" s="141">
        <f>T48+V48+X48+Z48+AB48+AD48+AF48+AH48+AJ48+AL48+AN48+AP48+AR48+AT48+AV48+AX48+AZ48+BB48+BD48+BF48+BH48+BJ48+BL48+BN48+BP48+BR48+BT48+BV48+BX48+BZ48+CB48+CD48+CF48+CH48+CJ48+CL48+CN48+CP48+CR48+CT48+CV48+CX48+CZ48+DB48+DD48+DF48+DH48+DJ48+DL48+DN48+DP48+DR48+DT48+DV48+DX48+DZ48+EB48+ED48+EF48+EH48+EJ48+EL48+EN48+EP48+ER48+ET48+EV48+EX48+EZ48+FB48+FD48+FF48+FH48+FJ48+FL48+FN48+FP48</f>
        <v>427</v>
      </c>
      <c r="N48" s="135">
        <f>M48-FY48</f>
        <v>0</v>
      </c>
      <c r="O48" s="136">
        <f>ROUNDUP(COUNTIF(S48:FP48,"&gt; 0")/2,0)</f>
        <v>7</v>
      </c>
      <c r="P48" s="142">
        <f>IF(O48=0,"-",IF(O48-R48&gt;8,J48/(8+R48),J48/O48))</f>
        <v>61</v>
      </c>
      <c r="Q48" s="145">
        <f>IF(OR(M48=0,O48=0),"-",M48/O48)</f>
        <v>61</v>
      </c>
      <c r="R48" s="150">
        <f>+IF(AA48="",0,1)+IF(AO48="",0,1)++IF(BA48="",0,1)+IF(BM48="",0,1)+IF(BQ48="",0,1)</f>
        <v>2</v>
      </c>
      <c r="S48" s="6" t="s">
        <v>572</v>
      </c>
      <c r="T48" s="28">
        <f>IFERROR(VLOOKUP(S48,'Начисление очков 2024'!$AA$4:$AB$69,2,FALSE),0)</f>
        <v>0</v>
      </c>
      <c r="U48" s="32" t="s">
        <v>572</v>
      </c>
      <c r="V48" s="31">
        <f>IFERROR(VLOOKUP(U48,'Начисление очков 2024'!$AA$4:$AB$69,2,FALSE),0)</f>
        <v>0</v>
      </c>
      <c r="W48" s="6" t="s">
        <v>572</v>
      </c>
      <c r="X48" s="28">
        <f>IFERROR(VLOOKUP(W48,'Начисление очков 2024'!$L$4:$M$69,2,FALSE),0)</f>
        <v>0</v>
      </c>
      <c r="Y48" s="32" t="s">
        <v>572</v>
      </c>
      <c r="Z48" s="31">
        <f>IFERROR(VLOOKUP(Y48,'Начисление очков 2024'!$AA$4:$AB$69,2,FALSE),0)</f>
        <v>0</v>
      </c>
      <c r="AA48" s="6">
        <v>24</v>
      </c>
      <c r="AB48" s="28">
        <f>ROUND(IFERROR(VLOOKUP(AA48,'Начисление очков 2024'!$L$4:$M$69,2,FALSE),0)/4,0)</f>
        <v>3</v>
      </c>
      <c r="AC48" s="32" t="s">
        <v>572</v>
      </c>
      <c r="AD48" s="31">
        <f>IFERROR(VLOOKUP(AC48,'Начисление очков 2024'!$AA$4:$AB$69,2,FALSE),0)</f>
        <v>0</v>
      </c>
      <c r="AE48" s="6" t="s">
        <v>572</v>
      </c>
      <c r="AF48" s="28">
        <f>IFERROR(VLOOKUP(AE48,'Начисление очков 2024'!$AA$4:$AB$69,2,FALSE),0)</f>
        <v>0</v>
      </c>
      <c r="AG48" s="32" t="s">
        <v>572</v>
      </c>
      <c r="AH48" s="31">
        <f>IFERROR(VLOOKUP(AG48,'Начисление очков 2024'!$Q$4:$R$69,2,FALSE),0)</f>
        <v>0</v>
      </c>
      <c r="AI48" s="6" t="s">
        <v>572</v>
      </c>
      <c r="AJ48" s="28">
        <f>IFERROR(VLOOKUP(AI48,'Начисление очков 2024'!$AA$4:$AB$69,2,FALSE),0)</f>
        <v>0</v>
      </c>
      <c r="AK48" s="32" t="s">
        <v>572</v>
      </c>
      <c r="AL48" s="31">
        <f>IFERROR(VLOOKUP(AK48,'Начисление очков 2024'!$AA$4:$AB$69,2,FALSE),0)</f>
        <v>0</v>
      </c>
      <c r="AM48" s="6" t="s">
        <v>572</v>
      </c>
      <c r="AN48" s="28">
        <f>IFERROR(VLOOKUP(AM48,'Начисление очков 2023'!$AF$4:$AG$69,2,FALSE),0)</f>
        <v>0</v>
      </c>
      <c r="AO48" s="32">
        <v>8</v>
      </c>
      <c r="AP48" s="31">
        <f>ROUND(IFERROR(VLOOKUP(AO48,'Начисление очков 2024'!$G$4:$H$69,2,FALSE),0)/4,0)</f>
        <v>28</v>
      </c>
      <c r="AQ48" s="6" t="s">
        <v>572</v>
      </c>
      <c r="AR48" s="28">
        <f>IFERROR(VLOOKUP(AQ48,'Начисление очков 2024'!$AA$4:$AB$69,2,FALSE),0)</f>
        <v>0</v>
      </c>
      <c r="AS48" s="32" t="s">
        <v>572</v>
      </c>
      <c r="AT48" s="31">
        <f>IFERROR(VLOOKUP(AS48,'Начисление очков 2024'!$G$4:$H$69,2,FALSE),0)</f>
        <v>0</v>
      </c>
      <c r="AU48" s="6" t="s">
        <v>572</v>
      </c>
      <c r="AV48" s="28">
        <f>IFERROR(VLOOKUP(AU48,'Начисление очков 2023'!$V$4:$W$69,2,FALSE),0)</f>
        <v>0</v>
      </c>
      <c r="AW48" s="32" t="s">
        <v>572</v>
      </c>
      <c r="AX48" s="31">
        <f>IFERROR(VLOOKUP(AW48,'Начисление очков 2024'!$Q$4:$R$69,2,FALSE),0)</f>
        <v>0</v>
      </c>
      <c r="AY48" s="6" t="s">
        <v>572</v>
      </c>
      <c r="AZ48" s="28">
        <f>IFERROR(VLOOKUP(AY48,'Начисление очков 2024'!$AA$4:$AB$69,2,FALSE),0)</f>
        <v>0</v>
      </c>
      <c r="BA48" s="32" t="s">
        <v>572</v>
      </c>
      <c r="BB48" s="31">
        <f>ROUND(IFERROR(VLOOKUP(BA48,'Начисление очков 2024'!$G$4:$H$69,2,FALSE),0)/4,0)</f>
        <v>0</v>
      </c>
      <c r="BC48" s="6" t="s">
        <v>572</v>
      </c>
      <c r="BD48" s="28">
        <f>IFERROR(VLOOKUP(BC48,'Начисление очков 2023'!$AA$4:$AB$69,2,FALSE),0)</f>
        <v>0</v>
      </c>
      <c r="BE48" s="32" t="s">
        <v>572</v>
      </c>
      <c r="BF48" s="31">
        <f>IFERROR(VLOOKUP(BE48,'Начисление очков 2024'!$G$4:$H$69,2,FALSE),0)</f>
        <v>0</v>
      </c>
      <c r="BG48" s="6" t="s">
        <v>572</v>
      </c>
      <c r="BH48" s="28">
        <f>IFERROR(VLOOKUP(BG48,'Начисление очков 2024'!$Q$4:$R$69,2,FALSE),0)</f>
        <v>0</v>
      </c>
      <c r="BI48" s="32" t="s">
        <v>572</v>
      </c>
      <c r="BJ48" s="31">
        <f>IFERROR(VLOOKUP(BI48,'Начисление очков 2024'!$AA$4:$AB$69,2,FALSE),0)</f>
        <v>0</v>
      </c>
      <c r="BK48" s="6" t="s">
        <v>572</v>
      </c>
      <c r="BL48" s="28">
        <f>IFERROR(VLOOKUP(BK48,'Начисление очков 2023'!$V$4:$W$69,2,FALSE),0)</f>
        <v>0</v>
      </c>
      <c r="BM48" s="32" t="s">
        <v>572</v>
      </c>
      <c r="BN48" s="31">
        <f>ROUND(IFERROR(VLOOKUP(BM48,'Начисление очков 2023'!$L$4:$M$69,2,FALSE),0)/4,0)</f>
        <v>0</v>
      </c>
      <c r="BO48" s="6" t="s">
        <v>572</v>
      </c>
      <c r="BP48" s="28">
        <f>IFERROR(VLOOKUP(BO48,'Начисление очков 2023'!$AA$4:$AB$69,2,FALSE),0)</f>
        <v>0</v>
      </c>
      <c r="BQ48" s="32" t="s">
        <v>572</v>
      </c>
      <c r="BR48" s="31">
        <f>ROUND(IFERROR(VLOOKUP(BQ48,'Начисление очков 2023'!$L$4:$M$69,2,FALSE),0)/4,0)</f>
        <v>0</v>
      </c>
      <c r="BS48" s="6" t="s">
        <v>572</v>
      </c>
      <c r="BT48" s="28">
        <f>IFERROR(VLOOKUP(BS48,'Начисление очков 2023'!$AA$4:$AB$69,2,FALSE),0)</f>
        <v>0</v>
      </c>
      <c r="BU48" s="32" t="s">
        <v>572</v>
      </c>
      <c r="BV48" s="31">
        <f>IFERROR(VLOOKUP(BU48,'Начисление очков 2023'!$L$4:$M$69,2,FALSE),0)</f>
        <v>0</v>
      </c>
      <c r="BW48" s="6" t="s">
        <v>572</v>
      </c>
      <c r="BX48" s="28">
        <f>IFERROR(VLOOKUP(BW48,'Начисление очков 2023'!$AA$4:$AB$69,2,FALSE),0)</f>
        <v>0</v>
      </c>
      <c r="BY48" s="32" t="s">
        <v>572</v>
      </c>
      <c r="BZ48" s="31">
        <f>IFERROR(VLOOKUP(BY48,'Начисление очков 2023'!$AF$4:$AG$69,2,FALSE),0)</f>
        <v>0</v>
      </c>
      <c r="CA48" s="6" t="s">
        <v>572</v>
      </c>
      <c r="CB48" s="28">
        <f>IFERROR(VLOOKUP(CA48,'Начисление очков 2023'!$V$4:$W$69,2,FALSE),0)</f>
        <v>0</v>
      </c>
      <c r="CC48" s="32" t="s">
        <v>572</v>
      </c>
      <c r="CD48" s="31">
        <f>IFERROR(VLOOKUP(CC48,'Начисление очков 2023'!$AA$4:$AB$69,2,FALSE),0)</f>
        <v>0</v>
      </c>
      <c r="CE48" s="97"/>
      <c r="CF48" s="96"/>
      <c r="CG48" s="32" t="s">
        <v>572</v>
      </c>
      <c r="CH48" s="31">
        <f>IFERROR(VLOOKUP(CG48,'Начисление очков 2023'!$AA$4:$AB$69,2,FALSE),0)</f>
        <v>0</v>
      </c>
      <c r="CI48" s="6">
        <v>18</v>
      </c>
      <c r="CJ48" s="28">
        <f>IFERROR(VLOOKUP(CI48,'Начисление очков 2023_1'!$B$4:$C$117,2,FALSE),0)</f>
        <v>70</v>
      </c>
      <c r="CK48" s="32" t="s">
        <v>572</v>
      </c>
      <c r="CL48" s="31">
        <f>IFERROR(VLOOKUP(CK48,'Начисление очков 2023'!$V$4:$W$69,2,FALSE),0)</f>
        <v>0</v>
      </c>
      <c r="CM48" s="6" t="s">
        <v>572</v>
      </c>
      <c r="CN48" s="28">
        <f>IFERROR(VLOOKUP(CM48,'Начисление очков 2023'!$AF$4:$AG$69,2,FALSE),0)</f>
        <v>0</v>
      </c>
      <c r="CO48" s="32" t="s">
        <v>572</v>
      </c>
      <c r="CP48" s="31">
        <f>IFERROR(VLOOKUP(CO48,'Начисление очков 2023'!$G$4:$H$69,2,FALSE),0)</f>
        <v>0</v>
      </c>
      <c r="CQ48" s="6" t="s">
        <v>572</v>
      </c>
      <c r="CR48" s="28">
        <f>IFERROR(VLOOKUP(CQ48,'Начисление очков 2023'!$AA$4:$AB$69,2,FALSE),0)</f>
        <v>0</v>
      </c>
      <c r="CS48" s="32" t="s">
        <v>572</v>
      </c>
      <c r="CT48" s="31">
        <f>IFERROR(VLOOKUP(CS48,'Начисление очков 2023'!$Q$4:$R$69,2,FALSE),0)</f>
        <v>0</v>
      </c>
      <c r="CU48" s="6" t="s">
        <v>572</v>
      </c>
      <c r="CV48" s="28">
        <f>IFERROR(VLOOKUP(CU48,'Начисление очков 2023'!$AF$4:$AG$69,2,FALSE),0)</f>
        <v>0</v>
      </c>
      <c r="CW48" s="32" t="s">
        <v>572</v>
      </c>
      <c r="CX48" s="31">
        <f>IFERROR(VLOOKUP(CW48,'Начисление очков 2023'!$AA$4:$AB$69,2,FALSE),0)</f>
        <v>0</v>
      </c>
      <c r="CY48" s="6" t="s">
        <v>572</v>
      </c>
      <c r="CZ48" s="28">
        <f>IFERROR(VLOOKUP(CY48,'Начисление очков 2023'!$AA$4:$AB$69,2,FALSE),0)</f>
        <v>0</v>
      </c>
      <c r="DA48" s="32" t="s">
        <v>572</v>
      </c>
      <c r="DB48" s="31">
        <f>IFERROR(VLOOKUP(DA48,'Начисление очков 2023'!$L$4:$M$69,2,FALSE),0)</f>
        <v>0</v>
      </c>
      <c r="DC48" s="6" t="s">
        <v>572</v>
      </c>
      <c r="DD48" s="28">
        <f>IFERROR(VLOOKUP(DC48,'Начисление очков 2023'!$L$4:$M$69,2,FALSE),0)</f>
        <v>0</v>
      </c>
      <c r="DE48" s="32">
        <v>24</v>
      </c>
      <c r="DF48" s="31">
        <f>IFERROR(VLOOKUP(DE48,'Начисление очков 2023'!$G$4:$H$69,2,FALSE),0)</f>
        <v>21</v>
      </c>
      <c r="DG48" s="6" t="s">
        <v>572</v>
      </c>
      <c r="DH48" s="28">
        <f>IFERROR(VLOOKUP(DG48,'Начисление очков 2023'!$AA$4:$AB$69,2,FALSE),0)</f>
        <v>0</v>
      </c>
      <c r="DI48" s="32" t="s">
        <v>572</v>
      </c>
      <c r="DJ48" s="31">
        <f>IFERROR(VLOOKUP(DI48,'Начисление очков 2023'!$AF$4:$AG$69,2,FALSE),0)</f>
        <v>0</v>
      </c>
      <c r="DK48" s="6" t="s">
        <v>572</v>
      </c>
      <c r="DL48" s="28">
        <f>IFERROR(VLOOKUP(DK48,'Начисление очков 2023'!$V$4:$W$69,2,FALSE),0)</f>
        <v>0</v>
      </c>
      <c r="DM48" s="32" t="s">
        <v>572</v>
      </c>
      <c r="DN48" s="31">
        <f>IFERROR(VLOOKUP(DM48,'Начисление очков 2023'!$Q$4:$R$69,2,FALSE),0)</f>
        <v>0</v>
      </c>
      <c r="DO48" s="6" t="s">
        <v>572</v>
      </c>
      <c r="DP48" s="28">
        <f>IFERROR(VLOOKUP(DO48,'Начисление очков 2023'!$AA$4:$AB$69,2,FALSE),0)</f>
        <v>0</v>
      </c>
      <c r="DQ48" s="32" t="s">
        <v>572</v>
      </c>
      <c r="DR48" s="31">
        <f>IFERROR(VLOOKUP(DQ48,'Начисление очков 2023'!$AA$4:$AB$69,2,FALSE),0)</f>
        <v>0</v>
      </c>
      <c r="DS48" s="6" t="s">
        <v>572</v>
      </c>
      <c r="DT48" s="28">
        <f>IFERROR(VLOOKUP(DS48,'Начисление очков 2023'!$AA$4:$AB$69,2,FALSE),0)</f>
        <v>0</v>
      </c>
      <c r="DU48" s="32" t="s">
        <v>572</v>
      </c>
      <c r="DV48" s="31">
        <f>IFERROR(VLOOKUP(DU48,'Начисление очков 2023'!$AF$4:$AG$69,2,FALSE),0)</f>
        <v>0</v>
      </c>
      <c r="DW48" s="6" t="s">
        <v>572</v>
      </c>
      <c r="DX48" s="28">
        <f>IFERROR(VLOOKUP(DW48,'Начисление очков 2023'!$AA$4:$AB$69,2,FALSE),0)</f>
        <v>0</v>
      </c>
      <c r="DY48" s="32">
        <v>16</v>
      </c>
      <c r="DZ48" s="31">
        <f>IFERROR(VLOOKUP(DY48,'Начисление очков 2023'!$B$4:$C$69,2,FALSE),0)</f>
        <v>90</v>
      </c>
      <c r="EA48" s="6" t="s">
        <v>572</v>
      </c>
      <c r="EB48" s="28">
        <f>IFERROR(VLOOKUP(EA48,'Начисление очков 2023'!$AA$4:$AB$69,2,FALSE),0)</f>
        <v>0</v>
      </c>
      <c r="EC48" s="32" t="s">
        <v>572</v>
      </c>
      <c r="ED48" s="31">
        <f>IFERROR(VLOOKUP(EC48,'Начисление очков 2023'!$V$4:$W$69,2,FALSE),0)</f>
        <v>0</v>
      </c>
      <c r="EE48" s="6" t="s">
        <v>572</v>
      </c>
      <c r="EF48" s="28">
        <f>IFERROR(VLOOKUP(EE48,'Начисление очков 2023'!$AA$4:$AB$69,2,FALSE),0)</f>
        <v>0</v>
      </c>
      <c r="EG48" s="32" t="s">
        <v>572</v>
      </c>
      <c r="EH48" s="31">
        <f>IFERROR(VLOOKUP(EG48,'Начисление очков 2023'!$AA$4:$AB$69,2,FALSE),0)</f>
        <v>0</v>
      </c>
      <c r="EI48" s="6" t="s">
        <v>572</v>
      </c>
      <c r="EJ48" s="28">
        <f>IFERROR(VLOOKUP(EI48,'Начисление очков 2023'!$G$4:$H$69,2,FALSE),0)</f>
        <v>0</v>
      </c>
      <c r="EK48" s="32" t="s">
        <v>572</v>
      </c>
      <c r="EL48" s="31">
        <f>IFERROR(VLOOKUP(EK48,'Начисление очков 2023'!$V$4:$W$69,2,FALSE),0)</f>
        <v>0</v>
      </c>
      <c r="EM48" s="6">
        <v>32</v>
      </c>
      <c r="EN48" s="28">
        <f>IFERROR(VLOOKUP(EM48,'Начисление очков 2023'!$B$4:$C$101,2,FALSE),0)</f>
        <v>35</v>
      </c>
      <c r="EO48" s="32" t="s">
        <v>572</v>
      </c>
      <c r="EP48" s="31">
        <f>IFERROR(VLOOKUP(EO48,'Начисление очков 2023'!$AA$4:$AB$69,2,FALSE),0)</f>
        <v>0</v>
      </c>
      <c r="EQ48" s="6" t="s">
        <v>572</v>
      </c>
      <c r="ER48" s="28">
        <f>IFERROR(VLOOKUP(EQ48,'Начисление очков 2023'!$AF$4:$AG$69,2,FALSE),0)</f>
        <v>0</v>
      </c>
      <c r="ES48" s="32">
        <v>8</v>
      </c>
      <c r="ET48" s="31">
        <f>IFERROR(VLOOKUP(ES48,'Начисление очков 2023'!$B$4:$C$101,2,FALSE),0)</f>
        <v>180</v>
      </c>
      <c r="EU48" s="6" t="s">
        <v>572</v>
      </c>
      <c r="EV48" s="28">
        <f>IFERROR(VLOOKUP(EU48,'Начисление очков 2023'!$G$4:$H$69,2,FALSE),0)</f>
        <v>0</v>
      </c>
      <c r="EW48" s="32" t="s">
        <v>572</v>
      </c>
      <c r="EX48" s="31">
        <f>IFERROR(VLOOKUP(EW48,'Начисление очков 2023'!$AA$4:$AB$69,2,FALSE),0)</f>
        <v>0</v>
      </c>
      <c r="EY48" s="6" t="s">
        <v>572</v>
      </c>
      <c r="EZ48" s="28">
        <f>IFERROR(VLOOKUP(EY48,'Начисление очков 2023'!$AA$4:$AB$69,2,FALSE),0)</f>
        <v>0</v>
      </c>
      <c r="FA48" s="32" t="s">
        <v>572</v>
      </c>
      <c r="FB48" s="31">
        <f>IFERROR(VLOOKUP(FA48,'Начисление очков 2023'!$L$4:$M$69,2,FALSE),0)</f>
        <v>0</v>
      </c>
      <c r="FC48" s="6" t="s">
        <v>572</v>
      </c>
      <c r="FD48" s="28">
        <f>IFERROR(VLOOKUP(FC48,'Начисление очков 2023'!$AF$4:$AG$69,2,FALSE),0)</f>
        <v>0</v>
      </c>
      <c r="FE48" s="32" t="s">
        <v>572</v>
      </c>
      <c r="FF48" s="31">
        <f>IFERROR(VLOOKUP(FE48,'Начисление очков 2023'!$AA$4:$AB$69,2,FALSE),0)</f>
        <v>0</v>
      </c>
      <c r="FG48" s="6" t="s">
        <v>572</v>
      </c>
      <c r="FH48" s="28">
        <f>IFERROR(VLOOKUP(FG48,'Начисление очков 2023'!$G$4:$H$69,2,FALSE),0)</f>
        <v>0</v>
      </c>
      <c r="FI48" s="32" t="s">
        <v>572</v>
      </c>
      <c r="FJ48" s="31">
        <f>IFERROR(VLOOKUP(FI48,'Начисление очков 2023'!$AA$4:$AB$69,2,FALSE),0)</f>
        <v>0</v>
      </c>
      <c r="FK48" s="6" t="s">
        <v>572</v>
      </c>
      <c r="FL48" s="28">
        <f>IFERROR(VLOOKUP(FK48,'Начисление очков 2023'!$AA$4:$AB$69,2,FALSE),0)</f>
        <v>0</v>
      </c>
      <c r="FM48" s="32" t="s">
        <v>572</v>
      </c>
      <c r="FN48" s="31">
        <f>IFERROR(VLOOKUP(FM48,'Начисление очков 2023'!$AA$4:$AB$69,2,FALSE),0)</f>
        <v>0</v>
      </c>
      <c r="FO48" s="6" t="s">
        <v>572</v>
      </c>
      <c r="FP48" s="28">
        <f>IFERROR(VLOOKUP(FO48,'Начисление очков 2023'!$AF$4:$AG$69,2,FALSE),0)</f>
        <v>0</v>
      </c>
      <c r="FQ48" s="109">
        <v>39</v>
      </c>
      <c r="FR48" s="110" t="s">
        <v>563</v>
      </c>
      <c r="FS48" s="110"/>
      <c r="FT48" s="109">
        <v>4</v>
      </c>
      <c r="FU48" s="111"/>
      <c r="FV48" s="108">
        <v>427</v>
      </c>
      <c r="FW48" s="106">
        <v>0</v>
      </c>
      <c r="FX48" s="107" t="s">
        <v>563</v>
      </c>
      <c r="FY48" s="108">
        <v>427</v>
      </c>
      <c r="FZ48" s="127" t="s">
        <v>572</v>
      </c>
      <c r="GA48" s="121">
        <f>IFERROR(VLOOKUP(FZ48,'Начисление очков 2023'!$AA$4:$AB$69,2,FALSE),0)</f>
        <v>0</v>
      </c>
      <c r="GB48" s="2"/>
      <c r="GC48" s="2"/>
      <c r="GD48" s="2"/>
      <c r="GE48" s="2"/>
      <c r="GF48" s="2"/>
      <c r="GG48" s="2"/>
      <c r="GH48" s="2"/>
      <c r="GI48" s="2"/>
      <c r="GJ48" s="2"/>
      <c r="GK48" s="2"/>
    </row>
    <row r="49" spans="1:205" ht="15.95" customHeight="1" x14ac:dyDescent="0.25">
      <c r="B49" s="6" t="str">
        <f>IFERROR(INDEX('Ласт турнир'!$A$1:$A$96,MATCH($D49,'Ласт турнир'!$B$1:$B$96,0)),"")</f>
        <v/>
      </c>
      <c r="D49" s="39" t="s">
        <v>176</v>
      </c>
      <c r="E49" s="40">
        <f>E48+1</f>
        <v>40</v>
      </c>
      <c r="F49" s="59" t="str">
        <f>IF(FQ49=0," ",IF(FQ49-E49=0," ",FQ49-E49))</f>
        <v xml:space="preserve"> </v>
      </c>
      <c r="G49" s="44"/>
      <c r="H49" s="54">
        <v>4</v>
      </c>
      <c r="I49" s="134"/>
      <c r="J49" s="139">
        <f>AB49+AP49+BB49+BN49+BR49+SUMPRODUCT(LARGE((T49,V49,X49,Z49,AD49,AF49,AH49,AJ49,AL49,AN49,AR49,AT49,AV49,AX49,AZ49,BD49,BF49,BH49,BJ49,BL49,BP49,BT49,BV49,BX49,BZ49,CB49,CD49,CF49,CH49,CJ49,CL49,CN49,CP49,CR49,CT49,CV49,CX49,CZ49,DB49,DD49,DF49,DH49,DJ49,DL49,DN49,DP49,DR49,DT49,DV49,DX49,DZ49,EB49,ED49,EF49,EH49,EJ49,EL49,EN49,EP49,ER49,ET49,EV49,EX49,EZ49,FB49,FD49,FF49,FH49,FJ49,FL49,FN49,FP49),{1,2,3,4,5,6,7,8}))</f>
        <v>418</v>
      </c>
      <c r="K49" s="135">
        <f>J49-FV49</f>
        <v>0</v>
      </c>
      <c r="L49" s="140" t="str">
        <f>IF(SUMIF(S49:FP49,"&lt;0")&lt;&gt;0,SUMIF(S49:FP49,"&lt;0")*(-1)," ")</f>
        <v xml:space="preserve"> </v>
      </c>
      <c r="M49" s="141">
        <f>T49+V49+X49+Z49+AB49+AD49+AF49+AH49+AJ49+AL49+AN49+AP49+AR49+AT49+AV49+AX49+AZ49+BB49+BD49+BF49+BH49+BJ49+BL49+BN49+BP49+BR49+BT49+BV49+BX49+BZ49+CB49+CD49+CF49+CH49+CJ49+CL49+CN49+CP49+CR49+CT49+CV49+CX49+CZ49+DB49+DD49+DF49+DH49+DJ49+DL49+DN49+DP49+DR49+DT49+DV49+DX49+DZ49+EB49+ED49+EF49+EH49+EJ49+EL49+EN49+EP49+ER49+ET49+EV49+EX49+EZ49+FB49+FD49+FF49+FH49+FJ49+FL49+FN49+FP49</f>
        <v>556</v>
      </c>
      <c r="N49" s="135">
        <f>M49-FY49</f>
        <v>0</v>
      </c>
      <c r="O49" s="136">
        <f>ROUNDUP(COUNTIF(S49:FP49,"&gt; 0")/2,0)</f>
        <v>17</v>
      </c>
      <c r="P49" s="142">
        <f>IF(O49=0,"-",IF(O49-R49&gt;8,J49/(8+R49),J49/O49))</f>
        <v>41.8</v>
      </c>
      <c r="Q49" s="145">
        <f>IF(OR(M49=0,O49=0),"-",M49/O49)</f>
        <v>32.705882352941174</v>
      </c>
      <c r="R49" s="150">
        <f>+IF(AA49="",0,1)+IF(AO49="",0,1)++IF(BA49="",0,1)+IF(BM49="",0,1)+IF(BQ49="",0,1)</f>
        <v>2</v>
      </c>
      <c r="S49" s="6" t="s">
        <v>572</v>
      </c>
      <c r="T49" s="28">
        <f>IFERROR(VLOOKUP(S49,'Начисление очков 2024'!$AA$4:$AB$69,2,FALSE),0)</f>
        <v>0</v>
      </c>
      <c r="U49" s="32" t="s">
        <v>572</v>
      </c>
      <c r="V49" s="31">
        <f>IFERROR(VLOOKUP(U49,'Начисление очков 2024'!$AA$4:$AB$69,2,FALSE),0)</f>
        <v>0</v>
      </c>
      <c r="W49" s="6">
        <v>18</v>
      </c>
      <c r="X49" s="28">
        <f>IFERROR(VLOOKUP(W49,'Начисление очков 2024'!$L$4:$M$69,2,FALSE),0)</f>
        <v>22</v>
      </c>
      <c r="Y49" s="32" t="s">
        <v>572</v>
      </c>
      <c r="Z49" s="31">
        <f>IFERROR(VLOOKUP(Y49,'Начисление очков 2024'!$AA$4:$AB$69,2,FALSE),0)</f>
        <v>0</v>
      </c>
      <c r="AA49" s="6">
        <v>8</v>
      </c>
      <c r="AB49" s="28">
        <f>ROUND(IFERROR(VLOOKUP(AA49,'Начисление очков 2024'!$L$4:$M$69,2,FALSE),0)/4,0)</f>
        <v>16</v>
      </c>
      <c r="AC49" s="32" t="s">
        <v>572</v>
      </c>
      <c r="AD49" s="31">
        <f>IFERROR(VLOOKUP(AC49,'Начисление очков 2024'!$AA$4:$AB$69,2,FALSE),0)</f>
        <v>0</v>
      </c>
      <c r="AE49" s="6" t="s">
        <v>572</v>
      </c>
      <c r="AF49" s="28">
        <f>IFERROR(VLOOKUP(AE49,'Начисление очков 2024'!$AA$4:$AB$69,2,FALSE),0)</f>
        <v>0</v>
      </c>
      <c r="AG49" s="32" t="s">
        <v>572</v>
      </c>
      <c r="AH49" s="31">
        <f>IFERROR(VLOOKUP(AG49,'Начисление очков 2024'!$Q$4:$R$69,2,FALSE),0)</f>
        <v>0</v>
      </c>
      <c r="AI49" s="6" t="s">
        <v>572</v>
      </c>
      <c r="AJ49" s="28">
        <f>IFERROR(VLOOKUP(AI49,'Начисление очков 2024'!$AA$4:$AB$69,2,FALSE),0)</f>
        <v>0</v>
      </c>
      <c r="AK49" s="32" t="s">
        <v>572</v>
      </c>
      <c r="AL49" s="31">
        <f>IFERROR(VLOOKUP(AK49,'Начисление очков 2024'!$AA$4:$AB$69,2,FALSE),0)</f>
        <v>0</v>
      </c>
      <c r="AM49" s="6" t="s">
        <v>572</v>
      </c>
      <c r="AN49" s="28">
        <f>IFERROR(VLOOKUP(AM49,'Начисление очков 2023'!$AF$4:$AG$69,2,FALSE),0)</f>
        <v>0</v>
      </c>
      <c r="AO49" s="32" t="s">
        <v>572</v>
      </c>
      <c r="AP49" s="31">
        <f>ROUND(IFERROR(VLOOKUP(AO49,'Начисление очков 2024'!$G$4:$H$69,2,FALSE),0)/4,0)</f>
        <v>0</v>
      </c>
      <c r="AQ49" s="6" t="s">
        <v>572</v>
      </c>
      <c r="AR49" s="28">
        <f>IFERROR(VLOOKUP(AQ49,'Начисление очков 2024'!$AA$4:$AB$69,2,FALSE),0)</f>
        <v>0</v>
      </c>
      <c r="AS49" s="32" t="s">
        <v>572</v>
      </c>
      <c r="AT49" s="31">
        <f>IFERROR(VLOOKUP(AS49,'Начисление очков 2024'!$G$4:$H$69,2,FALSE),0)</f>
        <v>0</v>
      </c>
      <c r="AU49" s="6" t="s">
        <v>572</v>
      </c>
      <c r="AV49" s="28">
        <f>IFERROR(VLOOKUP(AU49,'Начисление очков 2023'!$V$4:$W$69,2,FALSE),0)</f>
        <v>0</v>
      </c>
      <c r="AW49" s="32">
        <v>6</v>
      </c>
      <c r="AX49" s="31">
        <f>IFERROR(VLOOKUP(AW49,'Начисление очков 2024'!$Q$4:$R$69,2,FALSE),0)</f>
        <v>45</v>
      </c>
      <c r="AY49" s="6" t="s">
        <v>572</v>
      </c>
      <c r="AZ49" s="28">
        <f>IFERROR(VLOOKUP(AY49,'Начисление очков 2024'!$AA$4:$AB$69,2,FALSE),0)</f>
        <v>0</v>
      </c>
      <c r="BA49" s="32" t="s">
        <v>572</v>
      </c>
      <c r="BB49" s="31">
        <f>ROUND(IFERROR(VLOOKUP(BA49,'Начисление очков 2024'!$G$4:$H$69,2,FALSE),0)/4,0)</f>
        <v>0</v>
      </c>
      <c r="BC49" s="6" t="s">
        <v>572</v>
      </c>
      <c r="BD49" s="28">
        <f>IFERROR(VLOOKUP(BC49,'Начисление очков 2023'!$AA$4:$AB$69,2,FALSE),0)</f>
        <v>0</v>
      </c>
      <c r="BE49" s="32" t="s">
        <v>572</v>
      </c>
      <c r="BF49" s="31">
        <f>IFERROR(VLOOKUP(BE49,'Начисление очков 2024'!$G$4:$H$69,2,FALSE),0)</f>
        <v>0</v>
      </c>
      <c r="BG49" s="6">
        <v>17</v>
      </c>
      <c r="BH49" s="28">
        <f>IFERROR(VLOOKUP(BG49,'Начисление очков 2024'!$Q$4:$R$69,2,FALSE),0)</f>
        <v>17</v>
      </c>
      <c r="BI49" s="32" t="s">
        <v>572</v>
      </c>
      <c r="BJ49" s="31">
        <f>IFERROR(VLOOKUP(BI49,'Начисление очков 2024'!$AA$4:$AB$69,2,FALSE),0)</f>
        <v>0</v>
      </c>
      <c r="BK49" s="6">
        <v>16</v>
      </c>
      <c r="BL49" s="28">
        <f>IFERROR(VLOOKUP(BK49,'Начисление очков 2023'!$V$4:$W$69,2,FALSE),0)</f>
        <v>17</v>
      </c>
      <c r="BM49" s="32" t="s">
        <v>572</v>
      </c>
      <c r="BN49" s="31">
        <f>ROUND(IFERROR(VLOOKUP(BM49,'Начисление очков 2023'!$L$4:$M$69,2,FALSE),0)/4,0)</f>
        <v>0</v>
      </c>
      <c r="BO49" s="6" t="s">
        <v>572</v>
      </c>
      <c r="BP49" s="28">
        <f>IFERROR(VLOOKUP(BO49,'Начисление очков 2023'!$AA$4:$AB$69,2,FALSE),0)</f>
        <v>0</v>
      </c>
      <c r="BQ49" s="32">
        <v>8</v>
      </c>
      <c r="BR49" s="31">
        <f>ROUND(IFERROR(VLOOKUP(BQ49,'Начисление очков 2023'!$L$4:$M$69,2,FALSE),0)/4,0)</f>
        <v>16</v>
      </c>
      <c r="BS49" s="6" t="s">
        <v>572</v>
      </c>
      <c r="BT49" s="28">
        <f>IFERROR(VLOOKUP(BS49,'Начисление очков 2023'!$AA$4:$AB$69,2,FALSE),0)</f>
        <v>0</v>
      </c>
      <c r="BU49" s="32">
        <v>9</v>
      </c>
      <c r="BV49" s="31">
        <f>IFERROR(VLOOKUP(BU49,'Начисление очков 2023'!$L$4:$M$69,2,FALSE),0)</f>
        <v>50</v>
      </c>
      <c r="BW49" s="6" t="s">
        <v>572</v>
      </c>
      <c r="BX49" s="28">
        <f>IFERROR(VLOOKUP(BW49,'Начисление очков 2023'!$AA$4:$AB$69,2,FALSE),0)</f>
        <v>0</v>
      </c>
      <c r="BY49" s="32" t="s">
        <v>572</v>
      </c>
      <c r="BZ49" s="31">
        <f>IFERROR(VLOOKUP(BY49,'Начисление очков 2023'!$AF$4:$AG$69,2,FALSE),0)</f>
        <v>0</v>
      </c>
      <c r="CA49" s="6" t="s">
        <v>572</v>
      </c>
      <c r="CB49" s="28">
        <f>IFERROR(VLOOKUP(CA49,'Начисление очков 2023'!$V$4:$W$69,2,FALSE),0)</f>
        <v>0</v>
      </c>
      <c r="CC49" s="32" t="s">
        <v>572</v>
      </c>
      <c r="CD49" s="31">
        <f>IFERROR(VLOOKUP(CC49,'Начисление очков 2023'!$AA$4:$AB$69,2,FALSE),0)</f>
        <v>0</v>
      </c>
      <c r="CE49" s="47"/>
      <c r="CF49" s="96"/>
      <c r="CG49" s="32" t="s">
        <v>572</v>
      </c>
      <c r="CH49" s="31">
        <f>IFERROR(VLOOKUP(CG49,'Начисление очков 2023'!$AA$4:$AB$69,2,FALSE),0)</f>
        <v>0</v>
      </c>
      <c r="CI49" s="6">
        <v>29</v>
      </c>
      <c r="CJ49" s="28">
        <f>IFERROR(VLOOKUP(CI49,'Начисление очков 2023_1'!$B$4:$C$117,2,FALSE),0)</f>
        <v>43</v>
      </c>
      <c r="CK49" s="32" t="s">
        <v>572</v>
      </c>
      <c r="CL49" s="31">
        <f>IFERROR(VLOOKUP(CK49,'Начисление очков 2023'!$V$4:$W$69,2,FALSE),0)</f>
        <v>0</v>
      </c>
      <c r="CM49" s="6" t="s">
        <v>572</v>
      </c>
      <c r="CN49" s="28">
        <f>IFERROR(VLOOKUP(CM49,'Начисление очков 2023'!$AF$4:$AG$69,2,FALSE),0)</f>
        <v>0</v>
      </c>
      <c r="CO49" s="32" t="s">
        <v>572</v>
      </c>
      <c r="CP49" s="31">
        <f>IFERROR(VLOOKUP(CO49,'Начисление очков 2023'!$G$4:$H$69,2,FALSE),0)</f>
        <v>0</v>
      </c>
      <c r="CQ49" s="6" t="s">
        <v>572</v>
      </c>
      <c r="CR49" s="28">
        <f>IFERROR(VLOOKUP(CQ49,'Начисление очков 2023'!$AA$4:$AB$69,2,FALSE),0)</f>
        <v>0</v>
      </c>
      <c r="CS49" s="32">
        <v>8</v>
      </c>
      <c r="CT49" s="31">
        <f>IFERROR(VLOOKUP(CS49,'Начисление очков 2023'!$Q$4:$R$69,2,FALSE),0)</f>
        <v>38</v>
      </c>
      <c r="CU49" s="6" t="s">
        <v>572</v>
      </c>
      <c r="CV49" s="28">
        <f>IFERROR(VLOOKUP(CU49,'Начисление очков 2023'!$AF$4:$AG$69,2,FALSE),0)</f>
        <v>0</v>
      </c>
      <c r="CW49" s="32" t="s">
        <v>572</v>
      </c>
      <c r="CX49" s="31">
        <f>IFERROR(VLOOKUP(CW49,'Начисление очков 2023'!$AA$4:$AB$69,2,FALSE),0)</f>
        <v>0</v>
      </c>
      <c r="CY49" s="6" t="s">
        <v>572</v>
      </c>
      <c r="CZ49" s="28">
        <f>IFERROR(VLOOKUP(CY49,'Начисление очков 2023'!$AA$4:$AB$69,2,FALSE),0)</f>
        <v>0</v>
      </c>
      <c r="DA49" s="32" t="s">
        <v>572</v>
      </c>
      <c r="DB49" s="31">
        <f>IFERROR(VLOOKUP(DA49,'Начисление очков 2023'!$L$4:$M$69,2,FALSE),0)</f>
        <v>0</v>
      </c>
      <c r="DC49" s="6" t="s">
        <v>572</v>
      </c>
      <c r="DD49" s="28">
        <f>IFERROR(VLOOKUP(DC49,'Начисление очков 2023'!$L$4:$M$69,2,FALSE),0)</f>
        <v>0</v>
      </c>
      <c r="DE49" s="32">
        <v>24</v>
      </c>
      <c r="DF49" s="31">
        <f>IFERROR(VLOOKUP(DE49,'Начисление очков 2023'!$G$4:$H$69,2,FALSE),0)</f>
        <v>21</v>
      </c>
      <c r="DG49" s="6" t="s">
        <v>572</v>
      </c>
      <c r="DH49" s="28">
        <f>IFERROR(VLOOKUP(DG49,'Начисление очков 2023'!$AA$4:$AB$69,2,FALSE),0)</f>
        <v>0</v>
      </c>
      <c r="DI49" s="32" t="s">
        <v>572</v>
      </c>
      <c r="DJ49" s="31">
        <f>IFERROR(VLOOKUP(DI49,'Начисление очков 2023'!$AF$4:$AG$69,2,FALSE),0)</f>
        <v>0</v>
      </c>
      <c r="DK49" s="6">
        <v>12</v>
      </c>
      <c r="DL49" s="28">
        <f>IFERROR(VLOOKUP(DK49,'Начисление очков 2023'!$V$4:$W$69,2,FALSE),0)</f>
        <v>22</v>
      </c>
      <c r="DM49" s="32" t="s">
        <v>572</v>
      </c>
      <c r="DN49" s="31">
        <f>IFERROR(VLOOKUP(DM49,'Начисление очков 2023'!$Q$4:$R$69,2,FALSE),0)</f>
        <v>0</v>
      </c>
      <c r="DO49" s="6" t="s">
        <v>572</v>
      </c>
      <c r="DP49" s="28">
        <f>IFERROR(VLOOKUP(DO49,'Начисление очков 2023'!$AA$4:$AB$69,2,FALSE),0)</f>
        <v>0</v>
      </c>
      <c r="DQ49" s="32" t="s">
        <v>572</v>
      </c>
      <c r="DR49" s="31">
        <f>IFERROR(VLOOKUP(DQ49,'Начисление очков 2023'!$AA$4:$AB$69,2,FALSE),0)</f>
        <v>0</v>
      </c>
      <c r="DS49" s="6" t="s">
        <v>572</v>
      </c>
      <c r="DT49" s="28">
        <f>IFERROR(VLOOKUP(DS49,'Начисление очков 2023'!$AA$4:$AB$69,2,FALSE),0)</f>
        <v>0</v>
      </c>
      <c r="DU49" s="32" t="s">
        <v>572</v>
      </c>
      <c r="DV49" s="31">
        <f>IFERROR(VLOOKUP(DU49,'Начисление очков 2023'!$AF$4:$AG$69,2,FALSE),0)</f>
        <v>0</v>
      </c>
      <c r="DW49" s="6" t="s">
        <v>572</v>
      </c>
      <c r="DX49" s="28">
        <f>IFERROR(VLOOKUP(DW49,'Начисление очков 2023'!$AA$4:$AB$69,2,FALSE),0)</f>
        <v>0</v>
      </c>
      <c r="DY49" s="32" t="s">
        <v>572</v>
      </c>
      <c r="DZ49" s="31">
        <f>IFERROR(VLOOKUP(DY49,'Начисление очков 2023'!$B$4:$C$69,2,FALSE),0)</f>
        <v>0</v>
      </c>
      <c r="EA49" s="6" t="s">
        <v>572</v>
      </c>
      <c r="EB49" s="28">
        <f>IFERROR(VLOOKUP(EA49,'Начисление очков 2023'!$AA$4:$AB$69,2,FALSE),0)</f>
        <v>0</v>
      </c>
      <c r="EC49" s="32" t="s">
        <v>572</v>
      </c>
      <c r="ED49" s="31">
        <f>IFERROR(VLOOKUP(EC49,'Начисление очков 2023'!$V$4:$W$69,2,FALSE),0)</f>
        <v>0</v>
      </c>
      <c r="EE49" s="6" t="s">
        <v>572</v>
      </c>
      <c r="EF49" s="28">
        <f>IFERROR(VLOOKUP(EE49,'Начисление очков 2023'!$AA$4:$AB$69,2,FALSE),0)</f>
        <v>0</v>
      </c>
      <c r="EG49" s="32" t="s">
        <v>572</v>
      </c>
      <c r="EH49" s="31">
        <f>IFERROR(VLOOKUP(EG49,'Начисление очков 2023'!$AA$4:$AB$69,2,FALSE),0)</f>
        <v>0</v>
      </c>
      <c r="EI49" s="6">
        <v>16</v>
      </c>
      <c r="EJ49" s="28">
        <f>IFERROR(VLOOKUP(EI49,'Начисление очков 2023'!$G$4:$H$69,2,FALSE),0)</f>
        <v>55</v>
      </c>
      <c r="EK49" s="32" t="s">
        <v>572</v>
      </c>
      <c r="EL49" s="31">
        <f>IFERROR(VLOOKUP(EK49,'Начисление очков 2023'!$V$4:$W$69,2,FALSE),0)</f>
        <v>0</v>
      </c>
      <c r="EM49" s="6">
        <v>34</v>
      </c>
      <c r="EN49" s="28">
        <f>IFERROR(VLOOKUP(EM49,'Начисление очков 2023'!$B$4:$C$101,2,FALSE),0)</f>
        <v>30</v>
      </c>
      <c r="EO49" s="32" t="s">
        <v>572</v>
      </c>
      <c r="EP49" s="31">
        <f>IFERROR(VLOOKUP(EO49,'Начисление очков 2023'!$AA$4:$AB$69,2,FALSE),0)</f>
        <v>0</v>
      </c>
      <c r="EQ49" s="6" t="s">
        <v>572</v>
      </c>
      <c r="ER49" s="28">
        <f>IFERROR(VLOOKUP(EQ49,'Начисление очков 2023'!$AF$4:$AG$69,2,FALSE),0)</f>
        <v>0</v>
      </c>
      <c r="ES49" s="32">
        <v>36</v>
      </c>
      <c r="ET49" s="31">
        <f>IFERROR(VLOOKUP(ES49,'Начисление очков 2023'!$B$4:$C$101,2,FALSE),0)</f>
        <v>27</v>
      </c>
      <c r="EU49" s="6" t="s">
        <v>572</v>
      </c>
      <c r="EV49" s="28">
        <f>IFERROR(VLOOKUP(EU49,'Начисление очков 2023'!$G$4:$H$69,2,FALSE),0)</f>
        <v>0</v>
      </c>
      <c r="EW49" s="32" t="s">
        <v>572</v>
      </c>
      <c r="EX49" s="31">
        <f>IFERROR(VLOOKUP(EW49,'Начисление очков 2023'!$AA$4:$AB$69,2,FALSE),0)</f>
        <v>0</v>
      </c>
      <c r="EY49" s="6" t="s">
        <v>572</v>
      </c>
      <c r="EZ49" s="28">
        <f>IFERROR(VLOOKUP(EY49,'Начисление очков 2023'!$AA$4:$AB$69,2,FALSE),0)</f>
        <v>0</v>
      </c>
      <c r="FA49" s="32">
        <v>24</v>
      </c>
      <c r="FB49" s="31">
        <f>IFERROR(VLOOKUP(FA49,'Начисление очков 2023'!$L$4:$M$69,2,FALSE),0)</f>
        <v>12</v>
      </c>
      <c r="FC49" s="6" t="s">
        <v>572</v>
      </c>
      <c r="FD49" s="28">
        <f>IFERROR(VLOOKUP(FC49,'Начисление очков 2023'!$AF$4:$AG$69,2,FALSE),0)</f>
        <v>0</v>
      </c>
      <c r="FE49" s="32" t="s">
        <v>572</v>
      </c>
      <c r="FF49" s="31">
        <f>IFERROR(VLOOKUP(FE49,'Начисление очков 2023'!$AA$4:$AB$69,2,FALSE),0)</f>
        <v>0</v>
      </c>
      <c r="FG49" s="6">
        <v>9</v>
      </c>
      <c r="FH49" s="28">
        <f>IFERROR(VLOOKUP(FG49,'Начисление очков 2023'!$G$4:$H$69,2,FALSE),0)</f>
        <v>90</v>
      </c>
      <c r="FI49" s="32" t="s">
        <v>572</v>
      </c>
      <c r="FJ49" s="31">
        <f>IFERROR(VLOOKUP(FI49,'Начисление очков 2023'!$AA$4:$AB$69,2,FALSE),0)</f>
        <v>0</v>
      </c>
      <c r="FK49" s="6" t="s">
        <v>572</v>
      </c>
      <c r="FL49" s="28">
        <f>IFERROR(VLOOKUP(FK49,'Начисление очков 2023'!$AA$4:$AB$69,2,FALSE),0)</f>
        <v>0</v>
      </c>
      <c r="FM49" s="32">
        <v>1</v>
      </c>
      <c r="FN49" s="31">
        <f>IFERROR(VLOOKUP(FM49,'Начисление очков 2023'!$AA$4:$AB$69,2,FALSE),0)</f>
        <v>35</v>
      </c>
      <c r="FO49" s="6" t="s">
        <v>572</v>
      </c>
      <c r="FP49" s="28">
        <f>IFERROR(VLOOKUP(FO49,'Начисление очков 2023'!$AF$4:$AG$69,2,FALSE),0)</f>
        <v>0</v>
      </c>
      <c r="FQ49" s="109">
        <v>40</v>
      </c>
      <c r="FR49" s="110" t="s">
        <v>563</v>
      </c>
      <c r="FS49" s="110"/>
      <c r="FT49" s="109">
        <v>4</v>
      </c>
      <c r="FU49" s="111"/>
      <c r="FV49" s="108">
        <v>418</v>
      </c>
      <c r="FW49" s="106">
        <v>0</v>
      </c>
      <c r="FX49" s="107" t="s">
        <v>563</v>
      </c>
      <c r="FY49" s="108">
        <v>556</v>
      </c>
      <c r="FZ49" s="127" t="s">
        <v>572</v>
      </c>
      <c r="GA49" s="121">
        <f>IFERROR(VLOOKUP(FZ49,'Начисление очков 2023'!$AA$4:$AB$69,2,FALSE),0)</f>
        <v>0</v>
      </c>
    </row>
    <row r="50" spans="1:205" ht="15.95" customHeight="1" x14ac:dyDescent="0.25">
      <c r="A50" s="25"/>
      <c r="B50" s="6" t="str">
        <f>IFERROR(INDEX('Ласт турнир'!$A$1:$A$96,MATCH($D50,'Ласт турнир'!$B$1:$B$96,0)),"")</f>
        <v/>
      </c>
      <c r="D50" s="39" t="s">
        <v>54</v>
      </c>
      <c r="E50" s="40">
        <f>E49+1</f>
        <v>41</v>
      </c>
      <c r="F50" s="59" t="str">
        <f>IF(FQ50=0," ",IF(FQ50-E50=0," ",FQ50-E50))</f>
        <v xml:space="preserve"> </v>
      </c>
      <c r="G50" s="44"/>
      <c r="H50" s="54">
        <v>4</v>
      </c>
      <c r="I50" s="134"/>
      <c r="J50" s="139">
        <f>AB50+AP50+BB50+BN50+BR50+SUMPRODUCT(LARGE((T50,V50,X50,Z50,AD50,AF50,AH50,AJ50,AL50,AN50,AR50,AT50,AV50,AX50,AZ50,BD50,BF50,BH50,BJ50,BL50,BP50,BT50,BV50,BX50,BZ50,CB50,CD50,CF50,CH50,CJ50,CL50,CN50,CP50,CR50,CT50,CV50,CX50,CZ50,DB50,DD50,DF50,DH50,DJ50,DL50,DN50,DP50,DR50,DT50,DV50,DX50,DZ50,EB50,ED50,EF50,EH50,EJ50,EL50,EN50,EP50,ER50,ET50,EV50,EX50,EZ50,FB50,FD50,FF50,FH50,FJ50,FL50,FN50,FP50),{1,2,3,4,5,6,7,8}))</f>
        <v>417</v>
      </c>
      <c r="K50" s="135">
        <f>J50-FV50</f>
        <v>0</v>
      </c>
      <c r="L50" s="140" t="str">
        <f>IF(SUMIF(S50:FP50,"&lt;0")&lt;&gt;0,SUMIF(S50:FP50,"&lt;0")*(-1)," ")</f>
        <v xml:space="preserve"> </v>
      </c>
      <c r="M50" s="141">
        <f>T50+V50+X50+Z50+AB50+AD50+AF50+AH50+AJ50+AL50+AN50+AP50+AR50+AT50+AV50+AX50+AZ50+BB50+BD50+BF50+BH50+BJ50+BL50+BN50+BP50+BR50+BT50+BV50+BX50+BZ50+CB50+CD50+CF50+CH50+CJ50+CL50+CN50+CP50+CR50+CT50+CV50+CX50+CZ50+DB50+DD50+DF50+DH50+DJ50+DL50+DN50+DP50+DR50+DT50+DV50+DX50+DZ50+EB50+ED50+EF50+EH50+EJ50+EL50+EN50+EP50+ER50+ET50+EV50+EX50+EZ50+FB50+FD50+FF50+FH50+FJ50+FL50+FN50+FP50</f>
        <v>417</v>
      </c>
      <c r="N50" s="135">
        <f>M50-FY50</f>
        <v>0</v>
      </c>
      <c r="O50" s="136">
        <f>ROUNDUP(COUNTIF(S50:FP50,"&gt; 0")/2,0)</f>
        <v>7</v>
      </c>
      <c r="P50" s="142">
        <f>IF(O50=0,"-",IF(O50-R50&gt;8,J50/(8+R50),J50/O50))</f>
        <v>59.571428571428569</v>
      </c>
      <c r="Q50" s="145">
        <f>IF(OR(M50=0,O50=0),"-",M50/O50)</f>
        <v>59.571428571428569</v>
      </c>
      <c r="R50" s="150">
        <f>+IF(AA50="",0,1)+IF(AO50="",0,1)++IF(BA50="",0,1)+IF(BM50="",0,1)+IF(BQ50="",0,1)</f>
        <v>2</v>
      </c>
      <c r="S50" s="6" t="s">
        <v>572</v>
      </c>
      <c r="T50" s="28">
        <f>IFERROR(VLOOKUP(S50,'Начисление очков 2024'!$AA$4:$AB$69,2,FALSE),0)</f>
        <v>0</v>
      </c>
      <c r="U50" s="32" t="s">
        <v>572</v>
      </c>
      <c r="V50" s="31">
        <f>IFERROR(VLOOKUP(U50,'Начисление очков 2024'!$AA$4:$AB$69,2,FALSE),0)</f>
        <v>0</v>
      </c>
      <c r="W50" s="6" t="s">
        <v>572</v>
      </c>
      <c r="X50" s="28">
        <f>IFERROR(VLOOKUP(W50,'Начисление очков 2024'!$L$4:$M$69,2,FALSE),0)</f>
        <v>0</v>
      </c>
      <c r="Y50" s="32" t="s">
        <v>572</v>
      </c>
      <c r="Z50" s="31">
        <f>IFERROR(VLOOKUP(Y50,'Начисление очков 2024'!$AA$4:$AB$69,2,FALSE),0)</f>
        <v>0</v>
      </c>
      <c r="AA50" s="6">
        <v>16</v>
      </c>
      <c r="AB50" s="28">
        <f>ROUND(IFERROR(VLOOKUP(AA50,'Начисление очков 2024'!$L$4:$M$69,2,FALSE),0)/4,0)</f>
        <v>8</v>
      </c>
      <c r="AC50" s="32" t="s">
        <v>572</v>
      </c>
      <c r="AD50" s="31">
        <f>IFERROR(VLOOKUP(AC50,'Начисление очков 2024'!$AA$4:$AB$69,2,FALSE),0)</f>
        <v>0</v>
      </c>
      <c r="AE50" s="6" t="s">
        <v>572</v>
      </c>
      <c r="AF50" s="28">
        <f>IFERROR(VLOOKUP(AE50,'Начисление очков 2024'!$AA$4:$AB$69,2,FALSE),0)</f>
        <v>0</v>
      </c>
      <c r="AG50" s="32" t="s">
        <v>572</v>
      </c>
      <c r="AH50" s="31">
        <f>IFERROR(VLOOKUP(AG50,'Начисление очков 2024'!$Q$4:$R$69,2,FALSE),0)</f>
        <v>0</v>
      </c>
      <c r="AI50" s="6" t="s">
        <v>572</v>
      </c>
      <c r="AJ50" s="28">
        <f>IFERROR(VLOOKUP(AI50,'Начисление очков 2024'!$AA$4:$AB$69,2,FALSE),0)</f>
        <v>0</v>
      </c>
      <c r="AK50" s="32" t="s">
        <v>572</v>
      </c>
      <c r="AL50" s="31">
        <f>IFERROR(VLOOKUP(AK50,'Начисление очков 2024'!$AA$4:$AB$69,2,FALSE),0)</f>
        <v>0</v>
      </c>
      <c r="AM50" s="6" t="s">
        <v>572</v>
      </c>
      <c r="AN50" s="28">
        <f>IFERROR(VLOOKUP(AM50,'Начисление очков 2023'!$AF$4:$AG$69,2,FALSE),0)</f>
        <v>0</v>
      </c>
      <c r="AO50" s="32">
        <v>5</v>
      </c>
      <c r="AP50" s="31">
        <f>ROUND(IFERROR(VLOOKUP(AO50,'Начисление очков 2024'!$G$4:$H$69,2,FALSE),0)/4,0)</f>
        <v>38</v>
      </c>
      <c r="AQ50" s="6" t="s">
        <v>572</v>
      </c>
      <c r="AR50" s="28">
        <f>IFERROR(VLOOKUP(AQ50,'Начисление очков 2024'!$AA$4:$AB$69,2,FALSE),0)</f>
        <v>0</v>
      </c>
      <c r="AS50" s="32" t="s">
        <v>572</v>
      </c>
      <c r="AT50" s="31">
        <f>IFERROR(VLOOKUP(AS50,'Начисление очков 2024'!$G$4:$H$69,2,FALSE),0)</f>
        <v>0</v>
      </c>
      <c r="AU50" s="6" t="s">
        <v>572</v>
      </c>
      <c r="AV50" s="28">
        <f>IFERROR(VLOOKUP(AU50,'Начисление очков 2023'!$V$4:$W$69,2,FALSE),0)</f>
        <v>0</v>
      </c>
      <c r="AW50" s="32" t="s">
        <v>572</v>
      </c>
      <c r="AX50" s="31">
        <f>IFERROR(VLOOKUP(AW50,'Начисление очков 2024'!$Q$4:$R$69,2,FALSE),0)</f>
        <v>0</v>
      </c>
      <c r="AY50" s="6" t="s">
        <v>572</v>
      </c>
      <c r="AZ50" s="28">
        <f>IFERROR(VLOOKUP(AY50,'Начисление очков 2024'!$AA$4:$AB$69,2,FALSE),0)</f>
        <v>0</v>
      </c>
      <c r="BA50" s="32" t="s">
        <v>572</v>
      </c>
      <c r="BB50" s="31">
        <f>ROUND(IFERROR(VLOOKUP(BA50,'Начисление очков 2024'!$G$4:$H$69,2,FALSE),0)/4,0)</f>
        <v>0</v>
      </c>
      <c r="BC50" s="6" t="s">
        <v>572</v>
      </c>
      <c r="BD50" s="28">
        <f>IFERROR(VLOOKUP(BC50,'Начисление очков 2023'!$AA$4:$AB$69,2,FALSE),0)</f>
        <v>0</v>
      </c>
      <c r="BE50" s="32" t="s">
        <v>572</v>
      </c>
      <c r="BF50" s="31">
        <f>IFERROR(VLOOKUP(BE50,'Начисление очков 2024'!$G$4:$H$69,2,FALSE),0)</f>
        <v>0</v>
      </c>
      <c r="BG50" s="6">
        <v>5</v>
      </c>
      <c r="BH50" s="28">
        <f>IFERROR(VLOOKUP(BG50,'Начисление очков 2024'!$Q$4:$R$69,2,FALSE),0)</f>
        <v>55</v>
      </c>
      <c r="BI50" s="32" t="s">
        <v>572</v>
      </c>
      <c r="BJ50" s="31">
        <f>IFERROR(VLOOKUP(BI50,'Начисление очков 2024'!$AA$4:$AB$69,2,FALSE),0)</f>
        <v>0</v>
      </c>
      <c r="BK50" s="6" t="s">
        <v>572</v>
      </c>
      <c r="BL50" s="28">
        <f>IFERROR(VLOOKUP(BK50,'Начисление очков 2023'!$V$4:$W$69,2,FALSE),0)</f>
        <v>0</v>
      </c>
      <c r="BM50" s="32" t="s">
        <v>572</v>
      </c>
      <c r="BN50" s="31">
        <f>ROUND(IFERROR(VLOOKUP(BM50,'Начисление очков 2023'!$L$4:$M$69,2,FALSE),0)/4,0)</f>
        <v>0</v>
      </c>
      <c r="BO50" s="6" t="s">
        <v>572</v>
      </c>
      <c r="BP50" s="28">
        <f>IFERROR(VLOOKUP(BO50,'Начисление очков 2023'!$AA$4:$AB$69,2,FALSE),0)</f>
        <v>0</v>
      </c>
      <c r="BQ50" s="32" t="s">
        <v>572</v>
      </c>
      <c r="BR50" s="31">
        <f>ROUND(IFERROR(VLOOKUP(BQ50,'Начисление очков 2023'!$L$4:$M$69,2,FALSE),0)/4,0)</f>
        <v>0</v>
      </c>
      <c r="BS50" s="6" t="s">
        <v>572</v>
      </c>
      <c r="BT50" s="28">
        <f>IFERROR(VLOOKUP(BS50,'Начисление очков 2023'!$AA$4:$AB$69,2,FALSE),0)</f>
        <v>0</v>
      </c>
      <c r="BU50" s="32" t="s">
        <v>572</v>
      </c>
      <c r="BV50" s="31">
        <f>IFERROR(VLOOKUP(BU50,'Начисление очков 2023'!$L$4:$M$69,2,FALSE),0)</f>
        <v>0</v>
      </c>
      <c r="BW50" s="6" t="s">
        <v>572</v>
      </c>
      <c r="BX50" s="28">
        <f>IFERROR(VLOOKUP(BW50,'Начисление очков 2023'!$AA$4:$AB$69,2,FALSE),0)</f>
        <v>0</v>
      </c>
      <c r="BY50" s="32" t="s">
        <v>572</v>
      </c>
      <c r="BZ50" s="31">
        <f>IFERROR(VLOOKUP(BY50,'Начисление очков 2023'!$AF$4:$AG$69,2,FALSE),0)</f>
        <v>0</v>
      </c>
      <c r="CA50" s="6">
        <v>8</v>
      </c>
      <c r="CB50" s="28">
        <f>IFERROR(VLOOKUP(CA50,'Начисление очков 2023'!$V$4:$W$69,2,FALSE),0)</f>
        <v>30</v>
      </c>
      <c r="CC50" s="32" t="s">
        <v>572</v>
      </c>
      <c r="CD50" s="31">
        <f>IFERROR(VLOOKUP(CC50,'Начисление очков 2023'!$AA$4:$AB$69,2,FALSE),0)</f>
        <v>0</v>
      </c>
      <c r="CE50" s="47"/>
      <c r="CF50" s="96"/>
      <c r="CG50" s="32" t="s">
        <v>572</v>
      </c>
      <c r="CH50" s="31">
        <f>IFERROR(VLOOKUP(CG50,'Начисление очков 2023'!$AA$4:$AB$69,2,FALSE),0)</f>
        <v>0</v>
      </c>
      <c r="CI50" s="6" t="s">
        <v>572</v>
      </c>
      <c r="CJ50" s="28">
        <f>IFERROR(VLOOKUP(CI50,'Начисление очков 2023_1'!$B$4:$C$117,2,FALSE),0)</f>
        <v>0</v>
      </c>
      <c r="CK50" s="32" t="s">
        <v>572</v>
      </c>
      <c r="CL50" s="31">
        <f>IFERROR(VLOOKUP(CK50,'Начисление очков 2023'!$V$4:$W$69,2,FALSE),0)</f>
        <v>0</v>
      </c>
      <c r="CM50" s="6" t="s">
        <v>572</v>
      </c>
      <c r="CN50" s="28">
        <f>IFERROR(VLOOKUP(CM50,'Начисление очков 2023'!$AF$4:$AG$69,2,FALSE),0)</f>
        <v>0</v>
      </c>
      <c r="CO50" s="32" t="s">
        <v>572</v>
      </c>
      <c r="CP50" s="31">
        <f>IFERROR(VLOOKUP(CO50,'Начисление очков 2023'!$G$4:$H$69,2,FALSE),0)</f>
        <v>0</v>
      </c>
      <c r="CQ50" s="6" t="s">
        <v>572</v>
      </c>
      <c r="CR50" s="28">
        <f>IFERROR(VLOOKUP(CQ50,'Начисление очков 2023'!$AA$4:$AB$69,2,FALSE),0)</f>
        <v>0</v>
      </c>
      <c r="CS50" s="32" t="s">
        <v>572</v>
      </c>
      <c r="CT50" s="31">
        <f>IFERROR(VLOOKUP(CS50,'Начисление очков 2023'!$Q$4:$R$69,2,FALSE),0)</f>
        <v>0</v>
      </c>
      <c r="CU50" s="6" t="s">
        <v>572</v>
      </c>
      <c r="CV50" s="28">
        <f>IFERROR(VLOOKUP(CU50,'Начисление очков 2023'!$AF$4:$AG$69,2,FALSE),0)</f>
        <v>0</v>
      </c>
      <c r="CW50" s="32" t="s">
        <v>572</v>
      </c>
      <c r="CX50" s="31">
        <f>IFERROR(VLOOKUP(CW50,'Начисление очков 2023'!$AA$4:$AB$69,2,FALSE),0)</f>
        <v>0</v>
      </c>
      <c r="CY50" s="6" t="s">
        <v>572</v>
      </c>
      <c r="CZ50" s="28">
        <f>IFERROR(VLOOKUP(CY50,'Начисление очков 2023'!$AA$4:$AB$69,2,FALSE),0)</f>
        <v>0</v>
      </c>
      <c r="DA50" s="32" t="s">
        <v>572</v>
      </c>
      <c r="DB50" s="31">
        <f>IFERROR(VLOOKUP(DA50,'Начисление очков 2023'!$L$4:$M$69,2,FALSE),0)</f>
        <v>0</v>
      </c>
      <c r="DC50" s="6">
        <v>20</v>
      </c>
      <c r="DD50" s="28">
        <f>IFERROR(VLOOKUP(DC50,'Начисление очков 2023'!$L$4:$M$69,2,FALSE),0)</f>
        <v>16</v>
      </c>
      <c r="DE50" s="32" t="s">
        <v>572</v>
      </c>
      <c r="DF50" s="31">
        <f>IFERROR(VLOOKUP(DE50,'Начисление очков 2023'!$G$4:$H$69,2,FALSE),0)</f>
        <v>0</v>
      </c>
      <c r="DG50" s="6" t="s">
        <v>572</v>
      </c>
      <c r="DH50" s="28">
        <f>IFERROR(VLOOKUP(DG50,'Начисление очков 2023'!$AA$4:$AB$69,2,FALSE),0)</f>
        <v>0</v>
      </c>
      <c r="DI50" s="32" t="s">
        <v>572</v>
      </c>
      <c r="DJ50" s="31">
        <f>IFERROR(VLOOKUP(DI50,'Начисление очков 2023'!$AF$4:$AG$69,2,FALSE),0)</f>
        <v>0</v>
      </c>
      <c r="DK50" s="6" t="s">
        <v>572</v>
      </c>
      <c r="DL50" s="28">
        <f>IFERROR(VLOOKUP(DK50,'Начисление очков 2023'!$V$4:$W$69,2,FALSE),0)</f>
        <v>0</v>
      </c>
      <c r="DM50" s="32">
        <v>1</v>
      </c>
      <c r="DN50" s="31">
        <f>IFERROR(VLOOKUP(DM50,'Начисление очков 2023'!$Q$4:$R$69,2,FALSE),0)</f>
        <v>215</v>
      </c>
      <c r="DO50" s="6" t="s">
        <v>572</v>
      </c>
      <c r="DP50" s="28">
        <f>IFERROR(VLOOKUP(DO50,'Начисление очков 2023'!$AA$4:$AB$69,2,FALSE),0)</f>
        <v>0</v>
      </c>
      <c r="DQ50" s="32" t="s">
        <v>572</v>
      </c>
      <c r="DR50" s="31">
        <f>IFERROR(VLOOKUP(DQ50,'Начисление очков 2023'!$AA$4:$AB$69,2,FALSE),0)</f>
        <v>0</v>
      </c>
      <c r="DS50" s="6" t="s">
        <v>572</v>
      </c>
      <c r="DT50" s="28">
        <f>IFERROR(VLOOKUP(DS50,'Начисление очков 2023'!$AA$4:$AB$69,2,FALSE),0)</f>
        <v>0</v>
      </c>
      <c r="DU50" s="32" t="s">
        <v>572</v>
      </c>
      <c r="DV50" s="31">
        <f>IFERROR(VLOOKUP(DU50,'Начисление очков 2023'!$AF$4:$AG$69,2,FALSE),0)</f>
        <v>0</v>
      </c>
      <c r="DW50" s="6" t="s">
        <v>572</v>
      </c>
      <c r="DX50" s="28">
        <f>IFERROR(VLOOKUP(DW50,'Начисление очков 2023'!$AA$4:$AB$69,2,FALSE),0)</f>
        <v>0</v>
      </c>
      <c r="DY50" s="32" t="s">
        <v>572</v>
      </c>
      <c r="DZ50" s="31">
        <f>IFERROR(VLOOKUP(DY50,'Начисление очков 2023'!$B$4:$C$69,2,FALSE),0)</f>
        <v>0</v>
      </c>
      <c r="EA50" s="6" t="s">
        <v>572</v>
      </c>
      <c r="EB50" s="28">
        <f>IFERROR(VLOOKUP(EA50,'Начисление очков 2023'!$AA$4:$AB$69,2,FALSE),0)</f>
        <v>0</v>
      </c>
      <c r="EC50" s="32" t="s">
        <v>572</v>
      </c>
      <c r="ED50" s="31">
        <f>IFERROR(VLOOKUP(EC50,'Начисление очков 2023'!$V$4:$W$69,2,FALSE),0)</f>
        <v>0</v>
      </c>
      <c r="EE50" s="6" t="s">
        <v>572</v>
      </c>
      <c r="EF50" s="28">
        <f>IFERROR(VLOOKUP(EE50,'Начисление очков 2023'!$AA$4:$AB$69,2,FALSE),0)</f>
        <v>0</v>
      </c>
      <c r="EG50" s="32" t="s">
        <v>572</v>
      </c>
      <c r="EH50" s="31">
        <f>IFERROR(VLOOKUP(EG50,'Начисление очков 2023'!$AA$4:$AB$69,2,FALSE),0)</f>
        <v>0</v>
      </c>
      <c r="EI50" s="6" t="s">
        <v>572</v>
      </c>
      <c r="EJ50" s="28">
        <f>IFERROR(VLOOKUP(EI50,'Начисление очков 2023'!$G$4:$H$69,2,FALSE),0)</f>
        <v>0</v>
      </c>
      <c r="EK50" s="32">
        <v>4</v>
      </c>
      <c r="EL50" s="31">
        <f>IFERROR(VLOOKUP(EK50,'Начисление очков 2023'!$V$4:$W$69,2,FALSE),0)</f>
        <v>55</v>
      </c>
      <c r="EM50" s="6" t="s">
        <v>572</v>
      </c>
      <c r="EN50" s="28">
        <f>IFERROR(VLOOKUP(EM50,'Начисление очков 2023'!$B$4:$C$101,2,FALSE),0)</f>
        <v>0</v>
      </c>
      <c r="EO50" s="32" t="s">
        <v>572</v>
      </c>
      <c r="EP50" s="31">
        <f>IFERROR(VLOOKUP(EO50,'Начисление очков 2023'!$AA$4:$AB$69,2,FALSE),0)</f>
        <v>0</v>
      </c>
      <c r="EQ50" s="6" t="s">
        <v>572</v>
      </c>
      <c r="ER50" s="28">
        <f>IFERROR(VLOOKUP(EQ50,'Начисление очков 2023'!$AF$4:$AG$69,2,FALSE),0)</f>
        <v>0</v>
      </c>
      <c r="ES50" s="32" t="s">
        <v>572</v>
      </c>
      <c r="ET50" s="31">
        <f>IFERROR(VLOOKUP(ES50,'Начисление очков 2023'!$B$4:$C$101,2,FALSE),0)</f>
        <v>0</v>
      </c>
      <c r="EU50" s="6" t="s">
        <v>572</v>
      </c>
      <c r="EV50" s="28">
        <f>IFERROR(VLOOKUP(EU50,'Начисление очков 2023'!$G$4:$H$69,2,FALSE),0)</f>
        <v>0</v>
      </c>
      <c r="EW50" s="32" t="s">
        <v>572</v>
      </c>
      <c r="EX50" s="31">
        <f>IFERROR(VLOOKUP(EW50,'Начисление очков 2023'!$AA$4:$AB$69,2,FALSE),0)</f>
        <v>0</v>
      </c>
      <c r="EY50" s="6" t="s">
        <v>572</v>
      </c>
      <c r="EZ50" s="28">
        <f>IFERROR(VLOOKUP(EY50,'Начисление очков 2023'!$AA$4:$AB$69,2,FALSE),0)</f>
        <v>0</v>
      </c>
      <c r="FA50" s="32" t="s">
        <v>572</v>
      </c>
      <c r="FB50" s="31">
        <f>IFERROR(VLOOKUP(FA50,'Начисление очков 2023'!$L$4:$M$69,2,FALSE),0)</f>
        <v>0</v>
      </c>
      <c r="FC50" s="6" t="s">
        <v>572</v>
      </c>
      <c r="FD50" s="28">
        <f>IFERROR(VLOOKUP(FC50,'Начисление очков 2023'!$AF$4:$AG$69,2,FALSE),0)</f>
        <v>0</v>
      </c>
      <c r="FE50" s="32" t="s">
        <v>572</v>
      </c>
      <c r="FF50" s="31">
        <f>IFERROR(VLOOKUP(FE50,'Начисление очков 2023'!$AA$4:$AB$69,2,FALSE),0)</f>
        <v>0</v>
      </c>
      <c r="FG50" s="6" t="s">
        <v>572</v>
      </c>
      <c r="FH50" s="28">
        <f>IFERROR(VLOOKUP(FG50,'Начисление очков 2023'!$G$4:$H$69,2,FALSE),0)</f>
        <v>0</v>
      </c>
      <c r="FI50" s="32" t="s">
        <v>572</v>
      </c>
      <c r="FJ50" s="31">
        <f>IFERROR(VLOOKUP(FI50,'Начисление очков 2023'!$AA$4:$AB$69,2,FALSE),0)</f>
        <v>0</v>
      </c>
      <c r="FK50" s="6" t="s">
        <v>572</v>
      </c>
      <c r="FL50" s="28">
        <f>IFERROR(VLOOKUP(FK50,'Начисление очков 2023'!$AA$4:$AB$69,2,FALSE),0)</f>
        <v>0</v>
      </c>
      <c r="FM50" s="32" t="s">
        <v>572</v>
      </c>
      <c r="FN50" s="31">
        <f>IFERROR(VLOOKUP(FM50,'Начисление очков 2023'!$AA$4:$AB$69,2,FALSE),0)</f>
        <v>0</v>
      </c>
      <c r="FO50" s="6" t="s">
        <v>572</v>
      </c>
      <c r="FP50" s="28">
        <f>IFERROR(VLOOKUP(FO50,'Начисление очков 2023'!$AF$4:$AG$69,2,FALSE),0)</f>
        <v>0</v>
      </c>
      <c r="FQ50" s="109">
        <v>41</v>
      </c>
      <c r="FR50" s="110" t="s">
        <v>563</v>
      </c>
      <c r="FS50" s="110"/>
      <c r="FT50" s="109">
        <v>4</v>
      </c>
      <c r="FU50" s="111"/>
      <c r="FV50" s="108">
        <v>417</v>
      </c>
      <c r="FW50" s="106">
        <v>0</v>
      </c>
      <c r="FX50" s="107" t="s">
        <v>563</v>
      </c>
      <c r="FY50" s="108">
        <v>417</v>
      </c>
      <c r="FZ50" s="127" t="s">
        <v>572</v>
      </c>
      <c r="GA50" s="121">
        <f>IFERROR(VLOOKUP(FZ50,'Начисление очков 2023'!$AA$4:$AB$69,2,FALSE),0)</f>
        <v>0</v>
      </c>
      <c r="GB50" s="2"/>
      <c r="GC50" s="2"/>
      <c r="GD50" s="2"/>
      <c r="GE50" s="2"/>
      <c r="GF50" s="2"/>
      <c r="GG50" s="2"/>
      <c r="GH50" s="2"/>
      <c r="GI50" s="2"/>
    </row>
    <row r="51" spans="1:205" ht="15.95" customHeight="1" x14ac:dyDescent="0.25">
      <c r="B51" s="6" t="str">
        <f>IFERROR(INDEX('Ласт турнир'!$A$1:$A$96,MATCH($D51,'Ласт турнир'!$B$1:$B$96,0)),"")</f>
        <v/>
      </c>
      <c r="C51" s="1"/>
      <c r="D51" s="39" t="s">
        <v>664</v>
      </c>
      <c r="E51" s="40">
        <f>E50+1</f>
        <v>42</v>
      </c>
      <c r="F51" s="59" t="str">
        <f>IF(FQ51=0," ",IF(FQ51-E51=0," ",FQ51-E51))</f>
        <v xml:space="preserve"> </v>
      </c>
      <c r="G51" s="44"/>
      <c r="H51" s="54">
        <v>4</v>
      </c>
      <c r="I51" s="134"/>
      <c r="J51" s="139">
        <f>AB51+AP51+BB51+BN51+BR51+SUMPRODUCT(LARGE((T51,V51,X51,Z51,AD51,AF51,AH51,AJ51,AL51,AN51,AR51,AT51,AV51,AX51,AZ51,BD51,BF51,BH51,BJ51,BL51,BP51,BT51,BV51,BX51,BZ51,CB51,CD51,CF51,CH51,CJ51,CL51,CN51,CP51,CR51,CT51,CV51,CX51,CZ51,DB51,DD51,DF51,DH51,DJ51,DL51,DN51,DP51,DR51,DT51,DV51,DX51,DZ51,EB51,ED51,EF51,EH51,EJ51,EL51,EN51,EP51,ER51,ET51,EV51,EX51,EZ51,FB51,FD51,FF51,FH51,FJ51,FL51,FN51,FP51),{1,2,3,4,5,6,7,8}))</f>
        <v>413</v>
      </c>
      <c r="K51" s="135">
        <f>J51-FV51</f>
        <v>0</v>
      </c>
      <c r="L51" s="140" t="str">
        <f>IF(SUMIF(S51:FP51,"&lt;0")&lt;&gt;0,SUMIF(S51:FP51,"&lt;0")*(-1)," ")</f>
        <v xml:space="preserve"> </v>
      </c>
      <c r="M51" s="141">
        <f>T51+V51+X51+Z51+AB51+AD51+AF51+AH51+AJ51+AL51+AN51+AP51+AR51+AT51+AV51+AX51+AZ51+BB51+BD51+BF51+BH51+BJ51+BL51+BN51+BP51+BR51+BT51+BV51+BX51+BZ51+CB51+CD51+CF51+CH51+CJ51+CL51+CN51+CP51+CR51+CT51+CV51+CX51+CZ51+DB51+DD51+DF51+DH51+DJ51+DL51+DN51+DP51+DR51+DT51+DV51+DX51+DZ51+EB51+ED51+EF51+EH51+EJ51+EL51+EN51+EP51+ER51+ET51+EV51+EX51+EZ51+FB51+FD51+FF51+FH51+FJ51+FL51+FN51+FP51</f>
        <v>413</v>
      </c>
      <c r="N51" s="135">
        <f>M51-FY51</f>
        <v>0</v>
      </c>
      <c r="O51" s="136">
        <f>ROUNDUP(COUNTIF(S51:FP51,"&gt; 0")/2,0)</f>
        <v>2</v>
      </c>
      <c r="P51" s="142">
        <f>IF(O51=0,"-",IF(O51-R51&gt;8,J51/(8+R51),J51/O51))</f>
        <v>206.5</v>
      </c>
      <c r="Q51" s="145">
        <f>IF(OR(M51=0,O51=0),"-",M51/O51)</f>
        <v>206.5</v>
      </c>
      <c r="R51" s="150">
        <f>+IF(AA51="",0,1)+IF(AO51="",0,1)++IF(BA51="",0,1)+IF(BM51="",0,1)+IF(BQ51="",0,1)</f>
        <v>0</v>
      </c>
      <c r="S51" s="6" t="s">
        <v>572</v>
      </c>
      <c r="T51" s="28">
        <f>IFERROR(VLOOKUP(S51,'Начисление очков 2024'!$AA$4:$AB$69,2,FALSE),0)</f>
        <v>0</v>
      </c>
      <c r="U51" s="32" t="s">
        <v>572</v>
      </c>
      <c r="V51" s="31">
        <f>IFERROR(VLOOKUP(U51,'Начисление очков 2024'!$AA$4:$AB$69,2,FALSE),0)</f>
        <v>0</v>
      </c>
      <c r="W51" s="6">
        <v>1</v>
      </c>
      <c r="X51" s="28">
        <f>IFERROR(VLOOKUP(W51,'Начисление очков 2024'!$L$4:$M$69,2,FALSE),0)</f>
        <v>360</v>
      </c>
      <c r="Y51" s="32" t="s">
        <v>572</v>
      </c>
      <c r="Z51" s="31">
        <f>IFERROR(VLOOKUP(Y51,'Начисление очков 2024'!$AA$4:$AB$69,2,FALSE),0)</f>
        <v>0</v>
      </c>
      <c r="AA51" s="6" t="s">
        <v>572</v>
      </c>
      <c r="AB51" s="28">
        <f>ROUND(IFERROR(VLOOKUP(AA51,'Начисление очков 2024'!$L$4:$M$69,2,FALSE),0)/4,0)</f>
        <v>0</v>
      </c>
      <c r="AC51" s="32" t="s">
        <v>572</v>
      </c>
      <c r="AD51" s="31">
        <f>IFERROR(VLOOKUP(AC51,'Начисление очков 2024'!$AA$4:$AB$69,2,FALSE),0)</f>
        <v>0</v>
      </c>
      <c r="AE51" s="6" t="s">
        <v>572</v>
      </c>
      <c r="AF51" s="28">
        <f>IFERROR(VLOOKUP(AE51,'Начисление очков 2024'!$AA$4:$AB$69,2,FALSE),0)</f>
        <v>0</v>
      </c>
      <c r="AG51" s="32" t="s">
        <v>572</v>
      </c>
      <c r="AH51" s="31">
        <f>IFERROR(VLOOKUP(AG51,'Начисление очков 2024'!$Q$4:$R$69,2,FALSE),0)</f>
        <v>0</v>
      </c>
      <c r="AI51" s="6" t="s">
        <v>572</v>
      </c>
      <c r="AJ51" s="28">
        <f>IFERROR(VLOOKUP(AI51,'Начисление очков 2024'!$AA$4:$AB$69,2,FALSE),0)</f>
        <v>0</v>
      </c>
      <c r="AK51" s="32" t="s">
        <v>572</v>
      </c>
      <c r="AL51" s="31">
        <f>IFERROR(VLOOKUP(AK51,'Начисление очков 2024'!$AA$4:$AB$69,2,FALSE),0)</f>
        <v>0</v>
      </c>
      <c r="AM51" s="6" t="s">
        <v>572</v>
      </c>
      <c r="AN51" s="28">
        <f>IFERROR(VLOOKUP(AM51,'Начисление очков 2023'!$AF$4:$AG$69,2,FALSE),0)</f>
        <v>0</v>
      </c>
      <c r="AO51" s="32" t="s">
        <v>572</v>
      </c>
      <c r="AP51" s="31">
        <f>ROUND(IFERROR(VLOOKUP(AO51,'Начисление очков 2024'!$G$4:$H$69,2,FALSE),0)/4,0)</f>
        <v>0</v>
      </c>
      <c r="AQ51" s="6" t="s">
        <v>572</v>
      </c>
      <c r="AR51" s="28">
        <f>IFERROR(VLOOKUP(AQ51,'Начисление очков 2024'!$AA$4:$AB$69,2,FALSE),0)</f>
        <v>0</v>
      </c>
      <c r="AS51" s="32" t="s">
        <v>572</v>
      </c>
      <c r="AT51" s="31">
        <f>IFERROR(VLOOKUP(AS51,'Начисление очков 2024'!$G$4:$H$69,2,FALSE),0)</f>
        <v>0</v>
      </c>
      <c r="AU51" s="6" t="s">
        <v>572</v>
      </c>
      <c r="AV51" s="28">
        <f>IFERROR(VLOOKUP(AU51,'Начисление очков 2023'!$V$4:$W$69,2,FALSE),0)</f>
        <v>0</v>
      </c>
      <c r="AW51" s="32" t="s">
        <v>572</v>
      </c>
      <c r="AX51" s="31">
        <f>IFERROR(VLOOKUP(AW51,'Начисление очков 2024'!$Q$4:$R$69,2,FALSE),0)</f>
        <v>0</v>
      </c>
      <c r="AY51" s="6" t="s">
        <v>572</v>
      </c>
      <c r="AZ51" s="28">
        <f>IFERROR(VLOOKUP(AY51,'Начисление очков 2024'!$AA$4:$AB$69,2,FALSE),0)</f>
        <v>0</v>
      </c>
      <c r="BA51" s="32" t="s">
        <v>572</v>
      </c>
      <c r="BB51" s="31">
        <f>ROUND(IFERROR(VLOOKUP(BA51,'Начисление очков 2024'!$G$4:$H$69,2,FALSE),0)/4,0)</f>
        <v>0</v>
      </c>
      <c r="BC51" s="6" t="s">
        <v>572</v>
      </c>
      <c r="BD51" s="28">
        <f>IFERROR(VLOOKUP(BC51,'Начисление очков 2023'!$AA$4:$AB$69,2,FALSE),0)</f>
        <v>0</v>
      </c>
      <c r="BE51" s="32" t="s">
        <v>572</v>
      </c>
      <c r="BF51" s="31">
        <f>IFERROR(VLOOKUP(BE51,'Начисление очков 2024'!$G$4:$H$69,2,FALSE),0)</f>
        <v>0</v>
      </c>
      <c r="BG51" s="6" t="s">
        <v>572</v>
      </c>
      <c r="BH51" s="28">
        <f>IFERROR(VLOOKUP(BG51,'Начисление очков 2024'!$Q$4:$R$69,2,FALSE),0)</f>
        <v>0</v>
      </c>
      <c r="BI51" s="32" t="s">
        <v>572</v>
      </c>
      <c r="BJ51" s="31">
        <f>IFERROR(VLOOKUP(BI51,'Начисление очков 2024'!$AA$4:$AB$69,2,FALSE),0)</f>
        <v>0</v>
      </c>
      <c r="BK51" s="6" t="s">
        <v>572</v>
      </c>
      <c r="BL51" s="28">
        <f>IFERROR(VLOOKUP(BK51,'Начисление очков 2023'!$V$4:$W$69,2,FALSE),0)</f>
        <v>0</v>
      </c>
      <c r="BM51" s="32" t="s">
        <v>572</v>
      </c>
      <c r="BN51" s="31">
        <f>ROUND(IFERROR(VLOOKUP(BM51,'Начисление очков 2023'!$L$4:$M$69,2,FALSE),0)/4,0)</f>
        <v>0</v>
      </c>
      <c r="BO51" s="6" t="s">
        <v>572</v>
      </c>
      <c r="BP51" s="28">
        <f>IFERROR(VLOOKUP(BO51,'Начисление очков 2023'!$AA$4:$AB$69,2,FALSE),0)</f>
        <v>0</v>
      </c>
      <c r="BQ51" s="32" t="s">
        <v>572</v>
      </c>
      <c r="BR51" s="31">
        <f>ROUND(IFERROR(VLOOKUP(BQ51,'Начисление очков 2023'!$L$4:$M$69,2,FALSE),0)/4,0)</f>
        <v>0</v>
      </c>
      <c r="BS51" s="6" t="s">
        <v>572</v>
      </c>
      <c r="BT51" s="28">
        <f>IFERROR(VLOOKUP(BS51,'Начисление очков 2023'!$AA$4:$AB$69,2,FALSE),0)</f>
        <v>0</v>
      </c>
      <c r="BU51" s="32" t="s">
        <v>572</v>
      </c>
      <c r="BV51" s="31">
        <f>IFERROR(VLOOKUP(BU51,'Начисление очков 2023'!$L$4:$M$69,2,FALSE),0)</f>
        <v>0</v>
      </c>
      <c r="BW51" s="6" t="s">
        <v>572</v>
      </c>
      <c r="BX51" s="28">
        <f>IFERROR(VLOOKUP(BW51,'Начисление очков 2023'!$AA$4:$AB$69,2,FALSE),0)</f>
        <v>0</v>
      </c>
      <c r="BY51" s="32" t="s">
        <v>572</v>
      </c>
      <c r="BZ51" s="31">
        <f>IFERROR(VLOOKUP(BY51,'Начисление очков 2023'!$AF$4:$AG$69,2,FALSE),0)</f>
        <v>0</v>
      </c>
      <c r="CA51" s="6" t="s">
        <v>572</v>
      </c>
      <c r="CB51" s="28">
        <f>IFERROR(VLOOKUP(CA51,'Начисление очков 2023'!$V$4:$W$69,2,FALSE),0)</f>
        <v>0</v>
      </c>
      <c r="CC51" s="32" t="s">
        <v>572</v>
      </c>
      <c r="CD51" s="31">
        <f>IFERROR(VLOOKUP(CC51,'Начисление очков 2023'!$AA$4:$AB$69,2,FALSE),0)</f>
        <v>0</v>
      </c>
      <c r="CE51" s="47"/>
      <c r="CF51" s="96"/>
      <c r="CG51" s="32" t="s">
        <v>572</v>
      </c>
      <c r="CH51" s="31">
        <f>IFERROR(VLOOKUP(CG51,'Начисление очков 2023'!$AA$4:$AB$69,2,FALSE),0)</f>
        <v>0</v>
      </c>
      <c r="CI51" s="6" t="s">
        <v>572</v>
      </c>
      <c r="CJ51" s="28">
        <f>IFERROR(VLOOKUP(CI51,'Начисление очков 2023_1'!$B$4:$C$117,2,FALSE),0)</f>
        <v>0</v>
      </c>
      <c r="CK51" s="32" t="s">
        <v>572</v>
      </c>
      <c r="CL51" s="31">
        <f>IFERROR(VLOOKUP(CK51,'Начисление очков 2023'!$V$4:$W$69,2,FALSE),0)</f>
        <v>0</v>
      </c>
      <c r="CM51" s="6" t="s">
        <v>572</v>
      </c>
      <c r="CN51" s="28">
        <f>IFERROR(VLOOKUP(CM51,'Начисление очков 2023'!$AF$4:$AG$69,2,FALSE),0)</f>
        <v>0</v>
      </c>
      <c r="CO51" s="32" t="s">
        <v>572</v>
      </c>
      <c r="CP51" s="31">
        <f>IFERROR(VLOOKUP(CO51,'Начисление очков 2023'!$G$4:$H$69,2,FALSE),0)</f>
        <v>0</v>
      </c>
      <c r="CQ51" s="6" t="s">
        <v>572</v>
      </c>
      <c r="CR51" s="28">
        <f>IFERROR(VLOOKUP(CQ51,'Начисление очков 2023'!$AA$4:$AB$69,2,FALSE),0)</f>
        <v>0</v>
      </c>
      <c r="CS51" s="32" t="s">
        <v>572</v>
      </c>
      <c r="CT51" s="31">
        <f>IFERROR(VLOOKUP(CS51,'Начисление очков 2023'!$Q$4:$R$69,2,FALSE),0)</f>
        <v>0</v>
      </c>
      <c r="CU51" s="6" t="s">
        <v>572</v>
      </c>
      <c r="CV51" s="28">
        <f>IFERROR(VLOOKUP(CU51,'Начисление очков 2023'!$AF$4:$AG$69,2,FALSE),0)</f>
        <v>0</v>
      </c>
      <c r="CW51" s="32" t="s">
        <v>572</v>
      </c>
      <c r="CX51" s="31">
        <f>IFERROR(VLOOKUP(CW51,'Начисление очков 2023'!$AA$4:$AB$69,2,FALSE),0)</f>
        <v>0</v>
      </c>
      <c r="CY51" s="6" t="s">
        <v>572</v>
      </c>
      <c r="CZ51" s="28">
        <f>IFERROR(VLOOKUP(CY51,'Начисление очков 2023'!$AA$4:$AB$69,2,FALSE),0)</f>
        <v>0</v>
      </c>
      <c r="DA51" s="32" t="s">
        <v>572</v>
      </c>
      <c r="DB51" s="31">
        <f>IFERROR(VLOOKUP(DA51,'Начисление очков 2023'!$L$4:$M$69,2,FALSE),0)</f>
        <v>0</v>
      </c>
      <c r="DC51" s="6" t="s">
        <v>572</v>
      </c>
      <c r="DD51" s="28">
        <f>IFERROR(VLOOKUP(DC51,'Начисление очков 2023'!$L$4:$M$69,2,FALSE),0)</f>
        <v>0</v>
      </c>
      <c r="DE51" s="32" t="s">
        <v>572</v>
      </c>
      <c r="DF51" s="31">
        <f>IFERROR(VLOOKUP(DE51,'Начисление очков 2023'!$G$4:$H$69,2,FALSE),0)</f>
        <v>0</v>
      </c>
      <c r="DG51" s="6" t="s">
        <v>572</v>
      </c>
      <c r="DH51" s="28">
        <f>IFERROR(VLOOKUP(DG51,'Начисление очков 2023'!$AA$4:$AB$69,2,FALSE),0)</f>
        <v>0</v>
      </c>
      <c r="DI51" s="32" t="s">
        <v>572</v>
      </c>
      <c r="DJ51" s="31">
        <f>IFERROR(VLOOKUP(DI51,'Начисление очков 2023'!$AF$4:$AG$69,2,FALSE),0)</f>
        <v>0</v>
      </c>
      <c r="DK51" s="6" t="s">
        <v>572</v>
      </c>
      <c r="DL51" s="28">
        <f>IFERROR(VLOOKUP(DK51,'Начисление очков 2023'!$V$4:$W$69,2,FALSE),0)</f>
        <v>0</v>
      </c>
      <c r="DM51" s="32" t="s">
        <v>572</v>
      </c>
      <c r="DN51" s="31">
        <f>IFERROR(VLOOKUP(DM51,'Начисление очков 2023'!$Q$4:$R$69,2,FALSE),0)</f>
        <v>0</v>
      </c>
      <c r="DO51" s="6" t="s">
        <v>572</v>
      </c>
      <c r="DP51" s="28">
        <f>IFERROR(VLOOKUP(DO51,'Начисление очков 2023'!$AA$4:$AB$69,2,FALSE),0)</f>
        <v>0</v>
      </c>
      <c r="DQ51" s="32" t="s">
        <v>572</v>
      </c>
      <c r="DR51" s="31">
        <f>IFERROR(VLOOKUP(DQ51,'Начисление очков 2023'!$AA$4:$AB$69,2,FALSE),0)</f>
        <v>0</v>
      </c>
      <c r="DS51" s="6" t="s">
        <v>572</v>
      </c>
      <c r="DT51" s="28">
        <f>IFERROR(VLOOKUP(DS51,'Начисление очков 2023'!$AA$4:$AB$69,2,FALSE),0)</f>
        <v>0</v>
      </c>
      <c r="DU51" s="32" t="s">
        <v>572</v>
      </c>
      <c r="DV51" s="31">
        <f>IFERROR(VLOOKUP(DU51,'Начисление очков 2023'!$AF$4:$AG$69,2,FALSE),0)</f>
        <v>0</v>
      </c>
      <c r="DW51" s="6" t="s">
        <v>572</v>
      </c>
      <c r="DX51" s="28">
        <f>IFERROR(VLOOKUP(DW51,'Начисление очков 2023'!$AA$4:$AB$69,2,FALSE),0)</f>
        <v>0</v>
      </c>
      <c r="DY51" s="32">
        <v>24</v>
      </c>
      <c r="DZ51" s="31">
        <f>IFERROR(VLOOKUP(DY51,'Начисление очков 2023'!$B$4:$C$69,2,FALSE),0)</f>
        <v>53</v>
      </c>
      <c r="EA51" s="6" t="s">
        <v>572</v>
      </c>
      <c r="EB51" s="28">
        <f>IFERROR(VLOOKUP(EA51,'Начисление очков 2023'!$AA$4:$AB$69,2,FALSE),0)</f>
        <v>0</v>
      </c>
      <c r="EC51" s="32" t="s">
        <v>572</v>
      </c>
      <c r="ED51" s="31">
        <f>IFERROR(VLOOKUP(EC51,'Начисление очков 2023'!$V$4:$W$69,2,FALSE),0)</f>
        <v>0</v>
      </c>
      <c r="EE51" s="6" t="s">
        <v>572</v>
      </c>
      <c r="EF51" s="28">
        <f>IFERROR(VLOOKUP(EE51,'Начисление очков 2023'!$AA$4:$AB$69,2,FALSE),0)</f>
        <v>0</v>
      </c>
      <c r="EG51" s="32" t="s">
        <v>572</v>
      </c>
      <c r="EH51" s="31">
        <f>IFERROR(VLOOKUP(EG51,'Начисление очков 2023'!$AA$4:$AB$69,2,FALSE),0)</f>
        <v>0</v>
      </c>
      <c r="EI51" s="6" t="s">
        <v>572</v>
      </c>
      <c r="EJ51" s="28">
        <f>IFERROR(VLOOKUP(EI51,'Начисление очков 2023'!$G$4:$H$69,2,FALSE),0)</f>
        <v>0</v>
      </c>
      <c r="EK51" s="32" t="s">
        <v>572</v>
      </c>
      <c r="EL51" s="31">
        <f>IFERROR(VLOOKUP(EK51,'Начисление очков 2023'!$V$4:$W$69,2,FALSE),0)</f>
        <v>0</v>
      </c>
      <c r="EM51" s="6" t="s">
        <v>572</v>
      </c>
      <c r="EN51" s="28">
        <f>IFERROR(VLOOKUP(EM51,'Начисление очков 2023'!$B$4:$C$101,2,FALSE),0)</f>
        <v>0</v>
      </c>
      <c r="EO51" s="32" t="s">
        <v>572</v>
      </c>
      <c r="EP51" s="31">
        <f>IFERROR(VLOOKUP(EO51,'Начисление очков 2023'!$AA$4:$AB$69,2,FALSE),0)</f>
        <v>0</v>
      </c>
      <c r="EQ51" s="6" t="s">
        <v>572</v>
      </c>
      <c r="ER51" s="28">
        <f>IFERROR(VLOOKUP(EQ51,'Начисление очков 2023'!$AF$4:$AG$69,2,FALSE),0)</f>
        <v>0</v>
      </c>
      <c r="ES51" s="32" t="s">
        <v>572</v>
      </c>
      <c r="ET51" s="31">
        <f>IFERROR(VLOOKUP(ES51,'Начисление очков 2023'!$B$4:$C$101,2,FALSE),0)</f>
        <v>0</v>
      </c>
      <c r="EU51" s="6" t="s">
        <v>572</v>
      </c>
      <c r="EV51" s="28">
        <f>IFERROR(VLOOKUP(EU51,'Начисление очков 2023'!$G$4:$H$69,2,FALSE),0)</f>
        <v>0</v>
      </c>
      <c r="EW51" s="32" t="s">
        <v>572</v>
      </c>
      <c r="EX51" s="31">
        <f>IFERROR(VLOOKUP(EW51,'Начисление очков 2023'!$AA$4:$AB$69,2,FALSE),0)</f>
        <v>0</v>
      </c>
      <c r="EY51" s="6"/>
      <c r="EZ51" s="28">
        <f>IFERROR(VLOOKUP(EY51,'Начисление очков 2023'!$AA$4:$AB$69,2,FALSE),0)</f>
        <v>0</v>
      </c>
      <c r="FA51" s="32" t="s">
        <v>572</v>
      </c>
      <c r="FB51" s="31">
        <f>IFERROR(VLOOKUP(FA51,'Начисление очков 2023'!$L$4:$M$69,2,FALSE),0)</f>
        <v>0</v>
      </c>
      <c r="FC51" s="6" t="s">
        <v>572</v>
      </c>
      <c r="FD51" s="28">
        <f>IFERROR(VLOOKUP(FC51,'Начисление очков 2023'!$AF$4:$AG$69,2,FALSE),0)</f>
        <v>0</v>
      </c>
      <c r="FE51" s="32" t="s">
        <v>572</v>
      </c>
      <c r="FF51" s="31">
        <f>IFERROR(VLOOKUP(FE51,'Начисление очков 2023'!$AA$4:$AB$69,2,FALSE),0)</f>
        <v>0</v>
      </c>
      <c r="FG51" s="6" t="s">
        <v>572</v>
      </c>
      <c r="FH51" s="28">
        <f>IFERROR(VLOOKUP(FG51,'Начисление очков 2023'!$G$4:$H$69,2,FALSE),0)</f>
        <v>0</v>
      </c>
      <c r="FI51" s="32" t="s">
        <v>572</v>
      </c>
      <c r="FJ51" s="31">
        <f>IFERROR(VLOOKUP(FI51,'Начисление очков 2023'!$AA$4:$AB$69,2,FALSE),0)</f>
        <v>0</v>
      </c>
      <c r="FK51" s="6" t="s">
        <v>572</v>
      </c>
      <c r="FL51" s="28">
        <f>IFERROR(VLOOKUP(FK51,'Начисление очков 2023'!$AA$4:$AB$69,2,FALSE),0)</f>
        <v>0</v>
      </c>
      <c r="FM51" s="32" t="s">
        <v>572</v>
      </c>
      <c r="FN51" s="31">
        <f>IFERROR(VLOOKUP(FM51,'Начисление очков 2023'!$AA$4:$AB$69,2,FALSE),0)</f>
        <v>0</v>
      </c>
      <c r="FO51" s="6" t="s">
        <v>572</v>
      </c>
      <c r="FP51" s="28">
        <f>IFERROR(VLOOKUP(FO51,'Начисление очков 2023'!$AF$4:$AG$69,2,FALSE),0)</f>
        <v>0</v>
      </c>
      <c r="FQ51" s="109">
        <v>42</v>
      </c>
      <c r="FR51" s="110" t="s">
        <v>563</v>
      </c>
      <c r="FS51" s="110"/>
      <c r="FT51" s="109">
        <v>4</v>
      </c>
      <c r="FU51" s="111"/>
      <c r="FV51" s="108">
        <v>413</v>
      </c>
      <c r="FW51" s="106">
        <v>0</v>
      </c>
      <c r="FX51" s="107" t="s">
        <v>563</v>
      </c>
      <c r="FY51" s="108">
        <v>413</v>
      </c>
      <c r="FZ51" s="127" t="s">
        <v>572</v>
      </c>
      <c r="GA51" s="121">
        <f>IFERROR(VLOOKUP(FZ51,'Начисление очков 2023'!$AA$4:$AB$69,2,FALSE),0)</f>
        <v>0</v>
      </c>
    </row>
    <row r="52" spans="1:205" ht="15.95" customHeight="1" x14ac:dyDescent="0.25">
      <c r="B52" s="6" t="str">
        <f>IFERROR(INDEX('Ласт турнир'!$A$1:$A$96,MATCH($D52,'Ласт турнир'!$B$1:$B$96,0)),"")</f>
        <v/>
      </c>
      <c r="D52" s="39" t="s">
        <v>348</v>
      </c>
      <c r="E52" s="40">
        <f>E51+1</f>
        <v>43</v>
      </c>
      <c r="F52" s="59" t="str">
        <f>IF(FQ52=0," ",IF(FQ52-E52=0," ",FQ52-E52))</f>
        <v xml:space="preserve"> </v>
      </c>
      <c r="G52" s="44"/>
      <c r="H52" s="54">
        <v>3.5</v>
      </c>
      <c r="I52" s="134"/>
      <c r="J52" s="139">
        <f>AB52+AP52+BB52+BN52+BR52+SUMPRODUCT(LARGE((T52,V52,X52,Z52,AD52,AF52,AH52,AJ52,AL52,AN52,AR52,AT52,AV52,AX52,AZ52,BD52,BF52,BH52,BJ52,BL52,BP52,BT52,BV52,BX52,BZ52,CB52,CD52,CF52,CH52,CJ52,CL52,CN52,CP52,CR52,CT52,CV52,CX52,CZ52,DB52,DD52,DF52,DH52,DJ52,DL52,DN52,DP52,DR52,DT52,DV52,DX52,DZ52,EB52,ED52,EF52,EH52,EJ52,EL52,EN52,EP52,ER52,ET52,EV52,EX52,EZ52,FB52,FD52,FF52,FH52,FJ52,FL52,FN52,FP52),{1,2,3,4,5,6,7,8}))</f>
        <v>385</v>
      </c>
      <c r="K52" s="135">
        <f>J52-FV52</f>
        <v>0</v>
      </c>
      <c r="L52" s="140" t="str">
        <f>IF(SUMIF(S52:FP52,"&lt;0")&lt;&gt;0,SUMIF(S52:FP52,"&lt;0")*(-1)," ")</f>
        <v xml:space="preserve"> </v>
      </c>
      <c r="M52" s="141">
        <f>T52+V52+X52+Z52+AB52+AD52+AF52+AH52+AJ52+AL52+AN52+AP52+AR52+AT52+AV52+AX52+AZ52+BB52+BD52+BF52+BH52+BJ52+BL52+BN52+BP52+BR52+BT52+BV52+BX52+BZ52+CB52+CD52+CF52+CH52+CJ52+CL52+CN52+CP52+CR52+CT52+CV52+CX52+CZ52+DB52+DD52+DF52+DH52+DJ52+DL52+DN52+DP52+DR52+DT52+DV52+DX52+DZ52+EB52+ED52+EF52+EH52+EJ52+EL52+EN52+EP52+ER52+ET52+EV52+EX52+EZ52+FB52+FD52+FF52+FH52+FJ52+FL52+FN52+FP52</f>
        <v>621</v>
      </c>
      <c r="N52" s="135">
        <f>M52-FY52</f>
        <v>0</v>
      </c>
      <c r="O52" s="136">
        <f>ROUNDUP(COUNTIF(S52:FP52,"&gt; 0")/2,0)</f>
        <v>32</v>
      </c>
      <c r="P52" s="142">
        <f>IF(O52=0,"-",IF(O52-R52&gt;8,J52/(8+R52),J52/O52))</f>
        <v>29.615384615384617</v>
      </c>
      <c r="Q52" s="145">
        <f>IF(OR(M52=0,O52=0),"-",M52/O52)</f>
        <v>19.40625</v>
      </c>
      <c r="R52" s="150">
        <f>+IF(AA52="",0,1)+IF(AO52="",0,1)++IF(BA52="",0,1)+IF(BM52="",0,1)+IF(BQ52="",0,1)</f>
        <v>5</v>
      </c>
      <c r="S52" s="6" t="s">
        <v>572</v>
      </c>
      <c r="T52" s="28">
        <f>IFERROR(VLOOKUP(S52,'Начисление очков 2024'!$AA$4:$AB$69,2,FALSE),0)</f>
        <v>0</v>
      </c>
      <c r="U52" s="32" t="s">
        <v>572</v>
      </c>
      <c r="V52" s="31">
        <f>IFERROR(VLOOKUP(U52,'Начисление очков 2024'!$AA$4:$AB$69,2,FALSE),0)</f>
        <v>0</v>
      </c>
      <c r="W52" s="6">
        <v>20</v>
      </c>
      <c r="X52" s="28">
        <f>IFERROR(VLOOKUP(W52,'Начисление очков 2024'!$L$4:$M$69,2,FALSE),0)</f>
        <v>16</v>
      </c>
      <c r="Y52" s="32" t="s">
        <v>572</v>
      </c>
      <c r="Z52" s="31">
        <f>IFERROR(VLOOKUP(Y52,'Начисление очков 2024'!$AA$4:$AB$69,2,FALSE),0)</f>
        <v>0</v>
      </c>
      <c r="AA52" s="6">
        <v>16</v>
      </c>
      <c r="AB52" s="28">
        <f>ROUND(IFERROR(VLOOKUP(AA52,'Начисление очков 2024'!$L$4:$M$69,2,FALSE),0)/4,0)</f>
        <v>8</v>
      </c>
      <c r="AC52" s="32" t="s">
        <v>572</v>
      </c>
      <c r="AD52" s="31">
        <f>IFERROR(VLOOKUP(AC52,'Начисление очков 2024'!$AA$4:$AB$69,2,FALSE),0)</f>
        <v>0</v>
      </c>
      <c r="AE52" s="6" t="s">
        <v>572</v>
      </c>
      <c r="AF52" s="28">
        <f>IFERROR(VLOOKUP(AE52,'Начисление очков 2024'!$AA$4:$AB$69,2,FALSE),0)</f>
        <v>0</v>
      </c>
      <c r="AG52" s="32">
        <v>6</v>
      </c>
      <c r="AH52" s="31">
        <f>IFERROR(VLOOKUP(AG52,'Начисление очков 2024'!$Q$4:$R$69,2,FALSE),0)</f>
        <v>45</v>
      </c>
      <c r="AI52" s="6" t="s">
        <v>572</v>
      </c>
      <c r="AJ52" s="28">
        <f>IFERROR(VLOOKUP(AI52,'Начисление очков 2024'!$AA$4:$AB$69,2,FALSE),0)</f>
        <v>0</v>
      </c>
      <c r="AK52" s="32" t="s">
        <v>572</v>
      </c>
      <c r="AL52" s="31">
        <f>IFERROR(VLOOKUP(AK52,'Начисление очков 2024'!$AA$4:$AB$69,2,FALSE),0)</f>
        <v>0</v>
      </c>
      <c r="AM52" s="6" t="s">
        <v>572</v>
      </c>
      <c r="AN52" s="28">
        <f>IFERROR(VLOOKUP(AM52,'Начисление очков 2023'!$AF$4:$AG$69,2,FALSE),0)</f>
        <v>0</v>
      </c>
      <c r="AO52" s="32">
        <v>16</v>
      </c>
      <c r="AP52" s="31">
        <f>ROUND(IFERROR(VLOOKUP(AO52,'Начисление очков 2024'!$G$4:$H$69,2,FALSE),0)/4,0)</f>
        <v>14</v>
      </c>
      <c r="AQ52" s="6" t="s">
        <v>572</v>
      </c>
      <c r="AR52" s="28">
        <f>IFERROR(VLOOKUP(AQ52,'Начисление очков 2024'!$AA$4:$AB$69,2,FALSE),0)</f>
        <v>0</v>
      </c>
      <c r="AS52" s="32" t="s">
        <v>572</v>
      </c>
      <c r="AT52" s="31">
        <f>IFERROR(VLOOKUP(AS52,'Начисление очков 2024'!$G$4:$H$69,2,FALSE),0)</f>
        <v>0</v>
      </c>
      <c r="AU52" s="6" t="s">
        <v>572</v>
      </c>
      <c r="AV52" s="28">
        <f>IFERROR(VLOOKUP(AU52,'Начисление очков 2023'!$V$4:$W$69,2,FALSE),0)</f>
        <v>0</v>
      </c>
      <c r="AW52" s="32">
        <v>24</v>
      </c>
      <c r="AX52" s="31">
        <f>IFERROR(VLOOKUP(AW52,'Начисление очков 2024'!$Q$4:$R$69,2,FALSE),0)</f>
        <v>8</v>
      </c>
      <c r="AY52" s="6" t="s">
        <v>572</v>
      </c>
      <c r="AZ52" s="28">
        <f>IFERROR(VLOOKUP(AY52,'Начисление очков 2024'!$AA$4:$AB$69,2,FALSE),0)</f>
        <v>0</v>
      </c>
      <c r="BA52" s="32">
        <v>18</v>
      </c>
      <c r="BB52" s="31">
        <f>ROUND(IFERROR(VLOOKUP(BA52,'Начисление очков 2024'!$G$4:$H$69,2,FALSE),0)/4,0)</f>
        <v>10</v>
      </c>
      <c r="BC52" s="6" t="s">
        <v>572</v>
      </c>
      <c r="BD52" s="28">
        <f>IFERROR(VLOOKUP(BC52,'Начисление очков 2023'!$AA$4:$AB$69,2,FALSE),0)</f>
        <v>0</v>
      </c>
      <c r="BE52" s="32" t="s">
        <v>572</v>
      </c>
      <c r="BF52" s="31">
        <f>IFERROR(VLOOKUP(BE52,'Начисление очков 2024'!$G$4:$H$69,2,FALSE),0)</f>
        <v>0</v>
      </c>
      <c r="BG52" s="6">
        <v>10</v>
      </c>
      <c r="BH52" s="28">
        <f>IFERROR(VLOOKUP(BG52,'Начисление очков 2024'!$Q$4:$R$69,2,FALSE),0)</f>
        <v>27</v>
      </c>
      <c r="BI52" s="32" t="s">
        <v>572</v>
      </c>
      <c r="BJ52" s="31">
        <f>IFERROR(VLOOKUP(BI52,'Начисление очков 2024'!$AA$4:$AB$69,2,FALSE),0)</f>
        <v>0</v>
      </c>
      <c r="BK52" s="6">
        <v>32</v>
      </c>
      <c r="BL52" s="28">
        <f>IFERROR(VLOOKUP(BK52,'Начисление очков 2023'!$V$4:$W$69,2,FALSE),0)</f>
        <v>5</v>
      </c>
      <c r="BM52" s="32">
        <v>16</v>
      </c>
      <c r="BN52" s="31">
        <f>ROUND(IFERROR(VLOOKUP(BM52,'Начисление очков 2023'!$L$4:$M$69,2,FALSE),0)/4,0)</f>
        <v>8</v>
      </c>
      <c r="BO52" s="6" t="s">
        <v>572</v>
      </c>
      <c r="BP52" s="28">
        <f>IFERROR(VLOOKUP(BO52,'Начисление очков 2023'!$AA$4:$AB$69,2,FALSE),0)</f>
        <v>0</v>
      </c>
      <c r="BQ52" s="32">
        <v>24</v>
      </c>
      <c r="BR52" s="31">
        <f>ROUND(IFERROR(VLOOKUP(BQ52,'Начисление очков 2023'!$L$4:$M$69,2,FALSE),0)/4,0)</f>
        <v>3</v>
      </c>
      <c r="BS52" s="6" t="s">
        <v>572</v>
      </c>
      <c r="BT52" s="28">
        <f>IFERROR(VLOOKUP(BS52,'Начисление очков 2023'!$AA$4:$AB$69,2,FALSE),0)</f>
        <v>0</v>
      </c>
      <c r="BU52" s="32">
        <v>24</v>
      </c>
      <c r="BV52" s="31">
        <f>IFERROR(VLOOKUP(BU52,'Начисление очков 2023'!$L$4:$M$69,2,FALSE),0)</f>
        <v>12</v>
      </c>
      <c r="BW52" s="6" t="s">
        <v>572</v>
      </c>
      <c r="BX52" s="28">
        <f>IFERROR(VLOOKUP(BW52,'Начисление очков 2023'!$AA$4:$AB$69,2,FALSE),0)</f>
        <v>0</v>
      </c>
      <c r="BY52" s="32" t="s">
        <v>572</v>
      </c>
      <c r="BZ52" s="31">
        <f>IFERROR(VLOOKUP(BY52,'Начисление очков 2023'!$AF$4:$AG$69,2,FALSE),0)</f>
        <v>0</v>
      </c>
      <c r="CA52" s="6">
        <v>32</v>
      </c>
      <c r="CB52" s="28">
        <f>IFERROR(VLOOKUP(CA52,'Начисление очков 2023'!$V$4:$W$69,2,FALSE),0)</f>
        <v>5</v>
      </c>
      <c r="CC52" s="32" t="s">
        <v>572</v>
      </c>
      <c r="CD52" s="31">
        <f>IFERROR(VLOOKUP(CC52,'Начисление очков 2023'!$AA$4:$AB$69,2,FALSE),0)</f>
        <v>0</v>
      </c>
      <c r="CE52" s="47"/>
      <c r="CF52" s="96"/>
      <c r="CG52" s="32" t="s">
        <v>572</v>
      </c>
      <c r="CH52" s="31">
        <f>IFERROR(VLOOKUP(CG52,'Начисление очков 2023'!$AA$4:$AB$69,2,FALSE),0)</f>
        <v>0</v>
      </c>
      <c r="CI52" s="6">
        <v>60</v>
      </c>
      <c r="CJ52" s="28">
        <f>IFERROR(VLOOKUP(CI52,'Начисление очков 2023_1'!$B$4:$C$117,2,FALSE),0)</f>
        <v>14</v>
      </c>
      <c r="CK52" s="32">
        <v>12</v>
      </c>
      <c r="CL52" s="31">
        <f>IFERROR(VLOOKUP(CK52,'Начисление очков 2023'!$V$4:$W$69,2,FALSE),0)</f>
        <v>22</v>
      </c>
      <c r="CM52" s="6" t="s">
        <v>572</v>
      </c>
      <c r="CN52" s="28">
        <f>IFERROR(VLOOKUP(CM52,'Начисление очков 2023'!$AF$4:$AG$69,2,FALSE),0)</f>
        <v>0</v>
      </c>
      <c r="CO52" s="32">
        <v>24</v>
      </c>
      <c r="CP52" s="31">
        <f>IFERROR(VLOOKUP(CO52,'Начисление очков 2023'!$G$4:$H$69,2,FALSE),0)</f>
        <v>21</v>
      </c>
      <c r="CQ52" s="6" t="s">
        <v>572</v>
      </c>
      <c r="CR52" s="28">
        <f>IFERROR(VLOOKUP(CQ52,'Начисление очков 2023'!$AA$4:$AB$69,2,FALSE),0)</f>
        <v>0</v>
      </c>
      <c r="CS52" s="32">
        <v>24</v>
      </c>
      <c r="CT52" s="31">
        <f>IFERROR(VLOOKUP(CS52,'Начисление очков 2023'!$Q$4:$R$69,2,FALSE),0)</f>
        <v>8</v>
      </c>
      <c r="CU52" s="6" t="s">
        <v>572</v>
      </c>
      <c r="CV52" s="28">
        <f>IFERROR(VLOOKUP(CU52,'Начисление очков 2023'!$AF$4:$AG$69,2,FALSE),0)</f>
        <v>0</v>
      </c>
      <c r="CW52" s="32" t="s">
        <v>572</v>
      </c>
      <c r="CX52" s="31">
        <f>IFERROR(VLOOKUP(CW52,'Начисление очков 2023'!$AA$4:$AB$69,2,FALSE),0)</f>
        <v>0</v>
      </c>
      <c r="CY52" s="6" t="s">
        <v>572</v>
      </c>
      <c r="CZ52" s="28">
        <f>IFERROR(VLOOKUP(CY52,'Начисление очков 2023'!$AA$4:$AB$69,2,FALSE),0)</f>
        <v>0</v>
      </c>
      <c r="DA52" s="32">
        <v>12</v>
      </c>
      <c r="DB52" s="31">
        <f>IFERROR(VLOOKUP(DA52,'Начисление очков 2023'!$L$4:$M$69,2,FALSE),0)</f>
        <v>40</v>
      </c>
      <c r="DC52" s="6">
        <v>40</v>
      </c>
      <c r="DD52" s="28">
        <f>IFERROR(VLOOKUP(DC52,'Начисление очков 2023'!$L$4:$M$69,2,FALSE),0)</f>
        <v>3</v>
      </c>
      <c r="DE52" s="32">
        <v>12</v>
      </c>
      <c r="DF52" s="31">
        <f>IFERROR(VLOOKUP(DE52,'Начисление очков 2023'!$G$4:$H$69,2,FALSE),0)</f>
        <v>65</v>
      </c>
      <c r="DG52" s="6" t="s">
        <v>572</v>
      </c>
      <c r="DH52" s="28">
        <f>IFERROR(VLOOKUP(DG52,'Начисление очков 2023'!$AA$4:$AB$69,2,FALSE),0)</f>
        <v>0</v>
      </c>
      <c r="DI52" s="32" t="s">
        <v>572</v>
      </c>
      <c r="DJ52" s="31">
        <f>IFERROR(VLOOKUP(DI52,'Начисление очков 2023'!$AF$4:$AG$69,2,FALSE),0)</f>
        <v>0</v>
      </c>
      <c r="DK52" s="6">
        <v>16</v>
      </c>
      <c r="DL52" s="28">
        <f>IFERROR(VLOOKUP(DK52,'Начисление очков 2023'!$V$4:$W$69,2,FALSE),0)</f>
        <v>17</v>
      </c>
      <c r="DM52" s="32">
        <v>32</v>
      </c>
      <c r="DN52" s="31">
        <f>IFERROR(VLOOKUP(DM52,'Начисление очков 2023'!$Q$4:$R$69,2,FALSE),0)</f>
        <v>6</v>
      </c>
      <c r="DO52" s="6" t="s">
        <v>572</v>
      </c>
      <c r="DP52" s="28">
        <f>IFERROR(VLOOKUP(DO52,'Начисление очков 2023'!$AA$4:$AB$69,2,FALSE),0)</f>
        <v>0</v>
      </c>
      <c r="DQ52" s="32" t="s">
        <v>572</v>
      </c>
      <c r="DR52" s="31">
        <f>IFERROR(VLOOKUP(DQ52,'Начисление очков 2023'!$AA$4:$AB$69,2,FALSE),0)</f>
        <v>0</v>
      </c>
      <c r="DS52" s="6" t="s">
        <v>572</v>
      </c>
      <c r="DT52" s="28">
        <f>IFERROR(VLOOKUP(DS52,'Начисление очков 2023'!$AA$4:$AB$69,2,FALSE),0)</f>
        <v>0</v>
      </c>
      <c r="DU52" s="32" t="s">
        <v>572</v>
      </c>
      <c r="DV52" s="31">
        <f>IFERROR(VLOOKUP(DU52,'Начисление очков 2023'!$AF$4:$AG$69,2,FALSE),0)</f>
        <v>0</v>
      </c>
      <c r="DW52" s="6" t="s">
        <v>572</v>
      </c>
      <c r="DX52" s="28">
        <f>IFERROR(VLOOKUP(DW52,'Начисление очков 2023'!$AA$4:$AB$69,2,FALSE),0)</f>
        <v>0</v>
      </c>
      <c r="DY52" s="32">
        <v>32</v>
      </c>
      <c r="DZ52" s="31">
        <f>IFERROR(VLOOKUP(DY52,'Начисление очков 2023'!$B$4:$C$69,2,FALSE),0)</f>
        <v>35</v>
      </c>
      <c r="EA52" s="6" t="s">
        <v>572</v>
      </c>
      <c r="EB52" s="28">
        <f>IFERROR(VLOOKUP(EA52,'Начисление очков 2023'!$AA$4:$AB$69,2,FALSE),0)</f>
        <v>0</v>
      </c>
      <c r="EC52" s="32">
        <v>16</v>
      </c>
      <c r="ED52" s="31">
        <f>IFERROR(VLOOKUP(EC52,'Начисление очков 2023'!$V$4:$W$69,2,FALSE),0)</f>
        <v>17</v>
      </c>
      <c r="EE52" s="6" t="s">
        <v>572</v>
      </c>
      <c r="EF52" s="28">
        <f>IFERROR(VLOOKUP(EE52,'Начисление очков 2023'!$AA$4:$AB$69,2,FALSE),0)</f>
        <v>0</v>
      </c>
      <c r="EG52" s="32" t="s">
        <v>572</v>
      </c>
      <c r="EH52" s="31">
        <f>IFERROR(VLOOKUP(EG52,'Начисление очков 2023'!$AA$4:$AB$69,2,FALSE),0)</f>
        <v>0</v>
      </c>
      <c r="EI52" s="6" t="s">
        <v>572</v>
      </c>
      <c r="EJ52" s="28">
        <f>IFERROR(VLOOKUP(EI52,'Начисление очков 2023'!$G$4:$H$69,2,FALSE),0)</f>
        <v>0</v>
      </c>
      <c r="EK52" s="32">
        <v>6</v>
      </c>
      <c r="EL52" s="31">
        <f>IFERROR(VLOOKUP(EK52,'Начисление очков 2023'!$V$4:$W$69,2,FALSE),0)</f>
        <v>40</v>
      </c>
      <c r="EM52" s="6">
        <v>32</v>
      </c>
      <c r="EN52" s="28">
        <f>IFERROR(VLOOKUP(EM52,'Начисление очков 2023'!$B$4:$C$101,2,FALSE),0)</f>
        <v>35</v>
      </c>
      <c r="EO52" s="32" t="s">
        <v>572</v>
      </c>
      <c r="EP52" s="31">
        <f>IFERROR(VLOOKUP(EO52,'Начисление очков 2023'!$AA$4:$AB$69,2,FALSE),0)</f>
        <v>0</v>
      </c>
      <c r="EQ52" s="6" t="s">
        <v>572</v>
      </c>
      <c r="ER52" s="28">
        <f>IFERROR(VLOOKUP(EQ52,'Начисление очков 2023'!$AF$4:$AG$69,2,FALSE),0)</f>
        <v>0</v>
      </c>
      <c r="ES52" s="32">
        <v>45</v>
      </c>
      <c r="ET52" s="31">
        <f>IFERROR(VLOOKUP(ES52,'Начисление очков 2023'!$B$4:$C$101,2,FALSE),0)</f>
        <v>21</v>
      </c>
      <c r="EU52" s="6" t="s">
        <v>572</v>
      </c>
      <c r="EV52" s="28">
        <f>IFERROR(VLOOKUP(EU52,'Начисление очков 2023'!$G$4:$H$69,2,FALSE),0)</f>
        <v>0</v>
      </c>
      <c r="EW52" s="32">
        <v>6</v>
      </c>
      <c r="EX52" s="31">
        <f>IFERROR(VLOOKUP(EW52,'Начисление очков 2023'!$AA$4:$AB$69,2,FALSE),0)</f>
        <v>11</v>
      </c>
      <c r="EY52" s="6">
        <v>4</v>
      </c>
      <c r="EZ52" s="28">
        <f>IFERROR(VLOOKUP(EY52,'Начисление очков 2023'!$AA$4:$AB$69,2,FALSE),0)</f>
        <v>15</v>
      </c>
      <c r="FA52" s="32" t="s">
        <v>572</v>
      </c>
      <c r="FB52" s="31">
        <f>IFERROR(VLOOKUP(FA52,'Начисление очков 2023'!$L$4:$M$69,2,FALSE),0)</f>
        <v>0</v>
      </c>
      <c r="FC52" s="6" t="s">
        <v>572</v>
      </c>
      <c r="FD52" s="28">
        <f>IFERROR(VLOOKUP(FC52,'Начисление очков 2023'!$AF$4:$AG$69,2,FALSE),0)</f>
        <v>0</v>
      </c>
      <c r="FE52" s="32">
        <v>16</v>
      </c>
      <c r="FF52" s="31">
        <f>IFERROR(VLOOKUP(FE52,'Начисление очков 2023'!$AA$4:$AB$69,2,FALSE),0)</f>
        <v>7</v>
      </c>
      <c r="FG52" s="6">
        <v>16</v>
      </c>
      <c r="FH52" s="28">
        <f>IFERROR(VLOOKUP(FG52,'Начисление очков 2023'!$G$4:$H$69,2,FALSE),0)</f>
        <v>55</v>
      </c>
      <c r="FI52" s="32" t="s">
        <v>572</v>
      </c>
      <c r="FJ52" s="31">
        <f>IFERROR(VLOOKUP(FI52,'Начисление очков 2023'!$AA$4:$AB$69,2,FALSE),0)</f>
        <v>0</v>
      </c>
      <c r="FK52" s="6">
        <v>3</v>
      </c>
      <c r="FL52" s="28">
        <f>IFERROR(VLOOKUP(FK52,'Начисление очков 2023'!$AA$4:$AB$69,2,FALSE),0)</f>
        <v>21</v>
      </c>
      <c r="FM52" s="32">
        <v>16</v>
      </c>
      <c r="FN52" s="31">
        <f>IFERROR(VLOOKUP(FM52,'Начисление очков 2023'!$AA$4:$AB$69,2,FALSE),0)</f>
        <v>7</v>
      </c>
      <c r="FO52" s="6" t="s">
        <v>572</v>
      </c>
      <c r="FP52" s="28">
        <f>IFERROR(VLOOKUP(FO52,'Начисление очков 2023'!$AF$4:$AG$69,2,FALSE),0)</f>
        <v>0</v>
      </c>
      <c r="FQ52" s="109">
        <v>43</v>
      </c>
      <c r="FR52" s="110" t="s">
        <v>563</v>
      </c>
      <c r="FS52" s="110"/>
      <c r="FT52" s="109">
        <v>3.5</v>
      </c>
      <c r="FU52" s="111"/>
      <c r="FV52" s="108">
        <v>385</v>
      </c>
      <c r="FW52" s="106">
        <v>0</v>
      </c>
      <c r="FX52" s="107" t="s">
        <v>563</v>
      </c>
      <c r="FY52" s="108">
        <v>621</v>
      </c>
      <c r="FZ52" s="127" t="s">
        <v>572</v>
      </c>
      <c r="GA52" s="121">
        <f>IFERROR(VLOOKUP(FZ52,'Начисление очков 2023'!$AA$4:$AB$69,2,FALSE),0)</f>
        <v>0</v>
      </c>
    </row>
    <row r="53" spans="1:205" ht="15.95" customHeight="1" x14ac:dyDescent="0.25">
      <c r="B53" s="6" t="str">
        <f>IFERROR(INDEX('Ласт турнир'!$A$1:$A$96,MATCH($D53,'Ласт турнир'!$B$1:$B$96,0)),"")</f>
        <v/>
      </c>
      <c r="D53" s="39" t="s">
        <v>257</v>
      </c>
      <c r="E53" s="40">
        <f>E52+1</f>
        <v>44</v>
      </c>
      <c r="F53" s="59" t="str">
        <f>IF(FQ53=0," ",IF(FQ53-E53=0," ",FQ53-E53))</f>
        <v xml:space="preserve"> </v>
      </c>
      <c r="G53" s="44"/>
      <c r="H53" s="54">
        <v>4</v>
      </c>
      <c r="I53" s="134"/>
      <c r="J53" s="139">
        <f>AB53+AP53+BB53+BN53+BR53+SUMPRODUCT(LARGE((T53,V53,X53,Z53,AD53,AF53,AH53,AJ53,AL53,AN53,AR53,AT53,AV53,AX53,AZ53,BD53,BF53,BH53,BJ53,BL53,BP53,BT53,BV53,BX53,BZ53,CB53,CD53,CF53,CH53,CJ53,CL53,CN53,CP53,CR53,CT53,CV53,CX53,CZ53,DB53,DD53,DF53,DH53,DJ53,DL53,DN53,DP53,DR53,DT53,DV53,DX53,DZ53,EB53,ED53,EF53,EH53,EJ53,EL53,EN53,EP53,ER53,ET53,EV53,EX53,EZ53,FB53,FD53,FF53,FH53,FJ53,FL53,FN53,FP53),{1,2,3,4,5,6,7,8}))</f>
        <v>384</v>
      </c>
      <c r="K53" s="135">
        <f>J53-FV53</f>
        <v>0</v>
      </c>
      <c r="L53" s="140" t="str">
        <f>IF(SUMIF(S53:FP53,"&lt;0")&lt;&gt;0,SUMIF(S53:FP53,"&lt;0")*(-1)," ")</f>
        <v xml:space="preserve"> </v>
      </c>
      <c r="M53" s="141">
        <f>T53+V53+X53+Z53+AB53+AD53+AF53+AH53+AJ53+AL53+AN53+AP53+AR53+AT53+AV53+AX53+AZ53+BB53+BD53+BF53+BH53+BJ53+BL53+BN53+BP53+BR53+BT53+BV53+BX53+BZ53+CB53+CD53+CF53+CH53+CJ53+CL53+CN53+CP53+CR53+CT53+CV53+CX53+CZ53+DB53+DD53+DF53+DH53+DJ53+DL53+DN53+DP53+DR53+DT53+DV53+DX53+DZ53+EB53+ED53+EF53+EH53+EJ53+EL53+EN53+EP53+ER53+ET53+EV53+EX53+EZ53+FB53+FD53+FF53+FH53+FJ53+FL53+FN53+FP53</f>
        <v>433</v>
      </c>
      <c r="N53" s="135">
        <f>M53-FY53</f>
        <v>0</v>
      </c>
      <c r="O53" s="136">
        <f>ROUNDUP(COUNTIF(S53:FP53,"&gt; 0")/2,0)</f>
        <v>16</v>
      </c>
      <c r="P53" s="142">
        <f>IF(O53=0,"-",IF(O53-R53&gt;8,J53/(8+R53),J53/O53))</f>
        <v>34.909090909090907</v>
      </c>
      <c r="Q53" s="145">
        <f>IF(OR(M53=0,O53=0),"-",M53/O53)</f>
        <v>27.0625</v>
      </c>
      <c r="R53" s="150">
        <f>+IF(AA53="",0,1)+IF(AO53="",0,1)++IF(BA53="",0,1)+IF(BM53="",0,1)+IF(BQ53="",0,1)</f>
        <v>3</v>
      </c>
      <c r="S53" s="6" t="s">
        <v>572</v>
      </c>
      <c r="T53" s="28">
        <f>IFERROR(VLOOKUP(S53,'Начисление очков 2024'!$AA$4:$AB$69,2,FALSE),0)</f>
        <v>0</v>
      </c>
      <c r="U53" s="32" t="s">
        <v>572</v>
      </c>
      <c r="V53" s="31">
        <f>IFERROR(VLOOKUP(U53,'Начисление очков 2024'!$AA$4:$AB$69,2,FALSE),0)</f>
        <v>0</v>
      </c>
      <c r="W53" s="6">
        <v>32</v>
      </c>
      <c r="X53" s="28">
        <f>IFERROR(VLOOKUP(W53,'Начисление очков 2024'!$L$4:$M$69,2,FALSE),0)</f>
        <v>10</v>
      </c>
      <c r="Y53" s="32" t="s">
        <v>572</v>
      </c>
      <c r="Z53" s="31">
        <f>IFERROR(VLOOKUP(Y53,'Начисление очков 2024'!$AA$4:$AB$69,2,FALSE),0)</f>
        <v>0</v>
      </c>
      <c r="AA53" s="6">
        <v>16</v>
      </c>
      <c r="AB53" s="28">
        <f>ROUND(IFERROR(VLOOKUP(AA53,'Начисление очков 2024'!$L$4:$M$69,2,FALSE),0)/4,0)</f>
        <v>8</v>
      </c>
      <c r="AC53" s="32" t="s">
        <v>572</v>
      </c>
      <c r="AD53" s="31">
        <f>IFERROR(VLOOKUP(AC53,'Начисление очков 2024'!$AA$4:$AB$69,2,FALSE),0)</f>
        <v>0</v>
      </c>
      <c r="AE53" s="6" t="s">
        <v>572</v>
      </c>
      <c r="AF53" s="28">
        <f>IFERROR(VLOOKUP(AE53,'Начисление очков 2024'!$AA$4:$AB$69,2,FALSE),0)</f>
        <v>0</v>
      </c>
      <c r="AG53" s="32">
        <v>10</v>
      </c>
      <c r="AH53" s="31">
        <f>IFERROR(VLOOKUP(AG53,'Начисление очков 2024'!$Q$4:$R$69,2,FALSE),0)</f>
        <v>27</v>
      </c>
      <c r="AI53" s="6" t="s">
        <v>572</v>
      </c>
      <c r="AJ53" s="28">
        <f>IFERROR(VLOOKUP(AI53,'Начисление очков 2024'!$AA$4:$AB$69,2,FALSE),0)</f>
        <v>0</v>
      </c>
      <c r="AK53" s="32" t="s">
        <v>572</v>
      </c>
      <c r="AL53" s="31">
        <f>IFERROR(VLOOKUP(AK53,'Начисление очков 2024'!$AA$4:$AB$69,2,FALSE),0)</f>
        <v>0</v>
      </c>
      <c r="AM53" s="6" t="s">
        <v>572</v>
      </c>
      <c r="AN53" s="28">
        <f>IFERROR(VLOOKUP(AM53,'Начисление очков 2023'!$AF$4:$AG$69,2,FALSE),0)</f>
        <v>0</v>
      </c>
      <c r="AO53" s="32">
        <v>16</v>
      </c>
      <c r="AP53" s="31">
        <f>ROUND(IFERROR(VLOOKUP(AO53,'Начисление очков 2024'!$G$4:$H$69,2,FALSE),0)/4,0)</f>
        <v>14</v>
      </c>
      <c r="AQ53" s="6" t="s">
        <v>572</v>
      </c>
      <c r="AR53" s="28">
        <f>IFERROR(VLOOKUP(AQ53,'Начисление очков 2024'!$AA$4:$AB$69,2,FALSE),0)</f>
        <v>0</v>
      </c>
      <c r="AS53" s="32">
        <v>17</v>
      </c>
      <c r="AT53" s="31">
        <f>IFERROR(VLOOKUP(AS53,'Начисление очков 2024'!$G$4:$H$69,2,FALSE),0)</f>
        <v>50</v>
      </c>
      <c r="AU53" s="6" t="s">
        <v>572</v>
      </c>
      <c r="AV53" s="28">
        <f>IFERROR(VLOOKUP(AU53,'Начисление очков 2023'!$V$4:$W$69,2,FALSE),0)</f>
        <v>0</v>
      </c>
      <c r="AW53" s="32" t="s">
        <v>572</v>
      </c>
      <c r="AX53" s="31">
        <f>IFERROR(VLOOKUP(AW53,'Начисление очков 2024'!$Q$4:$R$69,2,FALSE),0)</f>
        <v>0</v>
      </c>
      <c r="AY53" s="6" t="s">
        <v>572</v>
      </c>
      <c r="AZ53" s="28">
        <f>IFERROR(VLOOKUP(AY53,'Начисление очков 2024'!$AA$4:$AB$69,2,FALSE),0)</f>
        <v>0</v>
      </c>
      <c r="BA53" s="32" t="s">
        <v>572</v>
      </c>
      <c r="BB53" s="31">
        <f>ROUND(IFERROR(VLOOKUP(BA53,'Начисление очков 2024'!$G$4:$H$69,2,FALSE),0)/4,0)</f>
        <v>0</v>
      </c>
      <c r="BC53" s="6" t="s">
        <v>572</v>
      </c>
      <c r="BD53" s="28">
        <f>IFERROR(VLOOKUP(BC53,'Начисление очков 2023'!$AA$4:$AB$69,2,FALSE),0)</f>
        <v>0</v>
      </c>
      <c r="BE53" s="32" t="s">
        <v>572</v>
      </c>
      <c r="BF53" s="31">
        <f>IFERROR(VLOOKUP(BE53,'Начисление очков 2024'!$G$4:$H$69,2,FALSE),0)</f>
        <v>0</v>
      </c>
      <c r="BG53" s="6" t="s">
        <v>572</v>
      </c>
      <c r="BH53" s="28">
        <f>IFERROR(VLOOKUP(BG53,'Начисление очков 2024'!$Q$4:$R$69,2,FALSE),0)</f>
        <v>0</v>
      </c>
      <c r="BI53" s="32" t="s">
        <v>572</v>
      </c>
      <c r="BJ53" s="31">
        <f>IFERROR(VLOOKUP(BI53,'Начисление очков 2024'!$AA$4:$AB$69,2,FALSE),0)</f>
        <v>0</v>
      </c>
      <c r="BK53" s="6">
        <v>2</v>
      </c>
      <c r="BL53" s="28">
        <f>IFERROR(VLOOKUP(BK53,'Начисление очков 2023'!$V$4:$W$69,2,FALSE),0)</f>
        <v>90</v>
      </c>
      <c r="BM53" s="32" t="s">
        <v>572</v>
      </c>
      <c r="BN53" s="31">
        <f>ROUND(IFERROR(VLOOKUP(BM53,'Начисление очков 2023'!$L$4:$M$69,2,FALSE),0)/4,0)</f>
        <v>0</v>
      </c>
      <c r="BO53" s="6" t="s">
        <v>572</v>
      </c>
      <c r="BP53" s="28">
        <f>IFERROR(VLOOKUP(BO53,'Начисление очков 2023'!$AA$4:$AB$69,2,FALSE),0)</f>
        <v>0</v>
      </c>
      <c r="BQ53" s="32">
        <v>20</v>
      </c>
      <c r="BR53" s="31">
        <f>ROUND(IFERROR(VLOOKUP(BQ53,'Начисление очков 2023'!$L$4:$M$69,2,FALSE),0)/4,0)</f>
        <v>4</v>
      </c>
      <c r="BS53" s="6" t="s">
        <v>572</v>
      </c>
      <c r="BT53" s="28">
        <f>IFERROR(VLOOKUP(BS53,'Начисление очков 2023'!$AA$4:$AB$69,2,FALSE),0)</f>
        <v>0</v>
      </c>
      <c r="BU53" s="32" t="s">
        <v>572</v>
      </c>
      <c r="BV53" s="31">
        <f>IFERROR(VLOOKUP(BU53,'Начисление очков 2023'!$L$4:$M$69,2,FALSE),0)</f>
        <v>0</v>
      </c>
      <c r="BW53" s="6" t="s">
        <v>572</v>
      </c>
      <c r="BX53" s="28">
        <f>IFERROR(VLOOKUP(BW53,'Начисление очков 2023'!$AA$4:$AB$69,2,FALSE),0)</f>
        <v>0</v>
      </c>
      <c r="BY53" s="32" t="s">
        <v>572</v>
      </c>
      <c r="BZ53" s="31">
        <f>IFERROR(VLOOKUP(BY53,'Начисление очков 2023'!$AF$4:$AG$69,2,FALSE),0)</f>
        <v>0</v>
      </c>
      <c r="CA53" s="6">
        <v>24</v>
      </c>
      <c r="CB53" s="28">
        <f>IFERROR(VLOOKUP(CA53,'Начисление очков 2023'!$V$4:$W$69,2,FALSE),0)</f>
        <v>7</v>
      </c>
      <c r="CC53" s="32" t="s">
        <v>572</v>
      </c>
      <c r="CD53" s="31">
        <f>IFERROR(VLOOKUP(CC53,'Начисление очков 2023'!$AA$4:$AB$69,2,FALSE),0)</f>
        <v>0</v>
      </c>
      <c r="CE53" s="47"/>
      <c r="CF53" s="96"/>
      <c r="CG53" s="32" t="s">
        <v>572</v>
      </c>
      <c r="CH53" s="31">
        <f>IFERROR(VLOOKUP(CG53,'Начисление очков 2023'!$AA$4:$AB$69,2,FALSE),0)</f>
        <v>0</v>
      </c>
      <c r="CI53" s="6">
        <v>64</v>
      </c>
      <c r="CJ53" s="28">
        <f>IFERROR(VLOOKUP(CI53,'Начисление очков 2023_1'!$B$4:$C$117,2,FALSE),0)</f>
        <v>14</v>
      </c>
      <c r="CK53" s="32" t="s">
        <v>572</v>
      </c>
      <c r="CL53" s="31">
        <f>IFERROR(VLOOKUP(CK53,'Начисление очков 2023'!$V$4:$W$69,2,FALSE),0)</f>
        <v>0</v>
      </c>
      <c r="CM53" s="6" t="s">
        <v>572</v>
      </c>
      <c r="CN53" s="28">
        <f>IFERROR(VLOOKUP(CM53,'Начисление очков 2023'!$AF$4:$AG$69,2,FALSE),0)</f>
        <v>0</v>
      </c>
      <c r="CO53" s="32" t="s">
        <v>572</v>
      </c>
      <c r="CP53" s="31">
        <f>IFERROR(VLOOKUP(CO53,'Начисление очков 2023'!$G$4:$H$69,2,FALSE),0)</f>
        <v>0</v>
      </c>
      <c r="CQ53" s="6" t="s">
        <v>572</v>
      </c>
      <c r="CR53" s="28">
        <f>IFERROR(VLOOKUP(CQ53,'Начисление очков 2023'!$AA$4:$AB$69,2,FALSE),0)</f>
        <v>0</v>
      </c>
      <c r="CS53" s="32" t="s">
        <v>572</v>
      </c>
      <c r="CT53" s="31">
        <f>IFERROR(VLOOKUP(CS53,'Начисление очков 2023'!$Q$4:$R$69,2,FALSE),0)</f>
        <v>0</v>
      </c>
      <c r="CU53" s="6" t="s">
        <v>572</v>
      </c>
      <c r="CV53" s="28">
        <f>IFERROR(VLOOKUP(CU53,'Начисление очков 2023'!$AF$4:$AG$69,2,FALSE),0)</f>
        <v>0</v>
      </c>
      <c r="CW53" s="32" t="s">
        <v>572</v>
      </c>
      <c r="CX53" s="31">
        <f>IFERROR(VLOOKUP(CW53,'Начисление очков 2023'!$AA$4:$AB$69,2,FALSE),0)</f>
        <v>0</v>
      </c>
      <c r="CY53" s="6" t="s">
        <v>572</v>
      </c>
      <c r="CZ53" s="28">
        <f>IFERROR(VLOOKUP(CY53,'Начисление очков 2023'!$AA$4:$AB$69,2,FALSE),0)</f>
        <v>0</v>
      </c>
      <c r="DA53" s="32">
        <v>20</v>
      </c>
      <c r="DB53" s="31">
        <f>IFERROR(VLOOKUP(DA53,'Начисление очков 2023'!$L$4:$M$69,2,FALSE),0)</f>
        <v>16</v>
      </c>
      <c r="DC53" s="6">
        <v>17</v>
      </c>
      <c r="DD53" s="28">
        <f>IFERROR(VLOOKUP(DC53,'Начисление очков 2023'!$L$4:$M$69,2,FALSE),0)</f>
        <v>29</v>
      </c>
      <c r="DE53" s="32">
        <v>18</v>
      </c>
      <c r="DF53" s="31">
        <f>IFERROR(VLOOKUP(DE53,'Начисление очков 2023'!$G$4:$H$69,2,FALSE),0)</f>
        <v>38</v>
      </c>
      <c r="DG53" s="6" t="s">
        <v>572</v>
      </c>
      <c r="DH53" s="28">
        <f>IFERROR(VLOOKUP(DG53,'Начисление очков 2023'!$AA$4:$AB$69,2,FALSE),0)</f>
        <v>0</v>
      </c>
      <c r="DI53" s="32" t="s">
        <v>572</v>
      </c>
      <c r="DJ53" s="31">
        <f>IFERROR(VLOOKUP(DI53,'Начисление очков 2023'!$AF$4:$AG$69,2,FALSE),0)</f>
        <v>0</v>
      </c>
      <c r="DK53" s="6" t="s">
        <v>572</v>
      </c>
      <c r="DL53" s="28">
        <f>IFERROR(VLOOKUP(DK53,'Начисление очков 2023'!$V$4:$W$69,2,FALSE),0)</f>
        <v>0</v>
      </c>
      <c r="DM53" s="32">
        <v>10</v>
      </c>
      <c r="DN53" s="31">
        <f>IFERROR(VLOOKUP(DM53,'Начисление очков 2023'!$Q$4:$R$69,2,FALSE),0)</f>
        <v>27</v>
      </c>
      <c r="DO53" s="6" t="s">
        <v>572</v>
      </c>
      <c r="DP53" s="28">
        <f>IFERROR(VLOOKUP(DO53,'Начисление очков 2023'!$AA$4:$AB$69,2,FALSE),0)</f>
        <v>0</v>
      </c>
      <c r="DQ53" s="32" t="s">
        <v>572</v>
      </c>
      <c r="DR53" s="31">
        <f>IFERROR(VLOOKUP(DQ53,'Начисление очков 2023'!$AA$4:$AB$69,2,FALSE),0)</f>
        <v>0</v>
      </c>
      <c r="DS53" s="6" t="s">
        <v>572</v>
      </c>
      <c r="DT53" s="28">
        <f>IFERROR(VLOOKUP(DS53,'Начисление очков 2023'!$AA$4:$AB$69,2,FALSE),0)</f>
        <v>0</v>
      </c>
      <c r="DU53" s="32" t="s">
        <v>572</v>
      </c>
      <c r="DV53" s="31">
        <f>IFERROR(VLOOKUP(DU53,'Начисление очков 2023'!$AF$4:$AG$69,2,FALSE),0)</f>
        <v>0</v>
      </c>
      <c r="DW53" s="6" t="s">
        <v>572</v>
      </c>
      <c r="DX53" s="28">
        <f>IFERROR(VLOOKUP(DW53,'Начисление очков 2023'!$AA$4:$AB$69,2,FALSE),0)</f>
        <v>0</v>
      </c>
      <c r="DY53" s="32" t="s">
        <v>572</v>
      </c>
      <c r="DZ53" s="31">
        <f>IFERROR(VLOOKUP(DY53,'Начисление очков 2023'!$B$4:$C$69,2,FALSE),0)</f>
        <v>0</v>
      </c>
      <c r="EA53" s="6" t="s">
        <v>572</v>
      </c>
      <c r="EB53" s="28">
        <f>IFERROR(VLOOKUP(EA53,'Начисление очков 2023'!$AA$4:$AB$69,2,FALSE),0)</f>
        <v>0</v>
      </c>
      <c r="EC53" s="32" t="s">
        <v>572</v>
      </c>
      <c r="ED53" s="31">
        <f>IFERROR(VLOOKUP(EC53,'Начисление очков 2023'!$V$4:$W$69,2,FALSE),0)</f>
        <v>0</v>
      </c>
      <c r="EE53" s="6" t="s">
        <v>572</v>
      </c>
      <c r="EF53" s="28">
        <f>IFERROR(VLOOKUP(EE53,'Начисление очков 2023'!$AA$4:$AB$69,2,FALSE),0)</f>
        <v>0</v>
      </c>
      <c r="EG53" s="32" t="s">
        <v>572</v>
      </c>
      <c r="EH53" s="31">
        <f>IFERROR(VLOOKUP(EG53,'Начисление очков 2023'!$AA$4:$AB$69,2,FALSE),0)</f>
        <v>0</v>
      </c>
      <c r="EI53" s="6">
        <v>10</v>
      </c>
      <c r="EJ53" s="28">
        <f>IFERROR(VLOOKUP(EI53,'Начисление очков 2023'!$G$4:$H$69,2,FALSE),0)</f>
        <v>75</v>
      </c>
      <c r="EK53" s="32" t="s">
        <v>572</v>
      </c>
      <c r="EL53" s="31">
        <f>IFERROR(VLOOKUP(EK53,'Начисление очков 2023'!$V$4:$W$69,2,FALSE),0)</f>
        <v>0</v>
      </c>
      <c r="EM53" s="6" t="s">
        <v>572</v>
      </c>
      <c r="EN53" s="28">
        <f>IFERROR(VLOOKUP(EM53,'Начисление очков 2023'!$B$4:$C$101,2,FALSE),0)</f>
        <v>0</v>
      </c>
      <c r="EO53" s="32" t="s">
        <v>572</v>
      </c>
      <c r="EP53" s="31">
        <f>IFERROR(VLOOKUP(EO53,'Начисление очков 2023'!$AA$4:$AB$69,2,FALSE),0)</f>
        <v>0</v>
      </c>
      <c r="EQ53" s="6" t="s">
        <v>572</v>
      </c>
      <c r="ER53" s="28">
        <f>IFERROR(VLOOKUP(EQ53,'Начисление очков 2023'!$AF$4:$AG$69,2,FALSE),0)</f>
        <v>0</v>
      </c>
      <c r="ES53" s="32">
        <v>44</v>
      </c>
      <c r="ET53" s="31">
        <f>IFERROR(VLOOKUP(ES53,'Начисление очков 2023'!$B$4:$C$101,2,FALSE),0)</f>
        <v>22</v>
      </c>
      <c r="EU53" s="6">
        <v>48</v>
      </c>
      <c r="EV53" s="28">
        <f>IFERROR(VLOOKUP(EU53,'Начисление очков 2023'!$G$4:$H$69,2,FALSE),0)</f>
        <v>2</v>
      </c>
      <c r="EW53" s="32" t="s">
        <v>572</v>
      </c>
      <c r="EX53" s="31">
        <f>IFERROR(VLOOKUP(EW53,'Начисление очков 2023'!$AA$4:$AB$69,2,FALSE),0)</f>
        <v>0</v>
      </c>
      <c r="EY53" s="6" t="s">
        <v>572</v>
      </c>
      <c r="EZ53" s="28">
        <f>IFERROR(VLOOKUP(EY53,'Начисление очков 2023'!$AA$4:$AB$69,2,FALSE),0)</f>
        <v>0</v>
      </c>
      <c r="FA53" s="32" t="s">
        <v>572</v>
      </c>
      <c r="FB53" s="31">
        <f>IFERROR(VLOOKUP(FA53,'Начисление очков 2023'!$L$4:$M$69,2,FALSE),0)</f>
        <v>0</v>
      </c>
      <c r="FC53" s="6" t="s">
        <v>572</v>
      </c>
      <c r="FD53" s="28">
        <f>IFERROR(VLOOKUP(FC53,'Начисление очков 2023'!$AF$4:$AG$69,2,FALSE),0)</f>
        <v>0</v>
      </c>
      <c r="FE53" s="32" t="s">
        <v>572</v>
      </c>
      <c r="FF53" s="31">
        <f>IFERROR(VLOOKUP(FE53,'Начисление очков 2023'!$AA$4:$AB$69,2,FALSE),0)</f>
        <v>0</v>
      </c>
      <c r="FG53" s="6" t="s">
        <v>572</v>
      </c>
      <c r="FH53" s="28">
        <f>IFERROR(VLOOKUP(FG53,'Начисление очков 2023'!$G$4:$H$69,2,FALSE),0)</f>
        <v>0</v>
      </c>
      <c r="FI53" s="32" t="s">
        <v>572</v>
      </c>
      <c r="FJ53" s="31">
        <f>IFERROR(VLOOKUP(FI53,'Начисление очков 2023'!$AA$4:$AB$69,2,FALSE),0)</f>
        <v>0</v>
      </c>
      <c r="FK53" s="6" t="s">
        <v>572</v>
      </c>
      <c r="FL53" s="28">
        <f>IFERROR(VLOOKUP(FK53,'Начисление очков 2023'!$AA$4:$AB$69,2,FALSE),0)</f>
        <v>0</v>
      </c>
      <c r="FM53" s="32" t="s">
        <v>572</v>
      </c>
      <c r="FN53" s="31">
        <f>IFERROR(VLOOKUP(FM53,'Начисление очков 2023'!$AA$4:$AB$69,2,FALSE),0)</f>
        <v>0</v>
      </c>
      <c r="FO53" s="6" t="s">
        <v>572</v>
      </c>
      <c r="FP53" s="28">
        <f>IFERROR(VLOOKUP(FO53,'Начисление очков 2023'!$AF$4:$AG$69,2,FALSE),0)</f>
        <v>0</v>
      </c>
      <c r="FQ53" s="109">
        <v>44</v>
      </c>
      <c r="FR53" s="110" t="s">
        <v>563</v>
      </c>
      <c r="FS53" s="110"/>
      <c r="FT53" s="109">
        <v>4</v>
      </c>
      <c r="FU53" s="111"/>
      <c r="FV53" s="108">
        <v>384</v>
      </c>
      <c r="FW53" s="106">
        <v>0</v>
      </c>
      <c r="FX53" s="107" t="s">
        <v>563</v>
      </c>
      <c r="FY53" s="108">
        <v>433</v>
      </c>
      <c r="FZ53" s="127" t="s">
        <v>572</v>
      </c>
      <c r="GA53" s="121">
        <f>IFERROR(VLOOKUP(FZ53,'Начисление очков 2023'!$AA$4:$AB$69,2,FALSE),0)</f>
        <v>0</v>
      </c>
      <c r="GL53" s="2"/>
      <c r="GM53" s="2"/>
      <c r="GN53" s="2"/>
      <c r="GO53" s="2"/>
      <c r="GP53" s="2"/>
      <c r="GQ53" s="2"/>
      <c r="GR53" s="2"/>
      <c r="GS53" s="2"/>
    </row>
    <row r="54" spans="1:205" ht="15.95" customHeight="1" x14ac:dyDescent="0.25">
      <c r="B54" s="6" t="str">
        <f>IFERROR(INDEX('Ласт турнир'!$A$1:$A$96,MATCH($D54,'Ласт турнир'!$B$1:$B$96,0)),"")</f>
        <v/>
      </c>
      <c r="D54" s="39" t="s">
        <v>532</v>
      </c>
      <c r="E54" s="40">
        <f>E53+1</f>
        <v>45</v>
      </c>
      <c r="F54" s="59" t="str">
        <f>IF(FQ54=0," ",IF(FQ54-E54=0," ",FQ54-E54))</f>
        <v xml:space="preserve"> </v>
      </c>
      <c r="G54" s="44"/>
      <c r="H54" s="54">
        <v>4</v>
      </c>
      <c r="I54" s="134"/>
      <c r="J54" s="139">
        <f>AB54+AP54+BB54+BN54+BR54+SUMPRODUCT(LARGE((T54,V54,X54,Z54,AD54,AF54,AH54,AJ54,AL54,AN54,AR54,AT54,AV54,AX54,AZ54,BD54,BF54,BH54,BJ54,BL54,BP54,BT54,BV54,BX54,BZ54,CB54,CD54,CF54,CH54,CJ54,CL54,CN54,CP54,CR54,CT54,CV54,CX54,CZ54,DB54,DD54,DF54,DH54,DJ54,DL54,DN54,DP54,DR54,DT54,DV54,DX54,DZ54,EB54,ED54,EF54,EH54,EJ54,EL54,EN54,EP54,ER54,ET54,EV54,EX54,EZ54,FB54,FD54,FF54,FH54,FJ54,FL54,FN54,FP54),{1,2,3,4,5,6,7,8}))</f>
        <v>374</v>
      </c>
      <c r="K54" s="135">
        <f>J54-FV54</f>
        <v>0</v>
      </c>
      <c r="L54" s="140" t="str">
        <f>IF(SUMIF(S54:FP54,"&lt;0")&lt;&gt;0,SUMIF(S54:FP54,"&lt;0")*(-1)," ")</f>
        <v xml:space="preserve"> </v>
      </c>
      <c r="M54" s="141">
        <f>T54+V54+X54+Z54+AB54+AD54+AF54+AH54+AJ54+AL54+AN54+AP54+AR54+AT54+AV54+AX54+AZ54+BB54+BD54+BF54+BH54+BJ54+BL54+BN54+BP54+BR54+BT54+BV54+BX54+BZ54+CB54+CD54+CF54+CH54+CJ54+CL54+CN54+CP54+CR54+CT54+CV54+CX54+CZ54+DB54+DD54+DF54+DH54+DJ54+DL54+DN54+DP54+DR54+DT54+DV54+DX54+DZ54+EB54+ED54+EF54+EH54+EJ54+EL54+EN54+EP54+ER54+ET54+EV54+EX54+EZ54+FB54+FD54+FF54+FH54+FJ54+FL54+FN54+FP54</f>
        <v>440</v>
      </c>
      <c r="N54" s="135">
        <f>M54-FY54</f>
        <v>-15</v>
      </c>
      <c r="O54" s="136">
        <f>ROUNDUP(COUNTIF(S54:FP54,"&gt; 0")/2,0)</f>
        <v>17</v>
      </c>
      <c r="P54" s="142">
        <f>IF(O54=0,"-",IF(O54-R54&gt;8,J54/(8+R54),J54/O54))</f>
        <v>37.4</v>
      </c>
      <c r="Q54" s="145">
        <f>IF(OR(M54=0,O54=0),"-",M54/O54)</f>
        <v>25.882352941176471</v>
      </c>
      <c r="R54" s="150">
        <f>+IF(AA54="",0,1)+IF(AO54="",0,1)++IF(BA54="",0,1)+IF(BM54="",0,1)+IF(BQ54="",0,1)</f>
        <v>2</v>
      </c>
      <c r="S54" s="6" t="s">
        <v>572</v>
      </c>
      <c r="T54" s="28">
        <f>IFERROR(VLOOKUP(S54,'Начисление очков 2024'!$AA$4:$AB$69,2,FALSE),0)</f>
        <v>0</v>
      </c>
      <c r="U54" s="32" t="s">
        <v>572</v>
      </c>
      <c r="V54" s="31">
        <f>IFERROR(VLOOKUP(U54,'Начисление очков 2024'!$AA$4:$AB$69,2,FALSE),0)</f>
        <v>0</v>
      </c>
      <c r="W54" s="6" t="s">
        <v>572</v>
      </c>
      <c r="X54" s="28">
        <f>IFERROR(VLOOKUP(W54,'Начисление очков 2024'!$L$4:$M$69,2,FALSE),0)</f>
        <v>0</v>
      </c>
      <c r="Y54" s="32" t="s">
        <v>572</v>
      </c>
      <c r="Z54" s="31">
        <f>IFERROR(VLOOKUP(Y54,'Начисление очков 2024'!$AA$4:$AB$69,2,FALSE),0)</f>
        <v>0</v>
      </c>
      <c r="AA54" s="6" t="s">
        <v>572</v>
      </c>
      <c r="AB54" s="28">
        <f>ROUND(IFERROR(VLOOKUP(AA54,'Начисление очков 2024'!$L$4:$M$69,2,FALSE),0)/4,0)</f>
        <v>0</v>
      </c>
      <c r="AC54" s="32" t="s">
        <v>572</v>
      </c>
      <c r="AD54" s="31">
        <f>IFERROR(VLOOKUP(AC54,'Начисление очков 2024'!$AA$4:$AB$69,2,FALSE),0)</f>
        <v>0</v>
      </c>
      <c r="AE54" s="6" t="s">
        <v>572</v>
      </c>
      <c r="AF54" s="28">
        <f>IFERROR(VLOOKUP(AE54,'Начисление очков 2024'!$AA$4:$AB$69,2,FALSE),0)</f>
        <v>0</v>
      </c>
      <c r="AG54" s="32" t="s">
        <v>572</v>
      </c>
      <c r="AH54" s="31">
        <f>IFERROR(VLOOKUP(AG54,'Начисление очков 2024'!$Q$4:$R$69,2,FALSE),0)</f>
        <v>0</v>
      </c>
      <c r="AI54" s="6" t="s">
        <v>572</v>
      </c>
      <c r="AJ54" s="28">
        <f>IFERROR(VLOOKUP(AI54,'Начисление очков 2024'!$AA$4:$AB$69,2,FALSE),0)</f>
        <v>0</v>
      </c>
      <c r="AK54" s="32" t="s">
        <v>572</v>
      </c>
      <c r="AL54" s="31">
        <f>IFERROR(VLOOKUP(AK54,'Начисление очков 2024'!$AA$4:$AB$69,2,FALSE),0)</f>
        <v>0</v>
      </c>
      <c r="AM54" s="6" t="s">
        <v>572</v>
      </c>
      <c r="AN54" s="28">
        <f>IFERROR(VLOOKUP(AM54,'Начисление очков 2023'!$AF$4:$AG$69,2,FALSE),0)</f>
        <v>0</v>
      </c>
      <c r="AO54" s="32">
        <v>16</v>
      </c>
      <c r="AP54" s="31">
        <f>ROUND(IFERROR(VLOOKUP(AO54,'Начисление очков 2024'!$G$4:$H$69,2,FALSE),0)/4,0)</f>
        <v>14</v>
      </c>
      <c r="AQ54" s="6" t="s">
        <v>572</v>
      </c>
      <c r="AR54" s="28">
        <f>IFERROR(VLOOKUP(AQ54,'Начисление очков 2024'!$AA$4:$AB$69,2,FALSE),0)</f>
        <v>0</v>
      </c>
      <c r="AS54" s="32" t="s">
        <v>572</v>
      </c>
      <c r="AT54" s="31">
        <f>IFERROR(VLOOKUP(AS54,'Начисление очков 2024'!$G$4:$H$69,2,FALSE),0)</f>
        <v>0</v>
      </c>
      <c r="AU54" s="6" t="s">
        <v>572</v>
      </c>
      <c r="AV54" s="28">
        <f>IFERROR(VLOOKUP(AU54,'Начисление очков 2023'!$V$4:$W$69,2,FALSE),0)</f>
        <v>0</v>
      </c>
      <c r="AW54" s="32">
        <v>4</v>
      </c>
      <c r="AX54" s="31">
        <f>IFERROR(VLOOKUP(AW54,'Начисление очков 2024'!$Q$4:$R$69,2,FALSE),0)</f>
        <v>77</v>
      </c>
      <c r="AY54" s="6" t="s">
        <v>572</v>
      </c>
      <c r="AZ54" s="28">
        <f>IFERROR(VLOOKUP(AY54,'Начисление очков 2024'!$AA$4:$AB$69,2,FALSE),0)</f>
        <v>0</v>
      </c>
      <c r="BA54" s="32" t="s">
        <v>572</v>
      </c>
      <c r="BB54" s="31">
        <f>ROUND(IFERROR(VLOOKUP(BA54,'Начисление очков 2024'!$G$4:$H$69,2,FALSE),0)/4,0)</f>
        <v>0</v>
      </c>
      <c r="BC54" s="6" t="s">
        <v>572</v>
      </c>
      <c r="BD54" s="28">
        <f>IFERROR(VLOOKUP(BC54,'Начисление очков 2023'!$AA$4:$AB$69,2,FALSE),0)</f>
        <v>0</v>
      </c>
      <c r="BE54" s="32" t="s">
        <v>572</v>
      </c>
      <c r="BF54" s="31">
        <f>IFERROR(VLOOKUP(BE54,'Начисление очков 2024'!$G$4:$H$69,2,FALSE),0)</f>
        <v>0</v>
      </c>
      <c r="BG54" s="6" t="s">
        <v>572</v>
      </c>
      <c r="BH54" s="28">
        <f>IFERROR(VLOOKUP(BG54,'Начисление очков 2024'!$Q$4:$R$69,2,FALSE),0)</f>
        <v>0</v>
      </c>
      <c r="BI54" s="32" t="s">
        <v>572</v>
      </c>
      <c r="BJ54" s="31">
        <f>IFERROR(VLOOKUP(BI54,'Начисление очков 2024'!$AA$4:$AB$69,2,FALSE),0)</f>
        <v>0</v>
      </c>
      <c r="BK54" s="6">
        <v>3</v>
      </c>
      <c r="BL54" s="28">
        <f>IFERROR(VLOOKUP(BK54,'Начисление очков 2023'!$V$4:$W$69,2,FALSE),0)</f>
        <v>77</v>
      </c>
      <c r="BM54" s="32" t="s">
        <v>572</v>
      </c>
      <c r="BN54" s="31">
        <f>ROUND(IFERROR(VLOOKUP(BM54,'Начисление очков 2023'!$L$4:$M$69,2,FALSE),0)/4,0)</f>
        <v>0</v>
      </c>
      <c r="BO54" s="6" t="s">
        <v>572</v>
      </c>
      <c r="BP54" s="28">
        <f>IFERROR(VLOOKUP(BO54,'Начисление очков 2023'!$AA$4:$AB$69,2,FALSE),0)</f>
        <v>0</v>
      </c>
      <c r="BQ54" s="32">
        <v>16</v>
      </c>
      <c r="BR54" s="31">
        <f>ROUND(IFERROR(VLOOKUP(BQ54,'Начисление очков 2023'!$L$4:$M$69,2,FALSE),0)/4,0)</f>
        <v>8</v>
      </c>
      <c r="BS54" s="6" t="s">
        <v>572</v>
      </c>
      <c r="BT54" s="28">
        <f>IFERROR(VLOOKUP(BS54,'Начисление очков 2023'!$AA$4:$AB$69,2,FALSE),0)</f>
        <v>0</v>
      </c>
      <c r="BU54" s="32" t="s">
        <v>572</v>
      </c>
      <c r="BV54" s="31">
        <f>IFERROR(VLOOKUP(BU54,'Начисление очков 2023'!$L$4:$M$69,2,FALSE),0)</f>
        <v>0</v>
      </c>
      <c r="BW54" s="6" t="s">
        <v>572</v>
      </c>
      <c r="BX54" s="28">
        <f>IFERROR(VLOOKUP(BW54,'Начисление очков 2023'!$AA$4:$AB$69,2,FALSE),0)</f>
        <v>0</v>
      </c>
      <c r="BY54" s="32" t="s">
        <v>572</v>
      </c>
      <c r="BZ54" s="31">
        <f>IFERROR(VLOOKUP(BY54,'Начисление очков 2023'!$AF$4:$AG$69,2,FALSE),0)</f>
        <v>0</v>
      </c>
      <c r="CA54" s="6">
        <v>6</v>
      </c>
      <c r="CB54" s="28">
        <f>IFERROR(VLOOKUP(CA54,'Начисление очков 2023'!$V$4:$W$69,2,FALSE),0)</f>
        <v>40</v>
      </c>
      <c r="CC54" s="32" t="s">
        <v>572</v>
      </c>
      <c r="CD54" s="31">
        <f>IFERROR(VLOOKUP(CC54,'Начисление очков 2023'!$AA$4:$AB$69,2,FALSE),0)</f>
        <v>0</v>
      </c>
      <c r="CE54" s="47"/>
      <c r="CF54" s="96"/>
      <c r="CG54" s="32" t="s">
        <v>572</v>
      </c>
      <c r="CH54" s="31">
        <f>IFERROR(VLOOKUP(CG54,'Начисление очков 2023'!$AA$4:$AB$69,2,FALSE),0)</f>
        <v>0</v>
      </c>
      <c r="CI54" s="6">
        <v>36</v>
      </c>
      <c r="CJ54" s="28">
        <f>IFERROR(VLOOKUP(CI54,'Начисление очков 2023_1'!$B$4:$C$117,2,FALSE),0)</f>
        <v>27</v>
      </c>
      <c r="CK54" s="32" t="s">
        <v>572</v>
      </c>
      <c r="CL54" s="31">
        <f>IFERROR(VLOOKUP(CK54,'Начисление очков 2023'!$V$4:$W$69,2,FALSE),0)</f>
        <v>0</v>
      </c>
      <c r="CM54" s="6" t="s">
        <v>572</v>
      </c>
      <c r="CN54" s="28">
        <f>IFERROR(VLOOKUP(CM54,'Начисление очков 2023'!$AF$4:$AG$69,2,FALSE),0)</f>
        <v>0</v>
      </c>
      <c r="CO54" s="32" t="s">
        <v>572</v>
      </c>
      <c r="CP54" s="31">
        <f>IFERROR(VLOOKUP(CO54,'Начисление очков 2023'!$G$4:$H$69,2,FALSE),0)</f>
        <v>0</v>
      </c>
      <c r="CQ54" s="6" t="s">
        <v>572</v>
      </c>
      <c r="CR54" s="28">
        <f>IFERROR(VLOOKUP(CQ54,'Начисление очков 2023'!$AA$4:$AB$69,2,FALSE),0)</f>
        <v>0</v>
      </c>
      <c r="CS54" s="32" t="s">
        <v>572</v>
      </c>
      <c r="CT54" s="31">
        <f>IFERROR(VLOOKUP(CS54,'Начисление очков 2023'!$Q$4:$R$69,2,FALSE),0)</f>
        <v>0</v>
      </c>
      <c r="CU54" s="6" t="s">
        <v>572</v>
      </c>
      <c r="CV54" s="28">
        <f>IFERROR(VLOOKUP(CU54,'Начисление очков 2023'!$AF$4:$AG$69,2,FALSE),0)</f>
        <v>0</v>
      </c>
      <c r="CW54" s="32" t="s">
        <v>572</v>
      </c>
      <c r="CX54" s="31">
        <f>IFERROR(VLOOKUP(CW54,'Начисление очков 2023'!$AA$4:$AB$69,2,FALSE),0)</f>
        <v>0</v>
      </c>
      <c r="CY54" s="6" t="s">
        <v>572</v>
      </c>
      <c r="CZ54" s="28">
        <f>IFERROR(VLOOKUP(CY54,'Начисление очков 2023'!$AA$4:$AB$69,2,FALSE),0)</f>
        <v>0</v>
      </c>
      <c r="DA54" s="32">
        <v>32</v>
      </c>
      <c r="DB54" s="31">
        <f>IFERROR(VLOOKUP(DA54,'Начисление очков 2023'!$L$4:$M$69,2,FALSE),0)</f>
        <v>10</v>
      </c>
      <c r="DC54" s="6">
        <v>32</v>
      </c>
      <c r="DD54" s="28">
        <f>IFERROR(VLOOKUP(DC54,'Начисление очков 2023'!$L$4:$M$69,2,FALSE),0)</f>
        <v>10</v>
      </c>
      <c r="DE54" s="32">
        <v>32</v>
      </c>
      <c r="DF54" s="31">
        <f>IFERROR(VLOOKUP(DE54,'Начисление очков 2023'!$G$4:$H$69,2,FALSE),0)</f>
        <v>18</v>
      </c>
      <c r="DG54" s="6" t="s">
        <v>572</v>
      </c>
      <c r="DH54" s="28">
        <f>IFERROR(VLOOKUP(DG54,'Начисление очков 2023'!$AA$4:$AB$69,2,FALSE),0)</f>
        <v>0</v>
      </c>
      <c r="DI54" s="32" t="s">
        <v>572</v>
      </c>
      <c r="DJ54" s="31">
        <f>IFERROR(VLOOKUP(DI54,'Начисление очков 2023'!$AF$4:$AG$69,2,FALSE),0)</f>
        <v>0</v>
      </c>
      <c r="DK54" s="6" t="s">
        <v>572</v>
      </c>
      <c r="DL54" s="28">
        <f>IFERROR(VLOOKUP(DK54,'Начисление очков 2023'!$V$4:$W$69,2,FALSE),0)</f>
        <v>0</v>
      </c>
      <c r="DM54" s="32" t="s">
        <v>572</v>
      </c>
      <c r="DN54" s="31">
        <f>IFERROR(VLOOKUP(DM54,'Начисление очков 2023'!$Q$4:$R$69,2,FALSE),0)</f>
        <v>0</v>
      </c>
      <c r="DO54" s="6" t="s">
        <v>572</v>
      </c>
      <c r="DP54" s="28">
        <f>IFERROR(VLOOKUP(DO54,'Начисление очков 2023'!$AA$4:$AB$69,2,FALSE),0)</f>
        <v>0</v>
      </c>
      <c r="DQ54" s="32" t="s">
        <v>572</v>
      </c>
      <c r="DR54" s="31">
        <f>IFERROR(VLOOKUP(DQ54,'Начисление очков 2023'!$AA$4:$AB$69,2,FALSE),0)</f>
        <v>0</v>
      </c>
      <c r="DS54" s="6" t="s">
        <v>572</v>
      </c>
      <c r="DT54" s="28">
        <f>IFERROR(VLOOKUP(DS54,'Начисление очков 2023'!$AA$4:$AB$69,2,FALSE),0)</f>
        <v>0</v>
      </c>
      <c r="DU54" s="32" t="s">
        <v>572</v>
      </c>
      <c r="DV54" s="31">
        <f>IFERROR(VLOOKUP(DU54,'Начисление очков 2023'!$AF$4:$AG$69,2,FALSE),0)</f>
        <v>0</v>
      </c>
      <c r="DW54" s="6" t="s">
        <v>572</v>
      </c>
      <c r="DX54" s="28">
        <f>IFERROR(VLOOKUP(DW54,'Начисление очков 2023'!$AA$4:$AB$69,2,FALSE),0)</f>
        <v>0</v>
      </c>
      <c r="DY54" s="32" t="s">
        <v>572</v>
      </c>
      <c r="DZ54" s="31">
        <f>IFERROR(VLOOKUP(DY54,'Начисление очков 2023'!$B$4:$C$69,2,FALSE),0)</f>
        <v>0</v>
      </c>
      <c r="EA54" s="6" t="s">
        <v>572</v>
      </c>
      <c r="EB54" s="28">
        <f>IFERROR(VLOOKUP(EA54,'Начисление очков 2023'!$AA$4:$AB$69,2,FALSE),0)</f>
        <v>0</v>
      </c>
      <c r="EC54" s="32" t="s">
        <v>572</v>
      </c>
      <c r="ED54" s="31">
        <f>IFERROR(VLOOKUP(EC54,'Начисление очков 2023'!$V$4:$W$69,2,FALSE),0)</f>
        <v>0</v>
      </c>
      <c r="EE54" s="6" t="s">
        <v>572</v>
      </c>
      <c r="EF54" s="28">
        <f>IFERROR(VLOOKUP(EE54,'Начисление очков 2023'!$AA$4:$AB$69,2,FALSE),0)</f>
        <v>0</v>
      </c>
      <c r="EG54" s="32" t="s">
        <v>572</v>
      </c>
      <c r="EH54" s="31">
        <f>IFERROR(VLOOKUP(EG54,'Начисление очков 2023'!$AA$4:$AB$69,2,FALSE),0)</f>
        <v>0</v>
      </c>
      <c r="EI54" s="6">
        <v>48</v>
      </c>
      <c r="EJ54" s="28">
        <f>IFERROR(VLOOKUP(EI54,'Начисление очков 2023'!$G$4:$H$69,2,FALSE),0)</f>
        <v>2</v>
      </c>
      <c r="EK54" s="32" t="s">
        <v>572</v>
      </c>
      <c r="EL54" s="31">
        <f>IFERROR(VLOOKUP(EK54,'Начисление очков 2023'!$V$4:$W$69,2,FALSE),0)</f>
        <v>0</v>
      </c>
      <c r="EM54" s="6">
        <v>24</v>
      </c>
      <c r="EN54" s="28">
        <f>IFERROR(VLOOKUP(EM54,'Начисление очков 2023'!$B$4:$C$101,2,FALSE),0)</f>
        <v>53</v>
      </c>
      <c r="EO54" s="32" t="s">
        <v>572</v>
      </c>
      <c r="EP54" s="31">
        <f>IFERROR(VLOOKUP(EO54,'Начисление очков 2023'!$AA$4:$AB$69,2,FALSE),0)</f>
        <v>0</v>
      </c>
      <c r="EQ54" s="6" t="s">
        <v>572</v>
      </c>
      <c r="ER54" s="28">
        <f>IFERROR(VLOOKUP(EQ54,'Начисление очков 2023'!$AF$4:$AG$69,2,FALSE),0)</f>
        <v>0</v>
      </c>
      <c r="ES54" s="32">
        <v>65</v>
      </c>
      <c r="ET54" s="31">
        <f>IFERROR(VLOOKUP(ES54,'Начисление очков 2023'!$B$4:$C$101,2,FALSE),0)</f>
        <v>14</v>
      </c>
      <c r="EU54" s="6">
        <v>48</v>
      </c>
      <c r="EV54" s="28">
        <f>IFERROR(VLOOKUP(EU54,'Начисление очков 2023'!$G$4:$H$69,2,FALSE),0)</f>
        <v>2</v>
      </c>
      <c r="EW54" s="32" t="s">
        <v>572</v>
      </c>
      <c r="EX54" s="31">
        <f>IFERROR(VLOOKUP(EW54,'Начисление очков 2023'!$AA$4:$AB$69,2,FALSE),0)</f>
        <v>0</v>
      </c>
      <c r="EY54" s="6">
        <v>2</v>
      </c>
      <c r="EZ54" s="28">
        <f>IFERROR(VLOOKUP(EY54,'Начисление очков 2023'!$AA$4:$AB$69,2,FALSE),0)</f>
        <v>25</v>
      </c>
      <c r="FA54" s="32">
        <v>32</v>
      </c>
      <c r="FB54" s="31">
        <f>IFERROR(VLOOKUP(FA54,'Начисление очков 2023'!$L$4:$M$69,2,FALSE),0)</f>
        <v>10</v>
      </c>
      <c r="FC54" s="6" t="s">
        <v>572</v>
      </c>
      <c r="FD54" s="28">
        <f>IFERROR(VLOOKUP(FC54,'Начисление очков 2023'!$AF$4:$AG$69,2,FALSE),0)</f>
        <v>0</v>
      </c>
      <c r="FE54" s="32" t="s">
        <v>572</v>
      </c>
      <c r="FF54" s="31">
        <f>IFERROR(VLOOKUP(FE54,'Начисление очков 2023'!$AA$4:$AB$69,2,FALSE),0)</f>
        <v>0</v>
      </c>
      <c r="FG54" s="6">
        <v>32</v>
      </c>
      <c r="FH54" s="28">
        <f>IFERROR(VLOOKUP(FG54,'Начисление очков 2023'!$G$4:$H$69,2,FALSE),0)</f>
        <v>18</v>
      </c>
      <c r="FI54" s="32" t="s">
        <v>572</v>
      </c>
      <c r="FJ54" s="31">
        <f>IFERROR(VLOOKUP(FI54,'Начисление очков 2023'!$AA$4:$AB$69,2,FALSE),0)</f>
        <v>0</v>
      </c>
      <c r="FK54" s="6" t="s">
        <v>572</v>
      </c>
      <c r="FL54" s="28">
        <f>IFERROR(VLOOKUP(FK54,'Начисление очков 2023'!$AA$4:$AB$69,2,FALSE),0)</f>
        <v>0</v>
      </c>
      <c r="FM54" s="32">
        <v>1</v>
      </c>
      <c r="FN54" s="31">
        <f>IFERROR(VLOOKUP(FM54,'Начисление очков 2023'!$AA$4:$AB$69,2,FALSE),0)</f>
        <v>35</v>
      </c>
      <c r="FO54" s="6" t="s">
        <v>572</v>
      </c>
      <c r="FP54" s="28">
        <f>IFERROR(VLOOKUP(FO54,'Начисление очков 2023'!$AF$4:$AG$69,2,FALSE),0)</f>
        <v>0</v>
      </c>
      <c r="FQ54" s="109">
        <v>45</v>
      </c>
      <c r="FR54" s="110" t="s">
        <v>563</v>
      </c>
      <c r="FS54" s="110"/>
      <c r="FT54" s="109">
        <v>4</v>
      </c>
      <c r="FU54" s="111"/>
      <c r="FV54" s="108">
        <v>374</v>
      </c>
      <c r="FW54" s="106">
        <v>-7</v>
      </c>
      <c r="FX54" s="107" t="s">
        <v>563</v>
      </c>
      <c r="FY54" s="108">
        <v>455</v>
      </c>
      <c r="FZ54" s="127">
        <v>4</v>
      </c>
      <c r="GA54" s="121">
        <f>IFERROR(VLOOKUP(FZ54,'Начисление очков 2023'!$AA$4:$AB$69,2,FALSE),0)</f>
        <v>15</v>
      </c>
    </row>
    <row r="55" spans="1:205" ht="15.95" customHeight="1" x14ac:dyDescent="0.25">
      <c r="B55" s="6" t="str">
        <f>IFERROR(INDEX('Ласт турнир'!$A$1:$A$96,MATCH($D55,'Ласт турнир'!$B$1:$B$96,0)),"")</f>
        <v/>
      </c>
      <c r="D55" s="39" t="s">
        <v>514</v>
      </c>
      <c r="E55" s="40">
        <f>E54+1</f>
        <v>46</v>
      </c>
      <c r="F55" s="59" t="str">
        <f>IF(FQ55=0," ",IF(FQ55-E55=0," ",FQ55-E55))</f>
        <v xml:space="preserve"> </v>
      </c>
      <c r="G55" s="44"/>
      <c r="H55" s="54">
        <v>3.5</v>
      </c>
      <c r="I55" s="134"/>
      <c r="J55" s="139">
        <f>AB55+AP55+BB55+BN55+BR55+SUMPRODUCT(LARGE((T55,V55,X55,Z55,AD55,AF55,AH55,AJ55,AL55,AN55,AR55,AT55,AV55,AX55,AZ55,BD55,BF55,BH55,BJ55,BL55,BP55,BT55,BV55,BX55,BZ55,CB55,CD55,CF55,CH55,CJ55,CL55,CN55,CP55,CR55,CT55,CV55,CX55,CZ55,DB55,DD55,DF55,DH55,DJ55,DL55,DN55,DP55,DR55,DT55,DV55,DX55,DZ55,EB55,ED55,EF55,EH55,EJ55,EL55,EN55,EP55,ER55,ET55,EV55,EX55,EZ55,FB55,FD55,FF55,FH55,FJ55,FL55,FN55,FP55),{1,2,3,4,5,6,7,8}))</f>
        <v>359</v>
      </c>
      <c r="K55" s="135">
        <f>J55-FV55</f>
        <v>0</v>
      </c>
      <c r="L55" s="140" t="str">
        <f>IF(SUMIF(S55:FP55,"&lt;0")&lt;&gt;0,SUMIF(S55:FP55,"&lt;0")*(-1)," ")</f>
        <v xml:space="preserve"> </v>
      </c>
      <c r="M55" s="141">
        <f>T55+V55+X55+Z55+AB55+AD55+AF55+AH55+AJ55+AL55+AN55+AP55+AR55+AT55+AV55+AX55+AZ55+BB55+BD55+BF55+BH55+BJ55+BL55+BN55+BP55+BR55+BT55+BV55+BX55+BZ55+CB55+CD55+CF55+CH55+CJ55+CL55+CN55+CP55+CR55+CT55+CV55+CX55+CZ55+DB55+DD55+DF55+DH55+DJ55+DL55+DN55+DP55+DR55+DT55+DV55+DX55+DZ55+EB55+ED55+EF55+EH55+EJ55+EL55+EN55+EP55+ER55+ET55+EV55+EX55+EZ55+FB55+FD55+FF55+FH55+FJ55+FL55+FN55+FP55</f>
        <v>407</v>
      </c>
      <c r="N55" s="135">
        <f>M55-FY55</f>
        <v>-12</v>
      </c>
      <c r="O55" s="136">
        <f>ROUNDUP(COUNTIF(S55:FP55,"&gt; 0")/2,0)</f>
        <v>14</v>
      </c>
      <c r="P55" s="142">
        <f>IF(O55=0,"-",IF(O55-R55&gt;8,J55/(8+R55),J55/O55))</f>
        <v>39.888888888888886</v>
      </c>
      <c r="Q55" s="145">
        <f>IF(OR(M55=0,O55=0),"-",M55/O55)</f>
        <v>29.071428571428573</v>
      </c>
      <c r="R55" s="150">
        <f>+IF(AA55="",0,1)+IF(AO55="",0,1)++IF(BA55="",0,1)+IF(BM55="",0,1)+IF(BQ55="",0,1)</f>
        <v>1</v>
      </c>
      <c r="S55" s="6" t="s">
        <v>572</v>
      </c>
      <c r="T55" s="28">
        <f>IFERROR(VLOOKUP(S55,'Начисление очков 2024'!$AA$4:$AB$69,2,FALSE),0)</f>
        <v>0</v>
      </c>
      <c r="U55" s="32" t="s">
        <v>572</v>
      </c>
      <c r="V55" s="31">
        <f>IFERROR(VLOOKUP(U55,'Начисление очков 2024'!$AA$4:$AB$69,2,FALSE),0)</f>
        <v>0</v>
      </c>
      <c r="W55" s="6" t="s">
        <v>572</v>
      </c>
      <c r="X55" s="28">
        <f>IFERROR(VLOOKUP(W55,'Начисление очков 2024'!$L$4:$M$69,2,FALSE),0)</f>
        <v>0</v>
      </c>
      <c r="Y55" s="32" t="s">
        <v>572</v>
      </c>
      <c r="Z55" s="31">
        <f>IFERROR(VLOOKUP(Y55,'Начисление очков 2024'!$AA$4:$AB$69,2,FALSE),0)</f>
        <v>0</v>
      </c>
      <c r="AA55" s="6">
        <v>24</v>
      </c>
      <c r="AB55" s="28">
        <f>ROUND(IFERROR(VLOOKUP(AA55,'Начисление очков 2024'!$L$4:$M$69,2,FALSE),0)/4,0)</f>
        <v>3</v>
      </c>
      <c r="AC55" s="32" t="s">
        <v>572</v>
      </c>
      <c r="AD55" s="31">
        <f>IFERROR(VLOOKUP(AC55,'Начисление очков 2024'!$AA$4:$AB$69,2,FALSE),0)</f>
        <v>0</v>
      </c>
      <c r="AE55" s="6" t="s">
        <v>572</v>
      </c>
      <c r="AF55" s="28">
        <f>IFERROR(VLOOKUP(AE55,'Начисление очков 2024'!$AA$4:$AB$69,2,FALSE),0)</f>
        <v>0</v>
      </c>
      <c r="AG55" s="32">
        <v>16</v>
      </c>
      <c r="AH55" s="31">
        <f>IFERROR(VLOOKUP(AG55,'Начисление очков 2024'!$Q$4:$R$69,2,FALSE),0)</f>
        <v>19</v>
      </c>
      <c r="AI55" s="6" t="s">
        <v>572</v>
      </c>
      <c r="AJ55" s="28">
        <f>IFERROR(VLOOKUP(AI55,'Начисление очков 2024'!$AA$4:$AB$69,2,FALSE),0)</f>
        <v>0</v>
      </c>
      <c r="AK55" s="32" t="s">
        <v>572</v>
      </c>
      <c r="AL55" s="31">
        <f>IFERROR(VLOOKUP(AK55,'Начисление очков 2024'!$AA$4:$AB$69,2,FALSE),0)</f>
        <v>0</v>
      </c>
      <c r="AM55" s="6" t="s">
        <v>572</v>
      </c>
      <c r="AN55" s="28">
        <f>IFERROR(VLOOKUP(AM55,'Начисление очков 2023'!$AF$4:$AG$69,2,FALSE),0)</f>
        <v>0</v>
      </c>
      <c r="AO55" s="32" t="s">
        <v>572</v>
      </c>
      <c r="AP55" s="31">
        <f>ROUND(IFERROR(VLOOKUP(AO55,'Начисление очков 2024'!$G$4:$H$69,2,FALSE),0)/4,0)</f>
        <v>0</v>
      </c>
      <c r="AQ55" s="6" t="s">
        <v>572</v>
      </c>
      <c r="AR55" s="28">
        <f>IFERROR(VLOOKUP(AQ55,'Начисление очков 2024'!$AA$4:$AB$69,2,FALSE),0)</f>
        <v>0</v>
      </c>
      <c r="AS55" s="32">
        <v>8</v>
      </c>
      <c r="AT55" s="31">
        <f>IFERROR(VLOOKUP(AS55,'Начисление очков 2024'!$G$4:$H$69,2,FALSE),0)</f>
        <v>110</v>
      </c>
      <c r="AU55" s="6" t="s">
        <v>572</v>
      </c>
      <c r="AV55" s="28">
        <f>IFERROR(VLOOKUP(AU55,'Начисление очков 2023'!$V$4:$W$69,2,FALSE),0)</f>
        <v>0</v>
      </c>
      <c r="AW55" s="32" t="s">
        <v>572</v>
      </c>
      <c r="AX55" s="31">
        <f>IFERROR(VLOOKUP(AW55,'Начисление очков 2024'!$Q$4:$R$69,2,FALSE),0)</f>
        <v>0</v>
      </c>
      <c r="AY55" s="6" t="s">
        <v>572</v>
      </c>
      <c r="AZ55" s="28">
        <f>IFERROR(VLOOKUP(AY55,'Начисление очков 2024'!$AA$4:$AB$69,2,FALSE),0)</f>
        <v>0</v>
      </c>
      <c r="BA55" s="32" t="s">
        <v>572</v>
      </c>
      <c r="BB55" s="31">
        <f>ROUND(IFERROR(VLOOKUP(BA55,'Начисление очков 2024'!$G$4:$H$69,2,FALSE),0)/4,0)</f>
        <v>0</v>
      </c>
      <c r="BC55" s="6" t="s">
        <v>572</v>
      </c>
      <c r="BD55" s="28">
        <f>IFERROR(VLOOKUP(BC55,'Начисление очков 2023'!$AA$4:$AB$69,2,FALSE),0)</f>
        <v>0</v>
      </c>
      <c r="BE55" s="32" t="s">
        <v>572</v>
      </c>
      <c r="BF55" s="31">
        <f>IFERROR(VLOOKUP(BE55,'Начисление очков 2024'!$G$4:$H$69,2,FALSE),0)</f>
        <v>0</v>
      </c>
      <c r="BG55" s="6" t="s">
        <v>572</v>
      </c>
      <c r="BH55" s="28">
        <f>IFERROR(VLOOKUP(BG55,'Начисление очков 2024'!$Q$4:$R$69,2,FALSE),0)</f>
        <v>0</v>
      </c>
      <c r="BI55" s="32" t="s">
        <v>572</v>
      </c>
      <c r="BJ55" s="31">
        <f>IFERROR(VLOOKUP(BI55,'Начисление очков 2024'!$AA$4:$AB$69,2,FALSE),0)</f>
        <v>0</v>
      </c>
      <c r="BK55" s="6">
        <v>12</v>
      </c>
      <c r="BL55" s="28">
        <f>IFERROR(VLOOKUP(BK55,'Начисление очков 2023'!$V$4:$W$69,2,FALSE),0)</f>
        <v>22</v>
      </c>
      <c r="BM55" s="32" t="s">
        <v>572</v>
      </c>
      <c r="BN55" s="31">
        <f>ROUND(IFERROR(VLOOKUP(BM55,'Начисление очков 2023'!$L$4:$M$69,2,FALSE),0)/4,0)</f>
        <v>0</v>
      </c>
      <c r="BO55" s="6" t="s">
        <v>572</v>
      </c>
      <c r="BP55" s="28">
        <f>IFERROR(VLOOKUP(BO55,'Начисление очков 2023'!$AA$4:$AB$69,2,FALSE),0)</f>
        <v>0</v>
      </c>
      <c r="BQ55" s="32" t="s">
        <v>572</v>
      </c>
      <c r="BR55" s="31">
        <f>ROUND(IFERROR(VLOOKUP(BQ55,'Начисление очков 2023'!$L$4:$M$69,2,FALSE),0)/4,0)</f>
        <v>0</v>
      </c>
      <c r="BS55" s="6" t="s">
        <v>572</v>
      </c>
      <c r="BT55" s="28">
        <f>IFERROR(VLOOKUP(BS55,'Начисление очков 2023'!$AA$4:$AB$69,2,FALSE),0)</f>
        <v>0</v>
      </c>
      <c r="BU55" s="32" t="s">
        <v>572</v>
      </c>
      <c r="BV55" s="31">
        <f>IFERROR(VLOOKUP(BU55,'Начисление очков 2023'!$L$4:$M$69,2,FALSE),0)</f>
        <v>0</v>
      </c>
      <c r="BW55" s="6" t="s">
        <v>572</v>
      </c>
      <c r="BX55" s="28">
        <f>IFERROR(VLOOKUP(BW55,'Начисление очков 2023'!$AA$4:$AB$69,2,FALSE),0)</f>
        <v>0</v>
      </c>
      <c r="BY55" s="32" t="s">
        <v>572</v>
      </c>
      <c r="BZ55" s="31">
        <f>IFERROR(VLOOKUP(BY55,'Начисление очков 2023'!$AF$4:$AG$69,2,FALSE),0)</f>
        <v>0</v>
      </c>
      <c r="CA55" s="6" t="s">
        <v>572</v>
      </c>
      <c r="CB55" s="28">
        <f>IFERROR(VLOOKUP(CA55,'Начисление очков 2023'!$V$4:$W$69,2,FALSE),0)</f>
        <v>0</v>
      </c>
      <c r="CC55" s="32" t="s">
        <v>572</v>
      </c>
      <c r="CD55" s="31">
        <f>IFERROR(VLOOKUP(CC55,'Начисление очков 2023'!$AA$4:$AB$69,2,FALSE),0)</f>
        <v>0</v>
      </c>
      <c r="CE55" s="47"/>
      <c r="CF55" s="96"/>
      <c r="CG55" s="32" t="s">
        <v>572</v>
      </c>
      <c r="CH55" s="31">
        <f>IFERROR(VLOOKUP(CG55,'Начисление очков 2023'!$AA$4:$AB$69,2,FALSE),0)</f>
        <v>0</v>
      </c>
      <c r="CI55" s="6" t="s">
        <v>572</v>
      </c>
      <c r="CJ55" s="28">
        <f>IFERROR(VLOOKUP(CI55,'Начисление очков 2023_1'!$B$4:$C$117,2,FALSE),0)</f>
        <v>0</v>
      </c>
      <c r="CK55" s="32">
        <v>5</v>
      </c>
      <c r="CL55" s="31">
        <f>IFERROR(VLOOKUP(CK55,'Начисление очков 2023'!$V$4:$W$69,2,FALSE),0)</f>
        <v>45</v>
      </c>
      <c r="CM55" s="6" t="s">
        <v>572</v>
      </c>
      <c r="CN55" s="28">
        <f>IFERROR(VLOOKUP(CM55,'Начисление очков 2023'!$AF$4:$AG$69,2,FALSE),0)</f>
        <v>0</v>
      </c>
      <c r="CO55" s="32" t="s">
        <v>572</v>
      </c>
      <c r="CP55" s="31">
        <f>IFERROR(VLOOKUP(CO55,'Начисление очков 2023'!$G$4:$H$69,2,FALSE),0)</f>
        <v>0</v>
      </c>
      <c r="CQ55" s="6" t="s">
        <v>572</v>
      </c>
      <c r="CR55" s="28">
        <f>IFERROR(VLOOKUP(CQ55,'Начисление очков 2023'!$AA$4:$AB$69,2,FALSE),0)</f>
        <v>0</v>
      </c>
      <c r="CS55" s="32" t="s">
        <v>572</v>
      </c>
      <c r="CT55" s="31">
        <f>IFERROR(VLOOKUP(CS55,'Начисление очков 2023'!$Q$4:$R$69,2,FALSE),0)</f>
        <v>0</v>
      </c>
      <c r="CU55" s="6" t="s">
        <v>572</v>
      </c>
      <c r="CV55" s="28">
        <f>IFERROR(VLOOKUP(CU55,'Начисление очков 2023'!$AF$4:$AG$69,2,FALSE),0)</f>
        <v>0</v>
      </c>
      <c r="CW55" s="32" t="s">
        <v>572</v>
      </c>
      <c r="CX55" s="31">
        <f>IFERROR(VLOOKUP(CW55,'Начисление очков 2023'!$AA$4:$AB$69,2,FALSE),0)</f>
        <v>0</v>
      </c>
      <c r="CY55" s="6" t="s">
        <v>572</v>
      </c>
      <c r="CZ55" s="28">
        <f>IFERROR(VLOOKUP(CY55,'Начисление очков 2023'!$AA$4:$AB$69,2,FALSE),0)</f>
        <v>0</v>
      </c>
      <c r="DA55" s="32" t="s">
        <v>572</v>
      </c>
      <c r="DB55" s="31">
        <f>IFERROR(VLOOKUP(DA55,'Начисление очков 2023'!$L$4:$M$69,2,FALSE),0)</f>
        <v>0</v>
      </c>
      <c r="DC55" s="6">
        <v>24</v>
      </c>
      <c r="DD55" s="28">
        <f>IFERROR(VLOOKUP(DC55,'Начисление очков 2023'!$L$4:$M$69,2,FALSE),0)</f>
        <v>12</v>
      </c>
      <c r="DE55" s="32" t="s">
        <v>572</v>
      </c>
      <c r="DF55" s="31">
        <f>IFERROR(VLOOKUP(DE55,'Начисление очков 2023'!$G$4:$H$69,2,FALSE),0)</f>
        <v>0</v>
      </c>
      <c r="DG55" s="6" t="s">
        <v>572</v>
      </c>
      <c r="DH55" s="28">
        <f>IFERROR(VLOOKUP(DG55,'Начисление очков 2023'!$AA$4:$AB$69,2,FALSE),0)</f>
        <v>0</v>
      </c>
      <c r="DI55" s="32" t="s">
        <v>572</v>
      </c>
      <c r="DJ55" s="31">
        <f>IFERROR(VLOOKUP(DI55,'Начисление очков 2023'!$AF$4:$AG$69,2,FALSE),0)</f>
        <v>0</v>
      </c>
      <c r="DK55" s="6" t="s">
        <v>572</v>
      </c>
      <c r="DL55" s="28">
        <f>IFERROR(VLOOKUP(DK55,'Начисление очков 2023'!$V$4:$W$69,2,FALSE),0)</f>
        <v>0</v>
      </c>
      <c r="DM55" s="32">
        <v>33</v>
      </c>
      <c r="DN55" s="31">
        <f>IFERROR(VLOOKUP(DM55,'Начисление очков 2023'!$Q$4:$R$69,2,FALSE),0)</f>
        <v>6</v>
      </c>
      <c r="DO55" s="6" t="s">
        <v>572</v>
      </c>
      <c r="DP55" s="28">
        <f>IFERROR(VLOOKUP(DO55,'Начисление очков 2023'!$AA$4:$AB$69,2,FALSE),0)</f>
        <v>0</v>
      </c>
      <c r="DQ55" s="32" t="s">
        <v>572</v>
      </c>
      <c r="DR55" s="31">
        <f>IFERROR(VLOOKUP(DQ55,'Начисление очков 2023'!$AA$4:$AB$69,2,FALSE),0)</f>
        <v>0</v>
      </c>
      <c r="DS55" s="6" t="s">
        <v>572</v>
      </c>
      <c r="DT55" s="28">
        <f>IFERROR(VLOOKUP(DS55,'Начисление очков 2023'!$AA$4:$AB$69,2,FALSE),0)</f>
        <v>0</v>
      </c>
      <c r="DU55" s="32" t="s">
        <v>572</v>
      </c>
      <c r="DV55" s="31">
        <f>IFERROR(VLOOKUP(DU55,'Начисление очков 2023'!$AF$4:$AG$69,2,FALSE),0)</f>
        <v>0</v>
      </c>
      <c r="DW55" s="6" t="s">
        <v>572</v>
      </c>
      <c r="DX55" s="28">
        <f>IFERROR(VLOOKUP(DW55,'Начисление очков 2023'!$AA$4:$AB$69,2,FALSE),0)</f>
        <v>0</v>
      </c>
      <c r="DY55" s="32">
        <v>40</v>
      </c>
      <c r="DZ55" s="31">
        <f>IFERROR(VLOOKUP(DY55,'Начисление очков 2023'!$B$4:$C$69,2,FALSE),0)</f>
        <v>25</v>
      </c>
      <c r="EA55" s="6" t="s">
        <v>572</v>
      </c>
      <c r="EB55" s="28">
        <f>IFERROR(VLOOKUP(EA55,'Начисление очков 2023'!$AA$4:$AB$69,2,FALSE),0)</f>
        <v>0</v>
      </c>
      <c r="EC55" s="32">
        <v>16</v>
      </c>
      <c r="ED55" s="31">
        <f>IFERROR(VLOOKUP(EC55,'Начисление очков 2023'!$V$4:$W$69,2,FALSE),0)</f>
        <v>17</v>
      </c>
      <c r="EE55" s="6" t="s">
        <v>572</v>
      </c>
      <c r="EF55" s="28">
        <f>IFERROR(VLOOKUP(EE55,'Начисление очков 2023'!$AA$4:$AB$69,2,FALSE),0)</f>
        <v>0</v>
      </c>
      <c r="EG55" s="32" t="s">
        <v>572</v>
      </c>
      <c r="EH55" s="31">
        <f>IFERROR(VLOOKUP(EG55,'Начисление очков 2023'!$AA$4:$AB$69,2,FALSE),0)</f>
        <v>0</v>
      </c>
      <c r="EI55" s="6">
        <v>12</v>
      </c>
      <c r="EJ55" s="28">
        <f>IFERROR(VLOOKUP(EI55,'Начисление очков 2023'!$G$4:$H$69,2,FALSE),0)</f>
        <v>65</v>
      </c>
      <c r="EK55" s="32" t="s">
        <v>572</v>
      </c>
      <c r="EL55" s="31">
        <f>IFERROR(VLOOKUP(EK55,'Начисление очков 2023'!$V$4:$W$69,2,FALSE),0)</f>
        <v>0</v>
      </c>
      <c r="EM55" s="6">
        <v>24</v>
      </c>
      <c r="EN55" s="28">
        <f>IFERROR(VLOOKUP(EM55,'Начисление очков 2023'!$B$4:$C$101,2,FALSE),0)</f>
        <v>53</v>
      </c>
      <c r="EO55" s="32" t="s">
        <v>572</v>
      </c>
      <c r="EP55" s="31">
        <f>IFERROR(VLOOKUP(EO55,'Начисление очков 2023'!$AA$4:$AB$69,2,FALSE),0)</f>
        <v>0</v>
      </c>
      <c r="EQ55" s="6" t="s">
        <v>572</v>
      </c>
      <c r="ER55" s="28">
        <f>IFERROR(VLOOKUP(EQ55,'Начисление очков 2023'!$AF$4:$AG$69,2,FALSE),0)</f>
        <v>0</v>
      </c>
      <c r="ES55" s="32" t="s">
        <v>572</v>
      </c>
      <c r="ET55" s="31">
        <f>IFERROR(VLOOKUP(ES55,'Начисление очков 2023'!$B$4:$C$101,2,FALSE),0)</f>
        <v>0</v>
      </c>
      <c r="EU55" s="6" t="s">
        <v>572</v>
      </c>
      <c r="EV55" s="28">
        <f>IFERROR(VLOOKUP(EU55,'Начисление очков 2023'!$G$4:$H$69,2,FALSE),0)</f>
        <v>0</v>
      </c>
      <c r="EW55" s="32">
        <v>8</v>
      </c>
      <c r="EX55" s="31">
        <f>IFERROR(VLOOKUP(EW55,'Начисление очков 2023'!$AA$4:$AB$69,2,FALSE),0)</f>
        <v>10</v>
      </c>
      <c r="EY55" s="6" t="s">
        <v>572</v>
      </c>
      <c r="EZ55" s="28">
        <f>IFERROR(VLOOKUP(EY55,'Начисление очков 2023'!$AA$4:$AB$69,2,FALSE),0)</f>
        <v>0</v>
      </c>
      <c r="FA55" s="32" t="s">
        <v>572</v>
      </c>
      <c r="FB55" s="31">
        <f>IFERROR(VLOOKUP(FA55,'Начисление очков 2023'!$L$4:$M$69,2,FALSE),0)</f>
        <v>0</v>
      </c>
      <c r="FC55" s="6" t="s">
        <v>572</v>
      </c>
      <c r="FD55" s="28">
        <f>IFERROR(VLOOKUP(FC55,'Начисление очков 2023'!$AF$4:$AG$69,2,FALSE),0)</f>
        <v>0</v>
      </c>
      <c r="FE55" s="32" t="s">
        <v>572</v>
      </c>
      <c r="FF55" s="31">
        <f>IFERROR(VLOOKUP(FE55,'Начисление очков 2023'!$AA$4:$AB$69,2,FALSE),0)</f>
        <v>0</v>
      </c>
      <c r="FG55" s="6" t="s">
        <v>572</v>
      </c>
      <c r="FH55" s="28">
        <f>IFERROR(VLOOKUP(FG55,'Начисление очков 2023'!$G$4:$H$69,2,FALSE),0)</f>
        <v>0</v>
      </c>
      <c r="FI55" s="32">
        <v>5</v>
      </c>
      <c r="FJ55" s="31">
        <f>IFERROR(VLOOKUP(FI55,'Начисление очков 2023'!$AA$4:$AB$69,2,FALSE),0)</f>
        <v>12</v>
      </c>
      <c r="FK55" s="6" t="s">
        <v>572</v>
      </c>
      <c r="FL55" s="28">
        <f>IFERROR(VLOOKUP(FK55,'Начисление очков 2023'!$AA$4:$AB$69,2,FALSE),0)</f>
        <v>0</v>
      </c>
      <c r="FM55" s="32">
        <v>12</v>
      </c>
      <c r="FN55" s="31">
        <f>IFERROR(VLOOKUP(FM55,'Начисление очков 2023'!$AA$4:$AB$69,2,FALSE),0)</f>
        <v>8</v>
      </c>
      <c r="FO55" s="6" t="s">
        <v>572</v>
      </c>
      <c r="FP55" s="28">
        <f>IFERROR(VLOOKUP(FO55,'Начисление очков 2023'!$AF$4:$AG$69,2,FALSE),0)</f>
        <v>0</v>
      </c>
      <c r="FQ55" s="109">
        <v>46</v>
      </c>
      <c r="FR55" s="110" t="s">
        <v>563</v>
      </c>
      <c r="FS55" s="110"/>
      <c r="FT55" s="109">
        <v>3.5</v>
      </c>
      <c r="FU55" s="111"/>
      <c r="FV55" s="108">
        <v>359</v>
      </c>
      <c r="FW55" s="106">
        <v>0</v>
      </c>
      <c r="FX55" s="107" t="s">
        <v>563</v>
      </c>
      <c r="FY55" s="108">
        <v>419</v>
      </c>
      <c r="FZ55" s="127">
        <v>5</v>
      </c>
      <c r="GA55" s="121">
        <f>IFERROR(VLOOKUP(FZ55,'Начисление очков 2023'!$AA$4:$AB$69,2,FALSE),0)</f>
        <v>12</v>
      </c>
    </row>
    <row r="56" spans="1:205" ht="15.95" customHeight="1" x14ac:dyDescent="0.25">
      <c r="B56" s="6" t="str">
        <f>IFERROR(INDEX('Ласт турнир'!$A$1:$A$96,MATCH($D56,'Ласт турнир'!$B$1:$B$96,0)),"")</f>
        <v/>
      </c>
      <c r="D56" s="39" t="s">
        <v>582</v>
      </c>
      <c r="E56" s="40">
        <f>E55+1</f>
        <v>47</v>
      </c>
      <c r="F56" s="59" t="str">
        <f>IF(FQ56=0," ",IF(FQ56-E56=0," ",FQ56-E56))</f>
        <v xml:space="preserve"> </v>
      </c>
      <c r="G56" s="44"/>
      <c r="H56" s="54">
        <v>3.5</v>
      </c>
      <c r="I56" s="134"/>
      <c r="J56" s="139">
        <f>AB56+AP56+BB56+BN56+BR56+SUMPRODUCT(LARGE((T56,V56,X56,Z56,AD56,AF56,AH56,AJ56,AL56,AN56,AR56,AT56,AV56,AX56,AZ56,BD56,BF56,BH56,BJ56,BL56,BP56,BT56,BV56,BX56,BZ56,CB56,CD56,CF56,CH56,CJ56,CL56,CN56,CP56,CR56,CT56,CV56,CX56,CZ56,DB56,DD56,DF56,DH56,DJ56,DL56,DN56,DP56,DR56,DT56,DV56,DX56,DZ56,EB56,ED56,EF56,EH56,EJ56,EL56,EN56,EP56,ER56,ET56,EV56,EX56,EZ56,FB56,FD56,FF56,FH56,FJ56,FL56,FN56,FP56),{1,2,3,4,5,6,7,8}))</f>
        <v>358</v>
      </c>
      <c r="K56" s="135">
        <f>J56-FV56</f>
        <v>0</v>
      </c>
      <c r="L56" s="140">
        <f>IF(SUMIF(S56:FP56,"&lt;0")&lt;&gt;0,SUMIF(S56:FP56,"&lt;0")*(-1)," ")</f>
        <v>1</v>
      </c>
      <c r="M56" s="141">
        <f>T56+V56+X56+Z56+AB56+AD56+AF56+AH56+AJ56+AL56+AN56+AP56+AR56+AT56+AV56+AX56+AZ56+BB56+BD56+BF56+BH56+BJ56+BL56+BN56+BP56+BR56+BT56+BV56+BX56+BZ56+CB56+CD56+CF56+CH56+CJ56+CL56+CN56+CP56+CR56+CT56+CV56+CX56+CZ56+DB56+DD56+DF56+DH56+DJ56+DL56+DN56+DP56+DR56+DT56+DV56+DX56+DZ56+EB56+ED56+EF56+EH56+EJ56+EL56+EN56+EP56+ER56+ET56+EV56+EX56+EZ56+FB56+FD56+FF56+FH56+FJ56+FL56+FN56+FP56</f>
        <v>492</v>
      </c>
      <c r="N56" s="135">
        <f>M56-FY56</f>
        <v>0</v>
      </c>
      <c r="O56" s="136">
        <f>ROUNDUP(COUNTIF(S56:FP56,"&gt; 0")/2,0)</f>
        <v>25</v>
      </c>
      <c r="P56" s="142">
        <f>IF(O56=0,"-",IF(O56-R56&gt;8,J56/(8+R56),J56/O56))</f>
        <v>32.545454545454547</v>
      </c>
      <c r="Q56" s="145">
        <f>IF(OR(M56=0,O56=0),"-",M56/O56)</f>
        <v>19.68</v>
      </c>
      <c r="R56" s="150">
        <f>+IF(AA56="",0,1)+IF(AO56="",0,1)++IF(BA56="",0,1)+IF(BM56="",0,1)+IF(BQ56="",0,1)</f>
        <v>3</v>
      </c>
      <c r="S56" s="6" t="s">
        <v>572</v>
      </c>
      <c r="T56" s="28">
        <f>IFERROR(VLOOKUP(S56,'Начисление очков 2024'!$AA$4:$AB$69,2,FALSE),0)</f>
        <v>0</v>
      </c>
      <c r="U56" s="32" t="s">
        <v>572</v>
      </c>
      <c r="V56" s="31">
        <f>IFERROR(VLOOKUP(U56,'Начисление очков 2024'!$AA$4:$AB$69,2,FALSE),0)</f>
        <v>0</v>
      </c>
      <c r="W56" s="6" t="s">
        <v>572</v>
      </c>
      <c r="X56" s="28">
        <f>IFERROR(VLOOKUP(W56,'Начисление очков 2024'!$L$4:$M$69,2,FALSE),0)</f>
        <v>0</v>
      </c>
      <c r="Y56" s="32" t="s">
        <v>572</v>
      </c>
      <c r="Z56" s="31">
        <f>IFERROR(VLOOKUP(Y56,'Начисление очков 2024'!$AA$4:$AB$69,2,FALSE),0)</f>
        <v>0</v>
      </c>
      <c r="AA56" s="6">
        <v>32</v>
      </c>
      <c r="AB56" s="28">
        <f>ROUND(IFERROR(VLOOKUP(AA56,'Начисление очков 2024'!$L$4:$M$69,2,FALSE),0)/4,0)</f>
        <v>3</v>
      </c>
      <c r="AC56" s="32" t="s">
        <v>572</v>
      </c>
      <c r="AD56" s="31">
        <f>IFERROR(VLOOKUP(AC56,'Начисление очков 2024'!$AA$4:$AB$69,2,FALSE),0)</f>
        <v>0</v>
      </c>
      <c r="AE56" s="6" t="s">
        <v>572</v>
      </c>
      <c r="AF56" s="28">
        <f>IFERROR(VLOOKUP(AE56,'Начисление очков 2024'!$AA$4:$AB$69,2,FALSE),0)</f>
        <v>0</v>
      </c>
      <c r="AG56" s="32">
        <v>3</v>
      </c>
      <c r="AH56" s="31">
        <f>IFERROR(VLOOKUP(AG56,'Начисление очков 2024'!$Q$4:$R$69,2,FALSE),0)</f>
        <v>90</v>
      </c>
      <c r="AI56" s="6" t="s">
        <v>572</v>
      </c>
      <c r="AJ56" s="28">
        <f>IFERROR(VLOOKUP(AI56,'Начисление очков 2024'!$AA$4:$AB$69,2,FALSE),0)</f>
        <v>0</v>
      </c>
      <c r="AK56" s="32" t="s">
        <v>572</v>
      </c>
      <c r="AL56" s="31">
        <f>IFERROR(VLOOKUP(AK56,'Начисление очков 2024'!$AA$4:$AB$69,2,FALSE),0)</f>
        <v>0</v>
      </c>
      <c r="AM56" s="6" t="s">
        <v>572</v>
      </c>
      <c r="AN56" s="28">
        <f>IFERROR(VLOOKUP(AM56,'Начисление очков 2023'!$AF$4:$AG$69,2,FALSE),0)</f>
        <v>0</v>
      </c>
      <c r="AO56" s="32">
        <v>16</v>
      </c>
      <c r="AP56" s="31">
        <f>ROUND(IFERROR(VLOOKUP(AO56,'Начисление очков 2024'!$G$4:$H$69,2,FALSE),0)/4,0)</f>
        <v>14</v>
      </c>
      <c r="AQ56" s="6" t="s">
        <v>572</v>
      </c>
      <c r="AR56" s="28">
        <f>IFERROR(VLOOKUP(AQ56,'Начисление очков 2024'!$AA$4:$AB$69,2,FALSE),0)</f>
        <v>0</v>
      </c>
      <c r="AS56" s="32">
        <v>24</v>
      </c>
      <c r="AT56" s="31">
        <f>IFERROR(VLOOKUP(AS56,'Начисление очков 2024'!$G$4:$H$69,2,FALSE),0)</f>
        <v>21</v>
      </c>
      <c r="AU56" s="6" t="s">
        <v>572</v>
      </c>
      <c r="AV56" s="28">
        <f>IFERROR(VLOOKUP(AU56,'Начисление очков 2023'!$V$4:$W$69,2,FALSE),0)</f>
        <v>0</v>
      </c>
      <c r="AW56" s="32">
        <v>12</v>
      </c>
      <c r="AX56" s="31">
        <f>IFERROR(VLOOKUP(AW56,'Начисление очков 2024'!$Q$4:$R$69,2,FALSE),0)</f>
        <v>23</v>
      </c>
      <c r="AY56" s="6" t="s">
        <v>572</v>
      </c>
      <c r="AZ56" s="28">
        <f>IFERROR(VLOOKUP(AY56,'Начисление очков 2024'!$AA$4:$AB$69,2,FALSE),0)</f>
        <v>0</v>
      </c>
      <c r="BA56" s="32">
        <v>24</v>
      </c>
      <c r="BB56" s="31">
        <f>ROUND(IFERROR(VLOOKUP(BA56,'Начисление очков 2024'!$G$4:$H$69,2,FALSE),0)/4,0)</f>
        <v>5</v>
      </c>
      <c r="BC56" s="6" t="s">
        <v>572</v>
      </c>
      <c r="BD56" s="28">
        <f>IFERROR(VLOOKUP(BC56,'Начисление очков 2023'!$AA$4:$AB$69,2,FALSE),0)</f>
        <v>0</v>
      </c>
      <c r="BE56" s="32">
        <v>12</v>
      </c>
      <c r="BF56" s="31">
        <f>IFERROR(VLOOKUP(BE56,'Начисление очков 2024'!$G$4:$H$69,2,FALSE),0)</f>
        <v>65</v>
      </c>
      <c r="BG56" s="6" t="s">
        <v>572</v>
      </c>
      <c r="BH56" s="28">
        <f>IFERROR(VLOOKUP(BG56,'Начисление очков 2024'!$Q$4:$R$69,2,FALSE),0)</f>
        <v>0</v>
      </c>
      <c r="BI56" s="32" t="s">
        <v>572</v>
      </c>
      <c r="BJ56" s="31">
        <f>IFERROR(VLOOKUP(BI56,'Начисление очков 2024'!$AA$4:$AB$69,2,FALSE),0)</f>
        <v>0</v>
      </c>
      <c r="BK56" s="6">
        <v>20</v>
      </c>
      <c r="BL56" s="28">
        <f>IFERROR(VLOOKUP(BK56,'Начисление очков 2023'!$V$4:$W$69,2,FALSE),0)</f>
        <v>10</v>
      </c>
      <c r="BM56" s="32" t="s">
        <v>572</v>
      </c>
      <c r="BN56" s="31">
        <f>ROUND(IFERROR(VLOOKUP(BM56,'Начисление очков 2023'!$L$4:$M$69,2,FALSE),0)/4,0)</f>
        <v>0</v>
      </c>
      <c r="BO56" s="6" t="s">
        <v>572</v>
      </c>
      <c r="BP56" s="28">
        <f>IFERROR(VLOOKUP(BO56,'Начисление очков 2023'!$AA$4:$AB$69,2,FALSE),0)</f>
        <v>0</v>
      </c>
      <c r="BQ56" s="32" t="s">
        <v>572</v>
      </c>
      <c r="BR56" s="31">
        <f>ROUND(IFERROR(VLOOKUP(BQ56,'Начисление очков 2023'!$L$4:$M$69,2,FALSE),0)/4,0)</f>
        <v>0</v>
      </c>
      <c r="BS56" s="6" t="s">
        <v>572</v>
      </c>
      <c r="BT56" s="28">
        <f>IFERROR(VLOOKUP(BS56,'Начисление очков 2023'!$AA$4:$AB$69,2,FALSE),0)</f>
        <v>0</v>
      </c>
      <c r="BU56" s="32" t="s">
        <v>572</v>
      </c>
      <c r="BV56" s="31">
        <f>IFERROR(VLOOKUP(BU56,'Начисление очков 2023'!$L$4:$M$69,2,FALSE),0)</f>
        <v>0</v>
      </c>
      <c r="BW56" s="6" t="s">
        <v>572</v>
      </c>
      <c r="BX56" s="28">
        <f>IFERROR(VLOOKUP(BW56,'Начисление очков 2023'!$AA$4:$AB$69,2,FALSE),0)</f>
        <v>0</v>
      </c>
      <c r="BY56" s="32" t="s">
        <v>572</v>
      </c>
      <c r="BZ56" s="31">
        <f>IFERROR(VLOOKUP(BY56,'Начисление очков 2023'!$AF$4:$AG$69,2,FALSE),0)</f>
        <v>0</v>
      </c>
      <c r="CA56" s="6">
        <v>-1</v>
      </c>
      <c r="CB56" s="28">
        <f>IFERROR(VLOOKUP(CA56,'Начисление очков 2023'!$V$4:$W$69,2,FALSE),0)</f>
        <v>0</v>
      </c>
      <c r="CC56" s="32">
        <v>3</v>
      </c>
      <c r="CD56" s="31">
        <f>IFERROR(VLOOKUP(CC56,'Начисление очков 2023'!$AA$4:$AB$69,2,FALSE),0)</f>
        <v>21</v>
      </c>
      <c r="CE56" s="47"/>
      <c r="CF56" s="96"/>
      <c r="CG56" s="32" t="s">
        <v>572</v>
      </c>
      <c r="CH56" s="31">
        <f>IFERROR(VLOOKUP(CG56,'Начисление очков 2023'!$AA$4:$AB$69,2,FALSE),0)</f>
        <v>0</v>
      </c>
      <c r="CI56" s="6">
        <v>42</v>
      </c>
      <c r="CJ56" s="28">
        <f>IFERROR(VLOOKUP(CI56,'Начисление очков 2023_1'!$B$4:$C$117,2,FALSE),0)</f>
        <v>23</v>
      </c>
      <c r="CK56" s="32">
        <v>10</v>
      </c>
      <c r="CL56" s="31">
        <f>IFERROR(VLOOKUP(CK56,'Начисление очков 2023'!$V$4:$W$69,2,FALSE),0)</f>
        <v>25</v>
      </c>
      <c r="CM56" s="6" t="s">
        <v>572</v>
      </c>
      <c r="CN56" s="28">
        <f>IFERROR(VLOOKUP(CM56,'Начисление очков 2023'!$AF$4:$AG$69,2,FALSE),0)</f>
        <v>0</v>
      </c>
      <c r="CO56" s="32" t="s">
        <v>572</v>
      </c>
      <c r="CP56" s="31">
        <f>IFERROR(VLOOKUP(CO56,'Начисление очков 2023'!$G$4:$H$69,2,FALSE),0)</f>
        <v>0</v>
      </c>
      <c r="CQ56" s="6" t="s">
        <v>572</v>
      </c>
      <c r="CR56" s="28">
        <f>IFERROR(VLOOKUP(CQ56,'Начисление очков 2023'!$AA$4:$AB$69,2,FALSE),0)</f>
        <v>0</v>
      </c>
      <c r="CS56" s="32">
        <v>32</v>
      </c>
      <c r="CT56" s="31">
        <f>IFERROR(VLOOKUP(CS56,'Начисление очков 2023'!$Q$4:$R$69,2,FALSE),0)</f>
        <v>6</v>
      </c>
      <c r="CU56" s="6" t="s">
        <v>572</v>
      </c>
      <c r="CV56" s="28">
        <f>IFERROR(VLOOKUP(CU56,'Начисление очков 2023'!$AF$4:$AG$69,2,FALSE),0)</f>
        <v>0</v>
      </c>
      <c r="CW56" s="32" t="s">
        <v>572</v>
      </c>
      <c r="CX56" s="31">
        <f>IFERROR(VLOOKUP(CW56,'Начисление очков 2023'!$AA$4:$AB$69,2,FALSE),0)</f>
        <v>0</v>
      </c>
      <c r="CY56" s="6" t="s">
        <v>572</v>
      </c>
      <c r="CZ56" s="28">
        <f>IFERROR(VLOOKUP(CY56,'Начисление очков 2023'!$AA$4:$AB$69,2,FALSE),0)</f>
        <v>0</v>
      </c>
      <c r="DA56" s="32">
        <v>16</v>
      </c>
      <c r="DB56" s="31">
        <f>IFERROR(VLOOKUP(DA56,'Начисление очков 2023'!$L$4:$M$69,2,FALSE),0)</f>
        <v>32</v>
      </c>
      <c r="DC56" s="6">
        <v>36</v>
      </c>
      <c r="DD56" s="28">
        <f>IFERROR(VLOOKUP(DC56,'Начисление очков 2023'!$L$4:$M$69,2,FALSE),0)</f>
        <v>5</v>
      </c>
      <c r="DE56" s="32" t="s">
        <v>572</v>
      </c>
      <c r="DF56" s="31">
        <f>IFERROR(VLOOKUP(DE56,'Начисление очков 2023'!$G$4:$H$69,2,FALSE),0)</f>
        <v>0</v>
      </c>
      <c r="DG56" s="6" t="s">
        <v>572</v>
      </c>
      <c r="DH56" s="28">
        <f>IFERROR(VLOOKUP(DG56,'Начисление очков 2023'!$AA$4:$AB$69,2,FALSE),0)</f>
        <v>0</v>
      </c>
      <c r="DI56" s="32" t="s">
        <v>572</v>
      </c>
      <c r="DJ56" s="31">
        <f>IFERROR(VLOOKUP(DI56,'Начисление очков 2023'!$AF$4:$AG$69,2,FALSE),0)</f>
        <v>0</v>
      </c>
      <c r="DK56" s="6" t="s">
        <v>572</v>
      </c>
      <c r="DL56" s="28">
        <f>IFERROR(VLOOKUP(DK56,'Начисление очков 2023'!$V$4:$W$69,2,FALSE),0)</f>
        <v>0</v>
      </c>
      <c r="DM56" s="32">
        <v>32</v>
      </c>
      <c r="DN56" s="31">
        <f>IFERROR(VLOOKUP(DM56,'Начисление очков 2023'!$Q$4:$R$69,2,FALSE),0)</f>
        <v>6</v>
      </c>
      <c r="DO56" s="6" t="s">
        <v>572</v>
      </c>
      <c r="DP56" s="28">
        <f>IFERROR(VLOOKUP(DO56,'Начисление очков 2023'!$AA$4:$AB$69,2,FALSE),0)</f>
        <v>0</v>
      </c>
      <c r="DQ56" s="32" t="s">
        <v>572</v>
      </c>
      <c r="DR56" s="31">
        <f>IFERROR(VLOOKUP(DQ56,'Начисление очков 2023'!$AA$4:$AB$69,2,FALSE),0)</f>
        <v>0</v>
      </c>
      <c r="DS56" s="6" t="s">
        <v>572</v>
      </c>
      <c r="DT56" s="28">
        <f>IFERROR(VLOOKUP(DS56,'Начисление очков 2023'!$AA$4:$AB$69,2,FALSE),0)</f>
        <v>0</v>
      </c>
      <c r="DU56" s="32" t="s">
        <v>572</v>
      </c>
      <c r="DV56" s="31">
        <f>IFERROR(VLOOKUP(DU56,'Начисление очков 2023'!$AF$4:$AG$69,2,FALSE),0)</f>
        <v>0</v>
      </c>
      <c r="DW56" s="6">
        <v>12</v>
      </c>
      <c r="DX56" s="28">
        <f>IFERROR(VLOOKUP(DW56,'Начисление очков 2023'!$AA$4:$AB$69,2,FALSE),0)</f>
        <v>8</v>
      </c>
      <c r="DY56" s="32">
        <v>40</v>
      </c>
      <c r="DZ56" s="31">
        <f>IFERROR(VLOOKUP(DY56,'Начисление очков 2023'!$B$4:$C$69,2,FALSE),0)</f>
        <v>25</v>
      </c>
      <c r="EA56" s="6" t="s">
        <v>572</v>
      </c>
      <c r="EB56" s="28">
        <f>IFERROR(VLOOKUP(EA56,'Начисление очков 2023'!$AA$4:$AB$69,2,FALSE),0)</f>
        <v>0</v>
      </c>
      <c r="EC56" s="32" t="s">
        <v>572</v>
      </c>
      <c r="ED56" s="31">
        <f>IFERROR(VLOOKUP(EC56,'Начисление очков 2023'!$V$4:$W$69,2,FALSE),0)</f>
        <v>0</v>
      </c>
      <c r="EE56" s="6" t="s">
        <v>572</v>
      </c>
      <c r="EF56" s="28">
        <f>IFERROR(VLOOKUP(EE56,'Начисление очков 2023'!$AA$4:$AB$69,2,FALSE),0)</f>
        <v>0</v>
      </c>
      <c r="EG56" s="32" t="s">
        <v>572</v>
      </c>
      <c r="EH56" s="31">
        <f>IFERROR(VLOOKUP(EG56,'Начисление очков 2023'!$AA$4:$AB$69,2,FALSE),0)</f>
        <v>0</v>
      </c>
      <c r="EI56" s="6">
        <v>32</v>
      </c>
      <c r="EJ56" s="28">
        <f>IFERROR(VLOOKUP(EI56,'Начисление очков 2023'!$G$4:$H$69,2,FALSE),0)</f>
        <v>18</v>
      </c>
      <c r="EK56" s="32" t="s">
        <v>572</v>
      </c>
      <c r="EL56" s="31">
        <f>IFERROR(VLOOKUP(EK56,'Начисление очков 2023'!$V$4:$W$69,2,FALSE),0)</f>
        <v>0</v>
      </c>
      <c r="EM56" s="6">
        <v>24</v>
      </c>
      <c r="EN56" s="28">
        <f>IFERROR(VLOOKUP(EM56,'Начисление очков 2023'!$B$4:$C$101,2,FALSE),0)</f>
        <v>53</v>
      </c>
      <c r="EO56" s="32" t="s">
        <v>572</v>
      </c>
      <c r="EP56" s="31">
        <f>IFERROR(VLOOKUP(EO56,'Начисление очков 2023'!$AA$4:$AB$69,2,FALSE),0)</f>
        <v>0</v>
      </c>
      <c r="EQ56" s="6" t="s">
        <v>572</v>
      </c>
      <c r="ER56" s="28">
        <f>IFERROR(VLOOKUP(EQ56,'Начисление очков 2023'!$AF$4:$AG$69,2,FALSE),0)</f>
        <v>0</v>
      </c>
      <c r="ES56" s="32" t="s">
        <v>572</v>
      </c>
      <c r="ET56" s="31">
        <f>IFERROR(VLOOKUP(ES56,'Начисление очков 2023'!$B$4:$C$101,2,FALSE),0)</f>
        <v>0</v>
      </c>
      <c r="EU56" s="6" t="s">
        <v>572</v>
      </c>
      <c r="EV56" s="28">
        <f>IFERROR(VLOOKUP(EU56,'Начисление очков 2023'!$G$4:$H$69,2,FALSE),0)</f>
        <v>0</v>
      </c>
      <c r="EW56" s="32">
        <v>5</v>
      </c>
      <c r="EX56" s="31">
        <f>IFERROR(VLOOKUP(EW56,'Начисление очков 2023'!$AA$4:$AB$69,2,FALSE),0)</f>
        <v>12</v>
      </c>
      <c r="EY56" s="6" t="s">
        <v>572</v>
      </c>
      <c r="EZ56" s="28">
        <f>IFERROR(VLOOKUP(EY56,'Начисление очков 2023'!$AA$4:$AB$69,2,FALSE),0)</f>
        <v>0</v>
      </c>
      <c r="FA56" s="32" t="s">
        <v>572</v>
      </c>
      <c r="FB56" s="31">
        <f>IFERROR(VLOOKUP(FA56,'Начисление очков 2023'!$L$4:$M$69,2,FALSE),0)</f>
        <v>0</v>
      </c>
      <c r="FC56" s="6">
        <v>9</v>
      </c>
      <c r="FD56" s="28">
        <f>IFERROR(VLOOKUP(FC56,'Начисление очков 2023'!$AF$4:$AG$69,2,FALSE),0)</f>
        <v>7</v>
      </c>
      <c r="FE56" s="32" t="s">
        <v>572</v>
      </c>
      <c r="FF56" s="31">
        <f>IFERROR(VLOOKUP(FE56,'Начисление очков 2023'!$AA$4:$AB$69,2,FALSE),0)</f>
        <v>0</v>
      </c>
      <c r="FG56" s="6" t="s">
        <v>572</v>
      </c>
      <c r="FH56" s="28">
        <f>IFERROR(VLOOKUP(FG56,'Начисление очков 2023'!$G$4:$H$69,2,FALSE),0)</f>
        <v>0</v>
      </c>
      <c r="FI56" s="32">
        <v>20</v>
      </c>
      <c r="FJ56" s="31">
        <f>IFERROR(VLOOKUP(FI56,'Начисление очков 2023'!$AA$4:$AB$69,2,FALSE),0)</f>
        <v>4</v>
      </c>
      <c r="FK56" s="6">
        <v>12</v>
      </c>
      <c r="FL56" s="28">
        <f>IFERROR(VLOOKUP(FK56,'Начисление очков 2023'!$AA$4:$AB$69,2,FALSE),0)</f>
        <v>8</v>
      </c>
      <c r="FM56" s="32">
        <v>20</v>
      </c>
      <c r="FN56" s="31">
        <f>IFERROR(VLOOKUP(FM56,'Начисление очков 2023'!$AA$4:$AB$69,2,FALSE),0)</f>
        <v>4</v>
      </c>
      <c r="FO56" s="6">
        <v>17</v>
      </c>
      <c r="FP56" s="28">
        <f>IFERROR(VLOOKUP(FO56,'Начисление очков 2023'!$AF$4:$AG$69,2,FALSE),0)</f>
        <v>4</v>
      </c>
      <c r="FQ56" s="109">
        <v>47</v>
      </c>
      <c r="FR56" s="110" t="s">
        <v>563</v>
      </c>
      <c r="FS56" s="110"/>
      <c r="FT56" s="109">
        <v>3.5</v>
      </c>
      <c r="FU56" s="111"/>
      <c r="FV56" s="108">
        <v>358</v>
      </c>
      <c r="FW56" s="106">
        <v>0</v>
      </c>
      <c r="FX56" s="107">
        <v>1</v>
      </c>
      <c r="FY56" s="108">
        <v>492</v>
      </c>
      <c r="FZ56" s="127" t="s">
        <v>572</v>
      </c>
      <c r="GA56" s="121">
        <f>IFERROR(VLOOKUP(FZ56,'Начисление очков 2023'!$AA$4:$AB$69,2,FALSE),0)</f>
        <v>0</v>
      </c>
    </row>
    <row r="57" spans="1:205" ht="15.95" customHeight="1" x14ac:dyDescent="0.25">
      <c r="B57" s="6" t="str">
        <f>IFERROR(INDEX('Ласт турнир'!$A$1:$A$96,MATCH($D57,'Ласт турнир'!$B$1:$B$96,0)),"")</f>
        <v/>
      </c>
      <c r="C57" s="1"/>
      <c r="D57" s="39" t="s">
        <v>504</v>
      </c>
      <c r="E57" s="40">
        <f>E56+1</f>
        <v>48</v>
      </c>
      <c r="F57" s="59" t="str">
        <f>IF(FQ57=0," ",IF(FQ57-E57=0," ",FQ57-E57))</f>
        <v xml:space="preserve"> </v>
      </c>
      <c r="G57" s="44"/>
      <c r="H57" s="54">
        <v>4</v>
      </c>
      <c r="I57" s="134"/>
      <c r="J57" s="139">
        <f>AB57+AP57+BB57+BN57+BR57+SUMPRODUCT(LARGE((T57,V57,X57,Z57,AD57,AF57,AH57,AJ57,AL57,AN57,AR57,AT57,AV57,AX57,AZ57,BD57,BF57,BH57,BJ57,BL57,BP57,BT57,BV57,BX57,BZ57,CB57,CD57,CF57,CH57,CJ57,CL57,CN57,CP57,CR57,CT57,CV57,CX57,CZ57,DB57,DD57,DF57,DH57,DJ57,DL57,DN57,DP57,DR57,DT57,DV57,DX57,DZ57,EB57,ED57,EF57,EH57,EJ57,EL57,EN57,EP57,ER57,ET57,EV57,EX57,EZ57,FB57,FD57,FF57,FH57,FJ57,FL57,FN57,FP57),{1,2,3,4,5,6,7,8}))</f>
        <v>352</v>
      </c>
      <c r="K57" s="135">
        <f>J57-FV57</f>
        <v>0</v>
      </c>
      <c r="L57" s="140" t="str">
        <f>IF(SUMIF(S57:FP57,"&lt;0")&lt;&gt;0,SUMIF(S57:FP57,"&lt;0")*(-1)," ")</f>
        <v xml:space="preserve"> </v>
      </c>
      <c r="M57" s="141">
        <f>T57+V57+X57+Z57+AB57+AD57+AF57+AH57+AJ57+AL57+AN57+AP57+AR57+AT57+AV57+AX57+AZ57+BB57+BD57+BF57+BH57+BJ57+BL57+BN57+BP57+BR57+BT57+BV57+BX57+BZ57+CB57+CD57+CF57+CH57+CJ57+CL57+CN57+CP57+CR57+CT57+CV57+CX57+CZ57+DB57+DD57+DF57+DH57+DJ57+DL57+DN57+DP57+DR57+DT57+DV57+DX57+DZ57+EB57+ED57+EF57+EH57+EJ57+EL57+EN57+EP57+ER57+ET57+EV57+EX57+EZ57+FB57+FD57+FF57+FH57+FJ57+FL57+FN57+FP57</f>
        <v>380</v>
      </c>
      <c r="N57" s="135">
        <f>M57-FY57</f>
        <v>0</v>
      </c>
      <c r="O57" s="136">
        <f>ROUNDUP(COUNTIF(S57:FP57,"&gt; 0")/2,0)</f>
        <v>14</v>
      </c>
      <c r="P57" s="142">
        <f>IF(O57=0,"-",IF(O57-R57&gt;8,J57/(8+R57),J57/O57))</f>
        <v>35.200000000000003</v>
      </c>
      <c r="Q57" s="145">
        <f>IF(OR(M57=0,O57=0),"-",M57/O57)</f>
        <v>27.142857142857142</v>
      </c>
      <c r="R57" s="150">
        <f>+IF(AA57="",0,1)+IF(AO57="",0,1)++IF(BA57="",0,1)+IF(BM57="",0,1)+IF(BQ57="",0,1)</f>
        <v>2</v>
      </c>
      <c r="S57" s="6" t="s">
        <v>572</v>
      </c>
      <c r="T57" s="28">
        <f>IFERROR(VLOOKUP(S57,'Начисление очков 2024'!$AA$4:$AB$69,2,FALSE),0)</f>
        <v>0</v>
      </c>
      <c r="U57" s="32" t="s">
        <v>572</v>
      </c>
      <c r="V57" s="31">
        <f>IFERROR(VLOOKUP(U57,'Начисление очков 2024'!$AA$4:$AB$69,2,FALSE),0)</f>
        <v>0</v>
      </c>
      <c r="W57" s="6">
        <v>32</v>
      </c>
      <c r="X57" s="28">
        <f>IFERROR(VLOOKUP(W57,'Начисление очков 2024'!$L$4:$M$69,2,FALSE),0)</f>
        <v>10</v>
      </c>
      <c r="Y57" s="32" t="s">
        <v>572</v>
      </c>
      <c r="Z57" s="31">
        <f>IFERROR(VLOOKUP(Y57,'Начисление очков 2024'!$AA$4:$AB$69,2,FALSE),0)</f>
        <v>0</v>
      </c>
      <c r="AA57" s="6" t="s">
        <v>572</v>
      </c>
      <c r="AB57" s="28">
        <f>ROUND(IFERROR(VLOOKUP(AA57,'Начисление очков 2024'!$L$4:$M$69,2,FALSE),0)/4,0)</f>
        <v>0</v>
      </c>
      <c r="AC57" s="32" t="s">
        <v>572</v>
      </c>
      <c r="AD57" s="31">
        <f>IFERROR(VLOOKUP(AC57,'Начисление очков 2024'!$AA$4:$AB$69,2,FALSE),0)</f>
        <v>0</v>
      </c>
      <c r="AE57" s="6" t="s">
        <v>572</v>
      </c>
      <c r="AF57" s="28">
        <f>IFERROR(VLOOKUP(AE57,'Начисление очков 2024'!$AA$4:$AB$69,2,FALSE),0)</f>
        <v>0</v>
      </c>
      <c r="AG57" s="32">
        <v>9</v>
      </c>
      <c r="AH57" s="31">
        <f>IFERROR(VLOOKUP(AG57,'Начисление очков 2024'!$Q$4:$R$69,2,FALSE),0)</f>
        <v>30</v>
      </c>
      <c r="AI57" s="6" t="s">
        <v>572</v>
      </c>
      <c r="AJ57" s="28">
        <f>IFERROR(VLOOKUP(AI57,'Начисление очков 2024'!$AA$4:$AB$69,2,FALSE),0)</f>
        <v>0</v>
      </c>
      <c r="AK57" s="32" t="s">
        <v>572</v>
      </c>
      <c r="AL57" s="31">
        <f>IFERROR(VLOOKUP(AK57,'Начисление очков 2024'!$AA$4:$AB$69,2,FALSE),0)</f>
        <v>0</v>
      </c>
      <c r="AM57" s="6" t="s">
        <v>572</v>
      </c>
      <c r="AN57" s="28">
        <f>IFERROR(VLOOKUP(AM57,'Начисление очков 2023'!$AF$4:$AG$69,2,FALSE),0)</f>
        <v>0</v>
      </c>
      <c r="AO57" s="32" t="s">
        <v>572</v>
      </c>
      <c r="AP57" s="31">
        <f>ROUND(IFERROR(VLOOKUP(AO57,'Начисление очков 2024'!$G$4:$H$69,2,FALSE),0)/4,0)</f>
        <v>0</v>
      </c>
      <c r="AQ57" s="6" t="s">
        <v>572</v>
      </c>
      <c r="AR57" s="28">
        <f>IFERROR(VLOOKUP(AQ57,'Начисление очков 2024'!$AA$4:$AB$69,2,FALSE),0)</f>
        <v>0</v>
      </c>
      <c r="AS57" s="32">
        <v>48</v>
      </c>
      <c r="AT57" s="31">
        <f>IFERROR(VLOOKUP(AS57,'Начисление очков 2024'!$G$4:$H$69,2,FALSE),0)</f>
        <v>5</v>
      </c>
      <c r="AU57" s="6" t="s">
        <v>572</v>
      </c>
      <c r="AV57" s="28">
        <f>IFERROR(VLOOKUP(AU57,'Начисление очков 2023'!$V$4:$W$69,2,FALSE),0)</f>
        <v>0</v>
      </c>
      <c r="AW57" s="32" t="s">
        <v>572</v>
      </c>
      <c r="AX57" s="31">
        <f>IFERROR(VLOOKUP(AW57,'Начисление очков 2024'!$Q$4:$R$69,2,FALSE),0)</f>
        <v>0</v>
      </c>
      <c r="AY57" s="6" t="s">
        <v>572</v>
      </c>
      <c r="AZ57" s="28">
        <f>IFERROR(VLOOKUP(AY57,'Начисление очков 2024'!$AA$4:$AB$69,2,FALSE),0)</f>
        <v>0</v>
      </c>
      <c r="BA57" s="32">
        <v>8</v>
      </c>
      <c r="BB57" s="31">
        <f>ROUND(IFERROR(VLOOKUP(BA57,'Начисление очков 2024'!$G$4:$H$69,2,FALSE),0)/4,0)</f>
        <v>28</v>
      </c>
      <c r="BC57" s="6" t="s">
        <v>572</v>
      </c>
      <c r="BD57" s="28">
        <f>IFERROR(VLOOKUP(BC57,'Начисление очков 2023'!$AA$4:$AB$69,2,FALSE),0)</f>
        <v>0</v>
      </c>
      <c r="BE57" s="32" t="s">
        <v>572</v>
      </c>
      <c r="BF57" s="31">
        <f>IFERROR(VLOOKUP(BE57,'Начисление очков 2024'!$G$4:$H$69,2,FALSE),0)</f>
        <v>0</v>
      </c>
      <c r="BG57" s="6">
        <v>9</v>
      </c>
      <c r="BH57" s="28">
        <f>IFERROR(VLOOKUP(BG57,'Начисление очков 2024'!$Q$4:$R$69,2,FALSE),0)</f>
        <v>30</v>
      </c>
      <c r="BI57" s="32" t="s">
        <v>572</v>
      </c>
      <c r="BJ57" s="31">
        <f>IFERROR(VLOOKUP(BI57,'Начисление очков 2024'!$AA$4:$AB$69,2,FALSE),0)</f>
        <v>0</v>
      </c>
      <c r="BK57" s="6">
        <v>9</v>
      </c>
      <c r="BL57" s="28">
        <f>IFERROR(VLOOKUP(BK57,'Начисление очков 2023'!$V$4:$W$69,2,FALSE),0)</f>
        <v>28</v>
      </c>
      <c r="BM57" s="32" t="s">
        <v>572</v>
      </c>
      <c r="BN57" s="31">
        <f>ROUND(IFERROR(VLOOKUP(BM57,'Начисление очков 2023'!$L$4:$M$69,2,FALSE),0)/4,0)</f>
        <v>0</v>
      </c>
      <c r="BO57" s="6" t="s">
        <v>572</v>
      </c>
      <c r="BP57" s="28">
        <f>IFERROR(VLOOKUP(BO57,'Начисление очков 2023'!$AA$4:$AB$69,2,FALSE),0)</f>
        <v>0</v>
      </c>
      <c r="BQ57" s="32">
        <v>20</v>
      </c>
      <c r="BR57" s="31">
        <f>ROUND(IFERROR(VLOOKUP(BQ57,'Начисление очков 2023'!$L$4:$M$69,2,FALSE),0)/4,0)</f>
        <v>4</v>
      </c>
      <c r="BS57" s="6" t="s">
        <v>572</v>
      </c>
      <c r="BT57" s="28">
        <f>IFERROR(VLOOKUP(BS57,'Начисление очков 2023'!$AA$4:$AB$69,2,FALSE),0)</f>
        <v>0</v>
      </c>
      <c r="BU57" s="32" t="s">
        <v>572</v>
      </c>
      <c r="BV57" s="31">
        <f>IFERROR(VLOOKUP(BU57,'Начисление очков 2023'!$L$4:$M$69,2,FALSE),0)</f>
        <v>0</v>
      </c>
      <c r="BW57" s="6" t="s">
        <v>572</v>
      </c>
      <c r="BX57" s="28">
        <f>IFERROR(VLOOKUP(BW57,'Начисление очков 2023'!$AA$4:$AB$69,2,FALSE),0)</f>
        <v>0</v>
      </c>
      <c r="BY57" s="32" t="s">
        <v>572</v>
      </c>
      <c r="BZ57" s="31">
        <f>IFERROR(VLOOKUP(BY57,'Начисление очков 2023'!$AF$4:$AG$69,2,FALSE),0)</f>
        <v>0</v>
      </c>
      <c r="CA57" s="6">
        <v>9</v>
      </c>
      <c r="CB57" s="28">
        <f>IFERROR(VLOOKUP(CA57,'Начисление очков 2023'!$V$4:$W$69,2,FALSE),0)</f>
        <v>28</v>
      </c>
      <c r="CC57" s="32" t="s">
        <v>572</v>
      </c>
      <c r="CD57" s="31">
        <f>IFERROR(VLOOKUP(CC57,'Начисление очков 2023'!$AA$4:$AB$69,2,FALSE),0)</f>
        <v>0</v>
      </c>
      <c r="CE57" s="47"/>
      <c r="CF57" s="96"/>
      <c r="CG57" s="32" t="s">
        <v>572</v>
      </c>
      <c r="CH57" s="31">
        <f>IFERROR(VLOOKUP(CG57,'Начисление очков 2023'!$AA$4:$AB$69,2,FALSE),0)</f>
        <v>0</v>
      </c>
      <c r="CI57" s="6">
        <v>19</v>
      </c>
      <c r="CJ57" s="28">
        <f>IFERROR(VLOOKUP(CI57,'Начисление очков 2023_1'!$B$4:$C$117,2,FALSE),0)</f>
        <v>65</v>
      </c>
      <c r="CK57" s="32">
        <v>32</v>
      </c>
      <c r="CL57" s="31">
        <f>IFERROR(VLOOKUP(CK57,'Начисление очков 2023'!$V$4:$W$69,2,FALSE),0)</f>
        <v>5</v>
      </c>
      <c r="CM57" s="6" t="s">
        <v>572</v>
      </c>
      <c r="CN57" s="28">
        <f>IFERROR(VLOOKUP(CM57,'Начисление очков 2023'!$AF$4:$AG$69,2,FALSE),0)</f>
        <v>0</v>
      </c>
      <c r="CO57" s="32">
        <v>12</v>
      </c>
      <c r="CP57" s="31">
        <f>IFERROR(VLOOKUP(CO57,'Начисление очков 2023'!$G$4:$H$69,2,FALSE),0)</f>
        <v>65</v>
      </c>
      <c r="CQ57" s="6" t="s">
        <v>572</v>
      </c>
      <c r="CR57" s="28">
        <f>IFERROR(VLOOKUP(CQ57,'Начисление очков 2023'!$AA$4:$AB$69,2,FALSE),0)</f>
        <v>0</v>
      </c>
      <c r="CS57" s="32">
        <v>24</v>
      </c>
      <c r="CT57" s="31">
        <f>IFERROR(VLOOKUP(CS57,'Начисление очков 2023'!$Q$4:$R$69,2,FALSE),0)</f>
        <v>8</v>
      </c>
      <c r="CU57" s="6" t="s">
        <v>572</v>
      </c>
      <c r="CV57" s="28">
        <f>IFERROR(VLOOKUP(CU57,'Начисление очков 2023'!$AF$4:$AG$69,2,FALSE),0)</f>
        <v>0</v>
      </c>
      <c r="CW57" s="32" t="s">
        <v>572</v>
      </c>
      <c r="CX57" s="31">
        <f>IFERROR(VLOOKUP(CW57,'Начисление очков 2023'!$AA$4:$AB$69,2,FALSE),0)</f>
        <v>0</v>
      </c>
      <c r="CY57" s="6" t="s">
        <v>572</v>
      </c>
      <c r="CZ57" s="28">
        <f>IFERROR(VLOOKUP(CY57,'Начисление очков 2023'!$AA$4:$AB$69,2,FALSE),0)</f>
        <v>0</v>
      </c>
      <c r="DA57" s="32" t="s">
        <v>572</v>
      </c>
      <c r="DB57" s="31">
        <f>IFERROR(VLOOKUP(DA57,'Начисление очков 2023'!$L$4:$M$69,2,FALSE),0)</f>
        <v>0</v>
      </c>
      <c r="DC57" s="6" t="s">
        <v>572</v>
      </c>
      <c r="DD57" s="28">
        <f>IFERROR(VLOOKUP(DC57,'Начисление очков 2023'!$L$4:$M$69,2,FALSE),0)</f>
        <v>0</v>
      </c>
      <c r="DE57" s="32" t="s">
        <v>572</v>
      </c>
      <c r="DF57" s="31">
        <f>IFERROR(VLOOKUP(DE57,'Начисление очков 2023'!$G$4:$H$69,2,FALSE),0)</f>
        <v>0</v>
      </c>
      <c r="DG57" s="6" t="s">
        <v>572</v>
      </c>
      <c r="DH57" s="28">
        <f>IFERROR(VLOOKUP(DG57,'Начисление очков 2023'!$AA$4:$AB$69,2,FALSE),0)</f>
        <v>0</v>
      </c>
      <c r="DI57" s="32" t="s">
        <v>572</v>
      </c>
      <c r="DJ57" s="31">
        <f>IFERROR(VLOOKUP(DI57,'Начисление очков 2023'!$AF$4:$AG$69,2,FALSE),0)</f>
        <v>0</v>
      </c>
      <c r="DK57" s="6" t="s">
        <v>572</v>
      </c>
      <c r="DL57" s="28">
        <f>IFERROR(VLOOKUP(DK57,'Начисление очков 2023'!$V$4:$W$69,2,FALSE),0)</f>
        <v>0</v>
      </c>
      <c r="DM57" s="32" t="s">
        <v>572</v>
      </c>
      <c r="DN57" s="31">
        <f>IFERROR(VLOOKUP(DM57,'Начисление очков 2023'!$Q$4:$R$69,2,FALSE),0)</f>
        <v>0</v>
      </c>
      <c r="DO57" s="6" t="s">
        <v>572</v>
      </c>
      <c r="DP57" s="28">
        <f>IFERROR(VLOOKUP(DO57,'Начисление очков 2023'!$AA$4:$AB$69,2,FALSE),0)</f>
        <v>0</v>
      </c>
      <c r="DQ57" s="32" t="s">
        <v>572</v>
      </c>
      <c r="DR57" s="31">
        <f>IFERROR(VLOOKUP(DQ57,'Начисление очков 2023'!$AA$4:$AB$69,2,FALSE),0)</f>
        <v>0</v>
      </c>
      <c r="DS57" s="6" t="s">
        <v>572</v>
      </c>
      <c r="DT57" s="28">
        <f>IFERROR(VLOOKUP(DS57,'Начисление очков 2023'!$AA$4:$AB$69,2,FALSE),0)</f>
        <v>0</v>
      </c>
      <c r="DU57" s="32" t="s">
        <v>572</v>
      </c>
      <c r="DV57" s="31">
        <f>IFERROR(VLOOKUP(DU57,'Начисление очков 2023'!$AF$4:$AG$69,2,FALSE),0)</f>
        <v>0</v>
      </c>
      <c r="DW57" s="6" t="s">
        <v>572</v>
      </c>
      <c r="DX57" s="28">
        <f>IFERROR(VLOOKUP(DW57,'Начисление очков 2023'!$AA$4:$AB$69,2,FALSE),0)</f>
        <v>0</v>
      </c>
      <c r="DY57" s="32" t="s">
        <v>572</v>
      </c>
      <c r="DZ57" s="31">
        <f>IFERROR(VLOOKUP(DY57,'Начисление очков 2023'!$B$4:$C$69,2,FALSE),0)</f>
        <v>0</v>
      </c>
      <c r="EA57" s="6" t="s">
        <v>572</v>
      </c>
      <c r="EB57" s="28">
        <f>IFERROR(VLOOKUP(EA57,'Начисление очков 2023'!$AA$4:$AB$69,2,FALSE),0)</f>
        <v>0</v>
      </c>
      <c r="EC57" s="32" t="s">
        <v>572</v>
      </c>
      <c r="ED57" s="31">
        <f>IFERROR(VLOOKUP(EC57,'Начисление очков 2023'!$V$4:$W$69,2,FALSE),0)</f>
        <v>0</v>
      </c>
      <c r="EE57" s="6" t="s">
        <v>572</v>
      </c>
      <c r="EF57" s="28">
        <f>IFERROR(VLOOKUP(EE57,'Начисление очков 2023'!$AA$4:$AB$69,2,FALSE),0)</f>
        <v>0</v>
      </c>
      <c r="EG57" s="32" t="s">
        <v>572</v>
      </c>
      <c r="EH57" s="31">
        <f>IFERROR(VLOOKUP(EG57,'Начисление очков 2023'!$AA$4:$AB$69,2,FALSE),0)</f>
        <v>0</v>
      </c>
      <c r="EI57" s="6" t="s">
        <v>572</v>
      </c>
      <c r="EJ57" s="28">
        <f>IFERROR(VLOOKUP(EI57,'Начисление очков 2023'!$G$4:$H$69,2,FALSE),0)</f>
        <v>0</v>
      </c>
      <c r="EK57" s="32" t="s">
        <v>572</v>
      </c>
      <c r="EL57" s="31">
        <f>IFERROR(VLOOKUP(EK57,'Начисление очков 2023'!$V$4:$W$69,2,FALSE),0)</f>
        <v>0</v>
      </c>
      <c r="EM57" s="6">
        <v>24</v>
      </c>
      <c r="EN57" s="28">
        <f>IFERROR(VLOOKUP(EM57,'Начисление очков 2023'!$B$4:$C$101,2,FALSE),0)</f>
        <v>53</v>
      </c>
      <c r="EO57" s="32" t="s">
        <v>572</v>
      </c>
      <c r="EP57" s="31">
        <f>IFERROR(VLOOKUP(EO57,'Начисление очков 2023'!$AA$4:$AB$69,2,FALSE),0)</f>
        <v>0</v>
      </c>
      <c r="EQ57" s="6" t="s">
        <v>572</v>
      </c>
      <c r="ER57" s="28">
        <f>IFERROR(VLOOKUP(EQ57,'Начисление очков 2023'!$AF$4:$AG$69,2,FALSE),0)</f>
        <v>0</v>
      </c>
      <c r="ES57" s="32" t="s">
        <v>572</v>
      </c>
      <c r="ET57" s="31">
        <f>IFERROR(VLOOKUP(ES57,'Начисление очков 2023'!$B$4:$C$101,2,FALSE),0)</f>
        <v>0</v>
      </c>
      <c r="EU57" s="6">
        <v>24</v>
      </c>
      <c r="EV57" s="28">
        <f>IFERROR(VLOOKUP(EU57,'Начисление очков 2023'!$G$4:$H$69,2,FALSE),0)</f>
        <v>21</v>
      </c>
      <c r="EW57" s="32" t="s">
        <v>572</v>
      </c>
      <c r="EX57" s="31">
        <f>IFERROR(VLOOKUP(EW57,'Начисление очков 2023'!$AA$4:$AB$69,2,FALSE),0)</f>
        <v>0</v>
      </c>
      <c r="EY57" s="6" t="s">
        <v>572</v>
      </c>
      <c r="EZ57" s="28">
        <f>IFERROR(VLOOKUP(EY57,'Начисление очков 2023'!$AA$4:$AB$69,2,FALSE),0)</f>
        <v>0</v>
      </c>
      <c r="FA57" s="32" t="s">
        <v>572</v>
      </c>
      <c r="FB57" s="31">
        <f>IFERROR(VLOOKUP(FA57,'Начисление очков 2023'!$L$4:$M$69,2,FALSE),0)</f>
        <v>0</v>
      </c>
      <c r="FC57" s="6" t="s">
        <v>572</v>
      </c>
      <c r="FD57" s="28">
        <f>IFERROR(VLOOKUP(FC57,'Начисление очков 2023'!$AF$4:$AG$69,2,FALSE),0)</f>
        <v>0</v>
      </c>
      <c r="FE57" s="32" t="s">
        <v>572</v>
      </c>
      <c r="FF57" s="31">
        <f>IFERROR(VLOOKUP(FE57,'Начисление очков 2023'!$AA$4:$AB$69,2,FALSE),0)</f>
        <v>0</v>
      </c>
      <c r="FG57" s="6" t="s">
        <v>572</v>
      </c>
      <c r="FH57" s="28">
        <f>IFERROR(VLOOKUP(FG57,'Начисление очков 2023'!$G$4:$H$69,2,FALSE),0)</f>
        <v>0</v>
      </c>
      <c r="FI57" s="32" t="s">
        <v>572</v>
      </c>
      <c r="FJ57" s="31">
        <f>IFERROR(VLOOKUP(FI57,'Начисление очков 2023'!$AA$4:$AB$69,2,FALSE),0)</f>
        <v>0</v>
      </c>
      <c r="FK57" s="6" t="s">
        <v>572</v>
      </c>
      <c r="FL57" s="28">
        <f>IFERROR(VLOOKUP(FK57,'Начисление очков 2023'!$AA$4:$AB$69,2,FALSE),0)</f>
        <v>0</v>
      </c>
      <c r="FM57" s="32" t="s">
        <v>572</v>
      </c>
      <c r="FN57" s="31">
        <f>IFERROR(VLOOKUP(FM57,'Начисление очков 2023'!$AA$4:$AB$69,2,FALSE),0)</f>
        <v>0</v>
      </c>
      <c r="FO57" s="6" t="s">
        <v>572</v>
      </c>
      <c r="FP57" s="28">
        <f>IFERROR(VLOOKUP(FO57,'Начисление очков 2023'!$AF$4:$AG$69,2,FALSE),0)</f>
        <v>0</v>
      </c>
      <c r="FQ57" s="109">
        <v>48</v>
      </c>
      <c r="FR57" s="110" t="s">
        <v>563</v>
      </c>
      <c r="FS57" s="110"/>
      <c r="FT57" s="109">
        <v>4</v>
      </c>
      <c r="FU57" s="111"/>
      <c r="FV57" s="108">
        <v>352</v>
      </c>
      <c r="FW57" s="106">
        <v>0</v>
      </c>
      <c r="FX57" s="107" t="s">
        <v>563</v>
      </c>
      <c r="FY57" s="108">
        <v>380</v>
      </c>
      <c r="FZ57" s="127" t="s">
        <v>572</v>
      </c>
      <c r="GA57" s="121">
        <f>IFERROR(VLOOKUP(FZ57,'Начисление очков 2023'!$AA$4:$AB$69,2,FALSE),0)</f>
        <v>0</v>
      </c>
    </row>
    <row r="58" spans="1:205" ht="15.95" customHeight="1" x14ac:dyDescent="0.25">
      <c r="B58" s="6" t="str">
        <f>IFERROR(INDEX('Ласт турнир'!$A$1:$A$96,MATCH($D58,'Ласт турнир'!$B$1:$B$96,0)),"")</f>
        <v/>
      </c>
      <c r="D58" s="39" t="s">
        <v>136</v>
      </c>
      <c r="E58" s="40">
        <f>E57+1</f>
        <v>49</v>
      </c>
      <c r="F58" s="59" t="str">
        <f>IF(FQ58=0," ",IF(FQ58-E58=0," ",FQ58-E58))</f>
        <v xml:space="preserve"> </v>
      </c>
      <c r="G58" s="44"/>
      <c r="H58" s="54">
        <v>4</v>
      </c>
      <c r="I58" s="134"/>
      <c r="J58" s="139">
        <f>AB58+AP58+BB58+BN58+BR58+SUMPRODUCT(LARGE((T58,V58,X58,Z58,AD58,AF58,AH58,AJ58,AL58,AN58,AR58,AT58,AV58,AX58,AZ58,BD58,BF58,BH58,BJ58,BL58,BP58,BT58,BV58,BX58,BZ58,CB58,CD58,CF58,CH58,CJ58,CL58,CN58,CP58,CR58,CT58,CV58,CX58,CZ58,DB58,DD58,DF58,DH58,DJ58,DL58,DN58,DP58,DR58,DT58,DV58,DX58,DZ58,EB58,ED58,EF58,EH58,EJ58,EL58,EN58,EP58,ER58,ET58,EV58,EX58,EZ58,FB58,FD58,FF58,FH58,FJ58,FL58,FN58,FP58),{1,2,3,4,5,6,7,8}))</f>
        <v>349</v>
      </c>
      <c r="K58" s="135">
        <f>J58-FV58</f>
        <v>0</v>
      </c>
      <c r="L58" s="140" t="str">
        <f>IF(SUMIF(S58:FP58,"&lt;0")&lt;&gt;0,SUMIF(S58:FP58,"&lt;0")*(-1)," ")</f>
        <v xml:space="preserve"> </v>
      </c>
      <c r="M58" s="141">
        <f>T58+V58+X58+Z58+AB58+AD58+AF58+AH58+AJ58+AL58+AN58+AP58+AR58+AT58+AV58+AX58+AZ58+BB58+BD58+BF58+BH58+BJ58+BL58+BN58+BP58+BR58+BT58+BV58+BX58+BZ58+CB58+CD58+CF58+CH58+CJ58+CL58+CN58+CP58+CR58+CT58+CV58+CX58+CZ58+DB58+DD58+DF58+DH58+DJ58+DL58+DN58+DP58+DR58+DT58+DV58+DX58+DZ58+EB58+ED58+EF58+EH58+EJ58+EL58+EN58+EP58+ER58+ET58+EV58+EX58+EZ58+FB58+FD58+FF58+FH58+FJ58+FL58+FN58+FP58</f>
        <v>357</v>
      </c>
      <c r="N58" s="135">
        <f>M58-FY58</f>
        <v>0</v>
      </c>
      <c r="O58" s="136">
        <f>ROUNDUP(COUNTIF(S58:FP58,"&gt; 0")/2,0)</f>
        <v>10</v>
      </c>
      <c r="P58" s="142">
        <f>IF(O58=0,"-",IF(O58-R58&gt;8,J58/(8+R58),J58/O58))</f>
        <v>38.777777777777779</v>
      </c>
      <c r="Q58" s="145">
        <f>IF(OR(M58=0,O58=0),"-",M58/O58)</f>
        <v>35.700000000000003</v>
      </c>
      <c r="R58" s="150">
        <f>+IF(AA58="",0,1)+IF(AO58="",0,1)++IF(BA58="",0,1)+IF(BM58="",0,1)+IF(BQ58="",0,1)</f>
        <v>1</v>
      </c>
      <c r="S58" s="6" t="s">
        <v>572</v>
      </c>
      <c r="T58" s="28">
        <f>IFERROR(VLOOKUP(S58,'Начисление очков 2024'!$AA$4:$AB$69,2,FALSE),0)</f>
        <v>0</v>
      </c>
      <c r="U58" s="32" t="s">
        <v>572</v>
      </c>
      <c r="V58" s="31">
        <f>IFERROR(VLOOKUP(U58,'Начисление очков 2024'!$AA$4:$AB$69,2,FALSE),0)</f>
        <v>0</v>
      </c>
      <c r="W58" s="6">
        <v>34</v>
      </c>
      <c r="X58" s="28">
        <f>IFERROR(VLOOKUP(W58,'Начисление очков 2024'!$L$4:$M$69,2,FALSE),0)</f>
        <v>8</v>
      </c>
      <c r="Y58" s="32" t="s">
        <v>572</v>
      </c>
      <c r="Z58" s="31">
        <f>IFERROR(VLOOKUP(Y58,'Начисление очков 2024'!$AA$4:$AB$69,2,FALSE),0)</f>
        <v>0</v>
      </c>
      <c r="AA58" s="6">
        <v>8</v>
      </c>
      <c r="AB58" s="28">
        <f>ROUND(IFERROR(VLOOKUP(AA58,'Начисление очков 2024'!$L$4:$M$69,2,FALSE),0)/4,0)</f>
        <v>16</v>
      </c>
      <c r="AC58" s="32" t="s">
        <v>572</v>
      </c>
      <c r="AD58" s="31">
        <f>IFERROR(VLOOKUP(AC58,'Начисление очков 2024'!$AA$4:$AB$69,2,FALSE),0)</f>
        <v>0</v>
      </c>
      <c r="AE58" s="6" t="s">
        <v>572</v>
      </c>
      <c r="AF58" s="28">
        <f>IFERROR(VLOOKUP(AE58,'Начисление очков 2024'!$AA$4:$AB$69,2,FALSE),0)</f>
        <v>0</v>
      </c>
      <c r="AG58" s="32" t="s">
        <v>572</v>
      </c>
      <c r="AH58" s="31">
        <f>IFERROR(VLOOKUP(AG58,'Начисление очков 2024'!$Q$4:$R$69,2,FALSE),0)</f>
        <v>0</v>
      </c>
      <c r="AI58" s="6" t="s">
        <v>572</v>
      </c>
      <c r="AJ58" s="28">
        <f>IFERROR(VLOOKUP(AI58,'Начисление очков 2024'!$AA$4:$AB$69,2,FALSE),0)</f>
        <v>0</v>
      </c>
      <c r="AK58" s="32" t="s">
        <v>572</v>
      </c>
      <c r="AL58" s="31">
        <f>IFERROR(VLOOKUP(AK58,'Начисление очков 2024'!$AA$4:$AB$69,2,FALSE),0)</f>
        <v>0</v>
      </c>
      <c r="AM58" s="6" t="s">
        <v>572</v>
      </c>
      <c r="AN58" s="28">
        <f>IFERROR(VLOOKUP(AM58,'Начисление очков 2023'!$AF$4:$AG$69,2,FALSE),0)</f>
        <v>0</v>
      </c>
      <c r="AO58" s="32" t="s">
        <v>572</v>
      </c>
      <c r="AP58" s="31">
        <f>ROUND(IFERROR(VLOOKUP(AO58,'Начисление очков 2024'!$G$4:$H$69,2,FALSE),0)/4,0)</f>
        <v>0</v>
      </c>
      <c r="AQ58" s="6" t="s">
        <v>572</v>
      </c>
      <c r="AR58" s="28">
        <f>IFERROR(VLOOKUP(AQ58,'Начисление очков 2024'!$AA$4:$AB$69,2,FALSE),0)</f>
        <v>0</v>
      </c>
      <c r="AS58" s="32" t="s">
        <v>572</v>
      </c>
      <c r="AT58" s="31">
        <f>IFERROR(VLOOKUP(AS58,'Начисление очков 2024'!$G$4:$H$69,2,FALSE),0)</f>
        <v>0</v>
      </c>
      <c r="AU58" s="6" t="s">
        <v>572</v>
      </c>
      <c r="AV58" s="28">
        <f>IFERROR(VLOOKUP(AU58,'Начисление очков 2023'!$V$4:$W$69,2,FALSE),0)</f>
        <v>0</v>
      </c>
      <c r="AW58" s="32">
        <v>16</v>
      </c>
      <c r="AX58" s="31">
        <f>IFERROR(VLOOKUP(AW58,'Начисление очков 2024'!$Q$4:$R$69,2,FALSE),0)</f>
        <v>19</v>
      </c>
      <c r="AY58" s="6" t="s">
        <v>572</v>
      </c>
      <c r="AZ58" s="28">
        <f>IFERROR(VLOOKUP(AY58,'Начисление очков 2024'!$AA$4:$AB$69,2,FALSE),0)</f>
        <v>0</v>
      </c>
      <c r="BA58" s="32" t="s">
        <v>572</v>
      </c>
      <c r="BB58" s="31">
        <f>ROUND(IFERROR(VLOOKUP(BA58,'Начисление очков 2024'!$G$4:$H$69,2,FALSE),0)/4,0)</f>
        <v>0</v>
      </c>
      <c r="BC58" s="6" t="s">
        <v>572</v>
      </c>
      <c r="BD58" s="28">
        <f>IFERROR(VLOOKUP(BC58,'Начисление очков 2023'!$AA$4:$AB$69,2,FALSE),0)</f>
        <v>0</v>
      </c>
      <c r="BE58" s="32">
        <v>20</v>
      </c>
      <c r="BF58" s="31">
        <f>IFERROR(VLOOKUP(BE58,'Начисление очков 2024'!$G$4:$H$69,2,FALSE),0)</f>
        <v>27</v>
      </c>
      <c r="BG58" s="6" t="s">
        <v>572</v>
      </c>
      <c r="BH58" s="28">
        <f>IFERROR(VLOOKUP(BG58,'Начисление очков 2024'!$Q$4:$R$69,2,FALSE),0)</f>
        <v>0</v>
      </c>
      <c r="BI58" s="32" t="s">
        <v>572</v>
      </c>
      <c r="BJ58" s="31">
        <f>IFERROR(VLOOKUP(BI58,'Начисление очков 2024'!$AA$4:$AB$69,2,FALSE),0)</f>
        <v>0</v>
      </c>
      <c r="BK58" s="6" t="s">
        <v>572</v>
      </c>
      <c r="BL58" s="28">
        <f>IFERROR(VLOOKUP(BK58,'Начисление очков 2023'!$V$4:$W$69,2,FALSE),0)</f>
        <v>0</v>
      </c>
      <c r="BM58" s="32" t="s">
        <v>572</v>
      </c>
      <c r="BN58" s="31">
        <f>ROUND(IFERROR(VLOOKUP(BM58,'Начисление очков 2023'!$L$4:$M$69,2,FALSE),0)/4,0)</f>
        <v>0</v>
      </c>
      <c r="BO58" s="6" t="s">
        <v>572</v>
      </c>
      <c r="BP58" s="28">
        <f>IFERROR(VLOOKUP(BO58,'Начисление очков 2023'!$AA$4:$AB$69,2,FALSE),0)</f>
        <v>0</v>
      </c>
      <c r="BQ58" s="32" t="s">
        <v>572</v>
      </c>
      <c r="BR58" s="31">
        <f>ROUND(IFERROR(VLOOKUP(BQ58,'Начисление очков 2023'!$L$4:$M$69,2,FALSE),0)/4,0)</f>
        <v>0</v>
      </c>
      <c r="BS58" s="6" t="s">
        <v>572</v>
      </c>
      <c r="BT58" s="28">
        <f>IFERROR(VLOOKUP(BS58,'Начисление очков 2023'!$AA$4:$AB$69,2,FALSE),0)</f>
        <v>0</v>
      </c>
      <c r="BU58" s="32" t="s">
        <v>572</v>
      </c>
      <c r="BV58" s="31">
        <f>IFERROR(VLOOKUP(BU58,'Начисление очков 2023'!$L$4:$M$69,2,FALSE),0)</f>
        <v>0</v>
      </c>
      <c r="BW58" s="6" t="s">
        <v>572</v>
      </c>
      <c r="BX58" s="28">
        <f>IFERROR(VLOOKUP(BW58,'Начисление очков 2023'!$AA$4:$AB$69,2,FALSE),0)</f>
        <v>0</v>
      </c>
      <c r="BY58" s="32" t="s">
        <v>572</v>
      </c>
      <c r="BZ58" s="31">
        <f>IFERROR(VLOOKUP(BY58,'Начисление очков 2023'!$AF$4:$AG$69,2,FALSE),0)</f>
        <v>0</v>
      </c>
      <c r="CA58" s="6" t="s">
        <v>572</v>
      </c>
      <c r="CB58" s="28">
        <f>IFERROR(VLOOKUP(CA58,'Начисление очков 2023'!$V$4:$W$69,2,FALSE),0)</f>
        <v>0</v>
      </c>
      <c r="CC58" s="32" t="s">
        <v>572</v>
      </c>
      <c r="CD58" s="31">
        <f>IFERROR(VLOOKUP(CC58,'Начисление очков 2023'!$AA$4:$AB$69,2,FALSE),0)</f>
        <v>0</v>
      </c>
      <c r="CE58" s="47"/>
      <c r="CF58" s="96"/>
      <c r="CG58" s="32" t="s">
        <v>572</v>
      </c>
      <c r="CH58" s="31">
        <f>IFERROR(VLOOKUP(CG58,'Начисление очков 2023'!$AA$4:$AB$69,2,FALSE),0)</f>
        <v>0</v>
      </c>
      <c r="CI58" s="6" t="s">
        <v>572</v>
      </c>
      <c r="CJ58" s="28">
        <f>IFERROR(VLOOKUP(CI58,'Начисление очков 2023_1'!$B$4:$C$117,2,FALSE),0)</f>
        <v>0</v>
      </c>
      <c r="CK58" s="32" t="s">
        <v>572</v>
      </c>
      <c r="CL58" s="31">
        <f>IFERROR(VLOOKUP(CK58,'Начисление очков 2023'!$V$4:$W$69,2,FALSE),0)</f>
        <v>0</v>
      </c>
      <c r="CM58" s="6" t="s">
        <v>572</v>
      </c>
      <c r="CN58" s="28">
        <f>IFERROR(VLOOKUP(CM58,'Начисление очков 2023'!$AF$4:$AG$69,2,FALSE),0)</f>
        <v>0</v>
      </c>
      <c r="CO58" s="32" t="s">
        <v>572</v>
      </c>
      <c r="CP58" s="31">
        <f>IFERROR(VLOOKUP(CO58,'Начисление очков 2023'!$G$4:$H$69,2,FALSE),0)</f>
        <v>0</v>
      </c>
      <c r="CQ58" s="6" t="s">
        <v>572</v>
      </c>
      <c r="CR58" s="28">
        <f>IFERROR(VLOOKUP(CQ58,'Начисление очков 2023'!$AA$4:$AB$69,2,FALSE),0)</f>
        <v>0</v>
      </c>
      <c r="CS58" s="32" t="s">
        <v>572</v>
      </c>
      <c r="CT58" s="31">
        <f>IFERROR(VLOOKUP(CS58,'Начисление очков 2023'!$Q$4:$R$69,2,FALSE),0)</f>
        <v>0</v>
      </c>
      <c r="CU58" s="6" t="s">
        <v>572</v>
      </c>
      <c r="CV58" s="28">
        <f>IFERROR(VLOOKUP(CU58,'Начисление очков 2023'!$AF$4:$AG$69,2,FALSE),0)</f>
        <v>0</v>
      </c>
      <c r="CW58" s="32" t="s">
        <v>572</v>
      </c>
      <c r="CX58" s="31">
        <f>IFERROR(VLOOKUP(CW58,'Начисление очков 2023'!$AA$4:$AB$69,2,FALSE),0)</f>
        <v>0</v>
      </c>
      <c r="CY58" s="6" t="s">
        <v>572</v>
      </c>
      <c r="CZ58" s="28">
        <f>IFERROR(VLOOKUP(CY58,'Начисление очков 2023'!$AA$4:$AB$69,2,FALSE),0)</f>
        <v>0</v>
      </c>
      <c r="DA58" s="32">
        <v>9</v>
      </c>
      <c r="DB58" s="31">
        <f>IFERROR(VLOOKUP(DA58,'Начисление очков 2023'!$L$4:$M$69,2,FALSE),0)</f>
        <v>50</v>
      </c>
      <c r="DC58" s="6">
        <v>9</v>
      </c>
      <c r="DD58" s="28">
        <f>IFERROR(VLOOKUP(DC58,'Начисление очков 2023'!$L$4:$M$69,2,FALSE),0)</f>
        <v>50</v>
      </c>
      <c r="DE58" s="32">
        <v>32</v>
      </c>
      <c r="DF58" s="31">
        <f>IFERROR(VLOOKUP(DE58,'Начисление очков 2023'!$G$4:$H$69,2,FALSE),0)</f>
        <v>18</v>
      </c>
      <c r="DG58" s="6" t="s">
        <v>572</v>
      </c>
      <c r="DH58" s="28">
        <f>IFERROR(VLOOKUP(DG58,'Начисление очков 2023'!$AA$4:$AB$69,2,FALSE),0)</f>
        <v>0</v>
      </c>
      <c r="DI58" s="32" t="s">
        <v>572</v>
      </c>
      <c r="DJ58" s="31">
        <f>IFERROR(VLOOKUP(DI58,'Начисление очков 2023'!$AF$4:$AG$69,2,FALSE),0)</f>
        <v>0</v>
      </c>
      <c r="DK58" s="6" t="s">
        <v>572</v>
      </c>
      <c r="DL58" s="28">
        <f>IFERROR(VLOOKUP(DK58,'Начисление очков 2023'!$V$4:$W$69,2,FALSE),0)</f>
        <v>0</v>
      </c>
      <c r="DM58" s="32">
        <v>16</v>
      </c>
      <c r="DN58" s="31">
        <f>IFERROR(VLOOKUP(DM58,'Начисление очков 2023'!$Q$4:$R$69,2,FALSE),0)</f>
        <v>19</v>
      </c>
      <c r="DO58" s="6" t="s">
        <v>572</v>
      </c>
      <c r="DP58" s="28">
        <f>IFERROR(VLOOKUP(DO58,'Начисление очков 2023'!$AA$4:$AB$69,2,FALSE),0)</f>
        <v>0</v>
      </c>
      <c r="DQ58" s="32" t="s">
        <v>572</v>
      </c>
      <c r="DR58" s="31">
        <f>IFERROR(VLOOKUP(DQ58,'Начисление очков 2023'!$AA$4:$AB$69,2,FALSE),0)</f>
        <v>0</v>
      </c>
      <c r="DS58" s="6" t="s">
        <v>572</v>
      </c>
      <c r="DT58" s="28">
        <f>IFERROR(VLOOKUP(DS58,'Начисление очков 2023'!$AA$4:$AB$69,2,FALSE),0)</f>
        <v>0</v>
      </c>
      <c r="DU58" s="32" t="s">
        <v>572</v>
      </c>
      <c r="DV58" s="31">
        <f>IFERROR(VLOOKUP(DU58,'Начисление очков 2023'!$AF$4:$AG$69,2,FALSE),0)</f>
        <v>0</v>
      </c>
      <c r="DW58" s="6" t="s">
        <v>572</v>
      </c>
      <c r="DX58" s="28">
        <f>IFERROR(VLOOKUP(DW58,'Начисление очков 2023'!$AA$4:$AB$69,2,FALSE),0)</f>
        <v>0</v>
      </c>
      <c r="DY58" s="32">
        <v>16</v>
      </c>
      <c r="DZ58" s="31">
        <f>IFERROR(VLOOKUP(DY58,'Начисление очков 2023'!$B$4:$C$69,2,FALSE),0)</f>
        <v>90</v>
      </c>
      <c r="EA58" s="6" t="s">
        <v>572</v>
      </c>
      <c r="EB58" s="28">
        <f>IFERROR(VLOOKUP(EA58,'Начисление очков 2023'!$AA$4:$AB$69,2,FALSE),0)</f>
        <v>0</v>
      </c>
      <c r="EC58" s="32" t="s">
        <v>572</v>
      </c>
      <c r="ED58" s="31">
        <f>IFERROR(VLOOKUP(EC58,'Начисление очков 2023'!$V$4:$W$69,2,FALSE),0)</f>
        <v>0</v>
      </c>
      <c r="EE58" s="6" t="s">
        <v>572</v>
      </c>
      <c r="EF58" s="28">
        <f>IFERROR(VLOOKUP(EE58,'Начисление очков 2023'!$AA$4:$AB$69,2,FALSE),0)</f>
        <v>0</v>
      </c>
      <c r="EG58" s="32" t="s">
        <v>572</v>
      </c>
      <c r="EH58" s="31">
        <f>IFERROR(VLOOKUP(EG58,'Начисление очков 2023'!$AA$4:$AB$69,2,FALSE),0)</f>
        <v>0</v>
      </c>
      <c r="EI58" s="6" t="s">
        <v>572</v>
      </c>
      <c r="EJ58" s="28">
        <f>IFERROR(VLOOKUP(EI58,'Начисление очков 2023'!$G$4:$H$69,2,FALSE),0)</f>
        <v>0</v>
      </c>
      <c r="EK58" s="32" t="s">
        <v>572</v>
      </c>
      <c r="EL58" s="31">
        <f>IFERROR(VLOOKUP(EK58,'Начисление очков 2023'!$V$4:$W$69,2,FALSE),0)</f>
        <v>0</v>
      </c>
      <c r="EM58" s="6">
        <v>20</v>
      </c>
      <c r="EN58" s="28">
        <f>IFERROR(VLOOKUP(EM58,'Начисление очков 2023'!$B$4:$C$101,2,FALSE),0)</f>
        <v>60</v>
      </c>
      <c r="EO58" s="32" t="s">
        <v>572</v>
      </c>
      <c r="EP58" s="31">
        <f>IFERROR(VLOOKUP(EO58,'Начисление очков 2023'!$AA$4:$AB$69,2,FALSE),0)</f>
        <v>0</v>
      </c>
      <c r="EQ58" s="6" t="s">
        <v>572</v>
      </c>
      <c r="ER58" s="28">
        <f>IFERROR(VLOOKUP(EQ58,'Начисление очков 2023'!$AF$4:$AG$69,2,FALSE),0)</f>
        <v>0</v>
      </c>
      <c r="ES58" s="32" t="s">
        <v>572</v>
      </c>
      <c r="ET58" s="31">
        <f>IFERROR(VLOOKUP(ES58,'Начисление очков 2023'!$B$4:$C$101,2,FALSE),0)</f>
        <v>0</v>
      </c>
      <c r="EU58" s="6" t="s">
        <v>572</v>
      </c>
      <c r="EV58" s="28">
        <f>IFERROR(VLOOKUP(EU58,'Начисление очков 2023'!$G$4:$H$69,2,FALSE),0)</f>
        <v>0</v>
      </c>
      <c r="EW58" s="32" t="s">
        <v>572</v>
      </c>
      <c r="EX58" s="31">
        <f>IFERROR(VLOOKUP(EW58,'Начисление очков 2023'!$AA$4:$AB$69,2,FALSE),0)</f>
        <v>0</v>
      </c>
      <c r="EY58" s="6" t="s">
        <v>572</v>
      </c>
      <c r="EZ58" s="28">
        <f>IFERROR(VLOOKUP(EY58,'Начисление очков 2023'!$AA$4:$AB$69,2,FALSE),0)</f>
        <v>0</v>
      </c>
      <c r="FA58" s="32" t="s">
        <v>572</v>
      </c>
      <c r="FB58" s="31">
        <f>IFERROR(VLOOKUP(FA58,'Начисление очков 2023'!$L$4:$M$69,2,FALSE),0)</f>
        <v>0</v>
      </c>
      <c r="FC58" s="6" t="s">
        <v>572</v>
      </c>
      <c r="FD58" s="28">
        <f>IFERROR(VLOOKUP(FC58,'Начисление очков 2023'!$AF$4:$AG$69,2,FALSE),0)</f>
        <v>0</v>
      </c>
      <c r="FE58" s="32" t="s">
        <v>572</v>
      </c>
      <c r="FF58" s="31">
        <f>IFERROR(VLOOKUP(FE58,'Начисление очков 2023'!$AA$4:$AB$69,2,FALSE),0)</f>
        <v>0</v>
      </c>
      <c r="FG58" s="6" t="s">
        <v>572</v>
      </c>
      <c r="FH58" s="28">
        <f>IFERROR(VLOOKUP(FG58,'Начисление очков 2023'!$G$4:$H$69,2,FALSE),0)</f>
        <v>0</v>
      </c>
      <c r="FI58" s="32" t="s">
        <v>572</v>
      </c>
      <c r="FJ58" s="31">
        <f>IFERROR(VLOOKUP(FI58,'Начисление очков 2023'!$AA$4:$AB$69,2,FALSE),0)</f>
        <v>0</v>
      </c>
      <c r="FK58" s="6" t="s">
        <v>572</v>
      </c>
      <c r="FL58" s="28">
        <f>IFERROR(VLOOKUP(FK58,'Начисление очков 2023'!$AA$4:$AB$69,2,FALSE),0)</f>
        <v>0</v>
      </c>
      <c r="FM58" s="32" t="s">
        <v>572</v>
      </c>
      <c r="FN58" s="31">
        <f>IFERROR(VLOOKUP(FM58,'Начисление очков 2023'!$AA$4:$AB$69,2,FALSE),0)</f>
        <v>0</v>
      </c>
      <c r="FO58" s="6" t="s">
        <v>572</v>
      </c>
      <c r="FP58" s="28">
        <f>IFERROR(VLOOKUP(FO58,'Начисление очков 2023'!$AF$4:$AG$69,2,FALSE),0)</f>
        <v>0</v>
      </c>
      <c r="FQ58" s="109">
        <v>49</v>
      </c>
      <c r="FR58" s="110" t="s">
        <v>563</v>
      </c>
      <c r="FS58" s="110"/>
      <c r="FT58" s="109">
        <v>4</v>
      </c>
      <c r="FU58" s="111"/>
      <c r="FV58" s="108">
        <v>349</v>
      </c>
      <c r="FW58" s="106">
        <v>0</v>
      </c>
      <c r="FX58" s="107" t="s">
        <v>563</v>
      </c>
      <c r="FY58" s="108">
        <v>357</v>
      </c>
      <c r="FZ58" s="127" t="s">
        <v>572</v>
      </c>
      <c r="GA58" s="121">
        <f>IFERROR(VLOOKUP(FZ58,'Начисление очков 2023'!$AA$4:$AB$69,2,FALSE),0)</f>
        <v>0</v>
      </c>
      <c r="GL58" s="2"/>
      <c r="GM58" s="2"/>
      <c r="GN58" s="2"/>
      <c r="GO58" s="2"/>
      <c r="GP58" s="2"/>
      <c r="GQ58" s="2"/>
      <c r="GR58" s="2"/>
      <c r="GS58" s="2"/>
      <c r="GT58" s="2"/>
      <c r="GU58" s="2"/>
      <c r="GV58" s="2"/>
      <c r="GW58" s="2"/>
    </row>
    <row r="59" spans="1:205" ht="15.95" customHeight="1" x14ac:dyDescent="0.25">
      <c r="B59" s="6" t="str">
        <f>IFERROR(INDEX('Ласт турнир'!$A$1:$A$96,MATCH($D59,'Ласт турнир'!$B$1:$B$96,0)),"")</f>
        <v/>
      </c>
      <c r="D59" s="39" t="s">
        <v>581</v>
      </c>
      <c r="E59" s="40">
        <f>E58+1</f>
        <v>50</v>
      </c>
      <c r="F59" s="59" t="str">
        <f>IF(FQ59=0," ",IF(FQ59-E59=0," ",FQ59-E59))</f>
        <v xml:space="preserve"> </v>
      </c>
      <c r="G59" s="44"/>
      <c r="H59" s="54">
        <v>3.5</v>
      </c>
      <c r="I59" s="134"/>
      <c r="J59" s="139">
        <f>AB59+AP59+BB59+BN59+BR59+SUMPRODUCT(LARGE((T59,V59,X59,Z59,AD59,AF59,AH59,AJ59,AL59,AN59,AR59,AT59,AV59,AX59,AZ59,BD59,BF59,BH59,BJ59,BL59,BP59,BT59,BV59,BX59,BZ59,CB59,CD59,CF59,CH59,CJ59,CL59,CN59,CP59,CR59,CT59,CV59,CX59,CZ59,DB59,DD59,DF59,DH59,DJ59,DL59,DN59,DP59,DR59,DT59,DV59,DX59,DZ59,EB59,ED59,EF59,EH59,EJ59,EL59,EN59,EP59,ER59,ET59,EV59,EX59,EZ59,FB59,FD59,FF59,FH59,FJ59,FL59,FN59,FP59),{1,2,3,4,5,6,7,8}))</f>
        <v>344</v>
      </c>
      <c r="K59" s="135">
        <f>J59-FV59</f>
        <v>0</v>
      </c>
      <c r="L59" s="140" t="str">
        <f>IF(SUMIF(S59:FP59,"&lt;0")&lt;&gt;0,SUMIF(S59:FP59,"&lt;0")*(-1)," ")</f>
        <v xml:space="preserve"> </v>
      </c>
      <c r="M59" s="141">
        <f>T59+V59+X59+Z59+AB59+AD59+AF59+AH59+AJ59+AL59+AN59+AP59+AR59+AT59+AV59+AX59+AZ59+BB59+BD59+BF59+BH59+BJ59+BL59+BN59+BP59+BR59+BT59+BV59+BX59+BZ59+CB59+CD59+CF59+CH59+CJ59+CL59+CN59+CP59+CR59+CT59+CV59+CX59+CZ59+DB59+DD59+DF59+DH59+DJ59+DL59+DN59+DP59+DR59+DT59+DV59+DX59+DZ59+EB59+ED59+EF59+EH59+EJ59+EL59+EN59+EP59+ER59+ET59+EV59+EX59+EZ59+FB59+FD59+FF59+FH59+FJ59+FL59+FN59+FP59</f>
        <v>397</v>
      </c>
      <c r="N59" s="135">
        <f>M59-FY59</f>
        <v>0</v>
      </c>
      <c r="O59" s="136">
        <f>ROUNDUP(COUNTIF(S59:FP59,"&gt; 0")/2,0)</f>
        <v>13</v>
      </c>
      <c r="P59" s="142">
        <f>IF(O59=0,"-",IF(O59-R59&gt;8,J59/(8+R59),J59/O59))</f>
        <v>43</v>
      </c>
      <c r="Q59" s="145">
        <f>IF(OR(M59=0,O59=0),"-",M59/O59)</f>
        <v>30.53846153846154</v>
      </c>
      <c r="R59" s="150">
        <f>+IF(AA59="",0,1)+IF(AO59="",0,1)++IF(BA59="",0,1)+IF(BM59="",0,1)+IF(BQ59="",0,1)</f>
        <v>0</v>
      </c>
      <c r="S59" s="6" t="s">
        <v>572</v>
      </c>
      <c r="T59" s="28">
        <f>IFERROR(VLOOKUP(S59,'Начисление очков 2024'!$AA$4:$AB$69,2,FALSE),0)</f>
        <v>0</v>
      </c>
      <c r="U59" s="32" t="s">
        <v>572</v>
      </c>
      <c r="V59" s="31">
        <f>IFERROR(VLOOKUP(U59,'Начисление очков 2024'!$AA$4:$AB$69,2,FALSE),0)</f>
        <v>0</v>
      </c>
      <c r="W59" s="6">
        <v>20</v>
      </c>
      <c r="X59" s="28">
        <f>IFERROR(VLOOKUP(W59,'Начисление очков 2024'!$L$4:$M$69,2,FALSE),0)</f>
        <v>16</v>
      </c>
      <c r="Y59" s="32" t="s">
        <v>572</v>
      </c>
      <c r="Z59" s="31">
        <f>IFERROR(VLOOKUP(Y59,'Начисление очков 2024'!$AA$4:$AB$69,2,FALSE),0)</f>
        <v>0</v>
      </c>
      <c r="AA59" s="6" t="s">
        <v>572</v>
      </c>
      <c r="AB59" s="28">
        <f>ROUND(IFERROR(VLOOKUP(AA59,'Начисление очков 2024'!$L$4:$M$69,2,FALSE),0)/4,0)</f>
        <v>0</v>
      </c>
      <c r="AC59" s="32" t="s">
        <v>572</v>
      </c>
      <c r="AD59" s="31">
        <f>IFERROR(VLOOKUP(AC59,'Начисление очков 2024'!$AA$4:$AB$69,2,FALSE),0)</f>
        <v>0</v>
      </c>
      <c r="AE59" s="6" t="s">
        <v>572</v>
      </c>
      <c r="AF59" s="28">
        <f>IFERROR(VLOOKUP(AE59,'Начисление очков 2024'!$AA$4:$AB$69,2,FALSE),0)</f>
        <v>0</v>
      </c>
      <c r="AG59" s="32" t="s">
        <v>572</v>
      </c>
      <c r="AH59" s="31">
        <f>IFERROR(VLOOKUP(AG59,'Начисление очков 2024'!$Q$4:$R$69,2,FALSE),0)</f>
        <v>0</v>
      </c>
      <c r="AI59" s="6" t="s">
        <v>572</v>
      </c>
      <c r="AJ59" s="28">
        <f>IFERROR(VLOOKUP(AI59,'Начисление очков 2024'!$AA$4:$AB$69,2,FALSE),0)</f>
        <v>0</v>
      </c>
      <c r="AK59" s="32" t="s">
        <v>572</v>
      </c>
      <c r="AL59" s="31">
        <f>IFERROR(VLOOKUP(AK59,'Начисление очков 2024'!$AA$4:$AB$69,2,FALSE),0)</f>
        <v>0</v>
      </c>
      <c r="AM59" s="6" t="s">
        <v>572</v>
      </c>
      <c r="AN59" s="28">
        <f>IFERROR(VLOOKUP(AM59,'Начисление очков 2023'!$AF$4:$AG$69,2,FALSE),0)</f>
        <v>0</v>
      </c>
      <c r="AO59" s="32" t="s">
        <v>572</v>
      </c>
      <c r="AP59" s="31">
        <f>ROUND(IFERROR(VLOOKUP(AO59,'Начисление очков 2024'!$G$4:$H$69,2,FALSE),0)/4,0)</f>
        <v>0</v>
      </c>
      <c r="AQ59" s="6" t="s">
        <v>572</v>
      </c>
      <c r="AR59" s="28">
        <f>IFERROR(VLOOKUP(AQ59,'Начисление очков 2024'!$AA$4:$AB$69,2,FALSE),0)</f>
        <v>0</v>
      </c>
      <c r="AS59" s="32" t="s">
        <v>572</v>
      </c>
      <c r="AT59" s="31">
        <f>IFERROR(VLOOKUP(AS59,'Начисление очков 2024'!$G$4:$H$69,2,FALSE),0)</f>
        <v>0</v>
      </c>
      <c r="AU59" s="6">
        <v>4</v>
      </c>
      <c r="AV59" s="28">
        <f>IFERROR(VLOOKUP(AU59,'Начисление очков 2023'!$V$4:$W$69,2,FALSE),0)</f>
        <v>55</v>
      </c>
      <c r="AW59" s="32" t="s">
        <v>572</v>
      </c>
      <c r="AX59" s="31">
        <f>IFERROR(VLOOKUP(AW59,'Начисление очков 2024'!$Q$4:$R$69,2,FALSE),0)</f>
        <v>0</v>
      </c>
      <c r="AY59" s="6" t="s">
        <v>572</v>
      </c>
      <c r="AZ59" s="28">
        <f>IFERROR(VLOOKUP(AY59,'Начисление очков 2024'!$AA$4:$AB$69,2,FALSE),0)</f>
        <v>0</v>
      </c>
      <c r="BA59" s="32" t="s">
        <v>572</v>
      </c>
      <c r="BB59" s="31">
        <f>ROUND(IFERROR(VLOOKUP(BA59,'Начисление очков 2024'!$G$4:$H$69,2,FALSE),0)/4,0)</f>
        <v>0</v>
      </c>
      <c r="BC59" s="6" t="s">
        <v>572</v>
      </c>
      <c r="BD59" s="28">
        <f>IFERROR(VLOOKUP(BC59,'Начисление очков 2023'!$AA$4:$AB$69,2,FALSE),0)</f>
        <v>0</v>
      </c>
      <c r="BE59" s="32" t="s">
        <v>572</v>
      </c>
      <c r="BF59" s="31">
        <f>IFERROR(VLOOKUP(BE59,'Начисление очков 2024'!$G$4:$H$69,2,FALSE),0)</f>
        <v>0</v>
      </c>
      <c r="BG59" s="6" t="s">
        <v>572</v>
      </c>
      <c r="BH59" s="28">
        <f>IFERROR(VLOOKUP(BG59,'Начисление очков 2024'!$Q$4:$R$69,2,FALSE),0)</f>
        <v>0</v>
      </c>
      <c r="BI59" s="32" t="s">
        <v>572</v>
      </c>
      <c r="BJ59" s="31">
        <f>IFERROR(VLOOKUP(BI59,'Начисление очков 2024'!$AA$4:$AB$69,2,FALSE),0)</f>
        <v>0</v>
      </c>
      <c r="BK59" s="6">
        <v>5</v>
      </c>
      <c r="BL59" s="28">
        <f>IFERROR(VLOOKUP(BK59,'Начисление очков 2023'!$V$4:$W$69,2,FALSE),0)</f>
        <v>45</v>
      </c>
      <c r="BM59" s="32" t="s">
        <v>572</v>
      </c>
      <c r="BN59" s="31">
        <f>ROUND(IFERROR(VLOOKUP(BM59,'Начисление очков 2023'!$L$4:$M$69,2,FALSE),0)/4,0)</f>
        <v>0</v>
      </c>
      <c r="BO59" s="6" t="s">
        <v>572</v>
      </c>
      <c r="BP59" s="28">
        <f>IFERROR(VLOOKUP(BO59,'Начисление очков 2023'!$AA$4:$AB$69,2,FALSE),0)</f>
        <v>0</v>
      </c>
      <c r="BQ59" s="32" t="s">
        <v>572</v>
      </c>
      <c r="BR59" s="31">
        <f>ROUND(IFERROR(VLOOKUP(BQ59,'Начисление очков 2023'!$L$4:$M$69,2,FALSE),0)/4,0)</f>
        <v>0</v>
      </c>
      <c r="BS59" s="6" t="s">
        <v>572</v>
      </c>
      <c r="BT59" s="28">
        <f>IFERROR(VLOOKUP(BS59,'Начисление очков 2023'!$AA$4:$AB$69,2,FALSE),0)</f>
        <v>0</v>
      </c>
      <c r="BU59" s="32" t="s">
        <v>572</v>
      </c>
      <c r="BV59" s="31">
        <f>IFERROR(VLOOKUP(BU59,'Начисление очков 2023'!$L$4:$M$69,2,FALSE),0)</f>
        <v>0</v>
      </c>
      <c r="BW59" s="6" t="s">
        <v>572</v>
      </c>
      <c r="BX59" s="28">
        <f>IFERROR(VLOOKUP(BW59,'Начисление очков 2023'!$AA$4:$AB$69,2,FALSE),0)</f>
        <v>0</v>
      </c>
      <c r="BY59" s="32" t="s">
        <v>572</v>
      </c>
      <c r="BZ59" s="31">
        <f>IFERROR(VLOOKUP(BY59,'Начисление очков 2023'!$AF$4:$AG$69,2,FALSE),0)</f>
        <v>0</v>
      </c>
      <c r="CA59" s="6">
        <v>2</v>
      </c>
      <c r="CB59" s="28">
        <f>IFERROR(VLOOKUP(CA59,'Начисление очков 2023'!$V$4:$W$69,2,FALSE),0)</f>
        <v>90</v>
      </c>
      <c r="CC59" s="32" t="s">
        <v>572</v>
      </c>
      <c r="CD59" s="31">
        <f>IFERROR(VLOOKUP(CC59,'Начисление очков 2023'!$AA$4:$AB$69,2,FALSE),0)</f>
        <v>0</v>
      </c>
      <c r="CE59" s="47"/>
      <c r="CF59" s="96"/>
      <c r="CG59" s="32" t="s">
        <v>572</v>
      </c>
      <c r="CH59" s="31">
        <f>IFERROR(VLOOKUP(CG59,'Начисление очков 2023'!$AA$4:$AB$69,2,FALSE),0)</f>
        <v>0</v>
      </c>
      <c r="CI59" s="6">
        <v>28</v>
      </c>
      <c r="CJ59" s="28">
        <f>IFERROR(VLOOKUP(CI59,'Начисление очков 2023_1'!$B$4:$C$117,2,FALSE),0)</f>
        <v>45</v>
      </c>
      <c r="CK59" s="32" t="s">
        <v>572</v>
      </c>
      <c r="CL59" s="31">
        <f>IFERROR(VLOOKUP(CK59,'Начисление очков 2023'!$V$4:$W$69,2,FALSE),0)</f>
        <v>0</v>
      </c>
      <c r="CM59" s="6" t="s">
        <v>572</v>
      </c>
      <c r="CN59" s="28">
        <f>IFERROR(VLOOKUP(CM59,'Начисление очков 2023'!$AF$4:$AG$69,2,FALSE),0)</f>
        <v>0</v>
      </c>
      <c r="CO59" s="32" t="s">
        <v>572</v>
      </c>
      <c r="CP59" s="31">
        <f>IFERROR(VLOOKUP(CO59,'Начисление очков 2023'!$G$4:$H$69,2,FALSE),0)</f>
        <v>0</v>
      </c>
      <c r="CQ59" s="6" t="s">
        <v>572</v>
      </c>
      <c r="CR59" s="28">
        <f>IFERROR(VLOOKUP(CQ59,'Начисление очков 2023'!$AA$4:$AB$69,2,FALSE),0)</f>
        <v>0</v>
      </c>
      <c r="CS59" s="32" t="s">
        <v>572</v>
      </c>
      <c r="CT59" s="31">
        <f>IFERROR(VLOOKUP(CS59,'Начисление очков 2023'!$Q$4:$R$69,2,FALSE),0)</f>
        <v>0</v>
      </c>
      <c r="CU59" s="6" t="s">
        <v>572</v>
      </c>
      <c r="CV59" s="28">
        <f>IFERROR(VLOOKUP(CU59,'Начисление очков 2023'!$AF$4:$AG$69,2,FALSE),0)</f>
        <v>0</v>
      </c>
      <c r="CW59" s="32" t="s">
        <v>572</v>
      </c>
      <c r="CX59" s="31">
        <f>IFERROR(VLOOKUP(CW59,'Начисление очков 2023'!$AA$4:$AB$69,2,FALSE),0)</f>
        <v>0</v>
      </c>
      <c r="CY59" s="6" t="s">
        <v>572</v>
      </c>
      <c r="CZ59" s="28">
        <f>IFERROR(VLOOKUP(CY59,'Начисление очков 2023'!$AA$4:$AB$69,2,FALSE),0)</f>
        <v>0</v>
      </c>
      <c r="DA59" s="32" t="s">
        <v>572</v>
      </c>
      <c r="DB59" s="31">
        <f>IFERROR(VLOOKUP(DA59,'Начисление очков 2023'!$L$4:$M$69,2,FALSE),0)</f>
        <v>0</v>
      </c>
      <c r="DC59" s="6" t="s">
        <v>572</v>
      </c>
      <c r="DD59" s="28">
        <f>IFERROR(VLOOKUP(DC59,'Начисление очков 2023'!$L$4:$M$69,2,FALSE),0)</f>
        <v>0</v>
      </c>
      <c r="DE59" s="32" t="s">
        <v>572</v>
      </c>
      <c r="DF59" s="31">
        <f>IFERROR(VLOOKUP(DE59,'Начисление очков 2023'!$G$4:$H$69,2,FALSE),0)</f>
        <v>0</v>
      </c>
      <c r="DG59" s="6" t="s">
        <v>572</v>
      </c>
      <c r="DH59" s="28">
        <f>IFERROR(VLOOKUP(DG59,'Начисление очков 2023'!$AA$4:$AB$69,2,FALSE),0)</f>
        <v>0</v>
      </c>
      <c r="DI59" s="32" t="s">
        <v>572</v>
      </c>
      <c r="DJ59" s="31">
        <f>IFERROR(VLOOKUP(DI59,'Начисление очков 2023'!$AF$4:$AG$69,2,FALSE),0)</f>
        <v>0</v>
      </c>
      <c r="DK59" s="6">
        <v>20</v>
      </c>
      <c r="DL59" s="28">
        <f>IFERROR(VLOOKUP(DK59,'Начисление очков 2023'!$V$4:$W$69,2,FALSE),0)</f>
        <v>10</v>
      </c>
      <c r="DM59" s="32" t="s">
        <v>572</v>
      </c>
      <c r="DN59" s="31">
        <f>IFERROR(VLOOKUP(DM59,'Начисление очков 2023'!$Q$4:$R$69,2,FALSE),0)</f>
        <v>0</v>
      </c>
      <c r="DO59" s="6" t="s">
        <v>572</v>
      </c>
      <c r="DP59" s="28">
        <f>IFERROR(VLOOKUP(DO59,'Начисление очков 2023'!$AA$4:$AB$69,2,FALSE),0)</f>
        <v>0</v>
      </c>
      <c r="DQ59" s="32" t="s">
        <v>572</v>
      </c>
      <c r="DR59" s="31">
        <f>IFERROR(VLOOKUP(DQ59,'Начисление очков 2023'!$AA$4:$AB$69,2,FALSE),0)</f>
        <v>0</v>
      </c>
      <c r="DS59" s="6" t="s">
        <v>572</v>
      </c>
      <c r="DT59" s="28">
        <f>IFERROR(VLOOKUP(DS59,'Начисление очков 2023'!$AA$4:$AB$69,2,FALSE),0)</f>
        <v>0</v>
      </c>
      <c r="DU59" s="32" t="s">
        <v>572</v>
      </c>
      <c r="DV59" s="31">
        <f>IFERROR(VLOOKUP(DU59,'Начисление очков 2023'!$AF$4:$AG$69,2,FALSE),0)</f>
        <v>0</v>
      </c>
      <c r="DW59" s="6" t="s">
        <v>572</v>
      </c>
      <c r="DX59" s="28">
        <f>IFERROR(VLOOKUP(DW59,'Начисление очков 2023'!$AA$4:$AB$69,2,FALSE),0)</f>
        <v>0</v>
      </c>
      <c r="DY59" s="32">
        <v>33</v>
      </c>
      <c r="DZ59" s="31">
        <f>IFERROR(VLOOKUP(DY59,'Начисление очков 2023'!$B$4:$C$69,2,FALSE),0)</f>
        <v>33</v>
      </c>
      <c r="EA59" s="6" t="s">
        <v>572</v>
      </c>
      <c r="EB59" s="28">
        <f>IFERROR(VLOOKUP(EA59,'Начисление очков 2023'!$AA$4:$AB$69,2,FALSE),0)</f>
        <v>0</v>
      </c>
      <c r="EC59" s="32">
        <v>32</v>
      </c>
      <c r="ED59" s="31">
        <f>IFERROR(VLOOKUP(EC59,'Начисление очков 2023'!$V$4:$W$69,2,FALSE),0)</f>
        <v>5</v>
      </c>
      <c r="EE59" s="6" t="s">
        <v>572</v>
      </c>
      <c r="EF59" s="28">
        <f>IFERROR(VLOOKUP(EE59,'Начисление очков 2023'!$AA$4:$AB$69,2,FALSE),0)</f>
        <v>0</v>
      </c>
      <c r="EG59" s="32">
        <v>2</v>
      </c>
      <c r="EH59" s="31">
        <f>IFERROR(VLOOKUP(EG59,'Начисление очков 2023'!$AA$4:$AB$69,2,FALSE),0)</f>
        <v>25</v>
      </c>
      <c r="EI59" s="6" t="s">
        <v>572</v>
      </c>
      <c r="EJ59" s="28">
        <f>IFERROR(VLOOKUP(EI59,'Начисление очков 2023'!$G$4:$H$69,2,FALSE),0)</f>
        <v>0</v>
      </c>
      <c r="EK59" s="32">
        <v>17</v>
      </c>
      <c r="EL59" s="31">
        <f>IFERROR(VLOOKUP(EK59,'Начисление очков 2023'!$V$4:$W$69,2,FALSE),0)</f>
        <v>16</v>
      </c>
      <c r="EM59" s="6" t="s">
        <v>572</v>
      </c>
      <c r="EN59" s="28">
        <f>IFERROR(VLOOKUP(EM59,'Начисление очков 2023'!$B$4:$C$101,2,FALSE),0)</f>
        <v>0</v>
      </c>
      <c r="EO59" s="32">
        <v>5</v>
      </c>
      <c r="EP59" s="31">
        <f>IFERROR(VLOOKUP(EO59,'Начисление очков 2023'!$AA$4:$AB$69,2,FALSE),0)</f>
        <v>12</v>
      </c>
      <c r="EQ59" s="6" t="s">
        <v>572</v>
      </c>
      <c r="ER59" s="28">
        <f>IFERROR(VLOOKUP(EQ59,'Начисление очков 2023'!$AF$4:$AG$69,2,FALSE),0)</f>
        <v>0</v>
      </c>
      <c r="ES59" s="32" t="s">
        <v>572</v>
      </c>
      <c r="ET59" s="31">
        <f>IFERROR(VLOOKUP(ES59,'Начисление очков 2023'!$B$4:$C$101,2,FALSE),0)</f>
        <v>0</v>
      </c>
      <c r="EU59" s="6" t="s">
        <v>572</v>
      </c>
      <c r="EV59" s="28">
        <f>IFERROR(VLOOKUP(EU59,'Начисление очков 2023'!$G$4:$H$69,2,FALSE),0)</f>
        <v>0</v>
      </c>
      <c r="EW59" s="32" t="s">
        <v>572</v>
      </c>
      <c r="EX59" s="31">
        <f>IFERROR(VLOOKUP(EW59,'Начисление очков 2023'!$AA$4:$AB$69,2,FALSE),0)</f>
        <v>0</v>
      </c>
      <c r="EY59" s="6" t="s">
        <v>572</v>
      </c>
      <c r="EZ59" s="28">
        <f>IFERROR(VLOOKUP(EY59,'Начисление очков 2023'!$AA$4:$AB$69,2,FALSE),0)</f>
        <v>0</v>
      </c>
      <c r="FA59" s="32" t="s">
        <v>572</v>
      </c>
      <c r="FB59" s="31">
        <f>IFERROR(VLOOKUP(FA59,'Начисление очков 2023'!$L$4:$M$69,2,FALSE),0)</f>
        <v>0</v>
      </c>
      <c r="FC59" s="6" t="s">
        <v>572</v>
      </c>
      <c r="FD59" s="28">
        <f>IFERROR(VLOOKUP(FC59,'Начисление очков 2023'!$AF$4:$AG$69,2,FALSE),0)</f>
        <v>0</v>
      </c>
      <c r="FE59" s="32" t="s">
        <v>572</v>
      </c>
      <c r="FF59" s="31">
        <f>IFERROR(VLOOKUP(FE59,'Начисление очков 2023'!$AA$4:$AB$69,2,FALSE),0)</f>
        <v>0</v>
      </c>
      <c r="FG59" s="6" t="s">
        <v>572</v>
      </c>
      <c r="FH59" s="28">
        <f>IFERROR(VLOOKUP(FG59,'Начисление очков 2023'!$G$4:$H$69,2,FALSE),0)</f>
        <v>0</v>
      </c>
      <c r="FI59" s="32" t="s">
        <v>572</v>
      </c>
      <c r="FJ59" s="31">
        <f>IFERROR(VLOOKUP(FI59,'Начисление очков 2023'!$AA$4:$AB$69,2,FALSE),0)</f>
        <v>0</v>
      </c>
      <c r="FK59" s="6">
        <v>1</v>
      </c>
      <c r="FL59" s="28">
        <f>IFERROR(VLOOKUP(FK59,'Начисление очков 2023'!$AA$4:$AB$69,2,FALSE),0)</f>
        <v>35</v>
      </c>
      <c r="FM59" s="32">
        <v>9</v>
      </c>
      <c r="FN59" s="31">
        <f>IFERROR(VLOOKUP(FM59,'Начисление очков 2023'!$AA$4:$AB$69,2,FALSE),0)</f>
        <v>10</v>
      </c>
      <c r="FO59" s="6" t="s">
        <v>572</v>
      </c>
      <c r="FP59" s="28">
        <f>IFERROR(VLOOKUP(FO59,'Начисление очков 2023'!$AF$4:$AG$69,2,FALSE),0)</f>
        <v>0</v>
      </c>
      <c r="FQ59" s="109">
        <v>50</v>
      </c>
      <c r="FR59" s="110" t="s">
        <v>563</v>
      </c>
      <c r="FS59" s="110"/>
      <c r="FT59" s="109">
        <v>3.5</v>
      </c>
      <c r="FU59" s="111"/>
      <c r="FV59" s="108">
        <v>344</v>
      </c>
      <c r="FW59" s="106">
        <v>0</v>
      </c>
      <c r="FX59" s="107" t="s">
        <v>563</v>
      </c>
      <c r="FY59" s="108">
        <v>397</v>
      </c>
      <c r="FZ59" s="127" t="s">
        <v>572</v>
      </c>
      <c r="GA59" s="121">
        <f>IFERROR(VLOOKUP(FZ59,'Начисление очков 2023'!$AA$4:$AB$69,2,FALSE),0)</f>
        <v>0</v>
      </c>
    </row>
    <row r="60" spans="1:205" ht="15.95" customHeight="1" x14ac:dyDescent="0.25">
      <c r="B60" s="6" t="str">
        <f>IFERROR(INDEX('Ласт турнир'!$A$1:$A$96,MATCH($D60,'Ласт турнир'!$B$1:$B$96,0)),"")</f>
        <v/>
      </c>
      <c r="D60" s="39" t="s">
        <v>39</v>
      </c>
      <c r="E60" s="40">
        <f>E59+1</f>
        <v>51</v>
      </c>
      <c r="F60" s="59" t="str">
        <f>IF(FQ60=0," ",IF(FQ60-E60=0," ",FQ60-E60))</f>
        <v xml:space="preserve"> </v>
      </c>
      <c r="G60" s="44"/>
      <c r="H60" s="54">
        <v>4</v>
      </c>
      <c r="I60" s="134"/>
      <c r="J60" s="139">
        <f>AB60+AP60+BB60+BN60+BR60+SUMPRODUCT(LARGE((T60,V60,X60,Z60,AD60,AF60,AH60,AJ60,AL60,AN60,AR60,AT60,AV60,AX60,AZ60,BD60,BF60,BH60,BJ60,BL60,BP60,BT60,BV60,BX60,BZ60,CB60,CD60,CF60,CH60,CJ60,CL60,CN60,CP60,CR60,CT60,CV60,CX60,CZ60,DB60,DD60,DF60,DH60,DJ60,DL60,DN60,DP60,DR60,DT60,DV60,DX60,DZ60,EB60,ED60,EF60,EH60,EJ60,EL60,EN60,EP60,ER60,ET60,EV60,EX60,EZ60,FB60,FD60,FF60,FH60,FJ60,FL60,FN60,FP60),{1,2,3,4,5,6,7,8}))</f>
        <v>344</v>
      </c>
      <c r="K60" s="135">
        <f>J60-FV60</f>
        <v>0</v>
      </c>
      <c r="L60" s="140" t="str">
        <f>IF(SUMIF(S60:FP60,"&lt;0")&lt;&gt;0,SUMIF(S60:FP60,"&lt;0")*(-1)," ")</f>
        <v xml:space="preserve"> </v>
      </c>
      <c r="M60" s="141">
        <f>T60+V60+X60+Z60+AB60+AD60+AF60+AH60+AJ60+AL60+AN60+AP60+AR60+AT60+AV60+AX60+AZ60+BB60+BD60+BF60+BH60+BJ60+BL60+BN60+BP60+BR60+BT60+BV60+BX60+BZ60+CB60+CD60+CF60+CH60+CJ60+CL60+CN60+CP60+CR60+CT60+CV60+CX60+CZ60+DB60+DD60+DF60+DH60+DJ60+DL60+DN60+DP60+DR60+DT60+DV60+DX60+DZ60+EB60+ED60+EF60+EH60+EJ60+EL60+EN60+EP60+ER60+ET60+EV60+EX60+EZ60+FB60+FD60+FF60+FH60+FJ60+FL60+FN60+FP60</f>
        <v>377</v>
      </c>
      <c r="N60" s="135">
        <f>M60-FY60</f>
        <v>0</v>
      </c>
      <c r="O60" s="136">
        <f>ROUNDUP(COUNTIF(S60:FP60,"&gt; 0")/2,0)</f>
        <v>14</v>
      </c>
      <c r="P60" s="142">
        <f>IF(O60=0,"-",IF(O60-R60&gt;8,J60/(8+R60),J60/O60))</f>
        <v>31.272727272727273</v>
      </c>
      <c r="Q60" s="145">
        <f>IF(OR(M60=0,O60=0),"-",M60/O60)</f>
        <v>26.928571428571427</v>
      </c>
      <c r="R60" s="150">
        <f>+IF(AA60="",0,1)+IF(AO60="",0,1)++IF(BA60="",0,1)+IF(BM60="",0,1)+IF(BQ60="",0,1)</f>
        <v>3</v>
      </c>
      <c r="S60" s="6" t="s">
        <v>572</v>
      </c>
      <c r="T60" s="28">
        <f>IFERROR(VLOOKUP(S60,'Начисление очков 2024'!$AA$4:$AB$69,2,FALSE),0)</f>
        <v>0</v>
      </c>
      <c r="U60" s="32" t="s">
        <v>572</v>
      </c>
      <c r="V60" s="31">
        <f>IFERROR(VLOOKUP(U60,'Начисление очков 2024'!$AA$4:$AB$69,2,FALSE),0)</f>
        <v>0</v>
      </c>
      <c r="W60" s="6" t="s">
        <v>572</v>
      </c>
      <c r="X60" s="28">
        <f>IFERROR(VLOOKUP(W60,'Начисление очков 2024'!$L$4:$M$69,2,FALSE),0)</f>
        <v>0</v>
      </c>
      <c r="Y60" s="32" t="s">
        <v>572</v>
      </c>
      <c r="Z60" s="31">
        <f>IFERROR(VLOOKUP(Y60,'Начисление очков 2024'!$AA$4:$AB$69,2,FALSE),0)</f>
        <v>0</v>
      </c>
      <c r="AA60" s="6">
        <v>24</v>
      </c>
      <c r="AB60" s="28">
        <f>ROUND(IFERROR(VLOOKUP(AA60,'Начисление очков 2024'!$L$4:$M$69,2,FALSE),0)/4,0)</f>
        <v>3</v>
      </c>
      <c r="AC60" s="32" t="s">
        <v>572</v>
      </c>
      <c r="AD60" s="31">
        <f>IFERROR(VLOOKUP(AC60,'Начисление очков 2024'!$AA$4:$AB$69,2,FALSE),0)</f>
        <v>0</v>
      </c>
      <c r="AE60" s="6" t="s">
        <v>572</v>
      </c>
      <c r="AF60" s="28">
        <f>IFERROR(VLOOKUP(AE60,'Начисление очков 2024'!$AA$4:$AB$69,2,FALSE),0)</f>
        <v>0</v>
      </c>
      <c r="AG60" s="32" t="s">
        <v>572</v>
      </c>
      <c r="AH60" s="31">
        <f>IFERROR(VLOOKUP(AG60,'Начисление очков 2024'!$Q$4:$R$69,2,FALSE),0)</f>
        <v>0</v>
      </c>
      <c r="AI60" s="6" t="s">
        <v>572</v>
      </c>
      <c r="AJ60" s="28">
        <f>IFERROR(VLOOKUP(AI60,'Начисление очков 2024'!$AA$4:$AB$69,2,FALSE),0)</f>
        <v>0</v>
      </c>
      <c r="AK60" s="32" t="s">
        <v>572</v>
      </c>
      <c r="AL60" s="31">
        <f>IFERROR(VLOOKUP(AK60,'Начисление очков 2024'!$AA$4:$AB$69,2,FALSE),0)</f>
        <v>0</v>
      </c>
      <c r="AM60" s="6" t="s">
        <v>572</v>
      </c>
      <c r="AN60" s="28">
        <f>IFERROR(VLOOKUP(AM60,'Начисление очков 2023'!$AF$4:$AG$69,2,FALSE),0)</f>
        <v>0</v>
      </c>
      <c r="AO60" s="32" t="s">
        <v>572</v>
      </c>
      <c r="AP60" s="31">
        <f>ROUND(IFERROR(VLOOKUP(AO60,'Начисление очков 2024'!$G$4:$H$69,2,FALSE),0)/4,0)</f>
        <v>0</v>
      </c>
      <c r="AQ60" s="6" t="s">
        <v>572</v>
      </c>
      <c r="AR60" s="28">
        <f>IFERROR(VLOOKUP(AQ60,'Начисление очков 2024'!$AA$4:$AB$69,2,FALSE),0)</f>
        <v>0</v>
      </c>
      <c r="AS60" s="32" t="s">
        <v>572</v>
      </c>
      <c r="AT60" s="31">
        <f>IFERROR(VLOOKUP(AS60,'Начисление очков 2024'!$G$4:$H$69,2,FALSE),0)</f>
        <v>0</v>
      </c>
      <c r="AU60" s="6" t="s">
        <v>572</v>
      </c>
      <c r="AV60" s="28">
        <f>IFERROR(VLOOKUP(AU60,'Начисление очков 2023'!$V$4:$W$69,2,FALSE),0)</f>
        <v>0</v>
      </c>
      <c r="AW60" s="32">
        <v>8</v>
      </c>
      <c r="AX60" s="31">
        <f>IFERROR(VLOOKUP(AW60,'Начисление очков 2024'!$Q$4:$R$69,2,FALSE),0)</f>
        <v>38</v>
      </c>
      <c r="AY60" s="6" t="s">
        <v>572</v>
      </c>
      <c r="AZ60" s="28">
        <f>IFERROR(VLOOKUP(AY60,'Начисление очков 2024'!$AA$4:$AB$69,2,FALSE),0)</f>
        <v>0</v>
      </c>
      <c r="BA60" s="32" t="s">
        <v>572</v>
      </c>
      <c r="BB60" s="31">
        <f>ROUND(IFERROR(VLOOKUP(BA60,'Начисление очков 2024'!$G$4:$H$69,2,FALSE),0)/4,0)</f>
        <v>0</v>
      </c>
      <c r="BC60" s="6" t="s">
        <v>572</v>
      </c>
      <c r="BD60" s="28">
        <f>IFERROR(VLOOKUP(BC60,'Начисление очков 2023'!$AA$4:$AB$69,2,FALSE),0)</f>
        <v>0</v>
      </c>
      <c r="BE60" s="32" t="s">
        <v>572</v>
      </c>
      <c r="BF60" s="31">
        <f>IFERROR(VLOOKUP(BE60,'Начисление очков 2024'!$G$4:$H$69,2,FALSE),0)</f>
        <v>0</v>
      </c>
      <c r="BG60" s="6" t="s">
        <v>572</v>
      </c>
      <c r="BH60" s="28">
        <f>IFERROR(VLOOKUP(BG60,'Начисление очков 2024'!$Q$4:$R$69,2,FALSE),0)</f>
        <v>0</v>
      </c>
      <c r="BI60" s="32" t="s">
        <v>572</v>
      </c>
      <c r="BJ60" s="31">
        <f>IFERROR(VLOOKUP(BI60,'Начисление очков 2024'!$AA$4:$AB$69,2,FALSE),0)</f>
        <v>0</v>
      </c>
      <c r="BK60" s="6">
        <v>32</v>
      </c>
      <c r="BL60" s="28">
        <f>IFERROR(VLOOKUP(BK60,'Начисление очков 2023'!$V$4:$W$69,2,FALSE),0)</f>
        <v>5</v>
      </c>
      <c r="BM60" s="32">
        <v>8</v>
      </c>
      <c r="BN60" s="31">
        <f>ROUND(IFERROR(VLOOKUP(BM60,'Начисление очков 2023'!$L$4:$M$69,2,FALSE),0)/4,0)</f>
        <v>16</v>
      </c>
      <c r="BO60" s="6" t="s">
        <v>572</v>
      </c>
      <c r="BP60" s="28">
        <f>IFERROR(VLOOKUP(BO60,'Начисление очков 2023'!$AA$4:$AB$69,2,FALSE),0)</f>
        <v>0</v>
      </c>
      <c r="BQ60" s="32">
        <v>16</v>
      </c>
      <c r="BR60" s="31">
        <f>ROUND(IFERROR(VLOOKUP(BQ60,'Начисление очков 2023'!$L$4:$M$69,2,FALSE),0)/4,0)</f>
        <v>8</v>
      </c>
      <c r="BS60" s="6" t="s">
        <v>572</v>
      </c>
      <c r="BT60" s="28">
        <f>IFERROR(VLOOKUP(BS60,'Начисление очков 2023'!$AA$4:$AB$69,2,FALSE),0)</f>
        <v>0</v>
      </c>
      <c r="BU60" s="32" t="s">
        <v>572</v>
      </c>
      <c r="BV60" s="31">
        <f>IFERROR(VLOOKUP(BU60,'Начисление очков 2023'!$L$4:$M$69,2,FALSE),0)</f>
        <v>0</v>
      </c>
      <c r="BW60" s="6" t="s">
        <v>572</v>
      </c>
      <c r="BX60" s="28">
        <f>IFERROR(VLOOKUP(BW60,'Начисление очков 2023'!$AA$4:$AB$69,2,FALSE),0)</f>
        <v>0</v>
      </c>
      <c r="BY60" s="32" t="s">
        <v>572</v>
      </c>
      <c r="BZ60" s="31">
        <f>IFERROR(VLOOKUP(BY60,'Начисление очков 2023'!$AF$4:$AG$69,2,FALSE),0)</f>
        <v>0</v>
      </c>
      <c r="CA60" s="6" t="s">
        <v>572</v>
      </c>
      <c r="CB60" s="28">
        <f>IFERROR(VLOOKUP(CA60,'Начисление очков 2023'!$V$4:$W$69,2,FALSE),0)</f>
        <v>0</v>
      </c>
      <c r="CC60" s="32" t="s">
        <v>572</v>
      </c>
      <c r="CD60" s="31">
        <f>IFERROR(VLOOKUP(CC60,'Начисление очков 2023'!$AA$4:$AB$69,2,FALSE),0)</f>
        <v>0</v>
      </c>
      <c r="CE60" s="47"/>
      <c r="CF60" s="96"/>
      <c r="CG60" s="32" t="s">
        <v>572</v>
      </c>
      <c r="CH60" s="31">
        <f>IFERROR(VLOOKUP(CG60,'Начисление очков 2023'!$AA$4:$AB$69,2,FALSE),0)</f>
        <v>0</v>
      </c>
      <c r="CI60" s="6">
        <v>24</v>
      </c>
      <c r="CJ60" s="28">
        <f>IFERROR(VLOOKUP(CI60,'Начисление очков 2023_1'!$B$4:$C$117,2,FALSE),0)</f>
        <v>53</v>
      </c>
      <c r="CK60" s="32" t="s">
        <v>572</v>
      </c>
      <c r="CL60" s="31">
        <f>IFERROR(VLOOKUP(CK60,'Начисление очков 2023'!$V$4:$W$69,2,FALSE),0)</f>
        <v>0</v>
      </c>
      <c r="CM60" s="6" t="s">
        <v>572</v>
      </c>
      <c r="CN60" s="28">
        <f>IFERROR(VLOOKUP(CM60,'Начисление очков 2023'!$AF$4:$AG$69,2,FALSE),0)</f>
        <v>0</v>
      </c>
      <c r="CO60" s="32">
        <v>32</v>
      </c>
      <c r="CP60" s="31">
        <f>IFERROR(VLOOKUP(CO60,'Начисление очков 2023'!$G$4:$H$69,2,FALSE),0)</f>
        <v>18</v>
      </c>
      <c r="CQ60" s="6" t="s">
        <v>572</v>
      </c>
      <c r="CR60" s="28">
        <f>IFERROR(VLOOKUP(CQ60,'Начисление очков 2023'!$AA$4:$AB$69,2,FALSE),0)</f>
        <v>0</v>
      </c>
      <c r="CS60" s="32" t="s">
        <v>572</v>
      </c>
      <c r="CT60" s="31">
        <f>IFERROR(VLOOKUP(CS60,'Начисление очков 2023'!$Q$4:$R$69,2,FALSE),0)</f>
        <v>0</v>
      </c>
      <c r="CU60" s="6" t="s">
        <v>572</v>
      </c>
      <c r="CV60" s="28">
        <f>IFERROR(VLOOKUP(CU60,'Начисление очков 2023'!$AF$4:$AG$69,2,FALSE),0)</f>
        <v>0</v>
      </c>
      <c r="CW60" s="32" t="s">
        <v>572</v>
      </c>
      <c r="CX60" s="31">
        <f>IFERROR(VLOOKUP(CW60,'Начисление очков 2023'!$AA$4:$AB$69,2,FALSE),0)</f>
        <v>0</v>
      </c>
      <c r="CY60" s="6" t="s">
        <v>572</v>
      </c>
      <c r="CZ60" s="28">
        <f>IFERROR(VLOOKUP(CY60,'Начисление очков 2023'!$AA$4:$AB$69,2,FALSE),0)</f>
        <v>0</v>
      </c>
      <c r="DA60" s="32">
        <v>32</v>
      </c>
      <c r="DB60" s="31">
        <f>IFERROR(VLOOKUP(DA60,'Начисление очков 2023'!$L$4:$M$69,2,FALSE),0)</f>
        <v>10</v>
      </c>
      <c r="DC60" s="6" t="s">
        <v>572</v>
      </c>
      <c r="DD60" s="28">
        <f>IFERROR(VLOOKUP(DC60,'Начисление очков 2023'!$L$4:$M$69,2,FALSE),0)</f>
        <v>0</v>
      </c>
      <c r="DE60" s="32" t="s">
        <v>572</v>
      </c>
      <c r="DF60" s="31">
        <f>IFERROR(VLOOKUP(DE60,'Начисление очков 2023'!$G$4:$H$69,2,FALSE),0)</f>
        <v>0</v>
      </c>
      <c r="DG60" s="6" t="s">
        <v>572</v>
      </c>
      <c r="DH60" s="28">
        <f>IFERROR(VLOOKUP(DG60,'Начисление очков 2023'!$AA$4:$AB$69,2,FALSE),0)</f>
        <v>0</v>
      </c>
      <c r="DI60" s="32" t="s">
        <v>572</v>
      </c>
      <c r="DJ60" s="31">
        <f>IFERROR(VLOOKUP(DI60,'Начисление очков 2023'!$AF$4:$AG$69,2,FALSE),0)</f>
        <v>0</v>
      </c>
      <c r="DK60" s="6" t="s">
        <v>572</v>
      </c>
      <c r="DL60" s="28">
        <f>IFERROR(VLOOKUP(DK60,'Начисление очков 2023'!$V$4:$W$69,2,FALSE),0)</f>
        <v>0</v>
      </c>
      <c r="DM60" s="32" t="s">
        <v>572</v>
      </c>
      <c r="DN60" s="31">
        <f>IFERROR(VLOOKUP(DM60,'Начисление очков 2023'!$Q$4:$R$69,2,FALSE),0)</f>
        <v>0</v>
      </c>
      <c r="DO60" s="6" t="s">
        <v>572</v>
      </c>
      <c r="DP60" s="28">
        <f>IFERROR(VLOOKUP(DO60,'Начисление очков 2023'!$AA$4:$AB$69,2,FALSE),0)</f>
        <v>0</v>
      </c>
      <c r="DQ60" s="32" t="s">
        <v>572</v>
      </c>
      <c r="DR60" s="31">
        <f>IFERROR(VLOOKUP(DQ60,'Начисление очков 2023'!$AA$4:$AB$69,2,FALSE),0)</f>
        <v>0</v>
      </c>
      <c r="DS60" s="6" t="s">
        <v>572</v>
      </c>
      <c r="DT60" s="28">
        <f>IFERROR(VLOOKUP(DS60,'Начисление очков 2023'!$AA$4:$AB$69,2,FALSE),0)</f>
        <v>0</v>
      </c>
      <c r="DU60" s="32" t="s">
        <v>572</v>
      </c>
      <c r="DV60" s="31">
        <f>IFERROR(VLOOKUP(DU60,'Начисление очков 2023'!$AF$4:$AG$69,2,FALSE),0)</f>
        <v>0</v>
      </c>
      <c r="DW60" s="6" t="s">
        <v>572</v>
      </c>
      <c r="DX60" s="28">
        <f>IFERROR(VLOOKUP(DW60,'Начисление очков 2023'!$AA$4:$AB$69,2,FALSE),0)</f>
        <v>0</v>
      </c>
      <c r="DY60" s="32">
        <v>34</v>
      </c>
      <c r="DZ60" s="31">
        <f>IFERROR(VLOOKUP(DY60,'Начисление очков 2023'!$B$4:$C$69,2,FALSE),0)</f>
        <v>30</v>
      </c>
      <c r="EA60" s="6" t="s">
        <v>572</v>
      </c>
      <c r="EB60" s="28">
        <f>IFERROR(VLOOKUP(EA60,'Начисление очков 2023'!$AA$4:$AB$69,2,FALSE),0)</f>
        <v>0</v>
      </c>
      <c r="EC60" s="32" t="s">
        <v>572</v>
      </c>
      <c r="ED60" s="31">
        <f>IFERROR(VLOOKUP(EC60,'Начисление очков 2023'!$V$4:$W$69,2,FALSE),0)</f>
        <v>0</v>
      </c>
      <c r="EE60" s="6" t="s">
        <v>572</v>
      </c>
      <c r="EF60" s="28">
        <f>IFERROR(VLOOKUP(EE60,'Начисление очков 2023'!$AA$4:$AB$69,2,FALSE),0)</f>
        <v>0</v>
      </c>
      <c r="EG60" s="32" t="s">
        <v>572</v>
      </c>
      <c r="EH60" s="31">
        <f>IFERROR(VLOOKUP(EG60,'Начисление очков 2023'!$AA$4:$AB$69,2,FALSE),0)</f>
        <v>0</v>
      </c>
      <c r="EI60" s="6">
        <v>32</v>
      </c>
      <c r="EJ60" s="28">
        <f>IFERROR(VLOOKUP(EI60,'Начисление очков 2023'!$G$4:$H$69,2,FALSE),0)</f>
        <v>18</v>
      </c>
      <c r="EK60" s="32" t="s">
        <v>572</v>
      </c>
      <c r="EL60" s="31">
        <f>IFERROR(VLOOKUP(EK60,'Начисление очков 2023'!$V$4:$W$69,2,FALSE),0)</f>
        <v>0</v>
      </c>
      <c r="EM60" s="6">
        <v>32</v>
      </c>
      <c r="EN60" s="28">
        <f>IFERROR(VLOOKUP(EM60,'Начисление очков 2023'!$B$4:$C$101,2,FALSE),0)</f>
        <v>35</v>
      </c>
      <c r="EO60" s="32" t="s">
        <v>572</v>
      </c>
      <c r="EP60" s="31">
        <f>IFERROR(VLOOKUP(EO60,'Начисление очков 2023'!$AA$4:$AB$69,2,FALSE),0)</f>
        <v>0</v>
      </c>
      <c r="EQ60" s="6" t="s">
        <v>572</v>
      </c>
      <c r="ER60" s="28">
        <f>IFERROR(VLOOKUP(EQ60,'Начисление очков 2023'!$AF$4:$AG$69,2,FALSE),0)</f>
        <v>0</v>
      </c>
      <c r="ES60" s="32">
        <v>18</v>
      </c>
      <c r="ET60" s="31">
        <f>IFERROR(VLOOKUP(ES60,'Начисление очков 2023'!$B$4:$C$101,2,FALSE),0)</f>
        <v>70</v>
      </c>
      <c r="EU60" s="6">
        <v>32</v>
      </c>
      <c r="EV60" s="28">
        <f>IFERROR(VLOOKUP(EU60,'Начисление очков 2023'!$G$4:$H$69,2,FALSE),0)</f>
        <v>18</v>
      </c>
      <c r="EW60" s="32" t="s">
        <v>572</v>
      </c>
      <c r="EX60" s="31">
        <f>IFERROR(VLOOKUP(EW60,'Начисление очков 2023'!$AA$4:$AB$69,2,FALSE),0)</f>
        <v>0</v>
      </c>
      <c r="EY60" s="6" t="s">
        <v>572</v>
      </c>
      <c r="EZ60" s="28">
        <f>IFERROR(VLOOKUP(EY60,'Начисление очков 2023'!$AA$4:$AB$69,2,FALSE),0)</f>
        <v>0</v>
      </c>
      <c r="FA60" s="32" t="s">
        <v>572</v>
      </c>
      <c r="FB60" s="31">
        <f>IFERROR(VLOOKUP(FA60,'Начисление очков 2023'!$L$4:$M$69,2,FALSE),0)</f>
        <v>0</v>
      </c>
      <c r="FC60" s="6" t="s">
        <v>572</v>
      </c>
      <c r="FD60" s="28">
        <f>IFERROR(VLOOKUP(FC60,'Начисление очков 2023'!$AF$4:$AG$69,2,FALSE),0)</f>
        <v>0</v>
      </c>
      <c r="FE60" s="32" t="s">
        <v>572</v>
      </c>
      <c r="FF60" s="31">
        <f>IFERROR(VLOOKUP(FE60,'Начисление очков 2023'!$AA$4:$AB$69,2,FALSE),0)</f>
        <v>0</v>
      </c>
      <c r="FG60" s="6">
        <v>16</v>
      </c>
      <c r="FH60" s="28">
        <f>IFERROR(VLOOKUP(FG60,'Начисление очков 2023'!$G$4:$H$69,2,FALSE),0)</f>
        <v>55</v>
      </c>
      <c r="FI60" s="32" t="s">
        <v>572</v>
      </c>
      <c r="FJ60" s="31">
        <f>IFERROR(VLOOKUP(FI60,'Начисление очков 2023'!$AA$4:$AB$69,2,FALSE),0)</f>
        <v>0</v>
      </c>
      <c r="FK60" s="6" t="s">
        <v>572</v>
      </c>
      <c r="FL60" s="28">
        <f>IFERROR(VLOOKUP(FK60,'Начисление очков 2023'!$AA$4:$AB$69,2,FALSE),0)</f>
        <v>0</v>
      </c>
      <c r="FM60" s="32" t="s">
        <v>572</v>
      </c>
      <c r="FN60" s="31">
        <f>IFERROR(VLOOKUP(FM60,'Начисление очков 2023'!$AA$4:$AB$69,2,FALSE),0)</f>
        <v>0</v>
      </c>
      <c r="FO60" s="6" t="s">
        <v>572</v>
      </c>
      <c r="FP60" s="28">
        <f>IFERROR(VLOOKUP(FO60,'Начисление очков 2023'!$AF$4:$AG$69,2,FALSE),0)</f>
        <v>0</v>
      </c>
      <c r="FQ60" s="109">
        <v>51</v>
      </c>
      <c r="FR60" s="110" t="s">
        <v>563</v>
      </c>
      <c r="FS60" s="110"/>
      <c r="FT60" s="109">
        <v>4</v>
      </c>
      <c r="FU60" s="111"/>
      <c r="FV60" s="108">
        <v>344</v>
      </c>
      <c r="FW60" s="106">
        <v>0</v>
      </c>
      <c r="FX60" s="107" t="s">
        <v>563</v>
      </c>
      <c r="FY60" s="108">
        <v>377</v>
      </c>
      <c r="FZ60" s="127" t="s">
        <v>572</v>
      </c>
      <c r="GA60" s="121">
        <f>IFERROR(VLOOKUP(FZ60,'Начисление очков 2023'!$AA$4:$AB$69,2,FALSE),0)</f>
        <v>0</v>
      </c>
    </row>
    <row r="61" spans="1:205" ht="15.95" customHeight="1" x14ac:dyDescent="0.25">
      <c r="B61" s="6" t="str">
        <f>IFERROR(INDEX('Ласт турнир'!$A$1:$A$96,MATCH($D61,'Ласт турнир'!$B$1:$B$96,0)),"")</f>
        <v/>
      </c>
      <c r="D61" s="39" t="s">
        <v>106</v>
      </c>
      <c r="E61" s="40">
        <f>E60+1</f>
        <v>52</v>
      </c>
      <c r="F61" s="59" t="str">
        <f>IF(FQ61=0," ",IF(FQ61-E61=0," ",FQ61-E61))</f>
        <v xml:space="preserve"> </v>
      </c>
      <c r="G61" s="44"/>
      <c r="H61" s="54">
        <v>4</v>
      </c>
      <c r="I61" s="134"/>
      <c r="J61" s="139">
        <f>AB61+AP61+BB61+BN61+BR61+SUMPRODUCT(LARGE((T61,V61,X61,Z61,AD61,AF61,AH61,AJ61,AL61,AN61,AR61,AT61,AV61,AX61,AZ61,BD61,BF61,BH61,BJ61,BL61,BP61,BT61,BV61,BX61,BZ61,CB61,CD61,CF61,CH61,CJ61,CL61,CN61,CP61,CR61,CT61,CV61,CX61,CZ61,DB61,DD61,DF61,DH61,DJ61,DL61,DN61,DP61,DR61,DT61,DV61,DX61,DZ61,EB61,ED61,EF61,EH61,EJ61,EL61,EN61,EP61,ER61,ET61,EV61,EX61,EZ61,FB61,FD61,FF61,FH61,FJ61,FL61,FN61,FP61),{1,2,3,4,5,6,7,8}))</f>
        <v>335</v>
      </c>
      <c r="K61" s="135">
        <f>J61-FV61</f>
        <v>0</v>
      </c>
      <c r="L61" s="140" t="str">
        <f>IF(SUMIF(S61:FP61,"&lt;0")&lt;&gt;0,SUMIF(S61:FP61,"&lt;0")*(-1)," ")</f>
        <v xml:space="preserve"> </v>
      </c>
      <c r="M61" s="141">
        <f>T61+V61+X61+Z61+AB61+AD61+AF61+AH61+AJ61+AL61+AN61+AP61+AR61+AT61+AV61+AX61+AZ61+BB61+BD61+BF61+BH61+BJ61+BL61+BN61+BP61+BR61+BT61+BV61+BX61+BZ61+CB61+CD61+CF61+CH61+CJ61+CL61+CN61+CP61+CR61+CT61+CV61+CX61+CZ61+DB61+DD61+DF61+DH61+DJ61+DL61+DN61+DP61+DR61+DT61+DV61+DX61+DZ61+EB61+ED61+EF61+EH61+EJ61+EL61+EN61+EP61+ER61+ET61+EV61+EX61+EZ61+FB61+FD61+FF61+FH61+FJ61+FL61+FN61+FP61</f>
        <v>335</v>
      </c>
      <c r="N61" s="135">
        <f>M61-FY61</f>
        <v>0</v>
      </c>
      <c r="O61" s="136">
        <f>ROUNDUP(COUNTIF(S61:FP61,"&gt; 0")/2,0)</f>
        <v>10</v>
      </c>
      <c r="P61" s="142">
        <f>IF(O61=0,"-",IF(O61-R61&gt;8,J61/(8+R61),J61/O61))</f>
        <v>33.5</v>
      </c>
      <c r="Q61" s="145">
        <f>IF(OR(M61=0,O61=0),"-",M61/O61)</f>
        <v>33.5</v>
      </c>
      <c r="R61" s="150">
        <f>+IF(AA61="",0,1)+IF(AO61="",0,1)++IF(BA61="",0,1)+IF(BM61="",0,1)+IF(BQ61="",0,1)</f>
        <v>3</v>
      </c>
      <c r="S61" s="6" t="s">
        <v>572</v>
      </c>
      <c r="T61" s="28">
        <f>IFERROR(VLOOKUP(S61,'Начисление очков 2024'!$AA$4:$AB$69,2,FALSE),0)</f>
        <v>0</v>
      </c>
      <c r="U61" s="32" t="s">
        <v>572</v>
      </c>
      <c r="V61" s="31">
        <f>IFERROR(VLOOKUP(U61,'Начисление очков 2024'!$AA$4:$AB$69,2,FALSE),0)</f>
        <v>0</v>
      </c>
      <c r="W61" s="6" t="s">
        <v>572</v>
      </c>
      <c r="X61" s="28">
        <f>IFERROR(VLOOKUP(W61,'Начисление очков 2024'!$L$4:$M$69,2,FALSE),0)</f>
        <v>0</v>
      </c>
      <c r="Y61" s="32" t="s">
        <v>572</v>
      </c>
      <c r="Z61" s="31">
        <f>IFERROR(VLOOKUP(Y61,'Начисление очков 2024'!$AA$4:$AB$69,2,FALSE),0)</f>
        <v>0</v>
      </c>
      <c r="AA61" s="6">
        <v>24</v>
      </c>
      <c r="AB61" s="28">
        <f>ROUND(IFERROR(VLOOKUP(AA61,'Начисление очков 2024'!$L$4:$M$69,2,FALSE),0)/4,0)</f>
        <v>3</v>
      </c>
      <c r="AC61" s="32" t="s">
        <v>572</v>
      </c>
      <c r="AD61" s="31">
        <f>IFERROR(VLOOKUP(AC61,'Начисление очков 2024'!$AA$4:$AB$69,2,FALSE),0)</f>
        <v>0</v>
      </c>
      <c r="AE61" s="6" t="s">
        <v>572</v>
      </c>
      <c r="AF61" s="28">
        <f>IFERROR(VLOOKUP(AE61,'Начисление очков 2024'!$AA$4:$AB$69,2,FALSE),0)</f>
        <v>0</v>
      </c>
      <c r="AG61" s="32" t="s">
        <v>572</v>
      </c>
      <c r="AH61" s="31">
        <f>IFERROR(VLOOKUP(AG61,'Начисление очков 2024'!$Q$4:$R$69,2,FALSE),0)</f>
        <v>0</v>
      </c>
      <c r="AI61" s="6" t="s">
        <v>572</v>
      </c>
      <c r="AJ61" s="28">
        <f>IFERROR(VLOOKUP(AI61,'Начисление очков 2024'!$AA$4:$AB$69,2,FALSE),0)</f>
        <v>0</v>
      </c>
      <c r="AK61" s="32" t="s">
        <v>572</v>
      </c>
      <c r="AL61" s="31">
        <f>IFERROR(VLOOKUP(AK61,'Начисление очков 2024'!$AA$4:$AB$69,2,FALSE),0)</f>
        <v>0</v>
      </c>
      <c r="AM61" s="6" t="s">
        <v>572</v>
      </c>
      <c r="AN61" s="28">
        <f>IFERROR(VLOOKUP(AM61,'Начисление очков 2023'!$AF$4:$AG$69,2,FALSE),0)</f>
        <v>0</v>
      </c>
      <c r="AO61" s="32">
        <v>3</v>
      </c>
      <c r="AP61" s="31">
        <f>ROUND(IFERROR(VLOOKUP(AO61,'Начисление очков 2024'!$G$4:$H$69,2,FALSE),0)/4,0)</f>
        <v>63</v>
      </c>
      <c r="AQ61" s="6" t="s">
        <v>572</v>
      </c>
      <c r="AR61" s="28">
        <f>IFERROR(VLOOKUP(AQ61,'Начисление очков 2024'!$AA$4:$AB$69,2,FALSE),0)</f>
        <v>0</v>
      </c>
      <c r="AS61" s="32" t="s">
        <v>572</v>
      </c>
      <c r="AT61" s="31">
        <f>IFERROR(VLOOKUP(AS61,'Начисление очков 2024'!$G$4:$H$69,2,FALSE),0)</f>
        <v>0</v>
      </c>
      <c r="AU61" s="6" t="s">
        <v>572</v>
      </c>
      <c r="AV61" s="28">
        <f>IFERROR(VLOOKUP(AU61,'Начисление очков 2023'!$V$4:$W$69,2,FALSE),0)</f>
        <v>0</v>
      </c>
      <c r="AW61" s="32">
        <v>17</v>
      </c>
      <c r="AX61" s="31">
        <f>IFERROR(VLOOKUP(AW61,'Начисление очков 2024'!$Q$4:$R$69,2,FALSE),0)</f>
        <v>17</v>
      </c>
      <c r="AY61" s="6" t="s">
        <v>572</v>
      </c>
      <c r="AZ61" s="28">
        <f>IFERROR(VLOOKUP(AY61,'Начисление очков 2024'!$AA$4:$AB$69,2,FALSE),0)</f>
        <v>0</v>
      </c>
      <c r="BA61" s="32" t="s">
        <v>572</v>
      </c>
      <c r="BB61" s="31">
        <f>ROUND(IFERROR(VLOOKUP(BA61,'Начисление очков 2024'!$G$4:$H$69,2,FALSE),0)/4,0)</f>
        <v>0</v>
      </c>
      <c r="BC61" s="6" t="s">
        <v>572</v>
      </c>
      <c r="BD61" s="28">
        <f>IFERROR(VLOOKUP(BC61,'Начисление очков 2023'!$AA$4:$AB$69,2,FALSE),0)</f>
        <v>0</v>
      </c>
      <c r="BE61" s="32" t="s">
        <v>572</v>
      </c>
      <c r="BF61" s="31">
        <f>IFERROR(VLOOKUP(BE61,'Начисление очков 2024'!$G$4:$H$69,2,FALSE),0)</f>
        <v>0</v>
      </c>
      <c r="BG61" s="6">
        <v>12</v>
      </c>
      <c r="BH61" s="28">
        <f>IFERROR(VLOOKUP(BG61,'Начисление очков 2024'!$Q$4:$R$69,2,FALSE),0)</f>
        <v>23</v>
      </c>
      <c r="BI61" s="32" t="s">
        <v>572</v>
      </c>
      <c r="BJ61" s="31">
        <f>IFERROR(VLOOKUP(BI61,'Начисление очков 2024'!$AA$4:$AB$69,2,FALSE),0)</f>
        <v>0</v>
      </c>
      <c r="BK61" s="6" t="s">
        <v>572</v>
      </c>
      <c r="BL61" s="28">
        <f>IFERROR(VLOOKUP(BK61,'Начисление очков 2023'!$V$4:$W$69,2,FALSE),0)</f>
        <v>0</v>
      </c>
      <c r="BM61" s="32" t="s">
        <v>572</v>
      </c>
      <c r="BN61" s="31">
        <f>ROUND(IFERROR(VLOOKUP(BM61,'Начисление очков 2023'!$L$4:$M$69,2,FALSE),0)/4,0)</f>
        <v>0</v>
      </c>
      <c r="BO61" s="6" t="s">
        <v>572</v>
      </c>
      <c r="BP61" s="28">
        <f>IFERROR(VLOOKUP(BO61,'Начисление очков 2023'!$AA$4:$AB$69,2,FALSE),0)</f>
        <v>0</v>
      </c>
      <c r="BQ61" s="32">
        <v>12</v>
      </c>
      <c r="BR61" s="31">
        <f>ROUND(IFERROR(VLOOKUP(BQ61,'Начисление очков 2023'!$L$4:$M$69,2,FALSE),0)/4,0)</f>
        <v>10</v>
      </c>
      <c r="BS61" s="6" t="s">
        <v>572</v>
      </c>
      <c r="BT61" s="28">
        <f>IFERROR(VLOOKUP(BS61,'Начисление очков 2023'!$AA$4:$AB$69,2,FALSE),0)</f>
        <v>0</v>
      </c>
      <c r="BU61" s="32" t="s">
        <v>572</v>
      </c>
      <c r="BV61" s="31">
        <f>IFERROR(VLOOKUP(BU61,'Начисление очков 2023'!$L$4:$M$69,2,FALSE),0)</f>
        <v>0</v>
      </c>
      <c r="BW61" s="6" t="s">
        <v>572</v>
      </c>
      <c r="BX61" s="28">
        <f>IFERROR(VLOOKUP(BW61,'Начисление очков 2023'!$AA$4:$AB$69,2,FALSE),0)</f>
        <v>0</v>
      </c>
      <c r="BY61" s="32" t="s">
        <v>572</v>
      </c>
      <c r="BZ61" s="31">
        <f>IFERROR(VLOOKUP(BY61,'Начисление очков 2023'!$AF$4:$AG$69,2,FALSE),0)</f>
        <v>0</v>
      </c>
      <c r="CA61" s="6" t="s">
        <v>572</v>
      </c>
      <c r="CB61" s="28">
        <f>IFERROR(VLOOKUP(CA61,'Начисление очков 2023'!$V$4:$W$69,2,FALSE),0)</f>
        <v>0</v>
      </c>
      <c r="CC61" s="32" t="s">
        <v>572</v>
      </c>
      <c r="CD61" s="31">
        <f>IFERROR(VLOOKUP(CC61,'Начисление очков 2023'!$AA$4:$AB$69,2,FALSE),0)</f>
        <v>0</v>
      </c>
      <c r="CE61" s="47"/>
      <c r="CF61" s="96"/>
      <c r="CG61" s="32" t="s">
        <v>572</v>
      </c>
      <c r="CH61" s="31">
        <f>IFERROR(VLOOKUP(CG61,'Начисление очков 2023'!$AA$4:$AB$69,2,FALSE),0)</f>
        <v>0</v>
      </c>
      <c r="CI61" s="6">
        <v>20</v>
      </c>
      <c r="CJ61" s="28">
        <f>IFERROR(VLOOKUP(CI61,'Начисление очков 2023_1'!$B$4:$C$117,2,FALSE),0)</f>
        <v>60</v>
      </c>
      <c r="CK61" s="32" t="s">
        <v>572</v>
      </c>
      <c r="CL61" s="31">
        <f>IFERROR(VLOOKUP(CK61,'Начисление очков 2023'!$V$4:$W$69,2,FALSE),0)</f>
        <v>0</v>
      </c>
      <c r="CM61" s="6" t="s">
        <v>572</v>
      </c>
      <c r="CN61" s="28">
        <f>IFERROR(VLOOKUP(CM61,'Начисление очков 2023'!$AF$4:$AG$69,2,FALSE),0)</f>
        <v>0</v>
      </c>
      <c r="CO61" s="32">
        <v>16</v>
      </c>
      <c r="CP61" s="31">
        <f>IFERROR(VLOOKUP(CO61,'Начисление очков 2023'!$G$4:$H$69,2,FALSE),0)</f>
        <v>55</v>
      </c>
      <c r="CQ61" s="6" t="s">
        <v>572</v>
      </c>
      <c r="CR61" s="28">
        <f>IFERROR(VLOOKUP(CQ61,'Начисление очков 2023'!$AA$4:$AB$69,2,FALSE),0)</f>
        <v>0</v>
      </c>
      <c r="CS61" s="32" t="s">
        <v>572</v>
      </c>
      <c r="CT61" s="31">
        <f>IFERROR(VLOOKUP(CS61,'Начисление очков 2023'!$Q$4:$R$69,2,FALSE),0)</f>
        <v>0</v>
      </c>
      <c r="CU61" s="6" t="s">
        <v>572</v>
      </c>
      <c r="CV61" s="28">
        <f>IFERROR(VLOOKUP(CU61,'Начисление очков 2023'!$AF$4:$AG$69,2,FALSE),0)</f>
        <v>0</v>
      </c>
      <c r="CW61" s="32" t="s">
        <v>572</v>
      </c>
      <c r="CX61" s="31">
        <f>IFERROR(VLOOKUP(CW61,'Начисление очков 2023'!$AA$4:$AB$69,2,FALSE),0)</f>
        <v>0</v>
      </c>
      <c r="CY61" s="6" t="s">
        <v>572</v>
      </c>
      <c r="CZ61" s="28">
        <f>IFERROR(VLOOKUP(CY61,'Начисление очков 2023'!$AA$4:$AB$69,2,FALSE),0)</f>
        <v>0</v>
      </c>
      <c r="DA61" s="32" t="s">
        <v>572</v>
      </c>
      <c r="DB61" s="31">
        <f>IFERROR(VLOOKUP(DA61,'Начисление очков 2023'!$L$4:$M$69,2,FALSE),0)</f>
        <v>0</v>
      </c>
      <c r="DC61" s="6" t="s">
        <v>572</v>
      </c>
      <c r="DD61" s="28">
        <f>IFERROR(VLOOKUP(DC61,'Начисление очков 2023'!$L$4:$M$69,2,FALSE),0)</f>
        <v>0</v>
      </c>
      <c r="DE61" s="32" t="s">
        <v>572</v>
      </c>
      <c r="DF61" s="31">
        <f>IFERROR(VLOOKUP(DE61,'Начисление очков 2023'!$G$4:$H$69,2,FALSE),0)</f>
        <v>0</v>
      </c>
      <c r="DG61" s="6" t="s">
        <v>572</v>
      </c>
      <c r="DH61" s="28">
        <f>IFERROR(VLOOKUP(DG61,'Начисление очков 2023'!$AA$4:$AB$69,2,FALSE),0)</f>
        <v>0</v>
      </c>
      <c r="DI61" s="32" t="s">
        <v>572</v>
      </c>
      <c r="DJ61" s="31">
        <f>IFERROR(VLOOKUP(DI61,'Начисление очков 2023'!$AF$4:$AG$69,2,FALSE),0)</f>
        <v>0</v>
      </c>
      <c r="DK61" s="6">
        <v>8</v>
      </c>
      <c r="DL61" s="28">
        <f>IFERROR(VLOOKUP(DK61,'Начисление очков 2023'!$V$4:$W$69,2,FALSE),0)</f>
        <v>30</v>
      </c>
      <c r="DM61" s="32" t="s">
        <v>572</v>
      </c>
      <c r="DN61" s="31">
        <f>IFERROR(VLOOKUP(DM61,'Начисление очков 2023'!$Q$4:$R$69,2,FALSE),0)</f>
        <v>0</v>
      </c>
      <c r="DO61" s="6" t="s">
        <v>572</v>
      </c>
      <c r="DP61" s="28">
        <f>IFERROR(VLOOKUP(DO61,'Начисление очков 2023'!$AA$4:$AB$69,2,FALSE),0)</f>
        <v>0</v>
      </c>
      <c r="DQ61" s="32" t="s">
        <v>572</v>
      </c>
      <c r="DR61" s="31">
        <f>IFERROR(VLOOKUP(DQ61,'Начисление очков 2023'!$AA$4:$AB$69,2,FALSE),0)</f>
        <v>0</v>
      </c>
      <c r="DS61" s="6" t="s">
        <v>572</v>
      </c>
      <c r="DT61" s="28">
        <f>IFERROR(VLOOKUP(DS61,'Начисление очков 2023'!$AA$4:$AB$69,2,FALSE),0)</f>
        <v>0</v>
      </c>
      <c r="DU61" s="32" t="s">
        <v>572</v>
      </c>
      <c r="DV61" s="31">
        <f>IFERROR(VLOOKUP(DU61,'Начисление очков 2023'!$AF$4:$AG$69,2,FALSE),0)</f>
        <v>0</v>
      </c>
      <c r="DW61" s="6" t="s">
        <v>572</v>
      </c>
      <c r="DX61" s="28">
        <f>IFERROR(VLOOKUP(DW61,'Начисление очков 2023'!$AA$4:$AB$69,2,FALSE),0)</f>
        <v>0</v>
      </c>
      <c r="DY61" s="32" t="s">
        <v>572</v>
      </c>
      <c r="DZ61" s="31">
        <f>IFERROR(VLOOKUP(DY61,'Начисление очков 2023'!$B$4:$C$69,2,FALSE),0)</f>
        <v>0</v>
      </c>
      <c r="EA61" s="6" t="s">
        <v>572</v>
      </c>
      <c r="EB61" s="28">
        <f>IFERROR(VLOOKUP(EA61,'Начисление очков 2023'!$AA$4:$AB$69,2,FALSE),0)</f>
        <v>0</v>
      </c>
      <c r="EC61" s="32" t="s">
        <v>572</v>
      </c>
      <c r="ED61" s="31">
        <f>IFERROR(VLOOKUP(EC61,'Начисление очков 2023'!$V$4:$W$69,2,FALSE),0)</f>
        <v>0</v>
      </c>
      <c r="EE61" s="6" t="s">
        <v>572</v>
      </c>
      <c r="EF61" s="28">
        <f>IFERROR(VLOOKUP(EE61,'Начисление очков 2023'!$AA$4:$AB$69,2,FALSE),0)</f>
        <v>0</v>
      </c>
      <c r="EG61" s="32" t="s">
        <v>572</v>
      </c>
      <c r="EH61" s="31">
        <f>IFERROR(VLOOKUP(EG61,'Начисление очков 2023'!$AA$4:$AB$69,2,FALSE),0)</f>
        <v>0</v>
      </c>
      <c r="EI61" s="6" t="s">
        <v>572</v>
      </c>
      <c r="EJ61" s="28">
        <f>IFERROR(VLOOKUP(EI61,'Начисление очков 2023'!$G$4:$H$69,2,FALSE),0)</f>
        <v>0</v>
      </c>
      <c r="EK61" s="32" t="s">
        <v>572</v>
      </c>
      <c r="EL61" s="31">
        <f>IFERROR(VLOOKUP(EK61,'Начисление очков 2023'!$V$4:$W$69,2,FALSE),0)</f>
        <v>0</v>
      </c>
      <c r="EM61" s="6" t="s">
        <v>572</v>
      </c>
      <c r="EN61" s="28">
        <f>IFERROR(VLOOKUP(EM61,'Начисление очков 2023'!$B$4:$C$101,2,FALSE),0)</f>
        <v>0</v>
      </c>
      <c r="EO61" s="32" t="s">
        <v>572</v>
      </c>
      <c r="EP61" s="31">
        <f>IFERROR(VLOOKUP(EO61,'Начисление очков 2023'!$AA$4:$AB$69,2,FALSE),0)</f>
        <v>0</v>
      </c>
      <c r="EQ61" s="6" t="s">
        <v>572</v>
      </c>
      <c r="ER61" s="28">
        <f>IFERROR(VLOOKUP(EQ61,'Начисление очков 2023'!$AF$4:$AG$69,2,FALSE),0)</f>
        <v>0</v>
      </c>
      <c r="ES61" s="32">
        <v>24</v>
      </c>
      <c r="ET61" s="31">
        <f>IFERROR(VLOOKUP(ES61,'Начисление очков 2023'!$B$4:$C$101,2,FALSE),0)</f>
        <v>53</v>
      </c>
      <c r="EU61" s="6" t="s">
        <v>572</v>
      </c>
      <c r="EV61" s="28">
        <f>IFERROR(VLOOKUP(EU61,'Начисление очков 2023'!$G$4:$H$69,2,FALSE),0)</f>
        <v>0</v>
      </c>
      <c r="EW61" s="32" t="s">
        <v>572</v>
      </c>
      <c r="EX61" s="31">
        <f>IFERROR(VLOOKUP(EW61,'Начисление очков 2023'!$AA$4:$AB$69,2,FALSE),0)</f>
        <v>0</v>
      </c>
      <c r="EY61" s="6" t="s">
        <v>572</v>
      </c>
      <c r="EZ61" s="28">
        <f>IFERROR(VLOOKUP(EY61,'Начисление очков 2023'!$AA$4:$AB$69,2,FALSE),0)</f>
        <v>0</v>
      </c>
      <c r="FA61" s="32" t="s">
        <v>572</v>
      </c>
      <c r="FB61" s="31">
        <f>IFERROR(VLOOKUP(FA61,'Начисление очков 2023'!$L$4:$M$69,2,FALSE),0)</f>
        <v>0</v>
      </c>
      <c r="FC61" s="6" t="s">
        <v>572</v>
      </c>
      <c r="FD61" s="28">
        <f>IFERROR(VLOOKUP(FC61,'Начисление очков 2023'!$AF$4:$AG$69,2,FALSE),0)</f>
        <v>0</v>
      </c>
      <c r="FE61" s="32" t="s">
        <v>572</v>
      </c>
      <c r="FF61" s="31">
        <f>IFERROR(VLOOKUP(FE61,'Начисление очков 2023'!$AA$4:$AB$69,2,FALSE),0)</f>
        <v>0</v>
      </c>
      <c r="FG61" s="6">
        <v>24</v>
      </c>
      <c r="FH61" s="28">
        <f>IFERROR(VLOOKUP(FG61,'Начисление очков 2023'!$G$4:$H$69,2,FALSE),0)</f>
        <v>21</v>
      </c>
      <c r="FI61" s="32" t="s">
        <v>572</v>
      </c>
      <c r="FJ61" s="31">
        <f>IFERROR(VLOOKUP(FI61,'Начисление очков 2023'!$AA$4:$AB$69,2,FALSE),0)</f>
        <v>0</v>
      </c>
      <c r="FK61" s="6" t="s">
        <v>572</v>
      </c>
      <c r="FL61" s="28">
        <f>IFERROR(VLOOKUP(FK61,'Начисление очков 2023'!$AA$4:$AB$69,2,FALSE),0)</f>
        <v>0</v>
      </c>
      <c r="FM61" s="32" t="s">
        <v>572</v>
      </c>
      <c r="FN61" s="31">
        <f>IFERROR(VLOOKUP(FM61,'Начисление очков 2023'!$AA$4:$AB$69,2,FALSE),0)</f>
        <v>0</v>
      </c>
      <c r="FO61" s="6" t="s">
        <v>572</v>
      </c>
      <c r="FP61" s="28">
        <f>IFERROR(VLOOKUP(FO61,'Начисление очков 2023'!$AF$4:$AG$69,2,FALSE),0)</f>
        <v>0</v>
      </c>
      <c r="FQ61" s="109">
        <v>52</v>
      </c>
      <c r="FR61" s="110" t="s">
        <v>563</v>
      </c>
      <c r="FS61" s="110"/>
      <c r="FT61" s="109">
        <v>4</v>
      </c>
      <c r="FU61" s="111"/>
      <c r="FV61" s="108">
        <v>335</v>
      </c>
      <c r="FW61" s="106">
        <v>0</v>
      </c>
      <c r="FX61" s="107" t="s">
        <v>563</v>
      </c>
      <c r="FY61" s="108">
        <v>335</v>
      </c>
      <c r="FZ61" s="127" t="s">
        <v>572</v>
      </c>
      <c r="GA61" s="121">
        <f>IFERROR(VLOOKUP(FZ61,'Начисление очков 2023'!$AA$4:$AB$69,2,FALSE),0)</f>
        <v>0</v>
      </c>
    </row>
    <row r="62" spans="1:205" ht="15.95" customHeight="1" x14ac:dyDescent="0.25">
      <c r="B62" s="6" t="str">
        <f>IFERROR(INDEX('Ласт турнир'!$A$1:$A$96,MATCH($D62,'Ласт турнир'!$B$1:$B$96,0)),"")</f>
        <v/>
      </c>
      <c r="C62" s="25"/>
      <c r="D62" s="39" t="s">
        <v>40</v>
      </c>
      <c r="E62" s="40">
        <f>E61+1</f>
        <v>53</v>
      </c>
      <c r="F62" s="59" t="str">
        <f>IF(FQ62=0," ",IF(FQ62-E62=0," ",FQ62-E62))</f>
        <v xml:space="preserve"> </v>
      </c>
      <c r="G62" s="44" t="s">
        <v>516</v>
      </c>
      <c r="H62" s="54">
        <v>4</v>
      </c>
      <c r="I62" s="134"/>
      <c r="J62" s="139">
        <f>AB62+AP62+BB62+BN62+BR62+SUMPRODUCT(LARGE((T62,V62,X62,Z62,AD62,AF62,AH62,AJ62,AL62,AN62,AR62,AT62,AV62,AX62,AZ62,BD62,BF62,BH62,BJ62,BL62,BP62,BT62,BV62,BX62,BZ62,CB62,CD62,CF62,CH62,CJ62,CL62,CN62,CP62,CR62,CT62,CV62,CX62,CZ62,DB62,DD62,DF62,DH62,DJ62,DL62,DN62,DP62,DR62,DT62,DV62,DX62,DZ62,EB62,ED62,EF62,EH62,EJ62,EL62,EN62,EP62,ER62,ET62,EV62,EX62,EZ62,FB62,FD62,FF62,FH62,FJ62,FL62,FN62,FP62),{1,2,3,4,5,6,7,8}))</f>
        <v>329</v>
      </c>
      <c r="K62" s="135">
        <f>J62-FV62</f>
        <v>0</v>
      </c>
      <c r="L62" s="140" t="str">
        <f>IF(SUMIF(S62:FP62,"&lt;0")&lt;&gt;0,SUMIF(S62:FP62,"&lt;0")*(-1)," ")</f>
        <v xml:space="preserve"> </v>
      </c>
      <c r="M62" s="141">
        <f>T62+V62+X62+Z62+AB62+AD62+AF62+AH62+AJ62+AL62+AN62+AP62+AR62+AT62+AV62+AX62+AZ62+BB62+BD62+BF62+BH62+BJ62+BL62+BN62+BP62+BR62+BT62+BV62+BX62+BZ62+CB62+CD62+CF62+CH62+CJ62+CL62+CN62+CP62+CR62+CT62+CV62+CX62+CZ62+DB62+DD62+DF62+DH62+DJ62+DL62+DN62+DP62+DR62+DT62+DV62+DX62+DZ62+EB62+ED62+EF62+EH62+EJ62+EL62+EN62+EP62+ER62+ET62+EV62+EX62+EZ62+FB62+FD62+FF62+FH62+FJ62+FL62+FN62+FP62</f>
        <v>329</v>
      </c>
      <c r="N62" s="135">
        <f>M62-FY62</f>
        <v>0</v>
      </c>
      <c r="O62" s="136">
        <f>ROUNDUP(COUNTIF(S62:FP62,"&gt; 0")/2,0)</f>
        <v>6</v>
      </c>
      <c r="P62" s="142">
        <f>IF(O62=0,"-",IF(O62-R62&gt;8,J62/(8+R62),J62/O62))</f>
        <v>54.833333333333336</v>
      </c>
      <c r="Q62" s="145">
        <f>IF(OR(M62=0,O62=0),"-",M62/O62)</f>
        <v>54.833333333333336</v>
      </c>
      <c r="R62" s="150">
        <f>+IF(AA62="",0,1)+IF(AO62="",0,1)++IF(BA62="",0,1)+IF(BM62="",0,1)+IF(BQ62="",0,1)</f>
        <v>1</v>
      </c>
      <c r="S62" s="6" t="s">
        <v>572</v>
      </c>
      <c r="T62" s="28">
        <f>IFERROR(VLOOKUP(S62,'Начисление очков 2024'!$AA$4:$AB$69,2,FALSE),0)</f>
        <v>0</v>
      </c>
      <c r="U62" s="32" t="s">
        <v>572</v>
      </c>
      <c r="V62" s="31">
        <f>IFERROR(VLOOKUP(U62,'Начисление очков 2024'!$AA$4:$AB$69,2,FALSE),0)</f>
        <v>0</v>
      </c>
      <c r="W62" s="6" t="s">
        <v>572</v>
      </c>
      <c r="X62" s="28">
        <f>IFERROR(VLOOKUP(W62,'Начисление очков 2024'!$L$4:$M$69,2,FALSE),0)</f>
        <v>0</v>
      </c>
      <c r="Y62" s="32" t="s">
        <v>572</v>
      </c>
      <c r="Z62" s="31">
        <f>IFERROR(VLOOKUP(Y62,'Начисление очков 2024'!$AA$4:$AB$69,2,FALSE),0)</f>
        <v>0</v>
      </c>
      <c r="AA62" s="6" t="s">
        <v>572</v>
      </c>
      <c r="AB62" s="28">
        <f>ROUND(IFERROR(VLOOKUP(AA62,'Начисление очков 2024'!$L$4:$M$69,2,FALSE),0)/4,0)</f>
        <v>0</v>
      </c>
      <c r="AC62" s="32" t="s">
        <v>572</v>
      </c>
      <c r="AD62" s="31">
        <f>IFERROR(VLOOKUP(AC62,'Начисление очков 2024'!$AA$4:$AB$69,2,FALSE),0)</f>
        <v>0</v>
      </c>
      <c r="AE62" s="6" t="s">
        <v>572</v>
      </c>
      <c r="AF62" s="28">
        <f>IFERROR(VLOOKUP(AE62,'Начисление очков 2024'!$AA$4:$AB$69,2,FALSE),0)</f>
        <v>0</v>
      </c>
      <c r="AG62" s="32" t="s">
        <v>572</v>
      </c>
      <c r="AH62" s="31">
        <f>IFERROR(VLOOKUP(AG62,'Начисление очков 2024'!$Q$4:$R$69,2,FALSE),0)</f>
        <v>0</v>
      </c>
      <c r="AI62" s="6" t="s">
        <v>572</v>
      </c>
      <c r="AJ62" s="28">
        <f>IFERROR(VLOOKUP(AI62,'Начисление очков 2024'!$AA$4:$AB$69,2,FALSE),0)</f>
        <v>0</v>
      </c>
      <c r="AK62" s="32" t="s">
        <v>572</v>
      </c>
      <c r="AL62" s="31">
        <f>IFERROR(VLOOKUP(AK62,'Начисление очков 2024'!$AA$4:$AB$69,2,FALSE),0)</f>
        <v>0</v>
      </c>
      <c r="AM62" s="6" t="s">
        <v>572</v>
      </c>
      <c r="AN62" s="28">
        <f>IFERROR(VLOOKUP(AM62,'Начисление очков 2023'!$AF$4:$AG$69,2,FALSE),0)</f>
        <v>0</v>
      </c>
      <c r="AO62" s="32" t="s">
        <v>572</v>
      </c>
      <c r="AP62" s="31">
        <f>ROUND(IFERROR(VLOOKUP(AO62,'Начисление очков 2024'!$G$4:$H$69,2,FALSE),0)/4,0)</f>
        <v>0</v>
      </c>
      <c r="AQ62" s="6" t="s">
        <v>572</v>
      </c>
      <c r="AR62" s="28">
        <f>IFERROR(VLOOKUP(AQ62,'Начисление очков 2024'!$AA$4:$AB$69,2,FALSE),0)</f>
        <v>0</v>
      </c>
      <c r="AS62" s="32" t="s">
        <v>572</v>
      </c>
      <c r="AT62" s="31">
        <f>IFERROR(VLOOKUP(AS62,'Начисление очков 2024'!$G$4:$H$69,2,FALSE),0)</f>
        <v>0</v>
      </c>
      <c r="AU62" s="6" t="s">
        <v>572</v>
      </c>
      <c r="AV62" s="28">
        <f>IFERROR(VLOOKUP(AU62,'Начисление очков 2023'!$V$4:$W$69,2,FALSE),0)</f>
        <v>0</v>
      </c>
      <c r="AW62" s="32" t="s">
        <v>572</v>
      </c>
      <c r="AX62" s="31">
        <f>IFERROR(VLOOKUP(AW62,'Начисление очков 2024'!$Q$4:$R$69,2,FALSE),0)</f>
        <v>0</v>
      </c>
      <c r="AY62" s="6" t="s">
        <v>572</v>
      </c>
      <c r="AZ62" s="28">
        <f>IFERROR(VLOOKUP(AY62,'Начисление очков 2024'!$AA$4:$AB$69,2,FALSE),0)</f>
        <v>0</v>
      </c>
      <c r="BA62" s="32" t="s">
        <v>572</v>
      </c>
      <c r="BB62" s="31">
        <f>ROUND(IFERROR(VLOOKUP(BA62,'Начисление очков 2024'!$G$4:$H$69,2,FALSE),0)/4,0)</f>
        <v>0</v>
      </c>
      <c r="BC62" s="6" t="s">
        <v>572</v>
      </c>
      <c r="BD62" s="28">
        <f>IFERROR(VLOOKUP(BC62,'Начисление очков 2023'!$AA$4:$AB$69,2,FALSE),0)</f>
        <v>0</v>
      </c>
      <c r="BE62" s="32" t="s">
        <v>572</v>
      </c>
      <c r="BF62" s="31">
        <f>IFERROR(VLOOKUP(BE62,'Начисление очков 2024'!$G$4:$H$69,2,FALSE),0)</f>
        <v>0</v>
      </c>
      <c r="BG62" s="6" t="s">
        <v>572</v>
      </c>
      <c r="BH62" s="28">
        <f>IFERROR(VLOOKUP(BG62,'Начисление очков 2024'!$Q$4:$R$69,2,FALSE),0)</f>
        <v>0</v>
      </c>
      <c r="BI62" s="32" t="s">
        <v>572</v>
      </c>
      <c r="BJ62" s="31">
        <f>IFERROR(VLOOKUP(BI62,'Начисление очков 2024'!$AA$4:$AB$69,2,FALSE),0)</f>
        <v>0</v>
      </c>
      <c r="BK62" s="6" t="s">
        <v>572</v>
      </c>
      <c r="BL62" s="28">
        <f>IFERROR(VLOOKUP(BK62,'Начисление очков 2023'!$V$4:$W$69,2,FALSE),0)</f>
        <v>0</v>
      </c>
      <c r="BM62" s="32" t="s">
        <v>572</v>
      </c>
      <c r="BN62" s="31">
        <f>ROUND(IFERROR(VLOOKUP(BM62,'Начисление очков 2023'!$L$4:$M$69,2,FALSE),0)/4,0)</f>
        <v>0</v>
      </c>
      <c r="BO62" s="6" t="s">
        <v>572</v>
      </c>
      <c r="BP62" s="28">
        <f>IFERROR(VLOOKUP(BO62,'Начисление очков 2023'!$AA$4:$AB$69,2,FALSE),0)</f>
        <v>0</v>
      </c>
      <c r="BQ62" s="32">
        <v>8</v>
      </c>
      <c r="BR62" s="31">
        <f>ROUND(IFERROR(VLOOKUP(BQ62,'Начисление очков 2023'!$L$4:$M$69,2,FALSE),0)/4,0)</f>
        <v>16</v>
      </c>
      <c r="BS62" s="6" t="s">
        <v>572</v>
      </c>
      <c r="BT62" s="28">
        <f>IFERROR(VLOOKUP(BS62,'Начисление очков 2023'!$AA$4:$AB$69,2,FALSE),0)</f>
        <v>0</v>
      </c>
      <c r="BU62" s="32" t="s">
        <v>572</v>
      </c>
      <c r="BV62" s="31">
        <f>IFERROR(VLOOKUP(BU62,'Начисление очков 2023'!$L$4:$M$69,2,FALSE),0)</f>
        <v>0</v>
      </c>
      <c r="BW62" s="6" t="s">
        <v>572</v>
      </c>
      <c r="BX62" s="28">
        <f>IFERROR(VLOOKUP(BW62,'Начисление очков 2023'!$AA$4:$AB$69,2,FALSE),0)</f>
        <v>0</v>
      </c>
      <c r="BY62" s="32" t="s">
        <v>572</v>
      </c>
      <c r="BZ62" s="31">
        <f>IFERROR(VLOOKUP(BY62,'Начисление очков 2023'!$AF$4:$AG$69,2,FALSE),0)</f>
        <v>0</v>
      </c>
      <c r="CA62" s="6" t="s">
        <v>572</v>
      </c>
      <c r="CB62" s="28">
        <f>IFERROR(VLOOKUP(CA62,'Начисление очков 2023'!$V$4:$W$69,2,FALSE),0)</f>
        <v>0</v>
      </c>
      <c r="CC62" s="32" t="s">
        <v>572</v>
      </c>
      <c r="CD62" s="31">
        <f>IFERROR(VLOOKUP(CC62,'Начисление очков 2023'!$AA$4:$AB$69,2,FALSE),0)</f>
        <v>0</v>
      </c>
      <c r="CE62" s="47"/>
      <c r="CF62" s="96"/>
      <c r="CG62" s="32" t="s">
        <v>572</v>
      </c>
      <c r="CH62" s="31">
        <f>IFERROR(VLOOKUP(CG62,'Начисление очков 2023'!$AA$4:$AB$69,2,FALSE),0)</f>
        <v>0</v>
      </c>
      <c r="CI62" s="6">
        <v>64</v>
      </c>
      <c r="CJ62" s="28">
        <f>IFERROR(VLOOKUP(CI62,'Начисление очков 2023_1'!$B$4:$C$117,2,FALSE),0)</f>
        <v>14</v>
      </c>
      <c r="CK62" s="32" t="s">
        <v>572</v>
      </c>
      <c r="CL62" s="31">
        <f>IFERROR(VLOOKUP(CK62,'Начисление очков 2023'!$V$4:$W$69,2,FALSE),0)</f>
        <v>0</v>
      </c>
      <c r="CM62" s="6" t="s">
        <v>572</v>
      </c>
      <c r="CN62" s="28">
        <f>IFERROR(VLOOKUP(CM62,'Начисление очков 2023'!$AF$4:$AG$69,2,FALSE),0)</f>
        <v>0</v>
      </c>
      <c r="CO62" s="32">
        <v>3</v>
      </c>
      <c r="CP62" s="31">
        <f>IFERROR(VLOOKUP(CO62,'Начисление очков 2023'!$G$4:$H$69,2,FALSE),0)</f>
        <v>250</v>
      </c>
      <c r="CQ62" s="6" t="s">
        <v>572</v>
      </c>
      <c r="CR62" s="28">
        <f>IFERROR(VLOOKUP(CQ62,'Начисление очков 2023'!$AA$4:$AB$69,2,FALSE),0)</f>
        <v>0</v>
      </c>
      <c r="CS62" s="32" t="s">
        <v>572</v>
      </c>
      <c r="CT62" s="31">
        <f>IFERROR(VLOOKUP(CS62,'Начисление очков 2023'!$Q$4:$R$69,2,FALSE),0)</f>
        <v>0</v>
      </c>
      <c r="CU62" s="6" t="s">
        <v>572</v>
      </c>
      <c r="CV62" s="28">
        <f>IFERROR(VLOOKUP(CU62,'Начисление очков 2023'!$AF$4:$AG$69,2,FALSE),0)</f>
        <v>0</v>
      </c>
      <c r="CW62" s="32" t="s">
        <v>572</v>
      </c>
      <c r="CX62" s="31">
        <f>IFERROR(VLOOKUP(CW62,'Начисление очков 2023'!$AA$4:$AB$69,2,FALSE),0)</f>
        <v>0</v>
      </c>
      <c r="CY62" s="6" t="s">
        <v>572</v>
      </c>
      <c r="CZ62" s="28">
        <f>IFERROR(VLOOKUP(CY62,'Начисление очков 2023'!$AA$4:$AB$69,2,FALSE),0)</f>
        <v>0</v>
      </c>
      <c r="DA62" s="32" t="s">
        <v>572</v>
      </c>
      <c r="DB62" s="31">
        <f>IFERROR(VLOOKUP(DA62,'Начисление очков 2023'!$L$4:$M$69,2,FALSE),0)</f>
        <v>0</v>
      </c>
      <c r="DC62" s="6" t="s">
        <v>572</v>
      </c>
      <c r="DD62" s="28">
        <f>IFERROR(VLOOKUP(DC62,'Начисление очков 2023'!$L$4:$M$69,2,FALSE),0)</f>
        <v>0</v>
      </c>
      <c r="DE62" s="32">
        <v>24</v>
      </c>
      <c r="DF62" s="31">
        <f>IFERROR(VLOOKUP(DE62,'Начисление очков 2023'!$G$4:$H$69,2,FALSE),0)</f>
        <v>21</v>
      </c>
      <c r="DG62" s="6" t="s">
        <v>572</v>
      </c>
      <c r="DH62" s="28">
        <f>IFERROR(VLOOKUP(DG62,'Начисление очков 2023'!$AA$4:$AB$69,2,FALSE),0)</f>
        <v>0</v>
      </c>
      <c r="DI62" s="32" t="s">
        <v>572</v>
      </c>
      <c r="DJ62" s="31">
        <f>IFERROR(VLOOKUP(DI62,'Начисление очков 2023'!$AF$4:$AG$69,2,FALSE),0)</f>
        <v>0</v>
      </c>
      <c r="DK62" s="6" t="s">
        <v>572</v>
      </c>
      <c r="DL62" s="28">
        <f>IFERROR(VLOOKUP(DK62,'Начисление очков 2023'!$V$4:$W$69,2,FALSE),0)</f>
        <v>0</v>
      </c>
      <c r="DM62" s="32" t="s">
        <v>572</v>
      </c>
      <c r="DN62" s="31">
        <f>IFERROR(VLOOKUP(DM62,'Начисление очков 2023'!$Q$4:$R$69,2,FALSE),0)</f>
        <v>0</v>
      </c>
      <c r="DO62" s="6" t="s">
        <v>572</v>
      </c>
      <c r="DP62" s="28">
        <f>IFERROR(VLOOKUP(DO62,'Начисление очков 2023'!$AA$4:$AB$69,2,FALSE),0)</f>
        <v>0</v>
      </c>
      <c r="DQ62" s="32" t="s">
        <v>572</v>
      </c>
      <c r="DR62" s="31">
        <f>IFERROR(VLOOKUP(DQ62,'Начисление очков 2023'!$AA$4:$AB$69,2,FALSE),0)</f>
        <v>0</v>
      </c>
      <c r="DS62" s="6" t="s">
        <v>572</v>
      </c>
      <c r="DT62" s="28">
        <f>IFERROR(VLOOKUP(DS62,'Начисление очков 2023'!$AA$4:$AB$69,2,FALSE),0)</f>
        <v>0</v>
      </c>
      <c r="DU62" s="32" t="s">
        <v>572</v>
      </c>
      <c r="DV62" s="31">
        <f>IFERROR(VLOOKUP(DU62,'Начисление очков 2023'!$AF$4:$AG$69,2,FALSE),0)</f>
        <v>0</v>
      </c>
      <c r="DW62" s="6" t="s">
        <v>572</v>
      </c>
      <c r="DX62" s="28">
        <f>IFERROR(VLOOKUP(DW62,'Начисление очков 2023'!$AA$4:$AB$69,2,FALSE),0)</f>
        <v>0</v>
      </c>
      <c r="DY62" s="32">
        <v>64</v>
      </c>
      <c r="DZ62" s="31">
        <f>IFERROR(VLOOKUP(DY62,'Начисление очков 2023'!$B$4:$C$69,2,FALSE),0)</f>
        <v>14</v>
      </c>
      <c r="EA62" s="6" t="s">
        <v>572</v>
      </c>
      <c r="EB62" s="28">
        <f>IFERROR(VLOOKUP(EA62,'Начисление очков 2023'!$AA$4:$AB$69,2,FALSE),0)</f>
        <v>0</v>
      </c>
      <c r="EC62" s="32" t="s">
        <v>572</v>
      </c>
      <c r="ED62" s="31">
        <f>IFERROR(VLOOKUP(EC62,'Начисление очков 2023'!$V$4:$W$69,2,FALSE),0)</f>
        <v>0</v>
      </c>
      <c r="EE62" s="6" t="s">
        <v>572</v>
      </c>
      <c r="EF62" s="28">
        <f>IFERROR(VLOOKUP(EE62,'Начисление очков 2023'!$AA$4:$AB$69,2,FALSE),0)</f>
        <v>0</v>
      </c>
      <c r="EG62" s="32" t="s">
        <v>572</v>
      </c>
      <c r="EH62" s="31">
        <f>IFERROR(VLOOKUP(EG62,'Начисление очков 2023'!$AA$4:$AB$69,2,FALSE),0)</f>
        <v>0</v>
      </c>
      <c r="EI62" s="6" t="s">
        <v>572</v>
      </c>
      <c r="EJ62" s="28">
        <f>IFERROR(VLOOKUP(EI62,'Начисление очков 2023'!$G$4:$H$69,2,FALSE),0)</f>
        <v>0</v>
      </c>
      <c r="EK62" s="32" t="s">
        <v>572</v>
      </c>
      <c r="EL62" s="31">
        <f>IFERROR(VLOOKUP(EK62,'Начисление очков 2023'!$V$4:$W$69,2,FALSE),0)</f>
        <v>0</v>
      </c>
      <c r="EM62" s="6" t="s">
        <v>572</v>
      </c>
      <c r="EN62" s="28">
        <f>IFERROR(VLOOKUP(EM62,'Начисление очков 2023'!$B$4:$C$101,2,FALSE),0)</f>
        <v>0</v>
      </c>
      <c r="EO62" s="32" t="s">
        <v>572</v>
      </c>
      <c r="EP62" s="31">
        <f>IFERROR(VLOOKUP(EO62,'Начисление очков 2023'!$AA$4:$AB$69,2,FALSE),0)</f>
        <v>0</v>
      </c>
      <c r="EQ62" s="6" t="s">
        <v>572</v>
      </c>
      <c r="ER62" s="28">
        <f>IFERROR(VLOOKUP(EQ62,'Начисление очков 2023'!$AF$4:$AG$69,2,FALSE),0)</f>
        <v>0</v>
      </c>
      <c r="ES62" s="32">
        <v>64</v>
      </c>
      <c r="ET62" s="31">
        <f>IFERROR(VLOOKUP(ES62,'Начисление очков 2023'!$B$4:$C$101,2,FALSE),0)</f>
        <v>14</v>
      </c>
      <c r="EU62" s="6" t="s">
        <v>572</v>
      </c>
      <c r="EV62" s="28">
        <f>IFERROR(VLOOKUP(EU62,'Начисление очков 2023'!$G$4:$H$69,2,FALSE),0)</f>
        <v>0</v>
      </c>
      <c r="EW62" s="32" t="s">
        <v>572</v>
      </c>
      <c r="EX62" s="31">
        <f>IFERROR(VLOOKUP(EW62,'Начисление очков 2023'!$AA$4:$AB$69,2,FALSE),0)</f>
        <v>0</v>
      </c>
      <c r="EY62" s="6" t="s">
        <v>572</v>
      </c>
      <c r="EZ62" s="28">
        <f>IFERROR(VLOOKUP(EY62,'Начисление очков 2023'!$AA$4:$AB$69,2,FALSE),0)</f>
        <v>0</v>
      </c>
      <c r="FA62" s="32" t="s">
        <v>572</v>
      </c>
      <c r="FB62" s="31">
        <f>IFERROR(VLOOKUP(FA62,'Начисление очков 2023'!$L$4:$M$69,2,FALSE),0)</f>
        <v>0</v>
      </c>
      <c r="FC62" s="6" t="s">
        <v>572</v>
      </c>
      <c r="FD62" s="28">
        <f>IFERROR(VLOOKUP(FC62,'Начисление очков 2023'!$AF$4:$AG$69,2,FALSE),0)</f>
        <v>0</v>
      </c>
      <c r="FE62" s="32" t="s">
        <v>572</v>
      </c>
      <c r="FF62" s="31">
        <f>IFERROR(VLOOKUP(FE62,'Начисление очков 2023'!$AA$4:$AB$69,2,FALSE),0)</f>
        <v>0</v>
      </c>
      <c r="FG62" s="6" t="s">
        <v>572</v>
      </c>
      <c r="FH62" s="28">
        <f>IFERROR(VLOOKUP(FG62,'Начисление очков 2023'!$G$4:$H$69,2,FALSE),0)</f>
        <v>0</v>
      </c>
      <c r="FI62" s="32" t="s">
        <v>572</v>
      </c>
      <c r="FJ62" s="31">
        <f>IFERROR(VLOOKUP(FI62,'Начисление очков 2023'!$AA$4:$AB$69,2,FALSE),0)</f>
        <v>0</v>
      </c>
      <c r="FK62" s="6" t="s">
        <v>572</v>
      </c>
      <c r="FL62" s="28">
        <f>IFERROR(VLOOKUP(FK62,'Начисление очков 2023'!$AA$4:$AB$69,2,FALSE),0)</f>
        <v>0</v>
      </c>
      <c r="FM62" s="32" t="s">
        <v>572</v>
      </c>
      <c r="FN62" s="31">
        <f>IFERROR(VLOOKUP(FM62,'Начисление очков 2023'!$AA$4:$AB$69,2,FALSE),0)</f>
        <v>0</v>
      </c>
      <c r="FO62" s="6" t="s">
        <v>572</v>
      </c>
      <c r="FP62" s="28">
        <f>IFERROR(VLOOKUP(FO62,'Начисление очков 2023'!$AF$4:$AG$69,2,FALSE),0)</f>
        <v>0</v>
      </c>
      <c r="FQ62" s="109">
        <v>53</v>
      </c>
      <c r="FR62" s="110" t="s">
        <v>563</v>
      </c>
      <c r="FS62" s="110" t="s">
        <v>516</v>
      </c>
      <c r="FT62" s="109">
        <v>4</v>
      </c>
      <c r="FU62" s="111"/>
      <c r="FV62" s="108">
        <v>329</v>
      </c>
      <c r="FW62" s="106">
        <v>0</v>
      </c>
      <c r="FX62" s="107" t="s">
        <v>563</v>
      </c>
      <c r="FY62" s="108">
        <v>329</v>
      </c>
      <c r="FZ62" s="127" t="s">
        <v>572</v>
      </c>
      <c r="GA62" s="121">
        <f>IFERROR(VLOOKUP(FZ62,'Начисление очков 2023'!$AA$4:$AB$69,2,FALSE),0)</f>
        <v>0</v>
      </c>
    </row>
    <row r="63" spans="1:205" ht="15.95" customHeight="1" x14ac:dyDescent="0.25">
      <c r="A63" s="1"/>
      <c r="B63" s="6" t="str">
        <f>IFERROR(INDEX('Ласт турнир'!$A$1:$A$96,MATCH($D63,'Ласт турнир'!$B$1:$B$96,0)),"")</f>
        <v/>
      </c>
      <c r="C63" s="1"/>
      <c r="D63" s="39" t="s">
        <v>93</v>
      </c>
      <c r="E63" s="40">
        <f>E62+1</f>
        <v>54</v>
      </c>
      <c r="F63" s="59" t="str">
        <f>IF(FQ63=0," ",IF(FQ63-E63=0," ",FQ63-E63))</f>
        <v xml:space="preserve"> </v>
      </c>
      <c r="G63" s="44"/>
      <c r="H63" s="54">
        <v>4</v>
      </c>
      <c r="I63" s="134"/>
      <c r="J63" s="139">
        <f>AB63+AP63+BB63+BN63+BR63+SUMPRODUCT(LARGE((T63,V63,X63,Z63,AD63,AF63,AH63,AJ63,AL63,AN63,AR63,AT63,AV63,AX63,AZ63,BD63,BF63,BH63,BJ63,BL63,BP63,BT63,BV63,BX63,BZ63,CB63,CD63,CF63,CH63,CJ63,CL63,CN63,CP63,CR63,CT63,CV63,CX63,CZ63,DB63,DD63,DF63,DH63,DJ63,DL63,DN63,DP63,DR63,DT63,DV63,DX63,DZ63,EB63,ED63,EF63,EH63,EJ63,EL63,EN63,EP63,ER63,ET63,EV63,EX63,EZ63,FB63,FD63,FF63,FH63,FJ63,FL63,FN63,FP63),{1,2,3,4,5,6,7,8}))</f>
        <v>326</v>
      </c>
      <c r="K63" s="135">
        <f>J63-FV63</f>
        <v>0</v>
      </c>
      <c r="L63" s="140" t="str">
        <f>IF(SUMIF(S63:FP63,"&lt;0")&lt;&gt;0,SUMIF(S63:FP63,"&lt;0")*(-1)," ")</f>
        <v xml:space="preserve"> </v>
      </c>
      <c r="M63" s="141">
        <f>T63+V63+X63+Z63+AB63+AD63+AF63+AH63+AJ63+AL63+AN63+AP63+AR63+AT63+AV63+AX63+AZ63+BB63+BD63+BF63+BH63+BJ63+BL63+BN63+BP63+BR63+BT63+BV63+BX63+BZ63+CB63+CD63+CF63+CH63+CJ63+CL63+CN63+CP63+CR63+CT63+CV63+CX63+CZ63+DB63+DD63+DF63+DH63+DJ63+DL63+DN63+DP63+DR63+DT63+DV63+DX63+DZ63+EB63+ED63+EF63+EH63+EJ63+EL63+EN63+EP63+ER63+ET63+EV63+EX63+EZ63+FB63+FD63+FF63+FH63+FJ63+FL63+FN63+FP63</f>
        <v>326</v>
      </c>
      <c r="N63" s="135">
        <f>M63-FY63</f>
        <v>0</v>
      </c>
      <c r="O63" s="136">
        <f>ROUNDUP(COUNTIF(S63:FP63,"&gt; 0")/2,0)</f>
        <v>9</v>
      </c>
      <c r="P63" s="142">
        <f>IF(O63=0,"-",IF(O63-R63&gt;8,J63/(8+R63),J63/O63))</f>
        <v>36.222222222222221</v>
      </c>
      <c r="Q63" s="145">
        <f>IF(OR(M63=0,O63=0),"-",M63/O63)</f>
        <v>36.222222222222221</v>
      </c>
      <c r="R63" s="150">
        <f>+IF(AA63="",0,1)+IF(AO63="",0,1)++IF(BA63="",0,1)+IF(BM63="",0,1)+IF(BQ63="",0,1)</f>
        <v>1</v>
      </c>
      <c r="S63" s="6" t="s">
        <v>572</v>
      </c>
      <c r="T63" s="28">
        <f>IFERROR(VLOOKUP(S63,'Начисление очков 2024'!$AA$4:$AB$69,2,FALSE),0)</f>
        <v>0</v>
      </c>
      <c r="U63" s="32" t="s">
        <v>572</v>
      </c>
      <c r="V63" s="31">
        <f>IFERROR(VLOOKUP(U63,'Начисление очков 2024'!$AA$4:$AB$69,2,FALSE),0)</f>
        <v>0</v>
      </c>
      <c r="W63" s="6" t="s">
        <v>572</v>
      </c>
      <c r="X63" s="28">
        <f>IFERROR(VLOOKUP(W63,'Начисление очков 2024'!$L$4:$M$69,2,FALSE),0)</f>
        <v>0</v>
      </c>
      <c r="Y63" s="32" t="s">
        <v>572</v>
      </c>
      <c r="Z63" s="31">
        <f>IFERROR(VLOOKUP(Y63,'Начисление очков 2024'!$AA$4:$AB$69,2,FALSE),0)</f>
        <v>0</v>
      </c>
      <c r="AA63" s="6">
        <v>8</v>
      </c>
      <c r="AB63" s="28">
        <f>ROUND(IFERROR(VLOOKUP(AA63,'Начисление очков 2024'!$L$4:$M$69,2,FALSE),0)/4,0)</f>
        <v>16</v>
      </c>
      <c r="AC63" s="32" t="s">
        <v>572</v>
      </c>
      <c r="AD63" s="31">
        <f>IFERROR(VLOOKUP(AC63,'Начисление очков 2024'!$AA$4:$AB$69,2,FALSE),0)</f>
        <v>0</v>
      </c>
      <c r="AE63" s="6" t="s">
        <v>572</v>
      </c>
      <c r="AF63" s="28">
        <f>IFERROR(VLOOKUP(AE63,'Начисление очков 2024'!$AA$4:$AB$69,2,FALSE),0)</f>
        <v>0</v>
      </c>
      <c r="AG63" s="32">
        <v>5</v>
      </c>
      <c r="AH63" s="31">
        <f>IFERROR(VLOOKUP(AG63,'Начисление очков 2024'!$Q$4:$R$69,2,FALSE),0)</f>
        <v>55</v>
      </c>
      <c r="AI63" s="6" t="s">
        <v>572</v>
      </c>
      <c r="AJ63" s="28">
        <f>IFERROR(VLOOKUP(AI63,'Начисление очков 2024'!$AA$4:$AB$69,2,FALSE),0)</f>
        <v>0</v>
      </c>
      <c r="AK63" s="32" t="s">
        <v>572</v>
      </c>
      <c r="AL63" s="31">
        <f>IFERROR(VLOOKUP(AK63,'Начисление очков 2024'!$AA$4:$AB$69,2,FALSE),0)</f>
        <v>0</v>
      </c>
      <c r="AM63" s="6" t="s">
        <v>572</v>
      </c>
      <c r="AN63" s="28">
        <f>IFERROR(VLOOKUP(AM63,'Начисление очков 2023'!$AF$4:$AG$69,2,FALSE),0)</f>
        <v>0</v>
      </c>
      <c r="AO63" s="32" t="s">
        <v>572</v>
      </c>
      <c r="AP63" s="31">
        <f>ROUND(IFERROR(VLOOKUP(AO63,'Начисление очков 2024'!$G$4:$H$69,2,FALSE),0)/4,0)</f>
        <v>0</v>
      </c>
      <c r="AQ63" s="6" t="s">
        <v>572</v>
      </c>
      <c r="AR63" s="28">
        <f>IFERROR(VLOOKUP(AQ63,'Начисление очков 2024'!$AA$4:$AB$69,2,FALSE),0)</f>
        <v>0</v>
      </c>
      <c r="AS63" s="32" t="s">
        <v>572</v>
      </c>
      <c r="AT63" s="31">
        <f>IFERROR(VLOOKUP(AS63,'Начисление очков 2024'!$G$4:$H$69,2,FALSE),0)</f>
        <v>0</v>
      </c>
      <c r="AU63" s="6" t="s">
        <v>572</v>
      </c>
      <c r="AV63" s="28">
        <f>IFERROR(VLOOKUP(AU63,'Начисление очков 2023'!$V$4:$W$69,2,FALSE),0)</f>
        <v>0</v>
      </c>
      <c r="AW63" s="32">
        <v>9</v>
      </c>
      <c r="AX63" s="31">
        <f>IFERROR(VLOOKUP(AW63,'Начисление очков 2024'!$Q$4:$R$69,2,FALSE),0)</f>
        <v>30</v>
      </c>
      <c r="AY63" s="6" t="s">
        <v>572</v>
      </c>
      <c r="AZ63" s="28">
        <f>IFERROR(VLOOKUP(AY63,'Начисление очков 2024'!$AA$4:$AB$69,2,FALSE),0)</f>
        <v>0</v>
      </c>
      <c r="BA63" s="32" t="s">
        <v>572</v>
      </c>
      <c r="BB63" s="31">
        <f>ROUND(IFERROR(VLOOKUP(BA63,'Начисление очков 2024'!$G$4:$H$69,2,FALSE),0)/4,0)</f>
        <v>0</v>
      </c>
      <c r="BC63" s="6" t="s">
        <v>572</v>
      </c>
      <c r="BD63" s="28">
        <f>IFERROR(VLOOKUP(BC63,'Начисление очков 2023'!$AA$4:$AB$69,2,FALSE),0)</f>
        <v>0</v>
      </c>
      <c r="BE63" s="32" t="s">
        <v>572</v>
      </c>
      <c r="BF63" s="31">
        <f>IFERROR(VLOOKUP(BE63,'Начисление очков 2024'!$G$4:$H$69,2,FALSE),0)</f>
        <v>0</v>
      </c>
      <c r="BG63" s="6">
        <v>8</v>
      </c>
      <c r="BH63" s="28">
        <f>IFERROR(VLOOKUP(BG63,'Начисление очков 2024'!$Q$4:$R$69,2,FALSE),0)</f>
        <v>38</v>
      </c>
      <c r="BI63" s="32" t="s">
        <v>572</v>
      </c>
      <c r="BJ63" s="31">
        <f>IFERROR(VLOOKUP(BI63,'Начисление очков 2024'!$AA$4:$AB$69,2,FALSE),0)</f>
        <v>0</v>
      </c>
      <c r="BK63" s="6" t="s">
        <v>572</v>
      </c>
      <c r="BL63" s="28">
        <f>IFERROR(VLOOKUP(BK63,'Начисление очков 2023'!$V$4:$W$69,2,FALSE),0)</f>
        <v>0</v>
      </c>
      <c r="BM63" s="32" t="s">
        <v>572</v>
      </c>
      <c r="BN63" s="31">
        <f>ROUND(IFERROR(VLOOKUP(BM63,'Начисление очков 2023'!$L$4:$M$69,2,FALSE),0)/4,0)</f>
        <v>0</v>
      </c>
      <c r="BO63" s="6" t="s">
        <v>572</v>
      </c>
      <c r="BP63" s="28">
        <f>IFERROR(VLOOKUP(BO63,'Начисление очков 2023'!$AA$4:$AB$69,2,FALSE),0)</f>
        <v>0</v>
      </c>
      <c r="BQ63" s="32" t="s">
        <v>572</v>
      </c>
      <c r="BR63" s="31">
        <f>ROUND(IFERROR(VLOOKUP(BQ63,'Начисление очков 2023'!$L$4:$M$69,2,FALSE),0)/4,0)</f>
        <v>0</v>
      </c>
      <c r="BS63" s="6" t="s">
        <v>572</v>
      </c>
      <c r="BT63" s="28">
        <f>IFERROR(VLOOKUP(BS63,'Начисление очков 2023'!$AA$4:$AB$69,2,FALSE),0)</f>
        <v>0</v>
      </c>
      <c r="BU63" s="32">
        <v>6</v>
      </c>
      <c r="BV63" s="31">
        <f>IFERROR(VLOOKUP(BU63,'Начисление очков 2023'!$L$4:$M$69,2,FALSE),0)</f>
        <v>78</v>
      </c>
      <c r="BW63" s="6" t="s">
        <v>572</v>
      </c>
      <c r="BX63" s="28">
        <f>IFERROR(VLOOKUP(BW63,'Начисление очков 2023'!$AA$4:$AB$69,2,FALSE),0)</f>
        <v>0</v>
      </c>
      <c r="BY63" s="32" t="s">
        <v>572</v>
      </c>
      <c r="BZ63" s="31">
        <f>IFERROR(VLOOKUP(BY63,'Начисление очков 2023'!$AF$4:$AG$69,2,FALSE),0)</f>
        <v>0</v>
      </c>
      <c r="CA63" s="6">
        <v>3</v>
      </c>
      <c r="CB63" s="28">
        <f>IFERROR(VLOOKUP(CA63,'Начисление очков 2023'!$V$4:$W$69,2,FALSE),0)</f>
        <v>77</v>
      </c>
      <c r="CC63" s="32" t="s">
        <v>572</v>
      </c>
      <c r="CD63" s="31">
        <f>IFERROR(VLOOKUP(CC63,'Начисление очков 2023'!$AA$4:$AB$69,2,FALSE),0)</f>
        <v>0</v>
      </c>
      <c r="CE63" s="47"/>
      <c r="CF63" s="96"/>
      <c r="CG63" s="32" t="s">
        <v>572</v>
      </c>
      <c r="CH63" s="31">
        <f>IFERROR(VLOOKUP(CG63,'Начисление очков 2023'!$AA$4:$AB$69,2,FALSE),0)</f>
        <v>0</v>
      </c>
      <c r="CI63" s="6" t="s">
        <v>572</v>
      </c>
      <c r="CJ63" s="28">
        <f>IFERROR(VLOOKUP(CI63,'Начисление очков 2023_1'!$B$4:$C$117,2,FALSE),0)</f>
        <v>0</v>
      </c>
      <c r="CK63" s="32" t="s">
        <v>572</v>
      </c>
      <c r="CL63" s="31">
        <f>IFERROR(VLOOKUP(CK63,'Начисление очков 2023'!$V$4:$W$69,2,FALSE),0)</f>
        <v>0</v>
      </c>
      <c r="CM63" s="6" t="s">
        <v>572</v>
      </c>
      <c r="CN63" s="28">
        <f>IFERROR(VLOOKUP(CM63,'Начисление очков 2023'!$AF$4:$AG$69,2,FALSE),0)</f>
        <v>0</v>
      </c>
      <c r="CO63" s="32" t="s">
        <v>572</v>
      </c>
      <c r="CP63" s="31">
        <f>IFERROR(VLOOKUP(CO63,'Начисление очков 2023'!$G$4:$H$69,2,FALSE),0)</f>
        <v>0</v>
      </c>
      <c r="CQ63" s="6" t="s">
        <v>572</v>
      </c>
      <c r="CR63" s="28">
        <f>IFERROR(VLOOKUP(CQ63,'Начисление очков 2023'!$AA$4:$AB$69,2,FALSE),0)</f>
        <v>0</v>
      </c>
      <c r="CS63" s="32" t="s">
        <v>572</v>
      </c>
      <c r="CT63" s="31">
        <f>IFERROR(VLOOKUP(CS63,'Начисление очков 2023'!$Q$4:$R$69,2,FALSE),0)</f>
        <v>0</v>
      </c>
      <c r="CU63" s="6" t="s">
        <v>572</v>
      </c>
      <c r="CV63" s="28">
        <f>IFERROR(VLOOKUP(CU63,'Начисление очков 2023'!$AF$4:$AG$69,2,FALSE),0)</f>
        <v>0</v>
      </c>
      <c r="CW63" s="32" t="s">
        <v>572</v>
      </c>
      <c r="CX63" s="31">
        <f>IFERROR(VLOOKUP(CW63,'Начисление очков 2023'!$AA$4:$AB$69,2,FALSE),0)</f>
        <v>0</v>
      </c>
      <c r="CY63" s="6" t="s">
        <v>572</v>
      </c>
      <c r="CZ63" s="28">
        <f>IFERROR(VLOOKUP(CY63,'Начисление очков 2023'!$AA$4:$AB$69,2,FALSE),0)</f>
        <v>0</v>
      </c>
      <c r="DA63" s="32" t="s">
        <v>572</v>
      </c>
      <c r="DB63" s="31">
        <f>IFERROR(VLOOKUP(DA63,'Начисление очков 2023'!$L$4:$M$69,2,FALSE),0)</f>
        <v>0</v>
      </c>
      <c r="DC63" s="6" t="s">
        <v>572</v>
      </c>
      <c r="DD63" s="28">
        <f>IFERROR(VLOOKUP(DC63,'Начисление очков 2023'!$L$4:$M$69,2,FALSE),0)</f>
        <v>0</v>
      </c>
      <c r="DE63" s="32" t="s">
        <v>572</v>
      </c>
      <c r="DF63" s="31">
        <f>IFERROR(VLOOKUP(DE63,'Начисление очков 2023'!$G$4:$H$69,2,FALSE),0)</f>
        <v>0</v>
      </c>
      <c r="DG63" s="6" t="s">
        <v>572</v>
      </c>
      <c r="DH63" s="28">
        <f>IFERROR(VLOOKUP(DG63,'Начисление очков 2023'!$AA$4:$AB$69,2,FALSE),0)</f>
        <v>0</v>
      </c>
      <c r="DI63" s="32" t="s">
        <v>572</v>
      </c>
      <c r="DJ63" s="31">
        <f>IFERROR(VLOOKUP(DI63,'Начисление очков 2023'!$AF$4:$AG$69,2,FALSE),0)</f>
        <v>0</v>
      </c>
      <c r="DK63" s="6">
        <v>32</v>
      </c>
      <c r="DL63" s="28">
        <f>IFERROR(VLOOKUP(DK63,'Начисление очков 2023'!$V$4:$W$69,2,FALSE),0)</f>
        <v>5</v>
      </c>
      <c r="DM63" s="32">
        <v>18</v>
      </c>
      <c r="DN63" s="31">
        <f>IFERROR(VLOOKUP(DM63,'Начисление очков 2023'!$Q$4:$R$69,2,FALSE),0)</f>
        <v>13</v>
      </c>
      <c r="DO63" s="6" t="s">
        <v>572</v>
      </c>
      <c r="DP63" s="28">
        <f>IFERROR(VLOOKUP(DO63,'Начисление очков 2023'!$AA$4:$AB$69,2,FALSE),0)</f>
        <v>0</v>
      </c>
      <c r="DQ63" s="32" t="s">
        <v>572</v>
      </c>
      <c r="DR63" s="31">
        <f>IFERROR(VLOOKUP(DQ63,'Начисление очков 2023'!$AA$4:$AB$69,2,FALSE),0)</f>
        <v>0</v>
      </c>
      <c r="DS63" s="6" t="s">
        <v>572</v>
      </c>
      <c r="DT63" s="28">
        <f>IFERROR(VLOOKUP(DS63,'Начисление очков 2023'!$AA$4:$AB$69,2,FALSE),0)</f>
        <v>0</v>
      </c>
      <c r="DU63" s="32" t="s">
        <v>572</v>
      </c>
      <c r="DV63" s="31">
        <f>IFERROR(VLOOKUP(DU63,'Начисление очков 2023'!$AF$4:$AG$69,2,FALSE),0)</f>
        <v>0</v>
      </c>
      <c r="DW63" s="6" t="s">
        <v>572</v>
      </c>
      <c r="DX63" s="28">
        <f>IFERROR(VLOOKUP(DW63,'Начисление очков 2023'!$AA$4:$AB$69,2,FALSE),0)</f>
        <v>0</v>
      </c>
      <c r="DY63" s="32" t="s">
        <v>572</v>
      </c>
      <c r="DZ63" s="31">
        <f>IFERROR(VLOOKUP(DY63,'Начисление очков 2023'!$B$4:$C$69,2,FALSE),0)</f>
        <v>0</v>
      </c>
      <c r="EA63" s="6" t="s">
        <v>572</v>
      </c>
      <c r="EB63" s="28">
        <f>IFERROR(VLOOKUP(EA63,'Начисление очков 2023'!$AA$4:$AB$69,2,FALSE),0)</f>
        <v>0</v>
      </c>
      <c r="EC63" s="32">
        <v>18</v>
      </c>
      <c r="ED63" s="31">
        <f>IFERROR(VLOOKUP(EC63,'Начисление очков 2023'!$V$4:$W$69,2,FALSE),0)</f>
        <v>14</v>
      </c>
      <c r="EE63" s="6" t="s">
        <v>572</v>
      </c>
      <c r="EF63" s="28">
        <f>IFERROR(VLOOKUP(EE63,'Начисление очков 2023'!$AA$4:$AB$69,2,FALSE),0)</f>
        <v>0</v>
      </c>
      <c r="EG63" s="32" t="s">
        <v>572</v>
      </c>
      <c r="EH63" s="31">
        <f>IFERROR(VLOOKUP(EG63,'Начисление очков 2023'!$AA$4:$AB$69,2,FALSE),0)</f>
        <v>0</v>
      </c>
      <c r="EI63" s="6" t="s">
        <v>572</v>
      </c>
      <c r="EJ63" s="28">
        <f>IFERROR(VLOOKUP(EI63,'Начисление очков 2023'!$G$4:$H$69,2,FALSE),0)</f>
        <v>0</v>
      </c>
      <c r="EK63" s="32" t="s">
        <v>572</v>
      </c>
      <c r="EL63" s="31">
        <f>IFERROR(VLOOKUP(EK63,'Начисление очков 2023'!$V$4:$W$69,2,FALSE),0)</f>
        <v>0</v>
      </c>
      <c r="EM63" s="6" t="s">
        <v>572</v>
      </c>
      <c r="EN63" s="28">
        <f>IFERROR(VLOOKUP(EM63,'Начисление очков 2023'!$B$4:$C$101,2,FALSE),0)</f>
        <v>0</v>
      </c>
      <c r="EO63" s="32" t="s">
        <v>572</v>
      </c>
      <c r="EP63" s="31">
        <f>IFERROR(VLOOKUP(EO63,'Начисление очков 2023'!$AA$4:$AB$69,2,FALSE),0)</f>
        <v>0</v>
      </c>
      <c r="EQ63" s="6" t="s">
        <v>572</v>
      </c>
      <c r="ER63" s="28">
        <f>IFERROR(VLOOKUP(EQ63,'Начисление очков 2023'!$AF$4:$AG$69,2,FALSE),0)</f>
        <v>0</v>
      </c>
      <c r="ES63" s="32" t="s">
        <v>572</v>
      </c>
      <c r="ET63" s="31">
        <f>IFERROR(VLOOKUP(ES63,'Начисление очков 2023'!$B$4:$C$101,2,FALSE),0)</f>
        <v>0</v>
      </c>
      <c r="EU63" s="6" t="s">
        <v>572</v>
      </c>
      <c r="EV63" s="28">
        <f>IFERROR(VLOOKUP(EU63,'Начисление очков 2023'!$G$4:$H$69,2,FALSE),0)</f>
        <v>0</v>
      </c>
      <c r="EW63" s="32" t="s">
        <v>572</v>
      </c>
      <c r="EX63" s="31">
        <f>IFERROR(VLOOKUP(EW63,'Начисление очков 2023'!$AA$4:$AB$69,2,FALSE),0)</f>
        <v>0</v>
      </c>
      <c r="EY63" s="6"/>
      <c r="EZ63" s="28">
        <f>IFERROR(VLOOKUP(EY63,'Начисление очков 2023'!$AA$4:$AB$69,2,FALSE),0)</f>
        <v>0</v>
      </c>
      <c r="FA63" s="32" t="s">
        <v>572</v>
      </c>
      <c r="FB63" s="31">
        <f>IFERROR(VLOOKUP(FA63,'Начисление очков 2023'!$L$4:$M$69,2,FALSE),0)</f>
        <v>0</v>
      </c>
      <c r="FC63" s="6" t="s">
        <v>572</v>
      </c>
      <c r="FD63" s="28">
        <f>IFERROR(VLOOKUP(FC63,'Начисление очков 2023'!$AF$4:$AG$69,2,FALSE),0)</f>
        <v>0</v>
      </c>
      <c r="FE63" s="32" t="s">
        <v>572</v>
      </c>
      <c r="FF63" s="31">
        <f>IFERROR(VLOOKUP(FE63,'Начисление очков 2023'!$AA$4:$AB$69,2,FALSE),0)</f>
        <v>0</v>
      </c>
      <c r="FG63" s="6" t="s">
        <v>572</v>
      </c>
      <c r="FH63" s="28">
        <f>IFERROR(VLOOKUP(FG63,'Начисление очков 2023'!$G$4:$H$69,2,FALSE),0)</f>
        <v>0</v>
      </c>
      <c r="FI63" s="32" t="s">
        <v>572</v>
      </c>
      <c r="FJ63" s="31">
        <f>IFERROR(VLOOKUP(FI63,'Начисление очков 2023'!$AA$4:$AB$69,2,FALSE),0)</f>
        <v>0</v>
      </c>
      <c r="FK63" s="6" t="s">
        <v>572</v>
      </c>
      <c r="FL63" s="28">
        <f>IFERROR(VLOOKUP(FK63,'Начисление очков 2023'!$AA$4:$AB$69,2,FALSE),0)</f>
        <v>0</v>
      </c>
      <c r="FM63" s="32" t="s">
        <v>572</v>
      </c>
      <c r="FN63" s="31">
        <f>IFERROR(VLOOKUP(FM63,'Начисление очков 2023'!$AA$4:$AB$69,2,FALSE),0)</f>
        <v>0</v>
      </c>
      <c r="FO63" s="6" t="s">
        <v>572</v>
      </c>
      <c r="FP63" s="28">
        <f>IFERROR(VLOOKUP(FO63,'Начисление очков 2023'!$AF$4:$AG$69,2,FALSE),0)</f>
        <v>0</v>
      </c>
      <c r="FQ63" s="109">
        <v>54</v>
      </c>
      <c r="FR63" s="110" t="s">
        <v>563</v>
      </c>
      <c r="FS63" s="110"/>
      <c r="FT63" s="109">
        <v>4</v>
      </c>
      <c r="FU63" s="111"/>
      <c r="FV63" s="108">
        <v>326</v>
      </c>
      <c r="FW63" s="106">
        <v>0</v>
      </c>
      <c r="FX63" s="107" t="s">
        <v>563</v>
      </c>
      <c r="FY63" s="108">
        <v>326</v>
      </c>
      <c r="FZ63" s="127" t="s">
        <v>572</v>
      </c>
      <c r="GA63" s="121">
        <f>IFERROR(VLOOKUP(FZ63,'Начисление очков 2023'!$AA$4:$AB$69,2,FALSE),0)</f>
        <v>0</v>
      </c>
    </row>
    <row r="64" spans="1:205" ht="15.95" customHeight="1" x14ac:dyDescent="0.25">
      <c r="B64" s="6" t="str">
        <f>IFERROR(INDEX('Ласт турнир'!$A$1:$A$96,MATCH($D64,'Ласт турнир'!$B$1:$B$96,0)),"")</f>
        <v/>
      </c>
      <c r="C64" s="25"/>
      <c r="D64" s="39" t="s">
        <v>309</v>
      </c>
      <c r="E64" s="40">
        <f>E63+1</f>
        <v>55</v>
      </c>
      <c r="F64" s="59" t="str">
        <f>IF(FQ64=0," ",IF(FQ64-E64=0," ",FQ64-E64))</f>
        <v xml:space="preserve"> </v>
      </c>
      <c r="G64" s="44" t="s">
        <v>516</v>
      </c>
      <c r="H64" s="54">
        <v>4.5</v>
      </c>
      <c r="I64" s="134"/>
      <c r="J64" s="139">
        <f>AB64+AP64+BB64+BN64+BR64+SUMPRODUCT(LARGE((T64,V64,X64,Z64,AD64,AF64,AH64,AJ64,AL64,AN64,AR64,AT64,AV64,AX64,AZ64,BD64,BF64,BH64,BJ64,BL64,BP64,BT64,BV64,BX64,BZ64,CB64,CD64,CF64,CH64,CJ64,CL64,CN64,CP64,CR64,CT64,CV64,CX64,CZ64,DB64,DD64,DF64,DH64,DJ64,DL64,DN64,DP64,DR64,DT64,DV64,DX64,DZ64,EB64,ED64,EF64,EH64,EJ64,EL64,EN64,EP64,ER64,ET64,EV64,EX64,EZ64,FB64,FD64,FF64,FH64,FJ64,FL64,FN64,FP64),{1,2,3,4,5,6,7,8}))</f>
        <v>323</v>
      </c>
      <c r="K64" s="135">
        <f>J64-FV64</f>
        <v>0</v>
      </c>
      <c r="L64" s="140" t="str">
        <f>IF(SUMIF(S64:FP64,"&lt;0")&lt;&gt;0,SUMIF(S64:FP64,"&lt;0")*(-1)," ")</f>
        <v xml:space="preserve"> </v>
      </c>
      <c r="M64" s="141">
        <f>T64+V64+X64+Z64+AB64+AD64+AF64+AH64+AJ64+AL64+AN64+AP64+AR64+AT64+AV64+AX64+AZ64+BB64+BD64+BF64+BH64+BJ64+BL64+BN64+BP64+BR64+BT64+BV64+BX64+BZ64+CB64+CD64+CF64+CH64+CJ64+CL64+CN64+CP64+CR64+CT64+CV64+CX64+CZ64+DB64+DD64+DF64+DH64+DJ64+DL64+DN64+DP64+DR64+DT64+DV64+DX64+DZ64+EB64+ED64+EF64+EH64+EJ64+EL64+EN64+EP64+ER64+ET64+EV64+EX64+EZ64+FB64+FD64+FF64+FH64+FJ64+FL64+FN64+FP64</f>
        <v>323</v>
      </c>
      <c r="N64" s="135">
        <f>M64-FY64</f>
        <v>0</v>
      </c>
      <c r="O64" s="136">
        <f>ROUNDUP(COUNTIF(S64:FP64,"&gt; 0")/2,0)</f>
        <v>4</v>
      </c>
      <c r="P64" s="142">
        <f>IF(O64=0,"-",IF(O64-R64&gt;8,J64/(8+R64),J64/O64))</f>
        <v>80.75</v>
      </c>
      <c r="Q64" s="145">
        <f>IF(OR(M64=0,O64=0),"-",M64/O64)</f>
        <v>80.75</v>
      </c>
      <c r="R64" s="150">
        <f>+IF(AA64="",0,1)+IF(AO64="",0,1)++IF(BA64="",0,1)+IF(BM64="",0,1)+IF(BQ64="",0,1)</f>
        <v>2</v>
      </c>
      <c r="S64" s="6" t="s">
        <v>572</v>
      </c>
      <c r="T64" s="28">
        <f>IFERROR(VLOOKUP(S64,'Начисление очков 2024'!$AA$4:$AB$69,2,FALSE),0)</f>
        <v>0</v>
      </c>
      <c r="U64" s="32" t="s">
        <v>572</v>
      </c>
      <c r="V64" s="31">
        <f>IFERROR(VLOOKUP(U64,'Начисление очков 2024'!$AA$4:$AB$69,2,FALSE),0)</f>
        <v>0</v>
      </c>
      <c r="W64" s="6" t="s">
        <v>572</v>
      </c>
      <c r="X64" s="28">
        <f>IFERROR(VLOOKUP(W64,'Начисление очков 2024'!$L$4:$M$69,2,FALSE),0)</f>
        <v>0</v>
      </c>
      <c r="Y64" s="32" t="s">
        <v>572</v>
      </c>
      <c r="Z64" s="31">
        <f>IFERROR(VLOOKUP(Y64,'Начисление очков 2024'!$AA$4:$AB$69,2,FALSE),0)</f>
        <v>0</v>
      </c>
      <c r="AA64" s="6" t="s">
        <v>572</v>
      </c>
      <c r="AB64" s="28">
        <f>ROUND(IFERROR(VLOOKUP(AA64,'Начисление очков 2024'!$L$4:$M$69,2,FALSE),0)/4,0)</f>
        <v>0</v>
      </c>
      <c r="AC64" s="32" t="s">
        <v>572</v>
      </c>
      <c r="AD64" s="31">
        <f>IFERROR(VLOOKUP(AC64,'Начисление очков 2024'!$AA$4:$AB$69,2,FALSE),0)</f>
        <v>0</v>
      </c>
      <c r="AE64" s="6" t="s">
        <v>572</v>
      </c>
      <c r="AF64" s="28">
        <f>IFERROR(VLOOKUP(AE64,'Начисление очков 2024'!$AA$4:$AB$69,2,FALSE),0)</f>
        <v>0</v>
      </c>
      <c r="AG64" s="32" t="s">
        <v>572</v>
      </c>
      <c r="AH64" s="31">
        <f>IFERROR(VLOOKUP(AG64,'Начисление очков 2024'!$Q$4:$R$69,2,FALSE),0)</f>
        <v>0</v>
      </c>
      <c r="AI64" s="6" t="s">
        <v>572</v>
      </c>
      <c r="AJ64" s="28">
        <f>IFERROR(VLOOKUP(AI64,'Начисление очков 2024'!$AA$4:$AB$69,2,FALSE),0)</f>
        <v>0</v>
      </c>
      <c r="AK64" s="32" t="s">
        <v>572</v>
      </c>
      <c r="AL64" s="31">
        <f>IFERROR(VLOOKUP(AK64,'Начисление очков 2024'!$AA$4:$AB$69,2,FALSE),0)</f>
        <v>0</v>
      </c>
      <c r="AM64" s="6" t="s">
        <v>572</v>
      </c>
      <c r="AN64" s="28">
        <f>IFERROR(VLOOKUP(AM64,'Начисление очков 2023'!$AF$4:$AG$69,2,FALSE),0)</f>
        <v>0</v>
      </c>
      <c r="AO64" s="32" t="s">
        <v>572</v>
      </c>
      <c r="AP64" s="31">
        <f>ROUND(IFERROR(VLOOKUP(AO64,'Начисление очков 2024'!$G$4:$H$69,2,FALSE),0)/4,0)</f>
        <v>0</v>
      </c>
      <c r="AQ64" s="6" t="s">
        <v>572</v>
      </c>
      <c r="AR64" s="28">
        <f>IFERROR(VLOOKUP(AQ64,'Начисление очков 2024'!$AA$4:$AB$69,2,FALSE),0)</f>
        <v>0</v>
      </c>
      <c r="AS64" s="32" t="s">
        <v>572</v>
      </c>
      <c r="AT64" s="31">
        <f>IFERROR(VLOOKUP(AS64,'Начисление очков 2024'!$G$4:$H$69,2,FALSE),0)</f>
        <v>0</v>
      </c>
      <c r="AU64" s="6" t="s">
        <v>572</v>
      </c>
      <c r="AV64" s="28">
        <f>IFERROR(VLOOKUP(AU64,'Начисление очков 2023'!$V$4:$W$69,2,FALSE),0)</f>
        <v>0</v>
      </c>
      <c r="AW64" s="32" t="s">
        <v>572</v>
      </c>
      <c r="AX64" s="31">
        <f>IFERROR(VLOOKUP(AW64,'Начисление очков 2024'!$Q$4:$R$69,2,FALSE),0)</f>
        <v>0</v>
      </c>
      <c r="AY64" s="6" t="s">
        <v>572</v>
      </c>
      <c r="AZ64" s="28">
        <f>IFERROR(VLOOKUP(AY64,'Начисление очков 2024'!$AA$4:$AB$69,2,FALSE),0)</f>
        <v>0</v>
      </c>
      <c r="BA64" s="32" t="s">
        <v>572</v>
      </c>
      <c r="BB64" s="31">
        <f>ROUND(IFERROR(VLOOKUP(BA64,'Начисление очков 2024'!$G$4:$H$69,2,FALSE),0)/4,0)</f>
        <v>0</v>
      </c>
      <c r="BC64" s="6" t="s">
        <v>572</v>
      </c>
      <c r="BD64" s="28">
        <f>IFERROR(VLOOKUP(BC64,'Начисление очков 2023'!$AA$4:$AB$69,2,FALSE),0)</f>
        <v>0</v>
      </c>
      <c r="BE64" s="32" t="s">
        <v>572</v>
      </c>
      <c r="BF64" s="31">
        <f>IFERROR(VLOOKUP(BE64,'Начисление очков 2024'!$G$4:$H$69,2,FALSE),0)</f>
        <v>0</v>
      </c>
      <c r="BG64" s="6" t="s">
        <v>572</v>
      </c>
      <c r="BH64" s="28">
        <f>IFERROR(VLOOKUP(BG64,'Начисление очков 2024'!$Q$4:$R$69,2,FALSE),0)</f>
        <v>0</v>
      </c>
      <c r="BI64" s="32" t="s">
        <v>572</v>
      </c>
      <c r="BJ64" s="31">
        <f>IFERROR(VLOOKUP(BI64,'Начисление очков 2024'!$AA$4:$AB$69,2,FALSE),0)</f>
        <v>0</v>
      </c>
      <c r="BK64" s="6" t="s">
        <v>572</v>
      </c>
      <c r="BL64" s="28">
        <f>IFERROR(VLOOKUP(BK64,'Начисление очков 2023'!$V$4:$W$69,2,FALSE),0)</f>
        <v>0</v>
      </c>
      <c r="BM64" s="32">
        <v>16</v>
      </c>
      <c r="BN64" s="31">
        <f>ROUND(IFERROR(VLOOKUP(BM64,'Начисление очков 2023'!$L$4:$M$69,2,FALSE),0)/4,0)</f>
        <v>8</v>
      </c>
      <c r="BO64" s="6" t="s">
        <v>572</v>
      </c>
      <c r="BP64" s="28">
        <f>IFERROR(VLOOKUP(BO64,'Начисление очков 2023'!$AA$4:$AB$69,2,FALSE),0)</f>
        <v>0</v>
      </c>
      <c r="BQ64" s="32">
        <v>12</v>
      </c>
      <c r="BR64" s="31">
        <f>ROUND(IFERROR(VLOOKUP(BQ64,'Начисление очков 2023'!$L$4:$M$69,2,FALSE),0)/4,0)</f>
        <v>10</v>
      </c>
      <c r="BS64" s="6" t="s">
        <v>572</v>
      </c>
      <c r="BT64" s="28">
        <f>IFERROR(VLOOKUP(BS64,'Начисление очков 2023'!$AA$4:$AB$69,2,FALSE),0)</f>
        <v>0</v>
      </c>
      <c r="BU64" s="32" t="s">
        <v>572</v>
      </c>
      <c r="BV64" s="31">
        <f>IFERROR(VLOOKUP(BU64,'Начисление очков 2023'!$L$4:$M$69,2,FALSE),0)</f>
        <v>0</v>
      </c>
      <c r="BW64" s="6" t="s">
        <v>572</v>
      </c>
      <c r="BX64" s="28">
        <f>IFERROR(VLOOKUP(BW64,'Начисление очков 2023'!$AA$4:$AB$69,2,FALSE),0)</f>
        <v>0</v>
      </c>
      <c r="BY64" s="32" t="s">
        <v>572</v>
      </c>
      <c r="BZ64" s="31">
        <f>IFERROR(VLOOKUP(BY64,'Начисление очков 2023'!$AF$4:$AG$69,2,FALSE),0)</f>
        <v>0</v>
      </c>
      <c r="CA64" s="6" t="s">
        <v>572</v>
      </c>
      <c r="CB64" s="28">
        <f>IFERROR(VLOOKUP(CA64,'Начисление очков 2023'!$V$4:$W$69,2,FALSE),0)</f>
        <v>0</v>
      </c>
      <c r="CC64" s="32" t="s">
        <v>572</v>
      </c>
      <c r="CD64" s="31">
        <f>IFERROR(VLOOKUP(CC64,'Начисление очков 2023'!$AA$4:$AB$69,2,FALSE),0)</f>
        <v>0</v>
      </c>
      <c r="CE64" s="47"/>
      <c r="CF64" s="96"/>
      <c r="CG64" s="32" t="s">
        <v>572</v>
      </c>
      <c r="CH64" s="31">
        <f>IFERROR(VLOOKUP(CG64,'Начисление очков 2023'!$AA$4:$AB$69,2,FALSE),0)</f>
        <v>0</v>
      </c>
      <c r="CI64" s="6" t="s">
        <v>572</v>
      </c>
      <c r="CJ64" s="28">
        <f>IFERROR(VLOOKUP(CI64,'Начисление очков 2023_1'!$B$4:$C$117,2,FALSE),0)</f>
        <v>0</v>
      </c>
      <c r="CK64" s="32" t="s">
        <v>572</v>
      </c>
      <c r="CL64" s="31">
        <f>IFERROR(VLOOKUP(CK64,'Начисление очков 2023'!$V$4:$W$69,2,FALSE),0)</f>
        <v>0</v>
      </c>
      <c r="CM64" s="6" t="s">
        <v>572</v>
      </c>
      <c r="CN64" s="28">
        <f>IFERROR(VLOOKUP(CM64,'Начисление очков 2023'!$AF$4:$AG$69,2,FALSE),0)</f>
        <v>0</v>
      </c>
      <c r="CO64" s="32" t="s">
        <v>572</v>
      </c>
      <c r="CP64" s="31">
        <f>IFERROR(VLOOKUP(CO64,'Начисление очков 2023'!$G$4:$H$69,2,FALSE),0)</f>
        <v>0</v>
      </c>
      <c r="CQ64" s="6" t="s">
        <v>572</v>
      </c>
      <c r="CR64" s="28">
        <f>IFERROR(VLOOKUP(CQ64,'Начисление очков 2023'!$AA$4:$AB$69,2,FALSE),0)</f>
        <v>0</v>
      </c>
      <c r="CS64" s="32" t="s">
        <v>572</v>
      </c>
      <c r="CT64" s="31">
        <f>IFERROR(VLOOKUP(CS64,'Начисление очков 2023'!$Q$4:$R$69,2,FALSE),0)</f>
        <v>0</v>
      </c>
      <c r="CU64" s="6" t="s">
        <v>572</v>
      </c>
      <c r="CV64" s="28">
        <f>IFERROR(VLOOKUP(CU64,'Начисление очков 2023'!$AF$4:$AG$69,2,FALSE),0)</f>
        <v>0</v>
      </c>
      <c r="CW64" s="32" t="s">
        <v>572</v>
      </c>
      <c r="CX64" s="31">
        <f>IFERROR(VLOOKUP(CW64,'Начисление очков 2023'!$AA$4:$AB$69,2,FALSE),0)</f>
        <v>0</v>
      </c>
      <c r="CY64" s="6" t="s">
        <v>572</v>
      </c>
      <c r="CZ64" s="28">
        <f>IFERROR(VLOOKUP(CY64,'Начисление очков 2023'!$AA$4:$AB$69,2,FALSE),0)</f>
        <v>0</v>
      </c>
      <c r="DA64" s="32">
        <v>2</v>
      </c>
      <c r="DB64" s="31">
        <f>IFERROR(VLOOKUP(DA64,'Начисление очков 2023'!$L$4:$M$69,2,FALSE),0)</f>
        <v>215</v>
      </c>
      <c r="DC64" s="6" t="s">
        <v>572</v>
      </c>
      <c r="DD64" s="28">
        <f>IFERROR(VLOOKUP(DC64,'Начисление очков 2023'!$L$4:$M$69,2,FALSE),0)</f>
        <v>0</v>
      </c>
      <c r="DE64" s="32" t="s">
        <v>572</v>
      </c>
      <c r="DF64" s="31">
        <f>IFERROR(VLOOKUP(DE64,'Начисление очков 2023'!$G$4:$H$69,2,FALSE),0)</f>
        <v>0</v>
      </c>
      <c r="DG64" s="6" t="s">
        <v>572</v>
      </c>
      <c r="DH64" s="28">
        <f>IFERROR(VLOOKUP(DG64,'Начисление очков 2023'!$AA$4:$AB$69,2,FALSE),0)</f>
        <v>0</v>
      </c>
      <c r="DI64" s="32" t="s">
        <v>572</v>
      </c>
      <c r="DJ64" s="31">
        <f>IFERROR(VLOOKUP(DI64,'Начисление очков 2023'!$AF$4:$AG$69,2,FALSE),0)</f>
        <v>0</v>
      </c>
      <c r="DK64" s="6" t="s">
        <v>572</v>
      </c>
      <c r="DL64" s="28">
        <f>IFERROR(VLOOKUP(DK64,'Начисление очков 2023'!$V$4:$W$69,2,FALSE),0)</f>
        <v>0</v>
      </c>
      <c r="DM64" s="32" t="s">
        <v>572</v>
      </c>
      <c r="DN64" s="31">
        <f>IFERROR(VLOOKUP(DM64,'Начисление очков 2023'!$Q$4:$R$69,2,FALSE),0)</f>
        <v>0</v>
      </c>
      <c r="DO64" s="6" t="s">
        <v>572</v>
      </c>
      <c r="DP64" s="28">
        <f>IFERROR(VLOOKUP(DO64,'Начисление очков 2023'!$AA$4:$AB$69,2,FALSE),0)</f>
        <v>0</v>
      </c>
      <c r="DQ64" s="32" t="s">
        <v>572</v>
      </c>
      <c r="DR64" s="31">
        <f>IFERROR(VLOOKUP(DQ64,'Начисление очков 2023'!$AA$4:$AB$69,2,FALSE),0)</f>
        <v>0</v>
      </c>
      <c r="DS64" s="6" t="s">
        <v>572</v>
      </c>
      <c r="DT64" s="28">
        <f>IFERROR(VLOOKUP(DS64,'Начисление очков 2023'!$AA$4:$AB$69,2,FALSE),0)</f>
        <v>0</v>
      </c>
      <c r="DU64" s="32" t="s">
        <v>572</v>
      </c>
      <c r="DV64" s="31">
        <f>IFERROR(VLOOKUP(DU64,'Начисление очков 2023'!$AF$4:$AG$69,2,FALSE),0)</f>
        <v>0</v>
      </c>
      <c r="DW64" s="6" t="s">
        <v>572</v>
      </c>
      <c r="DX64" s="28">
        <f>IFERROR(VLOOKUP(DW64,'Начисление очков 2023'!$AA$4:$AB$69,2,FALSE),0)</f>
        <v>0</v>
      </c>
      <c r="DY64" s="32" t="s">
        <v>572</v>
      </c>
      <c r="DZ64" s="31">
        <f>IFERROR(VLOOKUP(DY64,'Начисление очков 2023'!$B$4:$C$69,2,FALSE),0)</f>
        <v>0</v>
      </c>
      <c r="EA64" s="6" t="s">
        <v>572</v>
      </c>
      <c r="EB64" s="28">
        <f>IFERROR(VLOOKUP(EA64,'Начисление очков 2023'!$AA$4:$AB$69,2,FALSE),0)</f>
        <v>0</v>
      </c>
      <c r="EC64" s="32" t="s">
        <v>572</v>
      </c>
      <c r="ED64" s="31">
        <f>IFERROR(VLOOKUP(EC64,'Начисление очков 2023'!$V$4:$W$69,2,FALSE),0)</f>
        <v>0</v>
      </c>
      <c r="EE64" s="6" t="s">
        <v>572</v>
      </c>
      <c r="EF64" s="28">
        <f>IFERROR(VLOOKUP(EE64,'Начисление очков 2023'!$AA$4:$AB$69,2,FALSE),0)</f>
        <v>0</v>
      </c>
      <c r="EG64" s="32" t="s">
        <v>572</v>
      </c>
      <c r="EH64" s="31">
        <f>IFERROR(VLOOKUP(EG64,'Начисление очков 2023'!$AA$4:$AB$69,2,FALSE),0)</f>
        <v>0</v>
      </c>
      <c r="EI64" s="6" t="s">
        <v>572</v>
      </c>
      <c r="EJ64" s="28">
        <f>IFERROR(VLOOKUP(EI64,'Начисление очков 2023'!$G$4:$H$69,2,FALSE),0)</f>
        <v>0</v>
      </c>
      <c r="EK64" s="32" t="s">
        <v>572</v>
      </c>
      <c r="EL64" s="31">
        <f>IFERROR(VLOOKUP(EK64,'Начисление очков 2023'!$V$4:$W$69,2,FALSE),0)</f>
        <v>0</v>
      </c>
      <c r="EM64" s="6">
        <v>16</v>
      </c>
      <c r="EN64" s="28">
        <f>IFERROR(VLOOKUP(EM64,'Начисление очков 2023'!$B$4:$C$101,2,FALSE),0)</f>
        <v>90</v>
      </c>
      <c r="EO64" s="32" t="s">
        <v>572</v>
      </c>
      <c r="EP64" s="31">
        <f>IFERROR(VLOOKUP(EO64,'Начисление очков 2023'!$AA$4:$AB$69,2,FALSE),0)</f>
        <v>0</v>
      </c>
      <c r="EQ64" s="6" t="s">
        <v>572</v>
      </c>
      <c r="ER64" s="28">
        <f>IFERROR(VLOOKUP(EQ64,'Начисление очков 2023'!$AF$4:$AG$69,2,FALSE),0)</f>
        <v>0</v>
      </c>
      <c r="ES64" s="32" t="s">
        <v>572</v>
      </c>
      <c r="ET64" s="31">
        <f>IFERROR(VLOOKUP(ES64,'Начисление очков 2023'!$B$4:$C$101,2,FALSE),0)</f>
        <v>0</v>
      </c>
      <c r="EU64" s="6" t="s">
        <v>572</v>
      </c>
      <c r="EV64" s="28">
        <f>IFERROR(VLOOKUP(EU64,'Начисление очков 2023'!$G$4:$H$69,2,FALSE),0)</f>
        <v>0</v>
      </c>
      <c r="EW64" s="32" t="s">
        <v>572</v>
      </c>
      <c r="EX64" s="31">
        <f>IFERROR(VLOOKUP(EW64,'Начисление очков 2023'!$AA$4:$AB$69,2,FALSE),0)</f>
        <v>0</v>
      </c>
      <c r="EY64" s="6" t="s">
        <v>572</v>
      </c>
      <c r="EZ64" s="28">
        <f>IFERROR(VLOOKUP(EY64,'Начисление очков 2023'!$AA$4:$AB$69,2,FALSE),0)</f>
        <v>0</v>
      </c>
      <c r="FA64" s="32" t="s">
        <v>572</v>
      </c>
      <c r="FB64" s="31">
        <f>IFERROR(VLOOKUP(FA64,'Начисление очков 2023'!$L$4:$M$69,2,FALSE),0)</f>
        <v>0</v>
      </c>
      <c r="FC64" s="6" t="s">
        <v>572</v>
      </c>
      <c r="FD64" s="28">
        <f>IFERROR(VLOOKUP(FC64,'Начисление очков 2023'!$AF$4:$AG$69,2,FALSE),0)</f>
        <v>0</v>
      </c>
      <c r="FE64" s="32" t="s">
        <v>572</v>
      </c>
      <c r="FF64" s="31">
        <f>IFERROR(VLOOKUP(FE64,'Начисление очков 2023'!$AA$4:$AB$69,2,FALSE),0)</f>
        <v>0</v>
      </c>
      <c r="FG64" s="6" t="s">
        <v>572</v>
      </c>
      <c r="FH64" s="28">
        <f>IFERROR(VLOOKUP(FG64,'Начисление очков 2023'!$G$4:$H$69,2,FALSE),0)</f>
        <v>0</v>
      </c>
      <c r="FI64" s="32" t="s">
        <v>572</v>
      </c>
      <c r="FJ64" s="31">
        <f>IFERROR(VLOOKUP(FI64,'Начисление очков 2023'!$AA$4:$AB$69,2,FALSE),0)</f>
        <v>0</v>
      </c>
      <c r="FK64" s="6" t="s">
        <v>572</v>
      </c>
      <c r="FL64" s="28">
        <f>IFERROR(VLOOKUP(FK64,'Начисление очков 2023'!$AA$4:$AB$69,2,FALSE),0)</f>
        <v>0</v>
      </c>
      <c r="FM64" s="32" t="s">
        <v>572</v>
      </c>
      <c r="FN64" s="31">
        <f>IFERROR(VLOOKUP(FM64,'Начисление очков 2023'!$AA$4:$AB$69,2,FALSE),0)</f>
        <v>0</v>
      </c>
      <c r="FO64" s="6" t="s">
        <v>572</v>
      </c>
      <c r="FP64" s="28">
        <f>IFERROR(VLOOKUP(FO64,'Начисление очков 2023'!$AF$4:$AG$69,2,FALSE),0)</f>
        <v>0</v>
      </c>
      <c r="FQ64" s="109">
        <v>55</v>
      </c>
      <c r="FR64" s="110" t="s">
        <v>563</v>
      </c>
      <c r="FS64" s="110" t="s">
        <v>516</v>
      </c>
      <c r="FT64" s="109">
        <v>4.5</v>
      </c>
      <c r="FU64" s="111"/>
      <c r="FV64" s="108">
        <v>323</v>
      </c>
      <c r="FW64" s="106">
        <v>0</v>
      </c>
      <c r="FX64" s="107" t="s">
        <v>563</v>
      </c>
      <c r="FY64" s="108">
        <v>323</v>
      </c>
      <c r="FZ64" s="127" t="s">
        <v>572</v>
      </c>
      <c r="GA64" s="121">
        <f>IFERROR(VLOOKUP(FZ64,'Начисление очков 2023'!$AA$4:$AB$69,2,FALSE),0)</f>
        <v>0</v>
      </c>
      <c r="GT64" s="2"/>
      <c r="GU64" s="2"/>
      <c r="GV64" s="2"/>
      <c r="GW64" s="2"/>
    </row>
    <row r="65" spans="2:183" ht="15.95" customHeight="1" x14ac:dyDescent="0.25">
      <c r="B65" s="6" t="str">
        <f>IFERROR(INDEX('Ласт турнир'!$A$1:$A$96,MATCH($D65,'Ласт турнир'!$B$1:$B$96,0)),"")</f>
        <v/>
      </c>
      <c r="D65" s="39" t="s">
        <v>594</v>
      </c>
      <c r="E65" s="40">
        <f>E64+1</f>
        <v>56</v>
      </c>
      <c r="F65" s="59" t="str">
        <f>IF(FQ65=0," ",IF(FQ65-E65=0," ",FQ65-E65))</f>
        <v xml:space="preserve"> </v>
      </c>
      <c r="G65" s="44"/>
      <c r="H65" s="54">
        <v>3.5</v>
      </c>
      <c r="I65" s="134"/>
      <c r="J65" s="139">
        <f>AB65+AP65+BB65+BN65+BR65+SUMPRODUCT(LARGE((T65,V65,X65,Z65,AD65,AF65,AH65,AJ65,AL65,AN65,AR65,AT65,AV65,AX65,AZ65,BD65,BF65,BH65,BJ65,BL65,BP65,BT65,BV65,BX65,BZ65,CB65,CD65,CF65,CH65,CJ65,CL65,CN65,CP65,CR65,CT65,CV65,CX65,CZ65,DB65,DD65,DF65,DH65,DJ65,DL65,DN65,DP65,DR65,DT65,DV65,DX65,DZ65,EB65,ED65,EF65,EH65,EJ65,EL65,EN65,EP65,ER65,ET65,EV65,EX65,EZ65,FB65,FD65,FF65,FH65,FJ65,FL65,FN65,FP65),{1,2,3,4,5,6,7,8}))</f>
        <v>321</v>
      </c>
      <c r="K65" s="135">
        <f>J65-FV65</f>
        <v>0</v>
      </c>
      <c r="L65" s="140" t="str">
        <f>IF(SUMIF(S65:FP65,"&lt;0")&lt;&gt;0,SUMIF(S65:FP65,"&lt;0")*(-1)," ")</f>
        <v xml:space="preserve"> </v>
      </c>
      <c r="M65" s="141">
        <f>T65+V65+X65+Z65+AB65+AD65+AF65+AH65+AJ65+AL65+AN65+AP65+AR65+AT65+AV65+AX65+AZ65+BB65+BD65+BF65+BH65+BJ65+BL65+BN65+BP65+BR65+BT65+BV65+BX65+BZ65+CB65+CD65+CF65+CH65+CJ65+CL65+CN65+CP65+CR65+CT65+CV65+CX65+CZ65+DB65+DD65+DF65+DH65+DJ65+DL65+DN65+DP65+DR65+DT65+DV65+DX65+DZ65+EB65+ED65+EF65+EH65+EJ65+EL65+EN65+EP65+ER65+ET65+EV65+EX65+EZ65+FB65+FD65+FF65+FH65+FJ65+FL65+FN65+FP65</f>
        <v>513</v>
      </c>
      <c r="N65" s="135">
        <f>M65-FY65</f>
        <v>0</v>
      </c>
      <c r="O65" s="136">
        <f>ROUNDUP(COUNTIF(S65:FP65,"&gt; 0")/2,0)</f>
        <v>27</v>
      </c>
      <c r="P65" s="142">
        <f>IF(O65=0,"-",IF(O65-R65&gt;8,J65/(8+R65),J65/O65))</f>
        <v>40.125</v>
      </c>
      <c r="Q65" s="145">
        <f>IF(OR(M65=0,O65=0),"-",M65/O65)</f>
        <v>19</v>
      </c>
      <c r="R65" s="150">
        <f>+IF(AA65="",0,1)+IF(AO65="",0,1)++IF(BA65="",0,1)+IF(BM65="",0,1)+IF(BQ65="",0,1)</f>
        <v>0</v>
      </c>
      <c r="S65" s="6" t="s">
        <v>572</v>
      </c>
      <c r="T65" s="28">
        <f>IFERROR(VLOOKUP(S65,'Начисление очков 2024'!$AA$4:$AB$69,2,FALSE),0)</f>
        <v>0</v>
      </c>
      <c r="U65" s="32" t="s">
        <v>572</v>
      </c>
      <c r="V65" s="31">
        <f>IFERROR(VLOOKUP(U65,'Начисление очков 2024'!$AA$4:$AB$69,2,FALSE),0)</f>
        <v>0</v>
      </c>
      <c r="W65" s="6" t="s">
        <v>572</v>
      </c>
      <c r="X65" s="28">
        <f>IFERROR(VLOOKUP(W65,'Начисление очков 2024'!$L$4:$M$69,2,FALSE),0)</f>
        <v>0</v>
      </c>
      <c r="Y65" s="32" t="s">
        <v>572</v>
      </c>
      <c r="Z65" s="31">
        <f>IFERROR(VLOOKUP(Y65,'Начисление очков 2024'!$AA$4:$AB$69,2,FALSE),0)</f>
        <v>0</v>
      </c>
      <c r="AA65" s="6" t="s">
        <v>572</v>
      </c>
      <c r="AB65" s="28">
        <f>ROUND(IFERROR(VLOOKUP(AA65,'Начисление очков 2024'!$L$4:$M$69,2,FALSE),0)/4,0)</f>
        <v>0</v>
      </c>
      <c r="AC65" s="32" t="s">
        <v>572</v>
      </c>
      <c r="AD65" s="31">
        <f>IFERROR(VLOOKUP(AC65,'Начисление очков 2024'!$AA$4:$AB$69,2,FALSE),0)</f>
        <v>0</v>
      </c>
      <c r="AE65" s="6" t="s">
        <v>572</v>
      </c>
      <c r="AF65" s="28">
        <f>IFERROR(VLOOKUP(AE65,'Начисление очков 2024'!$AA$4:$AB$69,2,FALSE),0)</f>
        <v>0</v>
      </c>
      <c r="AG65" s="32" t="s">
        <v>572</v>
      </c>
      <c r="AH65" s="31">
        <f>IFERROR(VLOOKUP(AG65,'Начисление очков 2024'!$Q$4:$R$69,2,FALSE),0)</f>
        <v>0</v>
      </c>
      <c r="AI65" s="6" t="s">
        <v>572</v>
      </c>
      <c r="AJ65" s="28">
        <f>IFERROR(VLOOKUP(AI65,'Начисление очков 2024'!$AA$4:$AB$69,2,FALSE),0)</f>
        <v>0</v>
      </c>
      <c r="AK65" s="32" t="s">
        <v>572</v>
      </c>
      <c r="AL65" s="31">
        <f>IFERROR(VLOOKUP(AK65,'Начисление очков 2024'!$AA$4:$AB$69,2,FALSE),0)</f>
        <v>0</v>
      </c>
      <c r="AM65" s="6" t="s">
        <v>572</v>
      </c>
      <c r="AN65" s="28">
        <f>IFERROR(VLOOKUP(AM65,'Начисление очков 2023'!$AF$4:$AG$69,2,FALSE),0)</f>
        <v>0</v>
      </c>
      <c r="AO65" s="32" t="s">
        <v>572</v>
      </c>
      <c r="AP65" s="31">
        <f>ROUND(IFERROR(VLOOKUP(AO65,'Начисление очков 2024'!$G$4:$H$69,2,FALSE),0)/4,0)</f>
        <v>0</v>
      </c>
      <c r="AQ65" s="6" t="s">
        <v>572</v>
      </c>
      <c r="AR65" s="28">
        <f>IFERROR(VLOOKUP(AQ65,'Начисление очков 2024'!$AA$4:$AB$69,2,FALSE),0)</f>
        <v>0</v>
      </c>
      <c r="AS65" s="32" t="s">
        <v>572</v>
      </c>
      <c r="AT65" s="31">
        <f>IFERROR(VLOOKUP(AS65,'Начисление очков 2024'!$G$4:$H$69,2,FALSE),0)</f>
        <v>0</v>
      </c>
      <c r="AU65" s="6" t="s">
        <v>572</v>
      </c>
      <c r="AV65" s="28">
        <f>IFERROR(VLOOKUP(AU65,'Начисление очков 2023'!$V$4:$W$69,2,FALSE),0)</f>
        <v>0</v>
      </c>
      <c r="AW65" s="32">
        <v>18</v>
      </c>
      <c r="AX65" s="31">
        <f>IFERROR(VLOOKUP(AW65,'Начисление очков 2024'!$Q$4:$R$69,2,FALSE),0)</f>
        <v>15</v>
      </c>
      <c r="AY65" s="6" t="s">
        <v>572</v>
      </c>
      <c r="AZ65" s="28">
        <f>IFERROR(VLOOKUP(AY65,'Начисление очков 2024'!$AA$4:$AB$69,2,FALSE),0)</f>
        <v>0</v>
      </c>
      <c r="BA65" s="32" t="s">
        <v>572</v>
      </c>
      <c r="BB65" s="31">
        <f>ROUND(IFERROR(VLOOKUP(BA65,'Начисление очков 2024'!$G$4:$H$69,2,FALSE),0)/4,0)</f>
        <v>0</v>
      </c>
      <c r="BC65" s="6" t="s">
        <v>572</v>
      </c>
      <c r="BD65" s="28">
        <f>IFERROR(VLOOKUP(BC65,'Начисление очков 2023'!$AA$4:$AB$69,2,FALSE),0)</f>
        <v>0</v>
      </c>
      <c r="BE65" s="32" t="s">
        <v>572</v>
      </c>
      <c r="BF65" s="31">
        <f>IFERROR(VLOOKUP(BE65,'Начисление очков 2024'!$G$4:$H$69,2,FALSE),0)</f>
        <v>0</v>
      </c>
      <c r="BG65" s="6">
        <v>24</v>
      </c>
      <c r="BH65" s="28">
        <f>IFERROR(VLOOKUP(BG65,'Начисление очков 2024'!$Q$4:$R$69,2,FALSE),0)</f>
        <v>8</v>
      </c>
      <c r="BI65" s="32" t="s">
        <v>572</v>
      </c>
      <c r="BJ65" s="31">
        <f>IFERROR(VLOOKUP(BI65,'Начисление очков 2024'!$AA$4:$AB$69,2,FALSE),0)</f>
        <v>0</v>
      </c>
      <c r="BK65" s="6">
        <v>8</v>
      </c>
      <c r="BL65" s="28">
        <f>IFERROR(VLOOKUP(BK65,'Начисление очков 2023'!$V$4:$W$69,2,FALSE),0)</f>
        <v>30</v>
      </c>
      <c r="BM65" s="32" t="s">
        <v>572</v>
      </c>
      <c r="BN65" s="31">
        <f>ROUND(IFERROR(VLOOKUP(BM65,'Начисление очков 2023'!$L$4:$M$69,2,FALSE),0)/4,0)</f>
        <v>0</v>
      </c>
      <c r="BO65" s="6" t="s">
        <v>572</v>
      </c>
      <c r="BP65" s="28">
        <f>IFERROR(VLOOKUP(BO65,'Начисление очков 2023'!$AA$4:$AB$69,2,FALSE),0)</f>
        <v>0</v>
      </c>
      <c r="BQ65" s="32" t="s">
        <v>572</v>
      </c>
      <c r="BR65" s="31">
        <f>ROUND(IFERROR(VLOOKUP(BQ65,'Начисление очков 2023'!$L$4:$M$69,2,FALSE),0)/4,0)</f>
        <v>0</v>
      </c>
      <c r="BS65" s="6" t="s">
        <v>572</v>
      </c>
      <c r="BT65" s="28">
        <f>IFERROR(VLOOKUP(BS65,'Начисление очков 2023'!$AA$4:$AB$69,2,FALSE),0)</f>
        <v>0</v>
      </c>
      <c r="BU65" s="32">
        <v>16</v>
      </c>
      <c r="BV65" s="31">
        <f>IFERROR(VLOOKUP(BU65,'Начисление очков 2023'!$L$4:$M$69,2,FALSE),0)</f>
        <v>32</v>
      </c>
      <c r="BW65" s="6" t="s">
        <v>572</v>
      </c>
      <c r="BX65" s="28">
        <f>IFERROR(VLOOKUP(BW65,'Начисление очков 2023'!$AA$4:$AB$69,2,FALSE),0)</f>
        <v>0</v>
      </c>
      <c r="BY65" s="32" t="s">
        <v>572</v>
      </c>
      <c r="BZ65" s="31">
        <f>IFERROR(VLOOKUP(BY65,'Начисление очков 2023'!$AF$4:$AG$69,2,FALSE),0)</f>
        <v>0</v>
      </c>
      <c r="CA65" s="6">
        <v>32</v>
      </c>
      <c r="CB65" s="28">
        <f>IFERROR(VLOOKUP(CA65,'Начисление очков 2023'!$V$4:$W$69,2,FALSE),0)</f>
        <v>5</v>
      </c>
      <c r="CC65" s="32" t="s">
        <v>572</v>
      </c>
      <c r="CD65" s="31">
        <f>IFERROR(VLOOKUP(CC65,'Начисление очков 2023'!$AA$4:$AB$69,2,FALSE),0)</f>
        <v>0</v>
      </c>
      <c r="CE65" s="47"/>
      <c r="CF65" s="96"/>
      <c r="CG65" s="32" t="s">
        <v>572</v>
      </c>
      <c r="CH65" s="31">
        <f>IFERROR(VLOOKUP(CG65,'Начисление очков 2023'!$AA$4:$AB$69,2,FALSE),0)</f>
        <v>0</v>
      </c>
      <c r="CI65" s="6">
        <v>73</v>
      </c>
      <c r="CJ65" s="28">
        <f>IFERROR(VLOOKUP(CI65,'Начисление очков 2023_1'!$B$4:$C$117,2,FALSE),0)</f>
        <v>11</v>
      </c>
      <c r="CK65" s="32">
        <v>8</v>
      </c>
      <c r="CL65" s="31">
        <f>IFERROR(VLOOKUP(CK65,'Начисление очков 2023'!$V$4:$W$69,2,FALSE),0)</f>
        <v>30</v>
      </c>
      <c r="CM65" s="6" t="s">
        <v>572</v>
      </c>
      <c r="CN65" s="28">
        <f>IFERROR(VLOOKUP(CM65,'Начисление очков 2023'!$AF$4:$AG$69,2,FALSE),0)</f>
        <v>0</v>
      </c>
      <c r="CO65" s="32">
        <v>32</v>
      </c>
      <c r="CP65" s="31">
        <f>IFERROR(VLOOKUP(CO65,'Начисление очков 2023'!$G$4:$H$69,2,FALSE),0)</f>
        <v>18</v>
      </c>
      <c r="CQ65" s="6" t="s">
        <v>572</v>
      </c>
      <c r="CR65" s="28">
        <f>IFERROR(VLOOKUP(CQ65,'Начисление очков 2023'!$AA$4:$AB$69,2,FALSE),0)</f>
        <v>0</v>
      </c>
      <c r="CS65" s="32">
        <v>24</v>
      </c>
      <c r="CT65" s="31">
        <f>IFERROR(VLOOKUP(CS65,'Начисление очков 2023'!$Q$4:$R$69,2,FALSE),0)</f>
        <v>8</v>
      </c>
      <c r="CU65" s="6" t="s">
        <v>572</v>
      </c>
      <c r="CV65" s="28">
        <f>IFERROR(VLOOKUP(CU65,'Начисление очков 2023'!$AF$4:$AG$69,2,FALSE),0)</f>
        <v>0</v>
      </c>
      <c r="CW65" s="32" t="s">
        <v>572</v>
      </c>
      <c r="CX65" s="31">
        <f>IFERROR(VLOOKUP(CW65,'Начисление очков 2023'!$AA$4:$AB$69,2,FALSE),0)</f>
        <v>0</v>
      </c>
      <c r="CY65" s="6" t="s">
        <v>572</v>
      </c>
      <c r="CZ65" s="28">
        <f>IFERROR(VLOOKUP(CY65,'Начисление очков 2023'!$AA$4:$AB$69,2,FALSE),0)</f>
        <v>0</v>
      </c>
      <c r="DA65" s="32" t="s">
        <v>572</v>
      </c>
      <c r="DB65" s="31">
        <f>IFERROR(VLOOKUP(DA65,'Начисление очков 2023'!$L$4:$M$69,2,FALSE),0)</f>
        <v>0</v>
      </c>
      <c r="DC65" s="6">
        <v>16</v>
      </c>
      <c r="DD65" s="28">
        <f>IFERROR(VLOOKUP(DC65,'Начисление очков 2023'!$L$4:$M$69,2,FALSE),0)</f>
        <v>32</v>
      </c>
      <c r="DE65" s="32" t="s">
        <v>572</v>
      </c>
      <c r="DF65" s="31">
        <f>IFERROR(VLOOKUP(DE65,'Начисление очков 2023'!$G$4:$H$69,2,FALSE),0)</f>
        <v>0</v>
      </c>
      <c r="DG65" s="6" t="s">
        <v>572</v>
      </c>
      <c r="DH65" s="28">
        <f>IFERROR(VLOOKUP(DG65,'Начисление очков 2023'!$AA$4:$AB$69,2,FALSE),0)</f>
        <v>0</v>
      </c>
      <c r="DI65" s="32" t="s">
        <v>572</v>
      </c>
      <c r="DJ65" s="31">
        <f>IFERROR(VLOOKUP(DI65,'Начисление очков 2023'!$AF$4:$AG$69,2,FALSE),0)</f>
        <v>0</v>
      </c>
      <c r="DK65" s="6" t="s">
        <v>572</v>
      </c>
      <c r="DL65" s="28">
        <f>IFERROR(VLOOKUP(DK65,'Начисление очков 2023'!$V$4:$W$69,2,FALSE),0)</f>
        <v>0</v>
      </c>
      <c r="DM65" s="32">
        <v>2</v>
      </c>
      <c r="DN65" s="31">
        <f>IFERROR(VLOOKUP(DM65,'Начисление очков 2023'!$Q$4:$R$69,2,FALSE),0)</f>
        <v>130</v>
      </c>
      <c r="DO65" s="6" t="s">
        <v>572</v>
      </c>
      <c r="DP65" s="28">
        <f>IFERROR(VLOOKUP(DO65,'Начисление очков 2023'!$AA$4:$AB$69,2,FALSE),0)</f>
        <v>0</v>
      </c>
      <c r="DQ65" s="32">
        <v>3</v>
      </c>
      <c r="DR65" s="31">
        <f>IFERROR(VLOOKUP(DQ65,'Начисление очков 2023'!$AA$4:$AB$69,2,FALSE),0)</f>
        <v>21</v>
      </c>
      <c r="DS65" s="6">
        <v>2</v>
      </c>
      <c r="DT65" s="28">
        <f>IFERROR(VLOOKUP(DS65,'Начисление очков 2023'!$AA$4:$AB$69,2,FALSE),0)</f>
        <v>25</v>
      </c>
      <c r="DU65" s="32" t="s">
        <v>572</v>
      </c>
      <c r="DV65" s="31">
        <f>IFERROR(VLOOKUP(DU65,'Начисление очков 2023'!$AF$4:$AG$69,2,FALSE),0)</f>
        <v>0</v>
      </c>
      <c r="DW65" s="6">
        <v>5</v>
      </c>
      <c r="DX65" s="28">
        <f>IFERROR(VLOOKUP(DW65,'Начисление очков 2023'!$AA$4:$AB$69,2,FALSE),0)</f>
        <v>12</v>
      </c>
      <c r="DY65" s="32">
        <v>64</v>
      </c>
      <c r="DZ65" s="31">
        <f>IFERROR(VLOOKUP(DY65,'Начисление очков 2023'!$B$4:$C$69,2,FALSE),0)</f>
        <v>14</v>
      </c>
      <c r="EA65" s="6">
        <v>3</v>
      </c>
      <c r="EB65" s="28">
        <f>IFERROR(VLOOKUP(EA65,'Начисление очков 2023'!$AA$4:$AB$69,2,FALSE),0)</f>
        <v>21</v>
      </c>
      <c r="EC65" s="32" t="s">
        <v>572</v>
      </c>
      <c r="ED65" s="31">
        <f>IFERROR(VLOOKUP(EC65,'Начисление очков 2023'!$V$4:$W$69,2,FALSE),0)</f>
        <v>0</v>
      </c>
      <c r="EE65" s="6">
        <v>18</v>
      </c>
      <c r="EF65" s="28">
        <f>IFERROR(VLOOKUP(EE65,'Начисление очков 2023'!$AA$4:$AB$69,2,FALSE),0)</f>
        <v>5</v>
      </c>
      <c r="EG65" s="32">
        <v>17</v>
      </c>
      <c r="EH65" s="31">
        <f>IFERROR(VLOOKUP(EG65,'Начисление очков 2023'!$AA$4:$AB$69,2,FALSE),0)</f>
        <v>6</v>
      </c>
      <c r="EI65" s="6" t="s">
        <v>572</v>
      </c>
      <c r="EJ65" s="28">
        <f>IFERROR(VLOOKUP(EI65,'Начисление очков 2023'!$G$4:$H$69,2,FALSE),0)</f>
        <v>0</v>
      </c>
      <c r="EK65" s="32">
        <v>18</v>
      </c>
      <c r="EL65" s="31">
        <f>IFERROR(VLOOKUP(EK65,'Начисление очков 2023'!$V$4:$W$69,2,FALSE),0)</f>
        <v>14</v>
      </c>
      <c r="EM65" s="6">
        <v>64</v>
      </c>
      <c r="EN65" s="28">
        <f>IFERROR(VLOOKUP(EM65,'Начисление очков 2023'!$B$4:$C$101,2,FALSE),0)</f>
        <v>14</v>
      </c>
      <c r="EO65" s="32">
        <v>6</v>
      </c>
      <c r="EP65" s="31">
        <f>IFERROR(VLOOKUP(EO65,'Начисление очков 2023'!$AA$4:$AB$69,2,FALSE),0)</f>
        <v>11</v>
      </c>
      <c r="EQ65" s="6" t="s">
        <v>572</v>
      </c>
      <c r="ER65" s="28">
        <f>IFERROR(VLOOKUP(EQ65,'Начисление очков 2023'!$AF$4:$AG$69,2,FALSE),0)</f>
        <v>0</v>
      </c>
      <c r="ES65" s="32" t="s">
        <v>572</v>
      </c>
      <c r="ET65" s="31">
        <f>IFERROR(VLOOKUP(ES65,'Начисление очков 2023'!$B$4:$C$101,2,FALSE),0)</f>
        <v>0</v>
      </c>
      <c r="EU65" s="6" t="s">
        <v>572</v>
      </c>
      <c r="EV65" s="28">
        <f>IFERROR(VLOOKUP(EU65,'Начисление очков 2023'!$G$4:$H$69,2,FALSE),0)</f>
        <v>0</v>
      </c>
      <c r="EW65" s="32" t="s">
        <v>572</v>
      </c>
      <c r="EX65" s="31">
        <f>IFERROR(VLOOKUP(EW65,'Начисление очков 2023'!$AA$4:$AB$69,2,FALSE),0)</f>
        <v>0</v>
      </c>
      <c r="EY65" s="6">
        <v>9</v>
      </c>
      <c r="EZ65" s="28">
        <f>IFERROR(VLOOKUP(EY65,'Начисление очков 2023'!$AA$4:$AB$69,2,FALSE),0)</f>
        <v>10</v>
      </c>
      <c r="FA65" s="32">
        <v>32</v>
      </c>
      <c r="FB65" s="31">
        <f>IFERROR(VLOOKUP(FA65,'Начисление очков 2023'!$L$4:$M$69,2,FALSE),0)</f>
        <v>10</v>
      </c>
      <c r="FC65" s="6"/>
      <c r="FD65" s="28">
        <f>IFERROR(VLOOKUP(FC65,'Начисление очков 2023'!$AF$4:$AG$69,2,FALSE),0)</f>
        <v>0</v>
      </c>
      <c r="FE65" s="32">
        <v>8</v>
      </c>
      <c r="FF65" s="31">
        <f>IFERROR(VLOOKUP(FE65,'Начисление очков 2023'!$AA$4:$AB$69,2,FALSE),0)</f>
        <v>10</v>
      </c>
      <c r="FG65" s="6" t="s">
        <v>572</v>
      </c>
      <c r="FH65" s="28">
        <f>IFERROR(VLOOKUP(FG65,'Начисление очков 2023'!$G$4:$H$69,2,FALSE),0)</f>
        <v>0</v>
      </c>
      <c r="FI65" s="32">
        <v>16</v>
      </c>
      <c r="FJ65" s="31">
        <f>IFERROR(VLOOKUP(FI65,'Начисление очков 2023'!$AA$4:$AB$69,2,FALSE),0)</f>
        <v>7</v>
      </c>
      <c r="FK65" s="6">
        <v>10</v>
      </c>
      <c r="FL65" s="28">
        <f>IFERROR(VLOOKUP(FK65,'Начисление очков 2023'!$AA$4:$AB$69,2,FALSE),0)</f>
        <v>9</v>
      </c>
      <c r="FM65" s="32" t="s">
        <v>572</v>
      </c>
      <c r="FN65" s="31">
        <f>IFERROR(VLOOKUP(FM65,'Начисление очков 2023'!$AA$4:$AB$69,2,FALSE),0)</f>
        <v>0</v>
      </c>
      <c r="FO65" s="6">
        <v>12</v>
      </c>
      <c r="FP65" s="28">
        <f>IFERROR(VLOOKUP(FO65,'Начисление очков 2023'!$AF$4:$AG$69,2,FALSE),0)</f>
        <v>5</v>
      </c>
      <c r="FQ65" s="109">
        <v>56</v>
      </c>
      <c r="FR65" s="110" t="s">
        <v>563</v>
      </c>
      <c r="FS65" s="110"/>
      <c r="FT65" s="109">
        <v>3.5</v>
      </c>
      <c r="FU65" s="111"/>
      <c r="FV65" s="108">
        <v>321</v>
      </c>
      <c r="FW65" s="106">
        <v>0</v>
      </c>
      <c r="FX65" s="107" t="s">
        <v>563</v>
      </c>
      <c r="FY65" s="108">
        <v>513</v>
      </c>
      <c r="FZ65" s="127" t="s">
        <v>572</v>
      </c>
      <c r="GA65" s="121">
        <f>IFERROR(VLOOKUP(FZ65,'Начисление очков 2023'!$AA$4:$AB$69,2,FALSE),0)</f>
        <v>0</v>
      </c>
    </row>
    <row r="66" spans="2:183" ht="15.95" customHeight="1" x14ac:dyDescent="0.25">
      <c r="B66" s="6" t="str">
        <f>IFERROR(INDEX('Ласт турнир'!$A$1:$A$96,MATCH($D66,'Ласт турнир'!$B$1:$B$96,0)),"")</f>
        <v/>
      </c>
      <c r="D66" s="39" t="s">
        <v>209</v>
      </c>
      <c r="E66" s="40">
        <f>E65+1</f>
        <v>57</v>
      </c>
      <c r="F66" s="59" t="str">
        <f>IF(FQ66=0," ",IF(FQ66-E66=0," ",FQ66-E66))</f>
        <v xml:space="preserve"> </v>
      </c>
      <c r="G66" s="44"/>
      <c r="H66" s="54">
        <v>4</v>
      </c>
      <c r="I66" s="134"/>
      <c r="J66" s="139">
        <f>AB66+AP66+BB66+BN66+BR66+SUMPRODUCT(LARGE((T66,V66,X66,Z66,AD66,AF66,AH66,AJ66,AL66,AN66,AR66,AT66,AV66,AX66,AZ66,BD66,BF66,BH66,BJ66,BL66,BP66,BT66,BV66,BX66,BZ66,CB66,CD66,CF66,CH66,CJ66,CL66,CN66,CP66,CR66,CT66,CV66,CX66,CZ66,DB66,DD66,DF66,DH66,DJ66,DL66,DN66,DP66,DR66,DT66,DV66,DX66,DZ66,EB66,ED66,EF66,EH66,EJ66,EL66,EN66,EP66,ER66,ET66,EV66,EX66,EZ66,FB66,FD66,FF66,FH66,FJ66,FL66,FN66,FP66),{1,2,3,4,5,6,7,8}))</f>
        <v>320</v>
      </c>
      <c r="K66" s="135">
        <f>J66-FV66</f>
        <v>0</v>
      </c>
      <c r="L66" s="140" t="str">
        <f>IF(SUMIF(S66:FP66,"&lt;0")&lt;&gt;0,SUMIF(S66:FP66,"&lt;0")*(-1)," ")</f>
        <v xml:space="preserve"> </v>
      </c>
      <c r="M66" s="141">
        <f>T66+V66+X66+Z66+AB66+AD66+AF66+AH66+AJ66+AL66+AN66+AP66+AR66+AT66+AV66+AX66+AZ66+BB66+BD66+BF66+BH66+BJ66+BL66+BN66+BP66+BR66+BT66+BV66+BX66+BZ66+CB66+CD66+CF66+CH66+CJ66+CL66+CN66+CP66+CR66+CT66+CV66+CX66+CZ66+DB66+DD66+DF66+DH66+DJ66+DL66+DN66+DP66+DR66+DT66+DV66+DX66+DZ66+EB66+ED66+EF66+EH66+EJ66+EL66+EN66+EP66+ER66+ET66+EV66+EX66+EZ66+FB66+FD66+FF66+FH66+FJ66+FL66+FN66+FP66</f>
        <v>403</v>
      </c>
      <c r="N66" s="135">
        <f>M66-FY66</f>
        <v>0</v>
      </c>
      <c r="O66" s="136">
        <f>ROUNDUP(COUNTIF(S66:FP66,"&gt; 0")/2,0)</f>
        <v>16</v>
      </c>
      <c r="P66" s="142">
        <f>IF(O66=0,"-",IF(O66-R66&gt;8,J66/(8+R66),J66/O66))</f>
        <v>40</v>
      </c>
      <c r="Q66" s="145">
        <f>IF(OR(M66=0,O66=0),"-",M66/O66)</f>
        <v>25.1875</v>
      </c>
      <c r="R66" s="150">
        <f>+IF(AA66="",0,1)+IF(AO66="",0,1)++IF(BA66="",0,1)+IF(BM66="",0,1)+IF(BQ66="",0,1)</f>
        <v>0</v>
      </c>
      <c r="S66" s="6" t="s">
        <v>572</v>
      </c>
      <c r="T66" s="28">
        <f>IFERROR(VLOOKUP(S66,'Начисление очков 2024'!$AA$4:$AB$69,2,FALSE),0)</f>
        <v>0</v>
      </c>
      <c r="U66" s="32" t="s">
        <v>572</v>
      </c>
      <c r="V66" s="31">
        <f>IFERROR(VLOOKUP(U66,'Начисление очков 2024'!$AA$4:$AB$69,2,FALSE),0)</f>
        <v>0</v>
      </c>
      <c r="W66" s="6">
        <v>48</v>
      </c>
      <c r="X66" s="28">
        <f>IFERROR(VLOOKUP(W66,'Начисление очков 2024'!$L$4:$M$69,2,FALSE),0)</f>
        <v>4</v>
      </c>
      <c r="Y66" s="32" t="s">
        <v>572</v>
      </c>
      <c r="Z66" s="31">
        <f>IFERROR(VLOOKUP(Y66,'Начисление очков 2024'!$AA$4:$AB$69,2,FALSE),0)</f>
        <v>0</v>
      </c>
      <c r="AA66" s="6" t="s">
        <v>572</v>
      </c>
      <c r="AB66" s="28">
        <f>ROUND(IFERROR(VLOOKUP(AA66,'Начисление очков 2024'!$L$4:$M$69,2,FALSE),0)/4,0)</f>
        <v>0</v>
      </c>
      <c r="AC66" s="32" t="s">
        <v>572</v>
      </c>
      <c r="AD66" s="31">
        <f>IFERROR(VLOOKUP(AC66,'Начисление очков 2024'!$AA$4:$AB$69,2,FALSE),0)</f>
        <v>0</v>
      </c>
      <c r="AE66" s="6" t="s">
        <v>572</v>
      </c>
      <c r="AF66" s="28">
        <f>IFERROR(VLOOKUP(AE66,'Начисление очков 2024'!$AA$4:$AB$69,2,FALSE),0)</f>
        <v>0</v>
      </c>
      <c r="AG66" s="32" t="s">
        <v>572</v>
      </c>
      <c r="AH66" s="31">
        <f>IFERROR(VLOOKUP(AG66,'Начисление очков 2024'!$Q$4:$R$69,2,FALSE),0)</f>
        <v>0</v>
      </c>
      <c r="AI66" s="6" t="s">
        <v>572</v>
      </c>
      <c r="AJ66" s="28">
        <f>IFERROR(VLOOKUP(AI66,'Начисление очков 2024'!$AA$4:$AB$69,2,FALSE),0)</f>
        <v>0</v>
      </c>
      <c r="AK66" s="32" t="s">
        <v>572</v>
      </c>
      <c r="AL66" s="31">
        <f>IFERROR(VLOOKUP(AK66,'Начисление очков 2024'!$AA$4:$AB$69,2,FALSE),0)</f>
        <v>0</v>
      </c>
      <c r="AM66" s="6" t="s">
        <v>572</v>
      </c>
      <c r="AN66" s="28">
        <f>IFERROR(VLOOKUP(AM66,'Начисление очков 2023'!$AF$4:$AG$69,2,FALSE),0)</f>
        <v>0</v>
      </c>
      <c r="AO66" s="32" t="s">
        <v>572</v>
      </c>
      <c r="AP66" s="31">
        <f>ROUND(IFERROR(VLOOKUP(AO66,'Начисление очков 2024'!$G$4:$H$69,2,FALSE),0)/4,0)</f>
        <v>0</v>
      </c>
      <c r="AQ66" s="6" t="s">
        <v>572</v>
      </c>
      <c r="AR66" s="28">
        <f>IFERROR(VLOOKUP(AQ66,'Начисление очков 2024'!$AA$4:$AB$69,2,FALSE),0)</f>
        <v>0</v>
      </c>
      <c r="AS66" s="32" t="s">
        <v>572</v>
      </c>
      <c r="AT66" s="31">
        <f>IFERROR(VLOOKUP(AS66,'Начисление очков 2024'!$G$4:$H$69,2,FALSE),0)</f>
        <v>0</v>
      </c>
      <c r="AU66" s="6" t="s">
        <v>572</v>
      </c>
      <c r="AV66" s="28">
        <f>IFERROR(VLOOKUP(AU66,'Начисление очков 2023'!$V$4:$W$69,2,FALSE),0)</f>
        <v>0</v>
      </c>
      <c r="AW66" s="32" t="s">
        <v>572</v>
      </c>
      <c r="AX66" s="31">
        <f>IFERROR(VLOOKUP(AW66,'Начисление очков 2024'!$Q$4:$R$69,2,FALSE),0)</f>
        <v>0</v>
      </c>
      <c r="AY66" s="6" t="s">
        <v>572</v>
      </c>
      <c r="AZ66" s="28">
        <f>IFERROR(VLOOKUP(AY66,'Начисление очков 2024'!$AA$4:$AB$69,2,FALSE),0)</f>
        <v>0</v>
      </c>
      <c r="BA66" s="32" t="s">
        <v>572</v>
      </c>
      <c r="BB66" s="31">
        <f>ROUND(IFERROR(VLOOKUP(BA66,'Начисление очков 2024'!$G$4:$H$69,2,FALSE),0)/4,0)</f>
        <v>0</v>
      </c>
      <c r="BC66" s="6" t="s">
        <v>572</v>
      </c>
      <c r="BD66" s="28">
        <f>IFERROR(VLOOKUP(BC66,'Начисление очков 2023'!$AA$4:$AB$69,2,FALSE),0)</f>
        <v>0</v>
      </c>
      <c r="BE66" s="32" t="s">
        <v>572</v>
      </c>
      <c r="BF66" s="31">
        <f>IFERROR(VLOOKUP(BE66,'Начисление очков 2024'!$G$4:$H$69,2,FALSE),0)</f>
        <v>0</v>
      </c>
      <c r="BG66" s="6">
        <v>20</v>
      </c>
      <c r="BH66" s="28">
        <f>IFERROR(VLOOKUP(BG66,'Начисление очков 2024'!$Q$4:$R$69,2,FALSE),0)</f>
        <v>12</v>
      </c>
      <c r="BI66" s="32" t="s">
        <v>572</v>
      </c>
      <c r="BJ66" s="31">
        <f>IFERROR(VLOOKUP(BI66,'Начисление очков 2024'!$AA$4:$AB$69,2,FALSE),0)</f>
        <v>0</v>
      </c>
      <c r="BK66" s="6" t="s">
        <v>572</v>
      </c>
      <c r="BL66" s="28">
        <f>IFERROR(VLOOKUP(BK66,'Начисление очков 2023'!$V$4:$W$69,2,FALSE),0)</f>
        <v>0</v>
      </c>
      <c r="BM66" s="32" t="s">
        <v>572</v>
      </c>
      <c r="BN66" s="31">
        <f>ROUND(IFERROR(VLOOKUP(BM66,'Начисление очков 2023'!$L$4:$M$69,2,FALSE),0)/4,0)</f>
        <v>0</v>
      </c>
      <c r="BO66" s="6" t="s">
        <v>572</v>
      </c>
      <c r="BP66" s="28">
        <f>IFERROR(VLOOKUP(BO66,'Начисление очков 2023'!$AA$4:$AB$69,2,FALSE),0)</f>
        <v>0</v>
      </c>
      <c r="BQ66" s="32" t="s">
        <v>572</v>
      </c>
      <c r="BR66" s="31">
        <f>ROUND(IFERROR(VLOOKUP(BQ66,'Начисление очков 2023'!$L$4:$M$69,2,FALSE),0)/4,0)</f>
        <v>0</v>
      </c>
      <c r="BS66" s="6" t="s">
        <v>572</v>
      </c>
      <c r="BT66" s="28">
        <f>IFERROR(VLOOKUP(BS66,'Начисление очков 2023'!$AA$4:$AB$69,2,FALSE),0)</f>
        <v>0</v>
      </c>
      <c r="BU66" s="32" t="s">
        <v>572</v>
      </c>
      <c r="BV66" s="31">
        <f>IFERROR(VLOOKUP(BU66,'Начисление очков 2023'!$L$4:$M$69,2,FALSE),0)</f>
        <v>0</v>
      </c>
      <c r="BW66" s="6" t="s">
        <v>572</v>
      </c>
      <c r="BX66" s="28">
        <f>IFERROR(VLOOKUP(BW66,'Начисление очков 2023'!$AA$4:$AB$69,2,FALSE),0)</f>
        <v>0</v>
      </c>
      <c r="BY66" s="32" t="s">
        <v>572</v>
      </c>
      <c r="BZ66" s="31">
        <f>IFERROR(VLOOKUP(BY66,'Начисление очков 2023'!$AF$4:$AG$69,2,FALSE),0)</f>
        <v>0</v>
      </c>
      <c r="CA66" s="6">
        <v>32</v>
      </c>
      <c r="CB66" s="28">
        <f>IFERROR(VLOOKUP(CA66,'Начисление очков 2023'!$V$4:$W$69,2,FALSE),0)</f>
        <v>5</v>
      </c>
      <c r="CC66" s="32" t="s">
        <v>572</v>
      </c>
      <c r="CD66" s="31">
        <f>IFERROR(VLOOKUP(CC66,'Начисление очков 2023'!$AA$4:$AB$69,2,FALSE),0)</f>
        <v>0</v>
      </c>
      <c r="CE66" s="47"/>
      <c r="CF66" s="96"/>
      <c r="CG66" s="32" t="s">
        <v>572</v>
      </c>
      <c r="CH66" s="31">
        <f>IFERROR(VLOOKUP(CG66,'Начисление очков 2023'!$AA$4:$AB$69,2,FALSE),0)</f>
        <v>0</v>
      </c>
      <c r="CI66" s="6">
        <v>49</v>
      </c>
      <c r="CJ66" s="28">
        <f>IFERROR(VLOOKUP(CI66,'Начисление очков 2023_1'!$B$4:$C$117,2,FALSE),0)</f>
        <v>19</v>
      </c>
      <c r="CK66" s="32" t="s">
        <v>572</v>
      </c>
      <c r="CL66" s="31">
        <f>IFERROR(VLOOKUP(CK66,'Начисление очков 2023'!$V$4:$W$69,2,FALSE),0)</f>
        <v>0</v>
      </c>
      <c r="CM66" s="6" t="s">
        <v>572</v>
      </c>
      <c r="CN66" s="28">
        <f>IFERROR(VLOOKUP(CM66,'Начисление очков 2023'!$AF$4:$AG$69,2,FALSE),0)</f>
        <v>0</v>
      </c>
      <c r="CO66" s="32">
        <v>32</v>
      </c>
      <c r="CP66" s="31">
        <f>IFERROR(VLOOKUP(CO66,'Начисление очков 2023'!$G$4:$H$69,2,FALSE),0)</f>
        <v>18</v>
      </c>
      <c r="CQ66" s="6" t="s">
        <v>572</v>
      </c>
      <c r="CR66" s="28">
        <f>IFERROR(VLOOKUP(CQ66,'Начисление очков 2023'!$AA$4:$AB$69,2,FALSE),0)</f>
        <v>0</v>
      </c>
      <c r="CS66" s="32" t="s">
        <v>572</v>
      </c>
      <c r="CT66" s="31">
        <f>IFERROR(VLOOKUP(CS66,'Начисление очков 2023'!$Q$4:$R$69,2,FALSE),0)</f>
        <v>0</v>
      </c>
      <c r="CU66" s="6" t="s">
        <v>572</v>
      </c>
      <c r="CV66" s="28">
        <f>IFERROR(VLOOKUP(CU66,'Начисление очков 2023'!$AF$4:$AG$69,2,FALSE),0)</f>
        <v>0</v>
      </c>
      <c r="CW66" s="32" t="s">
        <v>572</v>
      </c>
      <c r="CX66" s="31">
        <f>IFERROR(VLOOKUP(CW66,'Начисление очков 2023'!$AA$4:$AB$69,2,FALSE),0)</f>
        <v>0</v>
      </c>
      <c r="CY66" s="6" t="s">
        <v>572</v>
      </c>
      <c r="CZ66" s="28">
        <f>IFERROR(VLOOKUP(CY66,'Начисление очков 2023'!$AA$4:$AB$69,2,FALSE),0)</f>
        <v>0</v>
      </c>
      <c r="DA66" s="32" t="s">
        <v>572</v>
      </c>
      <c r="DB66" s="31">
        <f>IFERROR(VLOOKUP(DA66,'Начисление очков 2023'!$L$4:$M$69,2,FALSE),0)</f>
        <v>0</v>
      </c>
      <c r="DC66" s="6" t="s">
        <v>572</v>
      </c>
      <c r="DD66" s="28">
        <f>IFERROR(VLOOKUP(DC66,'Начисление очков 2023'!$L$4:$M$69,2,FALSE),0)</f>
        <v>0</v>
      </c>
      <c r="DE66" s="32">
        <v>20</v>
      </c>
      <c r="DF66" s="31">
        <f>IFERROR(VLOOKUP(DE66,'Начисление очков 2023'!$G$4:$H$69,2,FALSE),0)</f>
        <v>27</v>
      </c>
      <c r="DG66" s="6" t="s">
        <v>572</v>
      </c>
      <c r="DH66" s="28">
        <f>IFERROR(VLOOKUP(DG66,'Начисление очков 2023'!$AA$4:$AB$69,2,FALSE),0)</f>
        <v>0</v>
      </c>
      <c r="DI66" s="32" t="s">
        <v>572</v>
      </c>
      <c r="DJ66" s="31">
        <f>IFERROR(VLOOKUP(DI66,'Начисление очков 2023'!$AF$4:$AG$69,2,FALSE),0)</f>
        <v>0</v>
      </c>
      <c r="DK66" s="6" t="s">
        <v>572</v>
      </c>
      <c r="DL66" s="28">
        <f>IFERROR(VLOOKUP(DK66,'Начисление очков 2023'!$V$4:$W$69,2,FALSE),0)</f>
        <v>0</v>
      </c>
      <c r="DM66" s="32">
        <v>32</v>
      </c>
      <c r="DN66" s="31">
        <f>IFERROR(VLOOKUP(DM66,'Начисление очков 2023'!$Q$4:$R$69,2,FALSE),0)</f>
        <v>6</v>
      </c>
      <c r="DO66" s="6" t="s">
        <v>572</v>
      </c>
      <c r="DP66" s="28">
        <f>IFERROR(VLOOKUP(DO66,'Начисление очков 2023'!$AA$4:$AB$69,2,FALSE),0)</f>
        <v>0</v>
      </c>
      <c r="DQ66" s="32" t="s">
        <v>572</v>
      </c>
      <c r="DR66" s="31">
        <f>IFERROR(VLOOKUP(DQ66,'Начисление очков 2023'!$AA$4:$AB$69,2,FALSE),0)</f>
        <v>0</v>
      </c>
      <c r="DS66" s="6" t="s">
        <v>572</v>
      </c>
      <c r="DT66" s="28">
        <f>IFERROR(VLOOKUP(DS66,'Начисление очков 2023'!$AA$4:$AB$69,2,FALSE),0)</f>
        <v>0</v>
      </c>
      <c r="DU66" s="32" t="s">
        <v>572</v>
      </c>
      <c r="DV66" s="31">
        <f>IFERROR(VLOOKUP(DU66,'Начисление очков 2023'!$AF$4:$AG$69,2,FALSE),0)</f>
        <v>0</v>
      </c>
      <c r="DW66" s="6" t="s">
        <v>572</v>
      </c>
      <c r="DX66" s="28">
        <f>IFERROR(VLOOKUP(DW66,'Начисление очков 2023'!$AA$4:$AB$69,2,FALSE),0)</f>
        <v>0</v>
      </c>
      <c r="DY66" s="32">
        <v>12</v>
      </c>
      <c r="DZ66" s="31">
        <f>IFERROR(VLOOKUP(DY66,'Начисление очков 2023'!$B$4:$C$69,2,FALSE),0)</f>
        <v>110</v>
      </c>
      <c r="EA66" s="6" t="s">
        <v>572</v>
      </c>
      <c r="EB66" s="28">
        <f>IFERROR(VLOOKUP(EA66,'Начисление очков 2023'!$AA$4:$AB$69,2,FALSE),0)</f>
        <v>0</v>
      </c>
      <c r="EC66" s="32">
        <v>16</v>
      </c>
      <c r="ED66" s="31">
        <f>IFERROR(VLOOKUP(EC66,'Начисление очков 2023'!$V$4:$W$69,2,FALSE),0)</f>
        <v>17</v>
      </c>
      <c r="EE66" s="6" t="s">
        <v>572</v>
      </c>
      <c r="EF66" s="28">
        <f>IFERROR(VLOOKUP(EE66,'Начисление очков 2023'!$AA$4:$AB$69,2,FALSE),0)</f>
        <v>0</v>
      </c>
      <c r="EG66" s="32" t="s">
        <v>572</v>
      </c>
      <c r="EH66" s="31">
        <f>IFERROR(VLOOKUP(EG66,'Начисление очков 2023'!$AA$4:$AB$69,2,FALSE),0)</f>
        <v>0</v>
      </c>
      <c r="EI66" s="6">
        <v>20</v>
      </c>
      <c r="EJ66" s="28">
        <f>IFERROR(VLOOKUP(EI66,'Начисление очков 2023'!$G$4:$H$69,2,FALSE),0)</f>
        <v>27</v>
      </c>
      <c r="EK66" s="32" t="s">
        <v>572</v>
      </c>
      <c r="EL66" s="31">
        <f>IFERROR(VLOOKUP(EK66,'Начисление очков 2023'!$V$4:$W$69,2,FALSE),0)</f>
        <v>0</v>
      </c>
      <c r="EM66" s="6">
        <v>40</v>
      </c>
      <c r="EN66" s="28">
        <f>IFERROR(VLOOKUP(EM66,'Начисление очков 2023'!$B$4:$C$101,2,FALSE),0)</f>
        <v>25</v>
      </c>
      <c r="EO66" s="32" t="s">
        <v>572</v>
      </c>
      <c r="EP66" s="31">
        <f>IFERROR(VLOOKUP(EO66,'Начисление очков 2023'!$AA$4:$AB$69,2,FALSE),0)</f>
        <v>0</v>
      </c>
      <c r="EQ66" s="6" t="s">
        <v>572</v>
      </c>
      <c r="ER66" s="28">
        <f>IFERROR(VLOOKUP(EQ66,'Начисление очков 2023'!$AF$4:$AG$69,2,FALSE),0)</f>
        <v>0</v>
      </c>
      <c r="ES66" s="32">
        <v>49</v>
      </c>
      <c r="ET66" s="31">
        <f>IFERROR(VLOOKUP(ES66,'Начисление очков 2023'!$B$4:$C$101,2,FALSE),0)</f>
        <v>19</v>
      </c>
      <c r="EU66" s="6">
        <v>48</v>
      </c>
      <c r="EV66" s="28">
        <f>IFERROR(VLOOKUP(EU66,'Начисление очков 2023'!$G$4:$H$69,2,FALSE),0)</f>
        <v>2</v>
      </c>
      <c r="EW66" s="32" t="s">
        <v>572</v>
      </c>
      <c r="EX66" s="31">
        <f>IFERROR(VLOOKUP(EW66,'Начисление очков 2023'!$AA$4:$AB$69,2,FALSE),0)</f>
        <v>0</v>
      </c>
      <c r="EY66" s="6" t="s">
        <v>572</v>
      </c>
      <c r="EZ66" s="28">
        <f>IFERROR(VLOOKUP(EY66,'Начисление очков 2023'!$AA$4:$AB$69,2,FALSE),0)</f>
        <v>0</v>
      </c>
      <c r="FA66" s="32">
        <v>16</v>
      </c>
      <c r="FB66" s="31">
        <f>IFERROR(VLOOKUP(FA66,'Начисление очков 2023'!$L$4:$M$69,2,FALSE),0)</f>
        <v>32</v>
      </c>
      <c r="FC66" s="6" t="s">
        <v>572</v>
      </c>
      <c r="FD66" s="28">
        <f>IFERROR(VLOOKUP(FC66,'Начисление очков 2023'!$AF$4:$AG$69,2,FALSE),0)</f>
        <v>0</v>
      </c>
      <c r="FE66" s="32" t="s">
        <v>572</v>
      </c>
      <c r="FF66" s="31">
        <f>IFERROR(VLOOKUP(FE66,'Начисление очков 2023'!$AA$4:$AB$69,2,FALSE),0)</f>
        <v>0</v>
      </c>
      <c r="FG66" s="6">
        <v>16</v>
      </c>
      <c r="FH66" s="28">
        <f>IFERROR(VLOOKUP(FG66,'Начисление очков 2023'!$G$4:$H$69,2,FALSE),0)</f>
        <v>55</v>
      </c>
      <c r="FI66" s="32" t="s">
        <v>572</v>
      </c>
      <c r="FJ66" s="31">
        <f>IFERROR(VLOOKUP(FI66,'Начисление очков 2023'!$AA$4:$AB$69,2,FALSE),0)</f>
        <v>0</v>
      </c>
      <c r="FK66" s="6">
        <v>2</v>
      </c>
      <c r="FL66" s="28">
        <f>IFERROR(VLOOKUP(FK66,'Начисление очков 2023'!$AA$4:$AB$69,2,FALSE),0)</f>
        <v>25</v>
      </c>
      <c r="FM66" s="32" t="s">
        <v>572</v>
      </c>
      <c r="FN66" s="31">
        <f>IFERROR(VLOOKUP(FM66,'Начисление очков 2023'!$AA$4:$AB$69,2,FALSE),0)</f>
        <v>0</v>
      </c>
      <c r="FO66" s="6" t="s">
        <v>572</v>
      </c>
      <c r="FP66" s="28">
        <f>IFERROR(VLOOKUP(FO66,'Начисление очков 2023'!$AF$4:$AG$69,2,FALSE),0)</f>
        <v>0</v>
      </c>
      <c r="FQ66" s="109">
        <v>57</v>
      </c>
      <c r="FR66" s="110" t="s">
        <v>563</v>
      </c>
      <c r="FS66" s="110"/>
      <c r="FT66" s="109">
        <v>4</v>
      </c>
      <c r="FU66" s="111"/>
      <c r="FV66" s="108">
        <v>320</v>
      </c>
      <c r="FW66" s="106">
        <v>0</v>
      </c>
      <c r="FX66" s="107" t="s">
        <v>563</v>
      </c>
      <c r="FY66" s="108">
        <v>403</v>
      </c>
      <c r="FZ66" s="127" t="s">
        <v>572</v>
      </c>
      <c r="GA66" s="121">
        <f>IFERROR(VLOOKUP(FZ66,'Начисление очков 2023'!$AA$4:$AB$69,2,FALSE),0)</f>
        <v>0</v>
      </c>
    </row>
    <row r="67" spans="2:183" ht="15.95" customHeight="1" x14ac:dyDescent="0.25">
      <c r="B67" s="6" t="str">
        <f>IFERROR(INDEX('Ласт турнир'!$A$1:$A$96,MATCH($D67,'Ласт турнир'!$B$1:$B$96,0)),"")</f>
        <v/>
      </c>
      <c r="D67" s="39" t="s">
        <v>623</v>
      </c>
      <c r="E67" s="40">
        <f>E66+1</f>
        <v>58</v>
      </c>
      <c r="F67" s="59" t="str">
        <f>IF(FQ67=0," ",IF(FQ67-E67=0," ",FQ67-E67))</f>
        <v xml:space="preserve"> </v>
      </c>
      <c r="G67" s="44"/>
      <c r="H67" s="54">
        <v>4</v>
      </c>
      <c r="I67" s="134"/>
      <c r="J67" s="139">
        <f>AB67+AP67+BB67+BN67+BR67+SUMPRODUCT(LARGE((T67,V67,X67,Z67,AD67,AF67,AH67,AJ67,AL67,AN67,AR67,AT67,AV67,AX67,AZ67,BD67,BF67,BH67,BJ67,BL67,BP67,BT67,BV67,BX67,BZ67,CB67,CD67,CF67,CH67,CJ67,CL67,CN67,CP67,CR67,CT67,CV67,CX67,CZ67,DB67,DD67,DF67,DH67,DJ67,DL67,DN67,DP67,DR67,DT67,DV67,DX67,DZ67,EB67,ED67,EF67,EH67,EJ67,EL67,EN67,EP67,ER67,ET67,EV67,EX67,EZ67,FB67,FD67,FF67,FH67,FJ67,FL67,FN67,FP67),{1,2,3,4,5,6,7,8}))</f>
        <v>309</v>
      </c>
      <c r="K67" s="135">
        <f>J67-FV67</f>
        <v>0</v>
      </c>
      <c r="L67" s="140" t="str">
        <f>IF(SUMIF(S67:FP67,"&lt;0")&lt;&gt;0,SUMIF(S67:FP67,"&lt;0")*(-1)," ")</f>
        <v xml:space="preserve"> </v>
      </c>
      <c r="M67" s="141">
        <f>T67+V67+X67+Z67+AB67+AD67+AF67+AH67+AJ67+AL67+AN67+AP67+AR67+AT67+AV67+AX67+AZ67+BB67+BD67+BF67+BH67+BJ67+BL67+BN67+BP67+BR67+BT67+BV67+BX67+BZ67+CB67+CD67+CF67+CH67+CJ67+CL67+CN67+CP67+CR67+CT67+CV67+CX67+CZ67+DB67+DD67+DF67+DH67+DJ67+DL67+DN67+DP67+DR67+DT67+DV67+DX67+DZ67+EB67+ED67+EF67+EH67+EJ67+EL67+EN67+EP67+ER67+ET67+EV67+EX67+EZ67+FB67+FD67+FF67+FH67+FJ67+FL67+FN67+FP67</f>
        <v>339</v>
      </c>
      <c r="N67" s="135">
        <f>M67-FY67</f>
        <v>0</v>
      </c>
      <c r="O67" s="136">
        <f>ROUNDUP(COUNTIF(S67:FP67,"&gt; 0")/2,0)</f>
        <v>13</v>
      </c>
      <c r="P67" s="142">
        <f>IF(O67=0,"-",IF(O67-R67&gt;8,J67/(8+R67),J67/O67))</f>
        <v>30.9</v>
      </c>
      <c r="Q67" s="145">
        <f>IF(OR(M67=0,O67=0),"-",M67/O67)</f>
        <v>26.076923076923077</v>
      </c>
      <c r="R67" s="150">
        <f>+IF(AA67="",0,1)+IF(AO67="",0,1)++IF(BA67="",0,1)+IF(BM67="",0,1)+IF(BQ67="",0,1)</f>
        <v>2</v>
      </c>
      <c r="S67" s="6" t="s">
        <v>572</v>
      </c>
      <c r="T67" s="28">
        <f>IFERROR(VLOOKUP(S67,'Начисление очков 2024'!$AA$4:$AB$69,2,FALSE),0)</f>
        <v>0</v>
      </c>
      <c r="U67" s="32" t="s">
        <v>572</v>
      </c>
      <c r="V67" s="31">
        <f>IFERROR(VLOOKUP(U67,'Начисление очков 2024'!$AA$4:$AB$69,2,FALSE),0)</f>
        <v>0</v>
      </c>
      <c r="W67" s="6" t="s">
        <v>572</v>
      </c>
      <c r="X67" s="28">
        <f>IFERROR(VLOOKUP(W67,'Начисление очков 2024'!$L$4:$M$69,2,FALSE),0)</f>
        <v>0</v>
      </c>
      <c r="Y67" s="32" t="s">
        <v>572</v>
      </c>
      <c r="Z67" s="31">
        <f>IFERROR(VLOOKUP(Y67,'Начисление очков 2024'!$AA$4:$AB$69,2,FALSE),0)</f>
        <v>0</v>
      </c>
      <c r="AA67" s="6">
        <v>32</v>
      </c>
      <c r="AB67" s="28">
        <f>ROUND(IFERROR(VLOOKUP(AA67,'Начисление очков 2024'!$L$4:$M$69,2,FALSE),0)/4,0)</f>
        <v>3</v>
      </c>
      <c r="AC67" s="32" t="s">
        <v>572</v>
      </c>
      <c r="AD67" s="31">
        <f>IFERROR(VLOOKUP(AC67,'Начисление очков 2024'!$AA$4:$AB$69,2,FALSE),0)</f>
        <v>0</v>
      </c>
      <c r="AE67" s="6" t="s">
        <v>572</v>
      </c>
      <c r="AF67" s="28">
        <f>IFERROR(VLOOKUP(AE67,'Начисление очков 2024'!$AA$4:$AB$69,2,FALSE),0)</f>
        <v>0</v>
      </c>
      <c r="AG67" s="32">
        <v>12</v>
      </c>
      <c r="AH67" s="31">
        <f>IFERROR(VLOOKUP(AG67,'Начисление очков 2024'!$Q$4:$R$69,2,FALSE),0)</f>
        <v>23</v>
      </c>
      <c r="AI67" s="6" t="s">
        <v>572</v>
      </c>
      <c r="AJ67" s="28">
        <f>IFERROR(VLOOKUP(AI67,'Начисление очков 2024'!$AA$4:$AB$69,2,FALSE),0)</f>
        <v>0</v>
      </c>
      <c r="AK67" s="32" t="s">
        <v>572</v>
      </c>
      <c r="AL67" s="31">
        <f>IFERROR(VLOOKUP(AK67,'Начисление очков 2024'!$AA$4:$AB$69,2,FALSE),0)</f>
        <v>0</v>
      </c>
      <c r="AM67" s="6" t="s">
        <v>572</v>
      </c>
      <c r="AN67" s="28">
        <f>IFERROR(VLOOKUP(AM67,'Начисление очков 2023'!$AF$4:$AG$69,2,FALSE),0)</f>
        <v>0</v>
      </c>
      <c r="AO67" s="32" t="s">
        <v>572</v>
      </c>
      <c r="AP67" s="31">
        <f>ROUND(IFERROR(VLOOKUP(AO67,'Начисление очков 2024'!$G$4:$H$69,2,FALSE),0)/4,0)</f>
        <v>0</v>
      </c>
      <c r="AQ67" s="6" t="s">
        <v>572</v>
      </c>
      <c r="AR67" s="28">
        <f>IFERROR(VLOOKUP(AQ67,'Начисление очков 2024'!$AA$4:$AB$69,2,FALSE),0)</f>
        <v>0</v>
      </c>
      <c r="AS67" s="32" t="s">
        <v>572</v>
      </c>
      <c r="AT67" s="31">
        <f>IFERROR(VLOOKUP(AS67,'Начисление очков 2024'!$G$4:$H$69,2,FALSE),0)</f>
        <v>0</v>
      </c>
      <c r="AU67" s="6">
        <v>5</v>
      </c>
      <c r="AV67" s="28">
        <f>IFERROR(VLOOKUP(AU67,'Начисление очков 2023'!$V$4:$W$69,2,FALSE),0)</f>
        <v>45</v>
      </c>
      <c r="AW67" s="32">
        <v>32</v>
      </c>
      <c r="AX67" s="31">
        <f>IFERROR(VLOOKUP(AW67,'Начисление очков 2024'!$Q$4:$R$69,2,FALSE),0)</f>
        <v>6</v>
      </c>
      <c r="AY67" s="6" t="s">
        <v>572</v>
      </c>
      <c r="AZ67" s="28">
        <f>IFERROR(VLOOKUP(AY67,'Начисление очков 2024'!$AA$4:$AB$69,2,FALSE),0)</f>
        <v>0</v>
      </c>
      <c r="BA67" s="32">
        <v>16</v>
      </c>
      <c r="BB67" s="31">
        <f>ROUND(IFERROR(VLOOKUP(BA67,'Начисление очков 2024'!$G$4:$H$69,2,FALSE),0)/4,0)</f>
        <v>14</v>
      </c>
      <c r="BC67" s="6" t="s">
        <v>572</v>
      </c>
      <c r="BD67" s="28">
        <f>IFERROR(VLOOKUP(BC67,'Начисление очков 2023'!$AA$4:$AB$69,2,FALSE),0)</f>
        <v>0</v>
      </c>
      <c r="BE67" s="32" t="s">
        <v>572</v>
      </c>
      <c r="BF67" s="31">
        <f>IFERROR(VLOOKUP(BE67,'Начисление очков 2024'!$G$4:$H$69,2,FALSE),0)</f>
        <v>0</v>
      </c>
      <c r="BG67" s="6">
        <v>16</v>
      </c>
      <c r="BH67" s="28">
        <f>IFERROR(VLOOKUP(BG67,'Начисление очков 2024'!$Q$4:$R$69,2,FALSE),0)</f>
        <v>19</v>
      </c>
      <c r="BI67" s="32" t="s">
        <v>572</v>
      </c>
      <c r="BJ67" s="31">
        <f>IFERROR(VLOOKUP(BI67,'Начисление очков 2024'!$AA$4:$AB$69,2,FALSE),0)</f>
        <v>0</v>
      </c>
      <c r="BK67" s="6">
        <v>12</v>
      </c>
      <c r="BL67" s="28">
        <f>IFERROR(VLOOKUP(BK67,'Начисление очков 2023'!$V$4:$W$69,2,FALSE),0)</f>
        <v>22</v>
      </c>
      <c r="BM67" s="32" t="s">
        <v>572</v>
      </c>
      <c r="BN67" s="31">
        <f>ROUND(IFERROR(VLOOKUP(BM67,'Начисление очков 2023'!$L$4:$M$69,2,FALSE),0)/4,0)</f>
        <v>0</v>
      </c>
      <c r="BO67" s="6" t="s">
        <v>572</v>
      </c>
      <c r="BP67" s="28">
        <f>IFERROR(VLOOKUP(BO67,'Начисление очков 2023'!$AA$4:$AB$69,2,FALSE),0)</f>
        <v>0</v>
      </c>
      <c r="BQ67" s="32" t="s">
        <v>572</v>
      </c>
      <c r="BR67" s="31">
        <f>ROUND(IFERROR(VLOOKUP(BQ67,'Начисление очков 2023'!$L$4:$M$69,2,FALSE),0)/4,0)</f>
        <v>0</v>
      </c>
      <c r="BS67" s="6" t="s">
        <v>572</v>
      </c>
      <c r="BT67" s="28">
        <f>IFERROR(VLOOKUP(BS67,'Начисление очков 2023'!$AA$4:$AB$69,2,FALSE),0)</f>
        <v>0</v>
      </c>
      <c r="BU67" s="32" t="s">
        <v>572</v>
      </c>
      <c r="BV67" s="31">
        <f>IFERROR(VLOOKUP(BU67,'Начисление очков 2023'!$L$4:$M$69,2,FALSE),0)</f>
        <v>0</v>
      </c>
      <c r="BW67" s="6" t="s">
        <v>572</v>
      </c>
      <c r="BX67" s="28">
        <f>IFERROR(VLOOKUP(BW67,'Начисление очков 2023'!$AA$4:$AB$69,2,FALSE),0)</f>
        <v>0</v>
      </c>
      <c r="BY67" s="32" t="s">
        <v>572</v>
      </c>
      <c r="BZ67" s="31">
        <f>IFERROR(VLOOKUP(BY67,'Начисление очков 2023'!$AF$4:$AG$69,2,FALSE),0)</f>
        <v>0</v>
      </c>
      <c r="CA67" s="6" t="s">
        <v>572</v>
      </c>
      <c r="CB67" s="28">
        <f>IFERROR(VLOOKUP(CA67,'Начисление очков 2023'!$V$4:$W$69,2,FALSE),0)</f>
        <v>0</v>
      </c>
      <c r="CC67" s="32" t="s">
        <v>572</v>
      </c>
      <c r="CD67" s="31">
        <f>IFERROR(VLOOKUP(CC67,'Начисление очков 2023'!$AA$4:$AB$69,2,FALSE),0)</f>
        <v>0</v>
      </c>
      <c r="CE67" s="47"/>
      <c r="CF67" s="96"/>
      <c r="CG67" s="32" t="s">
        <v>572</v>
      </c>
      <c r="CH67" s="31">
        <f>IFERROR(VLOOKUP(CG67,'Начисление очков 2023'!$AA$4:$AB$69,2,FALSE),0)</f>
        <v>0</v>
      </c>
      <c r="CI67" s="6" t="s">
        <v>572</v>
      </c>
      <c r="CJ67" s="28">
        <f>IFERROR(VLOOKUP(CI67,'Начисление очков 2023_1'!$B$4:$C$117,2,FALSE),0)</f>
        <v>0</v>
      </c>
      <c r="CK67" s="32">
        <v>2</v>
      </c>
      <c r="CL67" s="31">
        <f>IFERROR(VLOOKUP(CK67,'Начисление очков 2023'!$V$4:$W$69,2,FALSE),0)</f>
        <v>90</v>
      </c>
      <c r="CM67" s="6" t="s">
        <v>572</v>
      </c>
      <c r="CN67" s="28">
        <f>IFERROR(VLOOKUP(CM67,'Начисление очков 2023'!$AF$4:$AG$69,2,FALSE),0)</f>
        <v>0</v>
      </c>
      <c r="CO67" s="32" t="s">
        <v>572</v>
      </c>
      <c r="CP67" s="31">
        <f>IFERROR(VLOOKUP(CO67,'Начисление очков 2023'!$G$4:$H$69,2,FALSE),0)</f>
        <v>0</v>
      </c>
      <c r="CQ67" s="6" t="s">
        <v>572</v>
      </c>
      <c r="CR67" s="28">
        <f>IFERROR(VLOOKUP(CQ67,'Начисление очков 2023'!$AA$4:$AB$69,2,FALSE),0)</f>
        <v>0</v>
      </c>
      <c r="CS67" s="32" t="s">
        <v>572</v>
      </c>
      <c r="CT67" s="31">
        <f>IFERROR(VLOOKUP(CS67,'Начисление очков 2023'!$Q$4:$R$69,2,FALSE),0)</f>
        <v>0</v>
      </c>
      <c r="CU67" s="6" t="s">
        <v>572</v>
      </c>
      <c r="CV67" s="28">
        <f>IFERROR(VLOOKUP(CU67,'Начисление очков 2023'!$AF$4:$AG$69,2,FALSE),0)</f>
        <v>0</v>
      </c>
      <c r="CW67" s="32" t="s">
        <v>572</v>
      </c>
      <c r="CX67" s="31">
        <f>IFERROR(VLOOKUP(CW67,'Начисление очков 2023'!$AA$4:$AB$69,2,FALSE),0)</f>
        <v>0</v>
      </c>
      <c r="CY67" s="6" t="s">
        <v>572</v>
      </c>
      <c r="CZ67" s="28">
        <f>IFERROR(VLOOKUP(CY67,'Начисление очков 2023'!$AA$4:$AB$69,2,FALSE),0)</f>
        <v>0</v>
      </c>
      <c r="DA67" s="32" t="s">
        <v>572</v>
      </c>
      <c r="DB67" s="31">
        <f>IFERROR(VLOOKUP(DA67,'Начисление очков 2023'!$L$4:$M$69,2,FALSE),0)</f>
        <v>0</v>
      </c>
      <c r="DC67" s="6" t="s">
        <v>572</v>
      </c>
      <c r="DD67" s="28">
        <f>IFERROR(VLOOKUP(DC67,'Начисление очков 2023'!$L$4:$M$69,2,FALSE),0)</f>
        <v>0</v>
      </c>
      <c r="DE67" s="32" t="s">
        <v>572</v>
      </c>
      <c r="DF67" s="31">
        <f>IFERROR(VLOOKUP(DE67,'Начисление очков 2023'!$G$4:$H$69,2,FALSE),0)</f>
        <v>0</v>
      </c>
      <c r="DG67" s="6" t="s">
        <v>572</v>
      </c>
      <c r="DH67" s="28">
        <f>IFERROR(VLOOKUP(DG67,'Начисление очков 2023'!$AA$4:$AB$69,2,FALSE),0)</f>
        <v>0</v>
      </c>
      <c r="DI67" s="32" t="s">
        <v>572</v>
      </c>
      <c r="DJ67" s="31">
        <f>IFERROR(VLOOKUP(DI67,'Начисление очков 2023'!$AF$4:$AG$69,2,FALSE),0)</f>
        <v>0</v>
      </c>
      <c r="DK67" s="6" t="s">
        <v>572</v>
      </c>
      <c r="DL67" s="28">
        <f>IFERROR(VLOOKUP(DK67,'Начисление очков 2023'!$V$4:$W$69,2,FALSE),0)</f>
        <v>0</v>
      </c>
      <c r="DM67" s="32" t="s">
        <v>572</v>
      </c>
      <c r="DN67" s="31">
        <f>IFERROR(VLOOKUP(DM67,'Начисление очков 2023'!$Q$4:$R$69,2,FALSE),0)</f>
        <v>0</v>
      </c>
      <c r="DO67" s="6" t="s">
        <v>572</v>
      </c>
      <c r="DP67" s="28">
        <f>IFERROR(VLOOKUP(DO67,'Начисление очков 2023'!$AA$4:$AB$69,2,FALSE),0)</f>
        <v>0</v>
      </c>
      <c r="DQ67" s="32" t="s">
        <v>572</v>
      </c>
      <c r="DR67" s="31">
        <f>IFERROR(VLOOKUP(DQ67,'Начисление очков 2023'!$AA$4:$AB$69,2,FALSE),0)</f>
        <v>0</v>
      </c>
      <c r="DS67" s="6" t="s">
        <v>572</v>
      </c>
      <c r="DT67" s="28">
        <f>IFERROR(VLOOKUP(DS67,'Начисление очков 2023'!$AA$4:$AB$69,2,FALSE),0)</f>
        <v>0</v>
      </c>
      <c r="DU67" s="32" t="s">
        <v>572</v>
      </c>
      <c r="DV67" s="31">
        <f>IFERROR(VLOOKUP(DU67,'Начисление очков 2023'!$AF$4:$AG$69,2,FALSE),0)</f>
        <v>0</v>
      </c>
      <c r="DW67" s="6">
        <v>2</v>
      </c>
      <c r="DX67" s="28">
        <f>IFERROR(VLOOKUP(DW67,'Начисление очков 2023'!$AA$4:$AB$69,2,FALSE),0)</f>
        <v>25</v>
      </c>
      <c r="DY67" s="32" t="s">
        <v>572</v>
      </c>
      <c r="DZ67" s="31">
        <f>IFERROR(VLOOKUP(DY67,'Начисление очков 2023'!$B$4:$C$69,2,FALSE),0)</f>
        <v>0</v>
      </c>
      <c r="EA67" s="6" t="s">
        <v>572</v>
      </c>
      <c r="EB67" s="28">
        <f>IFERROR(VLOOKUP(EA67,'Начисление очков 2023'!$AA$4:$AB$69,2,FALSE),0)</f>
        <v>0</v>
      </c>
      <c r="EC67" s="32" t="s">
        <v>572</v>
      </c>
      <c r="ED67" s="31">
        <f>IFERROR(VLOOKUP(EC67,'Начисление очков 2023'!$V$4:$W$69,2,FALSE),0)</f>
        <v>0</v>
      </c>
      <c r="EE67" s="6" t="s">
        <v>572</v>
      </c>
      <c r="EF67" s="28">
        <f>IFERROR(VLOOKUP(EE67,'Начисление очков 2023'!$AA$4:$AB$69,2,FALSE),0)</f>
        <v>0</v>
      </c>
      <c r="EG67" s="32" t="s">
        <v>572</v>
      </c>
      <c r="EH67" s="31">
        <f>IFERROR(VLOOKUP(EG67,'Начисление очков 2023'!$AA$4:$AB$69,2,FALSE),0)</f>
        <v>0</v>
      </c>
      <c r="EI67" s="6">
        <v>17</v>
      </c>
      <c r="EJ67" s="28">
        <f>IFERROR(VLOOKUP(EI67,'Начисление очков 2023'!$G$4:$H$69,2,FALSE),0)</f>
        <v>50</v>
      </c>
      <c r="EK67" s="32"/>
      <c r="EL67" s="31">
        <f>IFERROR(VLOOKUP(EK67,'Начисление очков 2023'!$V$4:$W$69,2,FALSE),0)</f>
        <v>0</v>
      </c>
      <c r="EM67" s="6">
        <v>64</v>
      </c>
      <c r="EN67" s="28">
        <f>IFERROR(VLOOKUP(EM67,'Начисление очков 2023'!$B$4:$C$101,2,FALSE),0)</f>
        <v>14</v>
      </c>
      <c r="EO67" s="32" t="s">
        <v>572</v>
      </c>
      <c r="EP67" s="31">
        <f>IFERROR(VLOOKUP(EO67,'Начисление очков 2023'!$AA$4:$AB$69,2,FALSE),0)</f>
        <v>0</v>
      </c>
      <c r="EQ67" s="6" t="s">
        <v>572</v>
      </c>
      <c r="ER67" s="28">
        <f>IFERROR(VLOOKUP(EQ67,'Начисление очков 2023'!$AF$4:$AG$69,2,FALSE),0)</f>
        <v>0</v>
      </c>
      <c r="ES67" s="32" t="s">
        <v>572</v>
      </c>
      <c r="ET67" s="31">
        <f>IFERROR(VLOOKUP(ES67,'Начисление очков 2023'!$B$4:$C$101,2,FALSE),0)</f>
        <v>0</v>
      </c>
      <c r="EU67" s="6">
        <v>33</v>
      </c>
      <c r="EV67" s="28">
        <f>IFERROR(VLOOKUP(EU67,'Начисление очков 2023'!$G$4:$H$69,2,FALSE),0)</f>
        <v>18</v>
      </c>
      <c r="EW67" s="32" t="s">
        <v>572</v>
      </c>
      <c r="EX67" s="31">
        <f>IFERROR(VLOOKUP(EW67,'Начисление очков 2023'!$AA$4:$AB$69,2,FALSE),0)</f>
        <v>0</v>
      </c>
      <c r="EY67" s="6" t="s">
        <v>572</v>
      </c>
      <c r="EZ67" s="28">
        <f>IFERROR(VLOOKUP(EY67,'Начисление очков 2023'!$AA$4:$AB$69,2,FALSE),0)</f>
        <v>0</v>
      </c>
      <c r="FA67" s="32">
        <v>32</v>
      </c>
      <c r="FB67" s="31">
        <f>IFERROR(VLOOKUP(FA67,'Начисление очков 2023'!$L$4:$M$69,2,FALSE),0)</f>
        <v>10</v>
      </c>
      <c r="FC67" s="6" t="s">
        <v>572</v>
      </c>
      <c r="FD67" s="28">
        <f>IFERROR(VLOOKUP(FC67,'Начисление очков 2023'!$AF$4:$AG$69,2,FALSE),0)</f>
        <v>0</v>
      </c>
      <c r="FE67" s="32" t="s">
        <v>572</v>
      </c>
      <c r="FF67" s="31">
        <f>IFERROR(VLOOKUP(FE67,'Начисление очков 2023'!$AA$4:$AB$69,2,FALSE),0)</f>
        <v>0</v>
      </c>
      <c r="FG67" s="6" t="s">
        <v>572</v>
      </c>
      <c r="FH67" s="28">
        <f>IFERROR(VLOOKUP(FG67,'Начисление очков 2023'!$G$4:$H$69,2,FALSE),0)</f>
        <v>0</v>
      </c>
      <c r="FI67" s="32" t="s">
        <v>572</v>
      </c>
      <c r="FJ67" s="31">
        <f>IFERROR(VLOOKUP(FI67,'Начисление очков 2023'!$AA$4:$AB$69,2,FALSE),0)</f>
        <v>0</v>
      </c>
      <c r="FK67" s="6" t="s">
        <v>572</v>
      </c>
      <c r="FL67" s="28">
        <f>IFERROR(VLOOKUP(FK67,'Начисление очков 2023'!$AA$4:$AB$69,2,FALSE),0)</f>
        <v>0</v>
      </c>
      <c r="FM67" s="32" t="s">
        <v>572</v>
      </c>
      <c r="FN67" s="31">
        <f>IFERROR(VLOOKUP(FM67,'Начисление очков 2023'!$AA$4:$AB$69,2,FALSE),0)</f>
        <v>0</v>
      </c>
      <c r="FO67" s="6" t="s">
        <v>572</v>
      </c>
      <c r="FP67" s="28">
        <f>IFERROR(VLOOKUP(FO67,'Начисление очков 2023'!$AF$4:$AG$69,2,FALSE),0)</f>
        <v>0</v>
      </c>
      <c r="FQ67" s="109">
        <v>58</v>
      </c>
      <c r="FR67" s="110" t="s">
        <v>563</v>
      </c>
      <c r="FS67" s="110"/>
      <c r="FT67" s="109">
        <v>4</v>
      </c>
      <c r="FU67" s="111"/>
      <c r="FV67" s="108">
        <v>309</v>
      </c>
      <c r="FW67" s="106">
        <v>0</v>
      </c>
      <c r="FX67" s="107" t="s">
        <v>563</v>
      </c>
      <c r="FY67" s="108">
        <v>339</v>
      </c>
      <c r="FZ67" s="127" t="s">
        <v>572</v>
      </c>
      <c r="GA67" s="121">
        <f>IFERROR(VLOOKUP(FZ67,'Начисление очков 2023'!$AA$4:$AB$69,2,FALSE),0)</f>
        <v>0</v>
      </c>
    </row>
    <row r="68" spans="2:183" ht="15.95" customHeight="1" x14ac:dyDescent="0.25">
      <c r="B68" s="6" t="str">
        <f>IFERROR(INDEX('Ласт турнир'!$A$1:$A$96,MATCH($D68,'Ласт турнир'!$B$1:$B$96,0)),"")</f>
        <v/>
      </c>
      <c r="D68" s="39" t="s">
        <v>505</v>
      </c>
      <c r="E68" s="40">
        <f>E67+1</f>
        <v>59</v>
      </c>
      <c r="F68" s="59" t="str">
        <f>IF(FQ68=0," ",IF(FQ68-E68=0," ",FQ68-E68))</f>
        <v xml:space="preserve"> </v>
      </c>
      <c r="G68" s="44"/>
      <c r="H68" s="54">
        <v>3.5</v>
      </c>
      <c r="I68" s="134"/>
      <c r="J68" s="139">
        <f>AB68+AP68+BB68+BN68+BR68+SUMPRODUCT(LARGE((T68,V68,X68,Z68,AD68,AF68,AH68,AJ68,AL68,AN68,AR68,AT68,AV68,AX68,AZ68,BD68,BF68,BH68,BJ68,BL68,BP68,BT68,BV68,BX68,BZ68,CB68,CD68,CF68,CH68,CJ68,CL68,CN68,CP68,CR68,CT68,CV68,CX68,CZ68,DB68,DD68,DF68,DH68,DJ68,DL68,DN68,DP68,DR68,DT68,DV68,DX68,DZ68,EB68,ED68,EF68,EH68,EJ68,EL68,EN68,EP68,ER68,ET68,EV68,EX68,EZ68,FB68,FD68,FF68,FH68,FJ68,FL68,FN68,FP68),{1,2,3,4,5,6,7,8}))</f>
        <v>288</v>
      </c>
      <c r="K68" s="135">
        <f>J68-FV68</f>
        <v>0</v>
      </c>
      <c r="L68" s="140">
        <f>IF(SUMIF(S68:FP68,"&lt;0")&lt;&gt;0,SUMIF(S68:FP68,"&lt;0")*(-1)," ")</f>
        <v>1</v>
      </c>
      <c r="M68" s="141">
        <f>T68+V68+X68+Z68+AB68+AD68+AF68+AH68+AJ68+AL68+AN68+AP68+AR68+AT68+AV68+AX68+AZ68+BB68+BD68+BF68+BH68+BJ68+BL68+BN68+BP68+BR68+BT68+BV68+BX68+BZ68+CB68+CD68+CF68+CH68+CJ68+CL68+CN68+CP68+CR68+CT68+CV68+CX68+CZ68+DB68+DD68+DF68+DH68+DJ68+DL68+DN68+DP68+DR68+DT68+DV68+DX68+DZ68+EB68+ED68+EF68+EH68+EJ68+EL68+EN68+EP68+ER68+ET68+EV68+EX68+EZ68+FB68+FD68+FF68+FH68+FJ68+FL68+FN68+FP68</f>
        <v>342</v>
      </c>
      <c r="N68" s="135">
        <f>M68-FY68</f>
        <v>0</v>
      </c>
      <c r="O68" s="136">
        <f>ROUNDUP(COUNTIF(S68:FP68,"&gt; 0")/2,0)</f>
        <v>22</v>
      </c>
      <c r="P68" s="142">
        <f>IF(O68=0,"-",IF(O68-R68&gt;8,J68/(8+R68),J68/O68))</f>
        <v>24</v>
      </c>
      <c r="Q68" s="145">
        <f>IF(OR(M68=0,O68=0),"-",M68/O68)</f>
        <v>15.545454545454545</v>
      </c>
      <c r="R68" s="150">
        <f>+IF(AA68="",0,1)+IF(AO68="",0,1)++IF(BA68="",0,1)+IF(BM68="",0,1)+IF(BQ68="",0,1)</f>
        <v>4</v>
      </c>
      <c r="S68" s="6" t="s">
        <v>572</v>
      </c>
      <c r="T68" s="28">
        <f>IFERROR(VLOOKUP(S68,'Начисление очков 2024'!$AA$4:$AB$69,2,FALSE),0)</f>
        <v>0</v>
      </c>
      <c r="U68" s="32" t="s">
        <v>572</v>
      </c>
      <c r="V68" s="31">
        <f>IFERROR(VLOOKUP(U68,'Начисление очков 2024'!$AA$4:$AB$69,2,FALSE),0)</f>
        <v>0</v>
      </c>
      <c r="W68" s="6" t="s">
        <v>572</v>
      </c>
      <c r="X68" s="28">
        <f>IFERROR(VLOOKUP(W68,'Начисление очков 2024'!$L$4:$M$69,2,FALSE),0)</f>
        <v>0</v>
      </c>
      <c r="Y68" s="32" t="s">
        <v>572</v>
      </c>
      <c r="Z68" s="31">
        <f>IFERROR(VLOOKUP(Y68,'Начисление очков 2024'!$AA$4:$AB$69,2,FALSE),0)</f>
        <v>0</v>
      </c>
      <c r="AA68" s="6">
        <v>8</v>
      </c>
      <c r="AB68" s="28">
        <f>ROUND(IFERROR(VLOOKUP(AA68,'Начисление очков 2024'!$L$4:$M$69,2,FALSE),0)/4,0)</f>
        <v>16</v>
      </c>
      <c r="AC68" s="32" t="s">
        <v>572</v>
      </c>
      <c r="AD68" s="31">
        <f>IFERROR(VLOOKUP(AC68,'Начисление очков 2024'!$AA$4:$AB$69,2,FALSE),0)</f>
        <v>0</v>
      </c>
      <c r="AE68" s="6" t="s">
        <v>572</v>
      </c>
      <c r="AF68" s="28">
        <f>IFERROR(VLOOKUP(AE68,'Начисление очков 2024'!$AA$4:$AB$69,2,FALSE),0)</f>
        <v>0</v>
      </c>
      <c r="AG68" s="32">
        <v>32</v>
      </c>
      <c r="AH68" s="31">
        <f>IFERROR(VLOOKUP(AG68,'Начисление очков 2024'!$Q$4:$R$69,2,FALSE),0)</f>
        <v>6</v>
      </c>
      <c r="AI68" s="6" t="s">
        <v>572</v>
      </c>
      <c r="AJ68" s="28">
        <f>IFERROR(VLOOKUP(AI68,'Начисление очков 2024'!$AA$4:$AB$69,2,FALSE),0)</f>
        <v>0</v>
      </c>
      <c r="AK68" s="32" t="s">
        <v>572</v>
      </c>
      <c r="AL68" s="31">
        <f>IFERROR(VLOOKUP(AK68,'Начисление очков 2024'!$AA$4:$AB$69,2,FALSE),0)</f>
        <v>0</v>
      </c>
      <c r="AM68" s="6" t="s">
        <v>572</v>
      </c>
      <c r="AN68" s="28">
        <f>IFERROR(VLOOKUP(AM68,'Начисление очков 2023'!$AF$4:$AG$69,2,FALSE),0)</f>
        <v>0</v>
      </c>
      <c r="AO68" s="32" t="s">
        <v>572</v>
      </c>
      <c r="AP68" s="31">
        <f>ROUND(IFERROR(VLOOKUP(AO68,'Начисление очков 2024'!$G$4:$H$69,2,FALSE),0)/4,0)</f>
        <v>0</v>
      </c>
      <c r="AQ68" s="6" t="s">
        <v>572</v>
      </c>
      <c r="AR68" s="28">
        <f>IFERROR(VLOOKUP(AQ68,'Начисление очков 2024'!$AA$4:$AB$69,2,FALSE),0)</f>
        <v>0</v>
      </c>
      <c r="AS68" s="32">
        <v>24</v>
      </c>
      <c r="AT68" s="31">
        <f>IFERROR(VLOOKUP(AS68,'Начисление очков 2024'!$G$4:$H$69,2,FALSE),0)</f>
        <v>21</v>
      </c>
      <c r="AU68" s="6" t="s">
        <v>572</v>
      </c>
      <c r="AV68" s="28">
        <f>IFERROR(VLOOKUP(AU68,'Начисление очков 2023'!$V$4:$W$69,2,FALSE),0)</f>
        <v>0</v>
      </c>
      <c r="AW68" s="32">
        <v>-1</v>
      </c>
      <c r="AX68" s="31">
        <f>IFERROR(VLOOKUP(AW68,'Начисление очков 2024'!$Q$4:$R$69,2,FALSE),0)</f>
        <v>0</v>
      </c>
      <c r="AY68" s="6" t="s">
        <v>572</v>
      </c>
      <c r="AZ68" s="28">
        <f>IFERROR(VLOOKUP(AY68,'Начисление очков 2024'!$AA$4:$AB$69,2,FALSE),0)</f>
        <v>0</v>
      </c>
      <c r="BA68" s="32">
        <v>24</v>
      </c>
      <c r="BB68" s="31">
        <f>ROUND(IFERROR(VLOOKUP(BA68,'Начисление очков 2024'!$G$4:$H$69,2,FALSE),0)/4,0)</f>
        <v>5</v>
      </c>
      <c r="BC68" s="6" t="s">
        <v>572</v>
      </c>
      <c r="BD68" s="28">
        <f>IFERROR(VLOOKUP(BC68,'Начисление очков 2023'!$AA$4:$AB$69,2,FALSE),0)</f>
        <v>0</v>
      </c>
      <c r="BE68" s="32" t="s">
        <v>572</v>
      </c>
      <c r="BF68" s="31">
        <f>IFERROR(VLOOKUP(BE68,'Начисление очков 2024'!$G$4:$H$69,2,FALSE),0)</f>
        <v>0</v>
      </c>
      <c r="BG68" s="6" t="s">
        <v>572</v>
      </c>
      <c r="BH68" s="28">
        <f>IFERROR(VLOOKUP(BG68,'Начисление очков 2024'!$Q$4:$R$69,2,FALSE),0)</f>
        <v>0</v>
      </c>
      <c r="BI68" s="32" t="s">
        <v>572</v>
      </c>
      <c r="BJ68" s="31">
        <f>IFERROR(VLOOKUP(BI68,'Начисление очков 2024'!$AA$4:$AB$69,2,FALSE),0)</f>
        <v>0</v>
      </c>
      <c r="BK68" s="6" t="s">
        <v>572</v>
      </c>
      <c r="BL68" s="28">
        <f>IFERROR(VLOOKUP(BK68,'Начисление очков 2023'!$V$4:$W$69,2,FALSE),0)</f>
        <v>0</v>
      </c>
      <c r="BM68" s="32">
        <v>1</v>
      </c>
      <c r="BN68" s="31">
        <f>ROUND(IFERROR(VLOOKUP(BM68,'Начисление очков 2023'!$L$4:$M$69,2,FALSE),0)/4,0)</f>
        <v>90</v>
      </c>
      <c r="BO68" s="6" t="s">
        <v>572</v>
      </c>
      <c r="BP68" s="28">
        <f>IFERROR(VLOOKUP(BO68,'Начисление очков 2023'!$AA$4:$AB$69,2,FALSE),0)</f>
        <v>0</v>
      </c>
      <c r="BQ68" s="32">
        <v>2</v>
      </c>
      <c r="BR68" s="31">
        <f>ROUND(IFERROR(VLOOKUP(BQ68,'Начисление очков 2023'!$L$4:$M$69,2,FALSE),0)/4,0)</f>
        <v>54</v>
      </c>
      <c r="BS68" s="6" t="s">
        <v>572</v>
      </c>
      <c r="BT68" s="28">
        <f>IFERROR(VLOOKUP(BS68,'Начисление очков 2023'!$AA$4:$AB$69,2,FALSE),0)</f>
        <v>0</v>
      </c>
      <c r="BU68" s="32" t="s">
        <v>572</v>
      </c>
      <c r="BV68" s="31">
        <f>IFERROR(VLOOKUP(BU68,'Начисление очков 2023'!$L$4:$M$69,2,FALSE),0)</f>
        <v>0</v>
      </c>
      <c r="BW68" s="6">
        <v>8</v>
      </c>
      <c r="BX68" s="28">
        <f>IFERROR(VLOOKUP(BW68,'Начисление очков 2023'!$AA$4:$AB$69,2,FALSE),0)</f>
        <v>10</v>
      </c>
      <c r="BY68" s="32" t="s">
        <v>572</v>
      </c>
      <c r="BZ68" s="31">
        <f>IFERROR(VLOOKUP(BY68,'Начисление очков 2023'!$AF$4:$AG$69,2,FALSE),0)</f>
        <v>0</v>
      </c>
      <c r="CA68" s="6" t="s">
        <v>572</v>
      </c>
      <c r="CB68" s="28">
        <f>IFERROR(VLOOKUP(CA68,'Начисление очков 2023'!$V$4:$W$69,2,FALSE),0)</f>
        <v>0</v>
      </c>
      <c r="CC68" s="32" t="s">
        <v>572</v>
      </c>
      <c r="CD68" s="31">
        <f>IFERROR(VLOOKUP(CC68,'Начисление очков 2023'!$AA$4:$AB$69,2,FALSE),0)</f>
        <v>0</v>
      </c>
      <c r="CE68" s="47"/>
      <c r="CF68" s="96"/>
      <c r="CG68" s="32" t="s">
        <v>572</v>
      </c>
      <c r="CH68" s="31">
        <f>IFERROR(VLOOKUP(CG68,'Начисление очков 2023'!$AA$4:$AB$69,2,FALSE),0)</f>
        <v>0</v>
      </c>
      <c r="CI68" s="6">
        <v>96</v>
      </c>
      <c r="CJ68" s="28">
        <f>IFERROR(VLOOKUP(CI68,'Начисление очков 2023_1'!$B$4:$C$117,2,FALSE),0)</f>
        <v>3</v>
      </c>
      <c r="CK68" s="32" t="s">
        <v>572</v>
      </c>
      <c r="CL68" s="31">
        <f>IFERROR(VLOOKUP(CK68,'Начисление очков 2023'!$V$4:$W$69,2,FALSE),0)</f>
        <v>0</v>
      </c>
      <c r="CM68" s="6" t="s">
        <v>572</v>
      </c>
      <c r="CN68" s="28">
        <f>IFERROR(VLOOKUP(CM68,'Начисление очков 2023'!$AF$4:$AG$69,2,FALSE),0)</f>
        <v>0</v>
      </c>
      <c r="CO68" s="32" t="s">
        <v>572</v>
      </c>
      <c r="CP68" s="31">
        <f>IFERROR(VLOOKUP(CO68,'Начисление очков 2023'!$G$4:$H$69,2,FALSE),0)</f>
        <v>0</v>
      </c>
      <c r="CQ68" s="6">
        <v>12</v>
      </c>
      <c r="CR68" s="28">
        <f>IFERROR(VLOOKUP(CQ68,'Начисление очков 2023'!$AA$4:$AB$69,2,FALSE),0)</f>
        <v>8</v>
      </c>
      <c r="CS68" s="32" t="s">
        <v>572</v>
      </c>
      <c r="CT68" s="31">
        <f>IFERROR(VLOOKUP(CS68,'Начисление очков 2023'!$Q$4:$R$69,2,FALSE),0)</f>
        <v>0</v>
      </c>
      <c r="CU68" s="6" t="s">
        <v>572</v>
      </c>
      <c r="CV68" s="28">
        <f>IFERROR(VLOOKUP(CU68,'Начисление очков 2023'!$AF$4:$AG$69,2,FALSE),0)</f>
        <v>0</v>
      </c>
      <c r="CW68" s="32" t="s">
        <v>572</v>
      </c>
      <c r="CX68" s="31">
        <f>IFERROR(VLOOKUP(CW68,'Начисление очков 2023'!$AA$4:$AB$69,2,FALSE),0)</f>
        <v>0</v>
      </c>
      <c r="CY68" s="6" t="s">
        <v>572</v>
      </c>
      <c r="CZ68" s="28">
        <f>IFERROR(VLOOKUP(CY68,'Начисление очков 2023'!$AA$4:$AB$69,2,FALSE),0)</f>
        <v>0</v>
      </c>
      <c r="DA68" s="32" t="s">
        <v>572</v>
      </c>
      <c r="DB68" s="31">
        <f>IFERROR(VLOOKUP(DA68,'Начисление очков 2023'!$L$4:$M$69,2,FALSE),0)</f>
        <v>0</v>
      </c>
      <c r="DC68" s="6" t="s">
        <v>572</v>
      </c>
      <c r="DD68" s="28">
        <f>IFERROR(VLOOKUP(DC68,'Начисление очков 2023'!$L$4:$M$69,2,FALSE),0)</f>
        <v>0</v>
      </c>
      <c r="DE68" s="32" t="s">
        <v>572</v>
      </c>
      <c r="DF68" s="31">
        <f>IFERROR(VLOOKUP(DE68,'Начисление очков 2023'!$G$4:$H$69,2,FALSE),0)</f>
        <v>0</v>
      </c>
      <c r="DG68" s="6">
        <v>32</v>
      </c>
      <c r="DH68" s="28">
        <f>IFERROR(VLOOKUP(DG68,'Начисление очков 2023'!$AA$4:$AB$69,2,FALSE),0)</f>
        <v>2</v>
      </c>
      <c r="DI68" s="32" t="s">
        <v>572</v>
      </c>
      <c r="DJ68" s="31">
        <f>IFERROR(VLOOKUP(DI68,'Начисление очков 2023'!$AF$4:$AG$69,2,FALSE),0)</f>
        <v>0</v>
      </c>
      <c r="DK68" s="6" t="s">
        <v>572</v>
      </c>
      <c r="DL68" s="28">
        <f>IFERROR(VLOOKUP(DK68,'Начисление очков 2023'!$V$4:$W$69,2,FALSE),0)</f>
        <v>0</v>
      </c>
      <c r="DM68" s="32" t="s">
        <v>572</v>
      </c>
      <c r="DN68" s="31">
        <f>IFERROR(VLOOKUP(DM68,'Начисление очков 2023'!$Q$4:$R$69,2,FALSE),0)</f>
        <v>0</v>
      </c>
      <c r="DO68" s="6">
        <v>5</v>
      </c>
      <c r="DP68" s="28">
        <f>IFERROR(VLOOKUP(DO68,'Начисление очков 2023'!$AA$4:$AB$69,2,FALSE),0)</f>
        <v>12</v>
      </c>
      <c r="DQ68" s="32">
        <v>24</v>
      </c>
      <c r="DR68" s="31">
        <f>IFERROR(VLOOKUP(DQ68,'Начисление очков 2023'!$AA$4:$AB$69,2,FALSE),0)</f>
        <v>3</v>
      </c>
      <c r="DS68" s="6">
        <v>32</v>
      </c>
      <c r="DT68" s="28">
        <f>IFERROR(VLOOKUP(DS68,'Начисление очков 2023'!$AA$4:$AB$69,2,FALSE),0)</f>
        <v>2</v>
      </c>
      <c r="DU68" s="32" t="s">
        <v>572</v>
      </c>
      <c r="DV68" s="31">
        <f>IFERROR(VLOOKUP(DU68,'Начисление очков 2023'!$AF$4:$AG$69,2,FALSE),0)</f>
        <v>0</v>
      </c>
      <c r="DW68" s="6">
        <v>8</v>
      </c>
      <c r="DX68" s="28">
        <f>IFERROR(VLOOKUP(DW68,'Начисление очков 2023'!$AA$4:$AB$69,2,FALSE),0)</f>
        <v>10</v>
      </c>
      <c r="DY68" s="32">
        <v>48</v>
      </c>
      <c r="DZ68" s="31">
        <f>IFERROR(VLOOKUP(DY68,'Начисление очков 2023'!$B$4:$C$69,2,FALSE),0)</f>
        <v>19</v>
      </c>
      <c r="EA68" s="6">
        <v>4</v>
      </c>
      <c r="EB68" s="28">
        <f>IFERROR(VLOOKUP(EA68,'Начисление очков 2023'!$AA$4:$AB$69,2,FALSE),0)</f>
        <v>15</v>
      </c>
      <c r="EC68" s="32" t="s">
        <v>572</v>
      </c>
      <c r="ED68" s="31">
        <f>IFERROR(VLOOKUP(EC68,'Начисление очков 2023'!$V$4:$W$69,2,FALSE),0)</f>
        <v>0</v>
      </c>
      <c r="EE68" s="6">
        <v>8</v>
      </c>
      <c r="EF68" s="28">
        <f>IFERROR(VLOOKUP(EE68,'Начисление очков 2023'!$AA$4:$AB$69,2,FALSE),0)</f>
        <v>10</v>
      </c>
      <c r="EG68" s="32" t="s">
        <v>572</v>
      </c>
      <c r="EH68" s="31">
        <f>IFERROR(VLOOKUP(EG68,'Начисление очков 2023'!$AA$4:$AB$69,2,FALSE),0)</f>
        <v>0</v>
      </c>
      <c r="EI68" s="6" t="s">
        <v>572</v>
      </c>
      <c r="EJ68" s="28">
        <f>IFERROR(VLOOKUP(EI68,'Начисление очков 2023'!$G$4:$H$69,2,FALSE),0)</f>
        <v>0</v>
      </c>
      <c r="EK68" s="32">
        <v>12</v>
      </c>
      <c r="EL68" s="31">
        <f>IFERROR(VLOOKUP(EK68,'Начисление очков 2023'!$V$4:$W$69,2,FALSE),0)</f>
        <v>22</v>
      </c>
      <c r="EM68" s="6">
        <v>64</v>
      </c>
      <c r="EN68" s="28">
        <f>IFERROR(VLOOKUP(EM68,'Начисление очков 2023'!$B$4:$C$101,2,FALSE),0)</f>
        <v>14</v>
      </c>
      <c r="EO68" s="32" t="s">
        <v>572</v>
      </c>
      <c r="EP68" s="31">
        <f>IFERROR(VLOOKUP(EO68,'Начисление очков 2023'!$AA$4:$AB$69,2,FALSE),0)</f>
        <v>0</v>
      </c>
      <c r="EQ68" s="6" t="s">
        <v>572</v>
      </c>
      <c r="ER68" s="28">
        <f>IFERROR(VLOOKUP(EQ68,'Начисление очков 2023'!$AF$4:$AG$69,2,FALSE),0)</f>
        <v>0</v>
      </c>
      <c r="ES68" s="32">
        <v>76</v>
      </c>
      <c r="ET68" s="31">
        <f>IFERROR(VLOOKUP(ES68,'Начисление очков 2023'!$B$4:$C$101,2,FALSE),0)</f>
        <v>9</v>
      </c>
      <c r="EU68" s="6" t="s">
        <v>572</v>
      </c>
      <c r="EV68" s="28">
        <f>IFERROR(VLOOKUP(EU68,'Начисление очков 2023'!$G$4:$H$69,2,FALSE),0)</f>
        <v>0</v>
      </c>
      <c r="EW68" s="32">
        <v>18</v>
      </c>
      <c r="EX68" s="31">
        <f>IFERROR(VLOOKUP(EW68,'Начисление очков 2023'!$AA$4:$AB$69,2,FALSE),0)</f>
        <v>5</v>
      </c>
      <c r="EY68" s="6" t="s">
        <v>572</v>
      </c>
      <c r="EZ68" s="28">
        <f>IFERROR(VLOOKUP(EY68,'Начисление очков 2023'!$AA$4:$AB$69,2,FALSE),0)</f>
        <v>0</v>
      </c>
      <c r="FA68" s="32" t="s">
        <v>572</v>
      </c>
      <c r="FB68" s="31">
        <f>IFERROR(VLOOKUP(FA68,'Начисление очков 2023'!$L$4:$M$69,2,FALSE),0)</f>
        <v>0</v>
      </c>
      <c r="FC68" s="6">
        <v>10</v>
      </c>
      <c r="FD68" s="28">
        <f>IFERROR(VLOOKUP(FC68,'Начисление очков 2023'!$AF$4:$AG$69,2,FALSE),0)</f>
        <v>6</v>
      </c>
      <c r="FE68" s="32" t="s">
        <v>572</v>
      </c>
      <c r="FF68" s="31">
        <f>IFERROR(VLOOKUP(FE68,'Начисление очков 2023'!$AA$4:$AB$69,2,FALSE),0)</f>
        <v>0</v>
      </c>
      <c r="FG68" s="6" t="s">
        <v>572</v>
      </c>
      <c r="FH68" s="28">
        <f>IFERROR(VLOOKUP(FG68,'Начисление очков 2023'!$G$4:$H$69,2,FALSE),0)</f>
        <v>0</v>
      </c>
      <c r="FI68" s="32" t="s">
        <v>572</v>
      </c>
      <c r="FJ68" s="31">
        <f>IFERROR(VLOOKUP(FI68,'Начисление очков 2023'!$AA$4:$AB$69,2,FALSE),0)</f>
        <v>0</v>
      </c>
      <c r="FK68" s="6" t="s">
        <v>572</v>
      </c>
      <c r="FL68" s="28">
        <f>IFERROR(VLOOKUP(FK68,'Начисление очков 2023'!$AA$4:$AB$69,2,FALSE),0)</f>
        <v>0</v>
      </c>
      <c r="FM68" s="32" t="s">
        <v>572</v>
      </c>
      <c r="FN68" s="31">
        <f>IFERROR(VLOOKUP(FM68,'Начисление очков 2023'!$AA$4:$AB$69,2,FALSE),0)</f>
        <v>0</v>
      </c>
      <c r="FO68" s="6" t="s">
        <v>572</v>
      </c>
      <c r="FP68" s="28">
        <f>IFERROR(VLOOKUP(FO68,'Начисление очков 2023'!$AF$4:$AG$69,2,FALSE),0)</f>
        <v>0</v>
      </c>
      <c r="FQ68" s="109">
        <v>59</v>
      </c>
      <c r="FR68" s="110" t="s">
        <v>563</v>
      </c>
      <c r="FS68" s="110"/>
      <c r="FT68" s="109">
        <v>3.5</v>
      </c>
      <c r="FU68" s="111"/>
      <c r="FV68" s="108">
        <v>288</v>
      </c>
      <c r="FW68" s="106">
        <v>0</v>
      </c>
      <c r="FX68" s="107">
        <v>1</v>
      </c>
      <c r="FY68" s="108">
        <v>342</v>
      </c>
      <c r="FZ68" s="127" t="s">
        <v>572</v>
      </c>
      <c r="GA68" s="121">
        <f>IFERROR(VLOOKUP(FZ68,'Начисление очков 2023'!$AA$4:$AB$69,2,FALSE),0)</f>
        <v>0</v>
      </c>
    </row>
    <row r="69" spans="2:183" ht="15.95" customHeight="1" x14ac:dyDescent="0.25">
      <c r="B69" s="6" t="str">
        <f>IFERROR(INDEX('Ласт турнир'!$A$1:$A$96,MATCH($D69,'Ласт турнир'!$B$1:$B$96,0)),"")</f>
        <v/>
      </c>
      <c r="D69" s="39" t="s">
        <v>463</v>
      </c>
      <c r="E69" s="40">
        <f>E68+1</f>
        <v>60</v>
      </c>
      <c r="F69" s="59" t="str">
        <f>IF(FQ69=0," ",IF(FQ69-E69=0," ",FQ69-E69))</f>
        <v xml:space="preserve"> </v>
      </c>
      <c r="G69" s="44"/>
      <c r="H69" s="54">
        <v>4</v>
      </c>
      <c r="I69" s="134"/>
      <c r="J69" s="139">
        <f>AB69+AP69+BB69+BN69+BR69+SUMPRODUCT(LARGE((T69,V69,X69,Z69,AD69,AF69,AH69,AJ69,AL69,AN69,AR69,AT69,AV69,AX69,AZ69,BD69,BF69,BH69,BJ69,BL69,BP69,BT69,BV69,BX69,BZ69,CB69,CD69,CF69,CH69,CJ69,CL69,CN69,CP69,CR69,CT69,CV69,CX69,CZ69,DB69,DD69,DF69,DH69,DJ69,DL69,DN69,DP69,DR69,DT69,DV69,DX69,DZ69,EB69,ED69,EF69,EH69,EJ69,EL69,EN69,EP69,ER69,ET69,EV69,EX69,EZ69,FB69,FD69,FF69,FH69,FJ69,FL69,FN69,FP69),{1,2,3,4,5,6,7,8}))</f>
        <v>285</v>
      </c>
      <c r="K69" s="135">
        <f>J69-FV69</f>
        <v>0</v>
      </c>
      <c r="L69" s="140" t="str">
        <f>IF(SUMIF(S69:FP69,"&lt;0")&lt;&gt;0,SUMIF(S69:FP69,"&lt;0")*(-1)," ")</f>
        <v xml:space="preserve"> </v>
      </c>
      <c r="M69" s="141">
        <f>T69+V69+X69+Z69+AB69+AD69+AF69+AH69+AJ69+AL69+AN69+AP69+AR69+AT69+AV69+AX69+AZ69+BB69+BD69+BF69+BH69+BJ69+BL69+BN69+BP69+BR69+BT69+BV69+BX69+BZ69+CB69+CD69+CF69+CH69+CJ69+CL69+CN69+CP69+CR69+CT69+CV69+CX69+CZ69+DB69+DD69+DF69+DH69+DJ69+DL69+DN69+DP69+DR69+DT69+DV69+DX69+DZ69+EB69+ED69+EF69+EH69+EJ69+EL69+EN69+EP69+ER69+ET69+EV69+EX69+EZ69+FB69+FD69+FF69+FH69+FJ69+FL69+FN69+FP69</f>
        <v>285</v>
      </c>
      <c r="N69" s="135">
        <f>M69-FY69</f>
        <v>0</v>
      </c>
      <c r="O69" s="136">
        <f>ROUNDUP(COUNTIF(S69:FP69,"&gt; 0")/2,0)</f>
        <v>9</v>
      </c>
      <c r="P69" s="142">
        <f>IF(O69=0,"-",IF(O69-R69&gt;8,J69/(8+R69),J69/O69))</f>
        <v>31.666666666666668</v>
      </c>
      <c r="Q69" s="145">
        <f>IF(OR(M69=0,O69=0),"-",M69/O69)</f>
        <v>31.666666666666668</v>
      </c>
      <c r="R69" s="150">
        <f>+IF(AA69="",0,1)+IF(AO69="",0,1)++IF(BA69="",0,1)+IF(BM69="",0,1)+IF(BQ69="",0,1)</f>
        <v>3</v>
      </c>
      <c r="S69" s="6" t="s">
        <v>572</v>
      </c>
      <c r="T69" s="28">
        <f>IFERROR(VLOOKUP(S69,'Начисление очков 2024'!$AA$4:$AB$69,2,FALSE),0)</f>
        <v>0</v>
      </c>
      <c r="U69" s="32" t="s">
        <v>572</v>
      </c>
      <c r="V69" s="31">
        <f>IFERROR(VLOOKUP(U69,'Начисление очков 2024'!$AA$4:$AB$69,2,FALSE),0)</f>
        <v>0</v>
      </c>
      <c r="W69" s="6" t="s">
        <v>572</v>
      </c>
      <c r="X69" s="28">
        <f>IFERROR(VLOOKUP(W69,'Начисление очков 2024'!$L$4:$M$69,2,FALSE),0)</f>
        <v>0</v>
      </c>
      <c r="Y69" s="32" t="s">
        <v>572</v>
      </c>
      <c r="Z69" s="31">
        <f>IFERROR(VLOOKUP(Y69,'Начисление очков 2024'!$AA$4:$AB$69,2,FALSE),0)</f>
        <v>0</v>
      </c>
      <c r="AA69" s="6">
        <v>24</v>
      </c>
      <c r="AB69" s="28">
        <f>ROUND(IFERROR(VLOOKUP(AA69,'Начисление очков 2024'!$L$4:$M$69,2,FALSE),0)/4,0)</f>
        <v>3</v>
      </c>
      <c r="AC69" s="32" t="s">
        <v>572</v>
      </c>
      <c r="AD69" s="31">
        <f>IFERROR(VLOOKUP(AC69,'Начисление очков 2024'!$AA$4:$AB$69,2,FALSE),0)</f>
        <v>0</v>
      </c>
      <c r="AE69" s="6" t="s">
        <v>572</v>
      </c>
      <c r="AF69" s="28">
        <f>IFERROR(VLOOKUP(AE69,'Начисление очков 2024'!$AA$4:$AB$69,2,FALSE),0)</f>
        <v>0</v>
      </c>
      <c r="AG69" s="32" t="s">
        <v>572</v>
      </c>
      <c r="AH69" s="31">
        <f>IFERROR(VLOOKUP(AG69,'Начисление очков 2024'!$Q$4:$R$69,2,FALSE),0)</f>
        <v>0</v>
      </c>
      <c r="AI69" s="6" t="s">
        <v>572</v>
      </c>
      <c r="AJ69" s="28">
        <f>IFERROR(VLOOKUP(AI69,'Начисление очков 2024'!$AA$4:$AB$69,2,FALSE),0)</f>
        <v>0</v>
      </c>
      <c r="AK69" s="32" t="s">
        <v>572</v>
      </c>
      <c r="AL69" s="31">
        <f>IFERROR(VLOOKUP(AK69,'Начисление очков 2024'!$AA$4:$AB$69,2,FALSE),0)</f>
        <v>0</v>
      </c>
      <c r="AM69" s="6" t="s">
        <v>572</v>
      </c>
      <c r="AN69" s="28">
        <f>IFERROR(VLOOKUP(AM69,'Начисление очков 2023'!$AF$4:$AG$69,2,FALSE),0)</f>
        <v>0</v>
      </c>
      <c r="AO69" s="32">
        <v>8</v>
      </c>
      <c r="AP69" s="31">
        <f>ROUND(IFERROR(VLOOKUP(AO69,'Начисление очков 2024'!$G$4:$H$69,2,FALSE),0)/4,0)</f>
        <v>28</v>
      </c>
      <c r="AQ69" s="6" t="s">
        <v>572</v>
      </c>
      <c r="AR69" s="28">
        <f>IFERROR(VLOOKUP(AQ69,'Начисление очков 2024'!$AA$4:$AB$69,2,FALSE),0)</f>
        <v>0</v>
      </c>
      <c r="AS69" s="32" t="s">
        <v>572</v>
      </c>
      <c r="AT69" s="31">
        <f>IFERROR(VLOOKUP(AS69,'Начисление очков 2024'!$G$4:$H$69,2,FALSE),0)</f>
        <v>0</v>
      </c>
      <c r="AU69" s="6" t="s">
        <v>572</v>
      </c>
      <c r="AV69" s="28">
        <f>IFERROR(VLOOKUP(AU69,'Начисление очков 2023'!$V$4:$W$69,2,FALSE),0)</f>
        <v>0</v>
      </c>
      <c r="AW69" s="32" t="s">
        <v>572</v>
      </c>
      <c r="AX69" s="31">
        <f>IFERROR(VLOOKUP(AW69,'Начисление очков 2024'!$Q$4:$R$69,2,FALSE),0)</f>
        <v>0</v>
      </c>
      <c r="AY69" s="6" t="s">
        <v>572</v>
      </c>
      <c r="AZ69" s="28">
        <f>IFERROR(VLOOKUP(AY69,'Начисление очков 2024'!$AA$4:$AB$69,2,FALSE),0)</f>
        <v>0</v>
      </c>
      <c r="BA69" s="32" t="s">
        <v>572</v>
      </c>
      <c r="BB69" s="31">
        <f>ROUND(IFERROR(VLOOKUP(BA69,'Начисление очков 2024'!$G$4:$H$69,2,FALSE),0)/4,0)</f>
        <v>0</v>
      </c>
      <c r="BC69" s="6" t="s">
        <v>572</v>
      </c>
      <c r="BD69" s="28">
        <f>IFERROR(VLOOKUP(BC69,'Начисление очков 2023'!$AA$4:$AB$69,2,FALSE),0)</f>
        <v>0</v>
      </c>
      <c r="BE69" s="32" t="s">
        <v>572</v>
      </c>
      <c r="BF69" s="31">
        <f>IFERROR(VLOOKUP(BE69,'Начисление очков 2024'!$G$4:$H$69,2,FALSE),0)</f>
        <v>0</v>
      </c>
      <c r="BG69" s="6" t="s">
        <v>572</v>
      </c>
      <c r="BH69" s="28">
        <f>IFERROR(VLOOKUP(BG69,'Начисление очков 2024'!$Q$4:$R$69,2,FALSE),0)</f>
        <v>0</v>
      </c>
      <c r="BI69" s="32" t="s">
        <v>572</v>
      </c>
      <c r="BJ69" s="31">
        <f>IFERROR(VLOOKUP(BI69,'Начисление очков 2024'!$AA$4:$AB$69,2,FALSE),0)</f>
        <v>0</v>
      </c>
      <c r="BK69" s="6" t="s">
        <v>572</v>
      </c>
      <c r="BL69" s="28">
        <f>IFERROR(VLOOKUP(BK69,'Начисление очков 2023'!$V$4:$W$69,2,FALSE),0)</f>
        <v>0</v>
      </c>
      <c r="BM69" s="32" t="s">
        <v>572</v>
      </c>
      <c r="BN69" s="31">
        <f>ROUND(IFERROR(VLOOKUP(BM69,'Начисление очков 2023'!$L$4:$M$69,2,FALSE),0)/4,0)</f>
        <v>0</v>
      </c>
      <c r="BO69" s="6" t="s">
        <v>572</v>
      </c>
      <c r="BP69" s="28">
        <f>IFERROR(VLOOKUP(BO69,'Начисление очков 2023'!$AA$4:$AB$69,2,FALSE),0)</f>
        <v>0</v>
      </c>
      <c r="BQ69" s="32">
        <v>16</v>
      </c>
      <c r="BR69" s="31">
        <f>ROUND(IFERROR(VLOOKUP(BQ69,'Начисление очков 2023'!$L$4:$M$69,2,FALSE),0)/4,0)</f>
        <v>8</v>
      </c>
      <c r="BS69" s="6" t="s">
        <v>572</v>
      </c>
      <c r="BT69" s="28">
        <f>IFERROR(VLOOKUP(BS69,'Начисление очков 2023'!$AA$4:$AB$69,2,FALSE),0)</f>
        <v>0</v>
      </c>
      <c r="BU69" s="32" t="s">
        <v>572</v>
      </c>
      <c r="BV69" s="31">
        <f>IFERROR(VLOOKUP(BU69,'Начисление очков 2023'!$L$4:$M$69,2,FALSE),0)</f>
        <v>0</v>
      </c>
      <c r="BW69" s="6" t="s">
        <v>572</v>
      </c>
      <c r="BX69" s="28">
        <f>IFERROR(VLOOKUP(BW69,'Начисление очков 2023'!$AA$4:$AB$69,2,FALSE),0)</f>
        <v>0</v>
      </c>
      <c r="BY69" s="32" t="s">
        <v>572</v>
      </c>
      <c r="BZ69" s="31">
        <f>IFERROR(VLOOKUP(BY69,'Начисление очков 2023'!$AF$4:$AG$69,2,FALSE),0)</f>
        <v>0</v>
      </c>
      <c r="CA69" s="6" t="s">
        <v>572</v>
      </c>
      <c r="CB69" s="28">
        <f>IFERROR(VLOOKUP(CA69,'Начисление очков 2023'!$V$4:$W$69,2,FALSE),0)</f>
        <v>0</v>
      </c>
      <c r="CC69" s="32" t="s">
        <v>572</v>
      </c>
      <c r="CD69" s="31">
        <f>IFERROR(VLOOKUP(CC69,'Начисление очков 2023'!$AA$4:$AB$69,2,FALSE),0)</f>
        <v>0</v>
      </c>
      <c r="CE69" s="47"/>
      <c r="CF69" s="96"/>
      <c r="CG69" s="32" t="s">
        <v>572</v>
      </c>
      <c r="CH69" s="31">
        <f>IFERROR(VLOOKUP(CG69,'Начисление очков 2023'!$AA$4:$AB$69,2,FALSE),0)</f>
        <v>0</v>
      </c>
      <c r="CI69" s="6">
        <v>33</v>
      </c>
      <c r="CJ69" s="28">
        <f>IFERROR(VLOOKUP(CI69,'Начисление очков 2023_1'!$B$4:$C$117,2,FALSE),0)</f>
        <v>33</v>
      </c>
      <c r="CK69" s="32" t="s">
        <v>572</v>
      </c>
      <c r="CL69" s="31">
        <f>IFERROR(VLOOKUP(CK69,'Начисление очков 2023'!$V$4:$W$69,2,FALSE),0)</f>
        <v>0</v>
      </c>
      <c r="CM69" s="6" t="s">
        <v>572</v>
      </c>
      <c r="CN69" s="28">
        <f>IFERROR(VLOOKUP(CM69,'Начисление очков 2023'!$AF$4:$AG$69,2,FALSE),0)</f>
        <v>0</v>
      </c>
      <c r="CO69" s="32" t="s">
        <v>572</v>
      </c>
      <c r="CP69" s="31">
        <f>IFERROR(VLOOKUP(CO69,'Начисление очков 2023'!$G$4:$H$69,2,FALSE),0)</f>
        <v>0</v>
      </c>
      <c r="CQ69" s="6" t="s">
        <v>572</v>
      </c>
      <c r="CR69" s="28">
        <f>IFERROR(VLOOKUP(CQ69,'Начисление очков 2023'!$AA$4:$AB$69,2,FALSE),0)</f>
        <v>0</v>
      </c>
      <c r="CS69" s="32" t="s">
        <v>572</v>
      </c>
      <c r="CT69" s="31">
        <f>IFERROR(VLOOKUP(CS69,'Начисление очков 2023'!$Q$4:$R$69,2,FALSE),0)</f>
        <v>0</v>
      </c>
      <c r="CU69" s="6" t="s">
        <v>572</v>
      </c>
      <c r="CV69" s="28">
        <f>IFERROR(VLOOKUP(CU69,'Начисление очков 2023'!$AF$4:$AG$69,2,FALSE),0)</f>
        <v>0</v>
      </c>
      <c r="CW69" s="32" t="s">
        <v>572</v>
      </c>
      <c r="CX69" s="31">
        <f>IFERROR(VLOOKUP(CW69,'Начисление очков 2023'!$AA$4:$AB$69,2,FALSE),0)</f>
        <v>0</v>
      </c>
      <c r="CY69" s="6" t="s">
        <v>572</v>
      </c>
      <c r="CZ69" s="28">
        <f>IFERROR(VLOOKUP(CY69,'Начисление очков 2023'!$AA$4:$AB$69,2,FALSE),0)</f>
        <v>0</v>
      </c>
      <c r="DA69" s="32" t="s">
        <v>572</v>
      </c>
      <c r="DB69" s="31">
        <f>IFERROR(VLOOKUP(DA69,'Начисление очков 2023'!$L$4:$M$69,2,FALSE),0)</f>
        <v>0</v>
      </c>
      <c r="DC69" s="6" t="s">
        <v>572</v>
      </c>
      <c r="DD69" s="28">
        <f>IFERROR(VLOOKUP(DC69,'Начисление очков 2023'!$L$4:$M$69,2,FALSE),0)</f>
        <v>0</v>
      </c>
      <c r="DE69" s="32" t="s">
        <v>572</v>
      </c>
      <c r="DF69" s="31">
        <f>IFERROR(VLOOKUP(DE69,'Начисление очков 2023'!$G$4:$H$69,2,FALSE),0)</f>
        <v>0</v>
      </c>
      <c r="DG69" s="6" t="s">
        <v>572</v>
      </c>
      <c r="DH69" s="28">
        <f>IFERROR(VLOOKUP(DG69,'Начисление очков 2023'!$AA$4:$AB$69,2,FALSE),0)</f>
        <v>0</v>
      </c>
      <c r="DI69" s="32" t="s">
        <v>572</v>
      </c>
      <c r="DJ69" s="31">
        <f>IFERROR(VLOOKUP(DI69,'Начисление очков 2023'!$AF$4:$AG$69,2,FALSE),0)</f>
        <v>0</v>
      </c>
      <c r="DK69" s="6">
        <v>32</v>
      </c>
      <c r="DL69" s="28">
        <f>IFERROR(VLOOKUP(DK69,'Начисление очков 2023'!$V$4:$W$69,2,FALSE),0)</f>
        <v>5</v>
      </c>
      <c r="DM69" s="32" t="s">
        <v>572</v>
      </c>
      <c r="DN69" s="31">
        <f>IFERROR(VLOOKUP(DM69,'Начисление очков 2023'!$Q$4:$R$69,2,FALSE),0)</f>
        <v>0</v>
      </c>
      <c r="DO69" s="6" t="s">
        <v>572</v>
      </c>
      <c r="DP69" s="28">
        <f>IFERROR(VLOOKUP(DO69,'Начисление очков 2023'!$AA$4:$AB$69,2,FALSE),0)</f>
        <v>0</v>
      </c>
      <c r="DQ69" s="32" t="s">
        <v>572</v>
      </c>
      <c r="DR69" s="31">
        <f>IFERROR(VLOOKUP(DQ69,'Начисление очков 2023'!$AA$4:$AB$69,2,FALSE),0)</f>
        <v>0</v>
      </c>
      <c r="DS69" s="6" t="s">
        <v>572</v>
      </c>
      <c r="DT69" s="28">
        <f>IFERROR(VLOOKUP(DS69,'Начисление очков 2023'!$AA$4:$AB$69,2,FALSE),0)</f>
        <v>0</v>
      </c>
      <c r="DU69" s="32" t="s">
        <v>572</v>
      </c>
      <c r="DV69" s="31">
        <f>IFERROR(VLOOKUP(DU69,'Начисление очков 2023'!$AF$4:$AG$69,2,FALSE),0)</f>
        <v>0</v>
      </c>
      <c r="DW69" s="6" t="s">
        <v>572</v>
      </c>
      <c r="DX69" s="28">
        <f>IFERROR(VLOOKUP(DW69,'Начисление очков 2023'!$AA$4:$AB$69,2,FALSE),0)</f>
        <v>0</v>
      </c>
      <c r="DY69" s="32">
        <v>36</v>
      </c>
      <c r="DZ69" s="31">
        <f>IFERROR(VLOOKUP(DY69,'Начисление очков 2023'!$B$4:$C$69,2,FALSE),0)</f>
        <v>27</v>
      </c>
      <c r="EA69" s="6" t="s">
        <v>572</v>
      </c>
      <c r="EB69" s="28">
        <f>IFERROR(VLOOKUP(EA69,'Начисление очков 2023'!$AA$4:$AB$69,2,FALSE),0)</f>
        <v>0</v>
      </c>
      <c r="EC69" s="32" t="s">
        <v>572</v>
      </c>
      <c r="ED69" s="31">
        <f>IFERROR(VLOOKUP(EC69,'Начисление очков 2023'!$V$4:$W$69,2,FALSE),0)</f>
        <v>0</v>
      </c>
      <c r="EE69" s="6" t="s">
        <v>572</v>
      </c>
      <c r="EF69" s="28">
        <f>IFERROR(VLOOKUP(EE69,'Начисление очков 2023'!$AA$4:$AB$69,2,FALSE),0)</f>
        <v>0</v>
      </c>
      <c r="EG69" s="32" t="s">
        <v>572</v>
      </c>
      <c r="EH69" s="31">
        <f>IFERROR(VLOOKUP(EG69,'Начисление очков 2023'!$AA$4:$AB$69,2,FALSE),0)</f>
        <v>0</v>
      </c>
      <c r="EI69" s="6" t="s">
        <v>572</v>
      </c>
      <c r="EJ69" s="28">
        <f>IFERROR(VLOOKUP(EI69,'Начисление очков 2023'!$G$4:$H$69,2,FALSE),0)</f>
        <v>0</v>
      </c>
      <c r="EK69" s="32" t="s">
        <v>572</v>
      </c>
      <c r="EL69" s="31">
        <f>IFERROR(VLOOKUP(EK69,'Начисление очков 2023'!$V$4:$W$69,2,FALSE),0)</f>
        <v>0</v>
      </c>
      <c r="EM69" s="6" t="s">
        <v>572</v>
      </c>
      <c r="EN69" s="28">
        <f>IFERROR(VLOOKUP(EM69,'Начисление очков 2023'!$B$4:$C$101,2,FALSE),0)</f>
        <v>0</v>
      </c>
      <c r="EO69" s="32" t="s">
        <v>572</v>
      </c>
      <c r="EP69" s="31">
        <f>IFERROR(VLOOKUP(EO69,'Начисление очков 2023'!$AA$4:$AB$69,2,FALSE),0)</f>
        <v>0</v>
      </c>
      <c r="EQ69" s="6" t="s">
        <v>572</v>
      </c>
      <c r="ER69" s="28">
        <f>IFERROR(VLOOKUP(EQ69,'Начисление очков 2023'!$AF$4:$AG$69,2,FALSE),0)</f>
        <v>0</v>
      </c>
      <c r="ES69" s="32">
        <v>16</v>
      </c>
      <c r="ET69" s="31">
        <f>IFERROR(VLOOKUP(ES69,'Начисление очков 2023'!$B$4:$C$101,2,FALSE),0)</f>
        <v>90</v>
      </c>
      <c r="EU69" s="6">
        <v>64</v>
      </c>
      <c r="EV69" s="28">
        <f>IFERROR(VLOOKUP(EU69,'Начисление очков 2023'!$G$4:$H$69,2,FALSE),0)</f>
        <v>1</v>
      </c>
      <c r="EW69" s="32" t="s">
        <v>572</v>
      </c>
      <c r="EX69" s="31">
        <f>IFERROR(VLOOKUP(EW69,'Начисление очков 2023'!$AA$4:$AB$69,2,FALSE),0)</f>
        <v>0</v>
      </c>
      <c r="EY69" s="6" t="s">
        <v>572</v>
      </c>
      <c r="EZ69" s="28">
        <f>IFERROR(VLOOKUP(EY69,'Начисление очков 2023'!$AA$4:$AB$69,2,FALSE),0)</f>
        <v>0</v>
      </c>
      <c r="FA69" s="32">
        <v>5</v>
      </c>
      <c r="FB69" s="31">
        <f>IFERROR(VLOOKUP(FA69,'Начисление очков 2023'!$L$4:$M$69,2,FALSE),0)</f>
        <v>90</v>
      </c>
      <c r="FC69" s="6" t="s">
        <v>572</v>
      </c>
      <c r="FD69" s="28">
        <f>IFERROR(VLOOKUP(FC69,'Начисление очков 2023'!$AF$4:$AG$69,2,FALSE),0)</f>
        <v>0</v>
      </c>
      <c r="FE69" s="32" t="s">
        <v>572</v>
      </c>
      <c r="FF69" s="31">
        <f>IFERROR(VLOOKUP(FE69,'Начисление очков 2023'!$AA$4:$AB$69,2,FALSE),0)</f>
        <v>0</v>
      </c>
      <c r="FG69" s="6" t="s">
        <v>572</v>
      </c>
      <c r="FH69" s="28">
        <f>IFERROR(VLOOKUP(FG69,'Начисление очков 2023'!$G$4:$H$69,2,FALSE),0)</f>
        <v>0</v>
      </c>
      <c r="FI69" s="32" t="s">
        <v>572</v>
      </c>
      <c r="FJ69" s="31">
        <f>IFERROR(VLOOKUP(FI69,'Начисление очков 2023'!$AA$4:$AB$69,2,FALSE),0)</f>
        <v>0</v>
      </c>
      <c r="FK69" s="6" t="s">
        <v>572</v>
      </c>
      <c r="FL69" s="28">
        <f>IFERROR(VLOOKUP(FK69,'Начисление очков 2023'!$AA$4:$AB$69,2,FALSE),0)</f>
        <v>0</v>
      </c>
      <c r="FM69" s="32" t="s">
        <v>572</v>
      </c>
      <c r="FN69" s="31">
        <f>IFERROR(VLOOKUP(FM69,'Начисление очков 2023'!$AA$4:$AB$69,2,FALSE),0)</f>
        <v>0</v>
      </c>
      <c r="FO69" s="6" t="s">
        <v>572</v>
      </c>
      <c r="FP69" s="28">
        <f>IFERROR(VLOOKUP(FO69,'Начисление очков 2023'!$AF$4:$AG$69,2,FALSE),0)</f>
        <v>0</v>
      </c>
      <c r="FQ69" s="109">
        <v>60</v>
      </c>
      <c r="FR69" s="110" t="s">
        <v>563</v>
      </c>
      <c r="FS69" s="110"/>
      <c r="FT69" s="109">
        <v>4</v>
      </c>
      <c r="FU69" s="111"/>
      <c r="FV69" s="108">
        <v>285</v>
      </c>
      <c r="FW69" s="106">
        <v>0</v>
      </c>
      <c r="FX69" s="107" t="s">
        <v>563</v>
      </c>
      <c r="FY69" s="108">
        <v>285</v>
      </c>
      <c r="FZ69" s="127" t="s">
        <v>572</v>
      </c>
      <c r="GA69" s="121">
        <f>IFERROR(VLOOKUP(FZ69,'Начисление очков 2023'!$AA$4:$AB$69,2,FALSE),0)</f>
        <v>0</v>
      </c>
    </row>
    <row r="70" spans="2:183" ht="15.95" customHeight="1" x14ac:dyDescent="0.25">
      <c r="B70" s="6" t="str">
        <f>IFERROR(INDEX('Ласт турнир'!$A$1:$A$96,MATCH($D70,'Ласт турнир'!$B$1:$B$96,0)),"")</f>
        <v/>
      </c>
      <c r="D70" s="39" t="s">
        <v>64</v>
      </c>
      <c r="E70" s="40">
        <f>E69+1</f>
        <v>61</v>
      </c>
      <c r="F70" s="59" t="str">
        <f>IF(FQ70=0," ",IF(FQ70-E70=0," ",FQ70-E70))</f>
        <v xml:space="preserve"> </v>
      </c>
      <c r="G70" s="44"/>
      <c r="H70" s="54">
        <v>4.5</v>
      </c>
      <c r="I70" s="134"/>
      <c r="J70" s="139">
        <f>AB70+AP70+BB70+BN70+BR70+SUMPRODUCT(LARGE((T70,V70,X70,Z70,AD70,AF70,AH70,AJ70,AL70,AN70,AR70,AT70,AV70,AX70,AZ70,BD70,BF70,BH70,BJ70,BL70,BP70,BT70,BV70,BX70,BZ70,CB70,CD70,CF70,CH70,CJ70,CL70,CN70,CP70,CR70,CT70,CV70,CX70,CZ70,DB70,DD70,DF70,DH70,DJ70,DL70,DN70,DP70,DR70,DT70,DV70,DX70,DZ70,EB70,ED70,EF70,EH70,EJ70,EL70,EN70,EP70,ER70,ET70,EV70,EX70,EZ70,FB70,FD70,FF70,FH70,FJ70,FL70,FN70,FP70),{1,2,3,4,5,6,7,8}))</f>
        <v>281</v>
      </c>
      <c r="K70" s="135">
        <f>J70-FV70</f>
        <v>0</v>
      </c>
      <c r="L70" s="140" t="str">
        <f>IF(SUMIF(S70:FP70,"&lt;0")&lt;&gt;0,SUMIF(S70:FP70,"&lt;0")*(-1)," ")</f>
        <v xml:space="preserve"> </v>
      </c>
      <c r="M70" s="141">
        <f>T70+V70+X70+Z70+AB70+AD70+AF70+AH70+AJ70+AL70+AN70+AP70+AR70+AT70+AV70+AX70+AZ70+BB70+BD70+BF70+BH70+BJ70+BL70+BN70+BP70+BR70+BT70+BV70+BX70+BZ70+CB70+CD70+CF70+CH70+CJ70+CL70+CN70+CP70+CR70+CT70+CV70+CX70+CZ70+DB70+DD70+DF70+DH70+DJ70+DL70+DN70+DP70+DR70+DT70+DV70+DX70+DZ70+EB70+ED70+EF70+EH70+EJ70+EL70+EN70+EP70+ER70+ET70+EV70+EX70+EZ70+FB70+FD70+FF70+FH70+FJ70+FL70+FN70+FP70</f>
        <v>281</v>
      </c>
      <c r="N70" s="135">
        <f>M70-FY70</f>
        <v>0</v>
      </c>
      <c r="O70" s="136">
        <f>ROUNDUP(COUNTIF(S70:FP70,"&gt; 0")/2,0)</f>
        <v>3</v>
      </c>
      <c r="P70" s="142">
        <f>IF(O70=0,"-",IF(O70-R70&gt;8,J70/(8+R70),J70/O70))</f>
        <v>93.666666666666671</v>
      </c>
      <c r="Q70" s="145">
        <f>IF(OR(M70=0,O70=0),"-",M70/O70)</f>
        <v>93.666666666666671</v>
      </c>
      <c r="R70" s="150">
        <f>+IF(AA70="",0,1)+IF(AO70="",0,1)++IF(BA70="",0,1)+IF(BM70="",0,1)+IF(BQ70="",0,1)</f>
        <v>0</v>
      </c>
      <c r="S70" s="6" t="s">
        <v>572</v>
      </c>
      <c r="T70" s="28">
        <f>IFERROR(VLOOKUP(S70,'Начисление очков 2024'!$AA$4:$AB$69,2,FALSE),0)</f>
        <v>0</v>
      </c>
      <c r="U70" s="32" t="s">
        <v>572</v>
      </c>
      <c r="V70" s="31">
        <f>IFERROR(VLOOKUP(U70,'Начисление очков 2024'!$AA$4:$AB$69,2,FALSE),0)</f>
        <v>0</v>
      </c>
      <c r="W70" s="6" t="s">
        <v>572</v>
      </c>
      <c r="X70" s="28">
        <f>IFERROR(VLOOKUP(W70,'Начисление очков 2024'!$L$4:$M$69,2,FALSE),0)</f>
        <v>0</v>
      </c>
      <c r="Y70" s="32" t="s">
        <v>572</v>
      </c>
      <c r="Z70" s="31">
        <f>IFERROR(VLOOKUP(Y70,'Начисление очков 2024'!$AA$4:$AB$69,2,FALSE),0)</f>
        <v>0</v>
      </c>
      <c r="AA70" s="6" t="s">
        <v>572</v>
      </c>
      <c r="AB70" s="28">
        <f>ROUND(IFERROR(VLOOKUP(AA70,'Начисление очков 2024'!$L$4:$M$69,2,FALSE),0)/4,0)</f>
        <v>0</v>
      </c>
      <c r="AC70" s="32" t="s">
        <v>572</v>
      </c>
      <c r="AD70" s="31">
        <f>IFERROR(VLOOKUP(AC70,'Начисление очков 2024'!$AA$4:$AB$69,2,FALSE),0)</f>
        <v>0</v>
      </c>
      <c r="AE70" s="6" t="s">
        <v>572</v>
      </c>
      <c r="AF70" s="28">
        <f>IFERROR(VLOOKUP(AE70,'Начисление очков 2024'!$AA$4:$AB$69,2,FALSE),0)</f>
        <v>0</v>
      </c>
      <c r="AG70" s="32" t="s">
        <v>572</v>
      </c>
      <c r="AH70" s="31">
        <f>IFERROR(VLOOKUP(AG70,'Начисление очков 2024'!$Q$4:$R$69,2,FALSE),0)</f>
        <v>0</v>
      </c>
      <c r="AI70" s="6" t="s">
        <v>572</v>
      </c>
      <c r="AJ70" s="28">
        <f>IFERROR(VLOOKUP(AI70,'Начисление очков 2024'!$AA$4:$AB$69,2,FALSE),0)</f>
        <v>0</v>
      </c>
      <c r="AK70" s="32" t="s">
        <v>572</v>
      </c>
      <c r="AL70" s="31">
        <f>IFERROR(VLOOKUP(AK70,'Начисление очков 2024'!$AA$4:$AB$69,2,FALSE),0)</f>
        <v>0</v>
      </c>
      <c r="AM70" s="6" t="s">
        <v>572</v>
      </c>
      <c r="AN70" s="28">
        <f>IFERROR(VLOOKUP(AM70,'Начисление очков 2023'!$AF$4:$AG$69,2,FALSE),0)</f>
        <v>0</v>
      </c>
      <c r="AO70" s="32" t="s">
        <v>572</v>
      </c>
      <c r="AP70" s="31">
        <f>ROUND(IFERROR(VLOOKUP(AO70,'Начисление очков 2024'!$G$4:$H$69,2,FALSE),0)/4,0)</f>
        <v>0</v>
      </c>
      <c r="AQ70" s="6" t="s">
        <v>572</v>
      </c>
      <c r="AR70" s="28">
        <f>IFERROR(VLOOKUP(AQ70,'Начисление очков 2024'!$AA$4:$AB$69,2,FALSE),0)</f>
        <v>0</v>
      </c>
      <c r="AS70" s="32" t="s">
        <v>572</v>
      </c>
      <c r="AT70" s="31">
        <f>IFERROR(VLOOKUP(AS70,'Начисление очков 2024'!$G$4:$H$69,2,FALSE),0)</f>
        <v>0</v>
      </c>
      <c r="AU70" s="6" t="s">
        <v>572</v>
      </c>
      <c r="AV70" s="28">
        <f>IFERROR(VLOOKUP(AU70,'Начисление очков 2023'!$V$4:$W$69,2,FALSE),0)</f>
        <v>0</v>
      </c>
      <c r="AW70" s="32">
        <v>1</v>
      </c>
      <c r="AX70" s="31">
        <f>IFERROR(VLOOKUP(AW70,'Начисление очков 2024'!$Q$4:$R$69,2,FALSE),0)</f>
        <v>215</v>
      </c>
      <c r="AY70" s="6" t="s">
        <v>572</v>
      </c>
      <c r="AZ70" s="28">
        <f>IFERROR(VLOOKUP(AY70,'Начисление очков 2024'!$AA$4:$AB$69,2,FALSE),0)</f>
        <v>0</v>
      </c>
      <c r="BA70" s="32" t="s">
        <v>572</v>
      </c>
      <c r="BB70" s="31">
        <f>ROUND(IFERROR(VLOOKUP(BA70,'Начисление очков 2024'!$G$4:$H$69,2,FALSE),0)/4,0)</f>
        <v>0</v>
      </c>
      <c r="BC70" s="6" t="s">
        <v>572</v>
      </c>
      <c r="BD70" s="28">
        <f>IFERROR(VLOOKUP(BC70,'Начисление очков 2023'!$AA$4:$AB$69,2,FALSE),0)</f>
        <v>0</v>
      </c>
      <c r="BE70" s="32">
        <v>17</v>
      </c>
      <c r="BF70" s="31">
        <f>IFERROR(VLOOKUP(BE70,'Начисление очков 2024'!$G$4:$H$69,2,FALSE),0)</f>
        <v>50</v>
      </c>
      <c r="BG70" s="6" t="s">
        <v>572</v>
      </c>
      <c r="BH70" s="28">
        <f>IFERROR(VLOOKUP(BG70,'Начисление очков 2024'!$Q$4:$R$69,2,FALSE),0)</f>
        <v>0</v>
      </c>
      <c r="BI70" s="32" t="s">
        <v>572</v>
      </c>
      <c r="BJ70" s="31">
        <f>IFERROR(VLOOKUP(BI70,'Начисление очков 2024'!$AA$4:$AB$69,2,FALSE),0)</f>
        <v>0</v>
      </c>
      <c r="BK70" s="6" t="s">
        <v>572</v>
      </c>
      <c r="BL70" s="28">
        <f>IFERROR(VLOOKUP(BK70,'Начисление очков 2023'!$V$4:$W$69,2,FALSE),0)</f>
        <v>0</v>
      </c>
      <c r="BM70" s="32" t="s">
        <v>572</v>
      </c>
      <c r="BN70" s="31">
        <f>ROUND(IFERROR(VLOOKUP(BM70,'Начисление очков 2023'!$L$4:$M$69,2,FALSE),0)/4,0)</f>
        <v>0</v>
      </c>
      <c r="BO70" s="6" t="s">
        <v>572</v>
      </c>
      <c r="BP70" s="28">
        <f>IFERROR(VLOOKUP(BO70,'Начисление очков 2023'!$AA$4:$AB$69,2,FALSE),0)</f>
        <v>0</v>
      </c>
      <c r="BQ70" s="32" t="s">
        <v>572</v>
      </c>
      <c r="BR70" s="31">
        <f>ROUND(IFERROR(VLOOKUP(BQ70,'Начисление очков 2023'!$L$4:$M$69,2,FALSE),0)/4,0)</f>
        <v>0</v>
      </c>
      <c r="BS70" s="6" t="s">
        <v>572</v>
      </c>
      <c r="BT70" s="28">
        <f>IFERROR(VLOOKUP(BS70,'Начисление очков 2023'!$AA$4:$AB$69,2,FALSE),0)</f>
        <v>0</v>
      </c>
      <c r="BU70" s="32" t="s">
        <v>572</v>
      </c>
      <c r="BV70" s="31">
        <f>IFERROR(VLOOKUP(BU70,'Начисление очков 2023'!$L$4:$M$69,2,FALSE),0)</f>
        <v>0</v>
      </c>
      <c r="BW70" s="6" t="s">
        <v>572</v>
      </c>
      <c r="BX70" s="28">
        <f>IFERROR(VLOOKUP(BW70,'Начисление очков 2023'!$AA$4:$AB$69,2,FALSE),0)</f>
        <v>0</v>
      </c>
      <c r="BY70" s="32" t="s">
        <v>572</v>
      </c>
      <c r="BZ70" s="31">
        <f>IFERROR(VLOOKUP(BY70,'Начисление очков 2023'!$AF$4:$AG$69,2,FALSE),0)</f>
        <v>0</v>
      </c>
      <c r="CA70" s="6" t="s">
        <v>572</v>
      </c>
      <c r="CB70" s="28">
        <f>IFERROR(VLOOKUP(CA70,'Начисление очков 2023'!$V$4:$W$69,2,FALSE),0)</f>
        <v>0</v>
      </c>
      <c r="CC70" s="32" t="s">
        <v>572</v>
      </c>
      <c r="CD70" s="31">
        <f>IFERROR(VLOOKUP(CC70,'Начисление очков 2023'!$AA$4:$AB$69,2,FALSE),0)</f>
        <v>0</v>
      </c>
      <c r="CE70" s="47"/>
      <c r="CF70" s="96"/>
      <c r="CG70" s="32" t="s">
        <v>572</v>
      </c>
      <c r="CH70" s="31">
        <f>IFERROR(VLOOKUP(CG70,'Начисление очков 2023'!$AA$4:$AB$69,2,FALSE),0)</f>
        <v>0</v>
      </c>
      <c r="CI70" s="6" t="s">
        <v>572</v>
      </c>
      <c r="CJ70" s="28">
        <f>IFERROR(VLOOKUP(CI70,'Начисление очков 2023_1'!$B$4:$C$117,2,FALSE),0)</f>
        <v>0</v>
      </c>
      <c r="CK70" s="32" t="s">
        <v>572</v>
      </c>
      <c r="CL70" s="31">
        <f>IFERROR(VLOOKUP(CK70,'Начисление очков 2023'!$V$4:$W$69,2,FALSE),0)</f>
        <v>0</v>
      </c>
      <c r="CM70" s="6" t="s">
        <v>572</v>
      </c>
      <c r="CN70" s="28">
        <f>IFERROR(VLOOKUP(CM70,'Начисление очков 2023'!$AF$4:$AG$69,2,FALSE),0)</f>
        <v>0</v>
      </c>
      <c r="CO70" s="32" t="s">
        <v>572</v>
      </c>
      <c r="CP70" s="31">
        <f>IFERROR(VLOOKUP(CO70,'Начисление очков 2023'!$G$4:$H$69,2,FALSE),0)</f>
        <v>0</v>
      </c>
      <c r="CQ70" s="6" t="s">
        <v>572</v>
      </c>
      <c r="CR70" s="28">
        <f>IFERROR(VLOOKUP(CQ70,'Начисление очков 2023'!$AA$4:$AB$69,2,FALSE),0)</f>
        <v>0</v>
      </c>
      <c r="CS70" s="32" t="s">
        <v>572</v>
      </c>
      <c r="CT70" s="31">
        <f>IFERROR(VLOOKUP(CS70,'Начисление очков 2023'!$Q$4:$R$69,2,FALSE),0)</f>
        <v>0</v>
      </c>
      <c r="CU70" s="6" t="s">
        <v>572</v>
      </c>
      <c r="CV70" s="28">
        <f>IFERROR(VLOOKUP(CU70,'Начисление очков 2023'!$AF$4:$AG$69,2,FALSE),0)</f>
        <v>0</v>
      </c>
      <c r="CW70" s="32" t="s">
        <v>572</v>
      </c>
      <c r="CX70" s="31">
        <f>IFERROR(VLOOKUP(CW70,'Начисление очков 2023'!$AA$4:$AB$69,2,FALSE),0)</f>
        <v>0</v>
      </c>
      <c r="CY70" s="6" t="s">
        <v>572</v>
      </c>
      <c r="CZ70" s="28">
        <f>IFERROR(VLOOKUP(CY70,'Начисление очков 2023'!$AA$4:$AB$69,2,FALSE),0)</f>
        <v>0</v>
      </c>
      <c r="DA70" s="32" t="s">
        <v>572</v>
      </c>
      <c r="DB70" s="31">
        <f>IFERROR(VLOOKUP(DA70,'Начисление очков 2023'!$L$4:$M$69,2,FALSE),0)</f>
        <v>0</v>
      </c>
      <c r="DC70" s="6" t="s">
        <v>572</v>
      </c>
      <c r="DD70" s="28">
        <f>IFERROR(VLOOKUP(DC70,'Начисление очков 2023'!$L$4:$M$69,2,FALSE),0)</f>
        <v>0</v>
      </c>
      <c r="DE70" s="32" t="s">
        <v>572</v>
      </c>
      <c r="DF70" s="31">
        <f>IFERROR(VLOOKUP(DE70,'Начисление очков 2023'!$G$4:$H$69,2,FALSE),0)</f>
        <v>0</v>
      </c>
      <c r="DG70" s="6" t="s">
        <v>572</v>
      </c>
      <c r="DH70" s="28">
        <f>IFERROR(VLOOKUP(DG70,'Начисление очков 2023'!$AA$4:$AB$69,2,FALSE),0)</f>
        <v>0</v>
      </c>
      <c r="DI70" s="32" t="s">
        <v>572</v>
      </c>
      <c r="DJ70" s="31">
        <f>IFERROR(VLOOKUP(DI70,'Начисление очков 2023'!$AF$4:$AG$69,2,FALSE),0)</f>
        <v>0</v>
      </c>
      <c r="DK70" s="6" t="s">
        <v>572</v>
      </c>
      <c r="DL70" s="28">
        <f>IFERROR(VLOOKUP(DK70,'Начисление очков 2023'!$V$4:$W$69,2,FALSE),0)</f>
        <v>0</v>
      </c>
      <c r="DM70" s="32" t="s">
        <v>572</v>
      </c>
      <c r="DN70" s="31">
        <f>IFERROR(VLOOKUP(DM70,'Начисление очков 2023'!$Q$4:$R$69,2,FALSE),0)</f>
        <v>0</v>
      </c>
      <c r="DO70" s="6" t="s">
        <v>572</v>
      </c>
      <c r="DP70" s="28">
        <f>IFERROR(VLOOKUP(DO70,'Начисление очков 2023'!$AA$4:$AB$69,2,FALSE),0)</f>
        <v>0</v>
      </c>
      <c r="DQ70" s="32" t="s">
        <v>572</v>
      </c>
      <c r="DR70" s="31">
        <f>IFERROR(VLOOKUP(DQ70,'Начисление очков 2023'!$AA$4:$AB$69,2,FALSE),0)</f>
        <v>0</v>
      </c>
      <c r="DS70" s="6" t="s">
        <v>572</v>
      </c>
      <c r="DT70" s="28">
        <f>IFERROR(VLOOKUP(DS70,'Начисление очков 2023'!$AA$4:$AB$69,2,FALSE),0)</f>
        <v>0</v>
      </c>
      <c r="DU70" s="32" t="s">
        <v>572</v>
      </c>
      <c r="DV70" s="31">
        <f>IFERROR(VLOOKUP(DU70,'Начисление очков 2023'!$AF$4:$AG$69,2,FALSE),0)</f>
        <v>0</v>
      </c>
      <c r="DW70" s="6" t="s">
        <v>572</v>
      </c>
      <c r="DX70" s="28">
        <f>IFERROR(VLOOKUP(DW70,'Начисление очков 2023'!$AA$4:$AB$69,2,FALSE),0)</f>
        <v>0</v>
      </c>
      <c r="DY70" s="32" t="s">
        <v>572</v>
      </c>
      <c r="DZ70" s="31">
        <f>IFERROR(VLOOKUP(DY70,'Начисление очков 2023'!$B$4:$C$69,2,FALSE),0)</f>
        <v>0</v>
      </c>
      <c r="EA70" s="6" t="s">
        <v>572</v>
      </c>
      <c r="EB70" s="28">
        <f>IFERROR(VLOOKUP(EA70,'Начисление очков 2023'!$AA$4:$AB$69,2,FALSE),0)</f>
        <v>0</v>
      </c>
      <c r="EC70" s="32" t="s">
        <v>572</v>
      </c>
      <c r="ED70" s="31">
        <f>IFERROR(VLOOKUP(EC70,'Начисление очков 2023'!$V$4:$W$69,2,FALSE),0)</f>
        <v>0</v>
      </c>
      <c r="EE70" s="6" t="s">
        <v>572</v>
      </c>
      <c r="EF70" s="28">
        <f>IFERROR(VLOOKUP(EE70,'Начисление очков 2023'!$AA$4:$AB$69,2,FALSE),0)</f>
        <v>0</v>
      </c>
      <c r="EG70" s="32" t="s">
        <v>572</v>
      </c>
      <c r="EH70" s="31">
        <f>IFERROR(VLOOKUP(EG70,'Начисление очков 2023'!$AA$4:$AB$69,2,FALSE),0)</f>
        <v>0</v>
      </c>
      <c r="EI70" s="6" t="s">
        <v>572</v>
      </c>
      <c r="EJ70" s="28">
        <f>IFERROR(VLOOKUP(EI70,'Начисление очков 2023'!$G$4:$H$69,2,FALSE),0)</f>
        <v>0</v>
      </c>
      <c r="EK70" s="32" t="s">
        <v>572</v>
      </c>
      <c r="EL70" s="31">
        <f>IFERROR(VLOOKUP(EK70,'Начисление очков 2023'!$V$4:$W$69,2,FALSE),0)</f>
        <v>0</v>
      </c>
      <c r="EM70" s="6" t="s">
        <v>572</v>
      </c>
      <c r="EN70" s="28">
        <f>IFERROR(VLOOKUP(EM70,'Начисление очков 2023'!$B$4:$C$101,2,FALSE),0)</f>
        <v>0</v>
      </c>
      <c r="EO70" s="32" t="s">
        <v>572</v>
      </c>
      <c r="EP70" s="31">
        <f>IFERROR(VLOOKUP(EO70,'Начисление очков 2023'!$AA$4:$AB$69,2,FALSE),0)</f>
        <v>0</v>
      </c>
      <c r="EQ70" s="6" t="s">
        <v>572</v>
      </c>
      <c r="ER70" s="28">
        <f>IFERROR(VLOOKUP(EQ70,'Начисление очков 2023'!$AF$4:$AG$69,2,FALSE),0)</f>
        <v>0</v>
      </c>
      <c r="ES70" s="32">
        <v>56</v>
      </c>
      <c r="ET70" s="31">
        <f>IFERROR(VLOOKUP(ES70,'Начисление очков 2023'!$B$4:$C$101,2,FALSE),0)</f>
        <v>16</v>
      </c>
      <c r="EU70" s="6" t="s">
        <v>572</v>
      </c>
      <c r="EV70" s="28">
        <f>IFERROR(VLOOKUP(EU70,'Начисление очков 2023'!$G$4:$H$69,2,FALSE),0)</f>
        <v>0</v>
      </c>
      <c r="EW70" s="32" t="s">
        <v>572</v>
      </c>
      <c r="EX70" s="31">
        <f>IFERROR(VLOOKUP(EW70,'Начисление очков 2023'!$AA$4:$AB$69,2,FALSE),0)</f>
        <v>0</v>
      </c>
      <c r="EY70" s="6" t="s">
        <v>572</v>
      </c>
      <c r="EZ70" s="28">
        <f>IFERROR(VLOOKUP(EY70,'Начисление очков 2023'!$AA$4:$AB$69,2,FALSE),0)</f>
        <v>0</v>
      </c>
      <c r="FA70" s="32" t="s">
        <v>572</v>
      </c>
      <c r="FB70" s="31">
        <f>IFERROR(VLOOKUP(FA70,'Начисление очков 2023'!$L$4:$M$69,2,FALSE),0)</f>
        <v>0</v>
      </c>
      <c r="FC70" s="6" t="s">
        <v>572</v>
      </c>
      <c r="FD70" s="28">
        <f>IFERROR(VLOOKUP(FC70,'Начисление очков 2023'!$AF$4:$AG$69,2,FALSE),0)</f>
        <v>0</v>
      </c>
      <c r="FE70" s="32" t="s">
        <v>572</v>
      </c>
      <c r="FF70" s="31">
        <f>IFERROR(VLOOKUP(FE70,'Начисление очков 2023'!$AA$4:$AB$69,2,FALSE),0)</f>
        <v>0</v>
      </c>
      <c r="FG70" s="6" t="s">
        <v>572</v>
      </c>
      <c r="FH70" s="28">
        <f>IFERROR(VLOOKUP(FG70,'Начисление очков 2023'!$G$4:$H$69,2,FALSE),0)</f>
        <v>0</v>
      </c>
      <c r="FI70" s="32" t="s">
        <v>572</v>
      </c>
      <c r="FJ70" s="31">
        <f>IFERROR(VLOOKUP(FI70,'Начисление очков 2023'!$AA$4:$AB$69,2,FALSE),0)</f>
        <v>0</v>
      </c>
      <c r="FK70" s="6" t="s">
        <v>572</v>
      </c>
      <c r="FL70" s="28">
        <f>IFERROR(VLOOKUP(FK70,'Начисление очков 2023'!$AA$4:$AB$69,2,FALSE),0)</f>
        <v>0</v>
      </c>
      <c r="FM70" s="32" t="s">
        <v>572</v>
      </c>
      <c r="FN70" s="31">
        <f>IFERROR(VLOOKUP(FM70,'Начисление очков 2023'!$AA$4:$AB$69,2,FALSE),0)</f>
        <v>0</v>
      </c>
      <c r="FO70" s="6" t="s">
        <v>572</v>
      </c>
      <c r="FP70" s="28">
        <f>IFERROR(VLOOKUP(FO70,'Начисление очков 2023'!$AF$4:$AG$69,2,FALSE),0)</f>
        <v>0</v>
      </c>
      <c r="FQ70" s="109">
        <v>61</v>
      </c>
      <c r="FR70" s="110" t="s">
        <v>563</v>
      </c>
      <c r="FS70" s="110"/>
      <c r="FT70" s="109">
        <v>4.5</v>
      </c>
      <c r="FU70" s="111"/>
      <c r="FV70" s="108">
        <v>281</v>
      </c>
      <c r="FW70" s="106">
        <v>0</v>
      </c>
      <c r="FX70" s="107" t="s">
        <v>563</v>
      </c>
      <c r="FY70" s="108">
        <v>281</v>
      </c>
      <c r="FZ70" s="127" t="s">
        <v>572</v>
      </c>
      <c r="GA70" s="121">
        <f>IFERROR(VLOOKUP(FZ70,'Начисление очков 2023'!$AA$4:$AB$69,2,FALSE),0)</f>
        <v>0</v>
      </c>
    </row>
    <row r="71" spans="2:183" ht="15.95" customHeight="1" x14ac:dyDescent="0.25">
      <c r="B71" s="6" t="str">
        <f>IFERROR(INDEX('Ласт турнир'!$A$1:$A$96,MATCH($D71,'Ласт турнир'!$B$1:$B$96,0)),"")</f>
        <v/>
      </c>
      <c r="D71" s="39" t="s">
        <v>388</v>
      </c>
      <c r="E71" s="40">
        <f>E70+1</f>
        <v>62</v>
      </c>
      <c r="F71" s="59" t="str">
        <f>IF(FQ71=0," ",IF(FQ71-E71=0," ",FQ71-E71))</f>
        <v xml:space="preserve"> </v>
      </c>
      <c r="G71" s="44"/>
      <c r="H71" s="54">
        <v>3.5</v>
      </c>
      <c r="I71" s="134"/>
      <c r="J71" s="139">
        <f>AB71+AP71+BB71+BN71+BR71+SUMPRODUCT(LARGE((T71,V71,X71,Z71,AD71,AF71,AH71,AJ71,AL71,AN71,AR71,AT71,AV71,AX71,AZ71,BD71,BF71,BH71,BJ71,BL71,BP71,BT71,BV71,BX71,BZ71,CB71,CD71,CF71,CH71,CJ71,CL71,CN71,CP71,CR71,CT71,CV71,CX71,CZ71,DB71,DD71,DF71,DH71,DJ71,DL71,DN71,DP71,DR71,DT71,DV71,DX71,DZ71,EB71,ED71,EF71,EH71,EJ71,EL71,EN71,EP71,ER71,ET71,EV71,EX71,EZ71,FB71,FD71,FF71,FH71,FJ71,FL71,FN71,FP71),{1,2,3,4,5,6,7,8}))</f>
        <v>273</v>
      </c>
      <c r="K71" s="135">
        <f>J71-FV71</f>
        <v>0</v>
      </c>
      <c r="L71" s="140" t="str">
        <f>IF(SUMIF(S71:FP71,"&lt;0")&lt;&gt;0,SUMIF(S71:FP71,"&lt;0")*(-1)," ")</f>
        <v xml:space="preserve"> </v>
      </c>
      <c r="M71" s="141">
        <f>T71+V71+X71+Z71+AB71+AD71+AF71+AH71+AJ71+AL71+AN71+AP71+AR71+AT71+AV71+AX71+AZ71+BB71+BD71+BF71+BH71+BJ71+BL71+BN71+BP71+BR71+BT71+BV71+BX71+BZ71+CB71+CD71+CF71+CH71+CJ71+CL71+CN71+CP71+CR71+CT71+CV71+CX71+CZ71+DB71+DD71+DF71+DH71+DJ71+DL71+DN71+DP71+DR71+DT71+DV71+DX71+DZ71+EB71+ED71+EF71+EH71+EJ71+EL71+EN71+EP71+ER71+ET71+EV71+EX71+EZ71+FB71+FD71+FF71+FH71+FJ71+FL71+FN71+FP71</f>
        <v>324</v>
      </c>
      <c r="N71" s="135">
        <f>M71-FY71</f>
        <v>0</v>
      </c>
      <c r="O71" s="136">
        <f>ROUNDUP(COUNTIF(S71:FP71,"&gt; 0")/2,0)</f>
        <v>15</v>
      </c>
      <c r="P71" s="142">
        <f>IF(O71=0,"-",IF(O71-R71&gt;8,J71/(8+R71),J71/O71))</f>
        <v>34.125</v>
      </c>
      <c r="Q71" s="145">
        <f>IF(OR(M71=0,O71=0),"-",M71/O71)</f>
        <v>21.6</v>
      </c>
      <c r="R71" s="150">
        <f>+IF(AA71="",0,1)+IF(AO71="",0,1)++IF(BA71="",0,1)+IF(BM71="",0,1)+IF(BQ71="",0,1)</f>
        <v>0</v>
      </c>
      <c r="S71" s="6" t="s">
        <v>572</v>
      </c>
      <c r="T71" s="28">
        <f>IFERROR(VLOOKUP(S71,'Начисление очков 2024'!$AA$4:$AB$69,2,FALSE),0)</f>
        <v>0</v>
      </c>
      <c r="U71" s="32" t="s">
        <v>572</v>
      </c>
      <c r="V71" s="31">
        <f>IFERROR(VLOOKUP(U71,'Начисление очков 2024'!$AA$4:$AB$69,2,FALSE),0)</f>
        <v>0</v>
      </c>
      <c r="W71" s="6" t="s">
        <v>572</v>
      </c>
      <c r="X71" s="28">
        <f>IFERROR(VLOOKUP(W71,'Начисление очков 2024'!$L$4:$M$69,2,FALSE),0)</f>
        <v>0</v>
      </c>
      <c r="Y71" s="32" t="s">
        <v>572</v>
      </c>
      <c r="Z71" s="31">
        <f>IFERROR(VLOOKUP(Y71,'Начисление очков 2024'!$AA$4:$AB$69,2,FALSE),0)</f>
        <v>0</v>
      </c>
      <c r="AA71" s="6" t="s">
        <v>572</v>
      </c>
      <c r="AB71" s="28">
        <f>ROUND(IFERROR(VLOOKUP(AA71,'Начисление очков 2024'!$L$4:$M$69,2,FALSE),0)/4,0)</f>
        <v>0</v>
      </c>
      <c r="AC71" s="32" t="s">
        <v>572</v>
      </c>
      <c r="AD71" s="31">
        <f>IFERROR(VLOOKUP(AC71,'Начисление очков 2024'!$AA$4:$AB$69,2,FALSE),0)</f>
        <v>0</v>
      </c>
      <c r="AE71" s="6" t="s">
        <v>572</v>
      </c>
      <c r="AF71" s="28">
        <f>IFERROR(VLOOKUP(AE71,'Начисление очков 2024'!$AA$4:$AB$69,2,FALSE),0)</f>
        <v>0</v>
      </c>
      <c r="AG71" s="32">
        <v>16</v>
      </c>
      <c r="AH71" s="31">
        <f>IFERROR(VLOOKUP(AG71,'Начисление очков 2024'!$Q$4:$R$69,2,FALSE),0)</f>
        <v>19</v>
      </c>
      <c r="AI71" s="6" t="s">
        <v>572</v>
      </c>
      <c r="AJ71" s="28">
        <f>IFERROR(VLOOKUP(AI71,'Начисление очков 2024'!$AA$4:$AB$69,2,FALSE),0)</f>
        <v>0</v>
      </c>
      <c r="AK71" s="32" t="s">
        <v>572</v>
      </c>
      <c r="AL71" s="31">
        <f>IFERROR(VLOOKUP(AK71,'Начисление очков 2024'!$AA$4:$AB$69,2,FALSE),0)</f>
        <v>0</v>
      </c>
      <c r="AM71" s="6" t="s">
        <v>572</v>
      </c>
      <c r="AN71" s="28">
        <f>IFERROR(VLOOKUP(AM71,'Начисление очков 2023'!$AF$4:$AG$69,2,FALSE),0)</f>
        <v>0</v>
      </c>
      <c r="AO71" s="32" t="s">
        <v>572</v>
      </c>
      <c r="AP71" s="31">
        <f>ROUND(IFERROR(VLOOKUP(AO71,'Начисление очков 2024'!$G$4:$H$69,2,FALSE),0)/4,0)</f>
        <v>0</v>
      </c>
      <c r="AQ71" s="6" t="s">
        <v>572</v>
      </c>
      <c r="AR71" s="28">
        <f>IFERROR(VLOOKUP(AQ71,'Начисление очков 2024'!$AA$4:$AB$69,2,FALSE),0)</f>
        <v>0</v>
      </c>
      <c r="AS71" s="32">
        <v>36</v>
      </c>
      <c r="AT71" s="31">
        <f>IFERROR(VLOOKUP(AS71,'Начисление очков 2024'!$G$4:$H$69,2,FALSE),0)</f>
        <v>8</v>
      </c>
      <c r="AU71" s="6" t="s">
        <v>572</v>
      </c>
      <c r="AV71" s="28">
        <f>IFERROR(VLOOKUP(AU71,'Начисление очков 2023'!$V$4:$W$69,2,FALSE),0)</f>
        <v>0</v>
      </c>
      <c r="AW71" s="32">
        <v>24</v>
      </c>
      <c r="AX71" s="31">
        <f>IFERROR(VLOOKUP(AW71,'Начисление очков 2024'!$Q$4:$R$69,2,FALSE),0)</f>
        <v>8</v>
      </c>
      <c r="AY71" s="6" t="s">
        <v>572</v>
      </c>
      <c r="AZ71" s="28">
        <f>IFERROR(VLOOKUP(AY71,'Начисление очков 2024'!$AA$4:$AB$69,2,FALSE),0)</f>
        <v>0</v>
      </c>
      <c r="BA71" s="32" t="s">
        <v>572</v>
      </c>
      <c r="BB71" s="31">
        <f>ROUND(IFERROR(VLOOKUP(BA71,'Начисление очков 2024'!$G$4:$H$69,2,FALSE),0)/4,0)</f>
        <v>0</v>
      </c>
      <c r="BC71" s="6" t="s">
        <v>572</v>
      </c>
      <c r="BD71" s="28">
        <f>IFERROR(VLOOKUP(BC71,'Начисление очков 2023'!$AA$4:$AB$69,2,FALSE),0)</f>
        <v>0</v>
      </c>
      <c r="BE71" s="32" t="s">
        <v>572</v>
      </c>
      <c r="BF71" s="31">
        <f>IFERROR(VLOOKUP(BE71,'Начисление очков 2024'!$G$4:$H$69,2,FALSE),0)</f>
        <v>0</v>
      </c>
      <c r="BG71" s="6">
        <v>20</v>
      </c>
      <c r="BH71" s="28">
        <f>IFERROR(VLOOKUP(BG71,'Начисление очков 2024'!$Q$4:$R$69,2,FALSE),0)</f>
        <v>12</v>
      </c>
      <c r="BI71" s="32" t="s">
        <v>572</v>
      </c>
      <c r="BJ71" s="31">
        <f>IFERROR(VLOOKUP(BI71,'Начисление очков 2024'!$AA$4:$AB$69,2,FALSE),0)</f>
        <v>0</v>
      </c>
      <c r="BK71" s="6" t="s">
        <v>572</v>
      </c>
      <c r="BL71" s="28">
        <f>IFERROR(VLOOKUP(BK71,'Начисление очков 2023'!$V$4:$W$69,2,FALSE),0)</f>
        <v>0</v>
      </c>
      <c r="BM71" s="32" t="s">
        <v>572</v>
      </c>
      <c r="BN71" s="31">
        <f>ROUND(IFERROR(VLOOKUP(BM71,'Начисление очков 2023'!$L$4:$M$69,2,FALSE),0)/4,0)</f>
        <v>0</v>
      </c>
      <c r="BO71" s="6" t="s">
        <v>572</v>
      </c>
      <c r="BP71" s="28">
        <f>IFERROR(VLOOKUP(BO71,'Начисление очков 2023'!$AA$4:$AB$69,2,FALSE),0)</f>
        <v>0</v>
      </c>
      <c r="BQ71" s="32" t="s">
        <v>572</v>
      </c>
      <c r="BR71" s="31">
        <f>ROUND(IFERROR(VLOOKUP(BQ71,'Начисление очков 2023'!$L$4:$M$69,2,FALSE),0)/4,0)</f>
        <v>0</v>
      </c>
      <c r="BS71" s="6" t="s">
        <v>572</v>
      </c>
      <c r="BT71" s="28">
        <f>IFERROR(VLOOKUP(BS71,'Начисление очков 2023'!$AA$4:$AB$69,2,FALSE),0)</f>
        <v>0</v>
      </c>
      <c r="BU71" s="32" t="s">
        <v>572</v>
      </c>
      <c r="BV71" s="31">
        <f>IFERROR(VLOOKUP(BU71,'Начисление очков 2023'!$L$4:$M$69,2,FALSE),0)</f>
        <v>0</v>
      </c>
      <c r="BW71" s="6" t="s">
        <v>572</v>
      </c>
      <c r="BX71" s="28">
        <f>IFERROR(VLOOKUP(BW71,'Начисление очков 2023'!$AA$4:$AB$69,2,FALSE),0)</f>
        <v>0</v>
      </c>
      <c r="BY71" s="32" t="s">
        <v>572</v>
      </c>
      <c r="BZ71" s="31">
        <f>IFERROR(VLOOKUP(BY71,'Начисление очков 2023'!$AF$4:$AG$69,2,FALSE),0)</f>
        <v>0</v>
      </c>
      <c r="CA71" s="6">
        <v>32</v>
      </c>
      <c r="CB71" s="28">
        <f>IFERROR(VLOOKUP(CA71,'Начисление очков 2023'!$V$4:$W$69,2,FALSE),0)</f>
        <v>5</v>
      </c>
      <c r="CC71" s="32" t="s">
        <v>572</v>
      </c>
      <c r="CD71" s="31">
        <f>IFERROR(VLOOKUP(CC71,'Начисление очков 2023'!$AA$4:$AB$69,2,FALSE),0)</f>
        <v>0</v>
      </c>
      <c r="CE71" s="47"/>
      <c r="CF71" s="96"/>
      <c r="CG71" s="32" t="s">
        <v>572</v>
      </c>
      <c r="CH71" s="31">
        <f>IFERROR(VLOOKUP(CG71,'Начисление очков 2023'!$AA$4:$AB$69,2,FALSE),0)</f>
        <v>0</v>
      </c>
      <c r="CI71" s="6">
        <v>40</v>
      </c>
      <c r="CJ71" s="28">
        <f>IFERROR(VLOOKUP(CI71,'Начисление очков 2023_1'!$B$4:$C$117,2,FALSE),0)</f>
        <v>25</v>
      </c>
      <c r="CK71" s="32">
        <v>24</v>
      </c>
      <c r="CL71" s="31">
        <f>IFERROR(VLOOKUP(CK71,'Начисление очков 2023'!$V$4:$W$69,2,FALSE),0)</f>
        <v>7</v>
      </c>
      <c r="CM71" s="6" t="s">
        <v>572</v>
      </c>
      <c r="CN71" s="28">
        <f>IFERROR(VLOOKUP(CM71,'Начисление очков 2023'!$AF$4:$AG$69,2,FALSE),0)</f>
        <v>0</v>
      </c>
      <c r="CO71" s="32">
        <v>32</v>
      </c>
      <c r="CP71" s="31">
        <f>IFERROR(VLOOKUP(CO71,'Начисление очков 2023'!$G$4:$H$69,2,FALSE),0)</f>
        <v>18</v>
      </c>
      <c r="CQ71" s="6" t="s">
        <v>572</v>
      </c>
      <c r="CR71" s="28">
        <f>IFERROR(VLOOKUP(CQ71,'Начисление очков 2023'!$AA$4:$AB$69,2,FALSE),0)</f>
        <v>0</v>
      </c>
      <c r="CS71" s="32" t="s">
        <v>572</v>
      </c>
      <c r="CT71" s="31">
        <f>IFERROR(VLOOKUP(CS71,'Начисление очков 2023'!$Q$4:$R$69,2,FALSE),0)</f>
        <v>0</v>
      </c>
      <c r="CU71" s="6" t="s">
        <v>572</v>
      </c>
      <c r="CV71" s="28">
        <f>IFERROR(VLOOKUP(CU71,'Начисление очков 2023'!$AF$4:$AG$69,2,FALSE),0)</f>
        <v>0</v>
      </c>
      <c r="CW71" s="32" t="s">
        <v>572</v>
      </c>
      <c r="CX71" s="31">
        <f>IFERROR(VLOOKUP(CW71,'Начисление очков 2023'!$AA$4:$AB$69,2,FALSE),0)</f>
        <v>0</v>
      </c>
      <c r="CY71" s="6" t="s">
        <v>572</v>
      </c>
      <c r="CZ71" s="28">
        <f>IFERROR(VLOOKUP(CY71,'Начисление очков 2023'!$AA$4:$AB$69,2,FALSE),0)</f>
        <v>0</v>
      </c>
      <c r="DA71" s="32" t="s">
        <v>572</v>
      </c>
      <c r="DB71" s="31">
        <f>IFERROR(VLOOKUP(DA71,'Начисление очков 2023'!$L$4:$M$69,2,FALSE),0)</f>
        <v>0</v>
      </c>
      <c r="DC71" s="6">
        <v>18</v>
      </c>
      <c r="DD71" s="28">
        <f>IFERROR(VLOOKUP(DC71,'Начисление очков 2023'!$L$4:$M$69,2,FALSE),0)</f>
        <v>22</v>
      </c>
      <c r="DE71" s="32" t="s">
        <v>572</v>
      </c>
      <c r="DF71" s="31">
        <f>IFERROR(VLOOKUP(DE71,'Начисление очков 2023'!$G$4:$H$69,2,FALSE),0)</f>
        <v>0</v>
      </c>
      <c r="DG71" s="6" t="s">
        <v>572</v>
      </c>
      <c r="DH71" s="28">
        <f>IFERROR(VLOOKUP(DG71,'Начисление очков 2023'!$AA$4:$AB$69,2,FALSE),0)</f>
        <v>0</v>
      </c>
      <c r="DI71" s="32" t="s">
        <v>572</v>
      </c>
      <c r="DJ71" s="31">
        <f>IFERROR(VLOOKUP(DI71,'Начисление очков 2023'!$AF$4:$AG$69,2,FALSE),0)</f>
        <v>0</v>
      </c>
      <c r="DK71" s="6">
        <v>32</v>
      </c>
      <c r="DL71" s="28">
        <f>IFERROR(VLOOKUP(DK71,'Начисление очков 2023'!$V$4:$W$69,2,FALSE),0)</f>
        <v>5</v>
      </c>
      <c r="DM71" s="32">
        <v>32</v>
      </c>
      <c r="DN71" s="31">
        <f>IFERROR(VLOOKUP(DM71,'Начисление очков 2023'!$Q$4:$R$69,2,FALSE),0)</f>
        <v>6</v>
      </c>
      <c r="DO71" s="6" t="s">
        <v>572</v>
      </c>
      <c r="DP71" s="28">
        <f>IFERROR(VLOOKUP(DO71,'Начисление очков 2023'!$AA$4:$AB$69,2,FALSE),0)</f>
        <v>0</v>
      </c>
      <c r="DQ71" s="32" t="s">
        <v>572</v>
      </c>
      <c r="DR71" s="31">
        <f>IFERROR(VLOOKUP(DQ71,'Начисление очков 2023'!$AA$4:$AB$69,2,FALSE),0)</f>
        <v>0</v>
      </c>
      <c r="DS71" s="6" t="s">
        <v>572</v>
      </c>
      <c r="DT71" s="28">
        <f>IFERROR(VLOOKUP(DS71,'Начисление очков 2023'!$AA$4:$AB$69,2,FALSE),0)</f>
        <v>0</v>
      </c>
      <c r="DU71" s="32" t="s">
        <v>572</v>
      </c>
      <c r="DV71" s="31">
        <f>IFERROR(VLOOKUP(DU71,'Начисление очков 2023'!$AF$4:$AG$69,2,FALSE),0)</f>
        <v>0</v>
      </c>
      <c r="DW71" s="6" t="s">
        <v>572</v>
      </c>
      <c r="DX71" s="28">
        <f>IFERROR(VLOOKUP(DW71,'Начисление очков 2023'!$AA$4:$AB$69,2,FALSE),0)</f>
        <v>0</v>
      </c>
      <c r="DY71" s="32" t="s">
        <v>572</v>
      </c>
      <c r="DZ71" s="31">
        <f>IFERROR(VLOOKUP(DY71,'Начисление очков 2023'!$B$4:$C$69,2,FALSE),0)</f>
        <v>0</v>
      </c>
      <c r="EA71" s="6" t="s">
        <v>572</v>
      </c>
      <c r="EB71" s="28">
        <f>IFERROR(VLOOKUP(EA71,'Начисление очков 2023'!$AA$4:$AB$69,2,FALSE),0)</f>
        <v>0</v>
      </c>
      <c r="EC71" s="32" t="s">
        <v>572</v>
      </c>
      <c r="ED71" s="31">
        <f>IFERROR(VLOOKUP(EC71,'Начисление очков 2023'!$V$4:$W$69,2,FALSE),0)</f>
        <v>0</v>
      </c>
      <c r="EE71" s="6" t="s">
        <v>572</v>
      </c>
      <c r="EF71" s="28">
        <f>IFERROR(VLOOKUP(EE71,'Начисление очков 2023'!$AA$4:$AB$69,2,FALSE),0)</f>
        <v>0</v>
      </c>
      <c r="EG71" s="32" t="s">
        <v>572</v>
      </c>
      <c r="EH71" s="31">
        <f>IFERROR(VLOOKUP(EG71,'Начисление очков 2023'!$AA$4:$AB$69,2,FALSE),0)</f>
        <v>0</v>
      </c>
      <c r="EI71" s="6" t="s">
        <v>572</v>
      </c>
      <c r="EJ71" s="28">
        <f>IFERROR(VLOOKUP(EI71,'Начисление очков 2023'!$G$4:$H$69,2,FALSE),0)</f>
        <v>0</v>
      </c>
      <c r="EK71" s="32">
        <v>9</v>
      </c>
      <c r="EL71" s="31">
        <f>IFERROR(VLOOKUP(EK71,'Начисление очков 2023'!$V$4:$W$69,2,FALSE),0)</f>
        <v>28</v>
      </c>
      <c r="EM71" s="6">
        <v>12</v>
      </c>
      <c r="EN71" s="28">
        <f>IFERROR(VLOOKUP(EM71,'Начисление очков 2023'!$B$4:$C$101,2,FALSE),0)</f>
        <v>110</v>
      </c>
      <c r="EO71" s="32" t="s">
        <v>572</v>
      </c>
      <c r="EP71" s="31">
        <f>IFERROR(VLOOKUP(EO71,'Начисление очков 2023'!$AA$4:$AB$69,2,FALSE),0)</f>
        <v>0</v>
      </c>
      <c r="EQ71" s="6" t="s">
        <v>572</v>
      </c>
      <c r="ER71" s="28">
        <f>IFERROR(VLOOKUP(EQ71,'Начисление очков 2023'!$AF$4:$AG$69,2,FALSE),0)</f>
        <v>0</v>
      </c>
      <c r="ES71" s="32">
        <v>57</v>
      </c>
      <c r="ET71" s="31">
        <f>IFERROR(VLOOKUP(ES71,'Начисление очков 2023'!$B$4:$C$101,2,FALSE),0)</f>
        <v>16</v>
      </c>
      <c r="EU71" s="6" t="s">
        <v>572</v>
      </c>
      <c r="EV71" s="28">
        <f>IFERROR(VLOOKUP(EU71,'Начисление очков 2023'!$G$4:$H$69,2,FALSE),0)</f>
        <v>0</v>
      </c>
      <c r="EW71" s="32">
        <v>1</v>
      </c>
      <c r="EX71" s="31">
        <f>IFERROR(VLOOKUP(EW71,'Начисление очков 2023'!$AA$4:$AB$69,2,FALSE),0)</f>
        <v>35</v>
      </c>
      <c r="EY71" s="6" t="s">
        <v>572</v>
      </c>
      <c r="EZ71" s="28">
        <f>IFERROR(VLOOKUP(EY71,'Начисление очков 2023'!$AA$4:$AB$69,2,FALSE),0)</f>
        <v>0</v>
      </c>
      <c r="FA71" s="32" t="s">
        <v>572</v>
      </c>
      <c r="FB71" s="31">
        <f>IFERROR(VLOOKUP(FA71,'Начисление очков 2023'!$L$4:$M$69,2,FALSE),0)</f>
        <v>0</v>
      </c>
      <c r="FC71" s="6" t="s">
        <v>572</v>
      </c>
      <c r="FD71" s="28">
        <f>IFERROR(VLOOKUP(FC71,'Начисление очков 2023'!$AF$4:$AG$69,2,FALSE),0)</f>
        <v>0</v>
      </c>
      <c r="FE71" s="32" t="s">
        <v>572</v>
      </c>
      <c r="FF71" s="31">
        <f>IFERROR(VLOOKUP(FE71,'Начисление очков 2023'!$AA$4:$AB$69,2,FALSE),0)</f>
        <v>0</v>
      </c>
      <c r="FG71" s="6" t="s">
        <v>572</v>
      </c>
      <c r="FH71" s="28">
        <f>IFERROR(VLOOKUP(FG71,'Начисление очков 2023'!$G$4:$H$69,2,FALSE),0)</f>
        <v>0</v>
      </c>
      <c r="FI71" s="32" t="s">
        <v>572</v>
      </c>
      <c r="FJ71" s="31">
        <f>IFERROR(VLOOKUP(FI71,'Начисление очков 2023'!$AA$4:$AB$69,2,FALSE),0)</f>
        <v>0</v>
      </c>
      <c r="FK71" s="6" t="s">
        <v>572</v>
      </c>
      <c r="FL71" s="28">
        <f>IFERROR(VLOOKUP(FK71,'Начисление очков 2023'!$AA$4:$AB$69,2,FALSE),0)</f>
        <v>0</v>
      </c>
      <c r="FM71" s="32" t="s">
        <v>572</v>
      </c>
      <c r="FN71" s="31">
        <f>IFERROR(VLOOKUP(FM71,'Начисление очков 2023'!$AA$4:$AB$69,2,FALSE),0)</f>
        <v>0</v>
      </c>
      <c r="FO71" s="6" t="s">
        <v>572</v>
      </c>
      <c r="FP71" s="28">
        <f>IFERROR(VLOOKUP(FO71,'Начисление очков 2023'!$AF$4:$AG$69,2,FALSE),0)</f>
        <v>0</v>
      </c>
      <c r="FQ71" s="109">
        <v>62</v>
      </c>
      <c r="FR71" s="110" t="s">
        <v>563</v>
      </c>
      <c r="FS71" s="110"/>
      <c r="FT71" s="109">
        <v>3.5</v>
      </c>
      <c r="FU71" s="111"/>
      <c r="FV71" s="108">
        <v>273</v>
      </c>
      <c r="FW71" s="106">
        <v>0</v>
      </c>
      <c r="FX71" s="107" t="s">
        <v>563</v>
      </c>
      <c r="FY71" s="108">
        <v>324</v>
      </c>
      <c r="FZ71" s="127" t="s">
        <v>572</v>
      </c>
      <c r="GA71" s="121">
        <f>IFERROR(VLOOKUP(FZ71,'Начисление очков 2023'!$AA$4:$AB$69,2,FALSE),0)</f>
        <v>0</v>
      </c>
    </row>
    <row r="72" spans="2:183" ht="15.95" customHeight="1" x14ac:dyDescent="0.25">
      <c r="B72" s="6" t="str">
        <f>IFERROR(INDEX('Ласт турнир'!$A$1:$A$96,MATCH($D72,'Ласт турнир'!$B$1:$B$96,0)),"")</f>
        <v/>
      </c>
      <c r="D72" s="39" t="s">
        <v>26</v>
      </c>
      <c r="E72" s="40">
        <f>E71+1</f>
        <v>63</v>
      </c>
      <c r="F72" s="59" t="str">
        <f>IF(FQ72=0," ",IF(FQ72-E72=0," ",FQ72-E72))</f>
        <v xml:space="preserve"> </v>
      </c>
      <c r="G72" s="44"/>
      <c r="H72" s="54">
        <v>4</v>
      </c>
      <c r="I72" s="134"/>
      <c r="J72" s="139">
        <f>AB72+AP72+BB72+BN72+BR72+SUMPRODUCT(LARGE((T72,V72,X72,Z72,AD72,AF72,AH72,AJ72,AL72,AN72,AR72,AT72,AV72,AX72,AZ72,BD72,BF72,BH72,BJ72,BL72,BP72,BT72,BV72,BX72,BZ72,CB72,CD72,CF72,CH72,CJ72,CL72,CN72,CP72,CR72,CT72,CV72,CX72,CZ72,DB72,DD72,DF72,DH72,DJ72,DL72,DN72,DP72,DR72,DT72,DV72,DX72,DZ72,EB72,ED72,EF72,EH72,EJ72,EL72,EN72,EP72,ER72,ET72,EV72,EX72,EZ72,FB72,FD72,FF72,FH72,FJ72,FL72,FN72,FP72),{1,2,3,4,5,6,7,8}))</f>
        <v>269</v>
      </c>
      <c r="K72" s="135">
        <f>J72-FV72</f>
        <v>0</v>
      </c>
      <c r="L72" s="140" t="str">
        <f>IF(SUMIF(S72:FP72,"&lt;0")&lt;&gt;0,SUMIF(S72:FP72,"&lt;0")*(-1)," ")</f>
        <v xml:space="preserve"> </v>
      </c>
      <c r="M72" s="141">
        <f>T72+V72+X72+Z72+AB72+AD72+AF72+AH72+AJ72+AL72+AN72+AP72+AR72+AT72+AV72+AX72+AZ72+BB72+BD72+BF72+BH72+BJ72+BL72+BN72+BP72+BR72+BT72+BV72+BX72+BZ72+CB72+CD72+CF72+CH72+CJ72+CL72+CN72+CP72+CR72+CT72+CV72+CX72+CZ72+DB72+DD72+DF72+DH72+DJ72+DL72+DN72+DP72+DR72+DT72+DV72+DX72+DZ72+EB72+ED72+EF72+EH72+EJ72+EL72+EN72+EP72+ER72+ET72+EV72+EX72+EZ72+FB72+FD72+FF72+FH72+FJ72+FL72+FN72+FP72</f>
        <v>269</v>
      </c>
      <c r="N72" s="135">
        <f>M72-FY72</f>
        <v>0</v>
      </c>
      <c r="O72" s="136">
        <f>ROUNDUP(COUNTIF(S72:FP72,"&gt; 0")/2,0)</f>
        <v>5</v>
      </c>
      <c r="P72" s="142">
        <f>IF(O72=0,"-",IF(O72-R72&gt;8,J72/(8+R72),J72/O72))</f>
        <v>53.8</v>
      </c>
      <c r="Q72" s="145">
        <f>IF(OR(M72=0,O72=0),"-",M72/O72)</f>
        <v>53.8</v>
      </c>
      <c r="R72" s="150">
        <f>+IF(AA72="",0,1)+IF(AO72="",0,1)++IF(BA72="",0,1)+IF(BM72="",0,1)+IF(BQ72="",0,1)</f>
        <v>1</v>
      </c>
      <c r="S72" s="6" t="s">
        <v>572</v>
      </c>
      <c r="T72" s="28">
        <f>IFERROR(VLOOKUP(S72,'Начисление очков 2024'!$AA$4:$AB$69,2,FALSE),0)</f>
        <v>0</v>
      </c>
      <c r="U72" s="32" t="s">
        <v>572</v>
      </c>
      <c r="V72" s="31">
        <f>IFERROR(VLOOKUP(U72,'Начисление очков 2024'!$AA$4:$AB$69,2,FALSE),0)</f>
        <v>0</v>
      </c>
      <c r="W72" s="6" t="s">
        <v>572</v>
      </c>
      <c r="X72" s="28">
        <f>IFERROR(VLOOKUP(W72,'Начисление очков 2024'!$L$4:$M$69,2,FALSE),0)</f>
        <v>0</v>
      </c>
      <c r="Y72" s="32" t="s">
        <v>572</v>
      </c>
      <c r="Z72" s="31">
        <f>IFERROR(VLOOKUP(Y72,'Начисление очков 2024'!$AA$4:$AB$69,2,FALSE),0)</f>
        <v>0</v>
      </c>
      <c r="AA72" s="6" t="s">
        <v>572</v>
      </c>
      <c r="AB72" s="28">
        <f>ROUND(IFERROR(VLOOKUP(AA72,'Начисление очков 2024'!$L$4:$M$69,2,FALSE),0)/4,0)</f>
        <v>0</v>
      </c>
      <c r="AC72" s="32" t="s">
        <v>572</v>
      </c>
      <c r="AD72" s="31">
        <f>IFERROR(VLOOKUP(AC72,'Начисление очков 2024'!$AA$4:$AB$69,2,FALSE),0)</f>
        <v>0</v>
      </c>
      <c r="AE72" s="6" t="s">
        <v>572</v>
      </c>
      <c r="AF72" s="28">
        <f>IFERROR(VLOOKUP(AE72,'Начисление очков 2024'!$AA$4:$AB$69,2,FALSE),0)</f>
        <v>0</v>
      </c>
      <c r="AG72" s="32" t="s">
        <v>572</v>
      </c>
      <c r="AH72" s="31">
        <f>IFERROR(VLOOKUP(AG72,'Начисление очков 2024'!$Q$4:$R$69,2,FALSE),0)</f>
        <v>0</v>
      </c>
      <c r="AI72" s="6" t="s">
        <v>572</v>
      </c>
      <c r="AJ72" s="28">
        <f>IFERROR(VLOOKUP(AI72,'Начисление очков 2024'!$AA$4:$AB$69,2,FALSE),0)</f>
        <v>0</v>
      </c>
      <c r="AK72" s="32" t="s">
        <v>572</v>
      </c>
      <c r="AL72" s="31">
        <f>IFERROR(VLOOKUP(AK72,'Начисление очков 2024'!$AA$4:$AB$69,2,FALSE),0)</f>
        <v>0</v>
      </c>
      <c r="AM72" s="6" t="s">
        <v>572</v>
      </c>
      <c r="AN72" s="28">
        <f>IFERROR(VLOOKUP(AM72,'Начисление очков 2023'!$AF$4:$AG$69,2,FALSE),0)</f>
        <v>0</v>
      </c>
      <c r="AO72" s="32" t="s">
        <v>572</v>
      </c>
      <c r="AP72" s="31">
        <f>ROUND(IFERROR(VLOOKUP(AO72,'Начисление очков 2024'!$G$4:$H$69,2,FALSE),0)/4,0)</f>
        <v>0</v>
      </c>
      <c r="AQ72" s="6" t="s">
        <v>572</v>
      </c>
      <c r="AR72" s="28">
        <f>IFERROR(VLOOKUP(AQ72,'Начисление очков 2024'!$AA$4:$AB$69,2,FALSE),0)</f>
        <v>0</v>
      </c>
      <c r="AS72" s="32" t="s">
        <v>572</v>
      </c>
      <c r="AT72" s="31">
        <f>IFERROR(VLOOKUP(AS72,'Начисление очков 2024'!$G$4:$H$69,2,FALSE),0)</f>
        <v>0</v>
      </c>
      <c r="AU72" s="6" t="s">
        <v>572</v>
      </c>
      <c r="AV72" s="28">
        <f>IFERROR(VLOOKUP(AU72,'Начисление очков 2023'!$V$4:$W$69,2,FALSE),0)</f>
        <v>0</v>
      </c>
      <c r="AW72" s="32" t="s">
        <v>572</v>
      </c>
      <c r="AX72" s="31">
        <f>IFERROR(VLOOKUP(AW72,'Начисление очков 2024'!$Q$4:$R$69,2,FALSE),0)</f>
        <v>0</v>
      </c>
      <c r="AY72" s="6" t="s">
        <v>572</v>
      </c>
      <c r="AZ72" s="28">
        <f>IFERROR(VLOOKUP(AY72,'Начисление очков 2024'!$AA$4:$AB$69,2,FALSE),0)</f>
        <v>0</v>
      </c>
      <c r="BA72" s="32" t="s">
        <v>572</v>
      </c>
      <c r="BB72" s="31">
        <f>ROUND(IFERROR(VLOOKUP(BA72,'Начисление очков 2024'!$G$4:$H$69,2,FALSE),0)/4,0)</f>
        <v>0</v>
      </c>
      <c r="BC72" s="6" t="s">
        <v>572</v>
      </c>
      <c r="BD72" s="28">
        <f>IFERROR(VLOOKUP(BC72,'Начисление очков 2023'!$AA$4:$AB$69,2,FALSE),0)</f>
        <v>0</v>
      </c>
      <c r="BE72" s="32" t="s">
        <v>572</v>
      </c>
      <c r="BF72" s="31">
        <f>IFERROR(VLOOKUP(BE72,'Начисление очков 2024'!$G$4:$H$69,2,FALSE),0)</f>
        <v>0</v>
      </c>
      <c r="BG72" s="6" t="s">
        <v>572</v>
      </c>
      <c r="BH72" s="28">
        <f>IFERROR(VLOOKUP(BG72,'Начисление очков 2024'!$Q$4:$R$69,2,FALSE),0)</f>
        <v>0</v>
      </c>
      <c r="BI72" s="32" t="s">
        <v>572</v>
      </c>
      <c r="BJ72" s="31">
        <f>IFERROR(VLOOKUP(BI72,'Начисление очков 2024'!$AA$4:$AB$69,2,FALSE),0)</f>
        <v>0</v>
      </c>
      <c r="BK72" s="6" t="s">
        <v>572</v>
      </c>
      <c r="BL72" s="28">
        <f>IFERROR(VLOOKUP(BK72,'Начисление очков 2023'!$V$4:$W$69,2,FALSE),0)</f>
        <v>0</v>
      </c>
      <c r="BM72" s="32">
        <v>8</v>
      </c>
      <c r="BN72" s="31">
        <f>ROUND(IFERROR(VLOOKUP(BM72,'Начисление очков 2023'!$L$4:$M$69,2,FALSE),0)/4,0)</f>
        <v>16</v>
      </c>
      <c r="BO72" s="6" t="s">
        <v>572</v>
      </c>
      <c r="BP72" s="28">
        <f>IFERROR(VLOOKUP(BO72,'Начисление очков 2023'!$AA$4:$AB$69,2,FALSE),0)</f>
        <v>0</v>
      </c>
      <c r="BQ72" s="32" t="s">
        <v>572</v>
      </c>
      <c r="BR72" s="31">
        <f>ROUND(IFERROR(VLOOKUP(BQ72,'Начисление очков 2023'!$L$4:$M$69,2,FALSE),0)/4,0)</f>
        <v>0</v>
      </c>
      <c r="BS72" s="6" t="s">
        <v>572</v>
      </c>
      <c r="BT72" s="28">
        <f>IFERROR(VLOOKUP(BS72,'Начисление очков 2023'!$AA$4:$AB$69,2,FALSE),0)</f>
        <v>0</v>
      </c>
      <c r="BU72" s="32" t="s">
        <v>572</v>
      </c>
      <c r="BV72" s="31">
        <f>IFERROR(VLOOKUP(BU72,'Начисление очков 2023'!$L$4:$M$69,2,FALSE),0)</f>
        <v>0</v>
      </c>
      <c r="BW72" s="6" t="s">
        <v>572</v>
      </c>
      <c r="BX72" s="28">
        <f>IFERROR(VLOOKUP(BW72,'Начисление очков 2023'!$AA$4:$AB$69,2,FALSE),0)</f>
        <v>0</v>
      </c>
      <c r="BY72" s="32" t="s">
        <v>572</v>
      </c>
      <c r="BZ72" s="31">
        <f>IFERROR(VLOOKUP(BY72,'Начисление очков 2023'!$AF$4:$AG$69,2,FALSE),0)</f>
        <v>0</v>
      </c>
      <c r="CA72" s="6" t="s">
        <v>572</v>
      </c>
      <c r="CB72" s="28">
        <f>IFERROR(VLOOKUP(CA72,'Начисление очков 2023'!$V$4:$W$69,2,FALSE),0)</f>
        <v>0</v>
      </c>
      <c r="CC72" s="32" t="s">
        <v>572</v>
      </c>
      <c r="CD72" s="31">
        <f>IFERROR(VLOOKUP(CC72,'Начисление очков 2023'!$AA$4:$AB$69,2,FALSE),0)</f>
        <v>0</v>
      </c>
      <c r="CE72" s="47"/>
      <c r="CF72" s="96"/>
      <c r="CG72" s="32" t="s">
        <v>572</v>
      </c>
      <c r="CH72" s="31">
        <f>IFERROR(VLOOKUP(CG72,'Начисление очков 2023'!$AA$4:$AB$69,2,FALSE),0)</f>
        <v>0</v>
      </c>
      <c r="CI72" s="6">
        <v>32</v>
      </c>
      <c r="CJ72" s="28">
        <f>IFERROR(VLOOKUP(CI72,'Начисление очков 2023_1'!$B$4:$C$117,2,FALSE),0)</f>
        <v>35</v>
      </c>
      <c r="CK72" s="32" t="s">
        <v>572</v>
      </c>
      <c r="CL72" s="31">
        <f>IFERROR(VLOOKUP(CK72,'Начисление очков 2023'!$V$4:$W$69,2,FALSE),0)</f>
        <v>0</v>
      </c>
      <c r="CM72" s="6" t="s">
        <v>572</v>
      </c>
      <c r="CN72" s="28">
        <f>IFERROR(VLOOKUP(CM72,'Начисление очков 2023'!$AF$4:$AG$69,2,FALSE),0)</f>
        <v>0</v>
      </c>
      <c r="CO72" s="32" t="s">
        <v>572</v>
      </c>
      <c r="CP72" s="31">
        <f>IFERROR(VLOOKUP(CO72,'Начисление очков 2023'!$G$4:$H$69,2,FALSE),0)</f>
        <v>0</v>
      </c>
      <c r="CQ72" s="6" t="s">
        <v>572</v>
      </c>
      <c r="CR72" s="28">
        <f>IFERROR(VLOOKUP(CQ72,'Начисление очков 2023'!$AA$4:$AB$69,2,FALSE),0)</f>
        <v>0</v>
      </c>
      <c r="CS72" s="32" t="s">
        <v>572</v>
      </c>
      <c r="CT72" s="31">
        <f>IFERROR(VLOOKUP(CS72,'Начисление очков 2023'!$Q$4:$R$69,2,FALSE),0)</f>
        <v>0</v>
      </c>
      <c r="CU72" s="6" t="s">
        <v>572</v>
      </c>
      <c r="CV72" s="28">
        <f>IFERROR(VLOOKUP(CU72,'Начисление очков 2023'!$AF$4:$AG$69,2,FALSE),0)</f>
        <v>0</v>
      </c>
      <c r="CW72" s="32" t="s">
        <v>572</v>
      </c>
      <c r="CX72" s="31">
        <f>IFERROR(VLOOKUP(CW72,'Начисление очков 2023'!$AA$4:$AB$69,2,FALSE),0)</f>
        <v>0</v>
      </c>
      <c r="CY72" s="6" t="s">
        <v>572</v>
      </c>
      <c r="CZ72" s="28">
        <f>IFERROR(VLOOKUP(CY72,'Начисление очков 2023'!$AA$4:$AB$69,2,FALSE),0)</f>
        <v>0</v>
      </c>
      <c r="DA72" s="32" t="s">
        <v>572</v>
      </c>
      <c r="DB72" s="31">
        <f>IFERROR(VLOOKUP(DA72,'Начисление очков 2023'!$L$4:$M$69,2,FALSE),0)</f>
        <v>0</v>
      </c>
      <c r="DC72" s="6" t="s">
        <v>572</v>
      </c>
      <c r="DD72" s="28">
        <f>IFERROR(VLOOKUP(DC72,'Начисление очков 2023'!$L$4:$M$69,2,FALSE),0)</f>
        <v>0</v>
      </c>
      <c r="DE72" s="32" t="s">
        <v>572</v>
      </c>
      <c r="DF72" s="31">
        <f>IFERROR(VLOOKUP(DE72,'Начисление очков 2023'!$G$4:$H$69,2,FALSE),0)</f>
        <v>0</v>
      </c>
      <c r="DG72" s="6" t="s">
        <v>572</v>
      </c>
      <c r="DH72" s="28">
        <f>IFERROR(VLOOKUP(DG72,'Начисление очков 2023'!$AA$4:$AB$69,2,FALSE),0)</f>
        <v>0</v>
      </c>
      <c r="DI72" s="32" t="s">
        <v>572</v>
      </c>
      <c r="DJ72" s="31">
        <f>IFERROR(VLOOKUP(DI72,'Начисление очков 2023'!$AF$4:$AG$69,2,FALSE),0)</f>
        <v>0</v>
      </c>
      <c r="DK72" s="6" t="s">
        <v>572</v>
      </c>
      <c r="DL72" s="28">
        <f>IFERROR(VLOOKUP(DK72,'Начисление очков 2023'!$V$4:$W$69,2,FALSE),0)</f>
        <v>0</v>
      </c>
      <c r="DM72" s="32" t="s">
        <v>572</v>
      </c>
      <c r="DN72" s="31">
        <f>IFERROR(VLOOKUP(DM72,'Начисление очков 2023'!$Q$4:$R$69,2,FALSE),0)</f>
        <v>0</v>
      </c>
      <c r="DO72" s="6" t="s">
        <v>572</v>
      </c>
      <c r="DP72" s="28">
        <f>IFERROR(VLOOKUP(DO72,'Начисление очков 2023'!$AA$4:$AB$69,2,FALSE),0)</f>
        <v>0</v>
      </c>
      <c r="DQ72" s="32" t="s">
        <v>572</v>
      </c>
      <c r="DR72" s="31">
        <f>IFERROR(VLOOKUP(DQ72,'Начисление очков 2023'!$AA$4:$AB$69,2,FALSE),0)</f>
        <v>0</v>
      </c>
      <c r="DS72" s="6" t="s">
        <v>572</v>
      </c>
      <c r="DT72" s="28">
        <f>IFERROR(VLOOKUP(DS72,'Начисление очков 2023'!$AA$4:$AB$69,2,FALSE),0)</f>
        <v>0</v>
      </c>
      <c r="DU72" s="32" t="s">
        <v>572</v>
      </c>
      <c r="DV72" s="31">
        <f>IFERROR(VLOOKUP(DU72,'Начисление очков 2023'!$AF$4:$AG$69,2,FALSE),0)</f>
        <v>0</v>
      </c>
      <c r="DW72" s="6" t="s">
        <v>572</v>
      </c>
      <c r="DX72" s="28">
        <f>IFERROR(VLOOKUP(DW72,'Начисление очков 2023'!$AA$4:$AB$69,2,FALSE),0)</f>
        <v>0</v>
      </c>
      <c r="DY72" s="32">
        <v>9</v>
      </c>
      <c r="DZ72" s="31">
        <f>IFERROR(VLOOKUP(DY72,'Начисление очков 2023'!$B$4:$C$69,2,FALSE),0)</f>
        <v>145</v>
      </c>
      <c r="EA72" s="6" t="s">
        <v>572</v>
      </c>
      <c r="EB72" s="28">
        <f>IFERROR(VLOOKUP(EA72,'Начисление очков 2023'!$AA$4:$AB$69,2,FALSE),0)</f>
        <v>0</v>
      </c>
      <c r="EC72" s="32">
        <v>9</v>
      </c>
      <c r="ED72" s="31">
        <f>IFERROR(VLOOKUP(EC72,'Начисление очков 2023'!$V$4:$W$69,2,FALSE),0)</f>
        <v>28</v>
      </c>
      <c r="EE72" s="6" t="s">
        <v>572</v>
      </c>
      <c r="EF72" s="28">
        <f>IFERROR(VLOOKUP(EE72,'Начисление очков 2023'!$AA$4:$AB$69,2,FALSE),0)</f>
        <v>0</v>
      </c>
      <c r="EG72" s="32" t="s">
        <v>572</v>
      </c>
      <c r="EH72" s="31">
        <f>IFERROR(VLOOKUP(EG72,'Начисление очков 2023'!$AA$4:$AB$69,2,FALSE),0)</f>
        <v>0</v>
      </c>
      <c r="EI72" s="6" t="s">
        <v>572</v>
      </c>
      <c r="EJ72" s="28">
        <f>IFERROR(VLOOKUP(EI72,'Начисление очков 2023'!$G$4:$H$69,2,FALSE),0)</f>
        <v>0</v>
      </c>
      <c r="EK72" s="32" t="s">
        <v>572</v>
      </c>
      <c r="EL72" s="31">
        <f>IFERROR(VLOOKUP(EK72,'Начисление очков 2023'!$V$4:$W$69,2,FALSE),0)</f>
        <v>0</v>
      </c>
      <c r="EM72" s="6" t="s">
        <v>572</v>
      </c>
      <c r="EN72" s="28">
        <f>IFERROR(VLOOKUP(EM72,'Начисление очков 2023'!$B$4:$C$101,2,FALSE),0)</f>
        <v>0</v>
      </c>
      <c r="EO72" s="32" t="s">
        <v>572</v>
      </c>
      <c r="EP72" s="31">
        <f>IFERROR(VLOOKUP(EO72,'Начисление очков 2023'!$AA$4:$AB$69,2,FALSE),0)</f>
        <v>0</v>
      </c>
      <c r="EQ72" s="6" t="s">
        <v>572</v>
      </c>
      <c r="ER72" s="28">
        <f>IFERROR(VLOOKUP(EQ72,'Начисление очков 2023'!$AF$4:$AG$69,2,FALSE),0)</f>
        <v>0</v>
      </c>
      <c r="ES72" s="32">
        <v>28</v>
      </c>
      <c r="ET72" s="31">
        <f>IFERROR(VLOOKUP(ES72,'Начисление очков 2023'!$B$4:$C$101,2,FALSE),0)</f>
        <v>45</v>
      </c>
      <c r="EU72" s="6" t="s">
        <v>572</v>
      </c>
      <c r="EV72" s="28">
        <f>IFERROR(VLOOKUP(EU72,'Начисление очков 2023'!$G$4:$H$69,2,FALSE),0)</f>
        <v>0</v>
      </c>
      <c r="EW72" s="32" t="s">
        <v>572</v>
      </c>
      <c r="EX72" s="31">
        <f>IFERROR(VLOOKUP(EW72,'Начисление очков 2023'!$AA$4:$AB$69,2,FALSE),0)</f>
        <v>0</v>
      </c>
      <c r="EY72" s="6" t="s">
        <v>572</v>
      </c>
      <c r="EZ72" s="28">
        <f>IFERROR(VLOOKUP(EY72,'Начисление очков 2023'!$AA$4:$AB$69,2,FALSE),0)</f>
        <v>0</v>
      </c>
      <c r="FA72" s="32" t="s">
        <v>572</v>
      </c>
      <c r="FB72" s="31">
        <f>IFERROR(VLOOKUP(FA72,'Начисление очков 2023'!$L$4:$M$69,2,FALSE),0)</f>
        <v>0</v>
      </c>
      <c r="FC72" s="6" t="s">
        <v>572</v>
      </c>
      <c r="FD72" s="28">
        <f>IFERROR(VLOOKUP(FC72,'Начисление очков 2023'!$AF$4:$AG$69,2,FALSE),0)</f>
        <v>0</v>
      </c>
      <c r="FE72" s="32" t="s">
        <v>572</v>
      </c>
      <c r="FF72" s="31">
        <f>IFERROR(VLOOKUP(FE72,'Начисление очков 2023'!$AA$4:$AB$69,2,FALSE),0)</f>
        <v>0</v>
      </c>
      <c r="FG72" s="6" t="s">
        <v>572</v>
      </c>
      <c r="FH72" s="28">
        <f>IFERROR(VLOOKUP(FG72,'Начисление очков 2023'!$G$4:$H$69,2,FALSE),0)</f>
        <v>0</v>
      </c>
      <c r="FI72" s="32" t="s">
        <v>572</v>
      </c>
      <c r="FJ72" s="31">
        <f>IFERROR(VLOOKUP(FI72,'Начисление очков 2023'!$AA$4:$AB$69,2,FALSE),0)</f>
        <v>0</v>
      </c>
      <c r="FK72" s="6" t="s">
        <v>572</v>
      </c>
      <c r="FL72" s="28">
        <f>IFERROR(VLOOKUP(FK72,'Начисление очков 2023'!$AA$4:$AB$69,2,FALSE),0)</f>
        <v>0</v>
      </c>
      <c r="FM72" s="32" t="s">
        <v>572</v>
      </c>
      <c r="FN72" s="31">
        <f>IFERROR(VLOOKUP(FM72,'Начисление очков 2023'!$AA$4:$AB$69,2,FALSE),0)</f>
        <v>0</v>
      </c>
      <c r="FO72" s="6" t="s">
        <v>572</v>
      </c>
      <c r="FP72" s="28">
        <f>IFERROR(VLOOKUP(FO72,'Начисление очков 2023'!$AF$4:$AG$69,2,FALSE),0)</f>
        <v>0</v>
      </c>
      <c r="FQ72" s="109">
        <v>63</v>
      </c>
      <c r="FR72" s="110">
        <v>1</v>
      </c>
      <c r="FS72" s="110"/>
      <c r="FT72" s="109">
        <v>4</v>
      </c>
      <c r="FU72" s="111"/>
      <c r="FV72" s="108">
        <v>269</v>
      </c>
      <c r="FW72" s="106">
        <v>0</v>
      </c>
      <c r="FX72" s="107" t="s">
        <v>563</v>
      </c>
      <c r="FY72" s="108">
        <v>269</v>
      </c>
      <c r="FZ72" s="127" t="s">
        <v>572</v>
      </c>
      <c r="GA72" s="121">
        <f>IFERROR(VLOOKUP(FZ72,'Начисление очков 2023'!$AA$4:$AB$69,2,FALSE),0)</f>
        <v>0</v>
      </c>
    </row>
    <row r="73" spans="2:183" ht="15.95" customHeight="1" x14ac:dyDescent="0.25">
      <c r="B73" s="6" t="str">
        <f>IFERROR(INDEX('Ласт турнир'!$A$1:$A$96,MATCH($D73,'Ласт турнир'!$B$1:$B$96,0)),"")</f>
        <v/>
      </c>
      <c r="D73" s="39" t="s">
        <v>107</v>
      </c>
      <c r="E73" s="40">
        <f>E72+1</f>
        <v>64</v>
      </c>
      <c r="F73" s="59" t="str">
        <f>IF(FQ73=0," ",IF(FQ73-E73=0," ",FQ73-E73))</f>
        <v xml:space="preserve"> </v>
      </c>
      <c r="G73" s="44"/>
      <c r="H73" s="54">
        <v>3.5</v>
      </c>
      <c r="I73" s="134"/>
      <c r="J73" s="139">
        <f>AB73+AP73+BB73+BN73+BR73+SUMPRODUCT(LARGE((T73,V73,X73,Z73,AD73,AF73,AH73,AJ73,AL73,AN73,AR73,AT73,AV73,AX73,AZ73,BD73,BF73,BH73,BJ73,BL73,BP73,BT73,BV73,BX73,BZ73,CB73,CD73,CF73,CH73,CJ73,CL73,CN73,CP73,CR73,CT73,CV73,CX73,CZ73,DB73,DD73,DF73,DH73,DJ73,DL73,DN73,DP73,DR73,DT73,DV73,DX73,DZ73,EB73,ED73,EF73,EH73,EJ73,EL73,EN73,EP73,ER73,ET73,EV73,EX73,EZ73,FB73,FD73,FF73,FH73,FJ73,FL73,FN73,FP73),{1,2,3,4,5,6,7,8}))</f>
        <v>267</v>
      </c>
      <c r="K73" s="135">
        <f>J73-FV73</f>
        <v>0</v>
      </c>
      <c r="L73" s="140" t="str">
        <f>IF(SUMIF(S73:FP73,"&lt;0")&lt;&gt;0,SUMIF(S73:FP73,"&lt;0")*(-1)," ")</f>
        <v xml:space="preserve"> </v>
      </c>
      <c r="M73" s="141">
        <f>T73+V73+X73+Z73+AB73+AD73+AF73+AH73+AJ73+AL73+AN73+AP73+AR73+AT73+AV73+AX73+AZ73+BB73+BD73+BF73+BH73+BJ73+BL73+BN73+BP73+BR73+BT73+BV73+BX73+BZ73+CB73+CD73+CF73+CH73+CJ73+CL73+CN73+CP73+CR73+CT73+CV73+CX73+CZ73+DB73+DD73+DF73+DH73+DJ73+DL73+DN73+DP73+DR73+DT73+DV73+DX73+DZ73+EB73+ED73+EF73+EH73+EJ73+EL73+EN73+EP73+ER73+ET73+EV73+EX73+EZ73+FB73+FD73+FF73+FH73+FJ73+FL73+FN73+FP73</f>
        <v>371</v>
      </c>
      <c r="N73" s="135">
        <f>M73-FY73</f>
        <v>0</v>
      </c>
      <c r="O73" s="136">
        <f>ROUNDUP(COUNTIF(S73:FP73,"&gt; 0")/2,0)</f>
        <v>17</v>
      </c>
      <c r="P73" s="142">
        <f>IF(O73=0,"-",IF(O73-R73&gt;8,J73/(8+R73),J73/O73))</f>
        <v>33.375</v>
      </c>
      <c r="Q73" s="145">
        <f>IF(OR(M73=0,O73=0),"-",M73/O73)</f>
        <v>21.823529411764707</v>
      </c>
      <c r="R73" s="150">
        <f>+IF(AA73="",0,1)+IF(AO73="",0,1)++IF(BA73="",0,1)+IF(BM73="",0,1)+IF(BQ73="",0,1)</f>
        <v>0</v>
      </c>
      <c r="S73" s="6" t="s">
        <v>572</v>
      </c>
      <c r="T73" s="28">
        <f>IFERROR(VLOOKUP(S73,'Начисление очков 2024'!$AA$4:$AB$69,2,FALSE),0)</f>
        <v>0</v>
      </c>
      <c r="U73" s="32" t="s">
        <v>572</v>
      </c>
      <c r="V73" s="31">
        <f>IFERROR(VLOOKUP(U73,'Начисление очков 2024'!$AA$4:$AB$69,2,FALSE),0)</f>
        <v>0</v>
      </c>
      <c r="W73" s="6" t="s">
        <v>572</v>
      </c>
      <c r="X73" s="28">
        <f>IFERROR(VLOOKUP(W73,'Начисление очков 2024'!$L$4:$M$69,2,FALSE),0)</f>
        <v>0</v>
      </c>
      <c r="Y73" s="32" t="s">
        <v>572</v>
      </c>
      <c r="Z73" s="31">
        <f>IFERROR(VLOOKUP(Y73,'Начисление очков 2024'!$AA$4:$AB$69,2,FALSE),0)</f>
        <v>0</v>
      </c>
      <c r="AA73" s="6" t="s">
        <v>572</v>
      </c>
      <c r="AB73" s="28">
        <f>ROUND(IFERROR(VLOOKUP(AA73,'Начисление очков 2024'!$L$4:$M$69,2,FALSE),0)/4,0)</f>
        <v>0</v>
      </c>
      <c r="AC73" s="32" t="s">
        <v>572</v>
      </c>
      <c r="AD73" s="31">
        <f>IFERROR(VLOOKUP(AC73,'Начисление очков 2024'!$AA$4:$AB$69,2,FALSE),0)</f>
        <v>0</v>
      </c>
      <c r="AE73" s="6" t="s">
        <v>572</v>
      </c>
      <c r="AF73" s="28">
        <f>IFERROR(VLOOKUP(AE73,'Начисление очков 2024'!$AA$4:$AB$69,2,FALSE),0)</f>
        <v>0</v>
      </c>
      <c r="AG73" s="32" t="s">
        <v>572</v>
      </c>
      <c r="AH73" s="31">
        <f>IFERROR(VLOOKUP(AG73,'Начисление очков 2024'!$Q$4:$R$69,2,FALSE),0)</f>
        <v>0</v>
      </c>
      <c r="AI73" s="6" t="s">
        <v>572</v>
      </c>
      <c r="AJ73" s="28">
        <f>IFERROR(VLOOKUP(AI73,'Начисление очков 2024'!$AA$4:$AB$69,2,FALSE),0)</f>
        <v>0</v>
      </c>
      <c r="AK73" s="32" t="s">
        <v>572</v>
      </c>
      <c r="AL73" s="31">
        <f>IFERROR(VLOOKUP(AK73,'Начисление очков 2024'!$AA$4:$AB$69,2,FALSE),0)</f>
        <v>0</v>
      </c>
      <c r="AM73" s="6" t="s">
        <v>572</v>
      </c>
      <c r="AN73" s="28">
        <f>IFERROR(VLOOKUP(AM73,'Начисление очков 2023'!$AF$4:$AG$69,2,FALSE),0)</f>
        <v>0</v>
      </c>
      <c r="AO73" s="32" t="s">
        <v>572</v>
      </c>
      <c r="AP73" s="31">
        <f>ROUND(IFERROR(VLOOKUP(AO73,'Начисление очков 2024'!$G$4:$H$69,2,FALSE),0)/4,0)</f>
        <v>0</v>
      </c>
      <c r="AQ73" s="6" t="s">
        <v>572</v>
      </c>
      <c r="AR73" s="28">
        <f>IFERROR(VLOOKUP(AQ73,'Начисление очков 2024'!$AA$4:$AB$69,2,FALSE),0)</f>
        <v>0</v>
      </c>
      <c r="AS73" s="32">
        <v>20</v>
      </c>
      <c r="AT73" s="31">
        <f>IFERROR(VLOOKUP(AS73,'Начисление очков 2024'!$G$4:$H$69,2,FALSE),0)</f>
        <v>27</v>
      </c>
      <c r="AU73" s="6" t="s">
        <v>572</v>
      </c>
      <c r="AV73" s="28">
        <f>IFERROR(VLOOKUP(AU73,'Начисление очков 2023'!$V$4:$W$69,2,FALSE),0)</f>
        <v>0</v>
      </c>
      <c r="AW73" s="32">
        <v>32</v>
      </c>
      <c r="AX73" s="31">
        <f>IFERROR(VLOOKUP(AW73,'Начисление очков 2024'!$Q$4:$R$69,2,FALSE),0)</f>
        <v>6</v>
      </c>
      <c r="AY73" s="6" t="s">
        <v>572</v>
      </c>
      <c r="AZ73" s="28">
        <f>IFERROR(VLOOKUP(AY73,'Начисление очков 2024'!$AA$4:$AB$69,2,FALSE),0)</f>
        <v>0</v>
      </c>
      <c r="BA73" s="32" t="s">
        <v>572</v>
      </c>
      <c r="BB73" s="31">
        <f>ROUND(IFERROR(VLOOKUP(BA73,'Начисление очков 2024'!$G$4:$H$69,2,FALSE),0)/4,0)</f>
        <v>0</v>
      </c>
      <c r="BC73" s="6" t="s">
        <v>572</v>
      </c>
      <c r="BD73" s="28">
        <f>IFERROR(VLOOKUP(BC73,'Начисление очков 2023'!$AA$4:$AB$69,2,FALSE),0)</f>
        <v>0</v>
      </c>
      <c r="BE73" s="32" t="s">
        <v>572</v>
      </c>
      <c r="BF73" s="31">
        <f>IFERROR(VLOOKUP(BE73,'Начисление очков 2024'!$G$4:$H$69,2,FALSE),0)</f>
        <v>0</v>
      </c>
      <c r="BG73" s="6" t="s">
        <v>572</v>
      </c>
      <c r="BH73" s="28">
        <f>IFERROR(VLOOKUP(BG73,'Начисление очков 2024'!$Q$4:$R$69,2,FALSE),0)</f>
        <v>0</v>
      </c>
      <c r="BI73" s="32" t="s">
        <v>572</v>
      </c>
      <c r="BJ73" s="31">
        <f>IFERROR(VLOOKUP(BI73,'Начисление очков 2024'!$AA$4:$AB$69,2,FALSE),0)</f>
        <v>0</v>
      </c>
      <c r="BK73" s="6">
        <v>17</v>
      </c>
      <c r="BL73" s="28">
        <f>IFERROR(VLOOKUP(BK73,'Начисление очков 2023'!$V$4:$W$69,2,FALSE),0)</f>
        <v>16</v>
      </c>
      <c r="BM73" s="32" t="s">
        <v>572</v>
      </c>
      <c r="BN73" s="31">
        <f>ROUND(IFERROR(VLOOKUP(BM73,'Начисление очков 2023'!$L$4:$M$69,2,FALSE),0)/4,0)</f>
        <v>0</v>
      </c>
      <c r="BO73" s="6" t="s">
        <v>572</v>
      </c>
      <c r="BP73" s="28">
        <f>IFERROR(VLOOKUP(BO73,'Начисление очков 2023'!$AA$4:$AB$69,2,FALSE),0)</f>
        <v>0</v>
      </c>
      <c r="BQ73" s="32" t="s">
        <v>572</v>
      </c>
      <c r="BR73" s="31">
        <f>ROUND(IFERROR(VLOOKUP(BQ73,'Начисление очков 2023'!$L$4:$M$69,2,FALSE),0)/4,0)</f>
        <v>0</v>
      </c>
      <c r="BS73" s="6" t="s">
        <v>572</v>
      </c>
      <c r="BT73" s="28">
        <f>IFERROR(VLOOKUP(BS73,'Начисление очков 2023'!$AA$4:$AB$69,2,FALSE),0)</f>
        <v>0</v>
      </c>
      <c r="BU73" s="32" t="s">
        <v>572</v>
      </c>
      <c r="BV73" s="31">
        <f>IFERROR(VLOOKUP(BU73,'Начисление очков 2023'!$L$4:$M$69,2,FALSE),0)</f>
        <v>0</v>
      </c>
      <c r="BW73" s="6" t="s">
        <v>572</v>
      </c>
      <c r="BX73" s="28">
        <f>IFERROR(VLOOKUP(BW73,'Начисление очков 2023'!$AA$4:$AB$69,2,FALSE),0)</f>
        <v>0</v>
      </c>
      <c r="BY73" s="32" t="s">
        <v>572</v>
      </c>
      <c r="BZ73" s="31">
        <f>IFERROR(VLOOKUP(BY73,'Начисление очков 2023'!$AF$4:$AG$69,2,FALSE),0)</f>
        <v>0</v>
      </c>
      <c r="CA73" s="6">
        <v>18</v>
      </c>
      <c r="CB73" s="28">
        <f>IFERROR(VLOOKUP(CA73,'Начисление очков 2023'!$V$4:$W$69,2,FALSE),0)</f>
        <v>14</v>
      </c>
      <c r="CC73" s="32" t="s">
        <v>572</v>
      </c>
      <c r="CD73" s="31">
        <f>IFERROR(VLOOKUP(CC73,'Начисление очков 2023'!$AA$4:$AB$69,2,FALSE),0)</f>
        <v>0</v>
      </c>
      <c r="CE73" s="47"/>
      <c r="CF73" s="96"/>
      <c r="CG73" s="32" t="s">
        <v>572</v>
      </c>
      <c r="CH73" s="31">
        <f>IFERROR(VLOOKUP(CG73,'Начисление очков 2023'!$AA$4:$AB$69,2,FALSE),0)</f>
        <v>0</v>
      </c>
      <c r="CI73" s="6">
        <v>44</v>
      </c>
      <c r="CJ73" s="28">
        <f>IFERROR(VLOOKUP(CI73,'Начисление очков 2023_1'!$B$4:$C$117,2,FALSE),0)</f>
        <v>22</v>
      </c>
      <c r="CK73" s="32" t="s">
        <v>572</v>
      </c>
      <c r="CL73" s="31">
        <f>IFERROR(VLOOKUP(CK73,'Начисление очков 2023'!$V$4:$W$69,2,FALSE),0)</f>
        <v>0</v>
      </c>
      <c r="CM73" s="6" t="s">
        <v>572</v>
      </c>
      <c r="CN73" s="28">
        <f>IFERROR(VLOOKUP(CM73,'Начисление очков 2023'!$AF$4:$AG$69,2,FALSE),0)</f>
        <v>0</v>
      </c>
      <c r="CO73" s="32">
        <v>16</v>
      </c>
      <c r="CP73" s="31">
        <f>IFERROR(VLOOKUP(CO73,'Начисление очков 2023'!$G$4:$H$69,2,FALSE),0)</f>
        <v>55</v>
      </c>
      <c r="CQ73" s="6" t="s">
        <v>572</v>
      </c>
      <c r="CR73" s="28">
        <f>IFERROR(VLOOKUP(CQ73,'Начисление очков 2023'!$AA$4:$AB$69,2,FALSE),0)</f>
        <v>0</v>
      </c>
      <c r="CS73" s="32">
        <v>12</v>
      </c>
      <c r="CT73" s="31">
        <f>IFERROR(VLOOKUP(CS73,'Начисление очков 2023'!$Q$4:$R$69,2,FALSE),0)</f>
        <v>23</v>
      </c>
      <c r="CU73" s="6" t="s">
        <v>572</v>
      </c>
      <c r="CV73" s="28">
        <f>IFERROR(VLOOKUP(CU73,'Начисление очков 2023'!$AF$4:$AG$69,2,FALSE),0)</f>
        <v>0</v>
      </c>
      <c r="CW73" s="32" t="s">
        <v>572</v>
      </c>
      <c r="CX73" s="31">
        <f>IFERROR(VLOOKUP(CW73,'Начисление очков 2023'!$AA$4:$AB$69,2,FALSE),0)</f>
        <v>0</v>
      </c>
      <c r="CY73" s="6" t="s">
        <v>572</v>
      </c>
      <c r="CZ73" s="28">
        <f>IFERROR(VLOOKUP(CY73,'Начисление очков 2023'!$AA$4:$AB$69,2,FALSE),0)</f>
        <v>0</v>
      </c>
      <c r="DA73" s="32" t="s">
        <v>572</v>
      </c>
      <c r="DB73" s="31">
        <f>IFERROR(VLOOKUP(DA73,'Начисление очков 2023'!$L$4:$M$69,2,FALSE),0)</f>
        <v>0</v>
      </c>
      <c r="DC73" s="6" t="s">
        <v>572</v>
      </c>
      <c r="DD73" s="28">
        <f>IFERROR(VLOOKUP(DC73,'Начисление очков 2023'!$L$4:$M$69,2,FALSE),0)</f>
        <v>0</v>
      </c>
      <c r="DE73" s="32">
        <v>32</v>
      </c>
      <c r="DF73" s="31">
        <f>IFERROR(VLOOKUP(DE73,'Начисление очков 2023'!$G$4:$H$69,2,FALSE),0)</f>
        <v>18</v>
      </c>
      <c r="DG73" s="6" t="s">
        <v>572</v>
      </c>
      <c r="DH73" s="28">
        <f>IFERROR(VLOOKUP(DG73,'Начисление очков 2023'!$AA$4:$AB$69,2,FALSE),0)</f>
        <v>0</v>
      </c>
      <c r="DI73" s="32" t="s">
        <v>572</v>
      </c>
      <c r="DJ73" s="31">
        <f>IFERROR(VLOOKUP(DI73,'Начисление очков 2023'!$AF$4:$AG$69,2,FALSE),0)</f>
        <v>0</v>
      </c>
      <c r="DK73" s="6">
        <v>10</v>
      </c>
      <c r="DL73" s="28">
        <f>IFERROR(VLOOKUP(DK73,'Начисление очков 2023'!$V$4:$W$69,2,FALSE),0)</f>
        <v>25</v>
      </c>
      <c r="DM73" s="32">
        <v>34</v>
      </c>
      <c r="DN73" s="31">
        <f>IFERROR(VLOOKUP(DM73,'Начисление очков 2023'!$Q$4:$R$69,2,FALSE),0)</f>
        <v>5</v>
      </c>
      <c r="DO73" s="6" t="s">
        <v>572</v>
      </c>
      <c r="DP73" s="28">
        <f>IFERROR(VLOOKUP(DO73,'Начисление очков 2023'!$AA$4:$AB$69,2,FALSE),0)</f>
        <v>0</v>
      </c>
      <c r="DQ73" s="32" t="s">
        <v>572</v>
      </c>
      <c r="DR73" s="31">
        <f>IFERROR(VLOOKUP(DQ73,'Начисление очков 2023'!$AA$4:$AB$69,2,FALSE),0)</f>
        <v>0</v>
      </c>
      <c r="DS73" s="6" t="s">
        <v>572</v>
      </c>
      <c r="DT73" s="28">
        <f>IFERROR(VLOOKUP(DS73,'Начисление очков 2023'!$AA$4:$AB$69,2,FALSE),0)</f>
        <v>0</v>
      </c>
      <c r="DU73" s="32" t="s">
        <v>572</v>
      </c>
      <c r="DV73" s="31">
        <f>IFERROR(VLOOKUP(DU73,'Начисление очков 2023'!$AF$4:$AG$69,2,FALSE),0)</f>
        <v>0</v>
      </c>
      <c r="DW73" s="6">
        <v>1</v>
      </c>
      <c r="DX73" s="28">
        <f>IFERROR(VLOOKUP(DW73,'Начисление очков 2023'!$AA$4:$AB$69,2,FALSE),0)</f>
        <v>35</v>
      </c>
      <c r="DY73" s="32">
        <v>24</v>
      </c>
      <c r="DZ73" s="31">
        <f>IFERROR(VLOOKUP(DY73,'Начисление очков 2023'!$B$4:$C$69,2,FALSE),0)</f>
        <v>53</v>
      </c>
      <c r="EA73" s="6" t="s">
        <v>572</v>
      </c>
      <c r="EB73" s="28">
        <f>IFERROR(VLOOKUP(EA73,'Начисление очков 2023'!$AA$4:$AB$69,2,FALSE),0)</f>
        <v>0</v>
      </c>
      <c r="EC73" s="32">
        <v>20</v>
      </c>
      <c r="ED73" s="31">
        <f>IFERROR(VLOOKUP(EC73,'Начисление очков 2023'!$V$4:$W$69,2,FALSE),0)</f>
        <v>10</v>
      </c>
      <c r="EE73" s="6" t="s">
        <v>572</v>
      </c>
      <c r="EF73" s="28">
        <f>IFERROR(VLOOKUP(EE73,'Начисление очков 2023'!$AA$4:$AB$69,2,FALSE),0)</f>
        <v>0</v>
      </c>
      <c r="EG73" s="32" t="s">
        <v>572</v>
      </c>
      <c r="EH73" s="31">
        <f>IFERROR(VLOOKUP(EG73,'Начисление очков 2023'!$AA$4:$AB$69,2,FALSE),0)</f>
        <v>0</v>
      </c>
      <c r="EI73" s="6">
        <v>33</v>
      </c>
      <c r="EJ73" s="28">
        <f>IFERROR(VLOOKUP(EI73,'Начисление очков 2023'!$G$4:$H$69,2,FALSE),0)</f>
        <v>18</v>
      </c>
      <c r="EK73" s="32" t="s">
        <v>572</v>
      </c>
      <c r="EL73" s="31">
        <f>IFERROR(VLOOKUP(EK73,'Начисление очков 2023'!$V$4:$W$69,2,FALSE),0)</f>
        <v>0</v>
      </c>
      <c r="EM73" s="6">
        <v>36</v>
      </c>
      <c r="EN73" s="28">
        <f>IFERROR(VLOOKUP(EM73,'Начисление очков 2023'!$B$4:$C$101,2,FALSE),0)</f>
        <v>27</v>
      </c>
      <c r="EO73" s="32" t="s">
        <v>572</v>
      </c>
      <c r="EP73" s="31">
        <f>IFERROR(VLOOKUP(EO73,'Начисление очков 2023'!$AA$4:$AB$69,2,FALSE),0)</f>
        <v>0</v>
      </c>
      <c r="EQ73" s="6" t="s">
        <v>572</v>
      </c>
      <c r="ER73" s="28">
        <f>IFERROR(VLOOKUP(EQ73,'Начисление очков 2023'!$AF$4:$AG$69,2,FALSE),0)</f>
        <v>0</v>
      </c>
      <c r="ES73" s="32" t="s">
        <v>572</v>
      </c>
      <c r="ET73" s="31">
        <f>IFERROR(VLOOKUP(ES73,'Начисление очков 2023'!$B$4:$C$101,2,FALSE),0)</f>
        <v>0</v>
      </c>
      <c r="EU73" s="6" t="s">
        <v>572</v>
      </c>
      <c r="EV73" s="28">
        <f>IFERROR(VLOOKUP(EU73,'Начисление очков 2023'!$G$4:$H$69,2,FALSE),0)</f>
        <v>0</v>
      </c>
      <c r="EW73" s="32" t="s">
        <v>572</v>
      </c>
      <c r="EX73" s="31">
        <f>IFERROR(VLOOKUP(EW73,'Начисление очков 2023'!$AA$4:$AB$69,2,FALSE),0)</f>
        <v>0</v>
      </c>
      <c r="EY73" s="6" t="s">
        <v>572</v>
      </c>
      <c r="EZ73" s="28">
        <f>IFERROR(VLOOKUP(EY73,'Начисление очков 2023'!$AA$4:$AB$69,2,FALSE),0)</f>
        <v>0</v>
      </c>
      <c r="FA73" s="32" t="s">
        <v>572</v>
      </c>
      <c r="FB73" s="31">
        <f>IFERROR(VLOOKUP(FA73,'Начисление очков 2023'!$L$4:$M$69,2,FALSE),0)</f>
        <v>0</v>
      </c>
      <c r="FC73" s="6" t="s">
        <v>572</v>
      </c>
      <c r="FD73" s="28">
        <f>IFERROR(VLOOKUP(FC73,'Начисление очков 2023'!$AF$4:$AG$69,2,FALSE),0)</f>
        <v>0</v>
      </c>
      <c r="FE73" s="32" t="s">
        <v>572</v>
      </c>
      <c r="FF73" s="31">
        <f>IFERROR(VLOOKUP(FE73,'Начисление очков 2023'!$AA$4:$AB$69,2,FALSE),0)</f>
        <v>0</v>
      </c>
      <c r="FG73" s="6" t="s">
        <v>572</v>
      </c>
      <c r="FH73" s="28">
        <f>IFERROR(VLOOKUP(FG73,'Начисление очков 2023'!$G$4:$H$69,2,FALSE),0)</f>
        <v>0</v>
      </c>
      <c r="FI73" s="32">
        <v>18</v>
      </c>
      <c r="FJ73" s="31">
        <f>IFERROR(VLOOKUP(FI73,'Начисление очков 2023'!$AA$4:$AB$69,2,FALSE),0)</f>
        <v>5</v>
      </c>
      <c r="FK73" s="6">
        <v>5</v>
      </c>
      <c r="FL73" s="28">
        <f>IFERROR(VLOOKUP(FK73,'Начисление очков 2023'!$AA$4:$AB$69,2,FALSE),0)</f>
        <v>12</v>
      </c>
      <c r="FM73" s="32" t="s">
        <v>572</v>
      </c>
      <c r="FN73" s="31">
        <f>IFERROR(VLOOKUP(FM73,'Начисление очков 2023'!$AA$4:$AB$69,2,FALSE),0)</f>
        <v>0</v>
      </c>
      <c r="FO73" s="6" t="s">
        <v>572</v>
      </c>
      <c r="FP73" s="28">
        <f>IFERROR(VLOOKUP(FO73,'Начисление очков 2023'!$AF$4:$AG$69,2,FALSE),0)</f>
        <v>0</v>
      </c>
      <c r="FQ73" s="109">
        <v>64</v>
      </c>
      <c r="FR73" s="110">
        <v>1</v>
      </c>
      <c r="FS73" s="110"/>
      <c r="FT73" s="109">
        <v>3.5</v>
      </c>
      <c r="FU73" s="111"/>
      <c r="FV73" s="108">
        <v>267</v>
      </c>
      <c r="FW73" s="106">
        <v>0</v>
      </c>
      <c r="FX73" s="107" t="s">
        <v>563</v>
      </c>
      <c r="FY73" s="108">
        <v>371</v>
      </c>
      <c r="FZ73" s="127" t="s">
        <v>572</v>
      </c>
      <c r="GA73" s="121">
        <f>IFERROR(VLOOKUP(FZ73,'Начисление очков 2023'!$AA$4:$AB$69,2,FALSE),0)</f>
        <v>0</v>
      </c>
    </row>
    <row r="74" spans="2:183" ht="15.95" customHeight="1" x14ac:dyDescent="0.25">
      <c r="B74" s="6" t="str">
        <f>IFERROR(INDEX('Ласт турнир'!$A$1:$A$96,MATCH($D74,'Ласт турнир'!$B$1:$B$96,0)),"")</f>
        <v/>
      </c>
      <c r="D74" s="39" t="s">
        <v>217</v>
      </c>
      <c r="E74" s="40">
        <f>E73+1</f>
        <v>65</v>
      </c>
      <c r="F74" s="59" t="str">
        <f>IF(FQ74=0," ",IF(FQ74-E74=0," ",FQ74-E74))</f>
        <v xml:space="preserve"> </v>
      </c>
      <c r="G74" s="44"/>
      <c r="H74" s="54">
        <v>4</v>
      </c>
      <c r="I74" s="134"/>
      <c r="J74" s="139">
        <f>AB74+AP74+BB74+BN74+BR74+SUMPRODUCT(LARGE((T74,V74,X74,Z74,AD74,AF74,AH74,AJ74,AL74,AN74,AR74,AT74,AV74,AX74,AZ74,BD74,BF74,BH74,BJ74,BL74,BP74,BT74,BV74,BX74,BZ74,CB74,CD74,CF74,CH74,CJ74,CL74,CN74,CP74,CR74,CT74,CV74,CX74,CZ74,DB74,DD74,DF74,DH74,DJ74,DL74,DN74,DP74,DR74,DT74,DV74,DX74,DZ74,EB74,ED74,EF74,EH74,EJ74,EL74,EN74,EP74,ER74,ET74,EV74,EX74,EZ74,FB74,FD74,FF74,FH74,FJ74,FL74,FN74,FP74),{1,2,3,4,5,6,7,8}))</f>
        <v>265</v>
      </c>
      <c r="K74" s="135">
        <f>J74-FV74</f>
        <v>0</v>
      </c>
      <c r="L74" s="140" t="str">
        <f>IF(SUMIF(S74:FP74,"&lt;0")&lt;&gt;0,SUMIF(S74:FP74,"&lt;0")*(-1)," ")</f>
        <v xml:space="preserve"> </v>
      </c>
      <c r="M74" s="141">
        <f>T74+V74+X74+Z74+AB74+AD74+AF74+AH74+AJ74+AL74+AN74+AP74+AR74+AT74+AV74+AX74+AZ74+BB74+BD74+BF74+BH74+BJ74+BL74+BN74+BP74+BR74+BT74+BV74+BX74+BZ74+CB74+CD74+CF74+CH74+CJ74+CL74+CN74+CP74+CR74+CT74+CV74+CX74+CZ74+DB74+DD74+DF74+DH74+DJ74+DL74+DN74+DP74+DR74+DT74+DV74+DX74+DZ74+EB74+ED74+EF74+EH74+EJ74+EL74+EN74+EP74+ER74+ET74+EV74+EX74+EZ74+FB74+FD74+FF74+FH74+FJ74+FL74+FN74+FP74</f>
        <v>265</v>
      </c>
      <c r="N74" s="135">
        <f>M74-FY74</f>
        <v>0</v>
      </c>
      <c r="O74" s="136">
        <f>ROUNDUP(COUNTIF(S74:FP74,"&gt; 0")/2,0)</f>
        <v>7</v>
      </c>
      <c r="P74" s="142">
        <f>IF(O74=0,"-",IF(O74-R74&gt;8,J74/(8+R74),J74/O74))</f>
        <v>37.857142857142854</v>
      </c>
      <c r="Q74" s="145">
        <f>IF(OR(M74=0,O74=0),"-",M74/O74)</f>
        <v>37.857142857142854</v>
      </c>
      <c r="R74" s="150">
        <f>+IF(AA74="",0,1)+IF(AO74="",0,1)++IF(BA74="",0,1)+IF(BM74="",0,1)+IF(BQ74="",0,1)</f>
        <v>1</v>
      </c>
      <c r="S74" s="6" t="s">
        <v>572</v>
      </c>
      <c r="T74" s="28">
        <f>IFERROR(VLOOKUP(S74,'Начисление очков 2024'!$AA$4:$AB$69,2,FALSE),0)</f>
        <v>0</v>
      </c>
      <c r="U74" s="32" t="s">
        <v>572</v>
      </c>
      <c r="V74" s="31">
        <f>IFERROR(VLOOKUP(U74,'Начисление очков 2024'!$AA$4:$AB$69,2,FALSE),0)</f>
        <v>0</v>
      </c>
      <c r="W74" s="6" t="s">
        <v>572</v>
      </c>
      <c r="X74" s="28">
        <f>IFERROR(VLOOKUP(W74,'Начисление очков 2024'!$L$4:$M$69,2,FALSE),0)</f>
        <v>0</v>
      </c>
      <c r="Y74" s="32" t="s">
        <v>572</v>
      </c>
      <c r="Z74" s="31">
        <f>IFERROR(VLOOKUP(Y74,'Начисление очков 2024'!$AA$4:$AB$69,2,FALSE),0)</f>
        <v>0</v>
      </c>
      <c r="AA74" s="6" t="s">
        <v>572</v>
      </c>
      <c r="AB74" s="28">
        <f>ROUND(IFERROR(VLOOKUP(AA74,'Начисление очков 2024'!$L$4:$M$69,2,FALSE),0)/4,0)</f>
        <v>0</v>
      </c>
      <c r="AC74" s="32" t="s">
        <v>572</v>
      </c>
      <c r="AD74" s="31">
        <f>IFERROR(VLOOKUP(AC74,'Начисление очков 2024'!$AA$4:$AB$69,2,FALSE),0)</f>
        <v>0</v>
      </c>
      <c r="AE74" s="6" t="s">
        <v>572</v>
      </c>
      <c r="AF74" s="28">
        <f>IFERROR(VLOOKUP(AE74,'Начисление очков 2024'!$AA$4:$AB$69,2,FALSE),0)</f>
        <v>0</v>
      </c>
      <c r="AG74" s="32" t="s">
        <v>572</v>
      </c>
      <c r="AH74" s="31">
        <f>IFERROR(VLOOKUP(AG74,'Начисление очков 2024'!$Q$4:$R$69,2,FALSE),0)</f>
        <v>0</v>
      </c>
      <c r="AI74" s="6" t="s">
        <v>572</v>
      </c>
      <c r="AJ74" s="28">
        <f>IFERROR(VLOOKUP(AI74,'Начисление очков 2024'!$AA$4:$AB$69,2,FALSE),0)</f>
        <v>0</v>
      </c>
      <c r="AK74" s="32" t="s">
        <v>572</v>
      </c>
      <c r="AL74" s="31">
        <f>IFERROR(VLOOKUP(AK74,'Начисление очков 2024'!$AA$4:$AB$69,2,FALSE),0)</f>
        <v>0</v>
      </c>
      <c r="AM74" s="6" t="s">
        <v>572</v>
      </c>
      <c r="AN74" s="28">
        <f>IFERROR(VLOOKUP(AM74,'Начисление очков 2023'!$AF$4:$AG$69,2,FALSE),0)</f>
        <v>0</v>
      </c>
      <c r="AO74" s="32" t="s">
        <v>572</v>
      </c>
      <c r="AP74" s="31">
        <f>ROUND(IFERROR(VLOOKUP(AO74,'Начисление очков 2024'!$G$4:$H$69,2,FALSE),0)/4,0)</f>
        <v>0</v>
      </c>
      <c r="AQ74" s="6" t="s">
        <v>572</v>
      </c>
      <c r="AR74" s="28">
        <f>IFERROR(VLOOKUP(AQ74,'Начисление очков 2024'!$AA$4:$AB$69,2,FALSE),0)</f>
        <v>0</v>
      </c>
      <c r="AS74" s="32" t="s">
        <v>572</v>
      </c>
      <c r="AT74" s="31">
        <f>IFERROR(VLOOKUP(AS74,'Начисление очков 2024'!$G$4:$H$69,2,FALSE),0)</f>
        <v>0</v>
      </c>
      <c r="AU74" s="6" t="s">
        <v>572</v>
      </c>
      <c r="AV74" s="28">
        <f>IFERROR(VLOOKUP(AU74,'Начисление очков 2023'!$V$4:$W$69,2,FALSE),0)</f>
        <v>0</v>
      </c>
      <c r="AW74" s="32">
        <v>24</v>
      </c>
      <c r="AX74" s="31">
        <f>IFERROR(VLOOKUP(AW74,'Начисление очков 2024'!$Q$4:$R$69,2,FALSE),0)</f>
        <v>8</v>
      </c>
      <c r="AY74" s="6" t="s">
        <v>572</v>
      </c>
      <c r="AZ74" s="28">
        <f>IFERROR(VLOOKUP(AY74,'Начисление очков 2024'!$AA$4:$AB$69,2,FALSE),0)</f>
        <v>0</v>
      </c>
      <c r="BA74" s="32">
        <v>16</v>
      </c>
      <c r="BB74" s="31">
        <f>ROUND(IFERROR(VLOOKUP(BA74,'Начисление очков 2024'!$G$4:$H$69,2,FALSE),0)/4,0)</f>
        <v>14</v>
      </c>
      <c r="BC74" s="6" t="s">
        <v>572</v>
      </c>
      <c r="BD74" s="28">
        <f>IFERROR(VLOOKUP(BC74,'Начисление очков 2023'!$AA$4:$AB$69,2,FALSE),0)</f>
        <v>0</v>
      </c>
      <c r="BE74" s="32" t="s">
        <v>572</v>
      </c>
      <c r="BF74" s="31">
        <f>IFERROR(VLOOKUP(BE74,'Начисление очков 2024'!$G$4:$H$69,2,FALSE),0)</f>
        <v>0</v>
      </c>
      <c r="BG74" s="6">
        <v>32</v>
      </c>
      <c r="BH74" s="28">
        <f>IFERROR(VLOOKUP(BG74,'Начисление очков 2024'!$Q$4:$R$69,2,FALSE),0)</f>
        <v>6</v>
      </c>
      <c r="BI74" s="32" t="s">
        <v>572</v>
      </c>
      <c r="BJ74" s="31">
        <f>IFERROR(VLOOKUP(BI74,'Начисление очков 2024'!$AA$4:$AB$69,2,FALSE),0)</f>
        <v>0</v>
      </c>
      <c r="BK74" s="6" t="s">
        <v>572</v>
      </c>
      <c r="BL74" s="28">
        <f>IFERROR(VLOOKUP(BK74,'Начисление очков 2023'!$V$4:$W$69,2,FALSE),0)</f>
        <v>0</v>
      </c>
      <c r="BM74" s="32" t="s">
        <v>572</v>
      </c>
      <c r="BN74" s="31">
        <f>ROUND(IFERROR(VLOOKUP(BM74,'Начисление очков 2023'!$L$4:$M$69,2,FALSE),0)/4,0)</f>
        <v>0</v>
      </c>
      <c r="BO74" s="6" t="s">
        <v>572</v>
      </c>
      <c r="BP74" s="28">
        <f>IFERROR(VLOOKUP(BO74,'Начисление очков 2023'!$AA$4:$AB$69,2,FALSE),0)</f>
        <v>0</v>
      </c>
      <c r="BQ74" s="32" t="s">
        <v>572</v>
      </c>
      <c r="BR74" s="31">
        <f>ROUND(IFERROR(VLOOKUP(BQ74,'Начисление очков 2023'!$L$4:$M$69,2,FALSE),0)/4,0)</f>
        <v>0</v>
      </c>
      <c r="BS74" s="6" t="s">
        <v>572</v>
      </c>
      <c r="BT74" s="28">
        <f>IFERROR(VLOOKUP(BS74,'Начисление очков 2023'!$AA$4:$AB$69,2,FALSE),0)</f>
        <v>0</v>
      </c>
      <c r="BU74" s="32" t="s">
        <v>572</v>
      </c>
      <c r="BV74" s="31">
        <f>IFERROR(VLOOKUP(BU74,'Начисление очков 2023'!$L$4:$M$69,2,FALSE),0)</f>
        <v>0</v>
      </c>
      <c r="BW74" s="6" t="s">
        <v>572</v>
      </c>
      <c r="BX74" s="28">
        <f>IFERROR(VLOOKUP(BW74,'Начисление очков 2023'!$AA$4:$AB$69,2,FALSE),0)</f>
        <v>0</v>
      </c>
      <c r="BY74" s="32" t="s">
        <v>572</v>
      </c>
      <c r="BZ74" s="31">
        <f>IFERROR(VLOOKUP(BY74,'Начисление очков 2023'!$AF$4:$AG$69,2,FALSE),0)</f>
        <v>0</v>
      </c>
      <c r="CA74" s="6" t="s">
        <v>572</v>
      </c>
      <c r="CB74" s="28">
        <f>IFERROR(VLOOKUP(CA74,'Начисление очков 2023'!$V$4:$W$69,2,FALSE),0)</f>
        <v>0</v>
      </c>
      <c r="CC74" s="32" t="s">
        <v>572</v>
      </c>
      <c r="CD74" s="31">
        <f>IFERROR(VLOOKUP(CC74,'Начисление очков 2023'!$AA$4:$AB$69,2,FALSE),0)</f>
        <v>0</v>
      </c>
      <c r="CE74" s="47"/>
      <c r="CF74" s="96"/>
      <c r="CG74" s="32" t="s">
        <v>572</v>
      </c>
      <c r="CH74" s="31">
        <f>IFERROR(VLOOKUP(CG74,'Начисление очков 2023'!$AA$4:$AB$69,2,FALSE),0)</f>
        <v>0</v>
      </c>
      <c r="CI74" s="6">
        <v>112</v>
      </c>
      <c r="CJ74" s="28">
        <f>IFERROR(VLOOKUP(CI74,'Начисление очков 2023_1'!$B$4:$C$117,2,FALSE),0)</f>
        <v>1</v>
      </c>
      <c r="CK74" s="32" t="s">
        <v>572</v>
      </c>
      <c r="CL74" s="31">
        <f>IFERROR(VLOOKUP(CK74,'Начисление очков 2023'!$V$4:$W$69,2,FALSE),0)</f>
        <v>0</v>
      </c>
      <c r="CM74" s="6" t="s">
        <v>572</v>
      </c>
      <c r="CN74" s="28">
        <f>IFERROR(VLOOKUP(CM74,'Начисление очков 2023'!$AF$4:$AG$69,2,FALSE),0)</f>
        <v>0</v>
      </c>
      <c r="CO74" s="32" t="s">
        <v>572</v>
      </c>
      <c r="CP74" s="31">
        <f>IFERROR(VLOOKUP(CO74,'Начисление очков 2023'!$G$4:$H$69,2,FALSE),0)</f>
        <v>0</v>
      </c>
      <c r="CQ74" s="6" t="s">
        <v>572</v>
      </c>
      <c r="CR74" s="28">
        <f>IFERROR(VLOOKUP(CQ74,'Начисление очков 2023'!$AA$4:$AB$69,2,FALSE),0)</f>
        <v>0</v>
      </c>
      <c r="CS74" s="32" t="s">
        <v>572</v>
      </c>
      <c r="CT74" s="31">
        <f>IFERROR(VLOOKUP(CS74,'Начисление очков 2023'!$Q$4:$R$69,2,FALSE),0)</f>
        <v>0</v>
      </c>
      <c r="CU74" s="6" t="s">
        <v>572</v>
      </c>
      <c r="CV74" s="28">
        <f>IFERROR(VLOOKUP(CU74,'Начисление очков 2023'!$AF$4:$AG$69,2,FALSE),0)</f>
        <v>0</v>
      </c>
      <c r="CW74" s="32" t="s">
        <v>572</v>
      </c>
      <c r="CX74" s="31">
        <f>IFERROR(VLOOKUP(CW74,'Начисление очков 2023'!$AA$4:$AB$69,2,FALSE),0)</f>
        <v>0</v>
      </c>
      <c r="CY74" s="6" t="s">
        <v>572</v>
      </c>
      <c r="CZ74" s="28">
        <f>IFERROR(VLOOKUP(CY74,'Начисление очков 2023'!$AA$4:$AB$69,2,FALSE),0)</f>
        <v>0</v>
      </c>
      <c r="DA74" s="32" t="s">
        <v>572</v>
      </c>
      <c r="DB74" s="31">
        <f>IFERROR(VLOOKUP(DA74,'Начисление очков 2023'!$L$4:$M$69,2,FALSE),0)</f>
        <v>0</v>
      </c>
      <c r="DC74" s="6" t="s">
        <v>572</v>
      </c>
      <c r="DD74" s="28">
        <f>IFERROR(VLOOKUP(DC74,'Начисление очков 2023'!$L$4:$M$69,2,FALSE),0)</f>
        <v>0</v>
      </c>
      <c r="DE74" s="32">
        <v>16</v>
      </c>
      <c r="DF74" s="31">
        <f>IFERROR(VLOOKUP(DE74,'Начисление очков 2023'!$G$4:$H$69,2,FALSE),0)</f>
        <v>55</v>
      </c>
      <c r="DG74" s="6" t="s">
        <v>572</v>
      </c>
      <c r="DH74" s="28">
        <f>IFERROR(VLOOKUP(DG74,'Начисление очков 2023'!$AA$4:$AB$69,2,FALSE),0)</f>
        <v>0</v>
      </c>
      <c r="DI74" s="32" t="s">
        <v>572</v>
      </c>
      <c r="DJ74" s="31">
        <f>IFERROR(VLOOKUP(DI74,'Начисление очков 2023'!$AF$4:$AG$69,2,FALSE),0)</f>
        <v>0</v>
      </c>
      <c r="DK74" s="6" t="s">
        <v>572</v>
      </c>
      <c r="DL74" s="28">
        <f>IFERROR(VLOOKUP(DK74,'Начисление очков 2023'!$V$4:$W$69,2,FALSE),0)</f>
        <v>0</v>
      </c>
      <c r="DM74" s="32" t="s">
        <v>572</v>
      </c>
      <c r="DN74" s="31">
        <f>IFERROR(VLOOKUP(DM74,'Начисление очков 2023'!$Q$4:$R$69,2,FALSE),0)</f>
        <v>0</v>
      </c>
      <c r="DO74" s="6" t="s">
        <v>572</v>
      </c>
      <c r="DP74" s="28">
        <f>IFERROR(VLOOKUP(DO74,'Начисление очков 2023'!$AA$4:$AB$69,2,FALSE),0)</f>
        <v>0</v>
      </c>
      <c r="DQ74" s="32" t="s">
        <v>572</v>
      </c>
      <c r="DR74" s="31">
        <f>IFERROR(VLOOKUP(DQ74,'Начисление очков 2023'!$AA$4:$AB$69,2,FALSE),0)</f>
        <v>0</v>
      </c>
      <c r="DS74" s="6" t="s">
        <v>572</v>
      </c>
      <c r="DT74" s="28">
        <f>IFERROR(VLOOKUP(DS74,'Начисление очков 2023'!$AA$4:$AB$69,2,FALSE),0)</f>
        <v>0</v>
      </c>
      <c r="DU74" s="32" t="s">
        <v>572</v>
      </c>
      <c r="DV74" s="31">
        <f>IFERROR(VLOOKUP(DU74,'Начисление очков 2023'!$AF$4:$AG$69,2,FALSE),0)</f>
        <v>0</v>
      </c>
      <c r="DW74" s="6" t="s">
        <v>572</v>
      </c>
      <c r="DX74" s="28">
        <f>IFERROR(VLOOKUP(DW74,'Начисление очков 2023'!$AA$4:$AB$69,2,FALSE),0)</f>
        <v>0</v>
      </c>
      <c r="DY74" s="32" t="s">
        <v>572</v>
      </c>
      <c r="DZ74" s="31">
        <f>IFERROR(VLOOKUP(DY74,'Начисление очков 2023'!$B$4:$C$69,2,FALSE),0)</f>
        <v>0</v>
      </c>
      <c r="EA74" s="6" t="s">
        <v>572</v>
      </c>
      <c r="EB74" s="28">
        <f>IFERROR(VLOOKUP(EA74,'Начисление очков 2023'!$AA$4:$AB$69,2,FALSE),0)</f>
        <v>0</v>
      </c>
      <c r="EC74" s="32" t="s">
        <v>572</v>
      </c>
      <c r="ED74" s="31">
        <f>IFERROR(VLOOKUP(EC74,'Начисление очков 2023'!$V$4:$W$69,2,FALSE),0)</f>
        <v>0</v>
      </c>
      <c r="EE74" s="6" t="s">
        <v>572</v>
      </c>
      <c r="EF74" s="28">
        <f>IFERROR(VLOOKUP(EE74,'Начисление очков 2023'!$AA$4:$AB$69,2,FALSE),0)</f>
        <v>0</v>
      </c>
      <c r="EG74" s="32" t="s">
        <v>572</v>
      </c>
      <c r="EH74" s="31">
        <f>IFERROR(VLOOKUP(EG74,'Начисление очков 2023'!$AA$4:$AB$69,2,FALSE),0)</f>
        <v>0</v>
      </c>
      <c r="EI74" s="6" t="s">
        <v>572</v>
      </c>
      <c r="EJ74" s="28">
        <f>IFERROR(VLOOKUP(EI74,'Начисление очков 2023'!$G$4:$H$69,2,FALSE),0)</f>
        <v>0</v>
      </c>
      <c r="EK74" s="32" t="s">
        <v>572</v>
      </c>
      <c r="EL74" s="31">
        <f>IFERROR(VLOOKUP(EK74,'Начисление очков 2023'!$V$4:$W$69,2,FALSE),0)</f>
        <v>0</v>
      </c>
      <c r="EM74" s="6">
        <v>8</v>
      </c>
      <c r="EN74" s="28">
        <f>IFERROR(VLOOKUP(EM74,'Начисление очков 2023'!$B$4:$C$101,2,FALSE),0)</f>
        <v>180</v>
      </c>
      <c r="EO74" s="32" t="s">
        <v>572</v>
      </c>
      <c r="EP74" s="31">
        <f>IFERROR(VLOOKUP(EO74,'Начисление очков 2023'!$AA$4:$AB$69,2,FALSE),0)</f>
        <v>0</v>
      </c>
      <c r="EQ74" s="6" t="s">
        <v>572</v>
      </c>
      <c r="ER74" s="28">
        <f>IFERROR(VLOOKUP(EQ74,'Начисление очков 2023'!$AF$4:$AG$69,2,FALSE),0)</f>
        <v>0</v>
      </c>
      <c r="ES74" s="32" t="s">
        <v>572</v>
      </c>
      <c r="ET74" s="31">
        <f>IFERROR(VLOOKUP(ES74,'Начисление очков 2023'!$B$4:$C$101,2,FALSE),0)</f>
        <v>0</v>
      </c>
      <c r="EU74" s="6">
        <v>64</v>
      </c>
      <c r="EV74" s="28">
        <f>IFERROR(VLOOKUP(EU74,'Начисление очков 2023'!$G$4:$H$69,2,FALSE),0)</f>
        <v>1</v>
      </c>
      <c r="EW74" s="32" t="s">
        <v>572</v>
      </c>
      <c r="EX74" s="31">
        <f>IFERROR(VLOOKUP(EW74,'Начисление очков 2023'!$AA$4:$AB$69,2,FALSE),0)</f>
        <v>0</v>
      </c>
      <c r="EY74" s="6" t="s">
        <v>572</v>
      </c>
      <c r="EZ74" s="28">
        <f>IFERROR(VLOOKUP(EY74,'Начисление очков 2023'!$AA$4:$AB$69,2,FALSE),0)</f>
        <v>0</v>
      </c>
      <c r="FA74" s="32" t="s">
        <v>572</v>
      </c>
      <c r="FB74" s="31">
        <f>IFERROR(VLOOKUP(FA74,'Начисление очков 2023'!$L$4:$M$69,2,FALSE),0)</f>
        <v>0</v>
      </c>
      <c r="FC74" s="6" t="s">
        <v>572</v>
      </c>
      <c r="FD74" s="28">
        <f>IFERROR(VLOOKUP(FC74,'Начисление очков 2023'!$AF$4:$AG$69,2,FALSE),0)</f>
        <v>0</v>
      </c>
      <c r="FE74" s="32" t="s">
        <v>572</v>
      </c>
      <c r="FF74" s="31">
        <f>IFERROR(VLOOKUP(FE74,'Начисление очков 2023'!$AA$4:$AB$69,2,FALSE),0)</f>
        <v>0</v>
      </c>
      <c r="FG74" s="6" t="s">
        <v>572</v>
      </c>
      <c r="FH74" s="28">
        <f>IFERROR(VLOOKUP(FG74,'Начисление очков 2023'!$G$4:$H$69,2,FALSE),0)</f>
        <v>0</v>
      </c>
      <c r="FI74" s="32" t="s">
        <v>572</v>
      </c>
      <c r="FJ74" s="31">
        <f>IFERROR(VLOOKUP(FI74,'Начисление очков 2023'!$AA$4:$AB$69,2,FALSE),0)</f>
        <v>0</v>
      </c>
      <c r="FK74" s="6" t="s">
        <v>572</v>
      </c>
      <c r="FL74" s="28">
        <f>IFERROR(VLOOKUP(FK74,'Начисление очков 2023'!$AA$4:$AB$69,2,FALSE),0)</f>
        <v>0</v>
      </c>
      <c r="FM74" s="32" t="s">
        <v>572</v>
      </c>
      <c r="FN74" s="31">
        <f>IFERROR(VLOOKUP(FM74,'Начисление очков 2023'!$AA$4:$AB$69,2,FALSE),0)</f>
        <v>0</v>
      </c>
      <c r="FO74" s="6" t="s">
        <v>572</v>
      </c>
      <c r="FP74" s="28">
        <f>IFERROR(VLOOKUP(FO74,'Начисление очков 2023'!$AF$4:$AG$69,2,FALSE),0)</f>
        <v>0</v>
      </c>
      <c r="FQ74" s="109">
        <v>65</v>
      </c>
      <c r="FR74" s="110">
        <v>1</v>
      </c>
      <c r="FS74" s="110"/>
      <c r="FT74" s="109">
        <v>4</v>
      </c>
      <c r="FU74" s="111"/>
      <c r="FV74" s="108">
        <v>265</v>
      </c>
      <c r="FW74" s="106">
        <v>0</v>
      </c>
      <c r="FX74" s="107" t="s">
        <v>563</v>
      </c>
      <c r="FY74" s="108">
        <v>265</v>
      </c>
      <c r="FZ74" s="127" t="s">
        <v>572</v>
      </c>
      <c r="GA74" s="121">
        <f>IFERROR(VLOOKUP(FZ74,'Начисление очков 2023'!$AA$4:$AB$69,2,FALSE),0)</f>
        <v>0</v>
      </c>
    </row>
    <row r="75" spans="2:183" ht="15.95" customHeight="1" x14ac:dyDescent="0.25">
      <c r="B75" s="6" t="str">
        <f>IFERROR(INDEX('Ласт турнир'!$A$1:$A$96,MATCH($D75,'Ласт турнир'!$B$1:$B$96,0)),"")</f>
        <v/>
      </c>
      <c r="D75" s="39" t="s">
        <v>707</v>
      </c>
      <c r="E75" s="40">
        <f>E74+1</f>
        <v>66</v>
      </c>
      <c r="F75" s="59" t="str">
        <f>IF(FQ75=0," ",IF(FQ75-E75=0," ",FQ75-E75))</f>
        <v xml:space="preserve"> </v>
      </c>
      <c r="G75" s="44"/>
      <c r="H75" s="54">
        <v>4</v>
      </c>
      <c r="I75" s="134"/>
      <c r="J75" s="139">
        <f>AB75+AP75+BB75+BN75+BR75+SUMPRODUCT(LARGE((T75,V75,X75,Z75,AD75,AF75,AH75,AJ75,AL75,AN75,AR75,AT75,AV75,AX75,AZ75,BD75,BF75,BH75,BJ75,BL75,BP75,BT75,BV75,BX75,BZ75,CB75,CD75,CF75,CH75,CJ75,CL75,CN75,CP75,CR75,CT75,CV75,CX75,CZ75,DB75,DD75,DF75,DH75,DJ75,DL75,DN75,DP75,DR75,DT75,DV75,DX75,DZ75,EB75,ED75,EF75,EH75,EJ75,EL75,EN75,EP75,ER75,ET75,EV75,EX75,EZ75,FB75,FD75,FF75,FH75,FJ75,FL75,FN75,FP75),{1,2,3,4,5,6,7,8}))</f>
        <v>264</v>
      </c>
      <c r="K75" s="135">
        <f>J75-FV75</f>
        <v>0</v>
      </c>
      <c r="L75" s="140" t="str">
        <f>IF(SUMIF(S75:FP75,"&lt;0")&lt;&gt;0,SUMIF(S75:FP75,"&lt;0")*(-1)," ")</f>
        <v xml:space="preserve"> </v>
      </c>
      <c r="M75" s="141">
        <f>T75+V75+X75+Z75+AB75+AD75+AF75+AH75+AJ75+AL75+AN75+AP75+AR75+AT75+AV75+AX75+AZ75+BB75+BD75+BF75+BH75+BJ75+BL75+BN75+BP75+BR75+BT75+BV75+BX75+BZ75+CB75+CD75+CF75+CH75+CJ75+CL75+CN75+CP75+CR75+CT75+CV75+CX75+CZ75+DB75+DD75+DF75+DH75+DJ75+DL75+DN75+DP75+DR75+DT75+DV75+DX75+DZ75+EB75+ED75+EF75+EH75+EJ75+EL75+EN75+EP75+ER75+ET75+EV75+EX75+EZ75+FB75+FD75+FF75+FH75+FJ75+FL75+FN75+FP75</f>
        <v>280</v>
      </c>
      <c r="N75" s="135">
        <f>M75-FY75</f>
        <v>0</v>
      </c>
      <c r="O75" s="136">
        <f>ROUNDUP(COUNTIF(S75:FP75,"&gt; 0")/2,0)</f>
        <v>10</v>
      </c>
      <c r="P75" s="142">
        <f>IF(O75=0,"-",IF(O75-R75&gt;8,J75/(8+R75),J75/O75))</f>
        <v>33</v>
      </c>
      <c r="Q75" s="145">
        <f>IF(OR(M75=0,O75=0),"-",M75/O75)</f>
        <v>28</v>
      </c>
      <c r="R75" s="150">
        <f>+IF(AA75="",0,1)+IF(AO75="",0,1)++IF(BA75="",0,1)+IF(BM75="",0,1)+IF(BQ75="",0,1)</f>
        <v>0</v>
      </c>
      <c r="S75" s="6" t="s">
        <v>572</v>
      </c>
      <c r="T75" s="28">
        <f>IFERROR(VLOOKUP(S75,'Начисление очков 2024'!$AA$4:$AB$69,2,FALSE),0)</f>
        <v>0</v>
      </c>
      <c r="U75" s="32" t="s">
        <v>572</v>
      </c>
      <c r="V75" s="31">
        <f>IFERROR(VLOOKUP(U75,'Начисление очков 2024'!$AA$4:$AB$69,2,FALSE),0)</f>
        <v>0</v>
      </c>
      <c r="W75" s="6" t="s">
        <v>572</v>
      </c>
      <c r="X75" s="28">
        <f>IFERROR(VLOOKUP(W75,'Начисление очков 2024'!$L$4:$M$69,2,FALSE),0)</f>
        <v>0</v>
      </c>
      <c r="Y75" s="32" t="s">
        <v>572</v>
      </c>
      <c r="Z75" s="31">
        <f>IFERROR(VLOOKUP(Y75,'Начисление очков 2024'!$AA$4:$AB$69,2,FALSE),0)</f>
        <v>0</v>
      </c>
      <c r="AA75" s="6" t="s">
        <v>572</v>
      </c>
      <c r="AB75" s="28">
        <f>ROUND(IFERROR(VLOOKUP(AA75,'Начисление очков 2024'!$L$4:$M$69,2,FALSE),0)/4,0)</f>
        <v>0</v>
      </c>
      <c r="AC75" s="32" t="s">
        <v>572</v>
      </c>
      <c r="AD75" s="31">
        <f>IFERROR(VLOOKUP(AC75,'Начисление очков 2024'!$AA$4:$AB$69,2,FALSE),0)</f>
        <v>0</v>
      </c>
      <c r="AE75" s="6" t="s">
        <v>572</v>
      </c>
      <c r="AF75" s="28">
        <f>IFERROR(VLOOKUP(AE75,'Начисление очков 2024'!$AA$4:$AB$69,2,FALSE),0)</f>
        <v>0</v>
      </c>
      <c r="AG75" s="32">
        <v>16</v>
      </c>
      <c r="AH75" s="31">
        <f>IFERROR(VLOOKUP(AG75,'Начисление очков 2024'!$Q$4:$R$69,2,FALSE),0)</f>
        <v>19</v>
      </c>
      <c r="AI75" s="6" t="s">
        <v>572</v>
      </c>
      <c r="AJ75" s="28">
        <f>IFERROR(VLOOKUP(AI75,'Начисление очков 2024'!$AA$4:$AB$69,2,FALSE),0)</f>
        <v>0</v>
      </c>
      <c r="AK75" s="32" t="s">
        <v>572</v>
      </c>
      <c r="AL75" s="31">
        <f>IFERROR(VLOOKUP(AK75,'Начисление очков 2024'!$AA$4:$AB$69,2,FALSE),0)</f>
        <v>0</v>
      </c>
      <c r="AM75" s="6" t="s">
        <v>572</v>
      </c>
      <c r="AN75" s="28">
        <f>IFERROR(VLOOKUP(AM75,'Начисление очков 2023'!$AF$4:$AG$69,2,FALSE),0)</f>
        <v>0</v>
      </c>
      <c r="AO75" s="32" t="s">
        <v>572</v>
      </c>
      <c r="AP75" s="31">
        <f>ROUND(IFERROR(VLOOKUP(AO75,'Начисление очков 2024'!$G$4:$H$69,2,FALSE),0)/4,0)</f>
        <v>0</v>
      </c>
      <c r="AQ75" s="6" t="s">
        <v>572</v>
      </c>
      <c r="AR75" s="28">
        <f>IFERROR(VLOOKUP(AQ75,'Начисление очков 2024'!$AA$4:$AB$69,2,FALSE),0)</f>
        <v>0</v>
      </c>
      <c r="AS75" s="32" t="s">
        <v>572</v>
      </c>
      <c r="AT75" s="31">
        <f>IFERROR(VLOOKUP(AS75,'Начисление очков 2024'!$G$4:$H$69,2,FALSE),0)</f>
        <v>0</v>
      </c>
      <c r="AU75" s="6">
        <v>3</v>
      </c>
      <c r="AV75" s="28">
        <f>IFERROR(VLOOKUP(AU75,'Начисление очков 2023'!$V$4:$W$69,2,FALSE),0)</f>
        <v>77</v>
      </c>
      <c r="AW75" s="32">
        <v>32</v>
      </c>
      <c r="AX75" s="31">
        <f>IFERROR(VLOOKUP(AW75,'Начисление очков 2024'!$Q$4:$R$69,2,FALSE),0)</f>
        <v>6</v>
      </c>
      <c r="AY75" s="6" t="s">
        <v>572</v>
      </c>
      <c r="AZ75" s="28">
        <f>IFERROR(VLOOKUP(AY75,'Начисление очков 2024'!$AA$4:$AB$69,2,FALSE),0)</f>
        <v>0</v>
      </c>
      <c r="BA75" s="32" t="s">
        <v>572</v>
      </c>
      <c r="BB75" s="31">
        <f>ROUND(IFERROR(VLOOKUP(BA75,'Начисление очков 2024'!$G$4:$H$69,2,FALSE),0)/4,0)</f>
        <v>0</v>
      </c>
      <c r="BC75" s="6" t="s">
        <v>572</v>
      </c>
      <c r="BD75" s="28">
        <f>IFERROR(VLOOKUP(BC75,'Начисление очков 2023'!$AA$4:$AB$69,2,FALSE),0)</f>
        <v>0</v>
      </c>
      <c r="BE75" s="32">
        <v>24</v>
      </c>
      <c r="BF75" s="31">
        <f>IFERROR(VLOOKUP(BE75,'Начисление очков 2024'!$G$4:$H$69,2,FALSE),0)</f>
        <v>21</v>
      </c>
      <c r="BG75" s="6" t="s">
        <v>572</v>
      </c>
      <c r="BH75" s="28">
        <f>IFERROR(VLOOKUP(BG75,'Начисление очков 2024'!$Q$4:$R$69,2,FALSE),0)</f>
        <v>0</v>
      </c>
      <c r="BI75" s="32" t="s">
        <v>572</v>
      </c>
      <c r="BJ75" s="31">
        <f>IFERROR(VLOOKUP(BI75,'Начисление очков 2024'!$AA$4:$AB$69,2,FALSE),0)</f>
        <v>0</v>
      </c>
      <c r="BK75" s="6" t="s">
        <v>572</v>
      </c>
      <c r="BL75" s="28">
        <f>IFERROR(VLOOKUP(BK75,'Начисление очков 2023'!$V$4:$W$69,2,FALSE),0)</f>
        <v>0</v>
      </c>
      <c r="BM75" s="32" t="s">
        <v>572</v>
      </c>
      <c r="BN75" s="31">
        <f>ROUND(IFERROR(VLOOKUP(BM75,'Начисление очков 2023'!$L$4:$M$69,2,FALSE),0)/4,0)</f>
        <v>0</v>
      </c>
      <c r="BO75" s="6" t="s">
        <v>572</v>
      </c>
      <c r="BP75" s="28">
        <f>IFERROR(VLOOKUP(BO75,'Начисление очков 2023'!$AA$4:$AB$69,2,FALSE),0)</f>
        <v>0</v>
      </c>
      <c r="BQ75" s="32" t="s">
        <v>572</v>
      </c>
      <c r="BR75" s="31">
        <f>ROUND(IFERROR(VLOOKUP(BQ75,'Начисление очков 2023'!$L$4:$M$69,2,FALSE),0)/4,0)</f>
        <v>0</v>
      </c>
      <c r="BS75" s="6" t="s">
        <v>572</v>
      </c>
      <c r="BT75" s="28">
        <f>IFERROR(VLOOKUP(BS75,'Начисление очков 2023'!$AA$4:$AB$69,2,FALSE),0)</f>
        <v>0</v>
      </c>
      <c r="BU75" s="32" t="s">
        <v>572</v>
      </c>
      <c r="BV75" s="31">
        <f>IFERROR(VLOOKUP(BU75,'Начисление очков 2023'!$L$4:$M$69,2,FALSE),0)</f>
        <v>0</v>
      </c>
      <c r="BW75" s="6" t="s">
        <v>572</v>
      </c>
      <c r="BX75" s="28">
        <f>IFERROR(VLOOKUP(BW75,'Начисление очков 2023'!$AA$4:$AB$69,2,FALSE),0)</f>
        <v>0</v>
      </c>
      <c r="BY75" s="32" t="s">
        <v>572</v>
      </c>
      <c r="BZ75" s="31">
        <f>IFERROR(VLOOKUP(BY75,'Начисление очков 2023'!$AF$4:$AG$69,2,FALSE),0)</f>
        <v>0</v>
      </c>
      <c r="CA75" s="6" t="s">
        <v>572</v>
      </c>
      <c r="CB75" s="28">
        <f>IFERROR(VLOOKUP(CA75,'Начисление очков 2023'!$V$4:$W$69,2,FALSE),0)</f>
        <v>0</v>
      </c>
      <c r="CC75" s="32" t="s">
        <v>572</v>
      </c>
      <c r="CD75" s="31">
        <f>IFERROR(VLOOKUP(CC75,'Начисление очков 2023'!$AA$4:$AB$69,2,FALSE),0)</f>
        <v>0</v>
      </c>
      <c r="CE75" s="47"/>
      <c r="CF75" s="96"/>
      <c r="CG75" s="32" t="s">
        <v>572</v>
      </c>
      <c r="CH75" s="31">
        <f>IFERROR(VLOOKUP(CG75,'Начисление очков 2023'!$AA$4:$AB$69,2,FALSE),0)</f>
        <v>0</v>
      </c>
      <c r="CI75" s="6">
        <v>46</v>
      </c>
      <c r="CJ75" s="28">
        <f>IFERROR(VLOOKUP(CI75,'Начисление очков 2023_1'!$B$4:$C$117,2,FALSE),0)</f>
        <v>20</v>
      </c>
      <c r="CK75" s="32" t="s">
        <v>572</v>
      </c>
      <c r="CL75" s="31">
        <f>IFERROR(VLOOKUP(CK75,'Начисление очков 2023'!$V$4:$W$69,2,FALSE),0)</f>
        <v>0</v>
      </c>
      <c r="CM75" s="6" t="s">
        <v>572</v>
      </c>
      <c r="CN75" s="28">
        <f>IFERROR(VLOOKUP(CM75,'Начисление очков 2023'!$AF$4:$AG$69,2,FALSE),0)</f>
        <v>0</v>
      </c>
      <c r="CO75" s="32" t="s">
        <v>572</v>
      </c>
      <c r="CP75" s="31">
        <f>IFERROR(VLOOKUP(CO75,'Начисление очков 2023'!$G$4:$H$69,2,FALSE),0)</f>
        <v>0</v>
      </c>
      <c r="CQ75" s="6" t="s">
        <v>572</v>
      </c>
      <c r="CR75" s="28">
        <f>IFERROR(VLOOKUP(CQ75,'Начисление очков 2023'!$AA$4:$AB$69,2,FALSE),0)</f>
        <v>0</v>
      </c>
      <c r="CS75" s="32" t="s">
        <v>572</v>
      </c>
      <c r="CT75" s="31">
        <f>IFERROR(VLOOKUP(CS75,'Начисление очков 2023'!$Q$4:$R$69,2,FALSE),0)</f>
        <v>0</v>
      </c>
      <c r="CU75" s="6" t="s">
        <v>572</v>
      </c>
      <c r="CV75" s="28">
        <f>IFERROR(VLOOKUP(CU75,'Начисление очков 2023'!$AF$4:$AG$69,2,FALSE),0)</f>
        <v>0</v>
      </c>
      <c r="CW75" s="32" t="s">
        <v>572</v>
      </c>
      <c r="CX75" s="31">
        <f>IFERROR(VLOOKUP(CW75,'Начисление очков 2023'!$AA$4:$AB$69,2,FALSE),0)</f>
        <v>0</v>
      </c>
      <c r="CY75" s="6" t="s">
        <v>572</v>
      </c>
      <c r="CZ75" s="28">
        <f>IFERROR(VLOOKUP(CY75,'Начисление очков 2023'!$AA$4:$AB$69,2,FALSE),0)</f>
        <v>0</v>
      </c>
      <c r="DA75" s="32">
        <v>20</v>
      </c>
      <c r="DB75" s="31">
        <f>IFERROR(VLOOKUP(DA75,'Начисление очков 2023'!$L$4:$M$69,2,FALSE),0)</f>
        <v>16</v>
      </c>
      <c r="DC75" s="6">
        <v>32</v>
      </c>
      <c r="DD75" s="28">
        <f>IFERROR(VLOOKUP(DC75,'Начисление очков 2023'!$L$4:$M$69,2,FALSE),0)</f>
        <v>10</v>
      </c>
      <c r="DE75" s="32">
        <v>10</v>
      </c>
      <c r="DF75" s="31">
        <f>IFERROR(VLOOKUP(DE75,'Начисление очков 2023'!$G$4:$H$69,2,FALSE),0)</f>
        <v>75</v>
      </c>
      <c r="DG75" s="6" t="s">
        <v>572</v>
      </c>
      <c r="DH75" s="28">
        <f>IFERROR(VLOOKUP(DG75,'Начисление очков 2023'!$AA$4:$AB$69,2,FALSE),0)</f>
        <v>0</v>
      </c>
      <c r="DI75" s="32" t="s">
        <v>572</v>
      </c>
      <c r="DJ75" s="31">
        <f>IFERROR(VLOOKUP(DI75,'Начисление очков 2023'!$AF$4:$AG$69,2,FALSE),0)</f>
        <v>0</v>
      </c>
      <c r="DK75" s="6" t="s">
        <v>572</v>
      </c>
      <c r="DL75" s="28">
        <f>IFERROR(VLOOKUP(DK75,'Начисление очков 2023'!$V$4:$W$69,2,FALSE),0)</f>
        <v>0</v>
      </c>
      <c r="DM75" s="32" t="s">
        <v>572</v>
      </c>
      <c r="DN75" s="31">
        <f>IFERROR(VLOOKUP(DM75,'Начисление очков 2023'!$Q$4:$R$69,2,FALSE),0)</f>
        <v>0</v>
      </c>
      <c r="DO75" s="6" t="s">
        <v>572</v>
      </c>
      <c r="DP75" s="28">
        <f>IFERROR(VLOOKUP(DO75,'Начисление очков 2023'!$AA$4:$AB$69,2,FALSE),0)</f>
        <v>0</v>
      </c>
      <c r="DQ75" s="32" t="s">
        <v>572</v>
      </c>
      <c r="DR75" s="31">
        <f>IFERROR(VLOOKUP(DQ75,'Начисление очков 2023'!$AA$4:$AB$69,2,FALSE),0)</f>
        <v>0</v>
      </c>
      <c r="DS75" s="6" t="s">
        <v>572</v>
      </c>
      <c r="DT75" s="28">
        <f>IFERROR(VLOOKUP(DS75,'Начисление очков 2023'!$AA$4:$AB$69,2,FALSE),0)</f>
        <v>0</v>
      </c>
      <c r="DU75" s="32" t="s">
        <v>572</v>
      </c>
      <c r="DV75" s="31">
        <f>IFERROR(VLOOKUP(DU75,'Начисление очков 2023'!$AF$4:$AG$69,2,FALSE),0)</f>
        <v>0</v>
      </c>
      <c r="DW75" s="6" t="s">
        <v>572</v>
      </c>
      <c r="DX75" s="28">
        <f>IFERROR(VLOOKUP(DW75,'Начисление очков 2023'!$AA$4:$AB$69,2,FALSE),0)</f>
        <v>0</v>
      </c>
      <c r="DY75" s="32" t="s">
        <v>572</v>
      </c>
      <c r="DZ75" s="31">
        <f>IFERROR(VLOOKUP(DY75,'Начисление очков 2023'!$B$4:$C$69,2,FALSE),0)</f>
        <v>0</v>
      </c>
      <c r="EA75" s="6" t="s">
        <v>572</v>
      </c>
      <c r="EB75" s="28">
        <f>IFERROR(VLOOKUP(EA75,'Начисление очков 2023'!$AA$4:$AB$69,2,FALSE),0)</f>
        <v>0</v>
      </c>
      <c r="EC75" s="32" t="s">
        <v>572</v>
      </c>
      <c r="ED75" s="31">
        <f>IFERROR(VLOOKUP(EC75,'Начисление очков 2023'!$V$4:$W$69,2,FALSE),0)</f>
        <v>0</v>
      </c>
      <c r="EE75" s="6" t="s">
        <v>572</v>
      </c>
      <c r="EF75" s="28">
        <f>IFERROR(VLOOKUP(EE75,'Начисление очков 2023'!$AA$4:$AB$69,2,FALSE),0)</f>
        <v>0</v>
      </c>
      <c r="EG75" s="32" t="s">
        <v>572</v>
      </c>
      <c r="EH75" s="31">
        <f>IFERROR(VLOOKUP(EG75,'Начисление очков 2023'!$AA$4:$AB$69,2,FALSE),0)</f>
        <v>0</v>
      </c>
      <c r="EI75" s="6">
        <v>32</v>
      </c>
      <c r="EJ75" s="28">
        <f>IFERROR(VLOOKUP(EI75,'Начисление очков 2023'!$G$4:$H$69,2,FALSE),0)</f>
        <v>18</v>
      </c>
      <c r="EK75" s="32" t="s">
        <v>572</v>
      </c>
      <c r="EL75" s="31">
        <f>IFERROR(VLOOKUP(EK75,'Начисление очков 2023'!$V$4:$W$69,2,FALSE),0)</f>
        <v>0</v>
      </c>
      <c r="EM75" s="6" t="s">
        <v>572</v>
      </c>
      <c r="EN75" s="28">
        <f>IFERROR(VLOOKUP(EM75,'Начисление очков 2023'!$B$4:$C$101,2,FALSE),0)</f>
        <v>0</v>
      </c>
      <c r="EO75" s="32" t="s">
        <v>572</v>
      </c>
      <c r="EP75" s="31">
        <f>IFERROR(VLOOKUP(EO75,'Начисление очков 2023'!$AA$4:$AB$69,2,FALSE),0)</f>
        <v>0</v>
      </c>
      <c r="EQ75" s="6" t="s">
        <v>572</v>
      </c>
      <c r="ER75" s="28">
        <f>IFERROR(VLOOKUP(EQ75,'Начисление очков 2023'!$AF$4:$AG$69,2,FALSE),0)</f>
        <v>0</v>
      </c>
      <c r="ES75" s="32" t="s">
        <v>572</v>
      </c>
      <c r="ET75" s="31">
        <f>IFERROR(VLOOKUP(ES75,'Начисление очков 2023'!$B$4:$C$101,2,FALSE),0)</f>
        <v>0</v>
      </c>
      <c r="EU75" s="6">
        <v>32</v>
      </c>
      <c r="EV75" s="28">
        <f>IFERROR(VLOOKUP(EU75,'Начисление очков 2023'!$G$4:$H$69,2,FALSE),0)</f>
        <v>18</v>
      </c>
      <c r="EW75" s="32" t="s">
        <v>572</v>
      </c>
      <c r="EX75" s="31">
        <f>IFERROR(VLOOKUP(EW75,'Начисление очков 2023'!$AA$4:$AB$69,2,FALSE),0)</f>
        <v>0</v>
      </c>
      <c r="EY75" s="6" t="s">
        <v>572</v>
      </c>
      <c r="EZ75" s="28">
        <f>IFERROR(VLOOKUP(EY75,'Начисление очков 2023'!$AA$4:$AB$69,2,FALSE),0)</f>
        <v>0</v>
      </c>
      <c r="FA75" s="32" t="s">
        <v>572</v>
      </c>
      <c r="FB75" s="31">
        <f>IFERROR(VLOOKUP(FA75,'Начисление очков 2023'!$L$4:$M$69,2,FALSE),0)</f>
        <v>0</v>
      </c>
      <c r="FC75" s="6" t="s">
        <v>572</v>
      </c>
      <c r="FD75" s="28">
        <f>IFERROR(VLOOKUP(FC75,'Начисление очков 2023'!$AF$4:$AG$69,2,FALSE),0)</f>
        <v>0</v>
      </c>
      <c r="FE75" s="32" t="s">
        <v>572</v>
      </c>
      <c r="FF75" s="31">
        <f>IFERROR(VLOOKUP(FE75,'Начисление очков 2023'!$AA$4:$AB$69,2,FALSE),0)</f>
        <v>0</v>
      </c>
      <c r="FG75" s="6" t="s">
        <v>572</v>
      </c>
      <c r="FH75" s="28">
        <f>IFERROR(VLOOKUP(FG75,'Начисление очков 2023'!$G$4:$H$69,2,FALSE),0)</f>
        <v>0</v>
      </c>
      <c r="FI75" s="32" t="s">
        <v>572</v>
      </c>
      <c r="FJ75" s="31">
        <f>IFERROR(VLOOKUP(FI75,'Начисление очков 2023'!$AA$4:$AB$69,2,FALSE),0)</f>
        <v>0</v>
      </c>
      <c r="FK75" s="6" t="s">
        <v>572</v>
      </c>
      <c r="FL75" s="28">
        <f>IFERROR(VLOOKUP(FK75,'Начисление очков 2023'!$AA$4:$AB$69,2,FALSE),0)</f>
        <v>0</v>
      </c>
      <c r="FM75" s="32" t="s">
        <v>572</v>
      </c>
      <c r="FN75" s="31">
        <f>IFERROR(VLOOKUP(FM75,'Начисление очков 2023'!$AA$4:$AB$69,2,FALSE),0)</f>
        <v>0</v>
      </c>
      <c r="FO75" s="6" t="s">
        <v>572</v>
      </c>
      <c r="FP75" s="28">
        <f>IFERROR(VLOOKUP(FO75,'Начисление очков 2023'!$AF$4:$AG$69,2,FALSE),0)</f>
        <v>0</v>
      </c>
      <c r="FQ75" s="109">
        <v>66</v>
      </c>
      <c r="FR75" s="110">
        <v>1</v>
      </c>
      <c r="FS75" s="110"/>
      <c r="FT75" s="109">
        <v>4</v>
      </c>
      <c r="FU75" s="111"/>
      <c r="FV75" s="108">
        <v>264</v>
      </c>
      <c r="FW75" s="106">
        <v>0</v>
      </c>
      <c r="FX75" s="107" t="s">
        <v>563</v>
      </c>
      <c r="FY75" s="108">
        <v>280</v>
      </c>
      <c r="FZ75" s="127" t="s">
        <v>572</v>
      </c>
      <c r="GA75" s="121">
        <f>IFERROR(VLOOKUP(FZ75,'Начисление очков 2023'!$AA$4:$AB$69,2,FALSE),0)</f>
        <v>0</v>
      </c>
    </row>
    <row r="76" spans="2:183" ht="15.95" customHeight="1" x14ac:dyDescent="0.25">
      <c r="B76" s="6" t="str">
        <f>IFERROR(INDEX('Ласт турнир'!$A$1:$A$96,MATCH($D76,'Ласт турнир'!$B$1:$B$96,0)),"")</f>
        <v/>
      </c>
      <c r="D76" s="39" t="s">
        <v>421</v>
      </c>
      <c r="E76" s="40">
        <f>E75+1</f>
        <v>67</v>
      </c>
      <c r="F76" s="59" t="str">
        <f>IF(FQ76=0," ",IF(FQ76-E76=0," ",FQ76-E76))</f>
        <v xml:space="preserve"> </v>
      </c>
      <c r="G76" s="44"/>
      <c r="H76" s="54">
        <v>4</v>
      </c>
      <c r="I76" s="134"/>
      <c r="J76" s="139">
        <f>AB76+AP76+BB76+BN76+BR76+SUMPRODUCT(LARGE((T76,V76,X76,Z76,AD76,AF76,AH76,AJ76,AL76,AN76,AR76,AT76,AV76,AX76,AZ76,BD76,BF76,BH76,BJ76,BL76,BP76,BT76,BV76,BX76,BZ76,CB76,CD76,CF76,CH76,CJ76,CL76,CN76,CP76,CR76,CT76,CV76,CX76,CZ76,DB76,DD76,DF76,DH76,DJ76,DL76,DN76,DP76,DR76,DT76,DV76,DX76,DZ76,EB76,ED76,EF76,EH76,EJ76,EL76,EN76,EP76,ER76,ET76,EV76,EX76,EZ76,FB76,FD76,FF76,FH76,FJ76,FL76,FN76,FP76),{1,2,3,4,5,6,7,8}))</f>
        <v>264</v>
      </c>
      <c r="K76" s="135">
        <f>J76-FV76</f>
        <v>0</v>
      </c>
      <c r="L76" s="140">
        <f>IF(SUMIF(S76:FP76,"&lt;0")&lt;&gt;0,SUMIF(S76:FP76,"&lt;0")*(-1)," ")</f>
        <v>1</v>
      </c>
      <c r="M76" s="141">
        <f>T76+V76+X76+Z76+AB76+AD76+AF76+AH76+AJ76+AL76+AN76+AP76+AR76+AT76+AV76+AX76+AZ76+BB76+BD76+BF76+BH76+BJ76+BL76+BN76+BP76+BR76+BT76+BV76+BX76+BZ76+CB76+CD76+CF76+CH76+CJ76+CL76+CN76+CP76+CR76+CT76+CV76+CX76+CZ76+DB76+DD76+DF76+DH76+DJ76+DL76+DN76+DP76+DR76+DT76+DV76+DX76+DZ76+EB76+ED76+EF76+EH76+EJ76+EL76+EN76+EP76+ER76+ET76+EV76+EX76+EZ76+FB76+FD76+FF76+FH76+FJ76+FL76+FN76+FP76</f>
        <v>317</v>
      </c>
      <c r="N76" s="135">
        <f>M76-FY76</f>
        <v>0</v>
      </c>
      <c r="O76" s="136">
        <f>ROUNDUP(COUNTIF(S76:FP76,"&gt; 0")/2,0)</f>
        <v>16</v>
      </c>
      <c r="P76" s="142">
        <f>IF(O76=0,"-",IF(O76-R76&gt;8,J76/(8+R76),J76/O76))</f>
        <v>24</v>
      </c>
      <c r="Q76" s="145">
        <f>IF(OR(M76=0,O76=0),"-",M76/O76)</f>
        <v>19.8125</v>
      </c>
      <c r="R76" s="150">
        <f>+IF(AA76="",0,1)+IF(AO76="",0,1)++IF(BA76="",0,1)+IF(BM76="",0,1)+IF(BQ76="",0,1)</f>
        <v>3</v>
      </c>
      <c r="S76" s="6" t="s">
        <v>572</v>
      </c>
      <c r="T76" s="28">
        <f>IFERROR(VLOOKUP(S76,'Начисление очков 2024'!$AA$4:$AB$69,2,FALSE),0)</f>
        <v>0</v>
      </c>
      <c r="U76" s="32" t="s">
        <v>572</v>
      </c>
      <c r="V76" s="31">
        <f>IFERROR(VLOOKUP(U76,'Начисление очков 2024'!$AA$4:$AB$69,2,FALSE),0)</f>
        <v>0</v>
      </c>
      <c r="W76" s="6" t="s">
        <v>572</v>
      </c>
      <c r="X76" s="28">
        <f>IFERROR(VLOOKUP(W76,'Начисление очков 2024'!$L$4:$M$69,2,FALSE),0)</f>
        <v>0</v>
      </c>
      <c r="Y76" s="32" t="s">
        <v>572</v>
      </c>
      <c r="Z76" s="31">
        <f>IFERROR(VLOOKUP(Y76,'Начисление очков 2024'!$AA$4:$AB$69,2,FALSE),0)</f>
        <v>0</v>
      </c>
      <c r="AA76" s="6" t="s">
        <v>572</v>
      </c>
      <c r="AB76" s="28">
        <f>ROUND(IFERROR(VLOOKUP(AA76,'Начисление очков 2024'!$L$4:$M$69,2,FALSE),0)/4,0)</f>
        <v>0</v>
      </c>
      <c r="AC76" s="32" t="s">
        <v>572</v>
      </c>
      <c r="AD76" s="31">
        <f>IFERROR(VLOOKUP(AC76,'Начисление очков 2024'!$AA$4:$AB$69,2,FALSE),0)</f>
        <v>0</v>
      </c>
      <c r="AE76" s="6" t="s">
        <v>572</v>
      </c>
      <c r="AF76" s="28">
        <f>IFERROR(VLOOKUP(AE76,'Начисление очков 2024'!$AA$4:$AB$69,2,FALSE),0)</f>
        <v>0</v>
      </c>
      <c r="AG76" s="32" t="s">
        <v>572</v>
      </c>
      <c r="AH76" s="31">
        <f>IFERROR(VLOOKUP(AG76,'Начисление очков 2024'!$Q$4:$R$69,2,FALSE),0)</f>
        <v>0</v>
      </c>
      <c r="AI76" s="6" t="s">
        <v>572</v>
      </c>
      <c r="AJ76" s="28">
        <f>IFERROR(VLOOKUP(AI76,'Начисление очков 2024'!$AA$4:$AB$69,2,FALSE),0)</f>
        <v>0</v>
      </c>
      <c r="AK76" s="32" t="s">
        <v>572</v>
      </c>
      <c r="AL76" s="31">
        <f>IFERROR(VLOOKUP(AK76,'Начисление очков 2024'!$AA$4:$AB$69,2,FALSE),0)</f>
        <v>0</v>
      </c>
      <c r="AM76" s="6" t="s">
        <v>572</v>
      </c>
      <c r="AN76" s="28">
        <f>IFERROR(VLOOKUP(AM76,'Начисление очков 2023'!$AF$4:$AG$69,2,FALSE),0)</f>
        <v>0</v>
      </c>
      <c r="AO76" s="32" t="s">
        <v>572</v>
      </c>
      <c r="AP76" s="31">
        <f>ROUND(IFERROR(VLOOKUP(AO76,'Начисление очков 2024'!$G$4:$H$69,2,FALSE),0)/4,0)</f>
        <v>0</v>
      </c>
      <c r="AQ76" s="6" t="s">
        <v>572</v>
      </c>
      <c r="AR76" s="28">
        <f>IFERROR(VLOOKUP(AQ76,'Начисление очков 2024'!$AA$4:$AB$69,2,FALSE),0)</f>
        <v>0</v>
      </c>
      <c r="AS76" s="32" t="s">
        <v>572</v>
      </c>
      <c r="AT76" s="31">
        <f>IFERROR(VLOOKUP(AS76,'Начисление очков 2024'!$G$4:$H$69,2,FALSE),0)</f>
        <v>0</v>
      </c>
      <c r="AU76" s="6" t="s">
        <v>572</v>
      </c>
      <c r="AV76" s="28">
        <f>IFERROR(VLOOKUP(AU76,'Начисление очков 2023'!$V$4:$W$69,2,FALSE),0)</f>
        <v>0</v>
      </c>
      <c r="AW76" s="32" t="s">
        <v>572</v>
      </c>
      <c r="AX76" s="31">
        <f>IFERROR(VLOOKUP(AW76,'Начисление очков 2024'!$Q$4:$R$69,2,FALSE),0)</f>
        <v>0</v>
      </c>
      <c r="AY76" s="6" t="s">
        <v>572</v>
      </c>
      <c r="AZ76" s="28">
        <f>IFERROR(VLOOKUP(AY76,'Начисление очков 2024'!$AA$4:$AB$69,2,FALSE),0)</f>
        <v>0</v>
      </c>
      <c r="BA76" s="32">
        <v>24</v>
      </c>
      <c r="BB76" s="31">
        <f>ROUND(IFERROR(VLOOKUP(BA76,'Начисление очков 2024'!$G$4:$H$69,2,FALSE),0)/4,0)</f>
        <v>5</v>
      </c>
      <c r="BC76" s="6" t="s">
        <v>572</v>
      </c>
      <c r="BD76" s="28">
        <f>IFERROR(VLOOKUP(BC76,'Начисление очков 2023'!$AA$4:$AB$69,2,FALSE),0)</f>
        <v>0</v>
      </c>
      <c r="BE76" s="32" t="s">
        <v>572</v>
      </c>
      <c r="BF76" s="31">
        <f>IFERROR(VLOOKUP(BE76,'Начисление очков 2024'!$G$4:$H$69,2,FALSE),0)</f>
        <v>0</v>
      </c>
      <c r="BG76" s="6" t="s">
        <v>572</v>
      </c>
      <c r="BH76" s="28">
        <f>IFERROR(VLOOKUP(BG76,'Начисление очков 2024'!$Q$4:$R$69,2,FALSE),0)</f>
        <v>0</v>
      </c>
      <c r="BI76" s="32" t="s">
        <v>572</v>
      </c>
      <c r="BJ76" s="31">
        <f>IFERROR(VLOOKUP(BI76,'Начисление очков 2024'!$AA$4:$AB$69,2,FALSE),0)</f>
        <v>0</v>
      </c>
      <c r="BK76" s="6">
        <v>16</v>
      </c>
      <c r="BL76" s="28">
        <f>IFERROR(VLOOKUP(BK76,'Начисление очков 2023'!$V$4:$W$69,2,FALSE),0)</f>
        <v>17</v>
      </c>
      <c r="BM76" s="32">
        <v>16</v>
      </c>
      <c r="BN76" s="31">
        <f>ROUND(IFERROR(VLOOKUP(BM76,'Начисление очков 2023'!$L$4:$M$69,2,FALSE),0)/4,0)</f>
        <v>8</v>
      </c>
      <c r="BO76" s="6" t="s">
        <v>572</v>
      </c>
      <c r="BP76" s="28">
        <f>IFERROR(VLOOKUP(BO76,'Начисление очков 2023'!$AA$4:$AB$69,2,FALSE),0)</f>
        <v>0</v>
      </c>
      <c r="BQ76" s="32">
        <v>20</v>
      </c>
      <c r="BR76" s="31">
        <f>ROUND(IFERROR(VLOOKUP(BQ76,'Начисление очков 2023'!$L$4:$M$69,2,FALSE),0)/4,0)</f>
        <v>4</v>
      </c>
      <c r="BS76" s="6" t="s">
        <v>572</v>
      </c>
      <c r="BT76" s="28">
        <f>IFERROR(VLOOKUP(BS76,'Начисление очков 2023'!$AA$4:$AB$69,2,FALSE),0)</f>
        <v>0</v>
      </c>
      <c r="BU76" s="32" t="s">
        <v>572</v>
      </c>
      <c r="BV76" s="31">
        <f>IFERROR(VLOOKUP(BU76,'Начисление очков 2023'!$L$4:$M$69,2,FALSE),0)</f>
        <v>0</v>
      </c>
      <c r="BW76" s="6" t="s">
        <v>572</v>
      </c>
      <c r="BX76" s="28">
        <f>IFERROR(VLOOKUP(BW76,'Начисление очков 2023'!$AA$4:$AB$69,2,FALSE),0)</f>
        <v>0</v>
      </c>
      <c r="BY76" s="32" t="s">
        <v>572</v>
      </c>
      <c r="BZ76" s="31">
        <f>IFERROR(VLOOKUP(BY76,'Начисление очков 2023'!$AF$4:$AG$69,2,FALSE),0)</f>
        <v>0</v>
      </c>
      <c r="CA76" s="6" t="s">
        <v>572</v>
      </c>
      <c r="CB76" s="28">
        <f>IFERROR(VLOOKUP(CA76,'Начисление очков 2023'!$V$4:$W$69,2,FALSE),0)</f>
        <v>0</v>
      </c>
      <c r="CC76" s="32" t="s">
        <v>572</v>
      </c>
      <c r="CD76" s="31">
        <f>IFERROR(VLOOKUP(CC76,'Начисление очков 2023'!$AA$4:$AB$69,2,FALSE),0)</f>
        <v>0</v>
      </c>
      <c r="CE76" s="47"/>
      <c r="CF76" s="96"/>
      <c r="CG76" s="32" t="s">
        <v>572</v>
      </c>
      <c r="CH76" s="31">
        <f>IFERROR(VLOOKUP(CG76,'Начисление очков 2023'!$AA$4:$AB$69,2,FALSE),0)</f>
        <v>0</v>
      </c>
      <c r="CI76" s="6">
        <v>80</v>
      </c>
      <c r="CJ76" s="28">
        <f>IFERROR(VLOOKUP(CI76,'Начисление очков 2023_1'!$B$4:$C$117,2,FALSE),0)</f>
        <v>8</v>
      </c>
      <c r="CK76" s="32" t="s">
        <v>572</v>
      </c>
      <c r="CL76" s="31">
        <f>IFERROR(VLOOKUP(CK76,'Начисление очков 2023'!$V$4:$W$69,2,FALSE),0)</f>
        <v>0</v>
      </c>
      <c r="CM76" s="6" t="s">
        <v>572</v>
      </c>
      <c r="CN76" s="28">
        <f>IFERROR(VLOOKUP(CM76,'Начисление очков 2023'!$AF$4:$AG$69,2,FALSE),0)</f>
        <v>0</v>
      </c>
      <c r="CO76" s="32">
        <v>24</v>
      </c>
      <c r="CP76" s="31">
        <f>IFERROR(VLOOKUP(CO76,'Начисление очков 2023'!$G$4:$H$69,2,FALSE),0)</f>
        <v>21</v>
      </c>
      <c r="CQ76" s="6" t="s">
        <v>572</v>
      </c>
      <c r="CR76" s="28">
        <f>IFERROR(VLOOKUP(CQ76,'Начисление очков 2023'!$AA$4:$AB$69,2,FALSE),0)</f>
        <v>0</v>
      </c>
      <c r="CS76" s="32">
        <v>6</v>
      </c>
      <c r="CT76" s="31">
        <f>IFERROR(VLOOKUP(CS76,'Начисление очков 2023'!$Q$4:$R$69,2,FALSE),0)</f>
        <v>45</v>
      </c>
      <c r="CU76" s="6" t="s">
        <v>572</v>
      </c>
      <c r="CV76" s="28">
        <f>IFERROR(VLOOKUP(CU76,'Начисление очков 2023'!$AF$4:$AG$69,2,FALSE),0)</f>
        <v>0</v>
      </c>
      <c r="CW76" s="32" t="s">
        <v>572</v>
      </c>
      <c r="CX76" s="31">
        <f>IFERROR(VLOOKUP(CW76,'Начисление очков 2023'!$AA$4:$AB$69,2,FALSE),0)</f>
        <v>0</v>
      </c>
      <c r="CY76" s="6" t="s">
        <v>572</v>
      </c>
      <c r="CZ76" s="28">
        <f>IFERROR(VLOOKUP(CY76,'Начисление очков 2023'!$AA$4:$AB$69,2,FALSE),0)</f>
        <v>0</v>
      </c>
      <c r="DA76" s="32">
        <v>16</v>
      </c>
      <c r="DB76" s="31">
        <f>IFERROR(VLOOKUP(DA76,'Начисление очков 2023'!$L$4:$M$69,2,FALSE),0)</f>
        <v>32</v>
      </c>
      <c r="DC76" s="6" t="s">
        <v>572</v>
      </c>
      <c r="DD76" s="28">
        <f>IFERROR(VLOOKUP(DC76,'Начисление очков 2023'!$L$4:$M$69,2,FALSE),0)</f>
        <v>0</v>
      </c>
      <c r="DE76" s="32" t="s">
        <v>572</v>
      </c>
      <c r="DF76" s="31">
        <f>IFERROR(VLOOKUP(DE76,'Начисление очков 2023'!$G$4:$H$69,2,FALSE),0)</f>
        <v>0</v>
      </c>
      <c r="DG76" s="6" t="s">
        <v>572</v>
      </c>
      <c r="DH76" s="28">
        <f>IFERROR(VLOOKUP(DG76,'Начисление очков 2023'!$AA$4:$AB$69,2,FALSE),0)</f>
        <v>0</v>
      </c>
      <c r="DI76" s="32" t="s">
        <v>572</v>
      </c>
      <c r="DJ76" s="31">
        <f>IFERROR(VLOOKUP(DI76,'Начисление очков 2023'!$AF$4:$AG$69,2,FALSE),0)</f>
        <v>0</v>
      </c>
      <c r="DK76" s="6">
        <v>5</v>
      </c>
      <c r="DL76" s="28">
        <f>IFERROR(VLOOKUP(DK76,'Начисление очков 2023'!$V$4:$W$69,2,FALSE),0)</f>
        <v>45</v>
      </c>
      <c r="DM76" s="32">
        <v>36</v>
      </c>
      <c r="DN76" s="31">
        <f>IFERROR(VLOOKUP(DM76,'Начисление очков 2023'!$Q$4:$R$69,2,FALSE),0)</f>
        <v>4</v>
      </c>
      <c r="DO76" s="6" t="s">
        <v>572</v>
      </c>
      <c r="DP76" s="28">
        <f>IFERROR(VLOOKUP(DO76,'Начисление очков 2023'!$AA$4:$AB$69,2,FALSE),0)</f>
        <v>0</v>
      </c>
      <c r="DQ76" s="32" t="s">
        <v>572</v>
      </c>
      <c r="DR76" s="31">
        <f>IFERROR(VLOOKUP(DQ76,'Начисление очков 2023'!$AA$4:$AB$69,2,FALSE),0)</f>
        <v>0</v>
      </c>
      <c r="DS76" s="6" t="s">
        <v>572</v>
      </c>
      <c r="DT76" s="28">
        <f>IFERROR(VLOOKUP(DS76,'Начисление очков 2023'!$AA$4:$AB$69,2,FALSE),0)</f>
        <v>0</v>
      </c>
      <c r="DU76" s="32" t="s">
        <v>572</v>
      </c>
      <c r="DV76" s="31">
        <f>IFERROR(VLOOKUP(DU76,'Начисление очков 2023'!$AF$4:$AG$69,2,FALSE),0)</f>
        <v>0</v>
      </c>
      <c r="DW76" s="6" t="s">
        <v>572</v>
      </c>
      <c r="DX76" s="28">
        <f>IFERROR(VLOOKUP(DW76,'Начисление очков 2023'!$AA$4:$AB$69,2,FALSE),0)</f>
        <v>0</v>
      </c>
      <c r="DY76" s="32" t="s">
        <v>572</v>
      </c>
      <c r="DZ76" s="31">
        <f>IFERROR(VLOOKUP(DY76,'Начисление очков 2023'!$B$4:$C$69,2,FALSE),0)</f>
        <v>0</v>
      </c>
      <c r="EA76" s="6" t="s">
        <v>572</v>
      </c>
      <c r="EB76" s="28">
        <f>IFERROR(VLOOKUP(EA76,'Начисление очков 2023'!$AA$4:$AB$69,2,FALSE),0)</f>
        <v>0</v>
      </c>
      <c r="EC76" s="32">
        <v>12</v>
      </c>
      <c r="ED76" s="31">
        <f>IFERROR(VLOOKUP(EC76,'Начисление очков 2023'!$V$4:$W$69,2,FALSE),0)</f>
        <v>22</v>
      </c>
      <c r="EE76" s="6" t="s">
        <v>572</v>
      </c>
      <c r="EF76" s="28">
        <f>IFERROR(VLOOKUP(EE76,'Начисление очков 2023'!$AA$4:$AB$69,2,FALSE),0)</f>
        <v>0</v>
      </c>
      <c r="EG76" s="32" t="s">
        <v>572</v>
      </c>
      <c r="EH76" s="31">
        <f>IFERROR(VLOOKUP(EG76,'Начисление очков 2023'!$AA$4:$AB$69,2,FALSE),0)</f>
        <v>0</v>
      </c>
      <c r="EI76" s="6">
        <v>-1</v>
      </c>
      <c r="EJ76" s="28">
        <f>IFERROR(VLOOKUP(EI76,'Начисление очков 2023'!$G$4:$H$69,2,FALSE),0)</f>
        <v>0</v>
      </c>
      <c r="EK76" s="32" t="s">
        <v>572</v>
      </c>
      <c r="EL76" s="31">
        <f>IFERROR(VLOOKUP(EK76,'Начисление очков 2023'!$V$4:$W$69,2,FALSE),0)</f>
        <v>0</v>
      </c>
      <c r="EM76" s="6">
        <v>40</v>
      </c>
      <c r="EN76" s="28">
        <f>IFERROR(VLOOKUP(EM76,'Начисление очков 2023'!$B$4:$C$101,2,FALSE),0)</f>
        <v>25</v>
      </c>
      <c r="EO76" s="32" t="s">
        <v>572</v>
      </c>
      <c r="EP76" s="31">
        <f>IFERROR(VLOOKUP(EO76,'Начисление очков 2023'!$AA$4:$AB$69,2,FALSE),0)</f>
        <v>0</v>
      </c>
      <c r="EQ76" s="6" t="s">
        <v>572</v>
      </c>
      <c r="ER76" s="28">
        <f>IFERROR(VLOOKUP(EQ76,'Начисление очков 2023'!$AF$4:$AG$69,2,FALSE),0)</f>
        <v>0</v>
      </c>
      <c r="ES76" s="32">
        <v>41</v>
      </c>
      <c r="ET76" s="31">
        <f>IFERROR(VLOOKUP(ES76,'Начисление очков 2023'!$B$4:$C$101,2,FALSE),0)</f>
        <v>25</v>
      </c>
      <c r="EU76" s="6">
        <v>40</v>
      </c>
      <c r="EV76" s="28">
        <f>IFERROR(VLOOKUP(EU76,'Начисление очков 2023'!$G$4:$H$69,2,FALSE),0)</f>
        <v>3</v>
      </c>
      <c r="EW76" s="32" t="s">
        <v>572</v>
      </c>
      <c r="EX76" s="31">
        <f>IFERROR(VLOOKUP(EW76,'Начисление очков 2023'!$AA$4:$AB$69,2,FALSE),0)</f>
        <v>0</v>
      </c>
      <c r="EY76" s="6" t="s">
        <v>572</v>
      </c>
      <c r="EZ76" s="28">
        <f>IFERROR(VLOOKUP(EY76,'Начисление очков 2023'!$AA$4:$AB$69,2,FALSE),0)</f>
        <v>0</v>
      </c>
      <c r="FA76" s="32">
        <v>16</v>
      </c>
      <c r="FB76" s="31">
        <f>IFERROR(VLOOKUP(FA76,'Начисление очков 2023'!$L$4:$M$69,2,FALSE),0)</f>
        <v>32</v>
      </c>
      <c r="FC76" s="6" t="s">
        <v>572</v>
      </c>
      <c r="FD76" s="28">
        <f>IFERROR(VLOOKUP(FC76,'Начисление очков 2023'!$AF$4:$AG$69,2,FALSE),0)</f>
        <v>0</v>
      </c>
      <c r="FE76" s="32" t="s">
        <v>572</v>
      </c>
      <c r="FF76" s="31">
        <f>IFERROR(VLOOKUP(FE76,'Начисление очков 2023'!$AA$4:$AB$69,2,FALSE),0)</f>
        <v>0</v>
      </c>
      <c r="FG76" s="6">
        <v>24</v>
      </c>
      <c r="FH76" s="28">
        <f>IFERROR(VLOOKUP(FG76,'Начисление очков 2023'!$G$4:$H$69,2,FALSE),0)</f>
        <v>21</v>
      </c>
      <c r="FI76" s="32" t="s">
        <v>572</v>
      </c>
      <c r="FJ76" s="31">
        <f>IFERROR(VLOOKUP(FI76,'Начисление очков 2023'!$AA$4:$AB$69,2,FALSE),0)</f>
        <v>0</v>
      </c>
      <c r="FK76" s="6" t="s">
        <v>572</v>
      </c>
      <c r="FL76" s="28">
        <f>IFERROR(VLOOKUP(FK76,'Начисление очков 2023'!$AA$4:$AB$69,2,FALSE),0)</f>
        <v>0</v>
      </c>
      <c r="FM76" s="32" t="s">
        <v>572</v>
      </c>
      <c r="FN76" s="31">
        <f>IFERROR(VLOOKUP(FM76,'Начисление очков 2023'!$AA$4:$AB$69,2,FALSE),0)</f>
        <v>0</v>
      </c>
      <c r="FO76" s="6" t="s">
        <v>572</v>
      </c>
      <c r="FP76" s="28">
        <f>IFERROR(VLOOKUP(FO76,'Начисление очков 2023'!$AF$4:$AG$69,2,FALSE),0)</f>
        <v>0</v>
      </c>
      <c r="FQ76" s="109">
        <v>67</v>
      </c>
      <c r="FR76" s="110">
        <v>1</v>
      </c>
      <c r="FS76" s="110"/>
      <c r="FT76" s="109">
        <v>4</v>
      </c>
      <c r="FU76" s="111"/>
      <c r="FV76" s="108">
        <v>264</v>
      </c>
      <c r="FW76" s="106">
        <v>0</v>
      </c>
      <c r="FX76" s="107">
        <v>1</v>
      </c>
      <c r="FY76" s="108">
        <v>317</v>
      </c>
      <c r="FZ76" s="127" t="s">
        <v>572</v>
      </c>
      <c r="GA76" s="121">
        <f>IFERROR(VLOOKUP(FZ76,'Начисление очков 2023'!$AA$4:$AB$69,2,FALSE),0)</f>
        <v>0</v>
      </c>
    </row>
    <row r="77" spans="2:183" ht="15.95" customHeight="1" x14ac:dyDescent="0.25">
      <c r="B77" s="6" t="str">
        <f>IFERROR(INDEX('Ласт турнир'!$A$1:$A$96,MATCH($D77,'Ласт турнир'!$B$1:$B$96,0)),"")</f>
        <v/>
      </c>
      <c r="D77" s="39" t="s">
        <v>125</v>
      </c>
      <c r="E77" s="40">
        <f>E76+1</f>
        <v>68</v>
      </c>
      <c r="F77" s="59" t="str">
        <f>IF(FQ77=0," ",IF(FQ77-E77=0," ",FQ77-E77))</f>
        <v xml:space="preserve"> </v>
      </c>
      <c r="G77" s="44"/>
      <c r="H77" s="54">
        <v>4</v>
      </c>
      <c r="I77" s="134"/>
      <c r="J77" s="139">
        <f>AB77+AP77+BB77+BN77+BR77+SUMPRODUCT(LARGE((T77,V77,X77,Z77,AD77,AF77,AH77,AJ77,AL77,AN77,AR77,AT77,AV77,AX77,AZ77,BD77,BF77,BH77,BJ77,BL77,BP77,BT77,BV77,BX77,BZ77,CB77,CD77,CF77,CH77,CJ77,CL77,CN77,CP77,CR77,CT77,CV77,CX77,CZ77,DB77,DD77,DF77,DH77,DJ77,DL77,DN77,DP77,DR77,DT77,DV77,DX77,DZ77,EB77,ED77,EF77,EH77,EJ77,EL77,EN77,EP77,ER77,ET77,EV77,EX77,EZ77,FB77,FD77,FF77,FH77,FJ77,FL77,FN77,FP77),{1,2,3,4,5,6,7,8}))</f>
        <v>257</v>
      </c>
      <c r="K77" s="135">
        <f>J77-FV77</f>
        <v>0</v>
      </c>
      <c r="L77" s="140" t="str">
        <f>IF(SUMIF(S77:FP77,"&lt;0")&lt;&gt;0,SUMIF(S77:FP77,"&lt;0")*(-1)," ")</f>
        <v xml:space="preserve"> </v>
      </c>
      <c r="M77" s="141">
        <f>T77+V77+X77+Z77+AB77+AD77+AF77+AH77+AJ77+AL77+AN77+AP77+AR77+AT77+AV77+AX77+AZ77+BB77+BD77+BF77+BH77+BJ77+BL77+BN77+BP77+BR77+BT77+BV77+BX77+BZ77+CB77+CD77+CF77+CH77+CJ77+CL77+CN77+CP77+CR77+CT77+CV77+CX77+CZ77+DB77+DD77+DF77+DH77+DJ77+DL77+DN77+DP77+DR77+DT77+DV77+DX77+DZ77+EB77+ED77+EF77+EH77+EJ77+EL77+EN77+EP77+ER77+ET77+EV77+EX77+EZ77+FB77+FD77+FF77+FH77+FJ77+FL77+FN77+FP77</f>
        <v>289</v>
      </c>
      <c r="N77" s="135">
        <f>M77-FY77</f>
        <v>0</v>
      </c>
      <c r="O77" s="136">
        <f>ROUNDUP(COUNTIF(S77:FP77,"&gt; 0")/2,0)</f>
        <v>13</v>
      </c>
      <c r="P77" s="142">
        <f>IF(O77=0,"-",IF(O77-R77&gt;8,J77/(8+R77),J77/O77))</f>
        <v>25.7</v>
      </c>
      <c r="Q77" s="145">
        <f>IF(OR(M77=0,O77=0),"-",M77/O77)</f>
        <v>22.23076923076923</v>
      </c>
      <c r="R77" s="150">
        <f>+IF(AA77="",0,1)+IF(AO77="",0,1)++IF(BA77="",0,1)+IF(BM77="",0,1)+IF(BQ77="",0,1)</f>
        <v>2</v>
      </c>
      <c r="S77" s="6" t="s">
        <v>572</v>
      </c>
      <c r="T77" s="28">
        <f>IFERROR(VLOOKUP(S77,'Начисление очков 2024'!$AA$4:$AB$69,2,FALSE),0)</f>
        <v>0</v>
      </c>
      <c r="U77" s="32" t="s">
        <v>572</v>
      </c>
      <c r="V77" s="31">
        <f>IFERROR(VLOOKUP(U77,'Начисление очков 2024'!$AA$4:$AB$69,2,FALSE),0)</f>
        <v>0</v>
      </c>
      <c r="W77" s="6" t="s">
        <v>572</v>
      </c>
      <c r="X77" s="28">
        <f>IFERROR(VLOOKUP(W77,'Начисление очков 2024'!$L$4:$M$69,2,FALSE),0)</f>
        <v>0</v>
      </c>
      <c r="Y77" s="32" t="s">
        <v>572</v>
      </c>
      <c r="Z77" s="31">
        <f>IFERROR(VLOOKUP(Y77,'Начисление очков 2024'!$AA$4:$AB$69,2,FALSE),0)</f>
        <v>0</v>
      </c>
      <c r="AA77" s="6">
        <v>24</v>
      </c>
      <c r="AB77" s="28">
        <f>ROUND(IFERROR(VLOOKUP(AA77,'Начисление очков 2024'!$L$4:$M$69,2,FALSE),0)/4,0)</f>
        <v>3</v>
      </c>
      <c r="AC77" s="32" t="s">
        <v>572</v>
      </c>
      <c r="AD77" s="31">
        <f>IFERROR(VLOOKUP(AC77,'Начисление очков 2024'!$AA$4:$AB$69,2,FALSE),0)</f>
        <v>0</v>
      </c>
      <c r="AE77" s="6" t="s">
        <v>572</v>
      </c>
      <c r="AF77" s="28">
        <f>IFERROR(VLOOKUP(AE77,'Начисление очков 2024'!$AA$4:$AB$69,2,FALSE),0)</f>
        <v>0</v>
      </c>
      <c r="AG77" s="32" t="s">
        <v>572</v>
      </c>
      <c r="AH77" s="31">
        <f>IFERROR(VLOOKUP(AG77,'Начисление очков 2024'!$Q$4:$R$69,2,FALSE),0)</f>
        <v>0</v>
      </c>
      <c r="AI77" s="6" t="s">
        <v>572</v>
      </c>
      <c r="AJ77" s="28">
        <f>IFERROR(VLOOKUP(AI77,'Начисление очков 2024'!$AA$4:$AB$69,2,FALSE),0)</f>
        <v>0</v>
      </c>
      <c r="AK77" s="32" t="s">
        <v>572</v>
      </c>
      <c r="AL77" s="31">
        <f>IFERROR(VLOOKUP(AK77,'Начисление очков 2024'!$AA$4:$AB$69,2,FALSE),0)</f>
        <v>0</v>
      </c>
      <c r="AM77" s="6" t="s">
        <v>572</v>
      </c>
      <c r="AN77" s="28">
        <f>IFERROR(VLOOKUP(AM77,'Начисление очков 2023'!$AF$4:$AG$69,2,FALSE),0)</f>
        <v>0</v>
      </c>
      <c r="AO77" s="32">
        <v>5</v>
      </c>
      <c r="AP77" s="31">
        <f>ROUND(IFERROR(VLOOKUP(AO77,'Начисление очков 2024'!$G$4:$H$69,2,FALSE),0)/4,0)</f>
        <v>38</v>
      </c>
      <c r="AQ77" s="6" t="s">
        <v>572</v>
      </c>
      <c r="AR77" s="28">
        <f>IFERROR(VLOOKUP(AQ77,'Начисление очков 2024'!$AA$4:$AB$69,2,FALSE),0)</f>
        <v>0</v>
      </c>
      <c r="AS77" s="32" t="s">
        <v>572</v>
      </c>
      <c r="AT77" s="31">
        <f>IFERROR(VLOOKUP(AS77,'Начисление очков 2024'!$G$4:$H$69,2,FALSE),0)</f>
        <v>0</v>
      </c>
      <c r="AU77" s="6">
        <v>6</v>
      </c>
      <c r="AV77" s="28">
        <f>IFERROR(VLOOKUP(AU77,'Начисление очков 2023'!$V$4:$W$69,2,FALSE),0)</f>
        <v>40</v>
      </c>
      <c r="AW77" s="32" t="s">
        <v>572</v>
      </c>
      <c r="AX77" s="31">
        <f>IFERROR(VLOOKUP(AW77,'Начисление очков 2024'!$Q$4:$R$69,2,FALSE),0)</f>
        <v>0</v>
      </c>
      <c r="AY77" s="6" t="s">
        <v>572</v>
      </c>
      <c r="AZ77" s="28">
        <f>IFERROR(VLOOKUP(AY77,'Начисление очков 2024'!$AA$4:$AB$69,2,FALSE),0)</f>
        <v>0</v>
      </c>
      <c r="BA77" s="32" t="s">
        <v>572</v>
      </c>
      <c r="BB77" s="31">
        <f>ROUND(IFERROR(VLOOKUP(BA77,'Начисление очков 2024'!$G$4:$H$69,2,FALSE),0)/4,0)</f>
        <v>0</v>
      </c>
      <c r="BC77" s="6" t="s">
        <v>572</v>
      </c>
      <c r="BD77" s="28">
        <f>IFERROR(VLOOKUP(BC77,'Начисление очков 2023'!$AA$4:$AB$69,2,FALSE),0)</f>
        <v>0</v>
      </c>
      <c r="BE77" s="32" t="s">
        <v>572</v>
      </c>
      <c r="BF77" s="31">
        <f>IFERROR(VLOOKUP(BE77,'Начисление очков 2024'!$G$4:$H$69,2,FALSE),0)</f>
        <v>0</v>
      </c>
      <c r="BG77" s="6" t="s">
        <v>572</v>
      </c>
      <c r="BH77" s="28">
        <f>IFERROR(VLOOKUP(BG77,'Начисление очков 2024'!$Q$4:$R$69,2,FALSE),0)</f>
        <v>0</v>
      </c>
      <c r="BI77" s="32">
        <v>20</v>
      </c>
      <c r="BJ77" s="31">
        <f>IFERROR(VLOOKUP(BI77,'Начисление очков 2024'!$AA$4:$AB$69,2,FALSE),0)</f>
        <v>4</v>
      </c>
      <c r="BK77" s="6">
        <v>10</v>
      </c>
      <c r="BL77" s="28">
        <f>IFERROR(VLOOKUP(BK77,'Начисление очков 2023'!$V$4:$W$69,2,FALSE),0)</f>
        <v>25</v>
      </c>
      <c r="BM77" s="32" t="s">
        <v>572</v>
      </c>
      <c r="BN77" s="31">
        <f>ROUND(IFERROR(VLOOKUP(BM77,'Начисление очков 2023'!$L$4:$M$69,2,FALSE),0)/4,0)</f>
        <v>0</v>
      </c>
      <c r="BO77" s="6" t="s">
        <v>572</v>
      </c>
      <c r="BP77" s="28">
        <f>IFERROR(VLOOKUP(BO77,'Начисление очков 2023'!$AA$4:$AB$69,2,FALSE),0)</f>
        <v>0</v>
      </c>
      <c r="BQ77" s="32" t="s">
        <v>572</v>
      </c>
      <c r="BR77" s="31">
        <f>ROUND(IFERROR(VLOOKUP(BQ77,'Начисление очков 2023'!$L$4:$M$69,2,FALSE),0)/4,0)</f>
        <v>0</v>
      </c>
      <c r="BS77" s="6" t="s">
        <v>572</v>
      </c>
      <c r="BT77" s="28">
        <f>IFERROR(VLOOKUP(BS77,'Начисление очков 2023'!$AA$4:$AB$69,2,FALSE),0)</f>
        <v>0</v>
      </c>
      <c r="BU77" s="32">
        <v>20</v>
      </c>
      <c r="BV77" s="31">
        <f>IFERROR(VLOOKUP(BU77,'Начисление очков 2023'!$L$4:$M$69,2,FALSE),0)</f>
        <v>16</v>
      </c>
      <c r="BW77" s="6" t="s">
        <v>572</v>
      </c>
      <c r="BX77" s="28">
        <f>IFERROR(VLOOKUP(BW77,'Начисление очков 2023'!$AA$4:$AB$69,2,FALSE),0)</f>
        <v>0</v>
      </c>
      <c r="BY77" s="32" t="s">
        <v>572</v>
      </c>
      <c r="BZ77" s="31">
        <f>IFERROR(VLOOKUP(BY77,'Начисление очков 2023'!$AF$4:$AG$69,2,FALSE),0)</f>
        <v>0</v>
      </c>
      <c r="CA77" s="6">
        <v>12</v>
      </c>
      <c r="CB77" s="28">
        <f>IFERROR(VLOOKUP(CA77,'Начисление очков 2023'!$V$4:$W$69,2,FALSE),0)</f>
        <v>22</v>
      </c>
      <c r="CC77" s="32" t="s">
        <v>572</v>
      </c>
      <c r="CD77" s="31">
        <f>IFERROR(VLOOKUP(CC77,'Начисление очков 2023'!$AA$4:$AB$69,2,FALSE),0)</f>
        <v>0</v>
      </c>
      <c r="CE77" s="47"/>
      <c r="CF77" s="96"/>
      <c r="CG77" s="32" t="s">
        <v>572</v>
      </c>
      <c r="CH77" s="31">
        <f>IFERROR(VLOOKUP(CG77,'Начисление очков 2023'!$AA$4:$AB$69,2,FALSE),0)</f>
        <v>0</v>
      </c>
      <c r="CI77" s="6">
        <v>50</v>
      </c>
      <c r="CJ77" s="28">
        <f>IFERROR(VLOOKUP(CI77,'Начисление очков 2023_1'!$B$4:$C$117,2,FALSE),0)</f>
        <v>18</v>
      </c>
      <c r="CK77" s="32" t="s">
        <v>572</v>
      </c>
      <c r="CL77" s="31">
        <f>IFERROR(VLOOKUP(CK77,'Начисление очков 2023'!$V$4:$W$69,2,FALSE),0)</f>
        <v>0</v>
      </c>
      <c r="CM77" s="6" t="s">
        <v>572</v>
      </c>
      <c r="CN77" s="28">
        <f>IFERROR(VLOOKUP(CM77,'Начисление очков 2023'!$AF$4:$AG$69,2,FALSE),0)</f>
        <v>0</v>
      </c>
      <c r="CO77" s="32">
        <v>24</v>
      </c>
      <c r="CP77" s="31">
        <f>IFERROR(VLOOKUP(CO77,'Начисление очков 2023'!$G$4:$H$69,2,FALSE),0)</f>
        <v>21</v>
      </c>
      <c r="CQ77" s="6" t="s">
        <v>572</v>
      </c>
      <c r="CR77" s="28">
        <f>IFERROR(VLOOKUP(CQ77,'Начисление очков 2023'!$AA$4:$AB$69,2,FALSE),0)</f>
        <v>0</v>
      </c>
      <c r="CS77" s="32" t="s">
        <v>572</v>
      </c>
      <c r="CT77" s="31">
        <f>IFERROR(VLOOKUP(CS77,'Начисление очков 2023'!$Q$4:$R$69,2,FALSE),0)</f>
        <v>0</v>
      </c>
      <c r="CU77" s="6" t="s">
        <v>572</v>
      </c>
      <c r="CV77" s="28">
        <f>IFERROR(VLOOKUP(CU77,'Начисление очков 2023'!$AF$4:$AG$69,2,FALSE),0)</f>
        <v>0</v>
      </c>
      <c r="CW77" s="32" t="s">
        <v>572</v>
      </c>
      <c r="CX77" s="31">
        <f>IFERROR(VLOOKUP(CW77,'Начисление очков 2023'!$AA$4:$AB$69,2,FALSE),0)</f>
        <v>0</v>
      </c>
      <c r="CY77" s="6" t="s">
        <v>572</v>
      </c>
      <c r="CZ77" s="28">
        <f>IFERROR(VLOOKUP(CY77,'Начисление очков 2023'!$AA$4:$AB$69,2,FALSE),0)</f>
        <v>0</v>
      </c>
      <c r="DA77" s="32" t="s">
        <v>572</v>
      </c>
      <c r="DB77" s="31">
        <f>IFERROR(VLOOKUP(DA77,'Начисление очков 2023'!$L$4:$M$69,2,FALSE),0)</f>
        <v>0</v>
      </c>
      <c r="DC77" s="6" t="s">
        <v>572</v>
      </c>
      <c r="DD77" s="28">
        <f>IFERROR(VLOOKUP(DC77,'Начисление очков 2023'!$L$4:$M$69,2,FALSE),0)</f>
        <v>0</v>
      </c>
      <c r="DE77" s="32" t="s">
        <v>572</v>
      </c>
      <c r="DF77" s="31">
        <f>IFERROR(VLOOKUP(DE77,'Начисление очков 2023'!$G$4:$H$69,2,FALSE),0)</f>
        <v>0</v>
      </c>
      <c r="DG77" s="6" t="s">
        <v>572</v>
      </c>
      <c r="DH77" s="28">
        <f>IFERROR(VLOOKUP(DG77,'Начисление очков 2023'!$AA$4:$AB$69,2,FALSE),0)</f>
        <v>0</v>
      </c>
      <c r="DI77" s="32" t="s">
        <v>572</v>
      </c>
      <c r="DJ77" s="31">
        <f>IFERROR(VLOOKUP(DI77,'Начисление очков 2023'!$AF$4:$AG$69,2,FALSE),0)</f>
        <v>0</v>
      </c>
      <c r="DK77" s="6">
        <v>6</v>
      </c>
      <c r="DL77" s="28">
        <f>IFERROR(VLOOKUP(DK77,'Начисление очков 2023'!$V$4:$W$69,2,FALSE),0)</f>
        <v>40</v>
      </c>
      <c r="DM77" s="32" t="s">
        <v>572</v>
      </c>
      <c r="DN77" s="31">
        <f>IFERROR(VLOOKUP(DM77,'Начисление очков 2023'!$Q$4:$R$69,2,FALSE),0)</f>
        <v>0</v>
      </c>
      <c r="DO77" s="6" t="s">
        <v>572</v>
      </c>
      <c r="DP77" s="28">
        <f>IFERROR(VLOOKUP(DO77,'Начисление очков 2023'!$AA$4:$AB$69,2,FALSE),0)</f>
        <v>0</v>
      </c>
      <c r="DQ77" s="32" t="s">
        <v>572</v>
      </c>
      <c r="DR77" s="31">
        <f>IFERROR(VLOOKUP(DQ77,'Начисление очков 2023'!$AA$4:$AB$69,2,FALSE),0)</f>
        <v>0</v>
      </c>
      <c r="DS77" s="6" t="s">
        <v>572</v>
      </c>
      <c r="DT77" s="28">
        <f>IFERROR(VLOOKUP(DS77,'Начисление очков 2023'!$AA$4:$AB$69,2,FALSE),0)</f>
        <v>0</v>
      </c>
      <c r="DU77" s="32" t="s">
        <v>572</v>
      </c>
      <c r="DV77" s="31">
        <f>IFERROR(VLOOKUP(DU77,'Начисление очков 2023'!$AF$4:$AG$69,2,FALSE),0)</f>
        <v>0</v>
      </c>
      <c r="DW77" s="6" t="s">
        <v>572</v>
      </c>
      <c r="DX77" s="28">
        <f>IFERROR(VLOOKUP(DW77,'Начисление очков 2023'!$AA$4:$AB$69,2,FALSE),0)</f>
        <v>0</v>
      </c>
      <c r="DY77" s="32" t="s">
        <v>572</v>
      </c>
      <c r="DZ77" s="31">
        <f>IFERROR(VLOOKUP(DY77,'Начисление очков 2023'!$B$4:$C$69,2,FALSE),0)</f>
        <v>0</v>
      </c>
      <c r="EA77" s="6" t="s">
        <v>572</v>
      </c>
      <c r="EB77" s="28">
        <f>IFERROR(VLOOKUP(EA77,'Начисление очков 2023'!$AA$4:$AB$69,2,FALSE),0)</f>
        <v>0</v>
      </c>
      <c r="EC77" s="32" t="s">
        <v>572</v>
      </c>
      <c r="ED77" s="31">
        <f>IFERROR(VLOOKUP(EC77,'Начисление очков 2023'!$V$4:$W$69,2,FALSE),0)</f>
        <v>0</v>
      </c>
      <c r="EE77" s="6" t="s">
        <v>572</v>
      </c>
      <c r="EF77" s="28">
        <f>IFERROR(VLOOKUP(EE77,'Начисление очков 2023'!$AA$4:$AB$69,2,FALSE),0)</f>
        <v>0</v>
      </c>
      <c r="EG77" s="32" t="s">
        <v>572</v>
      </c>
      <c r="EH77" s="31">
        <f>IFERROR(VLOOKUP(EG77,'Начисление очков 2023'!$AA$4:$AB$69,2,FALSE),0)</f>
        <v>0</v>
      </c>
      <c r="EI77" s="6" t="s">
        <v>572</v>
      </c>
      <c r="EJ77" s="28">
        <f>IFERROR(VLOOKUP(EI77,'Начисление очков 2023'!$G$4:$H$69,2,FALSE),0)</f>
        <v>0</v>
      </c>
      <c r="EK77" s="32" t="s">
        <v>572</v>
      </c>
      <c r="EL77" s="31">
        <f>IFERROR(VLOOKUP(EK77,'Начисление очков 2023'!$V$4:$W$69,2,FALSE),0)</f>
        <v>0</v>
      </c>
      <c r="EM77" s="6" t="s">
        <v>572</v>
      </c>
      <c r="EN77" s="28">
        <f>IFERROR(VLOOKUP(EM77,'Начисление очков 2023'!$B$4:$C$101,2,FALSE),0)</f>
        <v>0</v>
      </c>
      <c r="EO77" s="32" t="s">
        <v>572</v>
      </c>
      <c r="EP77" s="31">
        <f>IFERROR(VLOOKUP(EO77,'Начисление очков 2023'!$AA$4:$AB$69,2,FALSE),0)</f>
        <v>0</v>
      </c>
      <c r="EQ77" s="6" t="s">
        <v>572</v>
      </c>
      <c r="ER77" s="28">
        <f>IFERROR(VLOOKUP(EQ77,'Начисление очков 2023'!$AF$4:$AG$69,2,FALSE),0)</f>
        <v>0</v>
      </c>
      <c r="ES77" s="32">
        <v>42</v>
      </c>
      <c r="ET77" s="31">
        <f>IFERROR(VLOOKUP(ES77,'Начисление очков 2023'!$B$4:$C$101,2,FALSE),0)</f>
        <v>23</v>
      </c>
      <c r="EU77" s="6" t="s">
        <v>572</v>
      </c>
      <c r="EV77" s="28">
        <f>IFERROR(VLOOKUP(EU77,'Начисление очков 2023'!$G$4:$H$69,2,FALSE),0)</f>
        <v>0</v>
      </c>
      <c r="EW77" s="32" t="s">
        <v>572</v>
      </c>
      <c r="EX77" s="31">
        <f>IFERROR(VLOOKUP(EW77,'Начисление очков 2023'!$AA$4:$AB$69,2,FALSE),0)</f>
        <v>0</v>
      </c>
      <c r="EY77" s="6" t="s">
        <v>572</v>
      </c>
      <c r="EZ77" s="28">
        <f>IFERROR(VLOOKUP(EY77,'Начисление очков 2023'!$AA$4:$AB$69,2,FALSE),0)</f>
        <v>0</v>
      </c>
      <c r="FA77" s="32">
        <v>24</v>
      </c>
      <c r="FB77" s="31">
        <f>IFERROR(VLOOKUP(FA77,'Начисление очков 2023'!$L$4:$M$69,2,FALSE),0)</f>
        <v>12</v>
      </c>
      <c r="FC77" s="6" t="s">
        <v>572</v>
      </c>
      <c r="FD77" s="28">
        <f>IFERROR(VLOOKUP(FC77,'Начисление очков 2023'!$AF$4:$AG$69,2,FALSE),0)</f>
        <v>0</v>
      </c>
      <c r="FE77" s="32" t="s">
        <v>572</v>
      </c>
      <c r="FF77" s="31">
        <f>IFERROR(VLOOKUP(FE77,'Начисление очков 2023'!$AA$4:$AB$69,2,FALSE),0)</f>
        <v>0</v>
      </c>
      <c r="FG77" s="6">
        <v>20</v>
      </c>
      <c r="FH77" s="28">
        <f>IFERROR(VLOOKUP(FG77,'Начисление очков 2023'!$G$4:$H$69,2,FALSE),0)</f>
        <v>27</v>
      </c>
      <c r="FI77" s="32" t="s">
        <v>572</v>
      </c>
      <c r="FJ77" s="31">
        <f>IFERROR(VLOOKUP(FI77,'Начисление очков 2023'!$AA$4:$AB$69,2,FALSE),0)</f>
        <v>0</v>
      </c>
      <c r="FK77" s="6" t="s">
        <v>572</v>
      </c>
      <c r="FL77" s="28">
        <f>IFERROR(VLOOKUP(FK77,'Начисление очков 2023'!$AA$4:$AB$69,2,FALSE),0)</f>
        <v>0</v>
      </c>
      <c r="FM77" s="32" t="s">
        <v>572</v>
      </c>
      <c r="FN77" s="31">
        <f>IFERROR(VLOOKUP(FM77,'Начисление очков 2023'!$AA$4:$AB$69,2,FALSE),0)</f>
        <v>0</v>
      </c>
      <c r="FO77" s="6" t="s">
        <v>572</v>
      </c>
      <c r="FP77" s="28">
        <f>IFERROR(VLOOKUP(FO77,'Начисление очков 2023'!$AF$4:$AG$69,2,FALSE),0)</f>
        <v>0</v>
      </c>
      <c r="FQ77" s="109">
        <v>68</v>
      </c>
      <c r="FR77" s="110">
        <v>1</v>
      </c>
      <c r="FS77" s="110"/>
      <c r="FT77" s="109">
        <v>4</v>
      </c>
      <c r="FU77" s="111"/>
      <c r="FV77" s="108">
        <v>257</v>
      </c>
      <c r="FW77" s="106">
        <v>0</v>
      </c>
      <c r="FX77" s="107" t="s">
        <v>563</v>
      </c>
      <c r="FY77" s="108">
        <v>289</v>
      </c>
      <c r="FZ77" s="127" t="s">
        <v>572</v>
      </c>
      <c r="GA77" s="121">
        <f>IFERROR(VLOOKUP(FZ77,'Начисление очков 2023'!$AA$4:$AB$69,2,FALSE),0)</f>
        <v>0</v>
      </c>
    </row>
    <row r="78" spans="2:183" ht="15.95" customHeight="1" x14ac:dyDescent="0.25">
      <c r="B78" s="6" t="str">
        <f>IFERROR(INDEX('Ласт турнир'!$A$1:$A$96,MATCH($D78,'Ласт турнир'!$B$1:$B$96,0)),"")</f>
        <v/>
      </c>
      <c r="D78" s="39" t="s">
        <v>117</v>
      </c>
      <c r="E78" s="40">
        <f>E77+1</f>
        <v>69</v>
      </c>
      <c r="F78" s="59" t="str">
        <f>IF(FQ78=0," ",IF(FQ78-E78=0," ",FQ78-E78))</f>
        <v xml:space="preserve"> </v>
      </c>
      <c r="G78" s="44"/>
      <c r="H78" s="54">
        <v>4</v>
      </c>
      <c r="I78" s="134"/>
      <c r="J78" s="139">
        <f>AB78+AP78+BB78+BN78+BR78+SUMPRODUCT(LARGE((T78,V78,X78,Z78,AD78,AF78,AH78,AJ78,AL78,AN78,AR78,AT78,AV78,AX78,AZ78,BD78,BF78,BH78,BJ78,BL78,BP78,BT78,BV78,BX78,BZ78,CB78,CD78,CF78,CH78,CJ78,CL78,CN78,CP78,CR78,CT78,CV78,CX78,CZ78,DB78,DD78,DF78,DH78,DJ78,DL78,DN78,DP78,DR78,DT78,DV78,DX78,DZ78,EB78,ED78,EF78,EH78,EJ78,EL78,EN78,EP78,ER78,ET78,EV78,EX78,EZ78,FB78,FD78,FF78,FH78,FJ78,FL78,FN78,FP78),{1,2,3,4,5,6,7,8}))</f>
        <v>255</v>
      </c>
      <c r="K78" s="135">
        <f>J78-FV78</f>
        <v>0</v>
      </c>
      <c r="L78" s="140" t="str">
        <f>IF(SUMIF(S78:FP78,"&lt;0")&lt;&gt;0,SUMIF(S78:FP78,"&lt;0")*(-1)," ")</f>
        <v xml:space="preserve"> </v>
      </c>
      <c r="M78" s="141">
        <f>T78+V78+X78+Z78+AB78+AD78+AF78+AH78+AJ78+AL78+AN78+AP78+AR78+AT78+AV78+AX78+AZ78+BB78+BD78+BF78+BH78+BJ78+BL78+BN78+BP78+BR78+BT78+BV78+BX78+BZ78+CB78+CD78+CF78+CH78+CJ78+CL78+CN78+CP78+CR78+CT78+CV78+CX78+CZ78+DB78+DD78+DF78+DH78+DJ78+DL78+DN78+DP78+DR78+DT78+DV78+DX78+DZ78+EB78+ED78+EF78+EH78+EJ78+EL78+EN78+EP78+ER78+ET78+EV78+EX78+EZ78+FB78+FD78+FF78+FH78+FJ78+FL78+FN78+FP78</f>
        <v>255</v>
      </c>
      <c r="N78" s="135">
        <f>M78-FY78</f>
        <v>0</v>
      </c>
      <c r="O78" s="136">
        <f>ROUNDUP(COUNTIF(S78:FP78,"&gt; 0")/2,0)</f>
        <v>3</v>
      </c>
      <c r="P78" s="142">
        <f>IF(O78=0,"-",IF(O78-R78&gt;8,J78/(8+R78),J78/O78))</f>
        <v>85</v>
      </c>
      <c r="Q78" s="145">
        <f>IF(OR(M78=0,O78=0),"-",M78/O78)</f>
        <v>85</v>
      </c>
      <c r="R78" s="150">
        <f>+IF(AA78="",0,1)+IF(AO78="",0,1)++IF(BA78="",0,1)+IF(BM78="",0,1)+IF(BQ78="",0,1)</f>
        <v>0</v>
      </c>
      <c r="S78" s="6" t="s">
        <v>572</v>
      </c>
      <c r="T78" s="28">
        <f>IFERROR(VLOOKUP(S78,'Начисление очков 2024'!$AA$4:$AB$69,2,FALSE),0)</f>
        <v>0</v>
      </c>
      <c r="U78" s="32" t="s">
        <v>572</v>
      </c>
      <c r="V78" s="31">
        <f>IFERROR(VLOOKUP(U78,'Начисление очков 2024'!$AA$4:$AB$69,2,FALSE),0)</f>
        <v>0</v>
      </c>
      <c r="W78" s="6" t="s">
        <v>572</v>
      </c>
      <c r="X78" s="28">
        <f>IFERROR(VLOOKUP(W78,'Начисление очков 2024'!$L$4:$M$69,2,FALSE),0)</f>
        <v>0</v>
      </c>
      <c r="Y78" s="32" t="s">
        <v>572</v>
      </c>
      <c r="Z78" s="31">
        <f>IFERROR(VLOOKUP(Y78,'Начисление очков 2024'!$AA$4:$AB$69,2,FALSE),0)</f>
        <v>0</v>
      </c>
      <c r="AA78" s="6" t="s">
        <v>572</v>
      </c>
      <c r="AB78" s="28">
        <f>ROUND(IFERROR(VLOOKUP(AA78,'Начисление очков 2024'!$L$4:$M$69,2,FALSE),0)/4,0)</f>
        <v>0</v>
      </c>
      <c r="AC78" s="32" t="s">
        <v>572</v>
      </c>
      <c r="AD78" s="31">
        <f>IFERROR(VLOOKUP(AC78,'Начисление очков 2024'!$AA$4:$AB$69,2,FALSE),0)</f>
        <v>0</v>
      </c>
      <c r="AE78" s="6" t="s">
        <v>572</v>
      </c>
      <c r="AF78" s="28">
        <f>IFERROR(VLOOKUP(AE78,'Начисление очков 2024'!$AA$4:$AB$69,2,FALSE),0)</f>
        <v>0</v>
      </c>
      <c r="AG78" s="32" t="s">
        <v>572</v>
      </c>
      <c r="AH78" s="31">
        <f>IFERROR(VLOOKUP(AG78,'Начисление очков 2024'!$Q$4:$R$69,2,FALSE),0)</f>
        <v>0</v>
      </c>
      <c r="AI78" s="6" t="s">
        <v>572</v>
      </c>
      <c r="AJ78" s="28">
        <f>IFERROR(VLOOKUP(AI78,'Начисление очков 2024'!$AA$4:$AB$69,2,FALSE),0)</f>
        <v>0</v>
      </c>
      <c r="AK78" s="32" t="s">
        <v>572</v>
      </c>
      <c r="AL78" s="31">
        <f>IFERROR(VLOOKUP(AK78,'Начисление очков 2024'!$AA$4:$AB$69,2,FALSE),0)</f>
        <v>0</v>
      </c>
      <c r="AM78" s="6" t="s">
        <v>572</v>
      </c>
      <c r="AN78" s="28">
        <f>IFERROR(VLOOKUP(AM78,'Начисление очков 2023'!$AF$4:$AG$69,2,FALSE),0)</f>
        <v>0</v>
      </c>
      <c r="AO78" s="32" t="s">
        <v>572</v>
      </c>
      <c r="AP78" s="31">
        <f>ROUND(IFERROR(VLOOKUP(AO78,'Начисление очков 2024'!$G$4:$H$69,2,FALSE),0)/4,0)</f>
        <v>0</v>
      </c>
      <c r="AQ78" s="6" t="s">
        <v>572</v>
      </c>
      <c r="AR78" s="28">
        <f>IFERROR(VLOOKUP(AQ78,'Начисление очков 2024'!$AA$4:$AB$69,2,FALSE),0)</f>
        <v>0</v>
      </c>
      <c r="AS78" s="32" t="s">
        <v>572</v>
      </c>
      <c r="AT78" s="31">
        <f>IFERROR(VLOOKUP(AS78,'Начисление очков 2024'!$G$4:$H$69,2,FALSE),0)</f>
        <v>0</v>
      </c>
      <c r="AU78" s="6" t="s">
        <v>572</v>
      </c>
      <c r="AV78" s="28">
        <f>IFERROR(VLOOKUP(AU78,'Начисление очков 2023'!$V$4:$W$69,2,FALSE),0)</f>
        <v>0</v>
      </c>
      <c r="AW78" s="32" t="s">
        <v>572</v>
      </c>
      <c r="AX78" s="31">
        <f>IFERROR(VLOOKUP(AW78,'Начисление очков 2024'!$Q$4:$R$69,2,FALSE),0)</f>
        <v>0</v>
      </c>
      <c r="AY78" s="6" t="s">
        <v>572</v>
      </c>
      <c r="AZ78" s="28">
        <f>IFERROR(VLOOKUP(AY78,'Начисление очков 2024'!$AA$4:$AB$69,2,FALSE),0)</f>
        <v>0</v>
      </c>
      <c r="BA78" s="32" t="s">
        <v>572</v>
      </c>
      <c r="BB78" s="31">
        <f>ROUND(IFERROR(VLOOKUP(BA78,'Начисление очков 2024'!$G$4:$H$69,2,FALSE),0)/4,0)</f>
        <v>0</v>
      </c>
      <c r="BC78" s="6" t="s">
        <v>572</v>
      </c>
      <c r="BD78" s="28">
        <f>IFERROR(VLOOKUP(BC78,'Начисление очков 2023'!$AA$4:$AB$69,2,FALSE),0)</f>
        <v>0</v>
      </c>
      <c r="BE78" s="32" t="s">
        <v>572</v>
      </c>
      <c r="BF78" s="31">
        <f>IFERROR(VLOOKUP(BE78,'Начисление очков 2024'!$G$4:$H$69,2,FALSE),0)</f>
        <v>0</v>
      </c>
      <c r="BG78" s="6" t="s">
        <v>572</v>
      </c>
      <c r="BH78" s="28">
        <f>IFERROR(VLOOKUP(BG78,'Начисление очков 2024'!$Q$4:$R$69,2,FALSE),0)</f>
        <v>0</v>
      </c>
      <c r="BI78" s="32" t="s">
        <v>572</v>
      </c>
      <c r="BJ78" s="31">
        <f>IFERROR(VLOOKUP(BI78,'Начисление очков 2024'!$AA$4:$AB$69,2,FALSE),0)</f>
        <v>0</v>
      </c>
      <c r="BK78" s="6">
        <v>6</v>
      </c>
      <c r="BL78" s="28">
        <f>IFERROR(VLOOKUP(BK78,'Начисление очков 2023'!$V$4:$W$69,2,FALSE),0)</f>
        <v>40</v>
      </c>
      <c r="BM78" s="32" t="s">
        <v>572</v>
      </c>
      <c r="BN78" s="31">
        <f>ROUND(IFERROR(VLOOKUP(BM78,'Начисление очков 2023'!$L$4:$M$69,2,FALSE),0)/4,0)</f>
        <v>0</v>
      </c>
      <c r="BO78" s="6" t="s">
        <v>572</v>
      </c>
      <c r="BP78" s="28">
        <f>IFERROR(VLOOKUP(BO78,'Начисление очков 2023'!$AA$4:$AB$69,2,FALSE),0)</f>
        <v>0</v>
      </c>
      <c r="BQ78" s="32" t="s">
        <v>572</v>
      </c>
      <c r="BR78" s="31">
        <f>ROUND(IFERROR(VLOOKUP(BQ78,'Начисление очков 2023'!$L$4:$M$69,2,FALSE),0)/4,0)</f>
        <v>0</v>
      </c>
      <c r="BS78" s="6" t="s">
        <v>572</v>
      </c>
      <c r="BT78" s="28">
        <f>IFERROR(VLOOKUP(BS78,'Начисление очков 2023'!$AA$4:$AB$69,2,FALSE),0)</f>
        <v>0</v>
      </c>
      <c r="BU78" s="32" t="s">
        <v>572</v>
      </c>
      <c r="BV78" s="31">
        <f>IFERROR(VLOOKUP(BU78,'Начисление очков 2023'!$L$4:$M$69,2,FALSE),0)</f>
        <v>0</v>
      </c>
      <c r="BW78" s="6" t="s">
        <v>572</v>
      </c>
      <c r="BX78" s="28">
        <f>IFERROR(VLOOKUP(BW78,'Начисление очков 2023'!$AA$4:$AB$69,2,FALSE),0)</f>
        <v>0</v>
      </c>
      <c r="BY78" s="32" t="s">
        <v>572</v>
      </c>
      <c r="BZ78" s="31">
        <f>IFERROR(VLOOKUP(BY78,'Начисление очков 2023'!$AF$4:$AG$69,2,FALSE),0)</f>
        <v>0</v>
      </c>
      <c r="CA78" s="6">
        <v>1</v>
      </c>
      <c r="CB78" s="28">
        <f>IFERROR(VLOOKUP(CA78,'Начисление очков 2023'!$V$4:$W$69,2,FALSE),0)</f>
        <v>130</v>
      </c>
      <c r="CC78" s="32" t="s">
        <v>572</v>
      </c>
      <c r="CD78" s="31">
        <f>IFERROR(VLOOKUP(CC78,'Начисление очков 2023'!$AA$4:$AB$69,2,FALSE),0)</f>
        <v>0</v>
      </c>
      <c r="CE78" s="47"/>
      <c r="CF78" s="96"/>
      <c r="CG78" s="32" t="s">
        <v>572</v>
      </c>
      <c r="CH78" s="31">
        <f>IFERROR(VLOOKUP(CG78,'Начисление очков 2023'!$AA$4:$AB$69,2,FALSE),0)</f>
        <v>0</v>
      </c>
      <c r="CI78" s="6">
        <v>17</v>
      </c>
      <c r="CJ78" s="28">
        <f>IFERROR(VLOOKUP(CI78,'Начисление очков 2023_1'!$B$4:$C$117,2,FALSE),0)</f>
        <v>85</v>
      </c>
      <c r="CK78" s="32" t="s">
        <v>572</v>
      </c>
      <c r="CL78" s="31">
        <f>IFERROR(VLOOKUP(CK78,'Начисление очков 2023'!$V$4:$W$69,2,FALSE),0)</f>
        <v>0</v>
      </c>
      <c r="CM78" s="6" t="s">
        <v>572</v>
      </c>
      <c r="CN78" s="28">
        <f>IFERROR(VLOOKUP(CM78,'Начисление очков 2023'!$AF$4:$AG$69,2,FALSE),0)</f>
        <v>0</v>
      </c>
      <c r="CO78" s="32" t="s">
        <v>572</v>
      </c>
      <c r="CP78" s="31">
        <f>IFERROR(VLOOKUP(CO78,'Начисление очков 2023'!$G$4:$H$69,2,FALSE),0)</f>
        <v>0</v>
      </c>
      <c r="CQ78" s="6" t="s">
        <v>572</v>
      </c>
      <c r="CR78" s="28">
        <f>IFERROR(VLOOKUP(CQ78,'Начисление очков 2023'!$AA$4:$AB$69,2,FALSE),0)</f>
        <v>0</v>
      </c>
      <c r="CS78" s="32" t="s">
        <v>572</v>
      </c>
      <c r="CT78" s="31">
        <f>IFERROR(VLOOKUP(CS78,'Начисление очков 2023'!$Q$4:$R$69,2,FALSE),0)</f>
        <v>0</v>
      </c>
      <c r="CU78" s="6" t="s">
        <v>572</v>
      </c>
      <c r="CV78" s="28">
        <f>IFERROR(VLOOKUP(CU78,'Начисление очков 2023'!$AF$4:$AG$69,2,FALSE),0)</f>
        <v>0</v>
      </c>
      <c r="CW78" s="32" t="s">
        <v>572</v>
      </c>
      <c r="CX78" s="31">
        <f>IFERROR(VLOOKUP(CW78,'Начисление очков 2023'!$AA$4:$AB$69,2,FALSE),0)</f>
        <v>0</v>
      </c>
      <c r="CY78" s="6" t="s">
        <v>572</v>
      </c>
      <c r="CZ78" s="28">
        <f>IFERROR(VLOOKUP(CY78,'Начисление очков 2023'!$AA$4:$AB$69,2,FALSE),0)</f>
        <v>0</v>
      </c>
      <c r="DA78" s="32" t="s">
        <v>572</v>
      </c>
      <c r="DB78" s="31">
        <f>IFERROR(VLOOKUP(DA78,'Начисление очков 2023'!$L$4:$M$69,2,FALSE),0)</f>
        <v>0</v>
      </c>
      <c r="DC78" s="6" t="s">
        <v>572</v>
      </c>
      <c r="DD78" s="28">
        <f>IFERROR(VLOOKUP(DC78,'Начисление очков 2023'!$L$4:$M$69,2,FALSE),0)</f>
        <v>0</v>
      </c>
      <c r="DE78" s="32" t="s">
        <v>572</v>
      </c>
      <c r="DF78" s="31">
        <f>IFERROR(VLOOKUP(DE78,'Начисление очков 2023'!$G$4:$H$69,2,FALSE),0)</f>
        <v>0</v>
      </c>
      <c r="DG78" s="6" t="s">
        <v>572</v>
      </c>
      <c r="DH78" s="28">
        <f>IFERROR(VLOOKUP(DG78,'Начисление очков 2023'!$AA$4:$AB$69,2,FALSE),0)</f>
        <v>0</v>
      </c>
      <c r="DI78" s="32" t="s">
        <v>572</v>
      </c>
      <c r="DJ78" s="31">
        <f>IFERROR(VLOOKUP(DI78,'Начисление очков 2023'!$AF$4:$AG$69,2,FALSE),0)</f>
        <v>0</v>
      </c>
      <c r="DK78" s="6" t="s">
        <v>572</v>
      </c>
      <c r="DL78" s="28">
        <f>IFERROR(VLOOKUP(DK78,'Начисление очков 2023'!$V$4:$W$69,2,FALSE),0)</f>
        <v>0</v>
      </c>
      <c r="DM78" s="32" t="s">
        <v>572</v>
      </c>
      <c r="DN78" s="31">
        <f>IFERROR(VLOOKUP(DM78,'Начисление очков 2023'!$Q$4:$R$69,2,FALSE),0)</f>
        <v>0</v>
      </c>
      <c r="DO78" s="6" t="s">
        <v>572</v>
      </c>
      <c r="DP78" s="28">
        <f>IFERROR(VLOOKUP(DO78,'Начисление очков 2023'!$AA$4:$AB$69,2,FALSE),0)</f>
        <v>0</v>
      </c>
      <c r="DQ78" s="32" t="s">
        <v>572</v>
      </c>
      <c r="DR78" s="31">
        <f>IFERROR(VLOOKUP(DQ78,'Начисление очков 2023'!$AA$4:$AB$69,2,FALSE),0)</f>
        <v>0</v>
      </c>
      <c r="DS78" s="6" t="s">
        <v>572</v>
      </c>
      <c r="DT78" s="28">
        <f>IFERROR(VLOOKUP(DS78,'Начисление очков 2023'!$AA$4:$AB$69,2,FALSE),0)</f>
        <v>0</v>
      </c>
      <c r="DU78" s="32" t="s">
        <v>572</v>
      </c>
      <c r="DV78" s="31">
        <f>IFERROR(VLOOKUP(DU78,'Начисление очков 2023'!$AF$4:$AG$69,2,FALSE),0)</f>
        <v>0</v>
      </c>
      <c r="DW78" s="6" t="s">
        <v>572</v>
      </c>
      <c r="DX78" s="28">
        <f>IFERROR(VLOOKUP(DW78,'Начисление очков 2023'!$AA$4:$AB$69,2,FALSE),0)</f>
        <v>0</v>
      </c>
      <c r="DY78" s="32" t="s">
        <v>572</v>
      </c>
      <c r="DZ78" s="31">
        <f>IFERROR(VLOOKUP(DY78,'Начисление очков 2023'!$B$4:$C$69,2,FALSE),0)</f>
        <v>0</v>
      </c>
      <c r="EA78" s="6" t="s">
        <v>572</v>
      </c>
      <c r="EB78" s="28">
        <f>IFERROR(VLOOKUP(EA78,'Начисление очков 2023'!$AA$4:$AB$69,2,FALSE),0)</f>
        <v>0</v>
      </c>
      <c r="EC78" s="32" t="s">
        <v>572</v>
      </c>
      <c r="ED78" s="31">
        <f>IFERROR(VLOOKUP(EC78,'Начисление очков 2023'!$V$4:$W$69,2,FALSE),0)</f>
        <v>0</v>
      </c>
      <c r="EE78" s="6" t="s">
        <v>572</v>
      </c>
      <c r="EF78" s="28">
        <f>IFERROR(VLOOKUP(EE78,'Начисление очков 2023'!$AA$4:$AB$69,2,FALSE),0)</f>
        <v>0</v>
      </c>
      <c r="EG78" s="32" t="s">
        <v>572</v>
      </c>
      <c r="EH78" s="31">
        <f>IFERROR(VLOOKUP(EG78,'Начисление очков 2023'!$AA$4:$AB$69,2,FALSE),0)</f>
        <v>0</v>
      </c>
      <c r="EI78" s="6" t="s">
        <v>572</v>
      </c>
      <c r="EJ78" s="28">
        <f>IFERROR(VLOOKUP(EI78,'Начисление очков 2023'!$G$4:$H$69,2,FALSE),0)</f>
        <v>0</v>
      </c>
      <c r="EK78" s="32" t="s">
        <v>572</v>
      </c>
      <c r="EL78" s="31">
        <f>IFERROR(VLOOKUP(EK78,'Начисление очков 2023'!$V$4:$W$69,2,FALSE),0)</f>
        <v>0</v>
      </c>
      <c r="EM78" s="6" t="s">
        <v>572</v>
      </c>
      <c r="EN78" s="28">
        <f>IFERROR(VLOOKUP(EM78,'Начисление очков 2023'!$B$4:$C$101,2,FALSE),0)</f>
        <v>0</v>
      </c>
      <c r="EO78" s="32" t="s">
        <v>572</v>
      </c>
      <c r="EP78" s="31">
        <f>IFERROR(VLOOKUP(EO78,'Начисление очков 2023'!$AA$4:$AB$69,2,FALSE),0)</f>
        <v>0</v>
      </c>
      <c r="EQ78" s="6" t="s">
        <v>572</v>
      </c>
      <c r="ER78" s="28">
        <f>IFERROR(VLOOKUP(EQ78,'Начисление очков 2023'!$AF$4:$AG$69,2,FALSE),0)</f>
        <v>0</v>
      </c>
      <c r="ES78" s="32" t="s">
        <v>572</v>
      </c>
      <c r="ET78" s="31">
        <f>IFERROR(VLOOKUP(ES78,'Начисление очков 2023'!$B$4:$C$101,2,FALSE),0)</f>
        <v>0</v>
      </c>
      <c r="EU78" s="6" t="s">
        <v>572</v>
      </c>
      <c r="EV78" s="28">
        <f>IFERROR(VLOOKUP(EU78,'Начисление очков 2023'!$G$4:$H$69,2,FALSE),0)</f>
        <v>0</v>
      </c>
      <c r="EW78" s="32" t="s">
        <v>572</v>
      </c>
      <c r="EX78" s="31">
        <f>IFERROR(VLOOKUP(EW78,'Начисление очков 2023'!$AA$4:$AB$69,2,FALSE),0)</f>
        <v>0</v>
      </c>
      <c r="EY78" s="6" t="s">
        <v>572</v>
      </c>
      <c r="EZ78" s="28">
        <f>IFERROR(VLOOKUP(EY78,'Начисление очков 2023'!$AA$4:$AB$69,2,FALSE),0)</f>
        <v>0</v>
      </c>
      <c r="FA78" s="32" t="s">
        <v>572</v>
      </c>
      <c r="FB78" s="31">
        <f>IFERROR(VLOOKUP(FA78,'Начисление очков 2023'!$L$4:$M$69,2,FALSE),0)</f>
        <v>0</v>
      </c>
      <c r="FC78" s="6" t="s">
        <v>572</v>
      </c>
      <c r="FD78" s="28">
        <f>IFERROR(VLOOKUP(FC78,'Начисление очков 2023'!$AF$4:$AG$69,2,FALSE),0)</f>
        <v>0</v>
      </c>
      <c r="FE78" s="32" t="s">
        <v>572</v>
      </c>
      <c r="FF78" s="31">
        <f>IFERROR(VLOOKUP(FE78,'Начисление очков 2023'!$AA$4:$AB$69,2,FALSE),0)</f>
        <v>0</v>
      </c>
      <c r="FG78" s="6" t="s">
        <v>572</v>
      </c>
      <c r="FH78" s="28">
        <f>IFERROR(VLOOKUP(FG78,'Начисление очков 2023'!$G$4:$H$69,2,FALSE),0)</f>
        <v>0</v>
      </c>
      <c r="FI78" s="32" t="s">
        <v>572</v>
      </c>
      <c r="FJ78" s="31">
        <f>IFERROR(VLOOKUP(FI78,'Начисление очков 2023'!$AA$4:$AB$69,2,FALSE),0)</f>
        <v>0</v>
      </c>
      <c r="FK78" s="6" t="s">
        <v>572</v>
      </c>
      <c r="FL78" s="28">
        <f>IFERROR(VLOOKUP(FK78,'Начисление очков 2023'!$AA$4:$AB$69,2,FALSE),0)</f>
        <v>0</v>
      </c>
      <c r="FM78" s="32" t="s">
        <v>572</v>
      </c>
      <c r="FN78" s="31">
        <f>IFERROR(VLOOKUP(FM78,'Начисление очков 2023'!$AA$4:$AB$69,2,FALSE),0)</f>
        <v>0</v>
      </c>
      <c r="FO78" s="6" t="s">
        <v>572</v>
      </c>
      <c r="FP78" s="28">
        <f>IFERROR(VLOOKUP(FO78,'Начисление очков 2023'!$AF$4:$AG$69,2,FALSE),0)</f>
        <v>0</v>
      </c>
      <c r="FQ78" s="109">
        <v>69</v>
      </c>
      <c r="FR78" s="110">
        <v>1</v>
      </c>
      <c r="FS78" s="110"/>
      <c r="FT78" s="109">
        <v>4</v>
      </c>
      <c r="FU78" s="111"/>
      <c r="FV78" s="108">
        <v>255</v>
      </c>
      <c r="FW78" s="106">
        <v>0</v>
      </c>
      <c r="FX78" s="107" t="s">
        <v>563</v>
      </c>
      <c r="FY78" s="108">
        <v>255</v>
      </c>
      <c r="FZ78" s="127" t="s">
        <v>572</v>
      </c>
      <c r="GA78" s="121">
        <f>IFERROR(VLOOKUP(FZ78,'Начисление очков 2023'!$AA$4:$AB$69,2,FALSE),0)</f>
        <v>0</v>
      </c>
    </row>
    <row r="79" spans="2:183" ht="15.95" customHeight="1" x14ac:dyDescent="0.25">
      <c r="B79" s="6" t="str">
        <f>IFERROR(INDEX('Ласт турнир'!$A$1:$A$96,MATCH($D79,'Ласт турнир'!$B$1:$B$96,0)),"")</f>
        <v/>
      </c>
      <c r="D79" s="39" t="s">
        <v>145</v>
      </c>
      <c r="E79" s="40">
        <f>E78+1</f>
        <v>70</v>
      </c>
      <c r="F79" s="59" t="str">
        <f>IF(FQ79=0," ",IF(FQ79-E79=0," ",FQ79-E79))</f>
        <v xml:space="preserve"> </v>
      </c>
      <c r="G79" s="44"/>
      <c r="H79" s="54">
        <v>3.5</v>
      </c>
      <c r="I79" s="134"/>
      <c r="J79" s="139">
        <f>AB79+AP79+BB79+BN79+BR79+SUMPRODUCT(LARGE((T79,V79,X79,Z79,AD79,AF79,AH79,AJ79,AL79,AN79,AR79,AT79,AV79,AX79,AZ79,BD79,BF79,BH79,BJ79,BL79,BP79,BT79,BV79,BX79,BZ79,CB79,CD79,CF79,CH79,CJ79,CL79,CN79,CP79,CR79,CT79,CV79,CX79,CZ79,DB79,DD79,DF79,DH79,DJ79,DL79,DN79,DP79,DR79,DT79,DV79,DX79,DZ79,EB79,ED79,EF79,EH79,EJ79,EL79,EN79,EP79,ER79,ET79,EV79,EX79,EZ79,FB79,FD79,FF79,FH79,FJ79,FL79,FN79,FP79),{1,2,3,4,5,6,7,8}))</f>
        <v>253</v>
      </c>
      <c r="K79" s="135">
        <f>J79-FV79</f>
        <v>0</v>
      </c>
      <c r="L79" s="140" t="str">
        <f>IF(SUMIF(S79:FP79,"&lt;0")&lt;&gt;0,SUMIF(S79:FP79,"&lt;0")*(-1)," ")</f>
        <v xml:space="preserve"> </v>
      </c>
      <c r="M79" s="141">
        <f>T79+V79+X79+Z79+AB79+AD79+AF79+AH79+AJ79+AL79+AN79+AP79+AR79+AT79+AV79+AX79+AZ79+BB79+BD79+BF79+BH79+BJ79+BL79+BN79+BP79+BR79+BT79+BV79+BX79+BZ79+CB79+CD79+CF79+CH79+CJ79+CL79+CN79+CP79+CR79+CT79+CV79+CX79+CZ79+DB79+DD79+DF79+DH79+DJ79+DL79+DN79+DP79+DR79+DT79+DV79+DX79+DZ79+EB79+ED79+EF79+EH79+EJ79+EL79+EN79+EP79+ER79+ET79+EV79+EX79+EZ79+FB79+FD79+FF79+FH79+FJ79+FL79+FN79+FP79</f>
        <v>337</v>
      </c>
      <c r="N79" s="135">
        <f>M79-FY79</f>
        <v>0</v>
      </c>
      <c r="O79" s="136">
        <f>ROUNDUP(COUNTIF(S79:FP79,"&gt; 0")/2,0)</f>
        <v>17</v>
      </c>
      <c r="P79" s="142">
        <f>IF(O79=0,"-",IF(O79-R79&gt;8,J79/(8+R79),J79/O79))</f>
        <v>31.625</v>
      </c>
      <c r="Q79" s="145">
        <f>IF(OR(M79=0,O79=0),"-",M79/O79)</f>
        <v>19.823529411764707</v>
      </c>
      <c r="R79" s="150">
        <f>+IF(AA79="",0,1)+IF(AO79="",0,1)++IF(BA79="",0,1)+IF(BM79="",0,1)+IF(BQ79="",0,1)</f>
        <v>0</v>
      </c>
      <c r="S79" s="6" t="s">
        <v>572</v>
      </c>
      <c r="T79" s="28">
        <f>IFERROR(VLOOKUP(S79,'Начисление очков 2024'!$AA$4:$AB$69,2,FALSE),0)</f>
        <v>0</v>
      </c>
      <c r="U79" s="32" t="s">
        <v>572</v>
      </c>
      <c r="V79" s="31">
        <f>IFERROR(VLOOKUP(U79,'Начисление очков 2024'!$AA$4:$AB$69,2,FALSE),0)</f>
        <v>0</v>
      </c>
      <c r="W79" s="6" t="s">
        <v>572</v>
      </c>
      <c r="X79" s="28">
        <f>IFERROR(VLOOKUP(W79,'Начисление очков 2024'!$L$4:$M$69,2,FALSE),0)</f>
        <v>0</v>
      </c>
      <c r="Y79" s="32" t="s">
        <v>572</v>
      </c>
      <c r="Z79" s="31">
        <f>IFERROR(VLOOKUP(Y79,'Начисление очков 2024'!$AA$4:$AB$69,2,FALSE),0)</f>
        <v>0</v>
      </c>
      <c r="AA79" s="6" t="s">
        <v>572</v>
      </c>
      <c r="AB79" s="28">
        <f>ROUND(IFERROR(VLOOKUP(AA79,'Начисление очков 2024'!$L$4:$M$69,2,FALSE),0)/4,0)</f>
        <v>0</v>
      </c>
      <c r="AC79" s="32" t="s">
        <v>572</v>
      </c>
      <c r="AD79" s="31">
        <f>IFERROR(VLOOKUP(AC79,'Начисление очков 2024'!$AA$4:$AB$69,2,FALSE),0)</f>
        <v>0</v>
      </c>
      <c r="AE79" s="6" t="s">
        <v>572</v>
      </c>
      <c r="AF79" s="28">
        <f>IFERROR(VLOOKUP(AE79,'Начисление очков 2024'!$AA$4:$AB$69,2,FALSE),0)</f>
        <v>0</v>
      </c>
      <c r="AG79" s="32" t="s">
        <v>572</v>
      </c>
      <c r="AH79" s="31">
        <f>IFERROR(VLOOKUP(AG79,'Начисление очков 2024'!$Q$4:$R$69,2,FALSE),0)</f>
        <v>0</v>
      </c>
      <c r="AI79" s="6" t="s">
        <v>572</v>
      </c>
      <c r="AJ79" s="28">
        <f>IFERROR(VLOOKUP(AI79,'Начисление очков 2024'!$AA$4:$AB$69,2,FALSE),0)</f>
        <v>0</v>
      </c>
      <c r="AK79" s="32">
        <v>8</v>
      </c>
      <c r="AL79" s="31">
        <f>IFERROR(VLOOKUP(AK79,'Начисление очков 2024'!$AA$4:$AB$69,2,FALSE),0)</f>
        <v>10</v>
      </c>
      <c r="AM79" s="6" t="s">
        <v>572</v>
      </c>
      <c r="AN79" s="28">
        <f>IFERROR(VLOOKUP(AM79,'Начисление очков 2023'!$AF$4:$AG$69,2,FALSE),0)</f>
        <v>0</v>
      </c>
      <c r="AO79" s="32" t="s">
        <v>572</v>
      </c>
      <c r="AP79" s="31">
        <f>ROUND(IFERROR(VLOOKUP(AO79,'Начисление очков 2024'!$G$4:$H$69,2,FALSE),0)/4,0)</f>
        <v>0</v>
      </c>
      <c r="AQ79" s="6" t="s">
        <v>572</v>
      </c>
      <c r="AR79" s="28">
        <f>IFERROR(VLOOKUP(AQ79,'Начисление очков 2024'!$AA$4:$AB$69,2,FALSE),0)</f>
        <v>0</v>
      </c>
      <c r="AS79" s="32" t="s">
        <v>572</v>
      </c>
      <c r="AT79" s="31">
        <f>IFERROR(VLOOKUP(AS79,'Начисление очков 2024'!$G$4:$H$69,2,FALSE),0)</f>
        <v>0</v>
      </c>
      <c r="AU79" s="6">
        <v>20</v>
      </c>
      <c r="AV79" s="28">
        <f>IFERROR(VLOOKUP(AU79,'Начисление очков 2023'!$V$4:$W$69,2,FALSE),0)</f>
        <v>10</v>
      </c>
      <c r="AW79" s="32" t="s">
        <v>572</v>
      </c>
      <c r="AX79" s="31">
        <f>IFERROR(VLOOKUP(AW79,'Начисление очков 2024'!$Q$4:$R$69,2,FALSE),0)</f>
        <v>0</v>
      </c>
      <c r="AY79" s="6" t="s">
        <v>572</v>
      </c>
      <c r="AZ79" s="28">
        <f>IFERROR(VLOOKUP(AY79,'Начисление очков 2024'!$AA$4:$AB$69,2,FALSE),0)</f>
        <v>0</v>
      </c>
      <c r="BA79" s="32" t="s">
        <v>572</v>
      </c>
      <c r="BB79" s="31">
        <f>ROUND(IFERROR(VLOOKUP(BA79,'Начисление очков 2024'!$G$4:$H$69,2,FALSE),0)/4,0)</f>
        <v>0</v>
      </c>
      <c r="BC79" s="6" t="s">
        <v>572</v>
      </c>
      <c r="BD79" s="28">
        <f>IFERROR(VLOOKUP(BC79,'Начисление очков 2023'!$AA$4:$AB$69,2,FALSE),0)</f>
        <v>0</v>
      </c>
      <c r="BE79" s="32" t="s">
        <v>572</v>
      </c>
      <c r="BF79" s="31">
        <f>IFERROR(VLOOKUP(BE79,'Начисление очков 2024'!$G$4:$H$69,2,FALSE),0)</f>
        <v>0</v>
      </c>
      <c r="BG79" s="6">
        <v>32</v>
      </c>
      <c r="BH79" s="28">
        <f>IFERROR(VLOOKUP(BG79,'Начисление очков 2024'!$Q$4:$R$69,2,FALSE),0)</f>
        <v>6</v>
      </c>
      <c r="BI79" s="32" t="s">
        <v>572</v>
      </c>
      <c r="BJ79" s="31">
        <f>IFERROR(VLOOKUP(BI79,'Начисление очков 2024'!$AA$4:$AB$69,2,FALSE),0)</f>
        <v>0</v>
      </c>
      <c r="BK79" s="6">
        <v>32</v>
      </c>
      <c r="BL79" s="28">
        <f>IFERROR(VLOOKUP(BK79,'Начисление очков 2023'!$V$4:$W$69,2,FALSE),0)</f>
        <v>5</v>
      </c>
      <c r="BM79" s="32" t="s">
        <v>572</v>
      </c>
      <c r="BN79" s="31">
        <f>ROUND(IFERROR(VLOOKUP(BM79,'Начисление очков 2023'!$L$4:$M$69,2,FALSE),0)/4,0)</f>
        <v>0</v>
      </c>
      <c r="BO79" s="6" t="s">
        <v>572</v>
      </c>
      <c r="BP79" s="28">
        <f>IFERROR(VLOOKUP(BO79,'Начисление очков 2023'!$AA$4:$AB$69,2,FALSE),0)</f>
        <v>0</v>
      </c>
      <c r="BQ79" s="32" t="s">
        <v>572</v>
      </c>
      <c r="BR79" s="31">
        <f>ROUND(IFERROR(VLOOKUP(BQ79,'Начисление очков 2023'!$L$4:$M$69,2,FALSE),0)/4,0)</f>
        <v>0</v>
      </c>
      <c r="BS79" s="6" t="s">
        <v>572</v>
      </c>
      <c r="BT79" s="28">
        <f>IFERROR(VLOOKUP(BS79,'Начисление очков 2023'!$AA$4:$AB$69,2,FALSE),0)</f>
        <v>0</v>
      </c>
      <c r="BU79" s="32" t="s">
        <v>572</v>
      </c>
      <c r="BV79" s="31">
        <f>IFERROR(VLOOKUP(BU79,'Начисление очков 2023'!$L$4:$M$69,2,FALSE),0)</f>
        <v>0</v>
      </c>
      <c r="BW79" s="6" t="s">
        <v>572</v>
      </c>
      <c r="BX79" s="28">
        <f>IFERROR(VLOOKUP(BW79,'Начисление очков 2023'!$AA$4:$AB$69,2,FALSE),0)</f>
        <v>0</v>
      </c>
      <c r="BY79" s="32" t="s">
        <v>572</v>
      </c>
      <c r="BZ79" s="31">
        <f>IFERROR(VLOOKUP(BY79,'Начисление очков 2023'!$AF$4:$AG$69,2,FALSE),0)</f>
        <v>0</v>
      </c>
      <c r="CA79" s="6" t="s">
        <v>572</v>
      </c>
      <c r="CB79" s="28">
        <f>IFERROR(VLOOKUP(CA79,'Начисление очков 2023'!$V$4:$W$69,2,FALSE),0)</f>
        <v>0</v>
      </c>
      <c r="CC79" s="32" t="s">
        <v>572</v>
      </c>
      <c r="CD79" s="31">
        <f>IFERROR(VLOOKUP(CC79,'Начисление очков 2023'!$AA$4:$AB$69,2,FALSE),0)</f>
        <v>0</v>
      </c>
      <c r="CE79" s="47"/>
      <c r="CF79" s="96"/>
      <c r="CG79" s="32" t="s">
        <v>572</v>
      </c>
      <c r="CH79" s="31">
        <f>IFERROR(VLOOKUP(CG79,'Начисление очков 2023'!$AA$4:$AB$69,2,FALSE),0)</f>
        <v>0</v>
      </c>
      <c r="CI79" s="6">
        <v>40</v>
      </c>
      <c r="CJ79" s="28">
        <f>IFERROR(VLOOKUP(CI79,'Начисление очков 2023_1'!$B$4:$C$117,2,FALSE),0)</f>
        <v>25</v>
      </c>
      <c r="CK79" s="32">
        <v>16</v>
      </c>
      <c r="CL79" s="31">
        <f>IFERROR(VLOOKUP(CK79,'Начисление очков 2023'!$V$4:$W$69,2,FALSE),0)</f>
        <v>17</v>
      </c>
      <c r="CM79" s="6" t="s">
        <v>572</v>
      </c>
      <c r="CN79" s="28">
        <f>IFERROR(VLOOKUP(CM79,'Начисление очков 2023'!$AF$4:$AG$69,2,FALSE),0)</f>
        <v>0</v>
      </c>
      <c r="CO79" s="32" t="s">
        <v>572</v>
      </c>
      <c r="CP79" s="31">
        <f>IFERROR(VLOOKUP(CO79,'Начисление очков 2023'!$G$4:$H$69,2,FALSE),0)</f>
        <v>0</v>
      </c>
      <c r="CQ79" s="6" t="s">
        <v>572</v>
      </c>
      <c r="CR79" s="28">
        <f>IFERROR(VLOOKUP(CQ79,'Начисление очков 2023'!$AA$4:$AB$69,2,FALSE),0)</f>
        <v>0</v>
      </c>
      <c r="CS79" s="32">
        <v>32</v>
      </c>
      <c r="CT79" s="31">
        <f>IFERROR(VLOOKUP(CS79,'Начисление очков 2023'!$Q$4:$R$69,2,FALSE),0)</f>
        <v>6</v>
      </c>
      <c r="CU79" s="6" t="s">
        <v>572</v>
      </c>
      <c r="CV79" s="28">
        <f>IFERROR(VLOOKUP(CU79,'Начисление очков 2023'!$AF$4:$AG$69,2,FALSE),0)</f>
        <v>0</v>
      </c>
      <c r="CW79" s="32" t="s">
        <v>572</v>
      </c>
      <c r="CX79" s="31">
        <f>IFERROR(VLOOKUP(CW79,'Начисление очков 2023'!$AA$4:$AB$69,2,FALSE),0)</f>
        <v>0</v>
      </c>
      <c r="CY79" s="6" t="s">
        <v>572</v>
      </c>
      <c r="CZ79" s="28">
        <f>IFERROR(VLOOKUP(CY79,'Начисление очков 2023'!$AA$4:$AB$69,2,FALSE),0)</f>
        <v>0</v>
      </c>
      <c r="DA79" s="32">
        <v>24</v>
      </c>
      <c r="DB79" s="31">
        <f>IFERROR(VLOOKUP(DA79,'Начисление очков 2023'!$L$4:$M$69,2,FALSE),0)</f>
        <v>12</v>
      </c>
      <c r="DC79" s="6">
        <v>48</v>
      </c>
      <c r="DD79" s="28">
        <f>IFERROR(VLOOKUP(DC79,'Начисление очков 2023'!$L$4:$M$69,2,FALSE),0)</f>
        <v>2</v>
      </c>
      <c r="DE79" s="32" t="s">
        <v>572</v>
      </c>
      <c r="DF79" s="31">
        <f>IFERROR(VLOOKUP(DE79,'Начисление очков 2023'!$G$4:$H$69,2,FALSE),0)</f>
        <v>0</v>
      </c>
      <c r="DG79" s="6" t="s">
        <v>572</v>
      </c>
      <c r="DH79" s="28">
        <f>IFERROR(VLOOKUP(DG79,'Начисление очков 2023'!$AA$4:$AB$69,2,FALSE),0)</f>
        <v>0</v>
      </c>
      <c r="DI79" s="32" t="s">
        <v>572</v>
      </c>
      <c r="DJ79" s="31">
        <f>IFERROR(VLOOKUP(DI79,'Начисление очков 2023'!$AF$4:$AG$69,2,FALSE),0)</f>
        <v>0</v>
      </c>
      <c r="DK79" s="6" t="s">
        <v>572</v>
      </c>
      <c r="DL79" s="28">
        <f>IFERROR(VLOOKUP(DK79,'Начисление очков 2023'!$V$4:$W$69,2,FALSE),0)</f>
        <v>0</v>
      </c>
      <c r="DM79" s="32" t="s">
        <v>572</v>
      </c>
      <c r="DN79" s="31">
        <f>IFERROR(VLOOKUP(DM79,'Начисление очков 2023'!$Q$4:$R$69,2,FALSE),0)</f>
        <v>0</v>
      </c>
      <c r="DO79" s="6" t="s">
        <v>572</v>
      </c>
      <c r="DP79" s="28">
        <f>IFERROR(VLOOKUP(DO79,'Начисление очков 2023'!$AA$4:$AB$69,2,FALSE),0)</f>
        <v>0</v>
      </c>
      <c r="DQ79" s="32" t="s">
        <v>572</v>
      </c>
      <c r="DR79" s="31">
        <f>IFERROR(VLOOKUP(DQ79,'Начисление очков 2023'!$AA$4:$AB$69,2,FALSE),0)</f>
        <v>0</v>
      </c>
      <c r="DS79" s="6" t="s">
        <v>572</v>
      </c>
      <c r="DT79" s="28">
        <f>IFERROR(VLOOKUP(DS79,'Начисление очков 2023'!$AA$4:$AB$69,2,FALSE),0)</f>
        <v>0</v>
      </c>
      <c r="DU79" s="32" t="s">
        <v>572</v>
      </c>
      <c r="DV79" s="31">
        <f>IFERROR(VLOOKUP(DU79,'Начисление очков 2023'!$AF$4:$AG$69,2,FALSE),0)</f>
        <v>0</v>
      </c>
      <c r="DW79" s="6" t="s">
        <v>572</v>
      </c>
      <c r="DX79" s="28">
        <f>IFERROR(VLOOKUP(DW79,'Начисление очков 2023'!$AA$4:$AB$69,2,FALSE),0)</f>
        <v>0</v>
      </c>
      <c r="DY79" s="32">
        <v>32</v>
      </c>
      <c r="DZ79" s="31">
        <f>IFERROR(VLOOKUP(DY79,'Начисление очков 2023'!$B$4:$C$69,2,FALSE),0)</f>
        <v>35</v>
      </c>
      <c r="EA79" s="6" t="s">
        <v>572</v>
      </c>
      <c r="EB79" s="28">
        <f>IFERROR(VLOOKUP(EA79,'Начисление очков 2023'!$AA$4:$AB$69,2,FALSE),0)</f>
        <v>0</v>
      </c>
      <c r="EC79" s="32">
        <v>12</v>
      </c>
      <c r="ED79" s="31">
        <f>IFERROR(VLOOKUP(EC79,'Начисление очков 2023'!$V$4:$W$69,2,FALSE),0)</f>
        <v>22</v>
      </c>
      <c r="EE79" s="6" t="s">
        <v>572</v>
      </c>
      <c r="EF79" s="28">
        <f>IFERROR(VLOOKUP(EE79,'Начисление очков 2023'!$AA$4:$AB$69,2,FALSE),0)</f>
        <v>0</v>
      </c>
      <c r="EG79" s="32" t="s">
        <v>572</v>
      </c>
      <c r="EH79" s="31">
        <f>IFERROR(VLOOKUP(EG79,'Начисление очков 2023'!$AA$4:$AB$69,2,FALSE),0)</f>
        <v>0</v>
      </c>
      <c r="EI79" s="6" t="s">
        <v>572</v>
      </c>
      <c r="EJ79" s="28">
        <f>IFERROR(VLOOKUP(EI79,'Начисление очков 2023'!$G$4:$H$69,2,FALSE),0)</f>
        <v>0</v>
      </c>
      <c r="EK79" s="32">
        <v>2</v>
      </c>
      <c r="EL79" s="31">
        <f>IFERROR(VLOOKUP(EK79,'Начисление очков 2023'!$V$4:$W$69,2,FALSE),0)</f>
        <v>90</v>
      </c>
      <c r="EM79" s="6" t="s">
        <v>572</v>
      </c>
      <c r="EN79" s="28">
        <f>IFERROR(VLOOKUP(EM79,'Начисление очков 2023'!$B$4:$C$101,2,FALSE),0)</f>
        <v>0</v>
      </c>
      <c r="EO79" s="32">
        <v>3</v>
      </c>
      <c r="EP79" s="31">
        <f>IFERROR(VLOOKUP(EO79,'Начисление очков 2023'!$AA$4:$AB$69,2,FALSE),0)</f>
        <v>21</v>
      </c>
      <c r="EQ79" s="6" t="s">
        <v>572</v>
      </c>
      <c r="ER79" s="28">
        <f>IFERROR(VLOOKUP(EQ79,'Начисление очков 2023'!$AF$4:$AG$69,2,FALSE),0)</f>
        <v>0</v>
      </c>
      <c r="ES79" s="32">
        <v>50</v>
      </c>
      <c r="ET79" s="31">
        <f>IFERROR(VLOOKUP(ES79,'Начисление очков 2023'!$B$4:$C$101,2,FALSE),0)</f>
        <v>18</v>
      </c>
      <c r="EU79" s="6">
        <v>24</v>
      </c>
      <c r="EV79" s="28">
        <f>IFERROR(VLOOKUP(EU79,'Начисление очков 2023'!$G$4:$H$69,2,FALSE),0)</f>
        <v>21</v>
      </c>
      <c r="EW79" s="32" t="s">
        <v>572</v>
      </c>
      <c r="EX79" s="31">
        <f>IFERROR(VLOOKUP(EW79,'Начисление очков 2023'!$AA$4:$AB$69,2,FALSE),0)</f>
        <v>0</v>
      </c>
      <c r="EY79" s="6">
        <v>3</v>
      </c>
      <c r="EZ79" s="28">
        <f>IFERROR(VLOOKUP(EY79,'Начисление очков 2023'!$AA$4:$AB$69,2,FALSE),0)</f>
        <v>21</v>
      </c>
      <c r="FA79" s="32">
        <v>20</v>
      </c>
      <c r="FB79" s="31">
        <f>IFERROR(VLOOKUP(FA79,'Начисление очков 2023'!$L$4:$M$69,2,FALSE),0)</f>
        <v>16</v>
      </c>
      <c r="FC79" s="6" t="s">
        <v>572</v>
      </c>
      <c r="FD79" s="28">
        <f>IFERROR(VLOOKUP(FC79,'Начисление очков 2023'!$AF$4:$AG$69,2,FALSE),0)</f>
        <v>0</v>
      </c>
      <c r="FE79" s="32" t="s">
        <v>572</v>
      </c>
      <c r="FF79" s="31">
        <f>IFERROR(VLOOKUP(FE79,'Начисление очков 2023'!$AA$4:$AB$69,2,FALSE),0)</f>
        <v>0</v>
      </c>
      <c r="FG79" s="6" t="s">
        <v>572</v>
      </c>
      <c r="FH79" s="28">
        <f>IFERROR(VLOOKUP(FG79,'Начисление очков 2023'!$G$4:$H$69,2,FALSE),0)</f>
        <v>0</v>
      </c>
      <c r="FI79" s="32" t="s">
        <v>572</v>
      </c>
      <c r="FJ79" s="31">
        <f>IFERROR(VLOOKUP(FI79,'Начисление очков 2023'!$AA$4:$AB$69,2,FALSE),0)</f>
        <v>0</v>
      </c>
      <c r="FK79" s="6" t="s">
        <v>572</v>
      </c>
      <c r="FL79" s="28">
        <f>IFERROR(VLOOKUP(FK79,'Начисление очков 2023'!$AA$4:$AB$69,2,FALSE),0)</f>
        <v>0</v>
      </c>
      <c r="FM79" s="32" t="s">
        <v>572</v>
      </c>
      <c r="FN79" s="31">
        <f>IFERROR(VLOOKUP(FM79,'Начисление очков 2023'!$AA$4:$AB$69,2,FALSE),0)</f>
        <v>0</v>
      </c>
      <c r="FO79" s="6" t="s">
        <v>572</v>
      </c>
      <c r="FP79" s="28">
        <f>IFERROR(VLOOKUP(FO79,'Начисление очков 2023'!$AF$4:$AG$69,2,FALSE),0)</f>
        <v>0</v>
      </c>
      <c r="FQ79" s="109">
        <v>70</v>
      </c>
      <c r="FR79" s="110">
        <v>1</v>
      </c>
      <c r="FS79" s="110"/>
      <c r="FT79" s="109">
        <v>3.5</v>
      </c>
      <c r="FU79" s="111"/>
      <c r="FV79" s="108">
        <v>253</v>
      </c>
      <c r="FW79" s="106">
        <v>0</v>
      </c>
      <c r="FX79" s="107" t="s">
        <v>563</v>
      </c>
      <c r="FY79" s="108">
        <v>337</v>
      </c>
      <c r="FZ79" s="127" t="s">
        <v>572</v>
      </c>
      <c r="GA79" s="121">
        <f>IFERROR(VLOOKUP(FZ79,'Начисление очков 2023'!$AA$4:$AB$69,2,FALSE),0)</f>
        <v>0</v>
      </c>
    </row>
    <row r="80" spans="2:183" ht="15.95" customHeight="1" x14ac:dyDescent="0.25">
      <c r="B80" s="6" t="str">
        <f>IFERROR(INDEX('Ласт турнир'!$A$1:$A$96,MATCH($D80,'Ласт турнир'!$B$1:$B$96,0)),"")</f>
        <v/>
      </c>
      <c r="D80" s="39" t="s">
        <v>469</v>
      </c>
      <c r="E80" s="40">
        <f>E79+1</f>
        <v>71</v>
      </c>
      <c r="F80" s="59" t="str">
        <f>IF(FQ80=0," ",IF(FQ80-E80=0," ",FQ80-E80))</f>
        <v xml:space="preserve"> </v>
      </c>
      <c r="G80" s="44"/>
      <c r="H80" s="54">
        <v>4</v>
      </c>
      <c r="I80" s="134"/>
      <c r="J80" s="139">
        <f>AB80+AP80+BB80+BN80+BR80+SUMPRODUCT(LARGE((T80,V80,X80,Z80,AD80,AF80,AH80,AJ80,AL80,AN80,AR80,AT80,AV80,AX80,AZ80,BD80,BF80,BH80,BJ80,BL80,BP80,BT80,BV80,BX80,BZ80,CB80,CD80,CF80,CH80,CJ80,CL80,CN80,CP80,CR80,CT80,CV80,CX80,CZ80,DB80,DD80,DF80,DH80,DJ80,DL80,DN80,DP80,DR80,DT80,DV80,DX80,DZ80,EB80,ED80,EF80,EH80,EJ80,EL80,EN80,EP80,ER80,ET80,EV80,EX80,EZ80,FB80,FD80,FF80,FH80,FJ80,FL80,FN80,FP80),{1,2,3,4,5,6,7,8}))</f>
        <v>250</v>
      </c>
      <c r="K80" s="135">
        <f>J80-FV80</f>
        <v>0</v>
      </c>
      <c r="L80" s="140" t="str">
        <f>IF(SUMIF(S80:FP80,"&lt;0")&lt;&gt;0,SUMIF(S80:FP80,"&lt;0")*(-1)," ")</f>
        <v xml:space="preserve"> </v>
      </c>
      <c r="M80" s="141">
        <f>T80+V80+X80+Z80+AB80+AD80+AF80+AH80+AJ80+AL80+AN80+AP80+AR80+AT80+AV80+AX80+AZ80+BB80+BD80+BF80+BH80+BJ80+BL80+BN80+BP80+BR80+BT80+BV80+BX80+BZ80+CB80+CD80+CF80+CH80+CJ80+CL80+CN80+CP80+CR80+CT80+CV80+CX80+CZ80+DB80+DD80+DF80+DH80+DJ80+DL80+DN80+DP80+DR80+DT80+DV80+DX80+DZ80+EB80+ED80+EF80+EH80+EJ80+EL80+EN80+EP80+ER80+ET80+EV80+EX80+EZ80+FB80+FD80+FF80+FH80+FJ80+FL80+FN80+FP80</f>
        <v>250</v>
      </c>
      <c r="N80" s="135">
        <f>M80-FY80</f>
        <v>0</v>
      </c>
      <c r="O80" s="136">
        <f>ROUNDUP(COUNTIF(S80:FP80,"&gt; 0")/2,0)</f>
        <v>7</v>
      </c>
      <c r="P80" s="142">
        <f>IF(O80=0,"-",IF(O80-R80&gt;8,J80/(8+R80),J80/O80))</f>
        <v>35.714285714285715</v>
      </c>
      <c r="Q80" s="145">
        <f>IF(OR(M80=0,O80=0),"-",M80/O80)</f>
        <v>35.714285714285715</v>
      </c>
      <c r="R80" s="150">
        <f>+IF(AA80="",0,1)+IF(AO80="",0,1)++IF(BA80="",0,1)+IF(BM80="",0,1)+IF(BQ80="",0,1)</f>
        <v>1</v>
      </c>
      <c r="S80" s="6" t="s">
        <v>572</v>
      </c>
      <c r="T80" s="28">
        <f>IFERROR(VLOOKUP(S80,'Начисление очков 2024'!$AA$4:$AB$69,2,FALSE),0)</f>
        <v>0</v>
      </c>
      <c r="U80" s="32" t="s">
        <v>572</v>
      </c>
      <c r="V80" s="31">
        <f>IFERROR(VLOOKUP(U80,'Начисление очков 2024'!$AA$4:$AB$69,2,FALSE),0)</f>
        <v>0</v>
      </c>
      <c r="W80" s="6" t="s">
        <v>572</v>
      </c>
      <c r="X80" s="28">
        <f>IFERROR(VLOOKUP(W80,'Начисление очков 2024'!$L$4:$M$69,2,FALSE),0)</f>
        <v>0</v>
      </c>
      <c r="Y80" s="32" t="s">
        <v>572</v>
      </c>
      <c r="Z80" s="31">
        <f>IFERROR(VLOOKUP(Y80,'Начисление очков 2024'!$AA$4:$AB$69,2,FALSE),0)</f>
        <v>0</v>
      </c>
      <c r="AA80" s="6" t="s">
        <v>572</v>
      </c>
      <c r="AB80" s="28">
        <f>ROUND(IFERROR(VLOOKUP(AA80,'Начисление очков 2024'!$L$4:$M$69,2,FALSE),0)/4,0)</f>
        <v>0</v>
      </c>
      <c r="AC80" s="32" t="s">
        <v>572</v>
      </c>
      <c r="AD80" s="31">
        <f>IFERROR(VLOOKUP(AC80,'Начисление очков 2024'!$AA$4:$AB$69,2,FALSE),0)</f>
        <v>0</v>
      </c>
      <c r="AE80" s="6" t="s">
        <v>572</v>
      </c>
      <c r="AF80" s="28">
        <f>IFERROR(VLOOKUP(AE80,'Начисление очков 2024'!$AA$4:$AB$69,2,FALSE),0)</f>
        <v>0</v>
      </c>
      <c r="AG80" s="32" t="s">
        <v>572</v>
      </c>
      <c r="AH80" s="31">
        <f>IFERROR(VLOOKUP(AG80,'Начисление очков 2024'!$Q$4:$R$69,2,FALSE),0)</f>
        <v>0</v>
      </c>
      <c r="AI80" s="6" t="s">
        <v>572</v>
      </c>
      <c r="AJ80" s="28">
        <f>IFERROR(VLOOKUP(AI80,'Начисление очков 2024'!$AA$4:$AB$69,2,FALSE),0)</f>
        <v>0</v>
      </c>
      <c r="AK80" s="32" t="s">
        <v>572</v>
      </c>
      <c r="AL80" s="31">
        <f>IFERROR(VLOOKUP(AK80,'Начисление очков 2024'!$AA$4:$AB$69,2,FALSE),0)</f>
        <v>0</v>
      </c>
      <c r="AM80" s="6" t="s">
        <v>572</v>
      </c>
      <c r="AN80" s="28">
        <f>IFERROR(VLOOKUP(AM80,'Начисление очков 2023'!$AF$4:$AG$69,2,FALSE),0)</f>
        <v>0</v>
      </c>
      <c r="AO80" s="32" t="s">
        <v>572</v>
      </c>
      <c r="AP80" s="31">
        <f>ROUND(IFERROR(VLOOKUP(AO80,'Начисление очков 2024'!$G$4:$H$69,2,FALSE),0)/4,0)</f>
        <v>0</v>
      </c>
      <c r="AQ80" s="6" t="s">
        <v>572</v>
      </c>
      <c r="AR80" s="28">
        <f>IFERROR(VLOOKUP(AQ80,'Начисление очков 2024'!$AA$4:$AB$69,2,FALSE),0)</f>
        <v>0</v>
      </c>
      <c r="AS80" s="32" t="s">
        <v>572</v>
      </c>
      <c r="AT80" s="31">
        <f>IFERROR(VLOOKUP(AS80,'Начисление очков 2024'!$G$4:$H$69,2,FALSE),0)</f>
        <v>0</v>
      </c>
      <c r="AU80" s="6">
        <v>1</v>
      </c>
      <c r="AV80" s="28">
        <f>IFERROR(VLOOKUP(AU80,'Начисление очков 2023'!$V$4:$W$69,2,FALSE),0)</f>
        <v>130</v>
      </c>
      <c r="AW80" s="32" t="s">
        <v>572</v>
      </c>
      <c r="AX80" s="31">
        <f>IFERROR(VLOOKUP(AW80,'Начисление очков 2024'!$Q$4:$R$69,2,FALSE),0)</f>
        <v>0</v>
      </c>
      <c r="AY80" s="6" t="s">
        <v>572</v>
      </c>
      <c r="AZ80" s="28">
        <f>IFERROR(VLOOKUP(AY80,'Начисление очков 2024'!$AA$4:$AB$69,2,FALSE),0)</f>
        <v>0</v>
      </c>
      <c r="BA80" s="32" t="s">
        <v>572</v>
      </c>
      <c r="BB80" s="31">
        <f>ROUND(IFERROR(VLOOKUP(BA80,'Начисление очков 2024'!$G$4:$H$69,2,FALSE),0)/4,0)</f>
        <v>0</v>
      </c>
      <c r="BC80" s="6" t="s">
        <v>572</v>
      </c>
      <c r="BD80" s="28">
        <f>IFERROR(VLOOKUP(BC80,'Начисление очков 2023'!$AA$4:$AB$69,2,FALSE),0)</f>
        <v>0</v>
      </c>
      <c r="BE80" s="32" t="s">
        <v>572</v>
      </c>
      <c r="BF80" s="31">
        <f>IFERROR(VLOOKUP(BE80,'Начисление очков 2024'!$G$4:$H$69,2,FALSE),0)</f>
        <v>0</v>
      </c>
      <c r="BG80" s="6" t="s">
        <v>572</v>
      </c>
      <c r="BH80" s="28">
        <f>IFERROR(VLOOKUP(BG80,'Начисление очков 2024'!$Q$4:$R$69,2,FALSE),0)</f>
        <v>0</v>
      </c>
      <c r="BI80" s="32" t="s">
        <v>572</v>
      </c>
      <c r="BJ80" s="31">
        <f>IFERROR(VLOOKUP(BI80,'Начисление очков 2024'!$AA$4:$AB$69,2,FALSE),0)</f>
        <v>0</v>
      </c>
      <c r="BK80" s="6" t="s">
        <v>572</v>
      </c>
      <c r="BL80" s="28">
        <f>IFERROR(VLOOKUP(BK80,'Начисление очков 2023'!$V$4:$W$69,2,FALSE),0)</f>
        <v>0</v>
      </c>
      <c r="BM80" s="32">
        <v>3</v>
      </c>
      <c r="BN80" s="31">
        <f>ROUND(IFERROR(VLOOKUP(BM80,'Начисление очков 2023'!$L$4:$M$69,2,FALSE),0)/4,0)</f>
        <v>38</v>
      </c>
      <c r="BO80" s="6" t="s">
        <v>572</v>
      </c>
      <c r="BP80" s="28">
        <f>IFERROR(VLOOKUP(BO80,'Начисление очков 2023'!$AA$4:$AB$69,2,FALSE),0)</f>
        <v>0</v>
      </c>
      <c r="BQ80" s="32" t="s">
        <v>572</v>
      </c>
      <c r="BR80" s="31">
        <f>ROUND(IFERROR(VLOOKUP(BQ80,'Начисление очков 2023'!$L$4:$M$69,2,FALSE),0)/4,0)</f>
        <v>0</v>
      </c>
      <c r="BS80" s="6" t="s">
        <v>572</v>
      </c>
      <c r="BT80" s="28">
        <f>IFERROR(VLOOKUP(BS80,'Начисление очков 2023'!$AA$4:$AB$69,2,FALSE),0)</f>
        <v>0</v>
      </c>
      <c r="BU80" s="32" t="s">
        <v>572</v>
      </c>
      <c r="BV80" s="31">
        <f>IFERROR(VLOOKUP(BU80,'Начисление очков 2023'!$L$4:$M$69,2,FALSE),0)</f>
        <v>0</v>
      </c>
      <c r="BW80" s="6">
        <v>3</v>
      </c>
      <c r="BX80" s="28">
        <f>IFERROR(VLOOKUP(BW80,'Начисление очков 2023'!$AA$4:$AB$69,2,FALSE),0)</f>
        <v>21</v>
      </c>
      <c r="BY80" s="32" t="s">
        <v>572</v>
      </c>
      <c r="BZ80" s="31">
        <f>IFERROR(VLOOKUP(BY80,'Начисление очков 2023'!$AF$4:$AG$69,2,FALSE),0)</f>
        <v>0</v>
      </c>
      <c r="CA80" s="6" t="s">
        <v>572</v>
      </c>
      <c r="CB80" s="28">
        <f>IFERROR(VLOOKUP(CA80,'Начисление очков 2023'!$V$4:$W$69,2,FALSE),0)</f>
        <v>0</v>
      </c>
      <c r="CC80" s="32" t="s">
        <v>572</v>
      </c>
      <c r="CD80" s="31">
        <f>IFERROR(VLOOKUP(CC80,'Начисление очков 2023'!$AA$4:$AB$69,2,FALSE),0)</f>
        <v>0</v>
      </c>
      <c r="CE80" s="47"/>
      <c r="CF80" s="96"/>
      <c r="CG80" s="32" t="s">
        <v>572</v>
      </c>
      <c r="CH80" s="31">
        <f>IFERROR(VLOOKUP(CG80,'Начисление очков 2023'!$AA$4:$AB$69,2,FALSE),0)</f>
        <v>0</v>
      </c>
      <c r="CI80" s="6">
        <v>68</v>
      </c>
      <c r="CJ80" s="28">
        <f>IFERROR(VLOOKUP(CI80,'Начисление очков 2023_1'!$B$4:$C$117,2,FALSE),0)</f>
        <v>12</v>
      </c>
      <c r="CK80" s="32" t="s">
        <v>572</v>
      </c>
      <c r="CL80" s="31">
        <f>IFERROR(VLOOKUP(CK80,'Начисление очков 2023'!$V$4:$W$69,2,FALSE),0)</f>
        <v>0</v>
      </c>
      <c r="CM80" s="6" t="s">
        <v>572</v>
      </c>
      <c r="CN80" s="28">
        <f>IFERROR(VLOOKUP(CM80,'Начисление очков 2023'!$AF$4:$AG$69,2,FALSE),0)</f>
        <v>0</v>
      </c>
      <c r="CO80" s="32" t="s">
        <v>572</v>
      </c>
      <c r="CP80" s="31">
        <f>IFERROR(VLOOKUP(CO80,'Начисление очков 2023'!$G$4:$H$69,2,FALSE),0)</f>
        <v>0</v>
      </c>
      <c r="CQ80" s="6" t="s">
        <v>572</v>
      </c>
      <c r="CR80" s="28">
        <f>IFERROR(VLOOKUP(CQ80,'Начисление очков 2023'!$AA$4:$AB$69,2,FALSE),0)</f>
        <v>0</v>
      </c>
      <c r="CS80" s="32" t="s">
        <v>572</v>
      </c>
      <c r="CT80" s="31">
        <f>IFERROR(VLOOKUP(CS80,'Начисление очков 2023'!$Q$4:$R$69,2,FALSE),0)</f>
        <v>0</v>
      </c>
      <c r="CU80" s="6" t="s">
        <v>572</v>
      </c>
      <c r="CV80" s="28">
        <f>IFERROR(VLOOKUP(CU80,'Начисление очков 2023'!$AF$4:$AG$69,2,FALSE),0)</f>
        <v>0</v>
      </c>
      <c r="CW80" s="32" t="s">
        <v>572</v>
      </c>
      <c r="CX80" s="31">
        <f>IFERROR(VLOOKUP(CW80,'Начисление очков 2023'!$AA$4:$AB$69,2,FALSE),0)</f>
        <v>0</v>
      </c>
      <c r="CY80" s="6" t="s">
        <v>572</v>
      </c>
      <c r="CZ80" s="28">
        <f>IFERROR(VLOOKUP(CY80,'Начисление очков 2023'!$AA$4:$AB$69,2,FALSE),0)</f>
        <v>0</v>
      </c>
      <c r="DA80" s="32" t="s">
        <v>572</v>
      </c>
      <c r="DB80" s="31">
        <f>IFERROR(VLOOKUP(DA80,'Начисление очков 2023'!$L$4:$M$69,2,FALSE),0)</f>
        <v>0</v>
      </c>
      <c r="DC80" s="6" t="s">
        <v>572</v>
      </c>
      <c r="DD80" s="28">
        <f>IFERROR(VLOOKUP(DC80,'Начисление очков 2023'!$L$4:$M$69,2,FALSE),0)</f>
        <v>0</v>
      </c>
      <c r="DE80" s="32" t="s">
        <v>572</v>
      </c>
      <c r="DF80" s="31">
        <f>IFERROR(VLOOKUP(DE80,'Начисление очков 2023'!$G$4:$H$69,2,FALSE),0)</f>
        <v>0</v>
      </c>
      <c r="DG80" s="6" t="s">
        <v>572</v>
      </c>
      <c r="DH80" s="28">
        <f>IFERROR(VLOOKUP(DG80,'Начисление очков 2023'!$AA$4:$AB$69,2,FALSE),0)</f>
        <v>0</v>
      </c>
      <c r="DI80" s="32" t="s">
        <v>572</v>
      </c>
      <c r="DJ80" s="31">
        <f>IFERROR(VLOOKUP(DI80,'Начисление очков 2023'!$AF$4:$AG$69,2,FALSE),0)</f>
        <v>0</v>
      </c>
      <c r="DK80" s="6" t="s">
        <v>572</v>
      </c>
      <c r="DL80" s="28">
        <f>IFERROR(VLOOKUP(DK80,'Начисление очков 2023'!$V$4:$W$69,2,FALSE),0)</f>
        <v>0</v>
      </c>
      <c r="DM80" s="32" t="s">
        <v>572</v>
      </c>
      <c r="DN80" s="31">
        <f>IFERROR(VLOOKUP(DM80,'Начисление очков 2023'!$Q$4:$R$69,2,FALSE),0)</f>
        <v>0</v>
      </c>
      <c r="DO80" s="6" t="s">
        <v>572</v>
      </c>
      <c r="DP80" s="28">
        <f>IFERROR(VLOOKUP(DO80,'Начисление очков 2023'!$AA$4:$AB$69,2,FALSE),0)</f>
        <v>0</v>
      </c>
      <c r="DQ80" s="32" t="s">
        <v>572</v>
      </c>
      <c r="DR80" s="31">
        <f>IFERROR(VLOOKUP(DQ80,'Начисление очков 2023'!$AA$4:$AB$69,2,FALSE),0)</f>
        <v>0</v>
      </c>
      <c r="DS80" s="6" t="s">
        <v>572</v>
      </c>
      <c r="DT80" s="28">
        <f>IFERROR(VLOOKUP(DS80,'Начисление очков 2023'!$AA$4:$AB$69,2,FALSE),0)</f>
        <v>0</v>
      </c>
      <c r="DU80" s="32" t="s">
        <v>572</v>
      </c>
      <c r="DV80" s="31">
        <f>IFERROR(VLOOKUP(DU80,'Начисление очков 2023'!$AF$4:$AG$69,2,FALSE),0)</f>
        <v>0</v>
      </c>
      <c r="DW80" s="6" t="s">
        <v>572</v>
      </c>
      <c r="DX80" s="28">
        <f>IFERROR(VLOOKUP(DW80,'Начисление очков 2023'!$AA$4:$AB$69,2,FALSE),0)</f>
        <v>0</v>
      </c>
      <c r="DY80" s="32" t="s">
        <v>572</v>
      </c>
      <c r="DZ80" s="31">
        <f>IFERROR(VLOOKUP(DY80,'Начисление очков 2023'!$B$4:$C$69,2,FALSE),0)</f>
        <v>0</v>
      </c>
      <c r="EA80" s="6" t="s">
        <v>572</v>
      </c>
      <c r="EB80" s="28">
        <f>IFERROR(VLOOKUP(EA80,'Начисление очков 2023'!$AA$4:$AB$69,2,FALSE),0)</f>
        <v>0</v>
      </c>
      <c r="EC80" s="32" t="s">
        <v>572</v>
      </c>
      <c r="ED80" s="31">
        <f>IFERROR(VLOOKUP(EC80,'Начисление очков 2023'!$V$4:$W$69,2,FALSE),0)</f>
        <v>0</v>
      </c>
      <c r="EE80" s="6" t="s">
        <v>572</v>
      </c>
      <c r="EF80" s="28">
        <f>IFERROR(VLOOKUP(EE80,'Начисление очков 2023'!$AA$4:$AB$69,2,FALSE),0)</f>
        <v>0</v>
      </c>
      <c r="EG80" s="32" t="s">
        <v>572</v>
      </c>
      <c r="EH80" s="31">
        <f>IFERROR(VLOOKUP(EG80,'Начисление очков 2023'!$AA$4:$AB$69,2,FALSE),0)</f>
        <v>0</v>
      </c>
      <c r="EI80" s="6" t="s">
        <v>572</v>
      </c>
      <c r="EJ80" s="28">
        <f>IFERROR(VLOOKUP(EI80,'Начисление очков 2023'!$G$4:$H$69,2,FALSE),0)</f>
        <v>0</v>
      </c>
      <c r="EK80" s="32" t="s">
        <v>572</v>
      </c>
      <c r="EL80" s="31">
        <f>IFERROR(VLOOKUP(EK80,'Начисление очков 2023'!$V$4:$W$69,2,FALSE),0)</f>
        <v>0</v>
      </c>
      <c r="EM80" s="6" t="s">
        <v>572</v>
      </c>
      <c r="EN80" s="28">
        <f>IFERROR(VLOOKUP(EM80,'Начисление очков 2023'!$B$4:$C$101,2,FALSE),0)</f>
        <v>0</v>
      </c>
      <c r="EO80" s="32" t="s">
        <v>572</v>
      </c>
      <c r="EP80" s="31">
        <f>IFERROR(VLOOKUP(EO80,'Начисление очков 2023'!$AA$4:$AB$69,2,FALSE),0)</f>
        <v>0</v>
      </c>
      <c r="EQ80" s="6" t="s">
        <v>572</v>
      </c>
      <c r="ER80" s="28">
        <f>IFERROR(VLOOKUP(EQ80,'Начисление очков 2023'!$AF$4:$AG$69,2,FALSE),0)</f>
        <v>0</v>
      </c>
      <c r="ES80" s="32">
        <v>46</v>
      </c>
      <c r="ET80" s="31">
        <f>IFERROR(VLOOKUP(ES80,'Начисление очков 2023'!$B$4:$C$101,2,FALSE),0)</f>
        <v>20</v>
      </c>
      <c r="EU80" s="6">
        <v>36</v>
      </c>
      <c r="EV80" s="28">
        <f>IFERROR(VLOOKUP(EU80,'Начисление очков 2023'!$G$4:$H$69,2,FALSE),0)</f>
        <v>8</v>
      </c>
      <c r="EW80" s="32" t="s">
        <v>572</v>
      </c>
      <c r="EX80" s="31">
        <f>IFERROR(VLOOKUP(EW80,'Начисление очков 2023'!$AA$4:$AB$69,2,FALSE),0)</f>
        <v>0</v>
      </c>
      <c r="EY80" s="6" t="s">
        <v>572</v>
      </c>
      <c r="EZ80" s="28">
        <f>IFERROR(VLOOKUP(EY80,'Начисление очков 2023'!$AA$4:$AB$69,2,FALSE),0)</f>
        <v>0</v>
      </c>
      <c r="FA80" s="32" t="s">
        <v>572</v>
      </c>
      <c r="FB80" s="31">
        <f>IFERROR(VLOOKUP(FA80,'Начисление очков 2023'!$L$4:$M$69,2,FALSE),0)</f>
        <v>0</v>
      </c>
      <c r="FC80" s="6" t="s">
        <v>572</v>
      </c>
      <c r="FD80" s="28">
        <f>IFERROR(VLOOKUP(FC80,'Начисление очков 2023'!$AF$4:$AG$69,2,FALSE),0)</f>
        <v>0</v>
      </c>
      <c r="FE80" s="32" t="s">
        <v>572</v>
      </c>
      <c r="FF80" s="31">
        <f>IFERROR(VLOOKUP(FE80,'Начисление очков 2023'!$AA$4:$AB$69,2,FALSE),0)</f>
        <v>0</v>
      </c>
      <c r="FG80" s="6">
        <v>24</v>
      </c>
      <c r="FH80" s="28">
        <f>IFERROR(VLOOKUP(FG80,'Начисление очков 2023'!$G$4:$H$69,2,FALSE),0)</f>
        <v>21</v>
      </c>
      <c r="FI80" s="32" t="s">
        <v>572</v>
      </c>
      <c r="FJ80" s="31">
        <f>IFERROR(VLOOKUP(FI80,'Начисление очков 2023'!$AA$4:$AB$69,2,FALSE),0)</f>
        <v>0</v>
      </c>
      <c r="FK80" s="6" t="s">
        <v>572</v>
      </c>
      <c r="FL80" s="28">
        <f>IFERROR(VLOOKUP(FK80,'Начисление очков 2023'!$AA$4:$AB$69,2,FALSE),0)</f>
        <v>0</v>
      </c>
      <c r="FM80" s="32" t="s">
        <v>572</v>
      </c>
      <c r="FN80" s="31">
        <f>IFERROR(VLOOKUP(FM80,'Начисление очков 2023'!$AA$4:$AB$69,2,FALSE),0)</f>
        <v>0</v>
      </c>
      <c r="FO80" s="6" t="s">
        <v>572</v>
      </c>
      <c r="FP80" s="28">
        <f>IFERROR(VLOOKUP(FO80,'Начисление очков 2023'!$AF$4:$AG$69,2,FALSE),0)</f>
        <v>0</v>
      </c>
      <c r="FQ80" s="109">
        <v>71</v>
      </c>
      <c r="FR80" s="110">
        <v>-8</v>
      </c>
      <c r="FS80" s="110"/>
      <c r="FT80" s="109">
        <v>4</v>
      </c>
      <c r="FU80" s="111"/>
      <c r="FV80" s="108">
        <v>250</v>
      </c>
      <c r="FW80" s="106">
        <v>-21</v>
      </c>
      <c r="FX80" s="107" t="s">
        <v>563</v>
      </c>
      <c r="FY80" s="108">
        <v>250</v>
      </c>
      <c r="FZ80" s="127" t="s">
        <v>572</v>
      </c>
      <c r="GA80" s="121">
        <f>IFERROR(VLOOKUP(FZ80,'Начисление очков 2023'!$AA$4:$AB$69,2,FALSE),0)</f>
        <v>0</v>
      </c>
    </row>
    <row r="81" spans="1:183" ht="15.95" customHeight="1" x14ac:dyDescent="0.25">
      <c r="B81" s="6" t="str">
        <f>IFERROR(INDEX('Ласт турнир'!$A$1:$A$96,MATCH($D81,'Ласт турнир'!$B$1:$B$96,0)),"")</f>
        <v/>
      </c>
      <c r="D81" s="39" t="s">
        <v>592</v>
      </c>
      <c r="E81" s="40">
        <f>E80+1</f>
        <v>72</v>
      </c>
      <c r="F81" s="59" t="str">
        <f>IF(FQ81=0," ",IF(FQ81-E81=0," ",FQ81-E81))</f>
        <v xml:space="preserve"> </v>
      </c>
      <c r="G81" s="44"/>
      <c r="H81" s="54">
        <v>4</v>
      </c>
      <c r="I81" s="134"/>
      <c r="J81" s="139">
        <f>AB81+AP81+BB81+BN81+BR81+SUMPRODUCT(LARGE((T81,V81,X81,Z81,AD81,AF81,AH81,AJ81,AL81,AN81,AR81,AT81,AV81,AX81,AZ81,BD81,BF81,BH81,BJ81,BL81,BP81,BT81,BV81,BX81,BZ81,CB81,CD81,CF81,CH81,CJ81,CL81,CN81,CP81,CR81,CT81,CV81,CX81,CZ81,DB81,DD81,DF81,DH81,DJ81,DL81,DN81,DP81,DR81,DT81,DV81,DX81,DZ81,EB81,ED81,EF81,EH81,EJ81,EL81,EN81,EP81,ER81,ET81,EV81,EX81,EZ81,FB81,FD81,FF81,FH81,FJ81,FL81,FN81,FP81),{1,2,3,4,5,6,7,8}))</f>
        <v>247</v>
      </c>
      <c r="K81" s="135">
        <f>J81-FV81</f>
        <v>0</v>
      </c>
      <c r="L81" s="140" t="str">
        <f>IF(SUMIF(S81:FP81,"&lt;0")&lt;&gt;0,SUMIF(S81:FP81,"&lt;0")*(-1)," ")</f>
        <v xml:space="preserve"> </v>
      </c>
      <c r="M81" s="141">
        <f>T81+V81+X81+Z81+AB81+AD81+AF81+AH81+AJ81+AL81+AN81+AP81+AR81+AT81+AV81+AX81+AZ81+BB81+BD81+BF81+BH81+BJ81+BL81+BN81+BP81+BR81+BT81+BV81+BX81+BZ81+CB81+CD81+CF81+CH81+CJ81+CL81+CN81+CP81+CR81+CT81+CV81+CX81+CZ81+DB81+DD81+DF81+DH81+DJ81+DL81+DN81+DP81+DR81+DT81+DV81+DX81+DZ81+EB81+ED81+EF81+EH81+EJ81+EL81+EN81+EP81+ER81+ET81+EV81+EX81+EZ81+FB81+FD81+FF81+FH81+FJ81+FL81+FN81+FP81</f>
        <v>264</v>
      </c>
      <c r="N81" s="135">
        <f>M81-FY81</f>
        <v>0</v>
      </c>
      <c r="O81" s="136">
        <f>ROUNDUP(COUNTIF(S81:FP81,"&gt; 0")/2,0)</f>
        <v>12</v>
      </c>
      <c r="P81" s="142">
        <f>IF(O81=0,"-",IF(O81-R81&gt;8,J81/(8+R81),J81/O81))</f>
        <v>27.444444444444443</v>
      </c>
      <c r="Q81" s="145">
        <f>IF(OR(M81=0,O81=0),"-",M81/O81)</f>
        <v>22</v>
      </c>
      <c r="R81" s="150">
        <f>+IF(AA81="",0,1)+IF(AO81="",0,1)++IF(BA81="",0,1)+IF(BM81="",0,1)+IF(BQ81="",0,1)</f>
        <v>1</v>
      </c>
      <c r="S81" s="6" t="s">
        <v>572</v>
      </c>
      <c r="T81" s="28">
        <f>IFERROR(VLOOKUP(S81,'Начисление очков 2024'!$AA$4:$AB$69,2,FALSE),0)</f>
        <v>0</v>
      </c>
      <c r="U81" s="32" t="s">
        <v>572</v>
      </c>
      <c r="V81" s="31">
        <f>IFERROR(VLOOKUP(U81,'Начисление очков 2024'!$AA$4:$AB$69,2,FALSE),0)</f>
        <v>0</v>
      </c>
      <c r="W81" s="6" t="s">
        <v>572</v>
      </c>
      <c r="X81" s="28">
        <f>IFERROR(VLOOKUP(W81,'Начисление очков 2024'!$L$4:$M$69,2,FALSE),0)</f>
        <v>0</v>
      </c>
      <c r="Y81" s="32" t="s">
        <v>572</v>
      </c>
      <c r="Z81" s="31">
        <f>IFERROR(VLOOKUP(Y81,'Начисление очков 2024'!$AA$4:$AB$69,2,FALSE),0)</f>
        <v>0</v>
      </c>
      <c r="AA81" s="6">
        <v>32</v>
      </c>
      <c r="AB81" s="28">
        <f>ROUND(IFERROR(VLOOKUP(AA81,'Начисление очков 2024'!$L$4:$M$69,2,FALSE),0)/4,0)</f>
        <v>3</v>
      </c>
      <c r="AC81" s="32" t="s">
        <v>572</v>
      </c>
      <c r="AD81" s="31">
        <f>IFERROR(VLOOKUP(AC81,'Начисление очков 2024'!$AA$4:$AB$69,2,FALSE),0)</f>
        <v>0</v>
      </c>
      <c r="AE81" s="6" t="s">
        <v>572</v>
      </c>
      <c r="AF81" s="28">
        <f>IFERROR(VLOOKUP(AE81,'Начисление очков 2024'!$AA$4:$AB$69,2,FALSE),0)</f>
        <v>0</v>
      </c>
      <c r="AG81" s="32" t="s">
        <v>572</v>
      </c>
      <c r="AH81" s="31">
        <f>IFERROR(VLOOKUP(AG81,'Начисление очков 2024'!$Q$4:$R$69,2,FALSE),0)</f>
        <v>0</v>
      </c>
      <c r="AI81" s="6" t="s">
        <v>572</v>
      </c>
      <c r="AJ81" s="28">
        <f>IFERROR(VLOOKUP(AI81,'Начисление очков 2024'!$AA$4:$AB$69,2,FALSE),0)</f>
        <v>0</v>
      </c>
      <c r="AK81" s="32" t="s">
        <v>572</v>
      </c>
      <c r="AL81" s="31">
        <f>IFERROR(VLOOKUP(AK81,'Начисление очков 2024'!$AA$4:$AB$69,2,FALSE),0)</f>
        <v>0</v>
      </c>
      <c r="AM81" s="6" t="s">
        <v>572</v>
      </c>
      <c r="AN81" s="28">
        <f>IFERROR(VLOOKUP(AM81,'Начисление очков 2023'!$AF$4:$AG$69,2,FALSE),0)</f>
        <v>0</v>
      </c>
      <c r="AO81" s="32" t="s">
        <v>572</v>
      </c>
      <c r="AP81" s="31">
        <f>ROUND(IFERROR(VLOOKUP(AO81,'Начисление очков 2024'!$G$4:$H$69,2,FALSE),0)/4,0)</f>
        <v>0</v>
      </c>
      <c r="AQ81" s="6" t="s">
        <v>572</v>
      </c>
      <c r="AR81" s="28">
        <f>IFERROR(VLOOKUP(AQ81,'Начисление очков 2024'!$AA$4:$AB$69,2,FALSE),0)</f>
        <v>0</v>
      </c>
      <c r="AS81" s="32" t="s">
        <v>572</v>
      </c>
      <c r="AT81" s="31">
        <f>IFERROR(VLOOKUP(AS81,'Начисление очков 2024'!$G$4:$H$69,2,FALSE),0)</f>
        <v>0</v>
      </c>
      <c r="AU81" s="6" t="s">
        <v>572</v>
      </c>
      <c r="AV81" s="28">
        <f>IFERROR(VLOOKUP(AU81,'Начисление очков 2023'!$V$4:$W$69,2,FALSE),0)</f>
        <v>0</v>
      </c>
      <c r="AW81" s="32" t="s">
        <v>572</v>
      </c>
      <c r="AX81" s="31">
        <f>IFERROR(VLOOKUP(AW81,'Начисление очков 2024'!$Q$4:$R$69,2,FALSE),0)</f>
        <v>0</v>
      </c>
      <c r="AY81" s="6" t="s">
        <v>572</v>
      </c>
      <c r="AZ81" s="28">
        <f>IFERROR(VLOOKUP(AY81,'Начисление очков 2024'!$AA$4:$AB$69,2,FALSE),0)</f>
        <v>0</v>
      </c>
      <c r="BA81" s="32" t="s">
        <v>572</v>
      </c>
      <c r="BB81" s="31">
        <f>ROUND(IFERROR(VLOOKUP(BA81,'Начисление очков 2024'!$G$4:$H$69,2,FALSE),0)/4,0)</f>
        <v>0</v>
      </c>
      <c r="BC81" s="6" t="s">
        <v>572</v>
      </c>
      <c r="BD81" s="28">
        <f>IFERROR(VLOOKUP(BC81,'Начисление очков 2023'!$AA$4:$AB$69,2,FALSE),0)</f>
        <v>0</v>
      </c>
      <c r="BE81" s="32" t="s">
        <v>572</v>
      </c>
      <c r="BF81" s="31">
        <f>IFERROR(VLOOKUP(BE81,'Начисление очков 2024'!$G$4:$H$69,2,FALSE),0)</f>
        <v>0</v>
      </c>
      <c r="BG81" s="6" t="s">
        <v>572</v>
      </c>
      <c r="BH81" s="28">
        <f>IFERROR(VLOOKUP(BG81,'Начисление очков 2024'!$Q$4:$R$69,2,FALSE),0)</f>
        <v>0</v>
      </c>
      <c r="BI81" s="32" t="s">
        <v>572</v>
      </c>
      <c r="BJ81" s="31">
        <f>IFERROR(VLOOKUP(BI81,'Начисление очков 2024'!$AA$4:$AB$69,2,FALSE),0)</f>
        <v>0</v>
      </c>
      <c r="BK81" s="6" t="s">
        <v>572</v>
      </c>
      <c r="BL81" s="28">
        <f>IFERROR(VLOOKUP(BK81,'Начисление очков 2023'!$V$4:$W$69,2,FALSE),0)</f>
        <v>0</v>
      </c>
      <c r="BM81" s="32" t="s">
        <v>572</v>
      </c>
      <c r="BN81" s="31">
        <f>ROUND(IFERROR(VLOOKUP(BM81,'Начисление очков 2023'!$L$4:$M$69,2,FALSE),0)/4,0)</f>
        <v>0</v>
      </c>
      <c r="BO81" s="6" t="s">
        <v>572</v>
      </c>
      <c r="BP81" s="28">
        <f>IFERROR(VLOOKUP(BO81,'Начисление очков 2023'!$AA$4:$AB$69,2,FALSE),0)</f>
        <v>0</v>
      </c>
      <c r="BQ81" s="32" t="s">
        <v>572</v>
      </c>
      <c r="BR81" s="31">
        <f>ROUND(IFERROR(VLOOKUP(BQ81,'Начисление очков 2023'!$L$4:$M$69,2,FALSE),0)/4,0)</f>
        <v>0</v>
      </c>
      <c r="BS81" s="6" t="s">
        <v>572</v>
      </c>
      <c r="BT81" s="28">
        <f>IFERROR(VLOOKUP(BS81,'Начисление очков 2023'!$AA$4:$AB$69,2,FALSE),0)</f>
        <v>0</v>
      </c>
      <c r="BU81" s="32" t="s">
        <v>572</v>
      </c>
      <c r="BV81" s="31">
        <f>IFERROR(VLOOKUP(BU81,'Начисление очков 2023'!$L$4:$M$69,2,FALSE),0)</f>
        <v>0</v>
      </c>
      <c r="BW81" s="6" t="s">
        <v>572</v>
      </c>
      <c r="BX81" s="28">
        <f>IFERROR(VLOOKUP(BW81,'Начисление очков 2023'!$AA$4:$AB$69,2,FALSE),0)</f>
        <v>0</v>
      </c>
      <c r="BY81" s="32" t="s">
        <v>572</v>
      </c>
      <c r="BZ81" s="31">
        <f>IFERROR(VLOOKUP(BY81,'Начисление очков 2023'!$AF$4:$AG$69,2,FALSE),0)</f>
        <v>0</v>
      </c>
      <c r="CA81" s="6" t="s">
        <v>572</v>
      </c>
      <c r="CB81" s="28">
        <f>IFERROR(VLOOKUP(CA81,'Начисление очков 2023'!$V$4:$W$69,2,FALSE),0)</f>
        <v>0</v>
      </c>
      <c r="CC81" s="32" t="s">
        <v>572</v>
      </c>
      <c r="CD81" s="31">
        <f>IFERROR(VLOOKUP(CC81,'Начисление очков 2023'!$AA$4:$AB$69,2,FALSE),0)</f>
        <v>0</v>
      </c>
      <c r="CE81" s="47"/>
      <c r="CF81" s="96"/>
      <c r="CG81" s="32" t="s">
        <v>572</v>
      </c>
      <c r="CH81" s="31">
        <f>IFERROR(VLOOKUP(CG81,'Начисление очков 2023'!$AA$4:$AB$69,2,FALSE),0)</f>
        <v>0</v>
      </c>
      <c r="CI81" s="6">
        <v>44</v>
      </c>
      <c r="CJ81" s="28">
        <f>IFERROR(VLOOKUP(CI81,'Начисление очков 2023_1'!$B$4:$C$117,2,FALSE),0)</f>
        <v>22</v>
      </c>
      <c r="CK81" s="32" t="s">
        <v>572</v>
      </c>
      <c r="CL81" s="31">
        <f>IFERROR(VLOOKUP(CK81,'Начисление очков 2023'!$V$4:$W$69,2,FALSE),0)</f>
        <v>0</v>
      </c>
      <c r="CM81" s="6" t="s">
        <v>572</v>
      </c>
      <c r="CN81" s="28">
        <f>IFERROR(VLOOKUP(CM81,'Начисление очков 2023'!$AF$4:$AG$69,2,FALSE),0)</f>
        <v>0</v>
      </c>
      <c r="CO81" s="32" t="s">
        <v>572</v>
      </c>
      <c r="CP81" s="31">
        <f>IFERROR(VLOOKUP(CO81,'Начисление очков 2023'!$G$4:$H$69,2,FALSE),0)</f>
        <v>0</v>
      </c>
      <c r="CQ81" s="6" t="s">
        <v>572</v>
      </c>
      <c r="CR81" s="28">
        <f>IFERROR(VLOOKUP(CQ81,'Начисление очков 2023'!$AA$4:$AB$69,2,FALSE),0)</f>
        <v>0</v>
      </c>
      <c r="CS81" s="32">
        <v>8</v>
      </c>
      <c r="CT81" s="31">
        <f>IFERROR(VLOOKUP(CS81,'Начисление очков 2023'!$Q$4:$R$69,2,FALSE),0)</f>
        <v>38</v>
      </c>
      <c r="CU81" s="6" t="s">
        <v>572</v>
      </c>
      <c r="CV81" s="28">
        <f>IFERROR(VLOOKUP(CU81,'Начисление очков 2023'!$AF$4:$AG$69,2,FALSE),0)</f>
        <v>0</v>
      </c>
      <c r="CW81" s="32">
        <v>1</v>
      </c>
      <c r="CX81" s="31">
        <f>IFERROR(VLOOKUP(CW81,'Начисление очков 2023'!$AA$4:$AB$69,2,FALSE),0)</f>
        <v>35</v>
      </c>
      <c r="CY81" s="6" t="s">
        <v>572</v>
      </c>
      <c r="CZ81" s="28">
        <f>IFERROR(VLOOKUP(CY81,'Начисление очков 2023'!$AA$4:$AB$69,2,FALSE),0)</f>
        <v>0</v>
      </c>
      <c r="DA81" s="32" t="s">
        <v>572</v>
      </c>
      <c r="DB81" s="31">
        <f>IFERROR(VLOOKUP(DA81,'Начисление очков 2023'!$L$4:$M$69,2,FALSE),0)</f>
        <v>0</v>
      </c>
      <c r="DC81" s="6" t="s">
        <v>572</v>
      </c>
      <c r="DD81" s="28">
        <f>IFERROR(VLOOKUP(DC81,'Начисление очков 2023'!$L$4:$M$69,2,FALSE),0)</f>
        <v>0</v>
      </c>
      <c r="DE81" s="32" t="s">
        <v>572</v>
      </c>
      <c r="DF81" s="31">
        <f>IFERROR(VLOOKUP(DE81,'Начисление очков 2023'!$G$4:$H$69,2,FALSE),0)</f>
        <v>0</v>
      </c>
      <c r="DG81" s="6" t="s">
        <v>572</v>
      </c>
      <c r="DH81" s="28">
        <f>IFERROR(VLOOKUP(DG81,'Начисление очков 2023'!$AA$4:$AB$69,2,FALSE),0)</f>
        <v>0</v>
      </c>
      <c r="DI81" s="32" t="s">
        <v>572</v>
      </c>
      <c r="DJ81" s="31">
        <f>IFERROR(VLOOKUP(DI81,'Начисление очков 2023'!$AF$4:$AG$69,2,FALSE),0)</f>
        <v>0</v>
      </c>
      <c r="DK81" s="6">
        <v>2</v>
      </c>
      <c r="DL81" s="28">
        <f>IFERROR(VLOOKUP(DK81,'Начисление очков 2023'!$V$4:$W$69,2,FALSE),0)</f>
        <v>90</v>
      </c>
      <c r="DM81" s="32">
        <v>24</v>
      </c>
      <c r="DN81" s="31">
        <f>IFERROR(VLOOKUP(DM81,'Начисление очков 2023'!$Q$4:$R$69,2,FALSE),0)</f>
        <v>8</v>
      </c>
      <c r="DO81" s="6" t="s">
        <v>572</v>
      </c>
      <c r="DP81" s="28">
        <f>IFERROR(VLOOKUP(DO81,'Начисление очков 2023'!$AA$4:$AB$69,2,FALSE),0)</f>
        <v>0</v>
      </c>
      <c r="DQ81" s="32" t="s">
        <v>572</v>
      </c>
      <c r="DR81" s="31">
        <f>IFERROR(VLOOKUP(DQ81,'Начисление очков 2023'!$AA$4:$AB$69,2,FALSE),0)</f>
        <v>0</v>
      </c>
      <c r="DS81" s="6" t="s">
        <v>572</v>
      </c>
      <c r="DT81" s="28">
        <f>IFERROR(VLOOKUP(DS81,'Начисление очков 2023'!$AA$4:$AB$69,2,FALSE),0)</f>
        <v>0</v>
      </c>
      <c r="DU81" s="32" t="s">
        <v>572</v>
      </c>
      <c r="DV81" s="31">
        <f>IFERROR(VLOOKUP(DU81,'Начисление очков 2023'!$AF$4:$AG$69,2,FALSE),0)</f>
        <v>0</v>
      </c>
      <c r="DW81" s="6">
        <v>9</v>
      </c>
      <c r="DX81" s="28">
        <f>IFERROR(VLOOKUP(DW81,'Начисление очков 2023'!$AA$4:$AB$69,2,FALSE),0)</f>
        <v>10</v>
      </c>
      <c r="DY81" s="32" t="s">
        <v>572</v>
      </c>
      <c r="DZ81" s="31">
        <f>IFERROR(VLOOKUP(DY81,'Начисление очков 2023'!$B$4:$C$69,2,FALSE),0)</f>
        <v>0</v>
      </c>
      <c r="EA81" s="6" t="s">
        <v>572</v>
      </c>
      <c r="EB81" s="28">
        <f>IFERROR(VLOOKUP(EA81,'Начисление очков 2023'!$AA$4:$AB$69,2,FALSE),0)</f>
        <v>0</v>
      </c>
      <c r="EC81" s="32" t="s">
        <v>572</v>
      </c>
      <c r="ED81" s="31">
        <f>IFERROR(VLOOKUP(EC81,'Начисление очков 2023'!$V$4:$W$69,2,FALSE),0)</f>
        <v>0</v>
      </c>
      <c r="EE81" s="6" t="s">
        <v>572</v>
      </c>
      <c r="EF81" s="28">
        <f>IFERROR(VLOOKUP(EE81,'Начисление очков 2023'!$AA$4:$AB$69,2,FALSE),0)</f>
        <v>0</v>
      </c>
      <c r="EG81" s="32" t="s">
        <v>572</v>
      </c>
      <c r="EH81" s="31">
        <f>IFERROR(VLOOKUP(EG81,'Начисление очков 2023'!$AA$4:$AB$69,2,FALSE),0)</f>
        <v>0</v>
      </c>
      <c r="EI81" s="6">
        <v>48</v>
      </c>
      <c r="EJ81" s="28">
        <f>IFERROR(VLOOKUP(EI81,'Начисление очков 2023'!$G$4:$H$69,2,FALSE),0)</f>
        <v>2</v>
      </c>
      <c r="EK81" s="32" t="s">
        <v>572</v>
      </c>
      <c r="EL81" s="31">
        <f>IFERROR(VLOOKUP(EK81,'Начисление очков 2023'!$V$4:$W$69,2,FALSE),0)</f>
        <v>0</v>
      </c>
      <c r="EM81" s="6" t="s">
        <v>572</v>
      </c>
      <c r="EN81" s="28">
        <f>IFERROR(VLOOKUP(EM81,'Начисление очков 2023'!$B$4:$C$101,2,FALSE),0)</f>
        <v>0</v>
      </c>
      <c r="EO81" s="32" t="s">
        <v>572</v>
      </c>
      <c r="EP81" s="31">
        <f>IFERROR(VLOOKUP(EO81,'Начисление очков 2023'!$AA$4:$AB$69,2,FALSE),0)</f>
        <v>0</v>
      </c>
      <c r="EQ81" s="6" t="s">
        <v>572</v>
      </c>
      <c r="ER81" s="28">
        <f>IFERROR(VLOOKUP(EQ81,'Начисление очков 2023'!$AF$4:$AG$69,2,FALSE),0)</f>
        <v>0</v>
      </c>
      <c r="ES81" s="32" t="s">
        <v>572</v>
      </c>
      <c r="ET81" s="31">
        <f>IFERROR(VLOOKUP(ES81,'Начисление очков 2023'!$B$4:$C$101,2,FALSE),0)</f>
        <v>0</v>
      </c>
      <c r="EU81" s="6" t="s">
        <v>572</v>
      </c>
      <c r="EV81" s="28">
        <f>IFERROR(VLOOKUP(EU81,'Начисление очков 2023'!$G$4:$H$69,2,FALSE),0)</f>
        <v>0</v>
      </c>
      <c r="EW81" s="32" t="s">
        <v>572</v>
      </c>
      <c r="EX81" s="31">
        <f>IFERROR(VLOOKUP(EW81,'Начисление очков 2023'!$AA$4:$AB$69,2,FALSE),0)</f>
        <v>0</v>
      </c>
      <c r="EY81" s="6" t="s">
        <v>572</v>
      </c>
      <c r="EZ81" s="28">
        <f>IFERROR(VLOOKUP(EY81,'Начисление очков 2023'!$AA$4:$AB$69,2,FALSE),0)</f>
        <v>0</v>
      </c>
      <c r="FA81" s="32" t="s">
        <v>572</v>
      </c>
      <c r="FB81" s="31">
        <f>IFERROR(VLOOKUP(FA81,'Начисление очков 2023'!$L$4:$M$69,2,FALSE),0)</f>
        <v>0</v>
      </c>
      <c r="FC81" s="6">
        <v>3</v>
      </c>
      <c r="FD81" s="28">
        <f>IFERROR(VLOOKUP(FC81,'Начисление очков 2023'!$AF$4:$AG$69,2,FALSE),0)</f>
        <v>13</v>
      </c>
      <c r="FE81" s="32" t="s">
        <v>572</v>
      </c>
      <c r="FF81" s="31">
        <f>IFERROR(VLOOKUP(FE81,'Начисление очков 2023'!$AA$4:$AB$69,2,FALSE),0)</f>
        <v>0</v>
      </c>
      <c r="FG81" s="6" t="s">
        <v>572</v>
      </c>
      <c r="FH81" s="28">
        <f>IFERROR(VLOOKUP(FG81,'Начисление очков 2023'!$G$4:$H$69,2,FALSE),0)</f>
        <v>0</v>
      </c>
      <c r="FI81" s="32">
        <v>3</v>
      </c>
      <c r="FJ81" s="31">
        <f>IFERROR(VLOOKUP(FI81,'Начисление очков 2023'!$AA$4:$AB$69,2,FALSE),0)</f>
        <v>21</v>
      </c>
      <c r="FK81" s="6">
        <v>4</v>
      </c>
      <c r="FL81" s="28">
        <f>IFERROR(VLOOKUP(FK81,'Начисление очков 2023'!$AA$4:$AB$69,2,FALSE),0)</f>
        <v>15</v>
      </c>
      <c r="FM81" s="32" t="s">
        <v>572</v>
      </c>
      <c r="FN81" s="31">
        <f>IFERROR(VLOOKUP(FM81,'Начисление очков 2023'!$AA$4:$AB$69,2,FALSE),0)</f>
        <v>0</v>
      </c>
      <c r="FO81" s="6">
        <v>9</v>
      </c>
      <c r="FP81" s="28">
        <f>IFERROR(VLOOKUP(FO81,'Начисление очков 2023'!$AF$4:$AG$69,2,FALSE),0)</f>
        <v>7</v>
      </c>
      <c r="FQ81" s="109">
        <v>72</v>
      </c>
      <c r="FR81" s="110" t="s">
        <v>563</v>
      </c>
      <c r="FS81" s="110"/>
      <c r="FT81" s="109">
        <v>4</v>
      </c>
      <c r="FU81" s="111"/>
      <c r="FV81" s="108">
        <v>247</v>
      </c>
      <c r="FW81" s="106">
        <v>0</v>
      </c>
      <c r="FX81" s="107" t="s">
        <v>563</v>
      </c>
      <c r="FY81" s="108">
        <v>264</v>
      </c>
      <c r="FZ81" s="127" t="s">
        <v>572</v>
      </c>
      <c r="GA81" s="121">
        <f>IFERROR(VLOOKUP(FZ81,'Начисление очков 2023'!$AA$4:$AB$69,2,FALSE),0)</f>
        <v>0</v>
      </c>
    </row>
    <row r="82" spans="1:183" ht="15.95" customHeight="1" x14ac:dyDescent="0.25">
      <c r="B82" s="6" t="str">
        <f>IFERROR(INDEX('Ласт турнир'!$A$1:$A$96,MATCH($D82,'Ласт турнир'!$B$1:$B$96,0)),"")</f>
        <v/>
      </c>
      <c r="D82" s="39" t="s">
        <v>471</v>
      </c>
      <c r="E82" s="40">
        <f>E81+1</f>
        <v>73</v>
      </c>
      <c r="F82" s="59" t="str">
        <f>IF(FQ82=0," ",IF(FQ82-E82=0," ",FQ82-E82))</f>
        <v xml:space="preserve"> </v>
      </c>
      <c r="G82" s="44"/>
      <c r="H82" s="54">
        <v>3.5</v>
      </c>
      <c r="I82" s="134"/>
      <c r="J82" s="139">
        <f>AB82+AP82+BB82+BN82+BR82+SUMPRODUCT(LARGE((T82,V82,X82,Z82,AD82,AF82,AH82,AJ82,AL82,AN82,AR82,AT82,AV82,AX82,AZ82,BD82,BF82,BH82,BJ82,BL82,BP82,BT82,BV82,BX82,BZ82,CB82,CD82,CF82,CH82,CJ82,CL82,CN82,CP82,CR82,CT82,CV82,CX82,CZ82,DB82,DD82,DF82,DH82,DJ82,DL82,DN82,DP82,DR82,DT82,DV82,DX82,DZ82,EB82,ED82,EF82,EH82,EJ82,EL82,EN82,EP82,ER82,ET82,EV82,EX82,EZ82,FB82,FD82,FF82,FH82,FJ82,FL82,FN82,FP82),{1,2,3,4,5,6,7,8}))</f>
        <v>239</v>
      </c>
      <c r="K82" s="135">
        <f>J82-FV82</f>
        <v>0</v>
      </c>
      <c r="L82" s="140" t="str">
        <f>IF(SUMIF(S82:FP82,"&lt;0")&lt;&gt;0,SUMIF(S82:FP82,"&lt;0")*(-1)," ")</f>
        <v xml:space="preserve"> </v>
      </c>
      <c r="M82" s="141">
        <f>T82+V82+X82+Z82+AB82+AD82+AF82+AH82+AJ82+AL82+AN82+AP82+AR82+AT82+AV82+AX82+AZ82+BB82+BD82+BF82+BH82+BJ82+BL82+BN82+BP82+BR82+BT82+BV82+BX82+BZ82+CB82+CD82+CF82+CH82+CJ82+CL82+CN82+CP82+CR82+CT82+CV82+CX82+CZ82+DB82+DD82+DF82+DH82+DJ82+DL82+DN82+DP82+DR82+DT82+DV82+DX82+DZ82+EB82+ED82+EF82+EH82+EJ82+EL82+EN82+EP82+ER82+ET82+EV82+EX82+EZ82+FB82+FD82+FF82+FH82+FJ82+FL82+FN82+FP82</f>
        <v>452</v>
      </c>
      <c r="N82" s="135">
        <f>M82-FY82</f>
        <v>12</v>
      </c>
      <c r="O82" s="136">
        <f>ROUNDUP(COUNTIF(S82:FP82,"&gt; 0")/2,0)</f>
        <v>28</v>
      </c>
      <c r="P82" s="142">
        <f>IF(O82=0,"-",IF(O82-R82&gt;8,J82/(8+R82),J82/O82))</f>
        <v>26.555555555555557</v>
      </c>
      <c r="Q82" s="145">
        <f>IF(OR(M82=0,O82=0),"-",M82/O82)</f>
        <v>16.142857142857142</v>
      </c>
      <c r="R82" s="150">
        <f>+IF(AA82="",0,1)+IF(AO82="",0,1)++IF(BA82="",0,1)+IF(BM82="",0,1)+IF(BQ82="",0,1)</f>
        <v>1</v>
      </c>
      <c r="S82" s="6">
        <v>5</v>
      </c>
      <c r="T82" s="28">
        <f>IFERROR(VLOOKUP(S82,'Начисление очков 2024'!$AA$4:$AB$69,2,FALSE),0)</f>
        <v>12</v>
      </c>
      <c r="U82" s="32">
        <v>8</v>
      </c>
      <c r="V82" s="31">
        <f>IFERROR(VLOOKUP(U82,'Начисление очков 2024'!$AA$4:$AB$69,2,FALSE),0)</f>
        <v>10</v>
      </c>
      <c r="W82" s="6" t="s">
        <v>572</v>
      </c>
      <c r="X82" s="28">
        <f>IFERROR(VLOOKUP(W82,'Начисление очков 2024'!$L$4:$M$69,2,FALSE),0)</f>
        <v>0</v>
      </c>
      <c r="Y82" s="32" t="s">
        <v>572</v>
      </c>
      <c r="Z82" s="31">
        <f>IFERROR(VLOOKUP(Y82,'Начисление очков 2024'!$AA$4:$AB$69,2,FALSE),0)</f>
        <v>0</v>
      </c>
      <c r="AA82" s="6" t="s">
        <v>572</v>
      </c>
      <c r="AB82" s="28">
        <f>ROUND(IFERROR(VLOOKUP(AA82,'Начисление очков 2024'!$L$4:$M$69,2,FALSE),0)/4,0)</f>
        <v>0</v>
      </c>
      <c r="AC82" s="32" t="s">
        <v>572</v>
      </c>
      <c r="AD82" s="31">
        <f>IFERROR(VLOOKUP(AC82,'Начисление очков 2024'!$AA$4:$AB$69,2,FALSE),0)</f>
        <v>0</v>
      </c>
      <c r="AE82" s="6" t="s">
        <v>572</v>
      </c>
      <c r="AF82" s="28">
        <f>IFERROR(VLOOKUP(AE82,'Начисление очков 2024'!$AA$4:$AB$69,2,FALSE),0)</f>
        <v>0</v>
      </c>
      <c r="AG82" s="32">
        <v>32</v>
      </c>
      <c r="AH82" s="31">
        <f>IFERROR(VLOOKUP(AG82,'Начисление очков 2024'!$Q$4:$R$69,2,FALSE),0)</f>
        <v>6</v>
      </c>
      <c r="AI82" s="6" t="s">
        <v>572</v>
      </c>
      <c r="AJ82" s="28">
        <f>IFERROR(VLOOKUP(AI82,'Начисление очков 2024'!$AA$4:$AB$69,2,FALSE),0)</f>
        <v>0</v>
      </c>
      <c r="AK82" s="32" t="s">
        <v>572</v>
      </c>
      <c r="AL82" s="31">
        <f>IFERROR(VLOOKUP(AK82,'Начисление очков 2024'!$AA$4:$AB$69,2,FALSE),0)</f>
        <v>0</v>
      </c>
      <c r="AM82" s="6" t="s">
        <v>572</v>
      </c>
      <c r="AN82" s="28">
        <f>IFERROR(VLOOKUP(AM82,'Начисление очков 2023'!$AF$4:$AG$69,2,FALSE),0)</f>
        <v>0</v>
      </c>
      <c r="AO82" s="32" t="s">
        <v>572</v>
      </c>
      <c r="AP82" s="31">
        <f>ROUND(IFERROR(VLOOKUP(AO82,'Начисление очков 2024'!$G$4:$H$69,2,FALSE),0)/4,0)</f>
        <v>0</v>
      </c>
      <c r="AQ82" s="6" t="s">
        <v>572</v>
      </c>
      <c r="AR82" s="28">
        <f>IFERROR(VLOOKUP(AQ82,'Начисление очков 2024'!$AA$4:$AB$69,2,FALSE),0)</f>
        <v>0</v>
      </c>
      <c r="AS82" s="32">
        <v>33</v>
      </c>
      <c r="AT82" s="31">
        <f>IFERROR(VLOOKUP(AS82,'Начисление очков 2024'!$G$4:$H$69,2,FALSE),0)</f>
        <v>18</v>
      </c>
      <c r="AU82" s="6" t="s">
        <v>572</v>
      </c>
      <c r="AV82" s="28">
        <f>IFERROR(VLOOKUP(AU82,'Начисление очков 2023'!$V$4:$W$69,2,FALSE),0)</f>
        <v>0</v>
      </c>
      <c r="AW82" s="32" t="s">
        <v>572</v>
      </c>
      <c r="AX82" s="31">
        <f>IFERROR(VLOOKUP(AW82,'Начисление очков 2024'!$Q$4:$R$69,2,FALSE),0)</f>
        <v>0</v>
      </c>
      <c r="AY82" s="6" t="s">
        <v>572</v>
      </c>
      <c r="AZ82" s="28">
        <f>IFERROR(VLOOKUP(AY82,'Начисление очков 2024'!$AA$4:$AB$69,2,FALSE),0)</f>
        <v>0</v>
      </c>
      <c r="BA82" s="32" t="s">
        <v>572</v>
      </c>
      <c r="BB82" s="31">
        <f>ROUND(IFERROR(VLOOKUP(BA82,'Начисление очков 2024'!$G$4:$H$69,2,FALSE),0)/4,0)</f>
        <v>0</v>
      </c>
      <c r="BC82" s="6" t="s">
        <v>572</v>
      </c>
      <c r="BD82" s="28">
        <f>IFERROR(VLOOKUP(BC82,'Начисление очков 2023'!$AA$4:$AB$69,2,FALSE),0)</f>
        <v>0</v>
      </c>
      <c r="BE82" s="32" t="s">
        <v>572</v>
      </c>
      <c r="BF82" s="31">
        <f>IFERROR(VLOOKUP(BE82,'Начисление очков 2024'!$G$4:$H$69,2,FALSE),0)</f>
        <v>0</v>
      </c>
      <c r="BG82" s="6">
        <v>16</v>
      </c>
      <c r="BH82" s="28">
        <f>IFERROR(VLOOKUP(BG82,'Начисление очков 2024'!$Q$4:$R$69,2,FALSE),0)</f>
        <v>19</v>
      </c>
      <c r="BI82" s="32" t="s">
        <v>572</v>
      </c>
      <c r="BJ82" s="31">
        <f>IFERROR(VLOOKUP(BI82,'Начисление очков 2024'!$AA$4:$AB$69,2,FALSE),0)</f>
        <v>0</v>
      </c>
      <c r="BK82" s="6">
        <v>16</v>
      </c>
      <c r="BL82" s="28">
        <f>IFERROR(VLOOKUP(BK82,'Начисление очков 2023'!$V$4:$W$69,2,FALSE),0)</f>
        <v>17</v>
      </c>
      <c r="BM82" s="32" t="s">
        <v>572</v>
      </c>
      <c r="BN82" s="31">
        <f>ROUND(IFERROR(VLOOKUP(BM82,'Начисление очков 2023'!$L$4:$M$69,2,FALSE),0)/4,0)</f>
        <v>0</v>
      </c>
      <c r="BO82" s="6" t="s">
        <v>572</v>
      </c>
      <c r="BP82" s="28">
        <f>IFERROR(VLOOKUP(BO82,'Начисление очков 2023'!$AA$4:$AB$69,2,FALSE),0)</f>
        <v>0</v>
      </c>
      <c r="BQ82" s="32">
        <v>24</v>
      </c>
      <c r="BR82" s="31">
        <f>ROUND(IFERROR(VLOOKUP(BQ82,'Начисление очков 2023'!$L$4:$M$69,2,FALSE),0)/4,0)</f>
        <v>3</v>
      </c>
      <c r="BS82" s="6" t="s">
        <v>572</v>
      </c>
      <c r="BT82" s="28">
        <f>IFERROR(VLOOKUP(BS82,'Начисление очков 2023'!$AA$4:$AB$69,2,FALSE),0)</f>
        <v>0</v>
      </c>
      <c r="BU82" s="32">
        <v>24</v>
      </c>
      <c r="BV82" s="31">
        <f>IFERROR(VLOOKUP(BU82,'Начисление очков 2023'!$L$4:$M$69,2,FALSE),0)</f>
        <v>12</v>
      </c>
      <c r="BW82" s="6" t="s">
        <v>572</v>
      </c>
      <c r="BX82" s="28">
        <f>IFERROR(VLOOKUP(BW82,'Начисление очков 2023'!$AA$4:$AB$69,2,FALSE),0)</f>
        <v>0</v>
      </c>
      <c r="BY82" s="32" t="s">
        <v>572</v>
      </c>
      <c r="BZ82" s="31">
        <f>IFERROR(VLOOKUP(BY82,'Начисление очков 2023'!$AF$4:$AG$69,2,FALSE),0)</f>
        <v>0</v>
      </c>
      <c r="CA82" s="6">
        <v>32</v>
      </c>
      <c r="CB82" s="28">
        <f>IFERROR(VLOOKUP(CA82,'Начисление очков 2023'!$V$4:$W$69,2,FALSE),0)</f>
        <v>5</v>
      </c>
      <c r="CC82" s="32" t="s">
        <v>572</v>
      </c>
      <c r="CD82" s="31">
        <f>IFERROR(VLOOKUP(CC82,'Начисление очков 2023'!$AA$4:$AB$69,2,FALSE),0)</f>
        <v>0</v>
      </c>
      <c r="CE82" s="47"/>
      <c r="CF82" s="96"/>
      <c r="CG82" s="32" t="s">
        <v>572</v>
      </c>
      <c r="CH82" s="31">
        <f>IFERROR(VLOOKUP(CG82,'Начисление очков 2023'!$AA$4:$AB$69,2,FALSE),0)</f>
        <v>0</v>
      </c>
      <c r="CI82" s="6">
        <v>70</v>
      </c>
      <c r="CJ82" s="28">
        <f>IFERROR(VLOOKUP(CI82,'Начисление очков 2023_1'!$B$4:$C$117,2,FALSE),0)</f>
        <v>11</v>
      </c>
      <c r="CK82" s="32" t="s">
        <v>572</v>
      </c>
      <c r="CL82" s="31">
        <f>IFERROR(VLOOKUP(CK82,'Начисление очков 2023'!$V$4:$W$69,2,FALSE),0)</f>
        <v>0</v>
      </c>
      <c r="CM82" s="6" t="s">
        <v>572</v>
      </c>
      <c r="CN82" s="28">
        <f>IFERROR(VLOOKUP(CM82,'Начисление очков 2023'!$AF$4:$AG$69,2,FALSE),0)</f>
        <v>0</v>
      </c>
      <c r="CO82" s="32">
        <v>24</v>
      </c>
      <c r="CP82" s="31">
        <f>IFERROR(VLOOKUP(CO82,'Начисление очков 2023'!$G$4:$H$69,2,FALSE),0)</f>
        <v>21</v>
      </c>
      <c r="CQ82" s="6" t="s">
        <v>572</v>
      </c>
      <c r="CR82" s="28">
        <f>IFERROR(VLOOKUP(CQ82,'Начисление очков 2023'!$AA$4:$AB$69,2,FALSE),0)</f>
        <v>0</v>
      </c>
      <c r="CS82" s="32" t="s">
        <v>572</v>
      </c>
      <c r="CT82" s="31">
        <f>IFERROR(VLOOKUP(CS82,'Начисление очков 2023'!$Q$4:$R$69,2,FALSE),0)</f>
        <v>0</v>
      </c>
      <c r="CU82" s="6" t="s">
        <v>572</v>
      </c>
      <c r="CV82" s="28">
        <f>IFERROR(VLOOKUP(CU82,'Начисление очков 2023'!$AF$4:$AG$69,2,FALSE),0)</f>
        <v>0</v>
      </c>
      <c r="CW82" s="32" t="s">
        <v>572</v>
      </c>
      <c r="CX82" s="31">
        <f>IFERROR(VLOOKUP(CW82,'Начисление очков 2023'!$AA$4:$AB$69,2,FALSE),0)</f>
        <v>0</v>
      </c>
      <c r="CY82" s="6" t="s">
        <v>572</v>
      </c>
      <c r="CZ82" s="28">
        <f>IFERROR(VLOOKUP(CY82,'Начисление очков 2023'!$AA$4:$AB$69,2,FALSE),0)</f>
        <v>0</v>
      </c>
      <c r="DA82" s="32" t="s">
        <v>572</v>
      </c>
      <c r="DB82" s="31">
        <f>IFERROR(VLOOKUP(DA82,'Начисление очков 2023'!$L$4:$M$69,2,FALSE),0)</f>
        <v>0</v>
      </c>
      <c r="DC82" s="6">
        <v>16</v>
      </c>
      <c r="DD82" s="28">
        <f>IFERROR(VLOOKUP(DC82,'Начисление очков 2023'!$L$4:$M$69,2,FALSE),0)</f>
        <v>32</v>
      </c>
      <c r="DE82" s="32" t="s">
        <v>572</v>
      </c>
      <c r="DF82" s="31">
        <f>IFERROR(VLOOKUP(DE82,'Начисление очков 2023'!$G$4:$H$69,2,FALSE),0)</f>
        <v>0</v>
      </c>
      <c r="DG82" s="6">
        <v>1</v>
      </c>
      <c r="DH82" s="28">
        <f>IFERROR(VLOOKUP(DG82,'Начисление очков 2023'!$AA$4:$AB$69,2,FALSE),0)</f>
        <v>35</v>
      </c>
      <c r="DI82" s="32" t="s">
        <v>572</v>
      </c>
      <c r="DJ82" s="31">
        <f>IFERROR(VLOOKUP(DI82,'Начисление очков 2023'!$AF$4:$AG$69,2,FALSE),0)</f>
        <v>0</v>
      </c>
      <c r="DK82" s="6">
        <v>9</v>
      </c>
      <c r="DL82" s="28">
        <f>IFERROR(VLOOKUP(DK82,'Начисление очков 2023'!$V$4:$W$69,2,FALSE),0)</f>
        <v>28</v>
      </c>
      <c r="DM82" s="32">
        <v>48</v>
      </c>
      <c r="DN82" s="31">
        <f>IFERROR(VLOOKUP(DM82,'Начисление очков 2023'!$Q$4:$R$69,2,FALSE),0)</f>
        <v>2</v>
      </c>
      <c r="DO82" s="6" t="s">
        <v>572</v>
      </c>
      <c r="DP82" s="28">
        <f>IFERROR(VLOOKUP(DO82,'Начисление очков 2023'!$AA$4:$AB$69,2,FALSE),0)</f>
        <v>0</v>
      </c>
      <c r="DQ82" s="32">
        <v>2</v>
      </c>
      <c r="DR82" s="31">
        <f>IFERROR(VLOOKUP(DQ82,'Начисление очков 2023'!$AA$4:$AB$69,2,FALSE),0)</f>
        <v>25</v>
      </c>
      <c r="DS82" s="6">
        <v>8</v>
      </c>
      <c r="DT82" s="28">
        <f>IFERROR(VLOOKUP(DS82,'Начисление очков 2023'!$AA$4:$AB$69,2,FALSE),0)</f>
        <v>10</v>
      </c>
      <c r="DU82" s="32" t="s">
        <v>572</v>
      </c>
      <c r="DV82" s="31">
        <f>IFERROR(VLOOKUP(DU82,'Начисление очков 2023'!$AF$4:$AG$69,2,FALSE),0)</f>
        <v>0</v>
      </c>
      <c r="DW82" s="6">
        <v>16</v>
      </c>
      <c r="DX82" s="28">
        <f>IFERROR(VLOOKUP(DW82,'Начисление очков 2023'!$AA$4:$AB$69,2,FALSE),0)</f>
        <v>7</v>
      </c>
      <c r="DY82" s="32">
        <v>32</v>
      </c>
      <c r="DZ82" s="31">
        <f>IFERROR(VLOOKUP(DY82,'Начисление очков 2023'!$B$4:$C$69,2,FALSE),0)</f>
        <v>35</v>
      </c>
      <c r="EA82" s="6">
        <v>9</v>
      </c>
      <c r="EB82" s="28">
        <f>IFERROR(VLOOKUP(EA82,'Начисление очков 2023'!$AA$4:$AB$69,2,FALSE),0)</f>
        <v>10</v>
      </c>
      <c r="EC82" s="32" t="s">
        <v>572</v>
      </c>
      <c r="ED82" s="31">
        <f>IFERROR(VLOOKUP(EC82,'Начисление очков 2023'!$V$4:$W$69,2,FALSE),0)</f>
        <v>0</v>
      </c>
      <c r="EE82" s="6">
        <v>10</v>
      </c>
      <c r="EF82" s="28">
        <f>IFERROR(VLOOKUP(EE82,'Начисление очков 2023'!$AA$4:$AB$69,2,FALSE),0)</f>
        <v>9</v>
      </c>
      <c r="EG82" s="32" t="s">
        <v>572</v>
      </c>
      <c r="EH82" s="31">
        <f>IFERROR(VLOOKUP(EG82,'Начисление очков 2023'!$AA$4:$AB$69,2,FALSE),0)</f>
        <v>0</v>
      </c>
      <c r="EI82" s="6" t="s">
        <v>572</v>
      </c>
      <c r="EJ82" s="28">
        <f>IFERROR(VLOOKUP(EI82,'Начисление очков 2023'!$G$4:$H$69,2,FALSE),0)</f>
        <v>0</v>
      </c>
      <c r="EK82" s="32" t="s">
        <v>572</v>
      </c>
      <c r="EL82" s="31">
        <f>IFERROR(VLOOKUP(EK82,'Начисление очков 2023'!$V$4:$W$69,2,FALSE),0)</f>
        <v>0</v>
      </c>
      <c r="EM82" s="6">
        <v>40</v>
      </c>
      <c r="EN82" s="28">
        <f>IFERROR(VLOOKUP(EM82,'Начисление очков 2023'!$B$4:$C$101,2,FALSE),0)</f>
        <v>25</v>
      </c>
      <c r="EO82" s="32">
        <v>1</v>
      </c>
      <c r="EP82" s="31">
        <f>IFERROR(VLOOKUP(EO82,'Начисление очков 2023'!$AA$4:$AB$69,2,FALSE),0)</f>
        <v>35</v>
      </c>
      <c r="EQ82" s="6">
        <v>3</v>
      </c>
      <c r="ER82" s="28">
        <f>IFERROR(VLOOKUP(EQ82,'Начисление очков 2023'!$AF$4:$AG$69,2,FALSE),0)</f>
        <v>13</v>
      </c>
      <c r="ES82" s="32">
        <v>81</v>
      </c>
      <c r="ET82" s="31">
        <f>IFERROR(VLOOKUP(ES82,'Начисление очков 2023'!$B$4:$C$101,2,FALSE),0)</f>
        <v>8</v>
      </c>
      <c r="EU82" s="6">
        <v>32</v>
      </c>
      <c r="EV82" s="28">
        <f>IFERROR(VLOOKUP(EU82,'Начисление очков 2023'!$G$4:$H$69,2,FALSE),0)</f>
        <v>18</v>
      </c>
      <c r="EW82" s="32" t="s">
        <v>572</v>
      </c>
      <c r="EX82" s="31">
        <f>IFERROR(VLOOKUP(EW82,'Начисление очков 2023'!$AA$4:$AB$69,2,FALSE),0)</f>
        <v>0</v>
      </c>
      <c r="EY82" s="6" t="s">
        <v>572</v>
      </c>
      <c r="EZ82" s="28">
        <f>IFERROR(VLOOKUP(EY82,'Начисление очков 2023'!$AA$4:$AB$69,2,FALSE),0)</f>
        <v>0</v>
      </c>
      <c r="FA82" s="32" t="s">
        <v>572</v>
      </c>
      <c r="FB82" s="31">
        <f>IFERROR(VLOOKUP(FA82,'Начисление очков 2023'!$L$4:$M$69,2,FALSE),0)</f>
        <v>0</v>
      </c>
      <c r="FC82" s="6">
        <v>2</v>
      </c>
      <c r="FD82" s="28">
        <f>IFERROR(VLOOKUP(FC82,'Начисление очков 2023'!$AF$4:$AG$69,2,FALSE),0)</f>
        <v>16</v>
      </c>
      <c r="FE82" s="32" t="s">
        <v>572</v>
      </c>
      <c r="FF82" s="31">
        <f>IFERROR(VLOOKUP(FE82,'Начисление очков 2023'!$AA$4:$AB$69,2,FALSE),0)</f>
        <v>0</v>
      </c>
      <c r="FG82" s="6" t="s">
        <v>572</v>
      </c>
      <c r="FH82" s="28">
        <f>IFERROR(VLOOKUP(FG82,'Начисление очков 2023'!$G$4:$H$69,2,FALSE),0)</f>
        <v>0</v>
      </c>
      <c r="FI82" s="32" t="s">
        <v>572</v>
      </c>
      <c r="FJ82" s="31">
        <f>IFERROR(VLOOKUP(FI82,'Начисление очков 2023'!$AA$4:$AB$69,2,FALSE),0)</f>
        <v>0</v>
      </c>
      <c r="FK82" s="6">
        <v>9</v>
      </c>
      <c r="FL82" s="28">
        <f>IFERROR(VLOOKUP(FK82,'Начисление очков 2023'!$AA$4:$AB$69,2,FALSE),0)</f>
        <v>10</v>
      </c>
      <c r="FM82" s="32" t="s">
        <v>572</v>
      </c>
      <c r="FN82" s="31">
        <f>IFERROR(VLOOKUP(FM82,'Начисление очков 2023'!$AA$4:$AB$69,2,FALSE),0)</f>
        <v>0</v>
      </c>
      <c r="FO82" s="6" t="s">
        <v>572</v>
      </c>
      <c r="FP82" s="28">
        <f>IFERROR(VLOOKUP(FO82,'Начисление очков 2023'!$AF$4:$AG$69,2,FALSE),0)</f>
        <v>0</v>
      </c>
      <c r="FQ82" s="109">
        <v>73</v>
      </c>
      <c r="FR82" s="110" t="s">
        <v>563</v>
      </c>
      <c r="FS82" s="110"/>
      <c r="FT82" s="109">
        <v>3.5</v>
      </c>
      <c r="FU82" s="111"/>
      <c r="FV82" s="108">
        <v>239</v>
      </c>
      <c r="FW82" s="106">
        <v>0</v>
      </c>
      <c r="FX82" s="107" t="s">
        <v>563</v>
      </c>
      <c r="FY82" s="108">
        <v>440</v>
      </c>
      <c r="FZ82" s="127" t="s">
        <v>572</v>
      </c>
      <c r="GA82" s="121">
        <f>IFERROR(VLOOKUP(FZ82,'Начисление очков 2023'!$AA$4:$AB$69,2,FALSE),0)</f>
        <v>0</v>
      </c>
    </row>
    <row r="83" spans="1:183" ht="15.95" customHeight="1" x14ac:dyDescent="0.25">
      <c r="B83" s="6" t="str">
        <f>IFERROR(INDEX('Ласт турнир'!$A$1:$A$96,MATCH($D83,'Ласт турнир'!$B$1:$B$96,0)),"")</f>
        <v/>
      </c>
      <c r="D83" s="39" t="s">
        <v>375</v>
      </c>
      <c r="E83" s="40">
        <f>E82+1</f>
        <v>74</v>
      </c>
      <c r="F83" s="59" t="str">
        <f>IF(FQ83=0," ",IF(FQ83-E83=0," ",FQ83-E83))</f>
        <v xml:space="preserve"> </v>
      </c>
      <c r="G83" s="44"/>
      <c r="H83" s="54">
        <v>3.5</v>
      </c>
      <c r="I83" s="134"/>
      <c r="J83" s="139">
        <f>AB83+AP83+BB83+BN83+BR83+SUMPRODUCT(LARGE((T83,V83,X83,Z83,AD83,AF83,AH83,AJ83,AL83,AN83,AR83,AT83,AV83,AX83,AZ83,BD83,BF83,BH83,BJ83,BL83,BP83,BT83,BV83,BX83,BZ83,CB83,CD83,CF83,CH83,CJ83,CL83,CN83,CP83,CR83,CT83,CV83,CX83,CZ83,DB83,DD83,DF83,DH83,DJ83,DL83,DN83,DP83,DR83,DT83,DV83,DX83,DZ83,EB83,ED83,EF83,EH83,EJ83,EL83,EN83,EP83,ER83,ET83,EV83,EX83,EZ83,FB83,FD83,FF83,FH83,FJ83,FL83,FN83,FP83),{1,2,3,4,5,6,7,8}))</f>
        <v>235</v>
      </c>
      <c r="K83" s="135">
        <f>J83-FV83</f>
        <v>0</v>
      </c>
      <c r="L83" s="140" t="str">
        <f>IF(SUMIF(S83:FP83,"&lt;0")&lt;&gt;0,SUMIF(S83:FP83,"&lt;0")*(-1)," ")</f>
        <v xml:space="preserve"> </v>
      </c>
      <c r="M83" s="141">
        <f>T83+V83+X83+Z83+AB83+AD83+AF83+AH83+AJ83+AL83+AN83+AP83+AR83+AT83+AV83+AX83+AZ83+BB83+BD83+BF83+BH83+BJ83+BL83+BN83+BP83+BR83+BT83+BV83+BX83+BZ83+CB83+CD83+CF83+CH83+CJ83+CL83+CN83+CP83+CR83+CT83+CV83+CX83+CZ83+DB83+DD83+DF83+DH83+DJ83+DL83+DN83+DP83+DR83+DT83+DV83+DX83+DZ83+EB83+ED83+EF83+EH83+EJ83+EL83+EN83+EP83+ER83+ET83+EV83+EX83+EZ83+FB83+FD83+FF83+FH83+FJ83+FL83+FN83+FP83</f>
        <v>380</v>
      </c>
      <c r="N83" s="135">
        <f>M83-FY83</f>
        <v>0</v>
      </c>
      <c r="O83" s="136">
        <f>ROUNDUP(COUNTIF(S83:FP83,"&gt; 0")/2,0)</f>
        <v>21</v>
      </c>
      <c r="P83" s="142">
        <f>IF(O83=0,"-",IF(O83-R83&gt;8,J83/(8+R83),J83/O83))</f>
        <v>29.375</v>
      </c>
      <c r="Q83" s="145">
        <f>IF(OR(M83=0,O83=0),"-",M83/O83)</f>
        <v>18.095238095238095</v>
      </c>
      <c r="R83" s="150">
        <f>+IF(AA83="",0,1)+IF(AO83="",0,1)++IF(BA83="",0,1)+IF(BM83="",0,1)+IF(BQ83="",0,1)</f>
        <v>0</v>
      </c>
      <c r="S83" s="6" t="s">
        <v>572</v>
      </c>
      <c r="T83" s="28">
        <f>IFERROR(VLOOKUP(S83,'Начисление очков 2024'!$AA$4:$AB$69,2,FALSE),0)</f>
        <v>0</v>
      </c>
      <c r="U83" s="32" t="s">
        <v>572</v>
      </c>
      <c r="V83" s="31">
        <f>IFERROR(VLOOKUP(U83,'Начисление очков 2024'!$AA$4:$AB$69,2,FALSE),0)</f>
        <v>0</v>
      </c>
      <c r="W83" s="6" t="s">
        <v>572</v>
      </c>
      <c r="X83" s="28">
        <f>IFERROR(VLOOKUP(W83,'Начисление очков 2024'!$L$4:$M$69,2,FALSE),0)</f>
        <v>0</v>
      </c>
      <c r="Y83" s="32" t="s">
        <v>572</v>
      </c>
      <c r="Z83" s="31">
        <f>IFERROR(VLOOKUP(Y83,'Начисление очков 2024'!$AA$4:$AB$69,2,FALSE),0)</f>
        <v>0</v>
      </c>
      <c r="AA83" s="6" t="s">
        <v>572</v>
      </c>
      <c r="AB83" s="28">
        <f>ROUND(IFERROR(VLOOKUP(AA83,'Начисление очков 2024'!$L$4:$M$69,2,FALSE),0)/4,0)</f>
        <v>0</v>
      </c>
      <c r="AC83" s="32" t="s">
        <v>572</v>
      </c>
      <c r="AD83" s="31">
        <f>IFERROR(VLOOKUP(AC83,'Начисление очков 2024'!$AA$4:$AB$69,2,FALSE),0)</f>
        <v>0</v>
      </c>
      <c r="AE83" s="6" t="s">
        <v>572</v>
      </c>
      <c r="AF83" s="28">
        <f>IFERROR(VLOOKUP(AE83,'Начисление очков 2024'!$AA$4:$AB$69,2,FALSE),0)</f>
        <v>0</v>
      </c>
      <c r="AG83" s="32" t="s">
        <v>572</v>
      </c>
      <c r="AH83" s="31">
        <f>IFERROR(VLOOKUP(AG83,'Начисление очков 2024'!$Q$4:$R$69,2,FALSE),0)</f>
        <v>0</v>
      </c>
      <c r="AI83" s="6" t="s">
        <v>572</v>
      </c>
      <c r="AJ83" s="28">
        <f>IFERROR(VLOOKUP(AI83,'Начисление очков 2024'!$AA$4:$AB$69,2,FALSE),0)</f>
        <v>0</v>
      </c>
      <c r="AK83" s="32" t="s">
        <v>572</v>
      </c>
      <c r="AL83" s="31">
        <f>IFERROR(VLOOKUP(AK83,'Начисление очков 2024'!$AA$4:$AB$69,2,FALSE),0)</f>
        <v>0</v>
      </c>
      <c r="AM83" s="6" t="s">
        <v>572</v>
      </c>
      <c r="AN83" s="28">
        <f>IFERROR(VLOOKUP(AM83,'Начисление очков 2023'!$AF$4:$AG$69,2,FALSE),0)</f>
        <v>0</v>
      </c>
      <c r="AO83" s="32" t="s">
        <v>572</v>
      </c>
      <c r="AP83" s="31">
        <f>ROUND(IFERROR(VLOOKUP(AO83,'Начисление очков 2024'!$G$4:$H$69,2,FALSE),0)/4,0)</f>
        <v>0</v>
      </c>
      <c r="AQ83" s="6">
        <v>12</v>
      </c>
      <c r="AR83" s="28">
        <f>IFERROR(VLOOKUP(AQ83,'Начисление очков 2024'!$AA$4:$AB$69,2,FALSE),0)</f>
        <v>8</v>
      </c>
      <c r="AS83" s="32" t="s">
        <v>572</v>
      </c>
      <c r="AT83" s="31">
        <f>IFERROR(VLOOKUP(AS83,'Начисление очков 2024'!$G$4:$H$69,2,FALSE),0)</f>
        <v>0</v>
      </c>
      <c r="AU83" s="6">
        <v>12</v>
      </c>
      <c r="AV83" s="28">
        <f>IFERROR(VLOOKUP(AU83,'Начисление очков 2023'!$V$4:$W$69,2,FALSE),0)</f>
        <v>22</v>
      </c>
      <c r="AW83" s="32">
        <v>32</v>
      </c>
      <c r="AX83" s="31">
        <f>IFERROR(VLOOKUP(AW83,'Начисление очков 2024'!$Q$4:$R$69,2,FALSE),0)</f>
        <v>6</v>
      </c>
      <c r="AY83" s="6" t="s">
        <v>572</v>
      </c>
      <c r="AZ83" s="28">
        <f>IFERROR(VLOOKUP(AY83,'Начисление очков 2024'!$AA$4:$AB$69,2,FALSE),0)</f>
        <v>0</v>
      </c>
      <c r="BA83" s="32" t="s">
        <v>572</v>
      </c>
      <c r="BB83" s="31">
        <f>ROUND(IFERROR(VLOOKUP(BA83,'Начисление очков 2024'!$G$4:$H$69,2,FALSE),0)/4,0)</f>
        <v>0</v>
      </c>
      <c r="BC83" s="6" t="s">
        <v>572</v>
      </c>
      <c r="BD83" s="28">
        <f>IFERROR(VLOOKUP(BC83,'Начисление очков 2023'!$AA$4:$AB$69,2,FALSE),0)</f>
        <v>0</v>
      </c>
      <c r="BE83" s="32" t="s">
        <v>572</v>
      </c>
      <c r="BF83" s="31">
        <f>IFERROR(VLOOKUP(BE83,'Начисление очков 2024'!$G$4:$H$69,2,FALSE),0)</f>
        <v>0</v>
      </c>
      <c r="BG83" s="6">
        <v>32</v>
      </c>
      <c r="BH83" s="28">
        <f>IFERROR(VLOOKUP(BG83,'Начисление очков 2024'!$Q$4:$R$69,2,FALSE),0)</f>
        <v>6</v>
      </c>
      <c r="BI83" s="32" t="s">
        <v>572</v>
      </c>
      <c r="BJ83" s="31">
        <f>IFERROR(VLOOKUP(BI83,'Начисление очков 2024'!$AA$4:$AB$69,2,FALSE),0)</f>
        <v>0</v>
      </c>
      <c r="BK83" s="6">
        <v>24</v>
      </c>
      <c r="BL83" s="28">
        <f>IFERROR(VLOOKUP(BK83,'Начисление очков 2023'!$V$4:$W$69,2,FALSE),0)</f>
        <v>7</v>
      </c>
      <c r="BM83" s="32" t="s">
        <v>572</v>
      </c>
      <c r="BN83" s="31">
        <f>ROUND(IFERROR(VLOOKUP(BM83,'Начисление очков 2023'!$L$4:$M$69,2,FALSE),0)/4,0)</f>
        <v>0</v>
      </c>
      <c r="BO83" s="6" t="s">
        <v>572</v>
      </c>
      <c r="BP83" s="28">
        <f>IFERROR(VLOOKUP(BO83,'Начисление очков 2023'!$AA$4:$AB$69,2,FALSE),0)</f>
        <v>0</v>
      </c>
      <c r="BQ83" s="32" t="s">
        <v>572</v>
      </c>
      <c r="BR83" s="31">
        <f>ROUND(IFERROR(VLOOKUP(BQ83,'Начисление очков 2023'!$L$4:$M$69,2,FALSE),0)/4,0)</f>
        <v>0</v>
      </c>
      <c r="BS83" s="6" t="s">
        <v>572</v>
      </c>
      <c r="BT83" s="28">
        <f>IFERROR(VLOOKUP(BS83,'Начисление очков 2023'!$AA$4:$AB$69,2,FALSE),0)</f>
        <v>0</v>
      </c>
      <c r="BU83" s="32" t="s">
        <v>572</v>
      </c>
      <c r="BV83" s="31">
        <f>IFERROR(VLOOKUP(BU83,'Начисление очков 2023'!$L$4:$M$69,2,FALSE),0)</f>
        <v>0</v>
      </c>
      <c r="BW83" s="6" t="s">
        <v>572</v>
      </c>
      <c r="BX83" s="28">
        <f>IFERROR(VLOOKUP(BW83,'Начисление очков 2023'!$AA$4:$AB$69,2,FALSE),0)</f>
        <v>0</v>
      </c>
      <c r="BY83" s="32" t="s">
        <v>572</v>
      </c>
      <c r="BZ83" s="31">
        <f>IFERROR(VLOOKUP(BY83,'Начисление очков 2023'!$AF$4:$AG$69,2,FALSE),0)</f>
        <v>0</v>
      </c>
      <c r="CA83" s="6">
        <v>16</v>
      </c>
      <c r="CB83" s="28">
        <f>IFERROR(VLOOKUP(CA83,'Начисление очков 2023'!$V$4:$W$69,2,FALSE),0)</f>
        <v>17</v>
      </c>
      <c r="CC83" s="32" t="s">
        <v>572</v>
      </c>
      <c r="CD83" s="31">
        <f>IFERROR(VLOOKUP(CC83,'Начисление очков 2023'!$AA$4:$AB$69,2,FALSE),0)</f>
        <v>0</v>
      </c>
      <c r="CE83" s="47"/>
      <c r="CF83" s="96"/>
      <c r="CG83" s="32" t="s">
        <v>572</v>
      </c>
      <c r="CH83" s="31">
        <f>IFERROR(VLOOKUP(CG83,'Начисление очков 2023'!$AA$4:$AB$69,2,FALSE),0)</f>
        <v>0</v>
      </c>
      <c r="CI83" s="6">
        <v>88</v>
      </c>
      <c r="CJ83" s="28">
        <f>IFERROR(VLOOKUP(CI83,'Начисление очков 2023_1'!$B$4:$C$117,2,FALSE),0)</f>
        <v>5</v>
      </c>
      <c r="CK83" s="32" t="s">
        <v>572</v>
      </c>
      <c r="CL83" s="31">
        <f>IFERROR(VLOOKUP(CK83,'Начисление очков 2023'!$V$4:$W$69,2,FALSE),0)</f>
        <v>0</v>
      </c>
      <c r="CM83" s="6" t="s">
        <v>572</v>
      </c>
      <c r="CN83" s="28">
        <f>IFERROR(VLOOKUP(CM83,'Начисление очков 2023'!$AF$4:$AG$69,2,FALSE),0)</f>
        <v>0</v>
      </c>
      <c r="CO83" s="32">
        <v>32</v>
      </c>
      <c r="CP83" s="31">
        <f>IFERROR(VLOOKUP(CO83,'Начисление очков 2023'!$G$4:$H$69,2,FALSE),0)</f>
        <v>18</v>
      </c>
      <c r="CQ83" s="6" t="s">
        <v>572</v>
      </c>
      <c r="CR83" s="28">
        <f>IFERROR(VLOOKUP(CQ83,'Начисление очков 2023'!$AA$4:$AB$69,2,FALSE),0)</f>
        <v>0</v>
      </c>
      <c r="CS83" s="32">
        <v>9</v>
      </c>
      <c r="CT83" s="31">
        <f>IFERROR(VLOOKUP(CS83,'Начисление очков 2023'!$Q$4:$R$69,2,FALSE),0)</f>
        <v>30</v>
      </c>
      <c r="CU83" s="6" t="s">
        <v>572</v>
      </c>
      <c r="CV83" s="28">
        <f>IFERROR(VLOOKUP(CU83,'Начисление очков 2023'!$AF$4:$AG$69,2,FALSE),0)</f>
        <v>0</v>
      </c>
      <c r="CW83" s="32" t="s">
        <v>572</v>
      </c>
      <c r="CX83" s="31">
        <f>IFERROR(VLOOKUP(CW83,'Начисление очков 2023'!$AA$4:$AB$69,2,FALSE),0)</f>
        <v>0</v>
      </c>
      <c r="CY83" s="6" t="s">
        <v>572</v>
      </c>
      <c r="CZ83" s="28">
        <f>IFERROR(VLOOKUP(CY83,'Начисление очков 2023'!$AA$4:$AB$69,2,FALSE),0)</f>
        <v>0</v>
      </c>
      <c r="DA83" s="32" t="s">
        <v>572</v>
      </c>
      <c r="DB83" s="31">
        <f>IFERROR(VLOOKUP(DA83,'Начисление очков 2023'!$L$4:$M$69,2,FALSE),0)</f>
        <v>0</v>
      </c>
      <c r="DC83" s="6">
        <v>8</v>
      </c>
      <c r="DD83" s="28">
        <f>IFERROR(VLOOKUP(DC83,'Начисление очков 2023'!$L$4:$M$69,2,FALSE),0)</f>
        <v>65</v>
      </c>
      <c r="DE83" s="32" t="s">
        <v>572</v>
      </c>
      <c r="DF83" s="31">
        <f>IFERROR(VLOOKUP(DE83,'Начисление очков 2023'!$G$4:$H$69,2,FALSE),0)</f>
        <v>0</v>
      </c>
      <c r="DG83" s="6">
        <v>3</v>
      </c>
      <c r="DH83" s="28">
        <f>IFERROR(VLOOKUP(DG83,'Начисление очков 2023'!$AA$4:$AB$69,2,FALSE),0)</f>
        <v>21</v>
      </c>
      <c r="DI83" s="32" t="s">
        <v>572</v>
      </c>
      <c r="DJ83" s="31">
        <f>IFERROR(VLOOKUP(DI83,'Начисление очков 2023'!$AF$4:$AG$69,2,FALSE),0)</f>
        <v>0</v>
      </c>
      <c r="DK83" s="6">
        <v>12</v>
      </c>
      <c r="DL83" s="28">
        <f>IFERROR(VLOOKUP(DK83,'Начисление очков 2023'!$V$4:$W$69,2,FALSE),0)</f>
        <v>22</v>
      </c>
      <c r="DM83" s="32" t="s">
        <v>572</v>
      </c>
      <c r="DN83" s="31">
        <f>IFERROR(VLOOKUP(DM83,'Начисление очков 2023'!$Q$4:$R$69,2,FALSE),0)</f>
        <v>0</v>
      </c>
      <c r="DO83" s="6">
        <v>8</v>
      </c>
      <c r="DP83" s="28">
        <f>IFERROR(VLOOKUP(DO83,'Начисление очков 2023'!$AA$4:$AB$69,2,FALSE),0)</f>
        <v>10</v>
      </c>
      <c r="DQ83" s="32">
        <v>1</v>
      </c>
      <c r="DR83" s="31">
        <f>IFERROR(VLOOKUP(DQ83,'Начисление очков 2023'!$AA$4:$AB$69,2,FALSE),0)</f>
        <v>35</v>
      </c>
      <c r="DS83" s="6">
        <v>3</v>
      </c>
      <c r="DT83" s="28">
        <f>IFERROR(VLOOKUP(DS83,'Начисление очков 2023'!$AA$4:$AB$69,2,FALSE),0)</f>
        <v>21</v>
      </c>
      <c r="DU83" s="32" t="s">
        <v>572</v>
      </c>
      <c r="DV83" s="31">
        <f>IFERROR(VLOOKUP(DU83,'Начисление очков 2023'!$AF$4:$AG$69,2,FALSE),0)</f>
        <v>0</v>
      </c>
      <c r="DW83" s="6">
        <v>6</v>
      </c>
      <c r="DX83" s="28">
        <f>IFERROR(VLOOKUP(DW83,'Начисление очков 2023'!$AA$4:$AB$69,2,FALSE),0)</f>
        <v>11</v>
      </c>
      <c r="DY83" s="32">
        <v>64</v>
      </c>
      <c r="DZ83" s="31">
        <f>IFERROR(VLOOKUP(DY83,'Начисление очков 2023'!$B$4:$C$69,2,FALSE),0)</f>
        <v>14</v>
      </c>
      <c r="EA83" s="6" t="s">
        <v>572</v>
      </c>
      <c r="EB83" s="28">
        <f>IFERROR(VLOOKUP(EA83,'Начисление очков 2023'!$AA$4:$AB$69,2,FALSE),0)</f>
        <v>0</v>
      </c>
      <c r="EC83" s="32" t="s">
        <v>572</v>
      </c>
      <c r="ED83" s="31">
        <f>IFERROR(VLOOKUP(EC83,'Начисление очков 2023'!$V$4:$W$69,2,FALSE),0)</f>
        <v>0</v>
      </c>
      <c r="EE83" s="6">
        <v>5</v>
      </c>
      <c r="EF83" s="28">
        <f>IFERROR(VLOOKUP(EE83,'Начисление очков 2023'!$AA$4:$AB$69,2,FALSE),0)</f>
        <v>12</v>
      </c>
      <c r="EG83" s="32" t="s">
        <v>572</v>
      </c>
      <c r="EH83" s="31">
        <f>IFERROR(VLOOKUP(EG83,'Начисление очков 2023'!$AA$4:$AB$69,2,FALSE),0)</f>
        <v>0</v>
      </c>
      <c r="EI83" s="6" t="s">
        <v>572</v>
      </c>
      <c r="EJ83" s="28">
        <f>IFERROR(VLOOKUP(EI83,'Начисление очков 2023'!$G$4:$H$69,2,FALSE),0)</f>
        <v>0</v>
      </c>
      <c r="EK83" s="32" t="s">
        <v>572</v>
      </c>
      <c r="EL83" s="31">
        <f>IFERROR(VLOOKUP(EK83,'Начисление очков 2023'!$V$4:$W$69,2,FALSE),0)</f>
        <v>0</v>
      </c>
      <c r="EM83" s="6">
        <v>48</v>
      </c>
      <c r="EN83" s="28">
        <f>IFERROR(VLOOKUP(EM83,'Начисление очков 2023'!$B$4:$C$101,2,FALSE),0)</f>
        <v>19</v>
      </c>
      <c r="EO83" s="32" t="s">
        <v>572</v>
      </c>
      <c r="EP83" s="31">
        <f>IFERROR(VLOOKUP(EO83,'Начисление очков 2023'!$AA$4:$AB$69,2,FALSE),0)</f>
        <v>0</v>
      </c>
      <c r="EQ83" s="6" t="s">
        <v>572</v>
      </c>
      <c r="ER83" s="28">
        <f>IFERROR(VLOOKUP(EQ83,'Начисление очков 2023'!$AF$4:$AG$69,2,FALSE),0)</f>
        <v>0</v>
      </c>
      <c r="ES83" s="32">
        <v>48</v>
      </c>
      <c r="ET83" s="31">
        <f>IFERROR(VLOOKUP(ES83,'Начисление очков 2023'!$B$4:$C$101,2,FALSE),0)</f>
        <v>19</v>
      </c>
      <c r="EU83" s="6" t="s">
        <v>572</v>
      </c>
      <c r="EV83" s="28">
        <f>IFERROR(VLOOKUP(EU83,'Начисление очков 2023'!$G$4:$H$69,2,FALSE),0)</f>
        <v>0</v>
      </c>
      <c r="EW83" s="32" t="s">
        <v>572</v>
      </c>
      <c r="EX83" s="31">
        <f>IFERROR(VLOOKUP(EW83,'Начисление очков 2023'!$AA$4:$AB$69,2,FALSE),0)</f>
        <v>0</v>
      </c>
      <c r="EY83" s="6" t="s">
        <v>572</v>
      </c>
      <c r="EZ83" s="28">
        <f>IFERROR(VLOOKUP(EY83,'Начисление очков 2023'!$AA$4:$AB$69,2,FALSE),0)</f>
        <v>0</v>
      </c>
      <c r="FA83" s="32">
        <v>24</v>
      </c>
      <c r="FB83" s="31">
        <f>IFERROR(VLOOKUP(FA83,'Начисление очков 2023'!$L$4:$M$69,2,FALSE),0)</f>
        <v>12</v>
      </c>
      <c r="FC83" s="6" t="s">
        <v>572</v>
      </c>
      <c r="FD83" s="28">
        <f>IFERROR(VLOOKUP(FC83,'Начисление очков 2023'!$AF$4:$AG$69,2,FALSE),0)</f>
        <v>0</v>
      </c>
      <c r="FE83" s="32" t="s">
        <v>572</v>
      </c>
      <c r="FF83" s="31">
        <f>IFERROR(VLOOKUP(FE83,'Начисление очков 2023'!$AA$4:$AB$69,2,FALSE),0)</f>
        <v>0</v>
      </c>
      <c r="FG83" s="6" t="s">
        <v>572</v>
      </c>
      <c r="FH83" s="28">
        <f>IFERROR(VLOOKUP(FG83,'Начисление очков 2023'!$G$4:$H$69,2,FALSE),0)</f>
        <v>0</v>
      </c>
      <c r="FI83" s="32" t="s">
        <v>572</v>
      </c>
      <c r="FJ83" s="31">
        <f>IFERROR(VLOOKUP(FI83,'Начисление очков 2023'!$AA$4:$AB$69,2,FALSE),0)</f>
        <v>0</v>
      </c>
      <c r="FK83" s="6" t="s">
        <v>572</v>
      </c>
      <c r="FL83" s="28">
        <f>IFERROR(VLOOKUP(FK83,'Начисление очков 2023'!$AA$4:$AB$69,2,FALSE),0)</f>
        <v>0</v>
      </c>
      <c r="FM83" s="32" t="s">
        <v>572</v>
      </c>
      <c r="FN83" s="31">
        <f>IFERROR(VLOOKUP(FM83,'Начисление очков 2023'!$AA$4:$AB$69,2,FALSE),0)</f>
        <v>0</v>
      </c>
      <c r="FO83" s="6" t="s">
        <v>572</v>
      </c>
      <c r="FP83" s="28">
        <f>IFERROR(VLOOKUP(FO83,'Начисление очков 2023'!$AF$4:$AG$69,2,FALSE),0)</f>
        <v>0</v>
      </c>
      <c r="FQ83" s="109">
        <v>74</v>
      </c>
      <c r="FR83" s="110" t="s">
        <v>563</v>
      </c>
      <c r="FS83" s="110"/>
      <c r="FT83" s="109">
        <v>3.5</v>
      </c>
      <c r="FU83" s="111"/>
      <c r="FV83" s="108">
        <v>235</v>
      </c>
      <c r="FW83" s="106">
        <v>0</v>
      </c>
      <c r="FX83" s="107" t="s">
        <v>563</v>
      </c>
      <c r="FY83" s="108">
        <v>380</v>
      </c>
      <c r="FZ83" s="127" t="s">
        <v>572</v>
      </c>
      <c r="GA83" s="121">
        <f>IFERROR(VLOOKUP(FZ83,'Начисление очков 2023'!$AA$4:$AB$69,2,FALSE),0)</f>
        <v>0</v>
      </c>
    </row>
    <row r="84" spans="1:183" ht="15.95" customHeight="1" x14ac:dyDescent="0.25">
      <c r="B84" s="6" t="str">
        <f>IFERROR(INDEX('Ласт турнир'!$A$1:$A$96,MATCH($D84,'Ласт турнир'!$B$1:$B$96,0)),"")</f>
        <v/>
      </c>
      <c r="D84" s="39" t="s">
        <v>81</v>
      </c>
      <c r="E84" s="40">
        <f>E83+1</f>
        <v>75</v>
      </c>
      <c r="F84" s="59" t="str">
        <f>IF(FQ84=0," ",IF(FQ84-E84=0," ",FQ84-E84))</f>
        <v xml:space="preserve"> </v>
      </c>
      <c r="G84" s="44"/>
      <c r="H84" s="54">
        <v>3.5</v>
      </c>
      <c r="I84" s="134"/>
      <c r="J84" s="139">
        <f>AB84+AP84+BB84+BN84+BR84+SUMPRODUCT(LARGE((T84,V84,X84,Z84,AD84,AF84,AH84,AJ84,AL84,AN84,AR84,AT84,AV84,AX84,AZ84,BD84,BF84,BH84,BJ84,BL84,BP84,BT84,BV84,BX84,BZ84,CB84,CD84,CF84,CH84,CJ84,CL84,CN84,CP84,CR84,CT84,CV84,CX84,CZ84,DB84,DD84,DF84,DH84,DJ84,DL84,DN84,DP84,DR84,DT84,DV84,DX84,DZ84,EB84,ED84,EF84,EH84,EJ84,EL84,EN84,EP84,ER84,ET84,EV84,EX84,EZ84,FB84,FD84,FF84,FH84,FJ84,FL84,FN84,FP84),{1,2,3,4,5,6,7,8}))</f>
        <v>235</v>
      </c>
      <c r="K84" s="135">
        <f>J84-FV84</f>
        <v>0</v>
      </c>
      <c r="L84" s="140" t="str">
        <f>IF(SUMIF(S84:FP84,"&lt;0")&lt;&gt;0,SUMIF(S84:FP84,"&lt;0")*(-1)," ")</f>
        <v xml:space="preserve"> </v>
      </c>
      <c r="M84" s="141">
        <f>T84+V84+X84+Z84+AB84+AD84+AF84+AH84+AJ84+AL84+AN84+AP84+AR84+AT84+AV84+AX84+AZ84+BB84+BD84+BF84+BH84+BJ84+BL84+BN84+BP84+BR84+BT84+BV84+BX84+BZ84+CB84+CD84+CF84+CH84+CJ84+CL84+CN84+CP84+CR84+CT84+CV84+CX84+CZ84+DB84+DD84+DF84+DH84+DJ84+DL84+DN84+DP84+DR84+DT84+DV84+DX84+DZ84+EB84+ED84+EF84+EH84+EJ84+EL84+EN84+EP84+ER84+ET84+EV84+EX84+EZ84+FB84+FD84+FF84+FH84+FJ84+FL84+FN84+FP84</f>
        <v>235</v>
      </c>
      <c r="N84" s="135">
        <f>M84-FY84</f>
        <v>0</v>
      </c>
      <c r="O84" s="136">
        <f>ROUNDUP(COUNTIF(S84:FP84,"&gt; 0")/2,0)</f>
        <v>12</v>
      </c>
      <c r="P84" s="142">
        <f>IF(O84=0,"-",IF(O84-R84&gt;8,J84/(8+R84),J84/O84))</f>
        <v>19.583333333333332</v>
      </c>
      <c r="Q84" s="145">
        <f>IF(OR(M84=0,O84=0),"-",M84/O84)</f>
        <v>19.583333333333332</v>
      </c>
      <c r="R84" s="150">
        <f>+IF(AA84="",0,1)+IF(AO84="",0,1)++IF(BA84="",0,1)+IF(BM84="",0,1)+IF(BQ84="",0,1)</f>
        <v>5</v>
      </c>
      <c r="S84" s="6" t="s">
        <v>572</v>
      </c>
      <c r="T84" s="28">
        <f>IFERROR(VLOOKUP(S84,'Начисление очков 2024'!$AA$4:$AB$69,2,FALSE),0)</f>
        <v>0</v>
      </c>
      <c r="U84" s="32" t="s">
        <v>572</v>
      </c>
      <c r="V84" s="31">
        <f>IFERROR(VLOOKUP(U84,'Начисление очков 2024'!$AA$4:$AB$69,2,FALSE),0)</f>
        <v>0</v>
      </c>
      <c r="W84" s="6" t="s">
        <v>572</v>
      </c>
      <c r="X84" s="28">
        <f>IFERROR(VLOOKUP(W84,'Начисление очков 2024'!$L$4:$M$69,2,FALSE),0)</f>
        <v>0</v>
      </c>
      <c r="Y84" s="32" t="s">
        <v>572</v>
      </c>
      <c r="Z84" s="31">
        <f>IFERROR(VLOOKUP(Y84,'Начисление очков 2024'!$AA$4:$AB$69,2,FALSE),0)</f>
        <v>0</v>
      </c>
      <c r="AA84" s="6">
        <v>3</v>
      </c>
      <c r="AB84" s="28">
        <f>ROUND(IFERROR(VLOOKUP(AA84,'Начисление очков 2024'!$L$4:$M$69,2,FALSE),0)/4,0)</f>
        <v>38</v>
      </c>
      <c r="AC84" s="32" t="s">
        <v>572</v>
      </c>
      <c r="AD84" s="31">
        <f>IFERROR(VLOOKUP(AC84,'Начисление очков 2024'!$AA$4:$AB$69,2,FALSE),0)</f>
        <v>0</v>
      </c>
      <c r="AE84" s="6" t="s">
        <v>572</v>
      </c>
      <c r="AF84" s="28">
        <f>IFERROR(VLOOKUP(AE84,'Начисление очков 2024'!$AA$4:$AB$69,2,FALSE),0)</f>
        <v>0</v>
      </c>
      <c r="AG84" s="32">
        <v>32</v>
      </c>
      <c r="AH84" s="31">
        <f>IFERROR(VLOOKUP(AG84,'Начисление очков 2024'!$Q$4:$R$69,2,FALSE),0)</f>
        <v>6</v>
      </c>
      <c r="AI84" s="6" t="s">
        <v>572</v>
      </c>
      <c r="AJ84" s="28">
        <f>IFERROR(VLOOKUP(AI84,'Начисление очков 2024'!$AA$4:$AB$69,2,FALSE),0)</f>
        <v>0</v>
      </c>
      <c r="AK84" s="32" t="s">
        <v>572</v>
      </c>
      <c r="AL84" s="31">
        <f>IFERROR(VLOOKUP(AK84,'Начисление очков 2024'!$AA$4:$AB$69,2,FALSE),0)</f>
        <v>0</v>
      </c>
      <c r="AM84" s="6" t="s">
        <v>572</v>
      </c>
      <c r="AN84" s="28">
        <f>IFERROR(VLOOKUP(AM84,'Начисление очков 2023'!$AF$4:$AG$69,2,FALSE),0)</f>
        <v>0</v>
      </c>
      <c r="AO84" s="32">
        <v>4</v>
      </c>
      <c r="AP84" s="31">
        <f>ROUND(IFERROR(VLOOKUP(AO84,'Начисление очков 2024'!$G$4:$H$69,2,FALSE),0)/4,0)</f>
        <v>54</v>
      </c>
      <c r="AQ84" s="6" t="s">
        <v>572</v>
      </c>
      <c r="AR84" s="28">
        <f>IFERROR(VLOOKUP(AQ84,'Начисление очков 2024'!$AA$4:$AB$69,2,FALSE),0)</f>
        <v>0</v>
      </c>
      <c r="AS84" s="32" t="s">
        <v>572</v>
      </c>
      <c r="AT84" s="31">
        <f>IFERROR(VLOOKUP(AS84,'Начисление очков 2024'!$G$4:$H$69,2,FALSE),0)</f>
        <v>0</v>
      </c>
      <c r="AU84" s="6" t="s">
        <v>572</v>
      </c>
      <c r="AV84" s="28">
        <f>IFERROR(VLOOKUP(AU84,'Начисление очков 2023'!$V$4:$W$69,2,FALSE),0)</f>
        <v>0</v>
      </c>
      <c r="AW84" s="32">
        <v>24</v>
      </c>
      <c r="AX84" s="31">
        <f>IFERROR(VLOOKUP(AW84,'Начисление очков 2024'!$Q$4:$R$69,2,FALSE),0)</f>
        <v>8</v>
      </c>
      <c r="AY84" s="6" t="s">
        <v>572</v>
      </c>
      <c r="AZ84" s="28">
        <f>IFERROR(VLOOKUP(AY84,'Начисление очков 2024'!$AA$4:$AB$69,2,FALSE),0)</f>
        <v>0</v>
      </c>
      <c r="BA84" s="32">
        <v>8</v>
      </c>
      <c r="BB84" s="31">
        <f>ROUND(IFERROR(VLOOKUP(BA84,'Начисление очков 2024'!$G$4:$H$69,2,FALSE),0)/4,0)</f>
        <v>28</v>
      </c>
      <c r="BC84" s="6" t="s">
        <v>572</v>
      </c>
      <c r="BD84" s="28">
        <f>IFERROR(VLOOKUP(BC84,'Начисление очков 2023'!$AA$4:$AB$69,2,FALSE),0)</f>
        <v>0</v>
      </c>
      <c r="BE84" s="32">
        <v>32</v>
      </c>
      <c r="BF84" s="31">
        <f>IFERROR(VLOOKUP(BE84,'Начисление очков 2024'!$G$4:$H$69,2,FALSE),0)</f>
        <v>18</v>
      </c>
      <c r="BG84" s="6" t="s">
        <v>572</v>
      </c>
      <c r="BH84" s="28">
        <f>IFERROR(VLOOKUP(BG84,'Начисление очков 2024'!$Q$4:$R$69,2,FALSE),0)</f>
        <v>0</v>
      </c>
      <c r="BI84" s="32" t="s">
        <v>572</v>
      </c>
      <c r="BJ84" s="31">
        <f>IFERROR(VLOOKUP(BI84,'Начисление очков 2024'!$AA$4:$AB$69,2,FALSE),0)</f>
        <v>0</v>
      </c>
      <c r="BK84" s="6">
        <v>24</v>
      </c>
      <c r="BL84" s="28">
        <f>IFERROR(VLOOKUP(BK84,'Начисление очков 2023'!$V$4:$W$69,2,FALSE),0)</f>
        <v>7</v>
      </c>
      <c r="BM84" s="32">
        <v>4</v>
      </c>
      <c r="BN84" s="31">
        <f>ROUND(IFERROR(VLOOKUP(BM84,'Начисление очков 2023'!$L$4:$M$69,2,FALSE),0)/4,0)</f>
        <v>33</v>
      </c>
      <c r="BO84" s="6" t="s">
        <v>572</v>
      </c>
      <c r="BP84" s="28">
        <f>IFERROR(VLOOKUP(BO84,'Начисление очков 2023'!$AA$4:$AB$69,2,FALSE),0)</f>
        <v>0</v>
      </c>
      <c r="BQ84" s="32">
        <v>12</v>
      </c>
      <c r="BR84" s="31">
        <f>ROUND(IFERROR(VLOOKUP(BQ84,'Начисление очков 2023'!$L$4:$M$69,2,FALSE),0)/4,0)</f>
        <v>10</v>
      </c>
      <c r="BS84" s="6" t="s">
        <v>572</v>
      </c>
      <c r="BT84" s="28">
        <f>IFERROR(VLOOKUP(BS84,'Начисление очков 2023'!$AA$4:$AB$69,2,FALSE),0)</f>
        <v>0</v>
      </c>
      <c r="BU84" s="32" t="s">
        <v>572</v>
      </c>
      <c r="BV84" s="31">
        <f>IFERROR(VLOOKUP(BU84,'Начисление очков 2023'!$L$4:$M$69,2,FALSE),0)</f>
        <v>0</v>
      </c>
      <c r="BW84" s="6">
        <v>16</v>
      </c>
      <c r="BX84" s="28">
        <f>IFERROR(VLOOKUP(BW84,'Начисление очков 2023'!$AA$4:$AB$69,2,FALSE),0)</f>
        <v>7</v>
      </c>
      <c r="BY84" s="32" t="s">
        <v>572</v>
      </c>
      <c r="BZ84" s="31">
        <f>IFERROR(VLOOKUP(BY84,'Начисление очков 2023'!$AF$4:$AG$69,2,FALSE),0)</f>
        <v>0</v>
      </c>
      <c r="CA84" s="6" t="s">
        <v>572</v>
      </c>
      <c r="CB84" s="28">
        <f>IFERROR(VLOOKUP(CA84,'Начисление очков 2023'!$V$4:$W$69,2,FALSE),0)</f>
        <v>0</v>
      </c>
      <c r="CC84" s="32" t="s">
        <v>572</v>
      </c>
      <c r="CD84" s="31">
        <f>IFERROR(VLOOKUP(CC84,'Начисление очков 2023'!$AA$4:$AB$69,2,FALSE),0)</f>
        <v>0</v>
      </c>
      <c r="CE84" s="47"/>
      <c r="CF84" s="96"/>
      <c r="CG84" s="32" t="s">
        <v>572</v>
      </c>
      <c r="CH84" s="31">
        <f>IFERROR(VLOOKUP(CG84,'Начисление очков 2023'!$AA$4:$AB$69,2,FALSE),0)</f>
        <v>0</v>
      </c>
      <c r="CI84" s="6" t="s">
        <v>572</v>
      </c>
      <c r="CJ84" s="28">
        <f>IFERROR(VLOOKUP(CI84,'Начисление очков 2023_1'!$B$4:$C$117,2,FALSE),0)</f>
        <v>0</v>
      </c>
      <c r="CK84" s="32" t="s">
        <v>572</v>
      </c>
      <c r="CL84" s="31">
        <f>IFERROR(VLOOKUP(CK84,'Начисление очков 2023'!$V$4:$W$69,2,FALSE),0)</f>
        <v>0</v>
      </c>
      <c r="CM84" s="6" t="s">
        <v>572</v>
      </c>
      <c r="CN84" s="28">
        <f>IFERROR(VLOOKUP(CM84,'Начисление очков 2023'!$AF$4:$AG$69,2,FALSE),0)</f>
        <v>0</v>
      </c>
      <c r="CO84" s="32" t="s">
        <v>572</v>
      </c>
      <c r="CP84" s="31">
        <f>IFERROR(VLOOKUP(CO84,'Начисление очков 2023'!$G$4:$H$69,2,FALSE),0)</f>
        <v>0</v>
      </c>
      <c r="CQ84" s="6" t="s">
        <v>572</v>
      </c>
      <c r="CR84" s="28">
        <f>IFERROR(VLOOKUP(CQ84,'Начисление очков 2023'!$AA$4:$AB$69,2,FALSE),0)</f>
        <v>0</v>
      </c>
      <c r="CS84" s="32" t="s">
        <v>572</v>
      </c>
      <c r="CT84" s="31">
        <f>IFERROR(VLOOKUP(CS84,'Начисление очков 2023'!$Q$4:$R$69,2,FALSE),0)</f>
        <v>0</v>
      </c>
      <c r="CU84" s="6" t="s">
        <v>572</v>
      </c>
      <c r="CV84" s="28">
        <f>IFERROR(VLOOKUP(CU84,'Начисление очков 2023'!$AF$4:$AG$69,2,FALSE),0)</f>
        <v>0</v>
      </c>
      <c r="CW84" s="32" t="s">
        <v>572</v>
      </c>
      <c r="CX84" s="31">
        <f>IFERROR(VLOOKUP(CW84,'Начисление очков 2023'!$AA$4:$AB$69,2,FALSE),0)</f>
        <v>0</v>
      </c>
      <c r="CY84" s="6" t="s">
        <v>572</v>
      </c>
      <c r="CZ84" s="28">
        <f>IFERROR(VLOOKUP(CY84,'Начисление очков 2023'!$AA$4:$AB$69,2,FALSE),0)</f>
        <v>0</v>
      </c>
      <c r="DA84" s="32" t="s">
        <v>572</v>
      </c>
      <c r="DB84" s="31">
        <f>IFERROR(VLOOKUP(DA84,'Начисление очков 2023'!$L$4:$M$69,2,FALSE),0)</f>
        <v>0</v>
      </c>
      <c r="DC84" s="6" t="s">
        <v>572</v>
      </c>
      <c r="DD84" s="28">
        <f>IFERROR(VLOOKUP(DC84,'Начисление очков 2023'!$L$4:$M$69,2,FALSE),0)</f>
        <v>0</v>
      </c>
      <c r="DE84" s="32" t="s">
        <v>572</v>
      </c>
      <c r="DF84" s="31">
        <f>IFERROR(VLOOKUP(DE84,'Начисление очков 2023'!$G$4:$H$69,2,FALSE),0)</f>
        <v>0</v>
      </c>
      <c r="DG84" s="6" t="s">
        <v>572</v>
      </c>
      <c r="DH84" s="28">
        <f>IFERROR(VLOOKUP(DG84,'Начисление очков 2023'!$AA$4:$AB$69,2,FALSE),0)</f>
        <v>0</v>
      </c>
      <c r="DI84" s="32" t="s">
        <v>572</v>
      </c>
      <c r="DJ84" s="31">
        <f>IFERROR(VLOOKUP(DI84,'Начисление очков 2023'!$AF$4:$AG$69,2,FALSE),0)</f>
        <v>0</v>
      </c>
      <c r="DK84" s="6" t="s">
        <v>572</v>
      </c>
      <c r="DL84" s="28">
        <f>IFERROR(VLOOKUP(DK84,'Начисление очков 2023'!$V$4:$W$69,2,FALSE),0)</f>
        <v>0</v>
      </c>
      <c r="DM84" s="32" t="s">
        <v>572</v>
      </c>
      <c r="DN84" s="31">
        <f>IFERROR(VLOOKUP(DM84,'Начисление очков 2023'!$Q$4:$R$69,2,FALSE),0)</f>
        <v>0</v>
      </c>
      <c r="DO84" s="6" t="s">
        <v>572</v>
      </c>
      <c r="DP84" s="28">
        <f>IFERROR(VLOOKUP(DO84,'Начисление очков 2023'!$AA$4:$AB$69,2,FALSE),0)</f>
        <v>0</v>
      </c>
      <c r="DQ84" s="32" t="s">
        <v>572</v>
      </c>
      <c r="DR84" s="31">
        <f>IFERROR(VLOOKUP(DQ84,'Начисление очков 2023'!$AA$4:$AB$69,2,FALSE),0)</f>
        <v>0</v>
      </c>
      <c r="DS84" s="6" t="s">
        <v>572</v>
      </c>
      <c r="DT84" s="28">
        <f>IFERROR(VLOOKUP(DS84,'Начисление очков 2023'!$AA$4:$AB$69,2,FALSE),0)</f>
        <v>0</v>
      </c>
      <c r="DU84" s="32" t="s">
        <v>572</v>
      </c>
      <c r="DV84" s="31">
        <f>IFERROR(VLOOKUP(DU84,'Начисление очков 2023'!$AF$4:$AG$69,2,FALSE),0)</f>
        <v>0</v>
      </c>
      <c r="DW84" s="6" t="s">
        <v>572</v>
      </c>
      <c r="DX84" s="28">
        <f>IFERROR(VLOOKUP(DW84,'Начисление очков 2023'!$AA$4:$AB$69,2,FALSE),0)</f>
        <v>0</v>
      </c>
      <c r="DY84" s="32" t="s">
        <v>572</v>
      </c>
      <c r="DZ84" s="31">
        <f>IFERROR(VLOOKUP(DY84,'Начисление очков 2023'!$B$4:$C$69,2,FALSE),0)</f>
        <v>0</v>
      </c>
      <c r="EA84" s="6" t="s">
        <v>572</v>
      </c>
      <c r="EB84" s="28">
        <f>IFERROR(VLOOKUP(EA84,'Начисление очков 2023'!$AA$4:$AB$69,2,FALSE),0)</f>
        <v>0</v>
      </c>
      <c r="EC84" s="32" t="s">
        <v>572</v>
      </c>
      <c r="ED84" s="31">
        <f>IFERROR(VLOOKUP(EC84,'Начисление очков 2023'!$V$4:$W$69,2,FALSE),0)</f>
        <v>0</v>
      </c>
      <c r="EE84" s="6" t="s">
        <v>572</v>
      </c>
      <c r="EF84" s="28">
        <f>IFERROR(VLOOKUP(EE84,'Начисление очков 2023'!$AA$4:$AB$69,2,FALSE),0)</f>
        <v>0</v>
      </c>
      <c r="EG84" s="32" t="s">
        <v>572</v>
      </c>
      <c r="EH84" s="31">
        <f>IFERROR(VLOOKUP(EG84,'Начисление очков 2023'!$AA$4:$AB$69,2,FALSE),0)</f>
        <v>0</v>
      </c>
      <c r="EI84" s="6" t="s">
        <v>572</v>
      </c>
      <c r="EJ84" s="28">
        <f>IFERROR(VLOOKUP(EI84,'Начисление очков 2023'!$G$4:$H$69,2,FALSE),0)</f>
        <v>0</v>
      </c>
      <c r="EK84" s="32" t="s">
        <v>572</v>
      </c>
      <c r="EL84" s="31">
        <f>IFERROR(VLOOKUP(EK84,'Начисление очков 2023'!$V$4:$W$69,2,FALSE),0)</f>
        <v>0</v>
      </c>
      <c r="EM84" s="6" t="s">
        <v>572</v>
      </c>
      <c r="EN84" s="28">
        <f>IFERROR(VLOOKUP(EM84,'Начисление очков 2023'!$B$4:$C$101,2,FALSE),0)</f>
        <v>0</v>
      </c>
      <c r="EO84" s="32" t="s">
        <v>572</v>
      </c>
      <c r="EP84" s="31">
        <f>IFERROR(VLOOKUP(EO84,'Начисление очков 2023'!$AA$4:$AB$69,2,FALSE),0)</f>
        <v>0</v>
      </c>
      <c r="EQ84" s="6" t="s">
        <v>572</v>
      </c>
      <c r="ER84" s="28">
        <f>IFERROR(VLOOKUP(EQ84,'Начисление очков 2023'!$AF$4:$AG$69,2,FALSE),0)</f>
        <v>0</v>
      </c>
      <c r="ES84" s="32">
        <v>40</v>
      </c>
      <c r="ET84" s="31">
        <f>IFERROR(VLOOKUP(ES84,'Начисление очков 2023'!$B$4:$C$101,2,FALSE),0)</f>
        <v>25</v>
      </c>
      <c r="EU84" s="6">
        <v>64</v>
      </c>
      <c r="EV84" s="28">
        <f>IFERROR(VLOOKUP(EU84,'Начисление очков 2023'!$G$4:$H$69,2,FALSE),0)</f>
        <v>1</v>
      </c>
      <c r="EW84" s="32" t="s">
        <v>572</v>
      </c>
      <c r="EX84" s="31">
        <f>IFERROR(VLOOKUP(EW84,'Начисление очков 2023'!$AA$4:$AB$69,2,FALSE),0)</f>
        <v>0</v>
      </c>
      <c r="EY84" s="6" t="s">
        <v>572</v>
      </c>
      <c r="EZ84" s="28">
        <f>IFERROR(VLOOKUP(EY84,'Начисление очков 2023'!$AA$4:$AB$69,2,FALSE),0)</f>
        <v>0</v>
      </c>
      <c r="FA84" s="32" t="s">
        <v>572</v>
      </c>
      <c r="FB84" s="31">
        <f>IFERROR(VLOOKUP(FA84,'Начисление очков 2023'!$L$4:$M$69,2,FALSE),0)</f>
        <v>0</v>
      </c>
      <c r="FC84" s="6" t="s">
        <v>572</v>
      </c>
      <c r="FD84" s="28">
        <f>IFERROR(VLOOKUP(FC84,'Начисление очков 2023'!$AF$4:$AG$69,2,FALSE),0)</f>
        <v>0</v>
      </c>
      <c r="FE84" s="32" t="s">
        <v>572</v>
      </c>
      <c r="FF84" s="31">
        <f>IFERROR(VLOOKUP(FE84,'Начисление очков 2023'!$AA$4:$AB$69,2,FALSE),0)</f>
        <v>0</v>
      </c>
      <c r="FG84" s="6" t="s">
        <v>572</v>
      </c>
      <c r="FH84" s="28">
        <f>IFERROR(VLOOKUP(FG84,'Начисление очков 2023'!$G$4:$H$69,2,FALSE),0)</f>
        <v>0</v>
      </c>
      <c r="FI84" s="32" t="s">
        <v>572</v>
      </c>
      <c r="FJ84" s="31">
        <f>IFERROR(VLOOKUP(FI84,'Начисление очков 2023'!$AA$4:$AB$69,2,FALSE),0)</f>
        <v>0</v>
      </c>
      <c r="FK84" s="6" t="s">
        <v>572</v>
      </c>
      <c r="FL84" s="28">
        <f>IFERROR(VLOOKUP(FK84,'Начисление очков 2023'!$AA$4:$AB$69,2,FALSE),0)</f>
        <v>0</v>
      </c>
      <c r="FM84" s="32" t="s">
        <v>572</v>
      </c>
      <c r="FN84" s="31">
        <f>IFERROR(VLOOKUP(FM84,'Начисление очков 2023'!$AA$4:$AB$69,2,FALSE),0)</f>
        <v>0</v>
      </c>
      <c r="FO84" s="6" t="s">
        <v>572</v>
      </c>
      <c r="FP84" s="28">
        <f>IFERROR(VLOOKUP(FO84,'Начисление очков 2023'!$AF$4:$AG$69,2,FALSE),0)</f>
        <v>0</v>
      </c>
      <c r="FQ84" s="109">
        <v>75</v>
      </c>
      <c r="FR84" s="110" t="s">
        <v>563</v>
      </c>
      <c r="FS84" s="110"/>
      <c r="FT84" s="109">
        <v>3.5</v>
      </c>
      <c r="FU84" s="111"/>
      <c r="FV84" s="108">
        <v>235</v>
      </c>
      <c r="FW84" s="106">
        <v>0</v>
      </c>
      <c r="FX84" s="107" t="s">
        <v>563</v>
      </c>
      <c r="FY84" s="108">
        <v>235</v>
      </c>
      <c r="FZ84" s="127" t="s">
        <v>572</v>
      </c>
      <c r="GA84" s="121">
        <f>IFERROR(VLOOKUP(FZ84,'Начисление очков 2023'!$AA$4:$AB$69,2,FALSE),0)</f>
        <v>0</v>
      </c>
    </row>
    <row r="85" spans="1:183" ht="15.95" customHeight="1" x14ac:dyDescent="0.25">
      <c r="B85" s="6" t="str">
        <f>IFERROR(INDEX('Ласт турнир'!$A$1:$A$96,MATCH($D85,'Ласт турнир'!$B$1:$B$96,0)),"")</f>
        <v/>
      </c>
      <c r="C85" s="25"/>
      <c r="D85" s="39" t="s">
        <v>115</v>
      </c>
      <c r="E85" s="40">
        <f>E84+1</f>
        <v>76</v>
      </c>
      <c r="F85" s="59" t="str">
        <f>IF(FQ85=0," ",IF(FQ85-E85=0," ",FQ85-E85))</f>
        <v xml:space="preserve"> </v>
      </c>
      <c r="G85" s="44"/>
      <c r="H85" s="54">
        <v>4</v>
      </c>
      <c r="I85" s="134"/>
      <c r="J85" s="139">
        <f>AB85+AP85+BB85+BN85+BR85+SUMPRODUCT(LARGE((T85,V85,X85,Z85,AD85,AF85,AH85,AJ85,AL85,AN85,AR85,AT85,AV85,AX85,AZ85,BD85,BF85,BH85,BJ85,BL85,BP85,BT85,BV85,BX85,BZ85,CB85,CD85,CF85,CH85,CJ85,CL85,CN85,CP85,CR85,CT85,CV85,CX85,CZ85,DB85,DD85,DF85,DH85,DJ85,DL85,DN85,DP85,DR85,DT85,DV85,DX85,DZ85,EB85,ED85,EF85,EH85,EJ85,EL85,EN85,EP85,ER85,ET85,EV85,EX85,EZ85,FB85,FD85,FF85,FH85,FJ85,FL85,FN85,FP85),{1,2,3,4,5,6,7,8}))</f>
        <v>233</v>
      </c>
      <c r="K85" s="135">
        <f>J85-FV85</f>
        <v>0</v>
      </c>
      <c r="L85" s="140" t="str">
        <f>IF(SUMIF(S85:FP85,"&lt;0")&lt;&gt;0,SUMIF(S85:FP85,"&lt;0")*(-1)," ")</f>
        <v xml:space="preserve"> </v>
      </c>
      <c r="M85" s="141">
        <f>T85+V85+X85+Z85+AB85+AD85+AF85+AH85+AJ85+AL85+AN85+AP85+AR85+AT85+AV85+AX85+AZ85+BB85+BD85+BF85+BH85+BJ85+BL85+BN85+BP85+BR85+BT85+BV85+BX85+BZ85+CB85+CD85+CF85+CH85+CJ85+CL85+CN85+CP85+CR85+CT85+CV85+CX85+CZ85+DB85+DD85+DF85+DH85+DJ85+DL85+DN85+DP85+DR85+DT85+DV85+DX85+DZ85+EB85+ED85+EF85+EH85+EJ85+EL85+EN85+EP85+ER85+ET85+EV85+EX85+EZ85+FB85+FD85+FF85+FH85+FJ85+FL85+FN85+FP85</f>
        <v>233</v>
      </c>
      <c r="N85" s="135">
        <f>M85-FY85</f>
        <v>0</v>
      </c>
      <c r="O85" s="136">
        <f>ROUNDUP(COUNTIF(S85:FP85,"&gt; 0")/2,0)</f>
        <v>3</v>
      </c>
      <c r="P85" s="142">
        <f>IF(O85=0,"-",IF(O85-R85&gt;8,J85/(8+R85),J85/O85))</f>
        <v>77.666666666666671</v>
      </c>
      <c r="Q85" s="145">
        <f>IF(OR(M85=0,O85=0),"-",M85/O85)</f>
        <v>77.666666666666671</v>
      </c>
      <c r="R85" s="150">
        <f>+IF(AA85="",0,1)+IF(AO85="",0,1)++IF(BA85="",0,1)+IF(BM85="",0,1)+IF(BQ85="",0,1)</f>
        <v>1</v>
      </c>
      <c r="S85" s="6" t="s">
        <v>572</v>
      </c>
      <c r="T85" s="28">
        <f>IFERROR(VLOOKUP(S85,'Начисление очков 2024'!$AA$4:$AB$69,2,FALSE),0)</f>
        <v>0</v>
      </c>
      <c r="U85" s="32" t="s">
        <v>572</v>
      </c>
      <c r="V85" s="31">
        <f>IFERROR(VLOOKUP(U85,'Начисление очков 2024'!$AA$4:$AB$69,2,FALSE),0)</f>
        <v>0</v>
      </c>
      <c r="W85" s="6">
        <v>9</v>
      </c>
      <c r="X85" s="28">
        <f>IFERROR(VLOOKUP(W85,'Начисление очков 2024'!$L$4:$M$69,2,FALSE),0)</f>
        <v>50</v>
      </c>
      <c r="Y85" s="32" t="s">
        <v>572</v>
      </c>
      <c r="Z85" s="31">
        <f>IFERROR(VLOOKUP(Y85,'Начисление очков 2024'!$AA$4:$AB$69,2,FALSE),0)</f>
        <v>0</v>
      </c>
      <c r="AA85" s="6" t="s">
        <v>572</v>
      </c>
      <c r="AB85" s="28">
        <f>ROUND(IFERROR(VLOOKUP(AA85,'Начисление очков 2024'!$L$4:$M$69,2,FALSE),0)/4,0)</f>
        <v>0</v>
      </c>
      <c r="AC85" s="32" t="s">
        <v>572</v>
      </c>
      <c r="AD85" s="31">
        <f>IFERROR(VLOOKUP(AC85,'Начисление очков 2024'!$AA$4:$AB$69,2,FALSE),0)</f>
        <v>0</v>
      </c>
      <c r="AE85" s="6" t="s">
        <v>572</v>
      </c>
      <c r="AF85" s="28">
        <f>IFERROR(VLOOKUP(AE85,'Начисление очков 2024'!$AA$4:$AB$69,2,FALSE),0)</f>
        <v>0</v>
      </c>
      <c r="AG85" s="32" t="s">
        <v>572</v>
      </c>
      <c r="AH85" s="31">
        <f>IFERROR(VLOOKUP(AG85,'Начисление очков 2024'!$Q$4:$R$69,2,FALSE),0)</f>
        <v>0</v>
      </c>
      <c r="AI85" s="6" t="s">
        <v>572</v>
      </c>
      <c r="AJ85" s="28">
        <f>IFERROR(VLOOKUP(AI85,'Начисление очков 2024'!$AA$4:$AB$69,2,FALSE),0)</f>
        <v>0</v>
      </c>
      <c r="AK85" s="32" t="s">
        <v>572</v>
      </c>
      <c r="AL85" s="31">
        <f>IFERROR(VLOOKUP(AK85,'Начисление очков 2024'!$AA$4:$AB$69,2,FALSE),0)</f>
        <v>0</v>
      </c>
      <c r="AM85" s="6" t="s">
        <v>572</v>
      </c>
      <c r="AN85" s="28">
        <f>IFERROR(VLOOKUP(AM85,'Начисление очков 2023'!$AF$4:$AG$69,2,FALSE),0)</f>
        <v>0</v>
      </c>
      <c r="AO85" s="32" t="s">
        <v>572</v>
      </c>
      <c r="AP85" s="31">
        <f>ROUND(IFERROR(VLOOKUP(AO85,'Начисление очков 2024'!$G$4:$H$69,2,FALSE),0)/4,0)</f>
        <v>0</v>
      </c>
      <c r="AQ85" s="6" t="s">
        <v>572</v>
      </c>
      <c r="AR85" s="28">
        <f>IFERROR(VLOOKUP(AQ85,'Начисление очков 2024'!$AA$4:$AB$69,2,FALSE),0)</f>
        <v>0</v>
      </c>
      <c r="AS85" s="32" t="s">
        <v>572</v>
      </c>
      <c r="AT85" s="31">
        <f>IFERROR(VLOOKUP(AS85,'Начисление очков 2024'!$G$4:$H$69,2,FALSE),0)</f>
        <v>0</v>
      </c>
      <c r="AU85" s="6" t="s">
        <v>572</v>
      </c>
      <c r="AV85" s="28">
        <f>IFERROR(VLOOKUP(AU85,'Начисление очков 2023'!$V$4:$W$69,2,FALSE),0)</f>
        <v>0</v>
      </c>
      <c r="AW85" s="32" t="s">
        <v>572</v>
      </c>
      <c r="AX85" s="31">
        <f>IFERROR(VLOOKUP(AW85,'Начисление очков 2024'!$Q$4:$R$69,2,FALSE),0)</f>
        <v>0</v>
      </c>
      <c r="AY85" s="6" t="s">
        <v>572</v>
      </c>
      <c r="AZ85" s="28">
        <f>IFERROR(VLOOKUP(AY85,'Начисление очков 2024'!$AA$4:$AB$69,2,FALSE),0)</f>
        <v>0</v>
      </c>
      <c r="BA85" s="32" t="s">
        <v>572</v>
      </c>
      <c r="BB85" s="31">
        <f>ROUND(IFERROR(VLOOKUP(BA85,'Начисление очков 2024'!$G$4:$H$69,2,FALSE),0)/4,0)</f>
        <v>0</v>
      </c>
      <c r="BC85" s="6" t="s">
        <v>572</v>
      </c>
      <c r="BD85" s="28">
        <f>IFERROR(VLOOKUP(BC85,'Начисление очков 2023'!$AA$4:$AB$69,2,FALSE),0)</f>
        <v>0</v>
      </c>
      <c r="BE85" s="32" t="s">
        <v>572</v>
      </c>
      <c r="BF85" s="31">
        <f>IFERROR(VLOOKUP(BE85,'Начисление очков 2024'!$G$4:$H$69,2,FALSE),0)</f>
        <v>0</v>
      </c>
      <c r="BG85" s="6" t="s">
        <v>572</v>
      </c>
      <c r="BH85" s="28">
        <f>IFERROR(VLOOKUP(BG85,'Начисление очков 2024'!$Q$4:$R$69,2,FALSE),0)</f>
        <v>0</v>
      </c>
      <c r="BI85" s="32" t="s">
        <v>572</v>
      </c>
      <c r="BJ85" s="31">
        <f>IFERROR(VLOOKUP(BI85,'Начисление очков 2024'!$AA$4:$AB$69,2,FALSE),0)</f>
        <v>0</v>
      </c>
      <c r="BK85" s="6" t="s">
        <v>572</v>
      </c>
      <c r="BL85" s="28">
        <f>IFERROR(VLOOKUP(BK85,'Начисление очков 2023'!$V$4:$W$69,2,FALSE),0)</f>
        <v>0</v>
      </c>
      <c r="BM85" s="32" t="s">
        <v>572</v>
      </c>
      <c r="BN85" s="31">
        <f>ROUND(IFERROR(VLOOKUP(BM85,'Начисление очков 2023'!$L$4:$M$69,2,FALSE),0)/4,0)</f>
        <v>0</v>
      </c>
      <c r="BO85" s="6" t="s">
        <v>572</v>
      </c>
      <c r="BP85" s="28">
        <f>IFERROR(VLOOKUP(BO85,'Начисление очков 2023'!$AA$4:$AB$69,2,FALSE),0)</f>
        <v>0</v>
      </c>
      <c r="BQ85" s="32">
        <v>4</v>
      </c>
      <c r="BR85" s="31">
        <f>ROUND(IFERROR(VLOOKUP(BQ85,'Начисление очков 2023'!$L$4:$M$69,2,FALSE),0)/4,0)</f>
        <v>33</v>
      </c>
      <c r="BS85" s="6" t="s">
        <v>572</v>
      </c>
      <c r="BT85" s="28">
        <f>IFERROR(VLOOKUP(BS85,'Начисление очков 2023'!$AA$4:$AB$69,2,FALSE),0)</f>
        <v>0</v>
      </c>
      <c r="BU85" s="32" t="s">
        <v>572</v>
      </c>
      <c r="BV85" s="31">
        <f>IFERROR(VLOOKUP(BU85,'Начисление очков 2023'!$L$4:$M$69,2,FALSE),0)</f>
        <v>0</v>
      </c>
      <c r="BW85" s="6" t="s">
        <v>572</v>
      </c>
      <c r="BX85" s="28">
        <f>IFERROR(VLOOKUP(BW85,'Начисление очков 2023'!$AA$4:$AB$69,2,FALSE),0)</f>
        <v>0</v>
      </c>
      <c r="BY85" s="32" t="s">
        <v>572</v>
      </c>
      <c r="BZ85" s="31">
        <f>IFERROR(VLOOKUP(BY85,'Начисление очков 2023'!$AF$4:$AG$69,2,FALSE),0)</f>
        <v>0</v>
      </c>
      <c r="CA85" s="6" t="s">
        <v>572</v>
      </c>
      <c r="CB85" s="28">
        <f>IFERROR(VLOOKUP(CA85,'Начисление очков 2023'!$V$4:$W$69,2,FALSE),0)</f>
        <v>0</v>
      </c>
      <c r="CC85" s="32" t="s">
        <v>572</v>
      </c>
      <c r="CD85" s="31">
        <f>IFERROR(VLOOKUP(CC85,'Начисление очков 2023'!$AA$4:$AB$69,2,FALSE),0)</f>
        <v>0</v>
      </c>
      <c r="CE85" s="47"/>
      <c r="CF85" s="96"/>
      <c r="CG85" s="32" t="s">
        <v>572</v>
      </c>
      <c r="CH85" s="31">
        <f>IFERROR(VLOOKUP(CG85,'Начисление очков 2023'!$AA$4:$AB$69,2,FALSE),0)</f>
        <v>0</v>
      </c>
      <c r="CI85" s="6" t="s">
        <v>572</v>
      </c>
      <c r="CJ85" s="28">
        <f>IFERROR(VLOOKUP(CI85,'Начисление очков 2023_1'!$B$4:$C$117,2,FALSE),0)</f>
        <v>0</v>
      </c>
      <c r="CK85" s="32" t="s">
        <v>572</v>
      </c>
      <c r="CL85" s="31">
        <f>IFERROR(VLOOKUP(CK85,'Начисление очков 2023'!$V$4:$W$69,2,FALSE),0)</f>
        <v>0</v>
      </c>
      <c r="CM85" s="6" t="s">
        <v>572</v>
      </c>
      <c r="CN85" s="28">
        <f>IFERROR(VLOOKUP(CM85,'Начисление очков 2023'!$AF$4:$AG$69,2,FALSE),0)</f>
        <v>0</v>
      </c>
      <c r="CO85" s="32" t="s">
        <v>572</v>
      </c>
      <c r="CP85" s="31">
        <f>IFERROR(VLOOKUP(CO85,'Начисление очков 2023'!$G$4:$H$69,2,FALSE),0)</f>
        <v>0</v>
      </c>
      <c r="CQ85" s="6" t="s">
        <v>572</v>
      </c>
      <c r="CR85" s="28">
        <f>IFERROR(VLOOKUP(CQ85,'Начисление очков 2023'!$AA$4:$AB$69,2,FALSE),0)</f>
        <v>0</v>
      </c>
      <c r="CS85" s="32" t="s">
        <v>572</v>
      </c>
      <c r="CT85" s="31">
        <f>IFERROR(VLOOKUP(CS85,'Начисление очков 2023'!$Q$4:$R$69,2,FALSE),0)</f>
        <v>0</v>
      </c>
      <c r="CU85" s="6" t="s">
        <v>572</v>
      </c>
      <c r="CV85" s="28">
        <f>IFERROR(VLOOKUP(CU85,'Начисление очков 2023'!$AF$4:$AG$69,2,FALSE),0)</f>
        <v>0</v>
      </c>
      <c r="CW85" s="32" t="s">
        <v>572</v>
      </c>
      <c r="CX85" s="31">
        <f>IFERROR(VLOOKUP(CW85,'Начисление очков 2023'!$AA$4:$AB$69,2,FALSE),0)</f>
        <v>0</v>
      </c>
      <c r="CY85" s="6" t="s">
        <v>572</v>
      </c>
      <c r="CZ85" s="28">
        <f>IFERROR(VLOOKUP(CY85,'Начисление очков 2023'!$AA$4:$AB$69,2,FALSE),0)</f>
        <v>0</v>
      </c>
      <c r="DA85" s="32">
        <v>3</v>
      </c>
      <c r="DB85" s="31">
        <f>IFERROR(VLOOKUP(DA85,'Начисление очков 2023'!$L$4:$M$69,2,FALSE),0)</f>
        <v>150</v>
      </c>
      <c r="DC85" s="6" t="s">
        <v>572</v>
      </c>
      <c r="DD85" s="28">
        <f>IFERROR(VLOOKUP(DC85,'Начисление очков 2023'!$L$4:$M$69,2,FALSE),0)</f>
        <v>0</v>
      </c>
      <c r="DE85" s="32" t="s">
        <v>572</v>
      </c>
      <c r="DF85" s="31">
        <f>IFERROR(VLOOKUP(DE85,'Начисление очков 2023'!$G$4:$H$69,2,FALSE),0)</f>
        <v>0</v>
      </c>
      <c r="DG85" s="6" t="s">
        <v>572</v>
      </c>
      <c r="DH85" s="28">
        <f>IFERROR(VLOOKUP(DG85,'Начисление очков 2023'!$AA$4:$AB$69,2,FALSE),0)</f>
        <v>0</v>
      </c>
      <c r="DI85" s="32" t="s">
        <v>572</v>
      </c>
      <c r="DJ85" s="31">
        <f>IFERROR(VLOOKUP(DI85,'Начисление очков 2023'!$AF$4:$AG$69,2,FALSE),0)</f>
        <v>0</v>
      </c>
      <c r="DK85" s="6" t="s">
        <v>572</v>
      </c>
      <c r="DL85" s="28">
        <f>IFERROR(VLOOKUP(DK85,'Начисление очков 2023'!$V$4:$W$69,2,FALSE),0)</f>
        <v>0</v>
      </c>
      <c r="DM85" s="32" t="s">
        <v>572</v>
      </c>
      <c r="DN85" s="31">
        <f>IFERROR(VLOOKUP(DM85,'Начисление очков 2023'!$Q$4:$R$69,2,FALSE),0)</f>
        <v>0</v>
      </c>
      <c r="DO85" s="6" t="s">
        <v>572</v>
      </c>
      <c r="DP85" s="28">
        <f>IFERROR(VLOOKUP(DO85,'Начисление очков 2023'!$AA$4:$AB$69,2,FALSE),0)</f>
        <v>0</v>
      </c>
      <c r="DQ85" s="32" t="s">
        <v>572</v>
      </c>
      <c r="DR85" s="31">
        <f>IFERROR(VLOOKUP(DQ85,'Начисление очков 2023'!$AA$4:$AB$69,2,FALSE),0)</f>
        <v>0</v>
      </c>
      <c r="DS85" s="6" t="s">
        <v>572</v>
      </c>
      <c r="DT85" s="28">
        <f>IFERROR(VLOOKUP(DS85,'Начисление очков 2023'!$AA$4:$AB$69,2,FALSE),0)</f>
        <v>0</v>
      </c>
      <c r="DU85" s="32" t="s">
        <v>572</v>
      </c>
      <c r="DV85" s="31">
        <f>IFERROR(VLOOKUP(DU85,'Начисление очков 2023'!$AF$4:$AG$69,2,FALSE),0)</f>
        <v>0</v>
      </c>
      <c r="DW85" s="6" t="s">
        <v>572</v>
      </c>
      <c r="DX85" s="28">
        <f>IFERROR(VLOOKUP(DW85,'Начисление очков 2023'!$AA$4:$AB$69,2,FALSE),0)</f>
        <v>0</v>
      </c>
      <c r="DY85" s="32" t="s">
        <v>572</v>
      </c>
      <c r="DZ85" s="31">
        <f>IFERROR(VLOOKUP(DY85,'Начисление очков 2023'!$B$4:$C$69,2,FALSE),0)</f>
        <v>0</v>
      </c>
      <c r="EA85" s="6" t="s">
        <v>572</v>
      </c>
      <c r="EB85" s="28">
        <f>IFERROR(VLOOKUP(EA85,'Начисление очков 2023'!$AA$4:$AB$69,2,FALSE),0)</f>
        <v>0</v>
      </c>
      <c r="EC85" s="32" t="s">
        <v>572</v>
      </c>
      <c r="ED85" s="31">
        <f>IFERROR(VLOOKUP(EC85,'Начисление очков 2023'!$V$4:$W$69,2,FALSE),0)</f>
        <v>0</v>
      </c>
      <c r="EE85" s="6" t="s">
        <v>572</v>
      </c>
      <c r="EF85" s="28">
        <f>IFERROR(VLOOKUP(EE85,'Начисление очков 2023'!$AA$4:$AB$69,2,FALSE),0)</f>
        <v>0</v>
      </c>
      <c r="EG85" s="32" t="s">
        <v>572</v>
      </c>
      <c r="EH85" s="31">
        <f>IFERROR(VLOOKUP(EG85,'Начисление очков 2023'!$AA$4:$AB$69,2,FALSE),0)</f>
        <v>0</v>
      </c>
      <c r="EI85" s="6" t="s">
        <v>572</v>
      </c>
      <c r="EJ85" s="28">
        <f>IFERROR(VLOOKUP(EI85,'Начисление очков 2023'!$G$4:$H$69,2,FALSE),0)</f>
        <v>0</v>
      </c>
      <c r="EK85" s="32" t="s">
        <v>572</v>
      </c>
      <c r="EL85" s="31">
        <f>IFERROR(VLOOKUP(EK85,'Начисление очков 2023'!$V$4:$W$69,2,FALSE),0)</f>
        <v>0</v>
      </c>
      <c r="EM85" s="6" t="s">
        <v>572</v>
      </c>
      <c r="EN85" s="28">
        <f>IFERROR(VLOOKUP(EM85,'Начисление очков 2023'!$B$4:$C$101,2,FALSE),0)</f>
        <v>0</v>
      </c>
      <c r="EO85" s="32" t="s">
        <v>572</v>
      </c>
      <c r="EP85" s="31">
        <f>IFERROR(VLOOKUP(EO85,'Начисление очков 2023'!$AA$4:$AB$69,2,FALSE),0)</f>
        <v>0</v>
      </c>
      <c r="EQ85" s="6" t="s">
        <v>572</v>
      </c>
      <c r="ER85" s="28">
        <f>IFERROR(VLOOKUP(EQ85,'Начисление очков 2023'!$AF$4:$AG$69,2,FALSE),0)</f>
        <v>0</v>
      </c>
      <c r="ES85" s="32" t="s">
        <v>572</v>
      </c>
      <c r="ET85" s="31">
        <f>IFERROR(VLOOKUP(ES85,'Начисление очков 2023'!$B$4:$C$101,2,FALSE),0)</f>
        <v>0</v>
      </c>
      <c r="EU85" s="6" t="s">
        <v>572</v>
      </c>
      <c r="EV85" s="28">
        <f>IFERROR(VLOOKUP(EU85,'Начисление очков 2023'!$G$4:$H$69,2,FALSE),0)</f>
        <v>0</v>
      </c>
      <c r="EW85" s="32" t="s">
        <v>572</v>
      </c>
      <c r="EX85" s="31">
        <f>IFERROR(VLOOKUP(EW85,'Начисление очков 2023'!$AA$4:$AB$69,2,FALSE),0)</f>
        <v>0</v>
      </c>
      <c r="EY85" s="6" t="s">
        <v>572</v>
      </c>
      <c r="EZ85" s="28">
        <f>IFERROR(VLOOKUP(EY85,'Начисление очков 2023'!$AA$4:$AB$69,2,FALSE),0)</f>
        <v>0</v>
      </c>
      <c r="FA85" s="32" t="s">
        <v>572</v>
      </c>
      <c r="FB85" s="31">
        <f>IFERROR(VLOOKUP(FA85,'Начисление очков 2023'!$L$4:$M$69,2,FALSE),0)</f>
        <v>0</v>
      </c>
      <c r="FC85" s="6" t="s">
        <v>572</v>
      </c>
      <c r="FD85" s="28">
        <f>IFERROR(VLOOKUP(FC85,'Начисление очков 2023'!$AF$4:$AG$69,2,FALSE),0)</f>
        <v>0</v>
      </c>
      <c r="FE85" s="32" t="s">
        <v>572</v>
      </c>
      <c r="FF85" s="31">
        <f>IFERROR(VLOOKUP(FE85,'Начисление очков 2023'!$AA$4:$AB$69,2,FALSE),0)</f>
        <v>0</v>
      </c>
      <c r="FG85" s="6" t="s">
        <v>572</v>
      </c>
      <c r="FH85" s="28">
        <f>IFERROR(VLOOKUP(FG85,'Начисление очков 2023'!$G$4:$H$69,2,FALSE),0)</f>
        <v>0</v>
      </c>
      <c r="FI85" s="32" t="s">
        <v>572</v>
      </c>
      <c r="FJ85" s="31">
        <f>IFERROR(VLOOKUP(FI85,'Начисление очков 2023'!$AA$4:$AB$69,2,FALSE),0)</f>
        <v>0</v>
      </c>
      <c r="FK85" s="6" t="s">
        <v>572</v>
      </c>
      <c r="FL85" s="28">
        <f>IFERROR(VLOOKUP(FK85,'Начисление очков 2023'!$AA$4:$AB$69,2,FALSE),0)</f>
        <v>0</v>
      </c>
      <c r="FM85" s="32" t="s">
        <v>572</v>
      </c>
      <c r="FN85" s="31">
        <f>IFERROR(VLOOKUP(FM85,'Начисление очков 2023'!$AA$4:$AB$69,2,FALSE),0)</f>
        <v>0</v>
      </c>
      <c r="FO85" s="6" t="s">
        <v>572</v>
      </c>
      <c r="FP85" s="28">
        <f>IFERROR(VLOOKUP(FO85,'Начисление очков 2023'!$AF$4:$AG$69,2,FALSE),0)</f>
        <v>0</v>
      </c>
      <c r="FQ85" s="109">
        <v>76</v>
      </c>
      <c r="FR85" s="110" t="s">
        <v>563</v>
      </c>
      <c r="FS85" s="110"/>
      <c r="FT85" s="109">
        <v>4</v>
      </c>
      <c r="FU85" s="111"/>
      <c r="FV85" s="108">
        <v>233</v>
      </c>
      <c r="FW85" s="106">
        <v>0</v>
      </c>
      <c r="FX85" s="107" t="s">
        <v>563</v>
      </c>
      <c r="FY85" s="108">
        <v>233</v>
      </c>
      <c r="FZ85" s="127" t="s">
        <v>572</v>
      </c>
      <c r="GA85" s="121">
        <f>IFERROR(VLOOKUP(FZ85,'Начисление очков 2023'!$AA$4:$AB$69,2,FALSE),0)</f>
        <v>0</v>
      </c>
    </row>
    <row r="86" spans="1:183" ht="15.95" customHeight="1" x14ac:dyDescent="0.25">
      <c r="B86" s="6" t="str">
        <f>IFERROR(INDEX('Ласт турнир'!$A$1:$A$96,MATCH($D86,'Ласт турнир'!$B$1:$B$96,0)),"")</f>
        <v/>
      </c>
      <c r="D86" s="39" t="s">
        <v>336</v>
      </c>
      <c r="E86" s="40">
        <f>E85+1</f>
        <v>77</v>
      </c>
      <c r="F86" s="59" t="str">
        <f>IF(FQ86=0," ",IF(FQ86-E86=0," ",FQ86-E86))</f>
        <v xml:space="preserve"> </v>
      </c>
      <c r="G86" s="44"/>
      <c r="H86" s="54">
        <v>4</v>
      </c>
      <c r="I86" s="134"/>
      <c r="J86" s="139">
        <f>AB86+AP86+BB86+BN86+BR86+SUMPRODUCT(LARGE((T86,V86,X86,Z86,AD86,AF86,AH86,AJ86,AL86,AN86,AR86,AT86,AV86,AX86,AZ86,BD86,BF86,BH86,BJ86,BL86,BP86,BT86,BV86,BX86,BZ86,CB86,CD86,CF86,CH86,CJ86,CL86,CN86,CP86,CR86,CT86,CV86,CX86,CZ86,DB86,DD86,DF86,DH86,DJ86,DL86,DN86,DP86,DR86,DT86,DV86,DX86,DZ86,EB86,ED86,EF86,EH86,EJ86,EL86,EN86,EP86,ER86,ET86,EV86,EX86,EZ86,FB86,FD86,FF86,FH86,FJ86,FL86,FN86,FP86),{1,2,3,4,5,6,7,8}))</f>
        <v>230</v>
      </c>
      <c r="K86" s="135">
        <f>J86-FV86</f>
        <v>0</v>
      </c>
      <c r="L86" s="140" t="str">
        <f>IF(SUMIF(S86:FP86,"&lt;0")&lt;&gt;0,SUMIF(S86:FP86,"&lt;0")*(-1)," ")</f>
        <v xml:space="preserve"> </v>
      </c>
      <c r="M86" s="141">
        <f>T86+V86+X86+Z86+AB86+AD86+AF86+AH86+AJ86+AL86+AN86+AP86+AR86+AT86+AV86+AX86+AZ86+BB86+BD86+BF86+BH86+BJ86+BL86+BN86+BP86+BR86+BT86+BV86+BX86+BZ86+CB86+CD86+CF86+CH86+CJ86+CL86+CN86+CP86+CR86+CT86+CV86+CX86+CZ86+DB86+DD86+DF86+DH86+DJ86+DL86+DN86+DP86+DR86+DT86+DV86+DX86+DZ86+EB86+ED86+EF86+EH86+EJ86+EL86+EN86+EP86+ER86+ET86+EV86+EX86+EZ86+FB86+FD86+FF86+FH86+FJ86+FL86+FN86+FP86</f>
        <v>262</v>
      </c>
      <c r="N86" s="135">
        <f>M86-FY86</f>
        <v>0</v>
      </c>
      <c r="O86" s="136">
        <f>ROUNDUP(COUNTIF(S86:FP86,"&gt; 0")/2,0)</f>
        <v>13</v>
      </c>
      <c r="P86" s="142">
        <f>IF(O86=0,"-",IF(O86-R86&gt;8,J86/(8+R86),J86/O86))</f>
        <v>28.75</v>
      </c>
      <c r="Q86" s="145">
        <f>IF(OR(M86=0,O86=0),"-",M86/O86)</f>
        <v>20.153846153846153</v>
      </c>
      <c r="R86" s="150">
        <f>+IF(AA86="",0,1)+IF(AO86="",0,1)++IF(BA86="",0,1)+IF(BM86="",0,1)+IF(BQ86="",0,1)</f>
        <v>0</v>
      </c>
      <c r="S86" s="6" t="s">
        <v>572</v>
      </c>
      <c r="T86" s="28">
        <f>IFERROR(VLOOKUP(S86,'Начисление очков 2024'!$AA$4:$AB$69,2,FALSE),0)</f>
        <v>0</v>
      </c>
      <c r="U86" s="32">
        <v>1</v>
      </c>
      <c r="V86" s="31">
        <f>IFERROR(VLOOKUP(U86,'Начисление очков 2024'!$AA$4:$AB$69,2,FALSE),0)</f>
        <v>35</v>
      </c>
      <c r="W86" s="6">
        <v>36</v>
      </c>
      <c r="X86" s="28">
        <f>IFERROR(VLOOKUP(W86,'Начисление очков 2024'!$L$4:$M$69,2,FALSE),0)</f>
        <v>6</v>
      </c>
      <c r="Y86" s="32" t="s">
        <v>572</v>
      </c>
      <c r="Z86" s="31">
        <f>IFERROR(VLOOKUP(Y86,'Начисление очков 2024'!$AA$4:$AB$69,2,FALSE),0)</f>
        <v>0</v>
      </c>
      <c r="AA86" s="6" t="s">
        <v>572</v>
      </c>
      <c r="AB86" s="28">
        <f>ROUND(IFERROR(VLOOKUP(AA86,'Начисление очков 2024'!$L$4:$M$69,2,FALSE),0)/4,0)</f>
        <v>0</v>
      </c>
      <c r="AC86" s="32">
        <v>2</v>
      </c>
      <c r="AD86" s="31">
        <f>IFERROR(VLOOKUP(AC86,'Начисление очков 2024'!$AA$4:$AB$69,2,FALSE),0)</f>
        <v>25</v>
      </c>
      <c r="AE86" s="6" t="s">
        <v>572</v>
      </c>
      <c r="AF86" s="28">
        <f>IFERROR(VLOOKUP(AE86,'Начисление очков 2024'!$AA$4:$AB$69,2,FALSE),0)</f>
        <v>0</v>
      </c>
      <c r="AG86" s="32" t="s">
        <v>572</v>
      </c>
      <c r="AH86" s="31">
        <f>IFERROR(VLOOKUP(AG86,'Начисление очков 2024'!$Q$4:$R$69,2,FALSE),0)</f>
        <v>0</v>
      </c>
      <c r="AI86" s="6">
        <v>10</v>
      </c>
      <c r="AJ86" s="28">
        <f>IFERROR(VLOOKUP(AI86,'Начисление очков 2024'!$AA$4:$AB$69,2,FALSE),0)</f>
        <v>9</v>
      </c>
      <c r="AK86" s="32" t="s">
        <v>572</v>
      </c>
      <c r="AL86" s="31">
        <f>IFERROR(VLOOKUP(AK86,'Начисление очков 2024'!$AA$4:$AB$69,2,FALSE),0)</f>
        <v>0</v>
      </c>
      <c r="AM86" s="6" t="s">
        <v>572</v>
      </c>
      <c r="AN86" s="28">
        <f>IFERROR(VLOOKUP(AM86,'Начисление очков 2023'!$AF$4:$AG$69,2,FALSE),0)</f>
        <v>0</v>
      </c>
      <c r="AO86" s="32" t="s">
        <v>572</v>
      </c>
      <c r="AP86" s="31">
        <f>ROUND(IFERROR(VLOOKUP(AO86,'Начисление очков 2024'!$G$4:$H$69,2,FALSE),0)/4,0)</f>
        <v>0</v>
      </c>
      <c r="AQ86" s="6" t="s">
        <v>572</v>
      </c>
      <c r="AR86" s="28">
        <f>IFERROR(VLOOKUP(AQ86,'Начисление очков 2024'!$AA$4:$AB$69,2,FALSE),0)</f>
        <v>0</v>
      </c>
      <c r="AS86" s="32" t="s">
        <v>572</v>
      </c>
      <c r="AT86" s="31">
        <f>IFERROR(VLOOKUP(AS86,'Начисление очков 2024'!$G$4:$H$69,2,FALSE),0)</f>
        <v>0</v>
      </c>
      <c r="AU86" s="6" t="s">
        <v>572</v>
      </c>
      <c r="AV86" s="28">
        <f>IFERROR(VLOOKUP(AU86,'Начисление очков 2023'!$V$4:$W$69,2,FALSE),0)</f>
        <v>0</v>
      </c>
      <c r="AW86" s="32" t="s">
        <v>572</v>
      </c>
      <c r="AX86" s="31">
        <f>IFERROR(VLOOKUP(AW86,'Начисление очков 2024'!$Q$4:$R$69,2,FALSE),0)</f>
        <v>0</v>
      </c>
      <c r="AY86" s="6" t="s">
        <v>572</v>
      </c>
      <c r="AZ86" s="28">
        <f>IFERROR(VLOOKUP(AY86,'Начисление очков 2024'!$AA$4:$AB$69,2,FALSE),0)</f>
        <v>0</v>
      </c>
      <c r="BA86" s="32" t="s">
        <v>572</v>
      </c>
      <c r="BB86" s="31">
        <f>ROUND(IFERROR(VLOOKUP(BA86,'Начисление очков 2024'!$G$4:$H$69,2,FALSE),0)/4,0)</f>
        <v>0</v>
      </c>
      <c r="BC86" s="6" t="s">
        <v>572</v>
      </c>
      <c r="BD86" s="28">
        <f>IFERROR(VLOOKUP(BC86,'Начисление очков 2023'!$AA$4:$AB$69,2,FALSE),0)</f>
        <v>0</v>
      </c>
      <c r="BE86" s="32" t="s">
        <v>572</v>
      </c>
      <c r="BF86" s="31">
        <f>IFERROR(VLOOKUP(BE86,'Начисление очков 2024'!$G$4:$H$69,2,FALSE),0)</f>
        <v>0</v>
      </c>
      <c r="BG86" s="6" t="s">
        <v>572</v>
      </c>
      <c r="BH86" s="28">
        <f>IFERROR(VLOOKUP(BG86,'Начисление очков 2024'!$Q$4:$R$69,2,FALSE),0)</f>
        <v>0</v>
      </c>
      <c r="BI86" s="32" t="s">
        <v>572</v>
      </c>
      <c r="BJ86" s="31">
        <f>IFERROR(VLOOKUP(BI86,'Начисление очков 2024'!$AA$4:$AB$69,2,FALSE),0)</f>
        <v>0</v>
      </c>
      <c r="BK86" s="6" t="s">
        <v>572</v>
      </c>
      <c r="BL86" s="28">
        <f>IFERROR(VLOOKUP(BK86,'Начисление очков 2023'!$V$4:$W$69,2,FALSE),0)</f>
        <v>0</v>
      </c>
      <c r="BM86" s="32" t="s">
        <v>572</v>
      </c>
      <c r="BN86" s="31">
        <f>ROUND(IFERROR(VLOOKUP(BM86,'Начисление очков 2023'!$L$4:$M$69,2,FALSE),0)/4,0)</f>
        <v>0</v>
      </c>
      <c r="BO86" s="6" t="s">
        <v>572</v>
      </c>
      <c r="BP86" s="28">
        <f>IFERROR(VLOOKUP(BO86,'Начисление очков 2023'!$AA$4:$AB$69,2,FALSE),0)</f>
        <v>0</v>
      </c>
      <c r="BQ86" s="32" t="s">
        <v>572</v>
      </c>
      <c r="BR86" s="31">
        <f>ROUND(IFERROR(VLOOKUP(BQ86,'Начисление очков 2023'!$L$4:$M$69,2,FALSE),0)/4,0)</f>
        <v>0</v>
      </c>
      <c r="BS86" s="6" t="s">
        <v>572</v>
      </c>
      <c r="BT86" s="28">
        <f>IFERROR(VLOOKUP(BS86,'Начисление очков 2023'!$AA$4:$AB$69,2,FALSE),0)</f>
        <v>0</v>
      </c>
      <c r="BU86" s="32" t="s">
        <v>572</v>
      </c>
      <c r="BV86" s="31">
        <f>IFERROR(VLOOKUP(BU86,'Начисление очков 2023'!$L$4:$M$69,2,FALSE),0)</f>
        <v>0</v>
      </c>
      <c r="BW86" s="6" t="s">
        <v>572</v>
      </c>
      <c r="BX86" s="28">
        <f>IFERROR(VLOOKUP(BW86,'Начисление очков 2023'!$AA$4:$AB$69,2,FALSE),0)</f>
        <v>0</v>
      </c>
      <c r="BY86" s="32" t="s">
        <v>572</v>
      </c>
      <c r="BZ86" s="31">
        <f>IFERROR(VLOOKUP(BY86,'Начисление очков 2023'!$AF$4:$AG$69,2,FALSE),0)</f>
        <v>0</v>
      </c>
      <c r="CA86" s="6" t="s">
        <v>572</v>
      </c>
      <c r="CB86" s="28">
        <f>IFERROR(VLOOKUP(CA86,'Начисление очков 2023'!$V$4:$W$69,2,FALSE),0)</f>
        <v>0</v>
      </c>
      <c r="CC86" s="32" t="s">
        <v>572</v>
      </c>
      <c r="CD86" s="31">
        <f>IFERROR(VLOOKUP(CC86,'Начисление очков 2023'!$AA$4:$AB$69,2,FALSE),0)</f>
        <v>0</v>
      </c>
      <c r="CE86" s="47"/>
      <c r="CF86" s="96"/>
      <c r="CG86" s="32" t="s">
        <v>572</v>
      </c>
      <c r="CH86" s="31">
        <f>IFERROR(VLOOKUP(CG86,'Начисление очков 2023'!$AA$4:$AB$69,2,FALSE),0)</f>
        <v>0</v>
      </c>
      <c r="CI86" s="6">
        <v>97</v>
      </c>
      <c r="CJ86" s="28">
        <f>IFERROR(VLOOKUP(CI86,'Начисление очков 2023_1'!$B$4:$C$117,2,FALSE),0)</f>
        <v>3</v>
      </c>
      <c r="CK86" s="32">
        <v>18</v>
      </c>
      <c r="CL86" s="31">
        <f>IFERROR(VLOOKUP(CK86,'Начисление очков 2023'!$V$4:$W$69,2,FALSE),0)</f>
        <v>14</v>
      </c>
      <c r="CM86" s="6" t="s">
        <v>572</v>
      </c>
      <c r="CN86" s="28">
        <f>IFERROR(VLOOKUP(CM86,'Начисление очков 2023'!$AF$4:$AG$69,2,FALSE),0)</f>
        <v>0</v>
      </c>
      <c r="CO86" s="32" t="s">
        <v>572</v>
      </c>
      <c r="CP86" s="31">
        <f>IFERROR(VLOOKUP(CO86,'Начисление очков 2023'!$G$4:$H$69,2,FALSE),0)</f>
        <v>0</v>
      </c>
      <c r="CQ86" s="6" t="s">
        <v>572</v>
      </c>
      <c r="CR86" s="28">
        <f>IFERROR(VLOOKUP(CQ86,'Начисление очков 2023'!$AA$4:$AB$69,2,FALSE),0)</f>
        <v>0</v>
      </c>
      <c r="CS86" s="32">
        <v>12</v>
      </c>
      <c r="CT86" s="31">
        <f>IFERROR(VLOOKUP(CS86,'Начисление очков 2023'!$Q$4:$R$69,2,FALSE),0)</f>
        <v>23</v>
      </c>
      <c r="CU86" s="6" t="s">
        <v>572</v>
      </c>
      <c r="CV86" s="28">
        <f>IFERROR(VLOOKUP(CU86,'Начисление очков 2023'!$AF$4:$AG$69,2,FALSE),0)</f>
        <v>0</v>
      </c>
      <c r="CW86" s="32" t="s">
        <v>572</v>
      </c>
      <c r="CX86" s="31">
        <f>IFERROR(VLOOKUP(CW86,'Начисление очков 2023'!$AA$4:$AB$69,2,FALSE),0)</f>
        <v>0</v>
      </c>
      <c r="CY86" s="6" t="s">
        <v>572</v>
      </c>
      <c r="CZ86" s="28">
        <f>IFERROR(VLOOKUP(CY86,'Начисление очков 2023'!$AA$4:$AB$69,2,FALSE),0)</f>
        <v>0</v>
      </c>
      <c r="DA86" s="32" t="s">
        <v>572</v>
      </c>
      <c r="DB86" s="31">
        <f>IFERROR(VLOOKUP(DA86,'Начисление очков 2023'!$L$4:$M$69,2,FALSE),0)</f>
        <v>0</v>
      </c>
      <c r="DC86" s="6">
        <v>12</v>
      </c>
      <c r="DD86" s="28">
        <f>IFERROR(VLOOKUP(DC86,'Начисление очков 2023'!$L$4:$M$69,2,FALSE),0)</f>
        <v>40</v>
      </c>
      <c r="DE86" s="32" t="s">
        <v>572</v>
      </c>
      <c r="DF86" s="31">
        <f>IFERROR(VLOOKUP(DE86,'Начисление очков 2023'!$G$4:$H$69,2,FALSE),0)</f>
        <v>0</v>
      </c>
      <c r="DG86" s="6" t="s">
        <v>572</v>
      </c>
      <c r="DH86" s="28">
        <f>IFERROR(VLOOKUP(DG86,'Начисление очков 2023'!$AA$4:$AB$69,2,FALSE),0)</f>
        <v>0</v>
      </c>
      <c r="DI86" s="32" t="s">
        <v>572</v>
      </c>
      <c r="DJ86" s="31">
        <f>IFERROR(VLOOKUP(DI86,'Начисление очков 2023'!$AF$4:$AG$69,2,FALSE),0)</f>
        <v>0</v>
      </c>
      <c r="DK86" s="6" t="s">
        <v>572</v>
      </c>
      <c r="DL86" s="28">
        <f>IFERROR(VLOOKUP(DK86,'Начисление очков 2023'!$V$4:$W$69,2,FALSE),0)</f>
        <v>0</v>
      </c>
      <c r="DM86" s="32">
        <v>20</v>
      </c>
      <c r="DN86" s="31">
        <f>IFERROR(VLOOKUP(DM86,'Начисление очков 2023'!$Q$4:$R$69,2,FALSE),0)</f>
        <v>9</v>
      </c>
      <c r="DO86" s="6" t="s">
        <v>572</v>
      </c>
      <c r="DP86" s="28">
        <f>IFERROR(VLOOKUP(DO86,'Начисление очков 2023'!$AA$4:$AB$69,2,FALSE),0)</f>
        <v>0</v>
      </c>
      <c r="DQ86" s="32" t="s">
        <v>572</v>
      </c>
      <c r="DR86" s="31">
        <f>IFERROR(VLOOKUP(DQ86,'Начисление очков 2023'!$AA$4:$AB$69,2,FALSE),0)</f>
        <v>0</v>
      </c>
      <c r="DS86" s="6" t="s">
        <v>572</v>
      </c>
      <c r="DT86" s="28">
        <f>IFERROR(VLOOKUP(DS86,'Начисление очков 2023'!$AA$4:$AB$69,2,FALSE),0)</f>
        <v>0</v>
      </c>
      <c r="DU86" s="32" t="s">
        <v>572</v>
      </c>
      <c r="DV86" s="31">
        <f>IFERROR(VLOOKUP(DU86,'Начисление очков 2023'!$AF$4:$AG$69,2,FALSE),0)</f>
        <v>0</v>
      </c>
      <c r="DW86" s="6" t="s">
        <v>572</v>
      </c>
      <c r="DX86" s="28">
        <f>IFERROR(VLOOKUP(DW86,'Начисление очков 2023'!$AA$4:$AB$69,2,FALSE),0)</f>
        <v>0</v>
      </c>
      <c r="DY86" s="32">
        <v>24</v>
      </c>
      <c r="DZ86" s="31">
        <f>IFERROR(VLOOKUP(DY86,'Начисление очков 2023'!$B$4:$C$69,2,FALSE),0)</f>
        <v>53</v>
      </c>
      <c r="EA86" s="6">
        <v>2</v>
      </c>
      <c r="EB86" s="28">
        <f>IFERROR(VLOOKUP(EA86,'Начисление очков 2023'!$AA$4:$AB$69,2,FALSE),0)</f>
        <v>25</v>
      </c>
      <c r="EC86" s="32">
        <v>33</v>
      </c>
      <c r="ED86" s="31">
        <f>IFERROR(VLOOKUP(EC86,'Начисление очков 2023'!$V$4:$W$69,2,FALSE),0)</f>
        <v>5</v>
      </c>
      <c r="EE86" s="6" t="s">
        <v>572</v>
      </c>
      <c r="EF86" s="28">
        <f>IFERROR(VLOOKUP(EE86,'Начисление очков 2023'!$AA$4:$AB$69,2,FALSE),0)</f>
        <v>0</v>
      </c>
      <c r="EG86" s="32">
        <v>4</v>
      </c>
      <c r="EH86" s="31">
        <f>IFERROR(VLOOKUP(EG86,'Начисление очков 2023'!$AA$4:$AB$69,2,FALSE),0)</f>
        <v>15</v>
      </c>
      <c r="EI86" s="6" t="s">
        <v>572</v>
      </c>
      <c r="EJ86" s="28">
        <f>IFERROR(VLOOKUP(EI86,'Начисление очков 2023'!$G$4:$H$69,2,FALSE),0)</f>
        <v>0</v>
      </c>
      <c r="EK86" s="32" t="s">
        <v>572</v>
      </c>
      <c r="EL86" s="31">
        <f>IFERROR(VLOOKUP(EK86,'Начисление очков 2023'!$V$4:$W$69,2,FALSE),0)</f>
        <v>0</v>
      </c>
      <c r="EM86" s="6" t="s">
        <v>572</v>
      </c>
      <c r="EN86" s="28">
        <f>IFERROR(VLOOKUP(EM86,'Начисление очков 2023'!$B$4:$C$101,2,FALSE),0)</f>
        <v>0</v>
      </c>
      <c r="EO86" s="32" t="s">
        <v>572</v>
      </c>
      <c r="EP86" s="31">
        <f>IFERROR(VLOOKUP(EO86,'Начисление очков 2023'!$AA$4:$AB$69,2,FALSE),0)</f>
        <v>0</v>
      </c>
      <c r="EQ86" s="6" t="s">
        <v>572</v>
      </c>
      <c r="ER86" s="28">
        <f>IFERROR(VLOOKUP(EQ86,'Начисление очков 2023'!$AF$4:$AG$69,2,FALSE),0)</f>
        <v>0</v>
      </c>
      <c r="ES86" s="32" t="s">
        <v>572</v>
      </c>
      <c r="ET86" s="31">
        <f>IFERROR(VLOOKUP(ES86,'Начисление очков 2023'!$B$4:$C$101,2,FALSE),0)</f>
        <v>0</v>
      </c>
      <c r="EU86" s="6" t="s">
        <v>572</v>
      </c>
      <c r="EV86" s="28">
        <f>IFERROR(VLOOKUP(EU86,'Начисление очков 2023'!$G$4:$H$69,2,FALSE),0)</f>
        <v>0</v>
      </c>
      <c r="EW86" s="32" t="s">
        <v>572</v>
      </c>
      <c r="EX86" s="31">
        <f>IFERROR(VLOOKUP(EW86,'Начисление очков 2023'!$AA$4:$AB$69,2,FALSE),0)</f>
        <v>0</v>
      </c>
      <c r="EY86" s="6" t="s">
        <v>572</v>
      </c>
      <c r="EZ86" s="28">
        <f>IFERROR(VLOOKUP(EY86,'Начисление очков 2023'!$AA$4:$AB$69,2,FALSE),0)</f>
        <v>0</v>
      </c>
      <c r="FA86" s="32" t="s">
        <v>572</v>
      </c>
      <c r="FB86" s="31">
        <f>IFERROR(VLOOKUP(FA86,'Начисление очков 2023'!$L$4:$M$69,2,FALSE),0)</f>
        <v>0</v>
      </c>
      <c r="FC86" s="6" t="s">
        <v>572</v>
      </c>
      <c r="FD86" s="28">
        <f>IFERROR(VLOOKUP(FC86,'Начисление очков 2023'!$AF$4:$AG$69,2,FALSE),0)</f>
        <v>0</v>
      </c>
      <c r="FE86" s="32" t="s">
        <v>572</v>
      </c>
      <c r="FF86" s="31">
        <f>IFERROR(VLOOKUP(FE86,'Начисление очков 2023'!$AA$4:$AB$69,2,FALSE),0)</f>
        <v>0</v>
      </c>
      <c r="FG86" s="6" t="s">
        <v>572</v>
      </c>
      <c r="FH86" s="28">
        <f>IFERROR(VLOOKUP(FG86,'Начисление очков 2023'!$G$4:$H$69,2,FALSE),0)</f>
        <v>0</v>
      </c>
      <c r="FI86" s="32" t="s">
        <v>572</v>
      </c>
      <c r="FJ86" s="31">
        <f>IFERROR(VLOOKUP(FI86,'Начисление очков 2023'!$AA$4:$AB$69,2,FALSE),0)</f>
        <v>0</v>
      </c>
      <c r="FK86" s="6" t="s">
        <v>572</v>
      </c>
      <c r="FL86" s="28">
        <f>IFERROR(VLOOKUP(FK86,'Начисление очков 2023'!$AA$4:$AB$69,2,FALSE),0)</f>
        <v>0</v>
      </c>
      <c r="FM86" s="32" t="s">
        <v>572</v>
      </c>
      <c r="FN86" s="31">
        <f>IFERROR(VLOOKUP(FM86,'Начисление очков 2023'!$AA$4:$AB$69,2,FALSE),0)</f>
        <v>0</v>
      </c>
      <c r="FO86" s="6" t="s">
        <v>572</v>
      </c>
      <c r="FP86" s="28">
        <f>IFERROR(VLOOKUP(FO86,'Начисление очков 2023'!$AF$4:$AG$69,2,FALSE),0)</f>
        <v>0</v>
      </c>
      <c r="FQ86" s="109">
        <v>77</v>
      </c>
      <c r="FR86" s="110">
        <v>6</v>
      </c>
      <c r="FS86" s="110"/>
      <c r="FT86" s="109">
        <v>4</v>
      </c>
      <c r="FU86" s="111"/>
      <c r="FV86" s="108">
        <v>230</v>
      </c>
      <c r="FW86" s="106">
        <v>26</v>
      </c>
      <c r="FX86" s="107" t="s">
        <v>563</v>
      </c>
      <c r="FY86" s="108">
        <v>262</v>
      </c>
      <c r="FZ86" s="127" t="s">
        <v>572</v>
      </c>
      <c r="GA86" s="121">
        <f>IFERROR(VLOOKUP(FZ86,'Начисление очков 2023'!$AA$4:$AB$69,2,FALSE),0)</f>
        <v>0</v>
      </c>
    </row>
    <row r="87" spans="1:183" ht="15.95" customHeight="1" x14ac:dyDescent="0.25">
      <c r="A87" s="1"/>
      <c r="B87" s="6" t="str">
        <f>IFERROR(INDEX('Ласт турнир'!$A$1:$A$96,MATCH($D87,'Ласт турнир'!$B$1:$B$96,0)),"")</f>
        <v/>
      </c>
      <c r="C87" s="1"/>
      <c r="D87" s="39" t="s">
        <v>746</v>
      </c>
      <c r="E87" s="40">
        <f>E86+1</f>
        <v>78</v>
      </c>
      <c r="F87" s="59" t="str">
        <f>IF(FQ87=0," ",IF(FQ87-E87=0," ",FQ87-E87))</f>
        <v xml:space="preserve"> </v>
      </c>
      <c r="G87" s="44"/>
      <c r="H87" s="54">
        <v>3.5</v>
      </c>
      <c r="I87" s="134"/>
      <c r="J87" s="139">
        <f>AB87+AP87+BB87+BN87+BR87+SUMPRODUCT(LARGE((T87,V87,X87,Z87,AD87,AF87,AH87,AJ87,AL87,AN87,AR87,AT87,AV87,AX87,AZ87,BD87,BF87,BH87,BJ87,BL87,BP87,BT87,BV87,BX87,BZ87,CB87,CD87,CF87,CH87,CJ87,CL87,CN87,CP87,CR87,CT87,CV87,CX87,CZ87,DB87,DD87,DF87,DH87,DJ87,DL87,DN87,DP87,DR87,DT87,DV87,DX87,DZ87,EB87,ED87,EF87,EH87,EJ87,EL87,EN87,EP87,ER87,ET87,EV87,EX87,EZ87,FB87,FD87,FF87,FH87,FJ87,FL87,FN87,FP87),{1,2,3,4,5,6,7,8}))</f>
        <v>229</v>
      </c>
      <c r="K87" s="135">
        <f>J87-FV87</f>
        <v>0</v>
      </c>
      <c r="L87" s="140" t="str">
        <f>IF(SUMIF(S87:FP87,"&lt;0")&lt;&gt;0,SUMIF(S87:FP87,"&lt;0")*(-1)," ")</f>
        <v xml:space="preserve"> </v>
      </c>
      <c r="M87" s="141">
        <f>T87+V87+X87+Z87+AB87+AD87+AF87+AH87+AJ87+AL87+AN87+AP87+AR87+AT87+AV87+AX87+AZ87+BB87+BD87+BF87+BH87+BJ87+BL87+BN87+BP87+BR87+BT87+BV87+BX87+BZ87+CB87+CD87+CF87+CH87+CJ87+CL87+CN87+CP87+CR87+CT87+CV87+CX87+CZ87+DB87+DD87+DF87+DH87+DJ87+DL87+DN87+DP87+DR87+DT87+DV87+DX87+DZ87+EB87+ED87+EF87+EH87+EJ87+EL87+EN87+EP87+ER87+ET87+EV87+EX87+EZ87+FB87+FD87+FF87+FH87+FJ87+FL87+FN87+FP87</f>
        <v>229</v>
      </c>
      <c r="N87" s="135">
        <f>M87-FY87</f>
        <v>0</v>
      </c>
      <c r="O87" s="136">
        <f>ROUNDUP(COUNTIF(S87:FP87,"&gt; 0")/2,0)</f>
        <v>6</v>
      </c>
      <c r="P87" s="142">
        <f>IF(O87=0,"-",IF(O87-R87&gt;8,J87/(8+R87),J87/O87))</f>
        <v>38.166666666666664</v>
      </c>
      <c r="Q87" s="145">
        <f>IF(OR(M87=0,O87=0),"-",M87/O87)</f>
        <v>38.166666666666664</v>
      </c>
      <c r="R87" s="150">
        <f>+IF(AA87="",0,1)+IF(AO87="",0,1)++IF(BA87="",0,1)+IF(BM87="",0,1)+IF(BQ87="",0,1)</f>
        <v>0</v>
      </c>
      <c r="S87" s="6" t="s">
        <v>572</v>
      </c>
      <c r="T87" s="28">
        <f>IFERROR(VLOOKUP(S87,'Начисление очков 2024'!$AA$4:$AB$69,2,FALSE),0)</f>
        <v>0</v>
      </c>
      <c r="U87" s="32" t="s">
        <v>572</v>
      </c>
      <c r="V87" s="31">
        <f>IFERROR(VLOOKUP(U87,'Начисление очков 2024'!$AA$4:$AB$69,2,FALSE),0)</f>
        <v>0</v>
      </c>
      <c r="W87" s="6">
        <v>17</v>
      </c>
      <c r="X87" s="28">
        <f>IFERROR(VLOOKUP(W87,'Начисление очков 2024'!$L$4:$M$69,2,FALSE),0)</f>
        <v>29</v>
      </c>
      <c r="Y87" s="32" t="s">
        <v>572</v>
      </c>
      <c r="Z87" s="31">
        <f>IFERROR(VLOOKUP(Y87,'Начисление очков 2024'!$AA$4:$AB$69,2,FALSE),0)</f>
        <v>0</v>
      </c>
      <c r="AA87" s="6" t="s">
        <v>572</v>
      </c>
      <c r="AB87" s="28">
        <f>ROUND(IFERROR(VLOOKUP(AA87,'Начисление очков 2024'!$L$4:$M$69,2,FALSE),0)/4,0)</f>
        <v>0</v>
      </c>
      <c r="AC87" s="32" t="s">
        <v>572</v>
      </c>
      <c r="AD87" s="31">
        <f>IFERROR(VLOOKUP(AC87,'Начисление очков 2024'!$AA$4:$AB$69,2,FALSE),0)</f>
        <v>0</v>
      </c>
      <c r="AE87" s="6" t="s">
        <v>572</v>
      </c>
      <c r="AF87" s="28">
        <f>IFERROR(VLOOKUP(AE87,'Начисление очков 2024'!$AA$4:$AB$69,2,FALSE),0)</f>
        <v>0</v>
      </c>
      <c r="AG87" s="32" t="s">
        <v>572</v>
      </c>
      <c r="AH87" s="31">
        <f>IFERROR(VLOOKUP(AG87,'Начисление очков 2024'!$Q$4:$R$69,2,FALSE),0)</f>
        <v>0</v>
      </c>
      <c r="AI87" s="6" t="s">
        <v>572</v>
      </c>
      <c r="AJ87" s="28">
        <f>IFERROR(VLOOKUP(AI87,'Начисление очков 2024'!$AA$4:$AB$69,2,FALSE),0)</f>
        <v>0</v>
      </c>
      <c r="AK87" s="32" t="s">
        <v>572</v>
      </c>
      <c r="AL87" s="31">
        <f>IFERROR(VLOOKUP(AK87,'Начисление очков 2024'!$AA$4:$AB$69,2,FALSE),0)</f>
        <v>0</v>
      </c>
      <c r="AM87" s="6" t="s">
        <v>572</v>
      </c>
      <c r="AN87" s="28">
        <f>IFERROR(VLOOKUP(AM87,'Начисление очков 2023'!$AF$4:$AG$69,2,FALSE),0)</f>
        <v>0</v>
      </c>
      <c r="AO87" s="32" t="s">
        <v>572</v>
      </c>
      <c r="AP87" s="31">
        <f>ROUND(IFERROR(VLOOKUP(AO87,'Начисление очков 2024'!$G$4:$H$69,2,FALSE),0)/4,0)</f>
        <v>0</v>
      </c>
      <c r="AQ87" s="6" t="s">
        <v>572</v>
      </c>
      <c r="AR87" s="28">
        <f>IFERROR(VLOOKUP(AQ87,'Начисление очков 2024'!$AA$4:$AB$69,2,FALSE),0)</f>
        <v>0</v>
      </c>
      <c r="AS87" s="32" t="s">
        <v>572</v>
      </c>
      <c r="AT87" s="31">
        <f>IFERROR(VLOOKUP(AS87,'Начисление очков 2024'!$G$4:$H$69,2,FALSE),0)</f>
        <v>0</v>
      </c>
      <c r="AU87" s="6" t="s">
        <v>572</v>
      </c>
      <c r="AV87" s="28">
        <f>IFERROR(VLOOKUP(AU87,'Начисление очков 2023'!$V$4:$W$69,2,FALSE),0)</f>
        <v>0</v>
      </c>
      <c r="AW87" s="32">
        <v>2</v>
      </c>
      <c r="AX87" s="31">
        <f>IFERROR(VLOOKUP(AW87,'Начисление очков 2024'!$Q$4:$R$69,2,FALSE),0)</f>
        <v>130</v>
      </c>
      <c r="AY87" s="6" t="s">
        <v>572</v>
      </c>
      <c r="AZ87" s="28">
        <f>IFERROR(VLOOKUP(AY87,'Начисление очков 2024'!$AA$4:$AB$69,2,FALSE),0)</f>
        <v>0</v>
      </c>
      <c r="BA87" s="32" t="s">
        <v>572</v>
      </c>
      <c r="BB87" s="31">
        <f>ROUND(IFERROR(VLOOKUP(BA87,'Начисление очков 2024'!$G$4:$H$69,2,FALSE),0)/4,0)</f>
        <v>0</v>
      </c>
      <c r="BC87" s="6" t="s">
        <v>572</v>
      </c>
      <c r="BD87" s="28">
        <f>IFERROR(VLOOKUP(BC87,'Начисление очков 2023'!$AA$4:$AB$69,2,FALSE),0)</f>
        <v>0</v>
      </c>
      <c r="BE87" s="32" t="s">
        <v>572</v>
      </c>
      <c r="BF87" s="31">
        <f>IFERROR(VLOOKUP(BE87,'Начисление очков 2024'!$G$4:$H$69,2,FALSE),0)</f>
        <v>0</v>
      </c>
      <c r="BG87" s="6" t="s">
        <v>572</v>
      </c>
      <c r="BH87" s="28">
        <f>IFERROR(VLOOKUP(BG87,'Начисление очков 2024'!$Q$4:$R$69,2,FALSE),0)</f>
        <v>0</v>
      </c>
      <c r="BI87" s="32">
        <v>1</v>
      </c>
      <c r="BJ87" s="31">
        <f>IFERROR(VLOOKUP(BI87,'Начисление очков 2024'!$AA$4:$AB$69,2,FALSE),0)</f>
        <v>35</v>
      </c>
      <c r="BK87" s="6" t="s">
        <v>572</v>
      </c>
      <c r="BL87" s="28">
        <f>IFERROR(VLOOKUP(BK87,'Начисление очков 2023'!$V$4:$W$69,2,FALSE),0)</f>
        <v>0</v>
      </c>
      <c r="BM87" s="32" t="s">
        <v>572</v>
      </c>
      <c r="BN87" s="31">
        <f>ROUND(IFERROR(VLOOKUP(BM87,'Начисление очков 2023'!$L$4:$M$69,2,FALSE),0)/4,0)</f>
        <v>0</v>
      </c>
      <c r="BO87" s="6" t="s">
        <v>572</v>
      </c>
      <c r="BP87" s="28">
        <f>IFERROR(VLOOKUP(BO87,'Начисление очков 2023'!$AA$4:$AB$69,2,FALSE),0)</f>
        <v>0</v>
      </c>
      <c r="BQ87" s="32" t="s">
        <v>572</v>
      </c>
      <c r="BR87" s="31">
        <f>ROUND(IFERROR(VLOOKUP(BQ87,'Начисление очков 2023'!$L$4:$M$69,2,FALSE),0)/4,0)</f>
        <v>0</v>
      </c>
      <c r="BS87" s="6">
        <v>4</v>
      </c>
      <c r="BT87" s="28">
        <f>IFERROR(VLOOKUP(BS87,'Начисление очков 2023'!$AA$4:$AB$69,2,FALSE),0)</f>
        <v>15</v>
      </c>
      <c r="BU87" s="32" t="s">
        <v>572</v>
      </c>
      <c r="BV87" s="31">
        <f>IFERROR(VLOOKUP(BU87,'Начисление очков 2023'!$L$4:$M$69,2,FALSE),0)</f>
        <v>0</v>
      </c>
      <c r="BW87" s="6" t="s">
        <v>572</v>
      </c>
      <c r="BX87" s="28">
        <f>IFERROR(VLOOKUP(BW87,'Начисление очков 2023'!$AA$4:$AB$69,2,FALSE),0)</f>
        <v>0</v>
      </c>
      <c r="BY87" s="32" t="s">
        <v>572</v>
      </c>
      <c r="BZ87" s="31">
        <f>IFERROR(VLOOKUP(BY87,'Начисление очков 2023'!$AF$4:$AG$69,2,FALSE),0)</f>
        <v>0</v>
      </c>
      <c r="CA87" s="6">
        <v>20</v>
      </c>
      <c r="CB87" s="28">
        <f>IFERROR(VLOOKUP(CA87,'Начисление очков 2023'!$V$4:$W$69,2,FALSE),0)</f>
        <v>10</v>
      </c>
      <c r="CC87" s="32">
        <v>9</v>
      </c>
      <c r="CD87" s="31">
        <f>IFERROR(VLOOKUP(CC87,'Начисление очков 2023'!$AA$4:$AB$69,2,FALSE),0)</f>
        <v>10</v>
      </c>
      <c r="CE87" s="47"/>
      <c r="CF87" s="96"/>
      <c r="CG87" s="32" t="s">
        <v>572</v>
      </c>
      <c r="CH87" s="31">
        <f>IFERROR(VLOOKUP(CG87,'Начисление очков 2023'!$AA$4:$AB$69,2,FALSE),0)</f>
        <v>0</v>
      </c>
      <c r="CI87" s="6" t="s">
        <v>572</v>
      </c>
      <c r="CJ87" s="28">
        <f>IFERROR(VLOOKUP(CI87,'Начисление очков 2023_1'!$B$4:$C$117,2,FALSE),0)</f>
        <v>0</v>
      </c>
      <c r="CK87" s="32" t="s">
        <v>572</v>
      </c>
      <c r="CL87" s="31">
        <f>IFERROR(VLOOKUP(CK87,'Начисление очков 2023'!$V$4:$W$69,2,FALSE),0)</f>
        <v>0</v>
      </c>
      <c r="CM87" s="6" t="s">
        <v>572</v>
      </c>
      <c r="CN87" s="28">
        <f>IFERROR(VLOOKUP(CM87,'Начисление очков 2023'!$AF$4:$AG$69,2,FALSE),0)</f>
        <v>0</v>
      </c>
      <c r="CO87" s="32" t="s">
        <v>572</v>
      </c>
      <c r="CP87" s="31">
        <f>IFERROR(VLOOKUP(CO87,'Начисление очков 2023'!$G$4:$H$69,2,FALSE),0)</f>
        <v>0</v>
      </c>
      <c r="CQ87" s="6" t="s">
        <v>572</v>
      </c>
      <c r="CR87" s="28">
        <f>IFERROR(VLOOKUP(CQ87,'Начисление очков 2023'!$AA$4:$AB$69,2,FALSE),0)</f>
        <v>0</v>
      </c>
      <c r="CS87" s="32" t="s">
        <v>572</v>
      </c>
      <c r="CT87" s="31">
        <f>IFERROR(VLOOKUP(CS87,'Начисление очков 2023'!$Q$4:$R$69,2,FALSE),0)</f>
        <v>0</v>
      </c>
      <c r="CU87" s="6" t="s">
        <v>572</v>
      </c>
      <c r="CV87" s="28">
        <f>IFERROR(VLOOKUP(CU87,'Начисление очков 2023'!$AF$4:$AG$69,2,FALSE),0)</f>
        <v>0</v>
      </c>
      <c r="CW87" s="32" t="s">
        <v>572</v>
      </c>
      <c r="CX87" s="31">
        <f>IFERROR(VLOOKUP(CW87,'Начисление очков 2023'!$AA$4:$AB$69,2,FALSE),0)</f>
        <v>0</v>
      </c>
      <c r="CY87" s="6" t="s">
        <v>572</v>
      </c>
      <c r="CZ87" s="28">
        <f>IFERROR(VLOOKUP(CY87,'Начисление очков 2023'!$AA$4:$AB$69,2,FALSE),0)</f>
        <v>0</v>
      </c>
      <c r="DA87" s="32" t="s">
        <v>572</v>
      </c>
      <c r="DB87" s="31">
        <f>IFERROR(VLOOKUP(DA87,'Начисление очков 2023'!$L$4:$M$69,2,FALSE),0)</f>
        <v>0</v>
      </c>
      <c r="DC87" s="6" t="s">
        <v>572</v>
      </c>
      <c r="DD87" s="28">
        <f>IFERROR(VLOOKUP(DC87,'Начисление очков 2023'!$L$4:$M$69,2,FALSE),0)</f>
        <v>0</v>
      </c>
      <c r="DE87" s="32" t="s">
        <v>572</v>
      </c>
      <c r="DF87" s="31">
        <f>IFERROR(VLOOKUP(DE87,'Начисление очков 2023'!$G$4:$H$69,2,FALSE),0)</f>
        <v>0</v>
      </c>
      <c r="DG87" s="6" t="s">
        <v>572</v>
      </c>
      <c r="DH87" s="28">
        <f>IFERROR(VLOOKUP(DG87,'Начисление очков 2023'!$AA$4:$AB$69,2,FALSE),0)</f>
        <v>0</v>
      </c>
      <c r="DI87" s="32" t="s">
        <v>572</v>
      </c>
      <c r="DJ87" s="31">
        <f>IFERROR(VLOOKUP(DI87,'Начисление очков 2023'!$AF$4:$AG$69,2,FALSE),0)</f>
        <v>0</v>
      </c>
      <c r="DK87" s="6" t="s">
        <v>572</v>
      </c>
      <c r="DL87" s="28">
        <f>IFERROR(VLOOKUP(DK87,'Начисление очков 2023'!$V$4:$W$69,2,FALSE),0)</f>
        <v>0</v>
      </c>
      <c r="DM87" s="32" t="s">
        <v>572</v>
      </c>
      <c r="DN87" s="31">
        <f>IFERROR(VLOOKUP(DM87,'Начисление очков 2023'!$Q$4:$R$69,2,FALSE),0)</f>
        <v>0</v>
      </c>
      <c r="DO87" s="6" t="s">
        <v>572</v>
      </c>
      <c r="DP87" s="28">
        <f>IFERROR(VLOOKUP(DO87,'Начисление очков 2023'!$AA$4:$AB$69,2,FALSE),0)</f>
        <v>0</v>
      </c>
      <c r="DQ87" s="32" t="s">
        <v>572</v>
      </c>
      <c r="DR87" s="31">
        <f>IFERROR(VLOOKUP(DQ87,'Начисление очков 2023'!$AA$4:$AB$69,2,FALSE),0)</f>
        <v>0</v>
      </c>
      <c r="DS87" s="6"/>
      <c r="DT87" s="28">
        <f>IFERROR(VLOOKUP(DS87,'Начисление очков 2023'!$AA$4:$AB$69,2,FALSE),0)</f>
        <v>0</v>
      </c>
      <c r="DU87" s="32" t="s">
        <v>572</v>
      </c>
      <c r="DV87" s="31">
        <f>IFERROR(VLOOKUP(DU87,'Начисление очков 2023'!$AF$4:$AG$69,2,FALSE),0)</f>
        <v>0</v>
      </c>
      <c r="DW87" s="6"/>
      <c r="DX87" s="28">
        <f>IFERROR(VLOOKUP(DW87,'Начисление очков 2023'!$AA$4:$AB$69,2,FALSE),0)</f>
        <v>0</v>
      </c>
      <c r="DY87" s="32"/>
      <c r="DZ87" s="31">
        <f>IFERROR(VLOOKUP(DY87,'Начисление очков 2023'!$B$4:$C$69,2,FALSE),0)</f>
        <v>0</v>
      </c>
      <c r="EA87" s="6"/>
      <c r="EB87" s="28">
        <f>IFERROR(VLOOKUP(EA87,'Начисление очков 2023'!$AA$4:$AB$69,2,FALSE),0)</f>
        <v>0</v>
      </c>
      <c r="EC87" s="32"/>
      <c r="ED87" s="31">
        <f>IFERROR(VLOOKUP(EC87,'Начисление очков 2023'!$V$4:$W$69,2,FALSE),0)</f>
        <v>0</v>
      </c>
      <c r="EE87" s="6"/>
      <c r="EF87" s="28">
        <f>IFERROR(VLOOKUP(EE87,'Начисление очков 2023'!$AA$4:$AB$69,2,FALSE),0)</f>
        <v>0</v>
      </c>
      <c r="EG87" s="32"/>
      <c r="EH87" s="31">
        <f>IFERROR(VLOOKUP(EG87,'Начисление очков 2023'!$AA$4:$AB$69,2,FALSE),0)</f>
        <v>0</v>
      </c>
      <c r="EI87" s="6"/>
      <c r="EJ87" s="28">
        <f>IFERROR(VLOOKUP(EI87,'Начисление очков 2023'!$G$4:$H$69,2,FALSE),0)</f>
        <v>0</v>
      </c>
      <c r="EK87" s="32"/>
      <c r="EL87" s="31">
        <f>IFERROR(VLOOKUP(EK87,'Начисление очков 2023'!$V$4:$W$69,2,FALSE),0)</f>
        <v>0</v>
      </c>
      <c r="EM87" s="6"/>
      <c r="EN87" s="28">
        <f>IFERROR(VLOOKUP(EM87,'Начисление очков 2023'!$B$4:$C$101,2,FALSE),0)</f>
        <v>0</v>
      </c>
      <c r="EO87" s="32"/>
      <c r="EP87" s="31">
        <f>IFERROR(VLOOKUP(EO87,'Начисление очков 2023'!$AA$4:$AB$69,2,FALSE),0)</f>
        <v>0</v>
      </c>
      <c r="EQ87" s="6"/>
      <c r="ER87" s="28">
        <f>IFERROR(VLOOKUP(EQ87,'Начисление очков 2023'!$AF$4:$AG$69,2,FALSE),0)</f>
        <v>0</v>
      </c>
      <c r="ES87" s="32"/>
      <c r="ET87" s="31">
        <f>IFERROR(VLOOKUP(ES87,'Начисление очков 2023'!$B$4:$C$101,2,FALSE),0)</f>
        <v>0</v>
      </c>
      <c r="EU87" s="6"/>
      <c r="EV87" s="28">
        <f>IFERROR(VLOOKUP(EU87,'Начисление очков 2023'!$G$4:$H$69,2,FALSE),0)</f>
        <v>0</v>
      </c>
      <c r="EW87" s="32"/>
      <c r="EX87" s="31">
        <f>IFERROR(VLOOKUP(EW87,'Начисление очков 2023'!$AF$4:$AG$69,2,FALSE),0)</f>
        <v>0</v>
      </c>
      <c r="EY87" s="6"/>
      <c r="EZ87" s="28">
        <f>IFERROR(VLOOKUP(EY87,'Начисление очков 2023'!$AA$4:$AB$69,2,FALSE),0)</f>
        <v>0</v>
      </c>
      <c r="FA87" s="32"/>
      <c r="FB87" s="31">
        <f>IFERROR(VLOOKUP(FA87,'Начисление очков 2023'!$L$4:$M$69,2,FALSE),0)</f>
        <v>0</v>
      </c>
      <c r="FC87" s="6"/>
      <c r="FD87" s="28">
        <f>IFERROR(VLOOKUP(FC87,'Начисление очков 2023'!$AF$4:$AG$69,2,FALSE),0)</f>
        <v>0</v>
      </c>
      <c r="FE87" s="32"/>
      <c r="FF87" s="31">
        <f>IFERROR(VLOOKUP(FE87,'Начисление очков 2023'!$AA$4:$AB$69,2,FALSE),0)</f>
        <v>0</v>
      </c>
      <c r="FG87" s="6"/>
      <c r="FH87" s="28">
        <f>IFERROR(VLOOKUP(FG87,'Начисление очков 2023'!$G$4:$H$69,2,FALSE),0)</f>
        <v>0</v>
      </c>
      <c r="FI87" s="32"/>
      <c r="FJ87" s="31">
        <f>IFERROR(VLOOKUP(FI87,'Начисление очков 2023'!$AA$4:$AB$69,2,FALSE),0)</f>
        <v>0</v>
      </c>
      <c r="FK87" s="6"/>
      <c r="FL87" s="28">
        <f>IFERROR(VLOOKUP(FK87,'Начисление очков 2023'!$AA$4:$AB$69,2,FALSE),0)</f>
        <v>0</v>
      </c>
      <c r="FM87" s="32"/>
      <c r="FN87" s="31">
        <f>IFERROR(VLOOKUP(FM87,'Начисление очков 2023'!$AA$4:$AB$69,2,FALSE),0)</f>
        <v>0</v>
      </c>
      <c r="FO87" s="6"/>
      <c r="FP87" s="28">
        <f>IFERROR(VLOOKUP(FO87,'Начисление очков 2023'!$AF$4:$AG$69,2,FALSE),0)</f>
        <v>0</v>
      </c>
      <c r="FQ87" s="109">
        <v>78</v>
      </c>
      <c r="FR87" s="110">
        <v>-1</v>
      </c>
      <c r="FS87" s="110"/>
      <c r="FT87" s="109">
        <v>3.5</v>
      </c>
      <c r="FU87" s="111"/>
      <c r="FV87" s="108">
        <v>229</v>
      </c>
      <c r="FW87" s="106">
        <v>0</v>
      </c>
      <c r="FX87" s="107" t="s">
        <v>563</v>
      </c>
      <c r="FY87" s="108">
        <v>229</v>
      </c>
      <c r="FZ87" s="127"/>
      <c r="GA87" s="121">
        <f>IFERROR(VLOOKUP(FZ87,'Начисление очков 2023'!$AA$4:$AB$69,2,FALSE),0)</f>
        <v>0</v>
      </c>
    </row>
    <row r="88" spans="1:183" ht="15.95" customHeight="1" x14ac:dyDescent="0.25">
      <c r="B88" s="6" t="str">
        <f>IFERROR(INDEX('Ласт турнир'!$A$1:$A$96,MATCH($D88,'Ласт турнир'!$B$1:$B$96,0)),"")</f>
        <v/>
      </c>
      <c r="D88" s="39" t="s">
        <v>128</v>
      </c>
      <c r="E88" s="40">
        <f>E87+1</f>
        <v>79</v>
      </c>
      <c r="F88" s="59" t="str">
        <f>IF(FQ88=0," ",IF(FQ88-E88=0," ",FQ88-E88))</f>
        <v xml:space="preserve"> </v>
      </c>
      <c r="G88" s="44"/>
      <c r="H88" s="54">
        <v>4.5</v>
      </c>
      <c r="I88" s="134"/>
      <c r="J88" s="139">
        <f>AB88+AP88+BB88+BN88+BR88+SUMPRODUCT(LARGE((T88,V88,X88,Z88,AD88,AF88,AH88,AJ88,AL88,AN88,AR88,AT88,AV88,AX88,AZ88,BD88,BF88,BH88,BJ88,BL88,BP88,BT88,BV88,BX88,BZ88,CB88,CD88,CF88,CH88,CJ88,CL88,CN88,CP88,CR88,CT88,CV88,CX88,CZ88,DB88,DD88,DF88,DH88,DJ88,DL88,DN88,DP88,DR88,DT88,DV88,DX88,DZ88,EB88,ED88,EF88,EH88,EJ88,EL88,EN88,EP88,ER88,ET88,EV88,EX88,EZ88,FB88,FD88,FF88,FH88,FJ88,FL88,FN88,FP88),{1,2,3,4,5,6,7,8}))</f>
        <v>226</v>
      </c>
      <c r="K88" s="135">
        <f>J88-FV88</f>
        <v>0</v>
      </c>
      <c r="L88" s="140" t="str">
        <f>IF(SUMIF(S88:FP88,"&lt;0")&lt;&gt;0,SUMIF(S88:FP88,"&lt;0")*(-1)," ")</f>
        <v xml:space="preserve"> </v>
      </c>
      <c r="M88" s="141">
        <f>T88+V88+X88+Z88+AB88+AD88+AF88+AH88+AJ88+AL88+AN88+AP88+AR88+AT88+AV88+AX88+AZ88+BB88+BD88+BF88+BH88+BJ88+BL88+BN88+BP88+BR88+BT88+BV88+BX88+BZ88+CB88+CD88+CF88+CH88+CJ88+CL88+CN88+CP88+CR88+CT88+CV88+CX88+CZ88+DB88+DD88+DF88+DH88+DJ88+DL88+DN88+DP88+DR88+DT88+DV88+DX88+DZ88+EB88+ED88+EF88+EH88+EJ88+EL88+EN88+EP88+ER88+ET88+EV88+EX88+EZ88+FB88+FD88+FF88+FH88+FJ88+FL88+FN88+FP88</f>
        <v>226</v>
      </c>
      <c r="N88" s="135">
        <f>M88-FY88</f>
        <v>0</v>
      </c>
      <c r="O88" s="136">
        <f>ROUNDUP(COUNTIF(S88:FP88,"&gt; 0")/2,0)</f>
        <v>4</v>
      </c>
      <c r="P88" s="142">
        <f>IF(O88=0,"-",IF(O88-R88&gt;8,J88/(8+R88),J88/O88))</f>
        <v>56.5</v>
      </c>
      <c r="Q88" s="145">
        <f>IF(OR(M88=0,O88=0),"-",M88/O88)</f>
        <v>56.5</v>
      </c>
      <c r="R88" s="150">
        <f>+IF(AA88="",0,1)+IF(AO88="",0,1)++IF(BA88="",0,1)+IF(BM88="",0,1)+IF(BQ88="",0,1)</f>
        <v>2</v>
      </c>
      <c r="S88" s="6" t="s">
        <v>572</v>
      </c>
      <c r="T88" s="28">
        <f>IFERROR(VLOOKUP(S88,'Начисление очков 2024'!$AA$4:$AB$69,2,FALSE),0)</f>
        <v>0</v>
      </c>
      <c r="U88" s="32" t="s">
        <v>572</v>
      </c>
      <c r="V88" s="31">
        <f>IFERROR(VLOOKUP(U88,'Начисление очков 2024'!$AA$4:$AB$69,2,FALSE),0)</f>
        <v>0</v>
      </c>
      <c r="W88" s="6" t="s">
        <v>572</v>
      </c>
      <c r="X88" s="28">
        <f>IFERROR(VLOOKUP(W88,'Начисление очков 2024'!$L$4:$M$69,2,FALSE),0)</f>
        <v>0</v>
      </c>
      <c r="Y88" s="32" t="s">
        <v>572</v>
      </c>
      <c r="Z88" s="31">
        <f>IFERROR(VLOOKUP(Y88,'Начисление очков 2024'!$AA$4:$AB$69,2,FALSE),0)</f>
        <v>0</v>
      </c>
      <c r="AA88" s="6">
        <v>16</v>
      </c>
      <c r="AB88" s="28">
        <f>ROUND(IFERROR(VLOOKUP(AA88,'Начисление очков 2024'!$L$4:$M$69,2,FALSE),0)/4,0)</f>
        <v>8</v>
      </c>
      <c r="AC88" s="32" t="s">
        <v>572</v>
      </c>
      <c r="AD88" s="31">
        <f>IFERROR(VLOOKUP(AC88,'Начисление очков 2024'!$AA$4:$AB$69,2,FALSE),0)</f>
        <v>0</v>
      </c>
      <c r="AE88" s="6" t="s">
        <v>572</v>
      </c>
      <c r="AF88" s="28">
        <f>IFERROR(VLOOKUP(AE88,'Начисление очков 2024'!$AA$4:$AB$69,2,FALSE),0)</f>
        <v>0</v>
      </c>
      <c r="AG88" s="32" t="s">
        <v>572</v>
      </c>
      <c r="AH88" s="31">
        <f>IFERROR(VLOOKUP(AG88,'Начисление очков 2024'!$Q$4:$R$69,2,FALSE),0)</f>
        <v>0</v>
      </c>
      <c r="AI88" s="6" t="s">
        <v>572</v>
      </c>
      <c r="AJ88" s="28">
        <f>IFERROR(VLOOKUP(AI88,'Начисление очков 2024'!$AA$4:$AB$69,2,FALSE),0)</f>
        <v>0</v>
      </c>
      <c r="AK88" s="32" t="s">
        <v>572</v>
      </c>
      <c r="AL88" s="31">
        <f>IFERROR(VLOOKUP(AK88,'Начисление очков 2024'!$AA$4:$AB$69,2,FALSE),0)</f>
        <v>0</v>
      </c>
      <c r="AM88" s="6" t="s">
        <v>572</v>
      </c>
      <c r="AN88" s="28">
        <f>IFERROR(VLOOKUP(AM88,'Начисление очков 2023'!$AF$4:$AG$69,2,FALSE),0)</f>
        <v>0</v>
      </c>
      <c r="AO88" s="32">
        <v>6</v>
      </c>
      <c r="AP88" s="31">
        <f>ROUND(IFERROR(VLOOKUP(AO88,'Начисление очков 2024'!$G$4:$H$69,2,FALSE),0)/4,0)</f>
        <v>33</v>
      </c>
      <c r="AQ88" s="6" t="s">
        <v>572</v>
      </c>
      <c r="AR88" s="28">
        <f>IFERROR(VLOOKUP(AQ88,'Начисление очков 2024'!$AA$4:$AB$69,2,FALSE),0)</f>
        <v>0</v>
      </c>
      <c r="AS88" s="32" t="s">
        <v>572</v>
      </c>
      <c r="AT88" s="31">
        <f>IFERROR(VLOOKUP(AS88,'Начисление очков 2024'!$G$4:$H$69,2,FALSE),0)</f>
        <v>0</v>
      </c>
      <c r="AU88" s="6" t="s">
        <v>572</v>
      </c>
      <c r="AV88" s="28">
        <f>IFERROR(VLOOKUP(AU88,'Начисление очков 2023'!$V$4:$W$69,2,FALSE),0)</f>
        <v>0</v>
      </c>
      <c r="AW88" s="32" t="s">
        <v>572</v>
      </c>
      <c r="AX88" s="31">
        <f>IFERROR(VLOOKUP(AW88,'Начисление очков 2024'!$Q$4:$R$69,2,FALSE),0)</f>
        <v>0</v>
      </c>
      <c r="AY88" s="6" t="s">
        <v>572</v>
      </c>
      <c r="AZ88" s="28">
        <f>IFERROR(VLOOKUP(AY88,'Начисление очков 2024'!$AA$4:$AB$69,2,FALSE),0)</f>
        <v>0</v>
      </c>
      <c r="BA88" s="32" t="s">
        <v>572</v>
      </c>
      <c r="BB88" s="31">
        <f>ROUND(IFERROR(VLOOKUP(BA88,'Начисление очков 2024'!$G$4:$H$69,2,FALSE),0)/4,0)</f>
        <v>0</v>
      </c>
      <c r="BC88" s="6" t="s">
        <v>572</v>
      </c>
      <c r="BD88" s="28">
        <f>IFERROR(VLOOKUP(BC88,'Начисление очков 2023'!$AA$4:$AB$69,2,FALSE),0)</f>
        <v>0</v>
      </c>
      <c r="BE88" s="32">
        <v>16</v>
      </c>
      <c r="BF88" s="31">
        <f>IFERROR(VLOOKUP(BE88,'Начисление очков 2024'!$G$4:$H$69,2,FALSE),0)</f>
        <v>55</v>
      </c>
      <c r="BG88" s="6" t="s">
        <v>572</v>
      </c>
      <c r="BH88" s="28">
        <f>IFERROR(VLOOKUP(BG88,'Начисление очков 2024'!$Q$4:$R$69,2,FALSE),0)</f>
        <v>0</v>
      </c>
      <c r="BI88" s="32" t="s">
        <v>572</v>
      </c>
      <c r="BJ88" s="31">
        <f>IFERROR(VLOOKUP(BI88,'Начисление очков 2024'!$AA$4:$AB$69,2,FALSE),0)</f>
        <v>0</v>
      </c>
      <c r="BK88" s="6" t="s">
        <v>572</v>
      </c>
      <c r="BL88" s="28">
        <f>IFERROR(VLOOKUP(BK88,'Начисление очков 2023'!$V$4:$W$69,2,FALSE),0)</f>
        <v>0</v>
      </c>
      <c r="BM88" s="32" t="s">
        <v>572</v>
      </c>
      <c r="BN88" s="31">
        <f>ROUND(IFERROR(VLOOKUP(BM88,'Начисление очков 2023'!$L$4:$M$69,2,FALSE),0)/4,0)</f>
        <v>0</v>
      </c>
      <c r="BO88" s="6" t="s">
        <v>572</v>
      </c>
      <c r="BP88" s="28">
        <f>IFERROR(VLOOKUP(BO88,'Начисление очков 2023'!$AA$4:$AB$69,2,FALSE),0)</f>
        <v>0</v>
      </c>
      <c r="BQ88" s="32" t="s">
        <v>572</v>
      </c>
      <c r="BR88" s="31">
        <f>ROUND(IFERROR(VLOOKUP(BQ88,'Начисление очков 2023'!$L$4:$M$69,2,FALSE),0)/4,0)</f>
        <v>0</v>
      </c>
      <c r="BS88" s="6" t="s">
        <v>572</v>
      </c>
      <c r="BT88" s="28">
        <f>IFERROR(VLOOKUP(BS88,'Начисление очков 2023'!$AA$4:$AB$69,2,FALSE),0)</f>
        <v>0</v>
      </c>
      <c r="BU88" s="32" t="s">
        <v>572</v>
      </c>
      <c r="BV88" s="31">
        <f>IFERROR(VLOOKUP(BU88,'Начисление очков 2023'!$L$4:$M$69,2,FALSE),0)</f>
        <v>0</v>
      </c>
      <c r="BW88" s="6" t="s">
        <v>572</v>
      </c>
      <c r="BX88" s="28">
        <f>IFERROR(VLOOKUP(BW88,'Начисление очков 2023'!$AA$4:$AB$69,2,FALSE),0)</f>
        <v>0</v>
      </c>
      <c r="BY88" s="32" t="s">
        <v>572</v>
      </c>
      <c r="BZ88" s="31">
        <f>IFERROR(VLOOKUP(BY88,'Начисление очков 2023'!$AF$4:$AG$69,2,FALSE),0)</f>
        <v>0</v>
      </c>
      <c r="CA88" s="6" t="s">
        <v>572</v>
      </c>
      <c r="CB88" s="28">
        <f>IFERROR(VLOOKUP(CA88,'Начисление очков 2023'!$V$4:$W$69,2,FALSE),0)</f>
        <v>0</v>
      </c>
      <c r="CC88" s="32" t="s">
        <v>572</v>
      </c>
      <c r="CD88" s="31">
        <f>IFERROR(VLOOKUP(CC88,'Начисление очков 2023'!$AA$4:$AB$69,2,FALSE),0)</f>
        <v>0</v>
      </c>
      <c r="CE88" s="47"/>
      <c r="CF88" s="96"/>
      <c r="CG88" s="32" t="s">
        <v>572</v>
      </c>
      <c r="CH88" s="31">
        <f>IFERROR(VLOOKUP(CG88,'Начисление очков 2023'!$AA$4:$AB$69,2,FALSE),0)</f>
        <v>0</v>
      </c>
      <c r="CI88" s="6" t="s">
        <v>572</v>
      </c>
      <c r="CJ88" s="28">
        <f>IFERROR(VLOOKUP(CI88,'Начисление очков 2023_1'!$B$4:$C$117,2,FALSE),0)</f>
        <v>0</v>
      </c>
      <c r="CK88" s="32" t="s">
        <v>572</v>
      </c>
      <c r="CL88" s="31">
        <f>IFERROR(VLOOKUP(CK88,'Начисление очков 2023'!$V$4:$W$69,2,FALSE),0)</f>
        <v>0</v>
      </c>
      <c r="CM88" s="6" t="s">
        <v>572</v>
      </c>
      <c r="CN88" s="28">
        <f>IFERROR(VLOOKUP(CM88,'Начисление очков 2023'!$AF$4:$AG$69,2,FALSE),0)</f>
        <v>0</v>
      </c>
      <c r="CO88" s="32" t="s">
        <v>572</v>
      </c>
      <c r="CP88" s="31">
        <f>IFERROR(VLOOKUP(CO88,'Начисление очков 2023'!$G$4:$H$69,2,FALSE),0)</f>
        <v>0</v>
      </c>
      <c r="CQ88" s="6" t="s">
        <v>572</v>
      </c>
      <c r="CR88" s="28">
        <f>IFERROR(VLOOKUP(CQ88,'Начисление очков 2023'!$AA$4:$AB$69,2,FALSE),0)</f>
        <v>0</v>
      </c>
      <c r="CS88" s="32" t="s">
        <v>572</v>
      </c>
      <c r="CT88" s="31">
        <f>IFERROR(VLOOKUP(CS88,'Начисление очков 2023'!$Q$4:$R$69,2,FALSE),0)</f>
        <v>0</v>
      </c>
      <c r="CU88" s="6" t="s">
        <v>572</v>
      </c>
      <c r="CV88" s="28">
        <f>IFERROR(VLOOKUP(CU88,'Начисление очков 2023'!$AF$4:$AG$69,2,FALSE),0)</f>
        <v>0</v>
      </c>
      <c r="CW88" s="32" t="s">
        <v>572</v>
      </c>
      <c r="CX88" s="31">
        <f>IFERROR(VLOOKUP(CW88,'Начисление очков 2023'!$AA$4:$AB$69,2,FALSE),0)</f>
        <v>0</v>
      </c>
      <c r="CY88" s="6" t="s">
        <v>572</v>
      </c>
      <c r="CZ88" s="28">
        <f>IFERROR(VLOOKUP(CY88,'Начисление очков 2023'!$AA$4:$AB$69,2,FALSE),0)</f>
        <v>0</v>
      </c>
      <c r="DA88" s="32" t="s">
        <v>572</v>
      </c>
      <c r="DB88" s="31">
        <f>IFERROR(VLOOKUP(DA88,'Начисление очков 2023'!$L$4:$M$69,2,FALSE),0)</f>
        <v>0</v>
      </c>
      <c r="DC88" s="6" t="s">
        <v>572</v>
      </c>
      <c r="DD88" s="28">
        <f>IFERROR(VLOOKUP(DC88,'Начисление очков 2023'!$L$4:$M$69,2,FALSE),0)</f>
        <v>0</v>
      </c>
      <c r="DE88" s="32" t="s">
        <v>572</v>
      </c>
      <c r="DF88" s="31">
        <f>IFERROR(VLOOKUP(DE88,'Начисление очков 2023'!$G$4:$H$69,2,FALSE),0)</f>
        <v>0</v>
      </c>
      <c r="DG88" s="6" t="s">
        <v>572</v>
      </c>
      <c r="DH88" s="28">
        <f>IFERROR(VLOOKUP(DG88,'Начисление очков 2023'!$AA$4:$AB$69,2,FALSE),0)</f>
        <v>0</v>
      </c>
      <c r="DI88" s="32" t="s">
        <v>572</v>
      </c>
      <c r="DJ88" s="31">
        <f>IFERROR(VLOOKUP(DI88,'Начисление очков 2023'!$AF$4:$AG$69,2,FALSE),0)</f>
        <v>0</v>
      </c>
      <c r="DK88" s="6" t="s">
        <v>572</v>
      </c>
      <c r="DL88" s="28">
        <f>IFERROR(VLOOKUP(DK88,'Начисление очков 2023'!$V$4:$W$69,2,FALSE),0)</f>
        <v>0</v>
      </c>
      <c r="DM88" s="32" t="s">
        <v>572</v>
      </c>
      <c r="DN88" s="31">
        <f>IFERROR(VLOOKUP(DM88,'Начисление очков 2023'!$Q$4:$R$69,2,FALSE),0)</f>
        <v>0</v>
      </c>
      <c r="DO88" s="6" t="s">
        <v>572</v>
      </c>
      <c r="DP88" s="28">
        <f>IFERROR(VLOOKUP(DO88,'Начисление очков 2023'!$AA$4:$AB$69,2,FALSE),0)</f>
        <v>0</v>
      </c>
      <c r="DQ88" s="32" t="s">
        <v>572</v>
      </c>
      <c r="DR88" s="31">
        <f>IFERROR(VLOOKUP(DQ88,'Начисление очков 2023'!$AA$4:$AB$69,2,FALSE),0)</f>
        <v>0</v>
      </c>
      <c r="DS88" s="6" t="s">
        <v>572</v>
      </c>
      <c r="DT88" s="28">
        <f>IFERROR(VLOOKUP(DS88,'Начисление очков 2023'!$AA$4:$AB$69,2,FALSE),0)</f>
        <v>0</v>
      </c>
      <c r="DU88" s="32" t="s">
        <v>572</v>
      </c>
      <c r="DV88" s="31">
        <f>IFERROR(VLOOKUP(DU88,'Начисление очков 2023'!$AF$4:$AG$69,2,FALSE),0)</f>
        <v>0</v>
      </c>
      <c r="DW88" s="6" t="s">
        <v>572</v>
      </c>
      <c r="DX88" s="28">
        <f>IFERROR(VLOOKUP(DW88,'Начисление очков 2023'!$AA$4:$AB$69,2,FALSE),0)</f>
        <v>0</v>
      </c>
      <c r="DY88" s="32" t="s">
        <v>572</v>
      </c>
      <c r="DZ88" s="31">
        <f>IFERROR(VLOOKUP(DY88,'Начисление очков 2023'!$B$4:$C$69,2,FALSE),0)</f>
        <v>0</v>
      </c>
      <c r="EA88" s="6" t="s">
        <v>572</v>
      </c>
      <c r="EB88" s="28">
        <f>IFERROR(VLOOKUP(EA88,'Начисление очков 2023'!$AA$4:$AB$69,2,FALSE),0)</f>
        <v>0</v>
      </c>
      <c r="EC88" s="32" t="s">
        <v>572</v>
      </c>
      <c r="ED88" s="31">
        <f>IFERROR(VLOOKUP(EC88,'Начисление очков 2023'!$V$4:$W$69,2,FALSE),0)</f>
        <v>0</v>
      </c>
      <c r="EE88" s="6" t="s">
        <v>572</v>
      </c>
      <c r="EF88" s="28">
        <f>IFERROR(VLOOKUP(EE88,'Начисление очков 2023'!$AA$4:$AB$69,2,FALSE),0)</f>
        <v>0</v>
      </c>
      <c r="EG88" s="32" t="s">
        <v>572</v>
      </c>
      <c r="EH88" s="31">
        <f>IFERROR(VLOOKUP(EG88,'Начисление очков 2023'!$AA$4:$AB$69,2,FALSE),0)</f>
        <v>0</v>
      </c>
      <c r="EI88" s="6" t="s">
        <v>572</v>
      </c>
      <c r="EJ88" s="28">
        <f>IFERROR(VLOOKUP(EI88,'Начисление очков 2023'!$G$4:$H$69,2,FALSE),0)</f>
        <v>0</v>
      </c>
      <c r="EK88" s="32" t="s">
        <v>572</v>
      </c>
      <c r="EL88" s="31">
        <f>IFERROR(VLOOKUP(EK88,'Начисление очков 2023'!$V$4:$W$69,2,FALSE),0)</f>
        <v>0</v>
      </c>
      <c r="EM88" s="6" t="s">
        <v>572</v>
      </c>
      <c r="EN88" s="28">
        <f>IFERROR(VLOOKUP(EM88,'Начисление очков 2023'!$B$4:$C$101,2,FALSE),0)</f>
        <v>0</v>
      </c>
      <c r="EO88" s="32" t="s">
        <v>572</v>
      </c>
      <c r="EP88" s="31">
        <f>IFERROR(VLOOKUP(EO88,'Начисление очков 2023'!$AA$4:$AB$69,2,FALSE),0)</f>
        <v>0</v>
      </c>
      <c r="EQ88" s="6" t="s">
        <v>572</v>
      </c>
      <c r="ER88" s="28">
        <f>IFERROR(VLOOKUP(EQ88,'Начисление очков 2023'!$AF$4:$AG$69,2,FALSE),0)</f>
        <v>0</v>
      </c>
      <c r="ES88" s="32" t="s">
        <v>572</v>
      </c>
      <c r="ET88" s="31">
        <f>IFERROR(VLOOKUP(ES88,'Начисление очков 2023'!$B$4:$C$101,2,FALSE),0)</f>
        <v>0</v>
      </c>
      <c r="EU88" s="6">
        <v>6</v>
      </c>
      <c r="EV88" s="28">
        <f>IFERROR(VLOOKUP(EU88,'Начисление очков 2023'!$G$4:$H$69,2,FALSE),0)</f>
        <v>130</v>
      </c>
      <c r="EW88" s="32" t="s">
        <v>572</v>
      </c>
      <c r="EX88" s="31">
        <f>IFERROR(VLOOKUP(EW88,'Начисление очков 2023'!$AA$4:$AB$69,2,FALSE),0)</f>
        <v>0</v>
      </c>
      <c r="EY88" s="6"/>
      <c r="EZ88" s="28">
        <f>IFERROR(VLOOKUP(EY88,'Начисление очков 2023'!$AA$4:$AB$69,2,FALSE),0)</f>
        <v>0</v>
      </c>
      <c r="FA88" s="32" t="s">
        <v>572</v>
      </c>
      <c r="FB88" s="31">
        <f>IFERROR(VLOOKUP(FA88,'Начисление очков 2023'!$L$4:$M$69,2,FALSE),0)</f>
        <v>0</v>
      </c>
      <c r="FC88" s="6" t="s">
        <v>572</v>
      </c>
      <c r="FD88" s="28">
        <f>IFERROR(VLOOKUP(FC88,'Начисление очков 2023'!$AF$4:$AG$69,2,FALSE),0)</f>
        <v>0</v>
      </c>
      <c r="FE88" s="32" t="s">
        <v>572</v>
      </c>
      <c r="FF88" s="31">
        <f>IFERROR(VLOOKUP(FE88,'Начисление очков 2023'!$AA$4:$AB$69,2,FALSE),0)</f>
        <v>0</v>
      </c>
      <c r="FG88" s="6" t="s">
        <v>572</v>
      </c>
      <c r="FH88" s="28">
        <f>IFERROR(VLOOKUP(FG88,'Начисление очков 2023'!$G$4:$H$69,2,FALSE),0)</f>
        <v>0</v>
      </c>
      <c r="FI88" s="32" t="s">
        <v>572</v>
      </c>
      <c r="FJ88" s="31">
        <f>IFERROR(VLOOKUP(FI88,'Начисление очков 2023'!$AA$4:$AB$69,2,FALSE),0)</f>
        <v>0</v>
      </c>
      <c r="FK88" s="6" t="s">
        <v>572</v>
      </c>
      <c r="FL88" s="28">
        <f>IFERROR(VLOOKUP(FK88,'Начисление очков 2023'!$AA$4:$AB$69,2,FALSE),0)</f>
        <v>0</v>
      </c>
      <c r="FM88" s="32" t="s">
        <v>572</v>
      </c>
      <c r="FN88" s="31">
        <f>IFERROR(VLOOKUP(FM88,'Начисление очков 2023'!$AA$4:$AB$69,2,FALSE),0)</f>
        <v>0</v>
      </c>
      <c r="FO88" s="6" t="s">
        <v>572</v>
      </c>
      <c r="FP88" s="28">
        <f>IFERROR(VLOOKUP(FO88,'Начисление очков 2023'!$AF$4:$AG$69,2,FALSE),0)</f>
        <v>0</v>
      </c>
      <c r="FQ88" s="109">
        <v>79</v>
      </c>
      <c r="FR88" s="110">
        <v>-1</v>
      </c>
      <c r="FS88" s="110"/>
      <c r="FT88" s="109">
        <v>4.5</v>
      </c>
      <c r="FU88" s="111"/>
      <c r="FV88" s="108">
        <v>226</v>
      </c>
      <c r="FW88" s="106">
        <v>0</v>
      </c>
      <c r="FX88" s="107" t="s">
        <v>563</v>
      </c>
      <c r="FY88" s="108">
        <v>226</v>
      </c>
      <c r="FZ88" s="127" t="s">
        <v>572</v>
      </c>
      <c r="GA88" s="121">
        <f>IFERROR(VLOOKUP(FZ88,'Начисление очков 2023'!$AA$4:$AB$69,2,FALSE),0)</f>
        <v>0</v>
      </c>
    </row>
    <row r="89" spans="1:183" ht="15.95" customHeight="1" x14ac:dyDescent="0.25">
      <c r="B89" s="6" t="str">
        <f>IFERROR(INDEX('Ласт турнир'!$A$1:$A$96,MATCH($D89,'Ласт турнир'!$B$1:$B$96,0)),"")</f>
        <v/>
      </c>
      <c r="D89" s="39" t="s">
        <v>53</v>
      </c>
      <c r="E89" s="40">
        <f>E88+1</f>
        <v>80</v>
      </c>
      <c r="F89" s="59" t="str">
        <f>IF(FQ89=0," ",IF(FQ89-E89=0," ",FQ89-E89))</f>
        <v xml:space="preserve"> </v>
      </c>
      <c r="G89" s="44"/>
      <c r="H89" s="54">
        <v>4</v>
      </c>
      <c r="I89" s="134"/>
      <c r="J89" s="139">
        <f>AB89+AP89+BB89+BN89+BR89+SUMPRODUCT(LARGE((T89,V89,X89,Z89,AD89,AF89,AH89,AJ89,AL89,AN89,AR89,AT89,AV89,AX89,AZ89,BD89,BF89,BH89,BJ89,BL89,BP89,BT89,BV89,BX89,BZ89,CB89,CD89,CF89,CH89,CJ89,CL89,CN89,CP89,CR89,CT89,CV89,CX89,CZ89,DB89,DD89,DF89,DH89,DJ89,DL89,DN89,DP89,DR89,DT89,DV89,DX89,DZ89,EB89,ED89,EF89,EH89,EJ89,EL89,EN89,EP89,ER89,ET89,EV89,EX89,EZ89,FB89,FD89,FF89,FH89,FJ89,FL89,FN89,FP89),{1,2,3,4,5,6,7,8}))</f>
        <v>223</v>
      </c>
      <c r="K89" s="135">
        <f>J89-FV89</f>
        <v>0</v>
      </c>
      <c r="L89" s="140" t="str">
        <f>IF(SUMIF(S89:FP89,"&lt;0")&lt;&gt;0,SUMIF(S89:FP89,"&lt;0")*(-1)," ")</f>
        <v xml:space="preserve"> </v>
      </c>
      <c r="M89" s="141">
        <f>T89+V89+X89+Z89+AB89+AD89+AF89+AH89+AJ89+AL89+AN89+AP89+AR89+AT89+AV89+AX89+AZ89+BB89+BD89+BF89+BH89+BJ89+BL89+BN89+BP89+BR89+BT89+BV89+BX89+BZ89+CB89+CD89+CF89+CH89+CJ89+CL89+CN89+CP89+CR89+CT89+CV89+CX89+CZ89+DB89+DD89+DF89+DH89+DJ89+DL89+DN89+DP89+DR89+DT89+DV89+DX89+DZ89+EB89+ED89+EF89+EH89+EJ89+EL89+EN89+EP89+ER89+ET89+EV89+EX89+EZ89+FB89+FD89+FF89+FH89+FJ89+FL89+FN89+FP89</f>
        <v>223</v>
      </c>
      <c r="N89" s="135">
        <f>M89-FY89</f>
        <v>0</v>
      </c>
      <c r="O89" s="136">
        <f>ROUNDUP(COUNTIF(S89:FP89,"&gt; 0")/2,0)</f>
        <v>8</v>
      </c>
      <c r="P89" s="142">
        <f>IF(O89=0,"-",IF(O89-R89&gt;8,J89/(8+R89),J89/O89))</f>
        <v>27.875</v>
      </c>
      <c r="Q89" s="145">
        <f>IF(OR(M89=0,O89=0),"-",M89/O89)</f>
        <v>27.875</v>
      </c>
      <c r="R89" s="150">
        <f>+IF(AA89="",0,1)+IF(AO89="",0,1)++IF(BA89="",0,1)+IF(BM89="",0,1)+IF(BQ89="",0,1)</f>
        <v>2</v>
      </c>
      <c r="S89" s="6" t="s">
        <v>572</v>
      </c>
      <c r="T89" s="28">
        <f>IFERROR(VLOOKUP(S89,'Начисление очков 2024'!$AA$4:$AB$69,2,FALSE),0)</f>
        <v>0</v>
      </c>
      <c r="U89" s="32" t="s">
        <v>572</v>
      </c>
      <c r="V89" s="31">
        <f>IFERROR(VLOOKUP(U89,'Начисление очков 2024'!$AA$4:$AB$69,2,FALSE),0)</f>
        <v>0</v>
      </c>
      <c r="W89" s="6" t="s">
        <v>572</v>
      </c>
      <c r="X89" s="28">
        <f>IFERROR(VLOOKUP(W89,'Начисление очков 2024'!$L$4:$M$69,2,FALSE),0)</f>
        <v>0</v>
      </c>
      <c r="Y89" s="32" t="s">
        <v>572</v>
      </c>
      <c r="Z89" s="31">
        <f>IFERROR(VLOOKUP(Y89,'Начисление очков 2024'!$AA$4:$AB$69,2,FALSE),0)</f>
        <v>0</v>
      </c>
      <c r="AA89" s="6" t="s">
        <v>572</v>
      </c>
      <c r="AB89" s="28">
        <f>ROUND(IFERROR(VLOOKUP(AA89,'Начисление очков 2024'!$L$4:$M$69,2,FALSE),0)/4,0)</f>
        <v>0</v>
      </c>
      <c r="AC89" s="32" t="s">
        <v>572</v>
      </c>
      <c r="AD89" s="31">
        <f>IFERROR(VLOOKUP(AC89,'Начисление очков 2024'!$AA$4:$AB$69,2,FALSE),0)</f>
        <v>0</v>
      </c>
      <c r="AE89" s="6" t="s">
        <v>572</v>
      </c>
      <c r="AF89" s="28">
        <f>IFERROR(VLOOKUP(AE89,'Начисление очков 2024'!$AA$4:$AB$69,2,FALSE),0)</f>
        <v>0</v>
      </c>
      <c r="AG89" s="32" t="s">
        <v>572</v>
      </c>
      <c r="AH89" s="31">
        <f>IFERROR(VLOOKUP(AG89,'Начисление очков 2024'!$Q$4:$R$69,2,FALSE),0)</f>
        <v>0</v>
      </c>
      <c r="AI89" s="6" t="s">
        <v>572</v>
      </c>
      <c r="AJ89" s="28">
        <f>IFERROR(VLOOKUP(AI89,'Начисление очков 2024'!$AA$4:$AB$69,2,FALSE),0)</f>
        <v>0</v>
      </c>
      <c r="AK89" s="32" t="s">
        <v>572</v>
      </c>
      <c r="AL89" s="31">
        <f>IFERROR(VLOOKUP(AK89,'Начисление очков 2024'!$AA$4:$AB$69,2,FALSE),0)</f>
        <v>0</v>
      </c>
      <c r="AM89" s="6" t="s">
        <v>572</v>
      </c>
      <c r="AN89" s="28">
        <f>IFERROR(VLOOKUP(AM89,'Начисление очков 2023'!$AF$4:$AG$69,2,FALSE),0)</f>
        <v>0</v>
      </c>
      <c r="AO89" s="32" t="s">
        <v>572</v>
      </c>
      <c r="AP89" s="31">
        <f>ROUND(IFERROR(VLOOKUP(AO89,'Начисление очков 2024'!$G$4:$H$69,2,FALSE),0)/4,0)</f>
        <v>0</v>
      </c>
      <c r="AQ89" s="6" t="s">
        <v>572</v>
      </c>
      <c r="AR89" s="28">
        <f>IFERROR(VLOOKUP(AQ89,'Начисление очков 2024'!$AA$4:$AB$69,2,FALSE),0)</f>
        <v>0</v>
      </c>
      <c r="AS89" s="32">
        <v>20</v>
      </c>
      <c r="AT89" s="31">
        <f>IFERROR(VLOOKUP(AS89,'Начисление очков 2024'!$G$4:$H$69,2,FALSE),0)</f>
        <v>27</v>
      </c>
      <c r="AU89" s="6" t="s">
        <v>572</v>
      </c>
      <c r="AV89" s="28">
        <f>IFERROR(VLOOKUP(AU89,'Начисление очков 2023'!$V$4:$W$69,2,FALSE),0)</f>
        <v>0</v>
      </c>
      <c r="AW89" s="32" t="s">
        <v>572</v>
      </c>
      <c r="AX89" s="31">
        <f>IFERROR(VLOOKUP(AW89,'Начисление очков 2024'!$Q$4:$R$69,2,FALSE),0)</f>
        <v>0</v>
      </c>
      <c r="AY89" s="6" t="s">
        <v>572</v>
      </c>
      <c r="AZ89" s="28">
        <f>IFERROR(VLOOKUP(AY89,'Начисление очков 2024'!$AA$4:$AB$69,2,FALSE),0)</f>
        <v>0</v>
      </c>
      <c r="BA89" s="32">
        <v>16</v>
      </c>
      <c r="BB89" s="31">
        <f>ROUND(IFERROR(VLOOKUP(BA89,'Начисление очков 2024'!$G$4:$H$69,2,FALSE),0)/4,0)</f>
        <v>14</v>
      </c>
      <c r="BC89" s="6" t="s">
        <v>572</v>
      </c>
      <c r="BD89" s="28">
        <f>IFERROR(VLOOKUP(BC89,'Начисление очков 2023'!$AA$4:$AB$69,2,FALSE),0)</f>
        <v>0</v>
      </c>
      <c r="BE89" s="32">
        <v>32</v>
      </c>
      <c r="BF89" s="31">
        <f>IFERROR(VLOOKUP(BE89,'Начисление очков 2024'!$G$4:$H$69,2,FALSE),0)</f>
        <v>18</v>
      </c>
      <c r="BG89" s="6" t="s">
        <v>572</v>
      </c>
      <c r="BH89" s="28">
        <f>IFERROR(VLOOKUP(BG89,'Начисление очков 2024'!$Q$4:$R$69,2,FALSE),0)</f>
        <v>0</v>
      </c>
      <c r="BI89" s="32" t="s">
        <v>572</v>
      </c>
      <c r="BJ89" s="31">
        <f>IFERROR(VLOOKUP(BI89,'Начисление очков 2024'!$AA$4:$AB$69,2,FALSE),0)</f>
        <v>0</v>
      </c>
      <c r="BK89" s="6" t="s">
        <v>572</v>
      </c>
      <c r="BL89" s="28">
        <f>IFERROR(VLOOKUP(BK89,'Начисление очков 2023'!$V$4:$W$69,2,FALSE),0)</f>
        <v>0</v>
      </c>
      <c r="BM89" s="32" t="s">
        <v>572</v>
      </c>
      <c r="BN89" s="31">
        <f>ROUND(IFERROR(VLOOKUP(BM89,'Начисление очков 2023'!$L$4:$M$69,2,FALSE),0)/4,0)</f>
        <v>0</v>
      </c>
      <c r="BO89" s="6" t="s">
        <v>572</v>
      </c>
      <c r="BP89" s="28">
        <f>IFERROR(VLOOKUP(BO89,'Начисление очков 2023'!$AA$4:$AB$69,2,FALSE),0)</f>
        <v>0</v>
      </c>
      <c r="BQ89" s="32">
        <v>16</v>
      </c>
      <c r="BR89" s="31">
        <f>ROUND(IFERROR(VLOOKUP(BQ89,'Начисление очков 2023'!$L$4:$M$69,2,FALSE),0)/4,0)</f>
        <v>8</v>
      </c>
      <c r="BS89" s="6" t="s">
        <v>572</v>
      </c>
      <c r="BT89" s="28">
        <f>IFERROR(VLOOKUP(BS89,'Начисление очков 2023'!$AA$4:$AB$69,2,FALSE),0)</f>
        <v>0</v>
      </c>
      <c r="BU89" s="32" t="s">
        <v>572</v>
      </c>
      <c r="BV89" s="31">
        <f>IFERROR(VLOOKUP(BU89,'Начисление очков 2023'!$L$4:$M$69,2,FALSE),0)</f>
        <v>0</v>
      </c>
      <c r="BW89" s="6" t="s">
        <v>572</v>
      </c>
      <c r="BX89" s="28">
        <f>IFERROR(VLOOKUP(BW89,'Начисление очков 2023'!$AA$4:$AB$69,2,FALSE),0)</f>
        <v>0</v>
      </c>
      <c r="BY89" s="32" t="s">
        <v>572</v>
      </c>
      <c r="BZ89" s="31">
        <f>IFERROR(VLOOKUP(BY89,'Начисление очков 2023'!$AF$4:$AG$69,2,FALSE),0)</f>
        <v>0</v>
      </c>
      <c r="CA89" s="6" t="s">
        <v>572</v>
      </c>
      <c r="CB89" s="28">
        <f>IFERROR(VLOOKUP(CA89,'Начисление очков 2023'!$V$4:$W$69,2,FALSE),0)</f>
        <v>0</v>
      </c>
      <c r="CC89" s="32" t="s">
        <v>572</v>
      </c>
      <c r="CD89" s="31">
        <f>IFERROR(VLOOKUP(CC89,'Начисление очков 2023'!$AA$4:$AB$69,2,FALSE),0)</f>
        <v>0</v>
      </c>
      <c r="CE89" s="47"/>
      <c r="CF89" s="96"/>
      <c r="CG89" s="32" t="s">
        <v>572</v>
      </c>
      <c r="CH89" s="31">
        <f>IFERROR(VLOOKUP(CG89,'Начисление очков 2023'!$AA$4:$AB$69,2,FALSE),0)</f>
        <v>0</v>
      </c>
      <c r="CI89" s="6" t="s">
        <v>572</v>
      </c>
      <c r="CJ89" s="28">
        <f>IFERROR(VLOOKUP(CI89,'Начисление очков 2023_1'!$B$4:$C$117,2,FALSE),0)</f>
        <v>0</v>
      </c>
      <c r="CK89" s="32" t="s">
        <v>572</v>
      </c>
      <c r="CL89" s="31">
        <f>IFERROR(VLOOKUP(CK89,'Начисление очков 2023'!$V$4:$W$69,2,FALSE),0)</f>
        <v>0</v>
      </c>
      <c r="CM89" s="6" t="s">
        <v>572</v>
      </c>
      <c r="CN89" s="28">
        <f>IFERROR(VLOOKUP(CM89,'Начисление очков 2023'!$AF$4:$AG$69,2,FALSE),0)</f>
        <v>0</v>
      </c>
      <c r="CO89" s="32" t="s">
        <v>572</v>
      </c>
      <c r="CP89" s="31">
        <f>IFERROR(VLOOKUP(CO89,'Начисление очков 2023'!$G$4:$H$69,2,FALSE),0)</f>
        <v>0</v>
      </c>
      <c r="CQ89" s="6" t="s">
        <v>572</v>
      </c>
      <c r="CR89" s="28">
        <f>IFERROR(VLOOKUP(CQ89,'Начисление очков 2023'!$AA$4:$AB$69,2,FALSE),0)</f>
        <v>0</v>
      </c>
      <c r="CS89" s="32" t="s">
        <v>572</v>
      </c>
      <c r="CT89" s="31">
        <f>IFERROR(VLOOKUP(CS89,'Начисление очков 2023'!$Q$4:$R$69,2,FALSE),0)</f>
        <v>0</v>
      </c>
      <c r="CU89" s="6" t="s">
        <v>572</v>
      </c>
      <c r="CV89" s="28">
        <f>IFERROR(VLOOKUP(CU89,'Начисление очков 2023'!$AF$4:$AG$69,2,FALSE),0)</f>
        <v>0</v>
      </c>
      <c r="CW89" s="32" t="s">
        <v>572</v>
      </c>
      <c r="CX89" s="31">
        <f>IFERROR(VLOOKUP(CW89,'Начисление очков 2023'!$AA$4:$AB$69,2,FALSE),0)</f>
        <v>0</v>
      </c>
      <c r="CY89" s="6" t="s">
        <v>572</v>
      </c>
      <c r="CZ89" s="28">
        <f>IFERROR(VLOOKUP(CY89,'Начисление очков 2023'!$AA$4:$AB$69,2,FALSE),0)</f>
        <v>0</v>
      </c>
      <c r="DA89" s="32" t="s">
        <v>572</v>
      </c>
      <c r="DB89" s="31">
        <f>IFERROR(VLOOKUP(DA89,'Начисление очков 2023'!$L$4:$M$69,2,FALSE),0)</f>
        <v>0</v>
      </c>
      <c r="DC89" s="6">
        <v>32</v>
      </c>
      <c r="DD89" s="28">
        <f>IFERROR(VLOOKUP(DC89,'Начисление очков 2023'!$L$4:$M$69,2,FALSE),0)</f>
        <v>10</v>
      </c>
      <c r="DE89" s="32">
        <v>32</v>
      </c>
      <c r="DF89" s="31">
        <f>IFERROR(VLOOKUP(DE89,'Начисление очков 2023'!$G$4:$H$69,2,FALSE),0)</f>
        <v>18</v>
      </c>
      <c r="DG89" s="6" t="s">
        <v>572</v>
      </c>
      <c r="DH89" s="28">
        <f>IFERROR(VLOOKUP(DG89,'Начисление очков 2023'!$AA$4:$AB$69,2,FALSE),0)</f>
        <v>0</v>
      </c>
      <c r="DI89" s="32" t="s">
        <v>572</v>
      </c>
      <c r="DJ89" s="31">
        <f>IFERROR(VLOOKUP(DI89,'Начисление очков 2023'!$AF$4:$AG$69,2,FALSE),0)</f>
        <v>0</v>
      </c>
      <c r="DK89" s="6" t="s">
        <v>572</v>
      </c>
      <c r="DL89" s="28">
        <f>IFERROR(VLOOKUP(DK89,'Начисление очков 2023'!$V$4:$W$69,2,FALSE),0)</f>
        <v>0</v>
      </c>
      <c r="DM89" s="32" t="s">
        <v>572</v>
      </c>
      <c r="DN89" s="31">
        <f>IFERROR(VLOOKUP(DM89,'Начисление очков 2023'!$Q$4:$R$69,2,FALSE),0)</f>
        <v>0</v>
      </c>
      <c r="DO89" s="6" t="s">
        <v>572</v>
      </c>
      <c r="DP89" s="28">
        <f>IFERROR(VLOOKUP(DO89,'Начисление очков 2023'!$AA$4:$AB$69,2,FALSE),0)</f>
        <v>0</v>
      </c>
      <c r="DQ89" s="32" t="s">
        <v>572</v>
      </c>
      <c r="DR89" s="31">
        <f>IFERROR(VLOOKUP(DQ89,'Начисление очков 2023'!$AA$4:$AB$69,2,FALSE),0)</f>
        <v>0</v>
      </c>
      <c r="DS89" s="6" t="s">
        <v>572</v>
      </c>
      <c r="DT89" s="28">
        <f>IFERROR(VLOOKUP(DS89,'Начисление очков 2023'!$AA$4:$AB$69,2,FALSE),0)</f>
        <v>0</v>
      </c>
      <c r="DU89" s="32" t="s">
        <v>572</v>
      </c>
      <c r="DV89" s="31">
        <f>IFERROR(VLOOKUP(DU89,'Начисление очков 2023'!$AF$4:$AG$69,2,FALSE),0)</f>
        <v>0</v>
      </c>
      <c r="DW89" s="6" t="s">
        <v>572</v>
      </c>
      <c r="DX89" s="28">
        <f>IFERROR(VLOOKUP(DW89,'Начисление очков 2023'!$AA$4:$AB$69,2,FALSE),0)</f>
        <v>0</v>
      </c>
      <c r="DY89" s="32" t="s">
        <v>572</v>
      </c>
      <c r="DZ89" s="31">
        <f>IFERROR(VLOOKUP(DY89,'Начисление очков 2023'!$B$4:$C$69,2,FALSE),0)</f>
        <v>0</v>
      </c>
      <c r="EA89" s="6" t="s">
        <v>572</v>
      </c>
      <c r="EB89" s="28">
        <f>IFERROR(VLOOKUP(EA89,'Начисление очков 2023'!$AA$4:$AB$69,2,FALSE),0)</f>
        <v>0</v>
      </c>
      <c r="EC89" s="32" t="s">
        <v>572</v>
      </c>
      <c r="ED89" s="31">
        <f>IFERROR(VLOOKUP(EC89,'Начисление очков 2023'!$V$4:$W$69,2,FALSE),0)</f>
        <v>0</v>
      </c>
      <c r="EE89" s="6" t="s">
        <v>572</v>
      </c>
      <c r="EF89" s="28">
        <f>IFERROR(VLOOKUP(EE89,'Начисление очков 2023'!$AA$4:$AB$69,2,FALSE),0)</f>
        <v>0</v>
      </c>
      <c r="EG89" s="32" t="s">
        <v>572</v>
      </c>
      <c r="EH89" s="31">
        <f>IFERROR(VLOOKUP(EG89,'Начисление очков 2023'!$AA$4:$AB$69,2,FALSE),0)</f>
        <v>0</v>
      </c>
      <c r="EI89" s="6">
        <v>8</v>
      </c>
      <c r="EJ89" s="28">
        <f>IFERROR(VLOOKUP(EI89,'Начисление очков 2023'!$G$4:$H$69,2,FALSE),0)</f>
        <v>110</v>
      </c>
      <c r="EK89" s="32" t="s">
        <v>572</v>
      </c>
      <c r="EL89" s="31">
        <f>IFERROR(VLOOKUP(EK89,'Начисление очков 2023'!$V$4:$W$69,2,FALSE),0)</f>
        <v>0</v>
      </c>
      <c r="EM89" s="6" t="s">
        <v>572</v>
      </c>
      <c r="EN89" s="28">
        <f>IFERROR(VLOOKUP(EM89,'Начисление очков 2023'!$B$4:$C$101,2,FALSE),0)</f>
        <v>0</v>
      </c>
      <c r="EO89" s="32" t="s">
        <v>572</v>
      </c>
      <c r="EP89" s="31">
        <f>IFERROR(VLOOKUP(EO89,'Начисление очков 2023'!$AA$4:$AB$69,2,FALSE),0)</f>
        <v>0</v>
      </c>
      <c r="EQ89" s="6" t="s">
        <v>572</v>
      </c>
      <c r="ER89" s="28">
        <f>IFERROR(VLOOKUP(EQ89,'Начисление очков 2023'!$AF$4:$AG$69,2,FALSE),0)</f>
        <v>0</v>
      </c>
      <c r="ES89" s="32" t="s">
        <v>572</v>
      </c>
      <c r="ET89" s="31">
        <f>IFERROR(VLOOKUP(ES89,'Начисление очков 2023'!$B$4:$C$101,2,FALSE),0)</f>
        <v>0</v>
      </c>
      <c r="EU89" s="6">
        <v>32</v>
      </c>
      <c r="EV89" s="28">
        <f>IFERROR(VLOOKUP(EU89,'Начисление очков 2023'!$G$4:$H$69,2,FALSE),0)</f>
        <v>18</v>
      </c>
      <c r="EW89" s="32" t="s">
        <v>572</v>
      </c>
      <c r="EX89" s="31">
        <f>IFERROR(VLOOKUP(EW89,'Начисление очков 2023'!$AA$4:$AB$69,2,FALSE),0)</f>
        <v>0</v>
      </c>
      <c r="EY89" s="6" t="s">
        <v>572</v>
      </c>
      <c r="EZ89" s="28">
        <f>IFERROR(VLOOKUP(EY89,'Начисление очков 2023'!$AA$4:$AB$69,2,FALSE),0)</f>
        <v>0</v>
      </c>
      <c r="FA89" s="32" t="s">
        <v>572</v>
      </c>
      <c r="FB89" s="31">
        <f>IFERROR(VLOOKUP(FA89,'Начисление очков 2023'!$L$4:$M$69,2,FALSE),0)</f>
        <v>0</v>
      </c>
      <c r="FC89" s="6" t="s">
        <v>572</v>
      </c>
      <c r="FD89" s="28">
        <f>IFERROR(VLOOKUP(FC89,'Начисление очков 2023'!$AF$4:$AG$69,2,FALSE),0)</f>
        <v>0</v>
      </c>
      <c r="FE89" s="32" t="s">
        <v>572</v>
      </c>
      <c r="FF89" s="31">
        <f>IFERROR(VLOOKUP(FE89,'Начисление очков 2023'!$AA$4:$AB$69,2,FALSE),0)</f>
        <v>0</v>
      </c>
      <c r="FG89" s="6" t="s">
        <v>572</v>
      </c>
      <c r="FH89" s="28">
        <f>IFERROR(VLOOKUP(FG89,'Начисление очков 2023'!$G$4:$H$69,2,FALSE),0)</f>
        <v>0</v>
      </c>
      <c r="FI89" s="32" t="s">
        <v>572</v>
      </c>
      <c r="FJ89" s="31">
        <f>IFERROR(VLOOKUP(FI89,'Начисление очков 2023'!$AA$4:$AB$69,2,FALSE),0)</f>
        <v>0</v>
      </c>
      <c r="FK89" s="6" t="s">
        <v>572</v>
      </c>
      <c r="FL89" s="28">
        <f>IFERROR(VLOOKUP(FK89,'Начисление очков 2023'!$AA$4:$AB$69,2,FALSE),0)</f>
        <v>0</v>
      </c>
      <c r="FM89" s="32" t="s">
        <v>572</v>
      </c>
      <c r="FN89" s="31">
        <f>IFERROR(VLOOKUP(FM89,'Начисление очков 2023'!$AA$4:$AB$69,2,FALSE),0)</f>
        <v>0</v>
      </c>
      <c r="FO89" s="6" t="s">
        <v>572</v>
      </c>
      <c r="FP89" s="28">
        <f>IFERROR(VLOOKUP(FO89,'Начисление очков 2023'!$AF$4:$AG$69,2,FALSE),0)</f>
        <v>0</v>
      </c>
      <c r="FQ89" s="109">
        <v>80</v>
      </c>
      <c r="FR89" s="110">
        <v>-1</v>
      </c>
      <c r="FS89" s="110"/>
      <c r="FT89" s="109">
        <v>4</v>
      </c>
      <c r="FU89" s="111"/>
      <c r="FV89" s="108">
        <v>223</v>
      </c>
      <c r="FW89" s="106">
        <v>0</v>
      </c>
      <c r="FX89" s="107" t="s">
        <v>563</v>
      </c>
      <c r="FY89" s="108">
        <v>223</v>
      </c>
      <c r="FZ89" s="127" t="s">
        <v>572</v>
      </c>
      <c r="GA89" s="121">
        <f>IFERROR(VLOOKUP(FZ89,'Начисление очков 2023'!$AA$4:$AB$69,2,FALSE),0)</f>
        <v>0</v>
      </c>
    </row>
    <row r="90" spans="1:183" ht="15.95" customHeight="1" x14ac:dyDescent="0.25">
      <c r="B90" s="6" t="str">
        <f>IFERROR(INDEX('Ласт турнир'!$A$1:$A$96,MATCH($D90,'Ласт турнир'!$B$1:$B$96,0)),"")</f>
        <v/>
      </c>
      <c r="D90" s="39" t="s">
        <v>182</v>
      </c>
      <c r="E90" s="40">
        <f>E89+1</f>
        <v>81</v>
      </c>
      <c r="F90" s="59" t="str">
        <f>IF(FQ90=0," ",IF(FQ90-E90=0," ",FQ90-E90))</f>
        <v xml:space="preserve"> </v>
      </c>
      <c r="G90" s="44"/>
      <c r="H90" s="54">
        <v>3</v>
      </c>
      <c r="I90" s="134"/>
      <c r="J90" s="139">
        <f>AB90+AP90+BB90+BN90+BR90+SUMPRODUCT(LARGE((T90,V90,X90,Z90,AD90,AF90,AH90,AJ90,AL90,AN90,AR90,AT90,AV90,AX90,AZ90,BD90,BF90,BH90,BJ90,BL90,BP90,BT90,BV90,BX90,BZ90,CB90,CD90,CF90,CH90,CJ90,CL90,CN90,CP90,CR90,CT90,CV90,CX90,CZ90,DB90,DD90,DF90,DH90,DJ90,DL90,DN90,DP90,DR90,DT90,DV90,DX90,DZ90,EB90,ED90,EF90,EH90,EJ90,EL90,EN90,EP90,ER90,ET90,EV90,EX90,EZ90,FB90,FD90,FF90,FH90,FJ90,FL90,FN90,FP90),{1,2,3,4,5,6,7,8}))</f>
        <v>218</v>
      </c>
      <c r="K90" s="135">
        <f>J90-FV90</f>
        <v>0</v>
      </c>
      <c r="L90" s="140" t="str">
        <f>IF(SUMIF(S90:FP90,"&lt;0")&lt;&gt;0,SUMIF(S90:FP90,"&lt;0")*(-1)," ")</f>
        <v xml:space="preserve"> </v>
      </c>
      <c r="M90" s="141">
        <f>T90+V90+X90+Z90+AB90+AD90+AF90+AH90+AJ90+AL90+AN90+AP90+AR90+AT90+AV90+AX90+AZ90+BB90+BD90+BF90+BH90+BJ90+BL90+BN90+BP90+BR90+BT90+BV90+BX90+BZ90+CB90+CD90+CF90+CH90+CJ90+CL90+CN90+CP90+CR90+CT90+CV90+CX90+CZ90+DB90+DD90+DF90+DH90+DJ90+DL90+DN90+DP90+DR90+DT90+DV90+DX90+DZ90+EB90+ED90+EF90+EH90+EJ90+EL90+EN90+EP90+ER90+ET90+EV90+EX90+EZ90+FB90+FD90+FF90+FH90+FJ90+FL90+FN90+FP90</f>
        <v>218</v>
      </c>
      <c r="N90" s="135">
        <f>M90-FY90</f>
        <v>0</v>
      </c>
      <c r="O90" s="136">
        <f>ROUNDUP(COUNTIF(S90:FP90,"&gt; 0")/2,0)</f>
        <v>8</v>
      </c>
      <c r="P90" s="142">
        <f>IF(O90=0,"-",IF(O90-R90&gt;8,J90/(8+R90),J90/O90))</f>
        <v>27.25</v>
      </c>
      <c r="Q90" s="145">
        <f>IF(OR(M90=0,O90=0),"-",M90/O90)</f>
        <v>27.25</v>
      </c>
      <c r="R90" s="150">
        <f>+IF(AA90="",0,1)+IF(AO90="",0,1)++IF(BA90="",0,1)+IF(BM90="",0,1)+IF(BQ90="",0,1)</f>
        <v>0</v>
      </c>
      <c r="S90" s="6" t="s">
        <v>572</v>
      </c>
      <c r="T90" s="28">
        <f>IFERROR(VLOOKUP(S90,'Начисление очков 2024'!$AA$4:$AB$69,2,FALSE),0)</f>
        <v>0</v>
      </c>
      <c r="U90" s="32" t="s">
        <v>572</v>
      </c>
      <c r="V90" s="31">
        <f>IFERROR(VLOOKUP(U90,'Начисление очков 2024'!$AA$4:$AB$69,2,FALSE),0)</f>
        <v>0</v>
      </c>
      <c r="W90" s="6" t="s">
        <v>572</v>
      </c>
      <c r="X90" s="28">
        <f>IFERROR(VLOOKUP(W90,'Начисление очков 2024'!$L$4:$M$69,2,FALSE),0)</f>
        <v>0</v>
      </c>
      <c r="Y90" s="32" t="s">
        <v>572</v>
      </c>
      <c r="Z90" s="31">
        <f>IFERROR(VLOOKUP(Y90,'Начисление очков 2024'!$AA$4:$AB$69,2,FALSE),0)</f>
        <v>0</v>
      </c>
      <c r="AA90" s="6" t="s">
        <v>572</v>
      </c>
      <c r="AB90" s="28">
        <f>ROUND(IFERROR(VLOOKUP(AA90,'Начисление очков 2024'!$L$4:$M$69,2,FALSE),0)/4,0)</f>
        <v>0</v>
      </c>
      <c r="AC90" s="32" t="s">
        <v>572</v>
      </c>
      <c r="AD90" s="31">
        <f>IFERROR(VLOOKUP(AC90,'Начисление очков 2024'!$AA$4:$AB$69,2,FALSE),0)</f>
        <v>0</v>
      </c>
      <c r="AE90" s="6" t="s">
        <v>572</v>
      </c>
      <c r="AF90" s="28">
        <f>IFERROR(VLOOKUP(AE90,'Начисление очков 2024'!$AA$4:$AB$69,2,FALSE),0)</f>
        <v>0</v>
      </c>
      <c r="AG90" s="32" t="s">
        <v>572</v>
      </c>
      <c r="AH90" s="31">
        <f>IFERROR(VLOOKUP(AG90,'Начисление очков 2024'!$Q$4:$R$69,2,FALSE),0)</f>
        <v>0</v>
      </c>
      <c r="AI90" s="6" t="s">
        <v>572</v>
      </c>
      <c r="AJ90" s="28">
        <f>IFERROR(VLOOKUP(AI90,'Начисление очков 2024'!$AA$4:$AB$69,2,FALSE),0)</f>
        <v>0</v>
      </c>
      <c r="AK90" s="32" t="s">
        <v>572</v>
      </c>
      <c r="AL90" s="31">
        <f>IFERROR(VLOOKUP(AK90,'Начисление очков 2024'!$AA$4:$AB$69,2,FALSE),0)</f>
        <v>0</v>
      </c>
      <c r="AM90" s="6" t="s">
        <v>572</v>
      </c>
      <c r="AN90" s="28">
        <f>IFERROR(VLOOKUP(AM90,'Начисление очков 2023'!$AF$4:$AG$69,2,FALSE),0)</f>
        <v>0</v>
      </c>
      <c r="AO90" s="32" t="s">
        <v>572</v>
      </c>
      <c r="AP90" s="31">
        <f>ROUND(IFERROR(VLOOKUP(AO90,'Начисление очков 2024'!$G$4:$H$69,2,FALSE),0)/4,0)</f>
        <v>0</v>
      </c>
      <c r="AQ90" s="6" t="s">
        <v>572</v>
      </c>
      <c r="AR90" s="28">
        <f>IFERROR(VLOOKUP(AQ90,'Начисление очков 2024'!$AA$4:$AB$69,2,FALSE),0)</f>
        <v>0</v>
      </c>
      <c r="AS90" s="32" t="s">
        <v>572</v>
      </c>
      <c r="AT90" s="31">
        <f>IFERROR(VLOOKUP(AS90,'Начисление очков 2024'!$G$4:$H$69,2,FALSE),0)</f>
        <v>0</v>
      </c>
      <c r="AU90" s="6" t="s">
        <v>572</v>
      </c>
      <c r="AV90" s="28">
        <f>IFERROR(VLOOKUP(AU90,'Начисление очков 2023'!$V$4:$W$69,2,FALSE),0)</f>
        <v>0</v>
      </c>
      <c r="AW90" s="32" t="s">
        <v>572</v>
      </c>
      <c r="AX90" s="31">
        <f>IFERROR(VLOOKUP(AW90,'Начисление очков 2024'!$Q$4:$R$69,2,FALSE),0)</f>
        <v>0</v>
      </c>
      <c r="AY90" s="6" t="s">
        <v>572</v>
      </c>
      <c r="AZ90" s="28">
        <f>IFERROR(VLOOKUP(AY90,'Начисление очков 2024'!$AA$4:$AB$69,2,FALSE),0)</f>
        <v>0</v>
      </c>
      <c r="BA90" s="32" t="s">
        <v>572</v>
      </c>
      <c r="BB90" s="31">
        <f>ROUND(IFERROR(VLOOKUP(BA90,'Начисление очков 2024'!$G$4:$H$69,2,FALSE),0)/4,0)</f>
        <v>0</v>
      </c>
      <c r="BC90" s="6" t="s">
        <v>572</v>
      </c>
      <c r="BD90" s="28">
        <f>IFERROR(VLOOKUP(BC90,'Начисление очков 2023'!$AA$4:$AB$69,2,FALSE),0)</f>
        <v>0</v>
      </c>
      <c r="BE90" s="32" t="s">
        <v>572</v>
      </c>
      <c r="BF90" s="31">
        <f>IFERROR(VLOOKUP(BE90,'Начисление очков 2024'!$G$4:$H$69,2,FALSE),0)</f>
        <v>0</v>
      </c>
      <c r="BG90" s="6">
        <v>16</v>
      </c>
      <c r="BH90" s="28">
        <f>IFERROR(VLOOKUP(BG90,'Начисление очков 2024'!$Q$4:$R$69,2,FALSE),0)</f>
        <v>19</v>
      </c>
      <c r="BI90" s="32" t="s">
        <v>572</v>
      </c>
      <c r="BJ90" s="31">
        <f>IFERROR(VLOOKUP(BI90,'Начисление очков 2024'!$AA$4:$AB$69,2,FALSE),0)</f>
        <v>0</v>
      </c>
      <c r="BK90" s="6" t="s">
        <v>572</v>
      </c>
      <c r="BL90" s="28">
        <f>IFERROR(VLOOKUP(BK90,'Начисление очков 2023'!$V$4:$W$69,2,FALSE),0)</f>
        <v>0</v>
      </c>
      <c r="BM90" s="32" t="s">
        <v>572</v>
      </c>
      <c r="BN90" s="31">
        <f>ROUND(IFERROR(VLOOKUP(BM90,'Начисление очков 2023'!$L$4:$M$69,2,FALSE),0)/4,0)</f>
        <v>0</v>
      </c>
      <c r="BO90" s="6" t="s">
        <v>572</v>
      </c>
      <c r="BP90" s="28">
        <f>IFERROR(VLOOKUP(BO90,'Начисление очков 2023'!$AA$4:$AB$69,2,FALSE),0)</f>
        <v>0</v>
      </c>
      <c r="BQ90" s="32" t="s">
        <v>572</v>
      </c>
      <c r="BR90" s="31">
        <f>ROUND(IFERROR(VLOOKUP(BQ90,'Начисление очков 2023'!$L$4:$M$69,2,FALSE),0)/4,0)</f>
        <v>0</v>
      </c>
      <c r="BS90" s="6" t="s">
        <v>572</v>
      </c>
      <c r="BT90" s="28">
        <f>IFERROR(VLOOKUP(BS90,'Начисление очков 2023'!$AA$4:$AB$69,2,FALSE),0)</f>
        <v>0</v>
      </c>
      <c r="BU90" s="32" t="s">
        <v>572</v>
      </c>
      <c r="BV90" s="31">
        <f>IFERROR(VLOOKUP(BU90,'Начисление очков 2023'!$L$4:$M$69,2,FALSE),0)</f>
        <v>0</v>
      </c>
      <c r="BW90" s="6" t="s">
        <v>572</v>
      </c>
      <c r="BX90" s="28">
        <f>IFERROR(VLOOKUP(BW90,'Начисление очков 2023'!$AA$4:$AB$69,2,FALSE),0)</f>
        <v>0</v>
      </c>
      <c r="BY90" s="32" t="s">
        <v>572</v>
      </c>
      <c r="BZ90" s="31">
        <f>IFERROR(VLOOKUP(BY90,'Начисление очков 2023'!$AF$4:$AG$69,2,FALSE),0)</f>
        <v>0</v>
      </c>
      <c r="CA90" s="6" t="s">
        <v>572</v>
      </c>
      <c r="CB90" s="28">
        <f>IFERROR(VLOOKUP(CA90,'Начисление очков 2023'!$V$4:$W$69,2,FALSE),0)</f>
        <v>0</v>
      </c>
      <c r="CC90" s="32" t="s">
        <v>572</v>
      </c>
      <c r="CD90" s="31">
        <f>IFERROR(VLOOKUP(CC90,'Начисление очков 2023'!$AA$4:$AB$69,2,FALSE),0)</f>
        <v>0</v>
      </c>
      <c r="CE90" s="47"/>
      <c r="CF90" s="96"/>
      <c r="CG90" s="32" t="s">
        <v>572</v>
      </c>
      <c r="CH90" s="31">
        <f>IFERROR(VLOOKUP(CG90,'Начисление очков 2023'!$AA$4:$AB$69,2,FALSE),0)</f>
        <v>0</v>
      </c>
      <c r="CI90" s="6">
        <v>28</v>
      </c>
      <c r="CJ90" s="28">
        <f>IFERROR(VLOOKUP(CI90,'Начисление очков 2023_1'!$B$4:$C$117,2,FALSE),0)</f>
        <v>45</v>
      </c>
      <c r="CK90" s="32" t="s">
        <v>572</v>
      </c>
      <c r="CL90" s="31">
        <f>IFERROR(VLOOKUP(CK90,'Начисление очков 2023'!$V$4:$W$69,2,FALSE),0)</f>
        <v>0</v>
      </c>
      <c r="CM90" s="6" t="s">
        <v>572</v>
      </c>
      <c r="CN90" s="28">
        <f>IFERROR(VLOOKUP(CM90,'Начисление очков 2023'!$AF$4:$AG$69,2,FALSE),0)</f>
        <v>0</v>
      </c>
      <c r="CO90" s="32">
        <v>10</v>
      </c>
      <c r="CP90" s="31">
        <f>IFERROR(VLOOKUP(CO90,'Начисление очков 2023'!$G$4:$H$69,2,FALSE),0)</f>
        <v>75</v>
      </c>
      <c r="CQ90" s="6" t="s">
        <v>572</v>
      </c>
      <c r="CR90" s="28">
        <f>IFERROR(VLOOKUP(CQ90,'Начисление очков 2023'!$AA$4:$AB$69,2,FALSE),0)</f>
        <v>0</v>
      </c>
      <c r="CS90" s="32" t="s">
        <v>572</v>
      </c>
      <c r="CT90" s="31">
        <f>IFERROR(VLOOKUP(CS90,'Начисление очков 2023'!$Q$4:$R$69,2,FALSE),0)</f>
        <v>0</v>
      </c>
      <c r="CU90" s="6" t="s">
        <v>572</v>
      </c>
      <c r="CV90" s="28">
        <f>IFERROR(VLOOKUP(CU90,'Начисление очков 2023'!$AF$4:$AG$69,2,FALSE),0)</f>
        <v>0</v>
      </c>
      <c r="CW90" s="32" t="s">
        <v>572</v>
      </c>
      <c r="CX90" s="31">
        <f>IFERROR(VLOOKUP(CW90,'Начисление очков 2023'!$AA$4:$AB$69,2,FALSE),0)</f>
        <v>0</v>
      </c>
      <c r="CY90" s="6" t="s">
        <v>572</v>
      </c>
      <c r="CZ90" s="28">
        <f>IFERROR(VLOOKUP(CY90,'Начисление очков 2023'!$AA$4:$AB$69,2,FALSE),0)</f>
        <v>0</v>
      </c>
      <c r="DA90" s="32" t="s">
        <v>572</v>
      </c>
      <c r="DB90" s="31">
        <f>IFERROR(VLOOKUP(DA90,'Начисление очков 2023'!$L$4:$M$69,2,FALSE),0)</f>
        <v>0</v>
      </c>
      <c r="DC90" s="6" t="s">
        <v>572</v>
      </c>
      <c r="DD90" s="28">
        <f>IFERROR(VLOOKUP(DC90,'Начисление очков 2023'!$L$4:$M$69,2,FALSE),0)</f>
        <v>0</v>
      </c>
      <c r="DE90" s="32" t="s">
        <v>572</v>
      </c>
      <c r="DF90" s="31">
        <f>IFERROR(VLOOKUP(DE90,'Начисление очков 2023'!$G$4:$H$69,2,FALSE),0)</f>
        <v>0</v>
      </c>
      <c r="DG90" s="6" t="s">
        <v>572</v>
      </c>
      <c r="DH90" s="28">
        <f>IFERROR(VLOOKUP(DG90,'Начисление очков 2023'!$AA$4:$AB$69,2,FALSE),0)</f>
        <v>0</v>
      </c>
      <c r="DI90" s="32" t="s">
        <v>572</v>
      </c>
      <c r="DJ90" s="31">
        <f>IFERROR(VLOOKUP(DI90,'Начисление очков 2023'!$AF$4:$AG$69,2,FALSE),0)</f>
        <v>0</v>
      </c>
      <c r="DK90" s="6">
        <v>16</v>
      </c>
      <c r="DL90" s="28">
        <f>IFERROR(VLOOKUP(DK90,'Начисление очков 2023'!$V$4:$W$69,2,FALSE),0)</f>
        <v>17</v>
      </c>
      <c r="DM90" s="32">
        <v>24</v>
      </c>
      <c r="DN90" s="31">
        <f>IFERROR(VLOOKUP(DM90,'Начисление очков 2023'!$Q$4:$R$69,2,FALSE),0)</f>
        <v>8</v>
      </c>
      <c r="DO90" s="6" t="s">
        <v>572</v>
      </c>
      <c r="DP90" s="28">
        <f>IFERROR(VLOOKUP(DO90,'Начисление очков 2023'!$AA$4:$AB$69,2,FALSE),0)</f>
        <v>0</v>
      </c>
      <c r="DQ90" s="32" t="s">
        <v>572</v>
      </c>
      <c r="DR90" s="31">
        <f>IFERROR(VLOOKUP(DQ90,'Начисление очков 2023'!$AA$4:$AB$69,2,FALSE),0)</f>
        <v>0</v>
      </c>
      <c r="DS90" s="6" t="s">
        <v>572</v>
      </c>
      <c r="DT90" s="28">
        <f>IFERROR(VLOOKUP(DS90,'Начисление очков 2023'!$AA$4:$AB$69,2,FALSE),0)</f>
        <v>0</v>
      </c>
      <c r="DU90" s="32" t="s">
        <v>572</v>
      </c>
      <c r="DV90" s="31">
        <f>IFERROR(VLOOKUP(DU90,'Начисление очков 2023'!$AF$4:$AG$69,2,FALSE),0)</f>
        <v>0</v>
      </c>
      <c r="DW90" s="6" t="s">
        <v>572</v>
      </c>
      <c r="DX90" s="28">
        <f>IFERROR(VLOOKUP(DW90,'Начисление очков 2023'!$AA$4:$AB$69,2,FALSE),0)</f>
        <v>0</v>
      </c>
      <c r="DY90" s="32">
        <v>50</v>
      </c>
      <c r="DZ90" s="31">
        <f>IFERROR(VLOOKUP(DY90,'Начисление очков 2023'!$B$4:$C$69,2,FALSE),0)</f>
        <v>18</v>
      </c>
      <c r="EA90" s="6" t="s">
        <v>572</v>
      </c>
      <c r="EB90" s="28">
        <f>IFERROR(VLOOKUP(EA90,'Начисление очков 2023'!$AA$4:$AB$69,2,FALSE),0)</f>
        <v>0</v>
      </c>
      <c r="EC90" s="32" t="s">
        <v>572</v>
      </c>
      <c r="ED90" s="31">
        <f>IFERROR(VLOOKUP(EC90,'Начисление очков 2023'!$V$4:$W$69,2,FALSE),0)</f>
        <v>0</v>
      </c>
      <c r="EE90" s="6">
        <v>2</v>
      </c>
      <c r="EF90" s="28">
        <f>IFERROR(VLOOKUP(EE90,'Начисление очков 2023'!$AA$4:$AB$69,2,FALSE),0)</f>
        <v>25</v>
      </c>
      <c r="EG90" s="32" t="s">
        <v>572</v>
      </c>
      <c r="EH90" s="31">
        <f>IFERROR(VLOOKUP(EG90,'Начисление очков 2023'!$AA$4:$AB$69,2,FALSE),0)</f>
        <v>0</v>
      </c>
      <c r="EI90" s="6" t="s">
        <v>572</v>
      </c>
      <c r="EJ90" s="28">
        <f>IFERROR(VLOOKUP(EI90,'Начисление очков 2023'!$G$4:$H$69,2,FALSE),0)</f>
        <v>0</v>
      </c>
      <c r="EK90" s="32" t="s">
        <v>572</v>
      </c>
      <c r="EL90" s="31">
        <f>IFERROR(VLOOKUP(EK90,'Начисление очков 2023'!$V$4:$W$69,2,FALSE),0)</f>
        <v>0</v>
      </c>
      <c r="EM90" s="6" t="s">
        <v>572</v>
      </c>
      <c r="EN90" s="28">
        <f>IFERROR(VLOOKUP(EM90,'Начисление очков 2023'!$B$4:$C$101,2,FALSE),0)</f>
        <v>0</v>
      </c>
      <c r="EO90" s="32" t="s">
        <v>572</v>
      </c>
      <c r="EP90" s="31">
        <f>IFERROR(VLOOKUP(EO90,'Начисление очков 2023'!$AA$4:$AB$69,2,FALSE),0)</f>
        <v>0</v>
      </c>
      <c r="EQ90" s="6" t="s">
        <v>572</v>
      </c>
      <c r="ER90" s="28">
        <f>IFERROR(VLOOKUP(EQ90,'Начисление очков 2023'!$AF$4:$AG$69,2,FALSE),0)</f>
        <v>0</v>
      </c>
      <c r="ES90" s="32">
        <v>72</v>
      </c>
      <c r="ET90" s="31">
        <f>IFERROR(VLOOKUP(ES90,'Начисление очков 2023'!$B$4:$C$101,2,FALSE),0)</f>
        <v>11</v>
      </c>
      <c r="EU90" s="6" t="s">
        <v>572</v>
      </c>
      <c r="EV90" s="28">
        <f>IFERROR(VLOOKUP(EU90,'Начисление очков 2023'!$G$4:$H$69,2,FALSE),0)</f>
        <v>0</v>
      </c>
      <c r="EW90" s="32" t="s">
        <v>572</v>
      </c>
      <c r="EX90" s="31">
        <f>IFERROR(VLOOKUP(EW90,'Начисление очков 2023'!$AA$4:$AB$69,2,FALSE),0)</f>
        <v>0</v>
      </c>
      <c r="EY90" s="6" t="s">
        <v>572</v>
      </c>
      <c r="EZ90" s="28">
        <f>IFERROR(VLOOKUP(EY90,'Начисление очков 2023'!$AA$4:$AB$69,2,FALSE),0)</f>
        <v>0</v>
      </c>
      <c r="FA90" s="32" t="s">
        <v>572</v>
      </c>
      <c r="FB90" s="31">
        <f>IFERROR(VLOOKUP(FA90,'Начисление очков 2023'!$L$4:$M$69,2,FALSE),0)</f>
        <v>0</v>
      </c>
      <c r="FC90" s="6" t="s">
        <v>572</v>
      </c>
      <c r="FD90" s="28">
        <f>IFERROR(VLOOKUP(FC90,'Начисление очков 2023'!$AF$4:$AG$69,2,FALSE),0)</f>
        <v>0</v>
      </c>
      <c r="FE90" s="32" t="s">
        <v>572</v>
      </c>
      <c r="FF90" s="31">
        <f>IFERROR(VLOOKUP(FE90,'Начисление очков 2023'!$AA$4:$AB$69,2,FALSE),0)</f>
        <v>0</v>
      </c>
      <c r="FG90" s="6" t="s">
        <v>572</v>
      </c>
      <c r="FH90" s="28">
        <f>IFERROR(VLOOKUP(FG90,'Начисление очков 2023'!$G$4:$H$69,2,FALSE),0)</f>
        <v>0</v>
      </c>
      <c r="FI90" s="32" t="s">
        <v>572</v>
      </c>
      <c r="FJ90" s="31">
        <f>IFERROR(VLOOKUP(FI90,'Начисление очков 2023'!$AA$4:$AB$69,2,FALSE),0)</f>
        <v>0</v>
      </c>
      <c r="FK90" s="6" t="s">
        <v>572</v>
      </c>
      <c r="FL90" s="28">
        <f>IFERROR(VLOOKUP(FK90,'Начисление очков 2023'!$AA$4:$AB$69,2,FALSE),0)</f>
        <v>0</v>
      </c>
      <c r="FM90" s="32" t="s">
        <v>572</v>
      </c>
      <c r="FN90" s="31">
        <f>IFERROR(VLOOKUP(FM90,'Начисление очков 2023'!$AA$4:$AB$69,2,FALSE),0)</f>
        <v>0</v>
      </c>
      <c r="FO90" s="6" t="s">
        <v>572</v>
      </c>
      <c r="FP90" s="28">
        <f>IFERROR(VLOOKUP(FO90,'Начисление очков 2023'!$AF$4:$AG$69,2,FALSE),0)</f>
        <v>0</v>
      </c>
      <c r="FQ90" s="109">
        <v>81</v>
      </c>
      <c r="FR90" s="110">
        <v>-1</v>
      </c>
      <c r="FS90" s="110"/>
      <c r="FT90" s="109">
        <v>3</v>
      </c>
      <c r="FU90" s="111"/>
      <c r="FV90" s="108">
        <v>218</v>
      </c>
      <c r="FW90" s="106">
        <v>0</v>
      </c>
      <c r="FX90" s="107" t="s">
        <v>563</v>
      </c>
      <c r="FY90" s="108">
        <v>218</v>
      </c>
      <c r="FZ90" s="127" t="s">
        <v>572</v>
      </c>
      <c r="GA90" s="121">
        <f>IFERROR(VLOOKUP(FZ90,'Начисление очков 2023'!$AA$4:$AB$69,2,FALSE),0)</f>
        <v>0</v>
      </c>
    </row>
    <row r="91" spans="1:183" ht="15.95" customHeight="1" x14ac:dyDescent="0.25">
      <c r="B91" s="6" t="str">
        <f>IFERROR(INDEX('Ласт турнир'!$A$1:$A$96,MATCH($D91,'Ласт турнир'!$B$1:$B$96,0)),"")</f>
        <v/>
      </c>
      <c r="D91" s="39" t="s">
        <v>600</v>
      </c>
      <c r="E91" s="40">
        <f>E90+1</f>
        <v>82</v>
      </c>
      <c r="F91" s="59" t="str">
        <f>IF(FQ91=0," ",IF(FQ91-E91=0," ",FQ91-E91))</f>
        <v xml:space="preserve"> </v>
      </c>
      <c r="G91" s="44"/>
      <c r="H91" s="54">
        <v>4</v>
      </c>
      <c r="I91" s="134"/>
      <c r="J91" s="139">
        <f>AB91+AP91+BB91+BN91+BR91+SUMPRODUCT(LARGE((T91,V91,X91,Z91,AD91,AF91,AH91,AJ91,AL91,AN91,AR91,AT91,AV91,AX91,AZ91,BD91,BF91,BH91,BJ91,BL91,BP91,BT91,BV91,BX91,BZ91,CB91,CD91,CF91,CH91,CJ91,CL91,CN91,CP91,CR91,CT91,CV91,CX91,CZ91,DB91,DD91,DF91,DH91,DJ91,DL91,DN91,DP91,DR91,DT91,DV91,DX91,DZ91,EB91,ED91,EF91,EH91,EJ91,EL91,EN91,EP91,ER91,ET91,EV91,EX91,EZ91,FB91,FD91,FF91,FH91,FJ91,FL91,FN91,FP91),{1,2,3,4,5,6,7,8}))</f>
        <v>213</v>
      </c>
      <c r="K91" s="135">
        <f>J91-FV91</f>
        <v>0</v>
      </c>
      <c r="L91" s="140" t="str">
        <f>IF(SUMIF(S91:FP91,"&lt;0")&lt;&gt;0,SUMIF(S91:FP91,"&lt;0")*(-1)," ")</f>
        <v xml:space="preserve"> </v>
      </c>
      <c r="M91" s="141">
        <f>T91+V91+X91+Z91+AB91+AD91+AF91+AH91+AJ91+AL91+AN91+AP91+AR91+AT91+AV91+AX91+AZ91+BB91+BD91+BF91+BH91+BJ91+BL91+BN91+BP91+BR91+BT91+BV91+BX91+BZ91+CB91+CD91+CF91+CH91+CJ91+CL91+CN91+CP91+CR91+CT91+CV91+CX91+CZ91+DB91+DD91+DF91+DH91+DJ91+DL91+DN91+DP91+DR91+DT91+DV91+DX91+DZ91+EB91+ED91+EF91+EH91+EJ91+EL91+EN91+EP91+ER91+ET91+EV91+EX91+EZ91+FB91+FD91+FF91+FH91+FJ91+FL91+FN91+FP91</f>
        <v>213</v>
      </c>
      <c r="N91" s="135">
        <f>M91-FY91</f>
        <v>0</v>
      </c>
      <c r="O91" s="136">
        <f>ROUNDUP(COUNTIF(S91:FP91,"&gt; 0")/2,0)</f>
        <v>6</v>
      </c>
      <c r="P91" s="142">
        <f>IF(O91=0,"-",IF(O91-R91&gt;8,J91/(8+R91),J91/O91))</f>
        <v>35.5</v>
      </c>
      <c r="Q91" s="145">
        <f>IF(OR(M91=0,O91=0),"-",M91/O91)</f>
        <v>35.5</v>
      </c>
      <c r="R91" s="150">
        <f>+IF(AA91="",0,1)+IF(AO91="",0,1)++IF(BA91="",0,1)+IF(BM91="",0,1)+IF(BQ91="",0,1)</f>
        <v>0</v>
      </c>
      <c r="S91" s="6" t="s">
        <v>572</v>
      </c>
      <c r="T91" s="28">
        <f>IFERROR(VLOOKUP(S91,'Начисление очков 2024'!$AA$4:$AB$69,2,FALSE),0)</f>
        <v>0</v>
      </c>
      <c r="U91" s="32" t="s">
        <v>572</v>
      </c>
      <c r="V91" s="31">
        <f>IFERROR(VLOOKUP(U91,'Начисление очков 2024'!$AA$4:$AB$69,2,FALSE),0)</f>
        <v>0</v>
      </c>
      <c r="W91" s="6" t="s">
        <v>572</v>
      </c>
      <c r="X91" s="28">
        <f>IFERROR(VLOOKUP(W91,'Начисление очков 2024'!$L$4:$M$69,2,FALSE),0)</f>
        <v>0</v>
      </c>
      <c r="Y91" s="32" t="s">
        <v>572</v>
      </c>
      <c r="Z91" s="31">
        <f>IFERROR(VLOOKUP(Y91,'Начисление очков 2024'!$AA$4:$AB$69,2,FALSE),0)</f>
        <v>0</v>
      </c>
      <c r="AA91" s="6" t="s">
        <v>572</v>
      </c>
      <c r="AB91" s="28">
        <f>ROUND(IFERROR(VLOOKUP(AA91,'Начисление очков 2024'!$L$4:$M$69,2,FALSE),0)/4,0)</f>
        <v>0</v>
      </c>
      <c r="AC91" s="32" t="s">
        <v>572</v>
      </c>
      <c r="AD91" s="31">
        <f>IFERROR(VLOOKUP(AC91,'Начисление очков 2024'!$AA$4:$AB$69,2,FALSE),0)</f>
        <v>0</v>
      </c>
      <c r="AE91" s="6" t="s">
        <v>572</v>
      </c>
      <c r="AF91" s="28">
        <f>IFERROR(VLOOKUP(AE91,'Начисление очков 2024'!$AA$4:$AB$69,2,FALSE),0)</f>
        <v>0</v>
      </c>
      <c r="AG91" s="32" t="s">
        <v>572</v>
      </c>
      <c r="AH91" s="31">
        <f>IFERROR(VLOOKUP(AG91,'Начисление очков 2024'!$Q$4:$R$69,2,FALSE),0)</f>
        <v>0</v>
      </c>
      <c r="AI91" s="6" t="s">
        <v>572</v>
      </c>
      <c r="AJ91" s="28">
        <f>IFERROR(VLOOKUP(AI91,'Начисление очков 2024'!$AA$4:$AB$69,2,FALSE),0)</f>
        <v>0</v>
      </c>
      <c r="AK91" s="32" t="s">
        <v>572</v>
      </c>
      <c r="AL91" s="31">
        <f>IFERROR(VLOOKUP(AK91,'Начисление очков 2024'!$AA$4:$AB$69,2,FALSE),0)</f>
        <v>0</v>
      </c>
      <c r="AM91" s="6" t="s">
        <v>572</v>
      </c>
      <c r="AN91" s="28">
        <f>IFERROR(VLOOKUP(AM91,'Начисление очков 2023'!$AF$4:$AG$69,2,FALSE),0)</f>
        <v>0</v>
      </c>
      <c r="AO91" s="32" t="s">
        <v>572</v>
      </c>
      <c r="AP91" s="31">
        <f>ROUND(IFERROR(VLOOKUP(AO91,'Начисление очков 2024'!$G$4:$H$69,2,FALSE),0)/4,0)</f>
        <v>0</v>
      </c>
      <c r="AQ91" s="6" t="s">
        <v>572</v>
      </c>
      <c r="AR91" s="28">
        <f>IFERROR(VLOOKUP(AQ91,'Начисление очков 2024'!$AA$4:$AB$69,2,FALSE),0)</f>
        <v>0</v>
      </c>
      <c r="AS91" s="32" t="s">
        <v>572</v>
      </c>
      <c r="AT91" s="31">
        <f>IFERROR(VLOOKUP(AS91,'Начисление очков 2024'!$G$4:$H$69,2,FALSE),0)</f>
        <v>0</v>
      </c>
      <c r="AU91" s="6" t="s">
        <v>572</v>
      </c>
      <c r="AV91" s="28">
        <f>IFERROR(VLOOKUP(AU91,'Начисление очков 2023'!$V$4:$W$69,2,FALSE),0)</f>
        <v>0</v>
      </c>
      <c r="AW91" s="32" t="s">
        <v>572</v>
      </c>
      <c r="AX91" s="31">
        <f>IFERROR(VLOOKUP(AW91,'Начисление очков 2024'!$Q$4:$R$69,2,FALSE),0)</f>
        <v>0</v>
      </c>
      <c r="AY91" s="6" t="s">
        <v>572</v>
      </c>
      <c r="AZ91" s="28">
        <f>IFERROR(VLOOKUP(AY91,'Начисление очков 2024'!$AA$4:$AB$69,2,FALSE),0)</f>
        <v>0</v>
      </c>
      <c r="BA91" s="32" t="s">
        <v>572</v>
      </c>
      <c r="BB91" s="31">
        <f>ROUND(IFERROR(VLOOKUP(BA91,'Начисление очков 2024'!$G$4:$H$69,2,FALSE),0)/4,0)</f>
        <v>0</v>
      </c>
      <c r="BC91" s="6" t="s">
        <v>572</v>
      </c>
      <c r="BD91" s="28">
        <f>IFERROR(VLOOKUP(BC91,'Начисление очков 2023'!$AA$4:$AB$69,2,FALSE),0)</f>
        <v>0</v>
      </c>
      <c r="BE91" s="32" t="s">
        <v>572</v>
      </c>
      <c r="BF91" s="31">
        <f>IFERROR(VLOOKUP(BE91,'Начисление очков 2024'!$G$4:$H$69,2,FALSE),0)</f>
        <v>0</v>
      </c>
      <c r="BG91" s="6" t="s">
        <v>572</v>
      </c>
      <c r="BH91" s="28">
        <f>IFERROR(VLOOKUP(BG91,'Начисление очков 2024'!$Q$4:$R$69,2,FALSE),0)</f>
        <v>0</v>
      </c>
      <c r="BI91" s="32" t="s">
        <v>572</v>
      </c>
      <c r="BJ91" s="31">
        <f>IFERROR(VLOOKUP(BI91,'Начисление очков 2024'!$AA$4:$AB$69,2,FALSE),0)</f>
        <v>0</v>
      </c>
      <c r="BK91" s="6" t="s">
        <v>572</v>
      </c>
      <c r="BL91" s="28">
        <f>IFERROR(VLOOKUP(BK91,'Начисление очков 2023'!$V$4:$W$69,2,FALSE),0)</f>
        <v>0</v>
      </c>
      <c r="BM91" s="32" t="s">
        <v>572</v>
      </c>
      <c r="BN91" s="31">
        <f>ROUND(IFERROR(VLOOKUP(BM91,'Начисление очков 2023'!$L$4:$M$69,2,FALSE),0)/4,0)</f>
        <v>0</v>
      </c>
      <c r="BO91" s="6" t="s">
        <v>572</v>
      </c>
      <c r="BP91" s="28">
        <f>IFERROR(VLOOKUP(BO91,'Начисление очков 2023'!$AA$4:$AB$69,2,FALSE),0)</f>
        <v>0</v>
      </c>
      <c r="BQ91" s="32" t="s">
        <v>572</v>
      </c>
      <c r="BR91" s="31">
        <f>ROUND(IFERROR(VLOOKUP(BQ91,'Начисление очков 2023'!$L$4:$M$69,2,FALSE),0)/4,0)</f>
        <v>0</v>
      </c>
      <c r="BS91" s="6" t="s">
        <v>572</v>
      </c>
      <c r="BT91" s="28">
        <f>IFERROR(VLOOKUP(BS91,'Начисление очков 2023'!$AA$4:$AB$69,2,FALSE),0)</f>
        <v>0</v>
      </c>
      <c r="BU91" s="32" t="s">
        <v>572</v>
      </c>
      <c r="BV91" s="31">
        <f>IFERROR(VLOOKUP(BU91,'Начисление очков 2023'!$L$4:$M$69,2,FALSE),0)</f>
        <v>0</v>
      </c>
      <c r="BW91" s="6" t="s">
        <v>572</v>
      </c>
      <c r="BX91" s="28">
        <f>IFERROR(VLOOKUP(BW91,'Начисление очков 2023'!$AA$4:$AB$69,2,FALSE),0)</f>
        <v>0</v>
      </c>
      <c r="BY91" s="32" t="s">
        <v>572</v>
      </c>
      <c r="BZ91" s="31">
        <f>IFERROR(VLOOKUP(BY91,'Начисление очков 2023'!$AF$4:$AG$69,2,FALSE),0)</f>
        <v>0</v>
      </c>
      <c r="CA91" s="6" t="s">
        <v>572</v>
      </c>
      <c r="CB91" s="28">
        <f>IFERROR(VLOOKUP(CA91,'Начисление очков 2023'!$V$4:$W$69,2,FALSE),0)</f>
        <v>0</v>
      </c>
      <c r="CC91" s="32" t="s">
        <v>572</v>
      </c>
      <c r="CD91" s="31">
        <f>IFERROR(VLOOKUP(CC91,'Начисление очков 2023'!$AA$4:$AB$69,2,FALSE),0)</f>
        <v>0</v>
      </c>
      <c r="CE91" s="47"/>
      <c r="CF91" s="96"/>
      <c r="CG91" s="32" t="s">
        <v>572</v>
      </c>
      <c r="CH91" s="31">
        <f>IFERROR(VLOOKUP(CG91,'Начисление очков 2023'!$AA$4:$AB$69,2,FALSE),0)</f>
        <v>0</v>
      </c>
      <c r="CI91" s="6">
        <v>30</v>
      </c>
      <c r="CJ91" s="28">
        <f>IFERROR(VLOOKUP(CI91,'Начисление очков 2023_1'!$B$4:$C$117,2,FALSE),0)</f>
        <v>40</v>
      </c>
      <c r="CK91" s="32" t="s">
        <v>572</v>
      </c>
      <c r="CL91" s="31">
        <f>IFERROR(VLOOKUP(CK91,'Начисление очков 2023'!$V$4:$W$69,2,FALSE),0)</f>
        <v>0</v>
      </c>
      <c r="CM91" s="6" t="s">
        <v>572</v>
      </c>
      <c r="CN91" s="28">
        <f>IFERROR(VLOOKUP(CM91,'Начисление очков 2023'!$AF$4:$AG$69,2,FALSE),0)</f>
        <v>0</v>
      </c>
      <c r="CO91" s="32" t="s">
        <v>572</v>
      </c>
      <c r="CP91" s="31">
        <f>IFERROR(VLOOKUP(CO91,'Начисление очков 2023'!$G$4:$H$69,2,FALSE),0)</f>
        <v>0</v>
      </c>
      <c r="CQ91" s="6" t="s">
        <v>572</v>
      </c>
      <c r="CR91" s="28">
        <f>IFERROR(VLOOKUP(CQ91,'Начисление очков 2023'!$AA$4:$AB$69,2,FALSE),0)</f>
        <v>0</v>
      </c>
      <c r="CS91" s="32" t="s">
        <v>572</v>
      </c>
      <c r="CT91" s="31">
        <f>IFERROR(VLOOKUP(CS91,'Начисление очков 2023'!$Q$4:$R$69,2,FALSE),0)</f>
        <v>0</v>
      </c>
      <c r="CU91" s="6" t="s">
        <v>572</v>
      </c>
      <c r="CV91" s="28">
        <f>IFERROR(VLOOKUP(CU91,'Начисление очков 2023'!$AF$4:$AG$69,2,FALSE),0)</f>
        <v>0</v>
      </c>
      <c r="CW91" s="32" t="s">
        <v>572</v>
      </c>
      <c r="CX91" s="31">
        <f>IFERROR(VLOOKUP(CW91,'Начисление очков 2023'!$AA$4:$AB$69,2,FALSE),0)</f>
        <v>0</v>
      </c>
      <c r="CY91" s="6" t="s">
        <v>572</v>
      </c>
      <c r="CZ91" s="28">
        <f>IFERROR(VLOOKUP(CY91,'Начисление очков 2023'!$AA$4:$AB$69,2,FALSE),0)</f>
        <v>0</v>
      </c>
      <c r="DA91" s="32">
        <v>8</v>
      </c>
      <c r="DB91" s="31">
        <f>IFERROR(VLOOKUP(DA91,'Начисление очков 2023'!$L$4:$M$69,2,FALSE),0)</f>
        <v>65</v>
      </c>
      <c r="DC91" s="6" t="s">
        <v>572</v>
      </c>
      <c r="DD91" s="28">
        <f>IFERROR(VLOOKUP(DC91,'Начисление очков 2023'!$L$4:$M$69,2,FALSE),0)</f>
        <v>0</v>
      </c>
      <c r="DE91" s="32" t="s">
        <v>572</v>
      </c>
      <c r="DF91" s="31">
        <f>IFERROR(VLOOKUP(DE91,'Начисление очков 2023'!$G$4:$H$69,2,FALSE),0)</f>
        <v>0</v>
      </c>
      <c r="DG91" s="6" t="s">
        <v>572</v>
      </c>
      <c r="DH91" s="28">
        <f>IFERROR(VLOOKUP(DG91,'Начисление очков 2023'!$AA$4:$AB$69,2,FALSE),0)</f>
        <v>0</v>
      </c>
      <c r="DI91" s="32" t="s">
        <v>572</v>
      </c>
      <c r="DJ91" s="31">
        <f>IFERROR(VLOOKUP(DI91,'Начисление очков 2023'!$AF$4:$AG$69,2,FALSE),0)</f>
        <v>0</v>
      </c>
      <c r="DK91" s="6" t="s">
        <v>572</v>
      </c>
      <c r="DL91" s="28">
        <f>IFERROR(VLOOKUP(DK91,'Начисление очков 2023'!$V$4:$W$69,2,FALSE),0)</f>
        <v>0</v>
      </c>
      <c r="DM91" s="32">
        <v>6</v>
      </c>
      <c r="DN91" s="31">
        <f>IFERROR(VLOOKUP(DM91,'Начисление очков 2023'!$Q$4:$R$69,2,FALSE),0)</f>
        <v>45</v>
      </c>
      <c r="DO91" s="6" t="s">
        <v>572</v>
      </c>
      <c r="DP91" s="28">
        <f>IFERROR(VLOOKUP(DO91,'Начисление очков 2023'!$AA$4:$AB$69,2,FALSE),0)</f>
        <v>0</v>
      </c>
      <c r="DQ91" s="32" t="s">
        <v>572</v>
      </c>
      <c r="DR91" s="31">
        <f>IFERROR(VLOOKUP(DQ91,'Начисление очков 2023'!$AA$4:$AB$69,2,FALSE),0)</f>
        <v>0</v>
      </c>
      <c r="DS91" s="6" t="s">
        <v>572</v>
      </c>
      <c r="DT91" s="28">
        <f>IFERROR(VLOOKUP(DS91,'Начисление очков 2023'!$AA$4:$AB$69,2,FALSE),0)</f>
        <v>0</v>
      </c>
      <c r="DU91" s="32" t="s">
        <v>572</v>
      </c>
      <c r="DV91" s="31">
        <f>IFERROR(VLOOKUP(DU91,'Начисление очков 2023'!$AF$4:$AG$69,2,FALSE),0)</f>
        <v>0</v>
      </c>
      <c r="DW91" s="6" t="s">
        <v>572</v>
      </c>
      <c r="DX91" s="28">
        <f>IFERROR(VLOOKUP(DW91,'Начисление очков 2023'!$AA$4:$AB$69,2,FALSE),0)</f>
        <v>0</v>
      </c>
      <c r="DY91" s="32" t="s">
        <v>572</v>
      </c>
      <c r="DZ91" s="31">
        <f>IFERROR(VLOOKUP(DY91,'Начисление очков 2023'!$B$4:$C$69,2,FALSE),0)</f>
        <v>0</v>
      </c>
      <c r="EA91" s="6" t="s">
        <v>572</v>
      </c>
      <c r="EB91" s="28">
        <f>IFERROR(VLOOKUP(EA91,'Начисление очков 2023'!$AA$4:$AB$69,2,FALSE),0)</f>
        <v>0</v>
      </c>
      <c r="EC91" s="32" t="s">
        <v>572</v>
      </c>
      <c r="ED91" s="31">
        <f>IFERROR(VLOOKUP(EC91,'Начисление очков 2023'!$V$4:$W$69,2,FALSE),0)</f>
        <v>0</v>
      </c>
      <c r="EE91" s="6" t="s">
        <v>572</v>
      </c>
      <c r="EF91" s="28">
        <f>IFERROR(VLOOKUP(EE91,'Начисление очков 2023'!$AA$4:$AB$69,2,FALSE),0)</f>
        <v>0</v>
      </c>
      <c r="EG91" s="32" t="s">
        <v>572</v>
      </c>
      <c r="EH91" s="31">
        <f>IFERROR(VLOOKUP(EG91,'Начисление очков 2023'!$AA$4:$AB$69,2,FALSE),0)</f>
        <v>0</v>
      </c>
      <c r="EI91" s="6">
        <v>32</v>
      </c>
      <c r="EJ91" s="28">
        <f>IFERROR(VLOOKUP(EI91,'Начисление очков 2023'!$G$4:$H$69,2,FALSE),0)</f>
        <v>18</v>
      </c>
      <c r="EK91" s="32" t="s">
        <v>572</v>
      </c>
      <c r="EL91" s="31">
        <f>IFERROR(VLOOKUP(EK91,'Начисление очков 2023'!$V$4:$W$69,2,FALSE),0)</f>
        <v>0</v>
      </c>
      <c r="EM91" s="6" t="s">
        <v>572</v>
      </c>
      <c r="EN91" s="28">
        <f>IFERROR(VLOOKUP(EM91,'Начисление очков 2023'!$B$4:$C$101,2,FALSE),0)</f>
        <v>0</v>
      </c>
      <c r="EO91" s="32" t="s">
        <v>572</v>
      </c>
      <c r="EP91" s="31">
        <f>IFERROR(VLOOKUP(EO91,'Начисление очков 2023'!$AA$4:$AB$69,2,FALSE),0)</f>
        <v>0</v>
      </c>
      <c r="EQ91" s="6">
        <v>1</v>
      </c>
      <c r="ER91" s="28">
        <f>IFERROR(VLOOKUP(EQ91,'Начисление очков 2023'!$AF$4:$AG$69,2,FALSE),0)</f>
        <v>20</v>
      </c>
      <c r="ES91" s="32" t="s">
        <v>572</v>
      </c>
      <c r="ET91" s="31">
        <f>IFERROR(VLOOKUP(ES91,'Начисление очков 2023'!$B$4:$C$101,2,FALSE),0)</f>
        <v>0</v>
      </c>
      <c r="EU91" s="6" t="s">
        <v>572</v>
      </c>
      <c r="EV91" s="28">
        <f>IFERROR(VLOOKUP(EU91,'Начисление очков 2023'!$G$4:$H$69,2,FALSE),0)</f>
        <v>0</v>
      </c>
      <c r="EW91" s="32" t="s">
        <v>572</v>
      </c>
      <c r="EX91" s="31">
        <f>IFERROR(VLOOKUP(EW91,'Начисление очков 2023'!$AA$4:$AB$69,2,FALSE),0)</f>
        <v>0</v>
      </c>
      <c r="EY91" s="6" t="s">
        <v>572</v>
      </c>
      <c r="EZ91" s="28">
        <f>IFERROR(VLOOKUP(EY91,'Начисление очков 2023'!$AA$4:$AB$69,2,FALSE),0)</f>
        <v>0</v>
      </c>
      <c r="FA91" s="32" t="s">
        <v>572</v>
      </c>
      <c r="FB91" s="31">
        <f>IFERROR(VLOOKUP(FA91,'Начисление очков 2023'!$L$4:$M$69,2,FALSE),0)</f>
        <v>0</v>
      </c>
      <c r="FC91" s="6" t="s">
        <v>572</v>
      </c>
      <c r="FD91" s="28">
        <f>IFERROR(VLOOKUP(FC91,'Начисление очков 2023'!$AF$4:$AG$69,2,FALSE),0)</f>
        <v>0</v>
      </c>
      <c r="FE91" s="32" t="s">
        <v>572</v>
      </c>
      <c r="FF91" s="31">
        <f>IFERROR(VLOOKUP(FE91,'Начисление очков 2023'!$AA$4:$AB$69,2,FALSE),0)</f>
        <v>0</v>
      </c>
      <c r="FG91" s="6" t="s">
        <v>572</v>
      </c>
      <c r="FH91" s="28">
        <f>IFERROR(VLOOKUP(FG91,'Начисление очков 2023'!$G$4:$H$69,2,FALSE),0)</f>
        <v>0</v>
      </c>
      <c r="FI91" s="32">
        <v>2</v>
      </c>
      <c r="FJ91" s="31">
        <f>IFERROR(VLOOKUP(FI91,'Начисление очков 2023'!$AA$4:$AB$69,2,FALSE),0)</f>
        <v>25</v>
      </c>
      <c r="FK91" s="6" t="s">
        <v>572</v>
      </c>
      <c r="FL91" s="28">
        <f>IFERROR(VLOOKUP(FK91,'Начисление очков 2023'!$AA$4:$AB$69,2,FALSE),0)</f>
        <v>0</v>
      </c>
      <c r="FM91" s="32" t="s">
        <v>572</v>
      </c>
      <c r="FN91" s="31">
        <f>IFERROR(VLOOKUP(FM91,'Начисление очков 2023'!$AA$4:$AB$69,2,FALSE),0)</f>
        <v>0</v>
      </c>
      <c r="FO91" s="6" t="s">
        <v>572</v>
      </c>
      <c r="FP91" s="28">
        <f>IFERROR(VLOOKUP(FO91,'Начисление очков 2023'!$AF$4:$AG$69,2,FALSE),0)</f>
        <v>0</v>
      </c>
      <c r="FQ91" s="109">
        <v>82</v>
      </c>
      <c r="FR91" s="110">
        <v>-1</v>
      </c>
      <c r="FS91" s="110"/>
      <c r="FT91" s="109">
        <v>4</v>
      </c>
      <c r="FU91" s="111"/>
      <c r="FV91" s="108">
        <v>213</v>
      </c>
      <c r="FW91" s="106">
        <v>0</v>
      </c>
      <c r="FX91" s="107" t="s">
        <v>563</v>
      </c>
      <c r="FY91" s="108">
        <v>213</v>
      </c>
      <c r="FZ91" s="127" t="s">
        <v>572</v>
      </c>
      <c r="GA91" s="121">
        <f>IFERROR(VLOOKUP(FZ91,'Начисление очков 2023'!$AA$4:$AB$69,2,FALSE),0)</f>
        <v>0</v>
      </c>
    </row>
    <row r="92" spans="1:183" ht="15.95" customHeight="1" x14ac:dyDescent="0.25">
      <c r="B92" s="6" t="str">
        <f>IFERROR(INDEX('Ласт турнир'!$A$1:$A$96,MATCH($D92,'Ласт турнир'!$B$1:$B$96,0)),"")</f>
        <v/>
      </c>
      <c r="D92" s="39" t="s">
        <v>467</v>
      </c>
      <c r="E92" s="40">
        <f>E91+1</f>
        <v>83</v>
      </c>
      <c r="F92" s="59" t="str">
        <f>IF(FQ92=0," ",IF(FQ92-E92=0," ",FQ92-E92))</f>
        <v xml:space="preserve"> </v>
      </c>
      <c r="G92" s="44"/>
      <c r="H92" s="54">
        <v>3.5</v>
      </c>
      <c r="I92" s="134"/>
      <c r="J92" s="139">
        <f>AB92+AP92+BB92+BN92+BR92+SUMPRODUCT(LARGE((T92,V92,X92,Z92,AD92,AF92,AH92,AJ92,AL92,AN92,AR92,AT92,AV92,AX92,AZ92,BD92,BF92,BH92,BJ92,BL92,BP92,BT92,BV92,BX92,BZ92,CB92,CD92,CF92,CH92,CJ92,CL92,CN92,CP92,CR92,CT92,CV92,CX92,CZ92,DB92,DD92,DF92,DH92,DJ92,DL92,DN92,DP92,DR92,DT92,DV92,DX92,DZ92,EB92,ED92,EF92,EH92,EJ92,EL92,EN92,EP92,ER92,ET92,EV92,EX92,EZ92,FB92,FD92,FF92,FH92,FJ92,FL92,FN92,FP92),{1,2,3,4,5,6,7,8}))</f>
        <v>206</v>
      </c>
      <c r="K92" s="135">
        <f>J92-FV92</f>
        <v>0</v>
      </c>
      <c r="L92" s="140" t="str">
        <f>IF(SUMIF(S92:FP92,"&lt;0")&lt;&gt;0,SUMIF(S92:FP92,"&lt;0")*(-1)," ")</f>
        <v xml:space="preserve"> </v>
      </c>
      <c r="M92" s="141">
        <f>T92+V92+X92+Z92+AB92+AD92+AF92+AH92+AJ92+AL92+AN92+AP92+AR92+AT92+AV92+AX92+AZ92+BB92+BD92+BF92+BH92+BJ92+BL92+BN92+BP92+BR92+BT92+BV92+BX92+BZ92+CB92+CD92+CF92+CH92+CJ92+CL92+CN92+CP92+CR92+CT92+CV92+CX92+CZ92+DB92+DD92+DF92+DH92+DJ92+DL92+DN92+DP92+DR92+DT92+DV92+DX92+DZ92+EB92+ED92+EF92+EH92+EJ92+EL92+EN92+EP92+ER92+ET92+EV92+EX92+EZ92+FB92+FD92+FF92+FH92+FJ92+FL92+FN92+FP92</f>
        <v>270</v>
      </c>
      <c r="N92" s="135">
        <f>M92-FY92</f>
        <v>0</v>
      </c>
      <c r="O92" s="136">
        <f>ROUNDUP(COUNTIF(S92:FP92,"&gt; 0")/2,0)</f>
        <v>17</v>
      </c>
      <c r="P92" s="142">
        <f>IF(O92=0,"-",IF(O92-R92&gt;8,J92/(8+R92),J92/O92))</f>
        <v>22.888888888888889</v>
      </c>
      <c r="Q92" s="145">
        <f>IF(OR(M92=0,O92=0),"-",M92/O92)</f>
        <v>15.882352941176471</v>
      </c>
      <c r="R92" s="150">
        <f>+IF(AA92="",0,1)+IF(AO92="",0,1)++IF(BA92="",0,1)+IF(BM92="",0,1)+IF(BQ92="",0,1)</f>
        <v>1</v>
      </c>
      <c r="S92" s="6" t="s">
        <v>572</v>
      </c>
      <c r="T92" s="28">
        <f>IFERROR(VLOOKUP(S92,'Начисление очков 2024'!$AA$4:$AB$69,2,FALSE),0)</f>
        <v>0</v>
      </c>
      <c r="U92" s="32" t="s">
        <v>572</v>
      </c>
      <c r="V92" s="31">
        <f>IFERROR(VLOOKUP(U92,'Начисление очков 2024'!$AA$4:$AB$69,2,FALSE),0)</f>
        <v>0</v>
      </c>
      <c r="W92" s="6" t="s">
        <v>572</v>
      </c>
      <c r="X92" s="28">
        <f>IFERROR(VLOOKUP(W92,'Начисление очков 2024'!$L$4:$M$69,2,FALSE),0)</f>
        <v>0</v>
      </c>
      <c r="Y92" s="32" t="s">
        <v>572</v>
      </c>
      <c r="Z92" s="31">
        <f>IFERROR(VLOOKUP(Y92,'Начисление очков 2024'!$AA$4:$AB$69,2,FALSE),0)</f>
        <v>0</v>
      </c>
      <c r="AA92" s="6">
        <v>32</v>
      </c>
      <c r="AB92" s="28">
        <f>ROUND(IFERROR(VLOOKUP(AA92,'Начисление очков 2024'!$L$4:$M$69,2,FALSE),0)/4,0)</f>
        <v>3</v>
      </c>
      <c r="AC92" s="32" t="s">
        <v>572</v>
      </c>
      <c r="AD92" s="31">
        <f>IFERROR(VLOOKUP(AC92,'Начисление очков 2024'!$AA$4:$AB$69,2,FALSE),0)</f>
        <v>0</v>
      </c>
      <c r="AE92" s="6" t="s">
        <v>572</v>
      </c>
      <c r="AF92" s="28">
        <f>IFERROR(VLOOKUP(AE92,'Начисление очков 2024'!$AA$4:$AB$69,2,FALSE),0)</f>
        <v>0</v>
      </c>
      <c r="AG92" s="32" t="s">
        <v>572</v>
      </c>
      <c r="AH92" s="31">
        <f>IFERROR(VLOOKUP(AG92,'Начисление очков 2024'!$Q$4:$R$69,2,FALSE),0)</f>
        <v>0</v>
      </c>
      <c r="AI92" s="6" t="s">
        <v>572</v>
      </c>
      <c r="AJ92" s="28">
        <f>IFERROR(VLOOKUP(AI92,'Начисление очков 2024'!$AA$4:$AB$69,2,FALSE),0)</f>
        <v>0</v>
      </c>
      <c r="AK92" s="32" t="s">
        <v>572</v>
      </c>
      <c r="AL92" s="31">
        <f>IFERROR(VLOOKUP(AK92,'Начисление очков 2024'!$AA$4:$AB$69,2,FALSE),0)</f>
        <v>0</v>
      </c>
      <c r="AM92" s="6" t="s">
        <v>572</v>
      </c>
      <c r="AN92" s="28">
        <f>IFERROR(VLOOKUP(AM92,'Начисление очков 2023'!$AF$4:$AG$69,2,FALSE),0)</f>
        <v>0</v>
      </c>
      <c r="AO92" s="32" t="s">
        <v>572</v>
      </c>
      <c r="AP92" s="31">
        <f>ROUND(IFERROR(VLOOKUP(AO92,'Начисление очков 2024'!$G$4:$H$69,2,FALSE),0)/4,0)</f>
        <v>0</v>
      </c>
      <c r="AQ92" s="6" t="s">
        <v>572</v>
      </c>
      <c r="AR92" s="28">
        <f>IFERROR(VLOOKUP(AQ92,'Начисление очков 2024'!$AA$4:$AB$69,2,FALSE),0)</f>
        <v>0</v>
      </c>
      <c r="AS92" s="32" t="s">
        <v>572</v>
      </c>
      <c r="AT92" s="31">
        <f>IFERROR(VLOOKUP(AS92,'Начисление очков 2024'!$G$4:$H$69,2,FALSE),0)</f>
        <v>0</v>
      </c>
      <c r="AU92" s="6" t="s">
        <v>572</v>
      </c>
      <c r="AV92" s="28">
        <f>IFERROR(VLOOKUP(AU92,'Начисление очков 2023'!$V$4:$W$69,2,FALSE),0)</f>
        <v>0</v>
      </c>
      <c r="AW92" s="32" t="s">
        <v>572</v>
      </c>
      <c r="AX92" s="31">
        <f>IFERROR(VLOOKUP(AW92,'Начисление очков 2024'!$Q$4:$R$69,2,FALSE),0)</f>
        <v>0</v>
      </c>
      <c r="AY92" s="6" t="s">
        <v>572</v>
      </c>
      <c r="AZ92" s="28">
        <f>IFERROR(VLOOKUP(AY92,'Начисление очков 2024'!$AA$4:$AB$69,2,FALSE),0)</f>
        <v>0</v>
      </c>
      <c r="BA92" s="32" t="s">
        <v>572</v>
      </c>
      <c r="BB92" s="31">
        <f>ROUND(IFERROR(VLOOKUP(BA92,'Начисление очков 2024'!$G$4:$H$69,2,FALSE),0)/4,0)</f>
        <v>0</v>
      </c>
      <c r="BC92" s="6">
        <v>6</v>
      </c>
      <c r="BD92" s="28">
        <f>IFERROR(VLOOKUP(BC92,'Начисление очков 2023'!$AA$4:$AB$69,2,FALSE),0)</f>
        <v>11</v>
      </c>
      <c r="BE92" s="32">
        <v>32</v>
      </c>
      <c r="BF92" s="31">
        <f>IFERROR(VLOOKUP(BE92,'Начисление очков 2024'!$G$4:$H$69,2,FALSE),0)</f>
        <v>18</v>
      </c>
      <c r="BG92" s="6" t="s">
        <v>572</v>
      </c>
      <c r="BH92" s="28">
        <f>IFERROR(VLOOKUP(BG92,'Начисление очков 2024'!$Q$4:$R$69,2,FALSE),0)</f>
        <v>0</v>
      </c>
      <c r="BI92" s="32" t="s">
        <v>572</v>
      </c>
      <c r="BJ92" s="31">
        <f>IFERROR(VLOOKUP(BI92,'Начисление очков 2024'!$AA$4:$AB$69,2,FALSE),0)</f>
        <v>0</v>
      </c>
      <c r="BK92" s="6">
        <v>32</v>
      </c>
      <c r="BL92" s="28">
        <f>IFERROR(VLOOKUP(BK92,'Начисление очков 2023'!$V$4:$W$69,2,FALSE),0)</f>
        <v>5</v>
      </c>
      <c r="BM92" s="32" t="s">
        <v>572</v>
      </c>
      <c r="BN92" s="31">
        <f>ROUND(IFERROR(VLOOKUP(BM92,'Начисление очков 2023'!$L$4:$M$69,2,FALSE),0)/4,0)</f>
        <v>0</v>
      </c>
      <c r="BO92" s="6">
        <v>5</v>
      </c>
      <c r="BP92" s="28">
        <f>IFERROR(VLOOKUP(BO92,'Начисление очков 2023'!$AA$4:$AB$69,2,FALSE),0)</f>
        <v>12</v>
      </c>
      <c r="BQ92" s="32" t="s">
        <v>572</v>
      </c>
      <c r="BR92" s="31">
        <f>ROUND(IFERROR(VLOOKUP(BQ92,'Начисление очков 2023'!$L$4:$M$69,2,FALSE),0)/4,0)</f>
        <v>0</v>
      </c>
      <c r="BS92" s="6" t="s">
        <v>572</v>
      </c>
      <c r="BT92" s="28">
        <f>IFERROR(VLOOKUP(BS92,'Начисление очков 2023'!$AA$4:$AB$69,2,FALSE),0)</f>
        <v>0</v>
      </c>
      <c r="BU92" s="32" t="s">
        <v>572</v>
      </c>
      <c r="BV92" s="31">
        <f>IFERROR(VLOOKUP(BU92,'Начисление очков 2023'!$L$4:$M$69,2,FALSE),0)</f>
        <v>0</v>
      </c>
      <c r="BW92" s="6" t="s">
        <v>572</v>
      </c>
      <c r="BX92" s="28">
        <f>IFERROR(VLOOKUP(BW92,'Начисление очков 2023'!$AA$4:$AB$69,2,FALSE),0)</f>
        <v>0</v>
      </c>
      <c r="BY92" s="32" t="s">
        <v>572</v>
      </c>
      <c r="BZ92" s="31">
        <f>IFERROR(VLOOKUP(BY92,'Начисление очков 2023'!$AF$4:$AG$69,2,FALSE),0)</f>
        <v>0</v>
      </c>
      <c r="CA92" s="6">
        <v>32</v>
      </c>
      <c r="CB92" s="28">
        <f>IFERROR(VLOOKUP(CA92,'Начисление очков 2023'!$V$4:$W$69,2,FALSE),0)</f>
        <v>5</v>
      </c>
      <c r="CC92" s="32" t="s">
        <v>572</v>
      </c>
      <c r="CD92" s="31">
        <f>IFERROR(VLOOKUP(CC92,'Начисление очков 2023'!$AA$4:$AB$69,2,FALSE),0)</f>
        <v>0</v>
      </c>
      <c r="CE92" s="47"/>
      <c r="CF92" s="96"/>
      <c r="CG92" s="32" t="s">
        <v>572</v>
      </c>
      <c r="CH92" s="31">
        <f>IFERROR(VLOOKUP(CG92,'Начисление очков 2023'!$AA$4:$AB$69,2,FALSE),0)</f>
        <v>0</v>
      </c>
      <c r="CI92" s="6">
        <v>56</v>
      </c>
      <c r="CJ92" s="28">
        <f>IFERROR(VLOOKUP(CI92,'Начисление очков 2023_1'!$B$4:$C$117,2,FALSE),0)</f>
        <v>16</v>
      </c>
      <c r="CK92" s="32" t="s">
        <v>572</v>
      </c>
      <c r="CL92" s="31">
        <f>IFERROR(VLOOKUP(CK92,'Начисление очков 2023'!$V$4:$W$69,2,FALSE),0)</f>
        <v>0</v>
      </c>
      <c r="CM92" s="6" t="s">
        <v>572</v>
      </c>
      <c r="CN92" s="28">
        <f>IFERROR(VLOOKUP(CM92,'Начисление очков 2023'!$AF$4:$AG$69,2,FALSE),0)</f>
        <v>0</v>
      </c>
      <c r="CO92" s="32" t="s">
        <v>572</v>
      </c>
      <c r="CP92" s="31">
        <f>IFERROR(VLOOKUP(CO92,'Начисление очков 2023'!$G$4:$H$69,2,FALSE),0)</f>
        <v>0</v>
      </c>
      <c r="CQ92" s="6" t="s">
        <v>572</v>
      </c>
      <c r="CR92" s="28">
        <f>IFERROR(VLOOKUP(CQ92,'Начисление очков 2023'!$AA$4:$AB$69,2,FALSE),0)</f>
        <v>0</v>
      </c>
      <c r="CS92" s="32" t="s">
        <v>572</v>
      </c>
      <c r="CT92" s="31">
        <f>IFERROR(VLOOKUP(CS92,'Начисление очков 2023'!$Q$4:$R$69,2,FALSE),0)</f>
        <v>0</v>
      </c>
      <c r="CU92" s="6" t="s">
        <v>572</v>
      </c>
      <c r="CV92" s="28">
        <f>IFERROR(VLOOKUP(CU92,'Начисление очков 2023'!$AF$4:$AG$69,2,FALSE),0)</f>
        <v>0</v>
      </c>
      <c r="CW92" s="32" t="s">
        <v>572</v>
      </c>
      <c r="CX92" s="31">
        <f>IFERROR(VLOOKUP(CW92,'Начисление очков 2023'!$AA$4:$AB$69,2,FALSE),0)</f>
        <v>0</v>
      </c>
      <c r="CY92" s="6" t="s">
        <v>572</v>
      </c>
      <c r="CZ92" s="28">
        <f>IFERROR(VLOOKUP(CY92,'Начисление очков 2023'!$AA$4:$AB$69,2,FALSE),0)</f>
        <v>0</v>
      </c>
      <c r="DA92" s="32" t="s">
        <v>572</v>
      </c>
      <c r="DB92" s="31">
        <f>IFERROR(VLOOKUP(DA92,'Начисление очков 2023'!$L$4:$M$69,2,FALSE),0)</f>
        <v>0</v>
      </c>
      <c r="DC92" s="6" t="s">
        <v>572</v>
      </c>
      <c r="DD92" s="28">
        <f>IFERROR(VLOOKUP(DC92,'Начисление очков 2023'!$L$4:$M$69,2,FALSE),0)</f>
        <v>0</v>
      </c>
      <c r="DE92" s="32">
        <v>32</v>
      </c>
      <c r="DF92" s="31">
        <f>IFERROR(VLOOKUP(DE92,'Начисление очков 2023'!$G$4:$H$69,2,FALSE),0)</f>
        <v>18</v>
      </c>
      <c r="DG92" s="6" t="s">
        <v>572</v>
      </c>
      <c r="DH92" s="28">
        <f>IFERROR(VLOOKUP(DG92,'Начисление очков 2023'!$AA$4:$AB$69,2,FALSE),0)</f>
        <v>0</v>
      </c>
      <c r="DI92" s="32" t="s">
        <v>572</v>
      </c>
      <c r="DJ92" s="31">
        <f>IFERROR(VLOOKUP(DI92,'Начисление очков 2023'!$AF$4:$AG$69,2,FALSE),0)</f>
        <v>0</v>
      </c>
      <c r="DK92" s="6" t="s">
        <v>572</v>
      </c>
      <c r="DL92" s="28">
        <f>IFERROR(VLOOKUP(DK92,'Начисление очков 2023'!$V$4:$W$69,2,FALSE),0)</f>
        <v>0</v>
      </c>
      <c r="DM92" s="32">
        <v>16</v>
      </c>
      <c r="DN92" s="31">
        <f>IFERROR(VLOOKUP(DM92,'Начисление очков 2023'!$Q$4:$R$69,2,FALSE),0)</f>
        <v>19</v>
      </c>
      <c r="DO92" s="6" t="s">
        <v>572</v>
      </c>
      <c r="DP92" s="28">
        <f>IFERROR(VLOOKUP(DO92,'Начисление очков 2023'!$AA$4:$AB$69,2,FALSE),0)</f>
        <v>0</v>
      </c>
      <c r="DQ92" s="32" t="s">
        <v>572</v>
      </c>
      <c r="DR92" s="31">
        <f>IFERROR(VLOOKUP(DQ92,'Начисление очков 2023'!$AA$4:$AB$69,2,FALSE),0)</f>
        <v>0</v>
      </c>
      <c r="DS92" s="6" t="s">
        <v>572</v>
      </c>
      <c r="DT92" s="28">
        <f>IFERROR(VLOOKUP(DS92,'Начисление очков 2023'!$AA$4:$AB$69,2,FALSE),0)</f>
        <v>0</v>
      </c>
      <c r="DU92" s="32" t="s">
        <v>572</v>
      </c>
      <c r="DV92" s="31">
        <f>IFERROR(VLOOKUP(DU92,'Начисление очков 2023'!$AF$4:$AG$69,2,FALSE),0)</f>
        <v>0</v>
      </c>
      <c r="DW92" s="6" t="s">
        <v>572</v>
      </c>
      <c r="DX92" s="28">
        <f>IFERROR(VLOOKUP(DW92,'Начисление очков 2023'!$AA$4:$AB$69,2,FALSE),0)</f>
        <v>0</v>
      </c>
      <c r="DY92" s="32">
        <v>20</v>
      </c>
      <c r="DZ92" s="31">
        <f>IFERROR(VLOOKUP(DY92,'Начисление очков 2023'!$B$4:$C$69,2,FALSE),0)</f>
        <v>60</v>
      </c>
      <c r="EA92" s="6">
        <v>1</v>
      </c>
      <c r="EB92" s="28">
        <f>IFERROR(VLOOKUP(EA92,'Начисление очков 2023'!$AA$4:$AB$69,2,FALSE),0)</f>
        <v>35</v>
      </c>
      <c r="EC92" s="32" t="s">
        <v>572</v>
      </c>
      <c r="ED92" s="31">
        <f>IFERROR(VLOOKUP(EC92,'Начисление очков 2023'!$V$4:$W$69,2,FALSE),0)</f>
        <v>0</v>
      </c>
      <c r="EE92" s="6" t="s">
        <v>572</v>
      </c>
      <c r="EF92" s="28">
        <f>IFERROR(VLOOKUP(EE92,'Начисление очков 2023'!$AA$4:$AB$69,2,FALSE),0)</f>
        <v>0</v>
      </c>
      <c r="EG92" s="32" t="s">
        <v>572</v>
      </c>
      <c r="EH92" s="31">
        <f>IFERROR(VLOOKUP(EG92,'Начисление очков 2023'!$AA$4:$AB$69,2,FALSE),0)</f>
        <v>0</v>
      </c>
      <c r="EI92" s="6">
        <v>40</v>
      </c>
      <c r="EJ92" s="28">
        <f>IFERROR(VLOOKUP(EI92,'Начисление очков 2023'!$G$4:$H$69,2,FALSE),0)</f>
        <v>3</v>
      </c>
      <c r="EK92" s="32" t="s">
        <v>572</v>
      </c>
      <c r="EL92" s="31">
        <f>IFERROR(VLOOKUP(EK92,'Начисление очков 2023'!$V$4:$W$69,2,FALSE),0)</f>
        <v>0</v>
      </c>
      <c r="EM92" s="6">
        <v>64</v>
      </c>
      <c r="EN92" s="28">
        <f>IFERROR(VLOOKUP(EM92,'Начисление очков 2023'!$B$4:$C$101,2,FALSE),0)</f>
        <v>14</v>
      </c>
      <c r="EO92" s="32" t="s">
        <v>572</v>
      </c>
      <c r="EP92" s="31">
        <f>IFERROR(VLOOKUP(EO92,'Начисление очков 2023'!$AA$4:$AB$69,2,FALSE),0)</f>
        <v>0</v>
      </c>
      <c r="EQ92" s="6" t="s">
        <v>572</v>
      </c>
      <c r="ER92" s="28">
        <f>IFERROR(VLOOKUP(EQ92,'Начисление очков 2023'!$AF$4:$AG$69,2,FALSE),0)</f>
        <v>0</v>
      </c>
      <c r="ES92" s="32">
        <v>54</v>
      </c>
      <c r="ET92" s="31">
        <f>IFERROR(VLOOKUP(ES92,'Начисление очков 2023'!$B$4:$C$101,2,FALSE),0)</f>
        <v>16</v>
      </c>
      <c r="EU92" s="6" t="s">
        <v>572</v>
      </c>
      <c r="EV92" s="28">
        <f>IFERROR(VLOOKUP(EU92,'Начисление очков 2023'!$G$4:$H$69,2,FALSE),0)</f>
        <v>0</v>
      </c>
      <c r="EW92" s="32">
        <v>16</v>
      </c>
      <c r="EX92" s="31">
        <f>IFERROR(VLOOKUP(EW92,'Начисление очков 2023'!$AA$4:$AB$69,2,FALSE),0)</f>
        <v>7</v>
      </c>
      <c r="EY92" s="6" t="s">
        <v>572</v>
      </c>
      <c r="EZ92" s="28">
        <f>IFERROR(VLOOKUP(EY92,'Начисление очков 2023'!$AA$4:$AB$69,2,FALSE),0)</f>
        <v>0</v>
      </c>
      <c r="FA92" s="32" t="s">
        <v>572</v>
      </c>
      <c r="FB92" s="31">
        <f>IFERROR(VLOOKUP(FA92,'Начисление очков 2023'!$L$4:$M$69,2,FALSE),0)</f>
        <v>0</v>
      </c>
      <c r="FC92" s="6" t="s">
        <v>572</v>
      </c>
      <c r="FD92" s="28">
        <f>IFERROR(VLOOKUP(FC92,'Начисление очков 2023'!$AF$4:$AG$69,2,FALSE),0)</f>
        <v>0</v>
      </c>
      <c r="FE92" s="32" t="s">
        <v>572</v>
      </c>
      <c r="FF92" s="31">
        <f>IFERROR(VLOOKUP(FE92,'Начисление очков 2023'!$AA$4:$AB$69,2,FALSE),0)</f>
        <v>0</v>
      </c>
      <c r="FG92" s="6" t="s">
        <v>572</v>
      </c>
      <c r="FH92" s="28">
        <f>IFERROR(VLOOKUP(FG92,'Начисление очков 2023'!$G$4:$H$69,2,FALSE),0)</f>
        <v>0</v>
      </c>
      <c r="FI92" s="32" t="s">
        <v>572</v>
      </c>
      <c r="FJ92" s="31">
        <f>IFERROR(VLOOKUP(FI92,'Начисление очков 2023'!$AA$4:$AB$69,2,FALSE),0)</f>
        <v>0</v>
      </c>
      <c r="FK92" s="6">
        <v>16</v>
      </c>
      <c r="FL92" s="28">
        <f>IFERROR(VLOOKUP(FK92,'Начисление очков 2023'!$AA$4:$AB$69,2,FALSE),0)</f>
        <v>7</v>
      </c>
      <c r="FM92" s="32">
        <v>3</v>
      </c>
      <c r="FN92" s="31">
        <f>IFERROR(VLOOKUP(FM92,'Начисление очков 2023'!$AA$4:$AB$69,2,FALSE),0)</f>
        <v>21</v>
      </c>
      <c r="FO92" s="6" t="s">
        <v>572</v>
      </c>
      <c r="FP92" s="28">
        <f>IFERROR(VLOOKUP(FO92,'Начисление очков 2023'!$AF$4:$AG$69,2,FALSE),0)</f>
        <v>0</v>
      </c>
      <c r="FQ92" s="109">
        <v>83</v>
      </c>
      <c r="FR92" s="110">
        <v>-1</v>
      </c>
      <c r="FS92" s="110"/>
      <c r="FT92" s="109">
        <v>3.5</v>
      </c>
      <c r="FU92" s="111"/>
      <c r="FV92" s="108">
        <v>206</v>
      </c>
      <c r="FW92" s="106">
        <v>0</v>
      </c>
      <c r="FX92" s="107" t="s">
        <v>563</v>
      </c>
      <c r="FY92" s="108">
        <v>270</v>
      </c>
      <c r="FZ92" s="127" t="s">
        <v>572</v>
      </c>
      <c r="GA92" s="121">
        <f>IFERROR(VLOOKUP(FZ92,'Начисление очков 2023'!$AA$4:$AB$69,2,FALSE),0)</f>
        <v>0</v>
      </c>
    </row>
    <row r="93" spans="1:183" ht="15.95" customHeight="1" x14ac:dyDescent="0.25">
      <c r="B93" s="6" t="str">
        <f>IFERROR(INDEX('Ласт турнир'!$A$1:$A$96,MATCH($D93,'Ласт турнир'!$B$1:$B$96,0)),"")</f>
        <v/>
      </c>
      <c r="D93" s="39" t="s">
        <v>11</v>
      </c>
      <c r="E93" s="40">
        <f>E92+1</f>
        <v>84</v>
      </c>
      <c r="F93" s="59">
        <f>IF(FQ93=0," ",IF(FQ93-E93=0," ",FQ93-E93))</f>
        <v>1</v>
      </c>
      <c r="G93" s="44"/>
      <c r="H93" s="54">
        <v>4</v>
      </c>
      <c r="I93" s="134"/>
      <c r="J93" s="139">
        <f>AB93+AP93+BB93+BN93+BR93+SUMPRODUCT(LARGE((T93,V93,X93,Z93,AD93,AF93,AH93,AJ93,AL93,AN93,AR93,AT93,AV93,AX93,AZ93,BD93,BF93,BH93,BJ93,BL93,BP93,BT93,BV93,BX93,BZ93,CB93,CD93,CF93,CH93,CJ93,CL93,CN93,CP93,CR93,CT93,CV93,CX93,CZ93,DB93,DD93,DF93,DH93,DJ93,DL93,DN93,DP93,DR93,DT93,DV93,DX93,DZ93,EB93,ED93,EF93,EH93,EJ93,EL93,EN93,EP93,ER93,ET93,EV93,EX93,EZ93,FB93,FD93,FF93,FH93,FJ93,FL93,FN93,FP93),{1,2,3,4,5,6,7,8}))</f>
        <v>196</v>
      </c>
      <c r="K93" s="135">
        <f>J93-FV93</f>
        <v>0</v>
      </c>
      <c r="L93" s="140" t="str">
        <f>IF(SUMIF(S93:FP93,"&lt;0")&lt;&gt;0,SUMIF(S93:FP93,"&lt;0")*(-1)," ")</f>
        <v xml:space="preserve"> </v>
      </c>
      <c r="M93" s="141">
        <f>T93+V93+X93+Z93+AB93+AD93+AF93+AH93+AJ93+AL93+AN93+AP93+AR93+AT93+AV93+AX93+AZ93+BB93+BD93+BF93+BH93+BJ93+BL93+BN93+BP93+BR93+BT93+BV93+BX93+BZ93+CB93+CD93+CF93+CH93+CJ93+CL93+CN93+CP93+CR93+CT93+CV93+CX93+CZ93+DB93+DD93+DF93+DH93+DJ93+DL93+DN93+DP93+DR93+DT93+DV93+DX93+DZ93+EB93+ED93+EF93+EH93+EJ93+EL93+EN93+EP93+ER93+ET93+EV93+EX93+EZ93+FB93+FD93+FF93+FH93+FJ93+FL93+FN93+FP93</f>
        <v>197</v>
      </c>
      <c r="N93" s="135">
        <f>M93-FY93</f>
        <v>0</v>
      </c>
      <c r="O93" s="136">
        <f>ROUNDUP(COUNTIF(S93:FP93,"&gt; 0")/2,0)</f>
        <v>9</v>
      </c>
      <c r="P93" s="142">
        <f>IF(O93=0,"-",IF(O93-R93&gt;8,J93/(8+R93),J93/O93))</f>
        <v>24.5</v>
      </c>
      <c r="Q93" s="145">
        <f>IF(OR(M93=0,O93=0),"-",M93/O93)</f>
        <v>21.888888888888889</v>
      </c>
      <c r="R93" s="150">
        <f>+IF(AA93="",0,1)+IF(AO93="",0,1)++IF(BA93="",0,1)+IF(BM93="",0,1)+IF(BQ93="",0,1)</f>
        <v>0</v>
      </c>
      <c r="S93" s="6" t="s">
        <v>572</v>
      </c>
      <c r="T93" s="28">
        <f>IFERROR(VLOOKUP(S93,'Начисление очков 2024'!$AA$4:$AB$69,2,FALSE),0)</f>
        <v>0</v>
      </c>
      <c r="U93" s="32" t="s">
        <v>572</v>
      </c>
      <c r="V93" s="31">
        <f>IFERROR(VLOOKUP(U93,'Начисление очков 2024'!$AA$4:$AB$69,2,FALSE),0)</f>
        <v>0</v>
      </c>
      <c r="W93" s="6">
        <v>32</v>
      </c>
      <c r="X93" s="28">
        <f>IFERROR(VLOOKUP(W93,'Начисление очков 2024'!$L$4:$M$69,2,FALSE),0)</f>
        <v>10</v>
      </c>
      <c r="Y93" s="32" t="s">
        <v>572</v>
      </c>
      <c r="Z93" s="31">
        <f>IFERROR(VLOOKUP(Y93,'Начисление очков 2024'!$AA$4:$AB$69,2,FALSE),0)</f>
        <v>0</v>
      </c>
      <c r="AA93" s="6" t="s">
        <v>572</v>
      </c>
      <c r="AB93" s="28">
        <f>ROUND(IFERROR(VLOOKUP(AA93,'Начисление очков 2024'!$L$4:$M$69,2,FALSE),0)/4,0)</f>
        <v>0</v>
      </c>
      <c r="AC93" s="32" t="s">
        <v>572</v>
      </c>
      <c r="AD93" s="31">
        <f>IFERROR(VLOOKUP(AC93,'Начисление очков 2024'!$AA$4:$AB$69,2,FALSE),0)</f>
        <v>0</v>
      </c>
      <c r="AE93" s="6" t="s">
        <v>572</v>
      </c>
      <c r="AF93" s="28">
        <f>IFERROR(VLOOKUP(AE93,'Начисление очков 2024'!$AA$4:$AB$69,2,FALSE),0)</f>
        <v>0</v>
      </c>
      <c r="AG93" s="32" t="s">
        <v>572</v>
      </c>
      <c r="AH93" s="31">
        <f>IFERROR(VLOOKUP(AG93,'Начисление очков 2024'!$Q$4:$R$69,2,FALSE),0)</f>
        <v>0</v>
      </c>
      <c r="AI93" s="6" t="s">
        <v>572</v>
      </c>
      <c r="AJ93" s="28">
        <f>IFERROR(VLOOKUP(AI93,'Начисление очков 2024'!$AA$4:$AB$69,2,FALSE),0)</f>
        <v>0</v>
      </c>
      <c r="AK93" s="32" t="s">
        <v>572</v>
      </c>
      <c r="AL93" s="31">
        <f>IFERROR(VLOOKUP(AK93,'Начисление очков 2024'!$AA$4:$AB$69,2,FALSE),0)</f>
        <v>0</v>
      </c>
      <c r="AM93" s="6" t="s">
        <v>572</v>
      </c>
      <c r="AN93" s="28">
        <f>IFERROR(VLOOKUP(AM93,'Начисление очков 2023'!$AF$4:$AG$69,2,FALSE),0)</f>
        <v>0</v>
      </c>
      <c r="AO93" s="32" t="s">
        <v>572</v>
      </c>
      <c r="AP93" s="31">
        <f>ROUND(IFERROR(VLOOKUP(AO93,'Начисление очков 2024'!$G$4:$H$69,2,FALSE),0)/4,0)</f>
        <v>0</v>
      </c>
      <c r="AQ93" s="6" t="s">
        <v>572</v>
      </c>
      <c r="AR93" s="28">
        <f>IFERROR(VLOOKUP(AQ93,'Начисление очков 2024'!$AA$4:$AB$69,2,FALSE),0)</f>
        <v>0</v>
      </c>
      <c r="AS93" s="32" t="s">
        <v>572</v>
      </c>
      <c r="AT93" s="31">
        <f>IFERROR(VLOOKUP(AS93,'Начисление очков 2024'!$G$4:$H$69,2,FALSE),0)</f>
        <v>0</v>
      </c>
      <c r="AU93" s="6" t="s">
        <v>572</v>
      </c>
      <c r="AV93" s="28">
        <f>IFERROR(VLOOKUP(AU93,'Начисление очков 2023'!$V$4:$W$69,2,FALSE),0)</f>
        <v>0</v>
      </c>
      <c r="AW93" s="32" t="s">
        <v>572</v>
      </c>
      <c r="AX93" s="31">
        <f>IFERROR(VLOOKUP(AW93,'Начисление очков 2024'!$Q$4:$R$69,2,FALSE),0)</f>
        <v>0</v>
      </c>
      <c r="AY93" s="6" t="s">
        <v>572</v>
      </c>
      <c r="AZ93" s="28">
        <f>IFERROR(VLOOKUP(AY93,'Начисление очков 2024'!$AA$4:$AB$69,2,FALSE),0)</f>
        <v>0</v>
      </c>
      <c r="BA93" s="32" t="s">
        <v>572</v>
      </c>
      <c r="BB93" s="31">
        <f>ROUND(IFERROR(VLOOKUP(BA93,'Начисление очков 2024'!$G$4:$H$69,2,FALSE),0)/4,0)</f>
        <v>0</v>
      </c>
      <c r="BC93" s="6" t="s">
        <v>572</v>
      </c>
      <c r="BD93" s="28">
        <f>IFERROR(VLOOKUP(BC93,'Начисление очков 2023'!$AA$4:$AB$69,2,FALSE),0)</f>
        <v>0</v>
      </c>
      <c r="BE93" s="32" t="s">
        <v>572</v>
      </c>
      <c r="BF93" s="31">
        <f>IFERROR(VLOOKUP(BE93,'Начисление очков 2024'!$G$4:$H$69,2,FALSE),0)</f>
        <v>0</v>
      </c>
      <c r="BG93" s="6">
        <v>6</v>
      </c>
      <c r="BH93" s="28">
        <f>IFERROR(VLOOKUP(BG93,'Начисление очков 2024'!$Q$4:$R$69,2,FALSE),0)</f>
        <v>45</v>
      </c>
      <c r="BI93" s="32" t="s">
        <v>572</v>
      </c>
      <c r="BJ93" s="31">
        <f>IFERROR(VLOOKUP(BI93,'Начисление очков 2024'!$AA$4:$AB$69,2,FALSE),0)</f>
        <v>0</v>
      </c>
      <c r="BK93" s="6" t="s">
        <v>572</v>
      </c>
      <c r="BL93" s="28">
        <f>IFERROR(VLOOKUP(BK93,'Начисление очков 2023'!$V$4:$W$69,2,FALSE),0)</f>
        <v>0</v>
      </c>
      <c r="BM93" s="32" t="s">
        <v>572</v>
      </c>
      <c r="BN93" s="31">
        <f>ROUND(IFERROR(VLOOKUP(BM93,'Начисление очков 2023'!$L$4:$M$69,2,FALSE),0)/4,0)</f>
        <v>0</v>
      </c>
      <c r="BO93" s="6" t="s">
        <v>572</v>
      </c>
      <c r="BP93" s="28">
        <f>IFERROR(VLOOKUP(BO93,'Начисление очков 2023'!$AA$4:$AB$69,2,FALSE),0)</f>
        <v>0</v>
      </c>
      <c r="BQ93" s="32" t="s">
        <v>572</v>
      </c>
      <c r="BR93" s="31">
        <f>ROUND(IFERROR(VLOOKUP(BQ93,'Начисление очков 2023'!$L$4:$M$69,2,FALSE),0)/4,0)</f>
        <v>0</v>
      </c>
      <c r="BS93" s="6" t="s">
        <v>572</v>
      </c>
      <c r="BT93" s="28">
        <f>IFERROR(VLOOKUP(BS93,'Начисление очков 2023'!$AA$4:$AB$69,2,FALSE),0)</f>
        <v>0</v>
      </c>
      <c r="BU93" s="32" t="s">
        <v>572</v>
      </c>
      <c r="BV93" s="31">
        <f>IFERROR(VLOOKUP(BU93,'Начисление очков 2023'!$L$4:$M$69,2,FALSE),0)</f>
        <v>0</v>
      </c>
      <c r="BW93" s="6" t="s">
        <v>572</v>
      </c>
      <c r="BX93" s="28">
        <f>IFERROR(VLOOKUP(BW93,'Начисление очков 2023'!$AA$4:$AB$69,2,FALSE),0)</f>
        <v>0</v>
      </c>
      <c r="BY93" s="32" t="s">
        <v>572</v>
      </c>
      <c r="BZ93" s="31">
        <f>IFERROR(VLOOKUP(BY93,'Начисление очков 2023'!$AF$4:$AG$69,2,FALSE),0)</f>
        <v>0</v>
      </c>
      <c r="CA93" s="6" t="s">
        <v>572</v>
      </c>
      <c r="CB93" s="28">
        <f>IFERROR(VLOOKUP(CA93,'Начисление очков 2023'!$V$4:$W$69,2,FALSE),0)</f>
        <v>0</v>
      </c>
      <c r="CC93" s="32" t="s">
        <v>572</v>
      </c>
      <c r="CD93" s="31">
        <f>IFERROR(VLOOKUP(CC93,'Начисление очков 2023'!$AA$4:$AB$69,2,FALSE),0)</f>
        <v>0</v>
      </c>
      <c r="CE93" s="47"/>
      <c r="CF93" s="96"/>
      <c r="CG93" s="32" t="s">
        <v>572</v>
      </c>
      <c r="CH93" s="31">
        <f>IFERROR(VLOOKUP(CG93,'Начисление очков 2023'!$AA$4:$AB$69,2,FALSE),0)</f>
        <v>0</v>
      </c>
      <c r="CI93" s="6">
        <v>52</v>
      </c>
      <c r="CJ93" s="28">
        <f>IFERROR(VLOOKUP(CI93,'Начисление очков 2023_1'!$B$4:$C$117,2,FALSE),0)</f>
        <v>17</v>
      </c>
      <c r="CK93" s="32" t="s">
        <v>572</v>
      </c>
      <c r="CL93" s="31">
        <f>IFERROR(VLOOKUP(CK93,'Начисление очков 2023'!$V$4:$W$69,2,FALSE),0)</f>
        <v>0</v>
      </c>
      <c r="CM93" s="6" t="s">
        <v>572</v>
      </c>
      <c r="CN93" s="28">
        <f>IFERROR(VLOOKUP(CM93,'Начисление очков 2023'!$AF$4:$AG$69,2,FALSE),0)</f>
        <v>0</v>
      </c>
      <c r="CO93" s="32" t="s">
        <v>572</v>
      </c>
      <c r="CP93" s="31">
        <f>IFERROR(VLOOKUP(CO93,'Начисление очков 2023'!$G$4:$H$69,2,FALSE),0)</f>
        <v>0</v>
      </c>
      <c r="CQ93" s="6">
        <v>1</v>
      </c>
      <c r="CR93" s="28">
        <f>IFERROR(VLOOKUP(CQ93,'Начисление очков 2023'!$AA$4:$AB$69,2,FALSE),0)</f>
        <v>35</v>
      </c>
      <c r="CS93" s="32">
        <v>18</v>
      </c>
      <c r="CT93" s="31">
        <f>IFERROR(VLOOKUP(CS93,'Начисление очков 2023'!$Q$4:$R$69,2,FALSE),0)</f>
        <v>13</v>
      </c>
      <c r="CU93" s="6" t="s">
        <v>572</v>
      </c>
      <c r="CV93" s="28">
        <f>IFERROR(VLOOKUP(CU93,'Начисление очков 2023'!$AF$4:$AG$69,2,FALSE),0)</f>
        <v>0</v>
      </c>
      <c r="CW93" s="32" t="s">
        <v>572</v>
      </c>
      <c r="CX93" s="31">
        <f>IFERROR(VLOOKUP(CW93,'Начисление очков 2023'!$AA$4:$AB$69,2,FALSE),0)</f>
        <v>0</v>
      </c>
      <c r="CY93" s="6" t="s">
        <v>572</v>
      </c>
      <c r="CZ93" s="28">
        <f>IFERROR(VLOOKUP(CY93,'Начисление очков 2023'!$AA$4:$AB$69,2,FALSE),0)</f>
        <v>0</v>
      </c>
      <c r="DA93" s="32" t="s">
        <v>572</v>
      </c>
      <c r="DB93" s="31">
        <f>IFERROR(VLOOKUP(DA93,'Начисление очков 2023'!$L$4:$M$69,2,FALSE),0)</f>
        <v>0</v>
      </c>
      <c r="DC93" s="6" t="s">
        <v>572</v>
      </c>
      <c r="DD93" s="28">
        <f>IFERROR(VLOOKUP(DC93,'Начисление очков 2023'!$L$4:$M$69,2,FALSE),0)</f>
        <v>0</v>
      </c>
      <c r="DE93" s="32" t="s">
        <v>572</v>
      </c>
      <c r="DF93" s="31">
        <f>IFERROR(VLOOKUP(DE93,'Начисление очков 2023'!$G$4:$H$69,2,FALSE),0)</f>
        <v>0</v>
      </c>
      <c r="DG93" s="6" t="s">
        <v>572</v>
      </c>
      <c r="DH93" s="28">
        <f>IFERROR(VLOOKUP(DG93,'Начисление очков 2023'!$AA$4:$AB$69,2,FALSE),0)</f>
        <v>0</v>
      </c>
      <c r="DI93" s="32" t="s">
        <v>572</v>
      </c>
      <c r="DJ93" s="31">
        <f>IFERROR(VLOOKUP(DI93,'Начисление очков 2023'!$AF$4:$AG$69,2,FALSE),0)</f>
        <v>0</v>
      </c>
      <c r="DK93" s="6" t="s">
        <v>572</v>
      </c>
      <c r="DL93" s="28">
        <f>IFERROR(VLOOKUP(DK93,'Начисление очков 2023'!$V$4:$W$69,2,FALSE),0)</f>
        <v>0</v>
      </c>
      <c r="DM93" s="32" t="s">
        <v>572</v>
      </c>
      <c r="DN93" s="31">
        <f>IFERROR(VLOOKUP(DM93,'Начисление очков 2023'!$Q$4:$R$69,2,FALSE),0)</f>
        <v>0</v>
      </c>
      <c r="DO93" s="6" t="s">
        <v>572</v>
      </c>
      <c r="DP93" s="28">
        <f>IFERROR(VLOOKUP(DO93,'Начисление очков 2023'!$AA$4:$AB$69,2,FALSE),0)</f>
        <v>0</v>
      </c>
      <c r="DQ93" s="32" t="s">
        <v>572</v>
      </c>
      <c r="DR93" s="31">
        <f>IFERROR(VLOOKUP(DQ93,'Начисление очков 2023'!$AA$4:$AB$69,2,FALSE),0)</f>
        <v>0</v>
      </c>
      <c r="DS93" s="6" t="s">
        <v>572</v>
      </c>
      <c r="DT93" s="28">
        <f>IFERROR(VLOOKUP(DS93,'Начисление очков 2023'!$AA$4:$AB$69,2,FALSE),0)</f>
        <v>0</v>
      </c>
      <c r="DU93" s="32" t="s">
        <v>572</v>
      </c>
      <c r="DV93" s="31">
        <f>IFERROR(VLOOKUP(DU93,'Начисление очков 2023'!$AF$4:$AG$69,2,FALSE),0)</f>
        <v>0</v>
      </c>
      <c r="DW93" s="6" t="s">
        <v>572</v>
      </c>
      <c r="DX93" s="28">
        <f>IFERROR(VLOOKUP(DW93,'Начисление очков 2023'!$AA$4:$AB$69,2,FALSE),0)</f>
        <v>0</v>
      </c>
      <c r="DY93" s="32" t="s">
        <v>572</v>
      </c>
      <c r="DZ93" s="31">
        <f>IFERROR(VLOOKUP(DY93,'Начисление очков 2023'!$B$4:$C$69,2,FALSE),0)</f>
        <v>0</v>
      </c>
      <c r="EA93" s="6" t="s">
        <v>572</v>
      </c>
      <c r="EB93" s="28">
        <f>IFERROR(VLOOKUP(EA93,'Начисление очков 2023'!$AA$4:$AB$69,2,FALSE),0)</f>
        <v>0</v>
      </c>
      <c r="EC93" s="32">
        <v>5</v>
      </c>
      <c r="ED93" s="31">
        <f>IFERROR(VLOOKUP(EC93,'Начисление очков 2023'!$V$4:$W$69,2,FALSE),0)</f>
        <v>45</v>
      </c>
      <c r="EE93" s="6" t="s">
        <v>572</v>
      </c>
      <c r="EF93" s="28">
        <f>IFERROR(VLOOKUP(EE93,'Начисление очков 2023'!$AA$4:$AB$69,2,FALSE),0)</f>
        <v>0</v>
      </c>
      <c r="EG93" s="32" t="s">
        <v>572</v>
      </c>
      <c r="EH93" s="31">
        <f>IFERROR(VLOOKUP(EG93,'Начисление очков 2023'!$AA$4:$AB$69,2,FALSE),0)</f>
        <v>0</v>
      </c>
      <c r="EI93" s="6">
        <v>24</v>
      </c>
      <c r="EJ93" s="28">
        <f>IFERROR(VLOOKUP(EI93,'Начисление очков 2023'!$G$4:$H$69,2,FALSE),0)</f>
        <v>21</v>
      </c>
      <c r="EK93" s="32" t="s">
        <v>572</v>
      </c>
      <c r="EL93" s="31">
        <f>IFERROR(VLOOKUP(EK93,'Начисление очков 2023'!$V$4:$W$69,2,FALSE),0)</f>
        <v>0</v>
      </c>
      <c r="EM93" s="6" t="s">
        <v>572</v>
      </c>
      <c r="EN93" s="28">
        <f>IFERROR(VLOOKUP(EM93,'Начисление очков 2023'!$B$4:$C$101,2,FALSE),0)</f>
        <v>0</v>
      </c>
      <c r="EO93" s="32" t="s">
        <v>572</v>
      </c>
      <c r="EP93" s="31">
        <f>IFERROR(VLOOKUP(EO93,'Начисление очков 2023'!$AA$4:$AB$69,2,FALSE),0)</f>
        <v>0</v>
      </c>
      <c r="EQ93" s="6" t="s">
        <v>572</v>
      </c>
      <c r="ER93" s="28">
        <f>IFERROR(VLOOKUP(EQ93,'Начисление очков 2023'!$AF$4:$AG$69,2,FALSE),0)</f>
        <v>0</v>
      </c>
      <c r="ES93" s="32" t="s">
        <v>572</v>
      </c>
      <c r="ET93" s="31">
        <f>IFERROR(VLOOKUP(ES93,'Начисление очков 2023'!$B$4:$C$101,2,FALSE),0)</f>
        <v>0</v>
      </c>
      <c r="EU93" s="6">
        <v>64</v>
      </c>
      <c r="EV93" s="28">
        <f>IFERROR(VLOOKUP(EU93,'Начисление очков 2023'!$G$4:$H$69,2,FALSE),0)</f>
        <v>1</v>
      </c>
      <c r="EW93" s="32" t="s">
        <v>572</v>
      </c>
      <c r="EX93" s="31">
        <f>IFERROR(VLOOKUP(EW93,'Начисление очков 2023'!$AA$4:$AB$69,2,FALSE),0)</f>
        <v>0</v>
      </c>
      <c r="EY93" s="6" t="s">
        <v>572</v>
      </c>
      <c r="EZ93" s="28">
        <f>IFERROR(VLOOKUP(EY93,'Начисление очков 2023'!$AA$4:$AB$69,2,FALSE),0)</f>
        <v>0</v>
      </c>
      <c r="FA93" s="32">
        <v>32</v>
      </c>
      <c r="FB93" s="31">
        <f>IFERROR(VLOOKUP(FA93,'Начисление очков 2023'!$L$4:$M$69,2,FALSE),0)</f>
        <v>10</v>
      </c>
      <c r="FC93" s="6" t="s">
        <v>572</v>
      </c>
      <c r="FD93" s="28">
        <f>IFERROR(VLOOKUP(FC93,'Начисление очков 2023'!$AF$4:$AG$69,2,FALSE),0)</f>
        <v>0</v>
      </c>
      <c r="FE93" s="32" t="s">
        <v>572</v>
      </c>
      <c r="FF93" s="31">
        <f>IFERROR(VLOOKUP(FE93,'Начисление очков 2023'!$AA$4:$AB$69,2,FALSE),0)</f>
        <v>0</v>
      </c>
      <c r="FG93" s="6" t="s">
        <v>572</v>
      </c>
      <c r="FH93" s="28">
        <f>IFERROR(VLOOKUP(FG93,'Начисление очков 2023'!$G$4:$H$69,2,FALSE),0)</f>
        <v>0</v>
      </c>
      <c r="FI93" s="32" t="s">
        <v>572</v>
      </c>
      <c r="FJ93" s="31">
        <f>IFERROR(VLOOKUP(FI93,'Начисление очков 2023'!$AA$4:$AB$69,2,FALSE),0)</f>
        <v>0</v>
      </c>
      <c r="FK93" s="6" t="s">
        <v>572</v>
      </c>
      <c r="FL93" s="28">
        <f>IFERROR(VLOOKUP(FK93,'Начисление очков 2023'!$AA$4:$AB$69,2,FALSE),0)</f>
        <v>0</v>
      </c>
      <c r="FM93" s="32" t="s">
        <v>572</v>
      </c>
      <c r="FN93" s="31">
        <f>IFERROR(VLOOKUP(FM93,'Начисление очков 2023'!$AA$4:$AB$69,2,FALSE),0)</f>
        <v>0</v>
      </c>
      <c r="FO93" s="6" t="s">
        <v>572</v>
      </c>
      <c r="FP93" s="28">
        <f>IFERROR(VLOOKUP(FO93,'Начисление очков 2023'!$AF$4:$AG$69,2,FALSE),0)</f>
        <v>0</v>
      </c>
      <c r="FQ93" s="109">
        <v>85</v>
      </c>
      <c r="FR93" s="110" t="s">
        <v>563</v>
      </c>
      <c r="FS93" s="110"/>
      <c r="FT93" s="109">
        <v>4</v>
      </c>
      <c r="FU93" s="111"/>
      <c r="FV93" s="108">
        <v>196</v>
      </c>
      <c r="FW93" s="106">
        <v>0</v>
      </c>
      <c r="FX93" s="107" t="s">
        <v>563</v>
      </c>
      <c r="FY93" s="108">
        <v>197</v>
      </c>
      <c r="FZ93" s="127" t="s">
        <v>572</v>
      </c>
      <c r="GA93" s="121">
        <f>IFERROR(VLOOKUP(FZ93,'Начисление очков 2023'!$AA$4:$AB$69,2,FALSE),0)</f>
        <v>0</v>
      </c>
    </row>
    <row r="94" spans="1:183" ht="15.95" customHeight="1" x14ac:dyDescent="0.25">
      <c r="B94" s="6" t="str">
        <f>IFERROR(INDEX('Ласт турнир'!$A$1:$A$96,MATCH($D94,'Ласт турнир'!$B$1:$B$96,0)),"")</f>
        <v/>
      </c>
      <c r="D94" s="39" t="s">
        <v>65</v>
      </c>
      <c r="E94" s="40">
        <f>E93+1</f>
        <v>85</v>
      </c>
      <c r="F94" s="59">
        <f>IF(FQ94=0," ",IF(FQ94-E94=0," ",FQ94-E94))</f>
        <v>1</v>
      </c>
      <c r="G94" s="44"/>
      <c r="H94" s="54">
        <v>3.5</v>
      </c>
      <c r="I94" s="134"/>
      <c r="J94" s="139">
        <f>AB94+AP94+BB94+BN94+BR94+SUMPRODUCT(LARGE((T94,V94,X94,Z94,AD94,AF94,AH94,AJ94,AL94,AN94,AR94,AT94,AV94,AX94,AZ94,BD94,BF94,BH94,BJ94,BL94,BP94,BT94,BV94,BX94,BZ94,CB94,CD94,CF94,CH94,CJ94,CL94,CN94,CP94,CR94,CT94,CV94,CX94,CZ94,DB94,DD94,DF94,DH94,DJ94,DL94,DN94,DP94,DR94,DT94,DV94,DX94,DZ94,EB94,ED94,EF94,EH94,EJ94,EL94,EN94,EP94,ER94,ET94,EV94,EX94,EZ94,FB94,FD94,FF94,FH94,FJ94,FL94,FN94,FP94),{1,2,3,4,5,6,7,8}))</f>
        <v>196</v>
      </c>
      <c r="K94" s="135">
        <f>J94-FV94</f>
        <v>0</v>
      </c>
      <c r="L94" s="140" t="str">
        <f>IF(SUMIF(S94:FP94,"&lt;0")&lt;&gt;0,SUMIF(S94:FP94,"&lt;0")*(-1)," ")</f>
        <v xml:space="preserve"> </v>
      </c>
      <c r="M94" s="141">
        <f>T94+V94+X94+Z94+AB94+AD94+AF94+AH94+AJ94+AL94+AN94+AP94+AR94+AT94+AV94+AX94+AZ94+BB94+BD94+BF94+BH94+BJ94+BL94+BN94+BP94+BR94+BT94+BV94+BX94+BZ94+CB94+CD94+CF94+CH94+CJ94+CL94+CN94+CP94+CR94+CT94+CV94+CX94+CZ94+DB94+DD94+DF94+DH94+DJ94+DL94+DN94+DP94+DR94+DT94+DV94+DX94+DZ94+EB94+ED94+EF94+EH94+EJ94+EL94+EN94+EP94+ER94+ET94+EV94+EX94+EZ94+FB94+FD94+FF94+FH94+FJ94+FL94+FN94+FP94</f>
        <v>207</v>
      </c>
      <c r="N94" s="135">
        <f>M94-FY94</f>
        <v>0</v>
      </c>
      <c r="O94" s="136">
        <f>ROUNDUP(COUNTIF(S94:FP94,"&gt; 0")/2,0)</f>
        <v>11</v>
      </c>
      <c r="P94" s="142">
        <f>IF(O94=0,"-",IF(O94-R94&gt;8,J94/(8+R94),J94/O94))</f>
        <v>21.777777777777779</v>
      </c>
      <c r="Q94" s="145">
        <f>IF(OR(M94=0,O94=0),"-",M94/O94)</f>
        <v>18.818181818181817</v>
      </c>
      <c r="R94" s="150">
        <f>+IF(AA94="",0,1)+IF(AO94="",0,1)++IF(BA94="",0,1)+IF(BM94="",0,1)+IF(BQ94="",0,1)</f>
        <v>1</v>
      </c>
      <c r="S94" s="6" t="s">
        <v>572</v>
      </c>
      <c r="T94" s="28">
        <f>IFERROR(VLOOKUP(S94,'Начисление очков 2024'!$AA$4:$AB$69,2,FALSE),0)</f>
        <v>0</v>
      </c>
      <c r="U94" s="32" t="s">
        <v>572</v>
      </c>
      <c r="V94" s="31">
        <f>IFERROR(VLOOKUP(U94,'Начисление очков 2024'!$AA$4:$AB$69,2,FALSE),0)</f>
        <v>0</v>
      </c>
      <c r="W94" s="6">
        <v>40</v>
      </c>
      <c r="X94" s="28">
        <f>IFERROR(VLOOKUP(W94,'Начисление очков 2024'!$L$4:$M$69,2,FALSE),0)</f>
        <v>5</v>
      </c>
      <c r="Y94" s="32" t="s">
        <v>572</v>
      </c>
      <c r="Z94" s="31">
        <f>IFERROR(VLOOKUP(Y94,'Начисление очков 2024'!$AA$4:$AB$69,2,FALSE),0)</f>
        <v>0</v>
      </c>
      <c r="AA94" s="6" t="s">
        <v>572</v>
      </c>
      <c r="AB94" s="28">
        <f>ROUND(IFERROR(VLOOKUP(AA94,'Начисление очков 2024'!$L$4:$M$69,2,FALSE),0)/4,0)</f>
        <v>0</v>
      </c>
      <c r="AC94" s="32">
        <v>1</v>
      </c>
      <c r="AD94" s="31">
        <f>IFERROR(VLOOKUP(AC94,'Начисление очков 2024'!$AA$4:$AB$69,2,FALSE),0)</f>
        <v>35</v>
      </c>
      <c r="AE94" s="6" t="s">
        <v>572</v>
      </c>
      <c r="AF94" s="28">
        <f>IFERROR(VLOOKUP(AE94,'Начисление очков 2024'!$AA$4:$AB$69,2,FALSE),0)</f>
        <v>0</v>
      </c>
      <c r="AG94" s="32">
        <v>32</v>
      </c>
      <c r="AH94" s="31">
        <f>IFERROR(VLOOKUP(AG94,'Начисление очков 2024'!$Q$4:$R$69,2,FALSE),0)</f>
        <v>6</v>
      </c>
      <c r="AI94" s="6" t="s">
        <v>572</v>
      </c>
      <c r="AJ94" s="28">
        <f>IFERROR(VLOOKUP(AI94,'Начисление очков 2024'!$AA$4:$AB$69,2,FALSE),0)</f>
        <v>0</v>
      </c>
      <c r="AK94" s="32" t="s">
        <v>572</v>
      </c>
      <c r="AL94" s="31">
        <f>IFERROR(VLOOKUP(AK94,'Начисление очков 2024'!$AA$4:$AB$69,2,FALSE),0)</f>
        <v>0</v>
      </c>
      <c r="AM94" s="6" t="s">
        <v>572</v>
      </c>
      <c r="AN94" s="28">
        <f>IFERROR(VLOOKUP(AM94,'Начисление очков 2023'!$AF$4:$AG$69,2,FALSE),0)</f>
        <v>0</v>
      </c>
      <c r="AO94" s="32" t="s">
        <v>572</v>
      </c>
      <c r="AP94" s="31">
        <f>ROUND(IFERROR(VLOOKUP(AO94,'Начисление очков 2024'!$G$4:$H$69,2,FALSE),0)/4,0)</f>
        <v>0</v>
      </c>
      <c r="AQ94" s="6" t="s">
        <v>572</v>
      </c>
      <c r="AR94" s="28">
        <f>IFERROR(VLOOKUP(AQ94,'Начисление очков 2024'!$AA$4:$AB$69,2,FALSE),0)</f>
        <v>0</v>
      </c>
      <c r="AS94" s="32" t="s">
        <v>572</v>
      </c>
      <c r="AT94" s="31">
        <f>IFERROR(VLOOKUP(AS94,'Начисление очков 2024'!$G$4:$H$69,2,FALSE),0)</f>
        <v>0</v>
      </c>
      <c r="AU94" s="6" t="s">
        <v>572</v>
      </c>
      <c r="AV94" s="28">
        <f>IFERROR(VLOOKUP(AU94,'Начисление очков 2023'!$V$4:$W$69,2,FALSE),0)</f>
        <v>0</v>
      </c>
      <c r="AW94" s="32" t="s">
        <v>572</v>
      </c>
      <c r="AX94" s="31">
        <f>IFERROR(VLOOKUP(AW94,'Начисление очков 2024'!$Q$4:$R$69,2,FALSE),0)</f>
        <v>0</v>
      </c>
      <c r="AY94" s="6" t="s">
        <v>572</v>
      </c>
      <c r="AZ94" s="28">
        <f>IFERROR(VLOOKUP(AY94,'Начисление очков 2024'!$AA$4:$AB$69,2,FALSE),0)</f>
        <v>0</v>
      </c>
      <c r="BA94" s="32" t="s">
        <v>572</v>
      </c>
      <c r="BB94" s="31">
        <f>ROUND(IFERROR(VLOOKUP(BA94,'Начисление очков 2024'!$G$4:$H$69,2,FALSE),0)/4,0)</f>
        <v>0</v>
      </c>
      <c r="BC94" s="6" t="s">
        <v>572</v>
      </c>
      <c r="BD94" s="28">
        <f>IFERROR(VLOOKUP(BC94,'Начисление очков 2023'!$AA$4:$AB$69,2,FALSE),0)</f>
        <v>0</v>
      </c>
      <c r="BE94" s="32" t="s">
        <v>572</v>
      </c>
      <c r="BF94" s="31">
        <f>IFERROR(VLOOKUP(BE94,'Начисление очков 2024'!$G$4:$H$69,2,FALSE),0)</f>
        <v>0</v>
      </c>
      <c r="BG94" s="6" t="s">
        <v>572</v>
      </c>
      <c r="BH94" s="28">
        <f>IFERROR(VLOOKUP(BG94,'Начисление очков 2024'!$Q$4:$R$69,2,FALSE),0)</f>
        <v>0</v>
      </c>
      <c r="BI94" s="32" t="s">
        <v>572</v>
      </c>
      <c r="BJ94" s="31">
        <f>IFERROR(VLOOKUP(BI94,'Начисление очков 2024'!$AA$4:$AB$69,2,FALSE),0)</f>
        <v>0</v>
      </c>
      <c r="BK94" s="6" t="s">
        <v>572</v>
      </c>
      <c r="BL94" s="28">
        <f>IFERROR(VLOOKUP(BK94,'Начисление очков 2023'!$V$4:$W$69,2,FALSE),0)</f>
        <v>0</v>
      </c>
      <c r="BM94" s="32">
        <v>18</v>
      </c>
      <c r="BN94" s="31">
        <f>ROUND(IFERROR(VLOOKUP(BM94,'Начисление очков 2023'!$L$4:$M$69,2,FALSE),0)/4,0)</f>
        <v>6</v>
      </c>
      <c r="BO94" s="6" t="s">
        <v>572</v>
      </c>
      <c r="BP94" s="28">
        <f>IFERROR(VLOOKUP(BO94,'Начисление очков 2023'!$AA$4:$AB$69,2,FALSE),0)</f>
        <v>0</v>
      </c>
      <c r="BQ94" s="32" t="s">
        <v>572</v>
      </c>
      <c r="BR94" s="31">
        <f>ROUND(IFERROR(VLOOKUP(BQ94,'Начисление очков 2023'!$L$4:$M$69,2,FALSE),0)/4,0)</f>
        <v>0</v>
      </c>
      <c r="BS94" s="6" t="s">
        <v>572</v>
      </c>
      <c r="BT94" s="28">
        <f>IFERROR(VLOOKUP(BS94,'Начисление очков 2023'!$AA$4:$AB$69,2,FALSE),0)</f>
        <v>0</v>
      </c>
      <c r="BU94" s="32" t="s">
        <v>572</v>
      </c>
      <c r="BV94" s="31">
        <f>IFERROR(VLOOKUP(BU94,'Начисление очков 2023'!$L$4:$M$69,2,FALSE),0)</f>
        <v>0</v>
      </c>
      <c r="BW94" s="6" t="s">
        <v>572</v>
      </c>
      <c r="BX94" s="28">
        <f>IFERROR(VLOOKUP(BW94,'Начисление очков 2023'!$AA$4:$AB$69,2,FALSE),0)</f>
        <v>0</v>
      </c>
      <c r="BY94" s="32" t="s">
        <v>572</v>
      </c>
      <c r="BZ94" s="31">
        <f>IFERROR(VLOOKUP(BY94,'Начисление очков 2023'!$AF$4:$AG$69,2,FALSE),0)</f>
        <v>0</v>
      </c>
      <c r="CA94" s="6">
        <v>10</v>
      </c>
      <c r="CB94" s="28">
        <f>IFERROR(VLOOKUP(CA94,'Начисление очков 2023'!$V$4:$W$69,2,FALSE),0)</f>
        <v>25</v>
      </c>
      <c r="CC94" s="32" t="s">
        <v>572</v>
      </c>
      <c r="CD94" s="31">
        <f>IFERROR(VLOOKUP(CC94,'Начисление очков 2023'!$AA$4:$AB$69,2,FALSE),0)</f>
        <v>0</v>
      </c>
      <c r="CE94" s="47"/>
      <c r="CF94" s="96"/>
      <c r="CG94" s="32" t="s">
        <v>572</v>
      </c>
      <c r="CH94" s="31">
        <f>IFERROR(VLOOKUP(CG94,'Начисление очков 2023'!$AA$4:$AB$69,2,FALSE),0)</f>
        <v>0</v>
      </c>
      <c r="CI94" s="6">
        <v>56</v>
      </c>
      <c r="CJ94" s="28">
        <f>IFERROR(VLOOKUP(CI94,'Начисление очков 2023_1'!$B$4:$C$117,2,FALSE),0)</f>
        <v>16</v>
      </c>
      <c r="CK94" s="32" t="s">
        <v>572</v>
      </c>
      <c r="CL94" s="31">
        <f>IFERROR(VLOOKUP(CK94,'Начисление очков 2023'!$V$4:$W$69,2,FALSE),0)</f>
        <v>0</v>
      </c>
      <c r="CM94" s="6" t="s">
        <v>572</v>
      </c>
      <c r="CN94" s="28">
        <f>IFERROR(VLOOKUP(CM94,'Начисление очков 2023'!$AF$4:$AG$69,2,FALSE),0)</f>
        <v>0</v>
      </c>
      <c r="CO94" s="32" t="s">
        <v>572</v>
      </c>
      <c r="CP94" s="31">
        <f>IFERROR(VLOOKUP(CO94,'Начисление очков 2023'!$G$4:$H$69,2,FALSE),0)</f>
        <v>0</v>
      </c>
      <c r="CQ94" s="6" t="s">
        <v>572</v>
      </c>
      <c r="CR94" s="28">
        <f>IFERROR(VLOOKUP(CQ94,'Начисление очков 2023'!$AA$4:$AB$69,2,FALSE),0)</f>
        <v>0</v>
      </c>
      <c r="CS94" s="32" t="s">
        <v>572</v>
      </c>
      <c r="CT94" s="31">
        <f>IFERROR(VLOOKUP(CS94,'Начисление очков 2023'!$Q$4:$R$69,2,FALSE),0)</f>
        <v>0</v>
      </c>
      <c r="CU94" s="6" t="s">
        <v>572</v>
      </c>
      <c r="CV94" s="28">
        <f>IFERROR(VLOOKUP(CU94,'Начисление очков 2023'!$AF$4:$AG$69,2,FALSE),0)</f>
        <v>0</v>
      </c>
      <c r="CW94" s="32" t="s">
        <v>572</v>
      </c>
      <c r="CX94" s="31">
        <f>IFERROR(VLOOKUP(CW94,'Начисление очков 2023'!$AA$4:$AB$69,2,FALSE),0)</f>
        <v>0</v>
      </c>
      <c r="CY94" s="6" t="s">
        <v>572</v>
      </c>
      <c r="CZ94" s="28">
        <f>IFERROR(VLOOKUP(CY94,'Начисление очков 2023'!$AA$4:$AB$69,2,FALSE),0)</f>
        <v>0</v>
      </c>
      <c r="DA94" s="32" t="s">
        <v>572</v>
      </c>
      <c r="DB94" s="31">
        <f>IFERROR(VLOOKUP(DA94,'Начисление очков 2023'!$L$4:$M$69,2,FALSE),0)</f>
        <v>0</v>
      </c>
      <c r="DC94" s="6" t="s">
        <v>572</v>
      </c>
      <c r="DD94" s="28">
        <f>IFERROR(VLOOKUP(DC94,'Начисление очков 2023'!$L$4:$M$69,2,FALSE),0)</f>
        <v>0</v>
      </c>
      <c r="DE94" s="32" t="s">
        <v>572</v>
      </c>
      <c r="DF94" s="31">
        <f>IFERROR(VLOOKUP(DE94,'Начисление очков 2023'!$G$4:$H$69,2,FALSE),0)</f>
        <v>0</v>
      </c>
      <c r="DG94" s="6" t="s">
        <v>572</v>
      </c>
      <c r="DH94" s="28">
        <f>IFERROR(VLOOKUP(DG94,'Начисление очков 2023'!$AA$4:$AB$69,2,FALSE),0)</f>
        <v>0</v>
      </c>
      <c r="DI94" s="32" t="s">
        <v>572</v>
      </c>
      <c r="DJ94" s="31">
        <f>IFERROR(VLOOKUP(DI94,'Начисление очков 2023'!$AF$4:$AG$69,2,FALSE),0)</f>
        <v>0</v>
      </c>
      <c r="DK94" s="6" t="s">
        <v>572</v>
      </c>
      <c r="DL94" s="28">
        <f>IFERROR(VLOOKUP(DK94,'Начисление очков 2023'!$V$4:$W$69,2,FALSE),0)</f>
        <v>0</v>
      </c>
      <c r="DM94" s="32" t="s">
        <v>572</v>
      </c>
      <c r="DN94" s="31">
        <f>IFERROR(VLOOKUP(DM94,'Начисление очков 2023'!$Q$4:$R$69,2,FALSE),0)</f>
        <v>0</v>
      </c>
      <c r="DO94" s="6" t="s">
        <v>572</v>
      </c>
      <c r="DP94" s="28">
        <f>IFERROR(VLOOKUP(DO94,'Начисление очков 2023'!$AA$4:$AB$69,2,FALSE),0)</f>
        <v>0</v>
      </c>
      <c r="DQ94" s="32" t="s">
        <v>572</v>
      </c>
      <c r="DR94" s="31">
        <f>IFERROR(VLOOKUP(DQ94,'Начисление очков 2023'!$AA$4:$AB$69,2,FALSE),0)</f>
        <v>0</v>
      </c>
      <c r="DS94" s="6" t="s">
        <v>572</v>
      </c>
      <c r="DT94" s="28">
        <f>IFERROR(VLOOKUP(DS94,'Начисление очков 2023'!$AA$4:$AB$69,2,FALSE),0)</f>
        <v>0</v>
      </c>
      <c r="DU94" s="32" t="s">
        <v>572</v>
      </c>
      <c r="DV94" s="31">
        <f>IFERROR(VLOOKUP(DU94,'Начисление очков 2023'!$AF$4:$AG$69,2,FALSE),0)</f>
        <v>0</v>
      </c>
      <c r="DW94" s="6" t="s">
        <v>572</v>
      </c>
      <c r="DX94" s="28">
        <f>IFERROR(VLOOKUP(DW94,'Начисление очков 2023'!$AA$4:$AB$69,2,FALSE),0)</f>
        <v>0</v>
      </c>
      <c r="DY94" s="32">
        <v>40</v>
      </c>
      <c r="DZ94" s="31">
        <f>IFERROR(VLOOKUP(DY94,'Начисление очков 2023'!$B$4:$C$69,2,FALSE),0)</f>
        <v>25</v>
      </c>
      <c r="EA94" s="6" t="s">
        <v>572</v>
      </c>
      <c r="EB94" s="28">
        <f>IFERROR(VLOOKUP(EA94,'Начисление очков 2023'!$AA$4:$AB$69,2,FALSE),0)</f>
        <v>0</v>
      </c>
      <c r="EC94" s="32" t="s">
        <v>572</v>
      </c>
      <c r="ED94" s="31">
        <f>IFERROR(VLOOKUP(EC94,'Начисление очков 2023'!$V$4:$W$69,2,FALSE),0)</f>
        <v>0</v>
      </c>
      <c r="EE94" s="6" t="s">
        <v>572</v>
      </c>
      <c r="EF94" s="28">
        <f>IFERROR(VLOOKUP(EE94,'Начисление очков 2023'!$AA$4:$AB$69,2,FALSE),0)</f>
        <v>0</v>
      </c>
      <c r="EG94" s="32" t="s">
        <v>572</v>
      </c>
      <c r="EH94" s="31">
        <f>IFERROR(VLOOKUP(EG94,'Начисление очков 2023'!$AA$4:$AB$69,2,FALSE),0)</f>
        <v>0</v>
      </c>
      <c r="EI94" s="6" t="s">
        <v>572</v>
      </c>
      <c r="EJ94" s="28">
        <f>IFERROR(VLOOKUP(EI94,'Начисление очков 2023'!$G$4:$H$69,2,FALSE),0)</f>
        <v>0</v>
      </c>
      <c r="EK94" s="32" t="s">
        <v>572</v>
      </c>
      <c r="EL94" s="31">
        <f>IFERROR(VLOOKUP(EK94,'Начисление очков 2023'!$V$4:$W$69,2,FALSE),0)</f>
        <v>0</v>
      </c>
      <c r="EM94" s="6">
        <v>48</v>
      </c>
      <c r="EN94" s="28">
        <f>IFERROR(VLOOKUP(EM94,'Начисление очков 2023'!$B$4:$C$101,2,FALSE),0)</f>
        <v>19</v>
      </c>
      <c r="EO94" s="32" t="s">
        <v>572</v>
      </c>
      <c r="EP94" s="31">
        <f>IFERROR(VLOOKUP(EO94,'Начисление очков 2023'!$AA$4:$AB$69,2,FALSE),0)</f>
        <v>0</v>
      </c>
      <c r="EQ94" s="6" t="s">
        <v>572</v>
      </c>
      <c r="ER94" s="28">
        <f>IFERROR(VLOOKUP(EQ94,'Начисление очков 2023'!$AF$4:$AG$69,2,FALSE),0)</f>
        <v>0</v>
      </c>
      <c r="ES94" s="32">
        <v>36</v>
      </c>
      <c r="ET94" s="31">
        <f>IFERROR(VLOOKUP(ES94,'Начисление очков 2023'!$B$4:$C$101,2,FALSE),0)</f>
        <v>27</v>
      </c>
      <c r="EU94" s="6">
        <v>20</v>
      </c>
      <c r="EV94" s="28">
        <f>IFERROR(VLOOKUP(EU94,'Начисление очков 2023'!$G$4:$H$69,2,FALSE),0)</f>
        <v>27</v>
      </c>
      <c r="EW94" s="32" t="s">
        <v>572</v>
      </c>
      <c r="EX94" s="31">
        <f>IFERROR(VLOOKUP(EW94,'Начисление очков 2023'!$AA$4:$AB$69,2,FALSE),0)</f>
        <v>0</v>
      </c>
      <c r="EY94" s="6" t="s">
        <v>572</v>
      </c>
      <c r="EZ94" s="28">
        <f>IFERROR(VLOOKUP(EY94,'Начисление очков 2023'!$AA$4:$AB$69,2,FALSE),0)</f>
        <v>0</v>
      </c>
      <c r="FA94" s="32">
        <v>20</v>
      </c>
      <c r="FB94" s="31">
        <f>IFERROR(VLOOKUP(FA94,'Начисление очков 2023'!$L$4:$M$69,2,FALSE),0)</f>
        <v>16</v>
      </c>
      <c r="FC94" s="6" t="s">
        <v>572</v>
      </c>
      <c r="FD94" s="28">
        <f>IFERROR(VLOOKUP(FC94,'Начисление очков 2023'!$AF$4:$AG$69,2,FALSE),0)</f>
        <v>0</v>
      </c>
      <c r="FE94" s="32" t="s">
        <v>572</v>
      </c>
      <c r="FF94" s="31">
        <f>IFERROR(VLOOKUP(FE94,'Начисление очков 2023'!$AA$4:$AB$69,2,FALSE),0)</f>
        <v>0</v>
      </c>
      <c r="FG94" s="6" t="s">
        <v>572</v>
      </c>
      <c r="FH94" s="28">
        <f>IFERROR(VLOOKUP(FG94,'Начисление очков 2023'!$G$4:$H$69,2,FALSE),0)</f>
        <v>0</v>
      </c>
      <c r="FI94" s="32" t="s">
        <v>572</v>
      </c>
      <c r="FJ94" s="31">
        <f>IFERROR(VLOOKUP(FI94,'Начисление очков 2023'!$AA$4:$AB$69,2,FALSE),0)</f>
        <v>0</v>
      </c>
      <c r="FK94" s="6" t="s">
        <v>572</v>
      </c>
      <c r="FL94" s="28">
        <f>IFERROR(VLOOKUP(FK94,'Начисление очков 2023'!$AA$4:$AB$69,2,FALSE),0)</f>
        <v>0</v>
      </c>
      <c r="FM94" s="32" t="s">
        <v>572</v>
      </c>
      <c r="FN94" s="31">
        <f>IFERROR(VLOOKUP(FM94,'Начисление очков 2023'!$AA$4:$AB$69,2,FALSE),0)</f>
        <v>0</v>
      </c>
      <c r="FO94" s="6" t="s">
        <v>572</v>
      </c>
      <c r="FP94" s="28">
        <f>IFERROR(VLOOKUP(FO94,'Начисление очков 2023'!$AF$4:$AG$69,2,FALSE),0)</f>
        <v>0</v>
      </c>
      <c r="FQ94" s="109">
        <v>86</v>
      </c>
      <c r="FR94" s="110" t="s">
        <v>563</v>
      </c>
      <c r="FS94" s="110"/>
      <c r="FT94" s="109">
        <v>3.5</v>
      </c>
      <c r="FU94" s="111"/>
      <c r="FV94" s="108">
        <v>196</v>
      </c>
      <c r="FW94" s="106">
        <v>0</v>
      </c>
      <c r="FX94" s="107" t="s">
        <v>563</v>
      </c>
      <c r="FY94" s="108">
        <v>207</v>
      </c>
      <c r="FZ94" s="127" t="s">
        <v>572</v>
      </c>
      <c r="GA94" s="121">
        <f>IFERROR(VLOOKUP(FZ94,'Начисление очков 2023'!$AA$4:$AB$69,2,FALSE),0)</f>
        <v>0</v>
      </c>
    </row>
    <row r="95" spans="1:183" ht="15.95" customHeight="1" x14ac:dyDescent="0.25">
      <c r="B95" s="6" t="str">
        <f>IFERROR(INDEX('Ласт турнир'!$A$1:$A$96,MATCH($D95,'Ласт турнир'!$B$1:$B$96,0)),"")</f>
        <v/>
      </c>
      <c r="D95" s="39" t="s">
        <v>406</v>
      </c>
      <c r="E95" s="40">
        <f>E94+1</f>
        <v>86</v>
      </c>
      <c r="F95" s="59">
        <f>IF(FQ95=0," ",IF(FQ95-E95=0," ",FQ95-E95))</f>
        <v>1</v>
      </c>
      <c r="G95" s="44"/>
      <c r="H95" s="54">
        <v>3.5</v>
      </c>
      <c r="I95" s="134"/>
      <c r="J95" s="139">
        <f>AB95+AP95+BB95+BN95+BR95+SUMPRODUCT(LARGE((T95,V95,X95,Z95,AD95,AF95,AH95,AJ95,AL95,AN95,AR95,AT95,AV95,AX95,AZ95,BD95,BF95,BH95,BJ95,BL95,BP95,BT95,BV95,BX95,BZ95,CB95,CD95,CF95,CH95,CJ95,CL95,CN95,CP95,CR95,CT95,CV95,CX95,CZ95,DB95,DD95,DF95,DH95,DJ95,DL95,DN95,DP95,DR95,DT95,DV95,DX95,DZ95,EB95,ED95,EF95,EH95,EJ95,EL95,EN95,EP95,ER95,ET95,EV95,EX95,EZ95,FB95,FD95,FF95,FH95,FJ95,FL95,FN95,FP95),{1,2,3,4,5,6,7,8}))</f>
        <v>192</v>
      </c>
      <c r="K95" s="135">
        <f>J95-FV95</f>
        <v>0</v>
      </c>
      <c r="L95" s="140" t="str">
        <f>IF(SUMIF(S95:FP95,"&lt;0")&lt;&gt;0,SUMIF(S95:FP95,"&lt;0")*(-1)," ")</f>
        <v xml:space="preserve"> </v>
      </c>
      <c r="M95" s="141">
        <f>T95+V95+X95+Z95+AB95+AD95+AF95+AH95+AJ95+AL95+AN95+AP95+AR95+AT95+AV95+AX95+AZ95+BB95+BD95+BF95+BH95+BJ95+BL95+BN95+BP95+BR95+BT95+BV95+BX95+BZ95+CB95+CD95+CF95+CH95+CJ95+CL95+CN95+CP95+CR95+CT95+CV95+CX95+CZ95+DB95+DD95+DF95+DH95+DJ95+DL95+DN95+DP95+DR95+DT95+DV95+DX95+DZ95+EB95+ED95+EF95+EH95+EJ95+EL95+EN95+EP95+ER95+ET95+EV95+EX95+EZ95+FB95+FD95+FF95+FH95+FJ95+FL95+FN95+FP95</f>
        <v>313</v>
      </c>
      <c r="N95" s="135">
        <f>M95-FY95</f>
        <v>0</v>
      </c>
      <c r="O95" s="136">
        <f>ROUNDUP(COUNTIF(S95:FP95,"&gt; 0")/2,0)</f>
        <v>24</v>
      </c>
      <c r="P95" s="142">
        <f>IF(O95=0,"-",IF(O95-R95&gt;8,J95/(8+R95),J95/O95))</f>
        <v>21.333333333333332</v>
      </c>
      <c r="Q95" s="145">
        <f>IF(OR(M95=0,O95=0),"-",M95/O95)</f>
        <v>13.041666666666666</v>
      </c>
      <c r="R95" s="150">
        <f>+IF(AA95="",0,1)+IF(AO95="",0,1)++IF(BA95="",0,1)+IF(BM95="",0,1)+IF(BQ95="",0,1)</f>
        <v>1</v>
      </c>
      <c r="S95" s="6" t="s">
        <v>572</v>
      </c>
      <c r="T95" s="28">
        <f>IFERROR(VLOOKUP(S95,'Начисление очков 2024'!$AA$4:$AB$69,2,FALSE),0)</f>
        <v>0</v>
      </c>
      <c r="U95" s="32">
        <v>2</v>
      </c>
      <c r="V95" s="31">
        <f>IFERROR(VLOOKUP(U95,'Начисление очков 2024'!$AA$4:$AB$69,2,FALSE),0)</f>
        <v>25</v>
      </c>
      <c r="W95" s="6" t="s">
        <v>572</v>
      </c>
      <c r="X95" s="28">
        <f>IFERROR(VLOOKUP(W95,'Начисление очков 2024'!$L$4:$M$69,2,FALSE),0)</f>
        <v>0</v>
      </c>
      <c r="Y95" s="32">
        <v>2</v>
      </c>
      <c r="Z95" s="31">
        <f>IFERROR(VLOOKUP(Y95,'Начисление очков 2024'!$AA$4:$AB$69,2,FALSE),0)</f>
        <v>25</v>
      </c>
      <c r="AA95" s="6" t="s">
        <v>572</v>
      </c>
      <c r="AB95" s="28">
        <f>ROUND(IFERROR(VLOOKUP(AA95,'Начисление очков 2024'!$L$4:$M$69,2,FALSE),0)/4,0)</f>
        <v>0</v>
      </c>
      <c r="AC95" s="32" t="s">
        <v>572</v>
      </c>
      <c r="AD95" s="31">
        <f>IFERROR(VLOOKUP(AC95,'Начисление очков 2024'!$AA$4:$AB$69,2,FALSE),0)</f>
        <v>0</v>
      </c>
      <c r="AE95" s="6">
        <v>4</v>
      </c>
      <c r="AF95" s="28">
        <f>IFERROR(VLOOKUP(AE95,'Начисление очков 2024'!$AA$4:$AB$69,2,FALSE),0)</f>
        <v>15</v>
      </c>
      <c r="AG95" s="32" t="s">
        <v>572</v>
      </c>
      <c r="AH95" s="31">
        <f>IFERROR(VLOOKUP(AG95,'Начисление очков 2024'!$Q$4:$R$69,2,FALSE),0)</f>
        <v>0</v>
      </c>
      <c r="AI95" s="6">
        <v>5</v>
      </c>
      <c r="AJ95" s="28">
        <f>IFERROR(VLOOKUP(AI95,'Начисление очков 2024'!$AA$4:$AB$69,2,FALSE),0)</f>
        <v>12</v>
      </c>
      <c r="AK95" s="32" t="s">
        <v>572</v>
      </c>
      <c r="AL95" s="31">
        <f>IFERROR(VLOOKUP(AK95,'Начисление очков 2024'!$AA$4:$AB$69,2,FALSE),0)</f>
        <v>0</v>
      </c>
      <c r="AM95" s="6" t="s">
        <v>572</v>
      </c>
      <c r="AN95" s="28">
        <f>IFERROR(VLOOKUP(AM95,'Начисление очков 2023'!$AF$4:$AG$69,2,FALSE),0)</f>
        <v>0</v>
      </c>
      <c r="AO95" s="32" t="s">
        <v>572</v>
      </c>
      <c r="AP95" s="31">
        <f>ROUND(IFERROR(VLOOKUP(AO95,'Начисление очков 2024'!$G$4:$H$69,2,FALSE),0)/4,0)</f>
        <v>0</v>
      </c>
      <c r="AQ95" s="6" t="s">
        <v>572</v>
      </c>
      <c r="AR95" s="28">
        <f>IFERROR(VLOOKUP(AQ95,'Начисление очков 2024'!$AA$4:$AB$69,2,FALSE),0)</f>
        <v>0</v>
      </c>
      <c r="AS95" s="32" t="s">
        <v>572</v>
      </c>
      <c r="AT95" s="31">
        <f>IFERROR(VLOOKUP(AS95,'Начисление очков 2024'!$G$4:$H$69,2,FALSE),0)</f>
        <v>0</v>
      </c>
      <c r="AU95" s="6" t="s">
        <v>572</v>
      </c>
      <c r="AV95" s="28">
        <f>IFERROR(VLOOKUP(AU95,'Начисление очков 2023'!$V$4:$W$69,2,FALSE),0)</f>
        <v>0</v>
      </c>
      <c r="AW95" s="32" t="s">
        <v>572</v>
      </c>
      <c r="AX95" s="31">
        <f>IFERROR(VLOOKUP(AW95,'Начисление очков 2024'!$Q$4:$R$69,2,FALSE),0)</f>
        <v>0</v>
      </c>
      <c r="AY95" s="6" t="s">
        <v>572</v>
      </c>
      <c r="AZ95" s="28">
        <f>IFERROR(VLOOKUP(AY95,'Начисление очков 2024'!$AA$4:$AB$69,2,FALSE),0)</f>
        <v>0</v>
      </c>
      <c r="BA95" s="32">
        <v>24</v>
      </c>
      <c r="BB95" s="31">
        <f>ROUND(IFERROR(VLOOKUP(BA95,'Начисление очков 2024'!$G$4:$H$69,2,FALSE),0)/4,0)</f>
        <v>5</v>
      </c>
      <c r="BC95" s="6" t="s">
        <v>572</v>
      </c>
      <c r="BD95" s="28">
        <f>IFERROR(VLOOKUP(BC95,'Начисление очков 2023'!$AA$4:$AB$69,2,FALSE),0)</f>
        <v>0</v>
      </c>
      <c r="BE95" s="32" t="s">
        <v>572</v>
      </c>
      <c r="BF95" s="31">
        <f>IFERROR(VLOOKUP(BE95,'Начисление очков 2024'!$G$4:$H$69,2,FALSE),0)</f>
        <v>0</v>
      </c>
      <c r="BG95" s="6" t="s">
        <v>572</v>
      </c>
      <c r="BH95" s="28">
        <f>IFERROR(VLOOKUP(BG95,'Начисление очков 2024'!$Q$4:$R$69,2,FALSE),0)</f>
        <v>0</v>
      </c>
      <c r="BI95" s="32">
        <v>8</v>
      </c>
      <c r="BJ95" s="31">
        <f>IFERROR(VLOOKUP(BI95,'Начисление очков 2024'!$AA$4:$AB$69,2,FALSE),0)</f>
        <v>10</v>
      </c>
      <c r="BK95" s="6">
        <v>32</v>
      </c>
      <c r="BL95" s="28">
        <f>IFERROR(VLOOKUP(BK95,'Начисление очков 2023'!$V$4:$W$69,2,FALSE),0)</f>
        <v>5</v>
      </c>
      <c r="BM95" s="32" t="s">
        <v>572</v>
      </c>
      <c r="BN95" s="31">
        <f>ROUND(IFERROR(VLOOKUP(BM95,'Начисление очков 2023'!$L$4:$M$69,2,FALSE),0)/4,0)</f>
        <v>0</v>
      </c>
      <c r="BO95" s="6" t="s">
        <v>572</v>
      </c>
      <c r="BP95" s="28">
        <f>IFERROR(VLOOKUP(BO95,'Начисление очков 2023'!$AA$4:$AB$69,2,FALSE),0)</f>
        <v>0</v>
      </c>
      <c r="BQ95" s="32" t="s">
        <v>572</v>
      </c>
      <c r="BR95" s="31">
        <f>ROUND(IFERROR(VLOOKUP(BQ95,'Начисление очков 2023'!$L$4:$M$69,2,FALSE),0)/4,0)</f>
        <v>0</v>
      </c>
      <c r="BS95" s="6" t="s">
        <v>572</v>
      </c>
      <c r="BT95" s="28">
        <f>IFERROR(VLOOKUP(BS95,'Начисление очков 2023'!$AA$4:$AB$69,2,FALSE),0)</f>
        <v>0</v>
      </c>
      <c r="BU95" s="32" t="s">
        <v>572</v>
      </c>
      <c r="BV95" s="31">
        <f>IFERROR(VLOOKUP(BU95,'Начисление очков 2023'!$L$4:$M$69,2,FALSE),0)</f>
        <v>0</v>
      </c>
      <c r="BW95" s="6">
        <v>12</v>
      </c>
      <c r="BX95" s="28">
        <f>IFERROR(VLOOKUP(BW95,'Начисление очков 2023'!$AA$4:$AB$69,2,FALSE),0)</f>
        <v>8</v>
      </c>
      <c r="BY95" s="32" t="s">
        <v>572</v>
      </c>
      <c r="BZ95" s="31">
        <f>IFERROR(VLOOKUP(BY95,'Начисление очков 2023'!$AF$4:$AG$69,2,FALSE),0)</f>
        <v>0</v>
      </c>
      <c r="CA95" s="6">
        <v>24</v>
      </c>
      <c r="CB95" s="28">
        <f>IFERROR(VLOOKUP(CA95,'Начисление очков 2023'!$V$4:$W$69,2,FALSE),0)</f>
        <v>7</v>
      </c>
      <c r="CC95" s="32">
        <v>1</v>
      </c>
      <c r="CD95" s="31">
        <f>IFERROR(VLOOKUP(CC95,'Начисление очков 2023'!$AA$4:$AB$69,2,FALSE),0)</f>
        <v>35</v>
      </c>
      <c r="CE95" s="47"/>
      <c r="CF95" s="96"/>
      <c r="CG95" s="32">
        <v>8</v>
      </c>
      <c r="CH95" s="31">
        <f>IFERROR(VLOOKUP(CG95,'Начисление очков 2023'!$AA$4:$AB$69,2,FALSE),0)</f>
        <v>10</v>
      </c>
      <c r="CI95" s="6">
        <v>65</v>
      </c>
      <c r="CJ95" s="28">
        <f>IFERROR(VLOOKUP(CI95,'Начисление очков 2023_1'!$B$4:$C$117,2,FALSE),0)</f>
        <v>14</v>
      </c>
      <c r="CK95" s="32">
        <v>32</v>
      </c>
      <c r="CL95" s="31">
        <f>IFERROR(VLOOKUP(CK95,'Начисление очков 2023'!$V$4:$W$69,2,FALSE),0)</f>
        <v>5</v>
      </c>
      <c r="CM95" s="6" t="s">
        <v>572</v>
      </c>
      <c r="CN95" s="28">
        <f>IFERROR(VLOOKUP(CM95,'Начисление очков 2023'!$AF$4:$AG$69,2,FALSE),0)</f>
        <v>0</v>
      </c>
      <c r="CO95" s="32" t="s">
        <v>572</v>
      </c>
      <c r="CP95" s="31">
        <f>IFERROR(VLOOKUP(CO95,'Начисление очков 2023'!$G$4:$H$69,2,FALSE),0)</f>
        <v>0</v>
      </c>
      <c r="CQ95" s="6">
        <v>3</v>
      </c>
      <c r="CR95" s="28">
        <f>IFERROR(VLOOKUP(CQ95,'Начисление очков 2023'!$AA$4:$AB$69,2,FALSE),0)</f>
        <v>21</v>
      </c>
      <c r="CS95" s="32">
        <v>32</v>
      </c>
      <c r="CT95" s="31">
        <f>IFERROR(VLOOKUP(CS95,'Начисление очков 2023'!$Q$4:$R$69,2,FALSE),0)</f>
        <v>6</v>
      </c>
      <c r="CU95" s="6" t="s">
        <v>572</v>
      </c>
      <c r="CV95" s="28">
        <f>IFERROR(VLOOKUP(CU95,'Начисление очков 2023'!$AF$4:$AG$69,2,FALSE),0)</f>
        <v>0</v>
      </c>
      <c r="CW95" s="32" t="s">
        <v>572</v>
      </c>
      <c r="CX95" s="31">
        <f>IFERROR(VLOOKUP(CW95,'Начисление очков 2023'!$AA$4:$AB$69,2,FALSE),0)</f>
        <v>0</v>
      </c>
      <c r="CY95" s="6" t="s">
        <v>572</v>
      </c>
      <c r="CZ95" s="28">
        <f>IFERROR(VLOOKUP(CY95,'Начисление очков 2023'!$AA$4:$AB$69,2,FALSE),0)</f>
        <v>0</v>
      </c>
      <c r="DA95" s="32" t="s">
        <v>572</v>
      </c>
      <c r="DB95" s="31">
        <f>IFERROR(VLOOKUP(DA95,'Начисление очков 2023'!$L$4:$M$69,2,FALSE),0)</f>
        <v>0</v>
      </c>
      <c r="DC95" s="6">
        <v>33</v>
      </c>
      <c r="DD95" s="28">
        <f>IFERROR(VLOOKUP(DC95,'Начисление очков 2023'!$L$4:$M$69,2,FALSE),0)</f>
        <v>10</v>
      </c>
      <c r="DE95" s="32" t="s">
        <v>572</v>
      </c>
      <c r="DF95" s="31">
        <f>IFERROR(VLOOKUP(DE95,'Начисление очков 2023'!$G$4:$H$69,2,FALSE),0)</f>
        <v>0</v>
      </c>
      <c r="DG95" s="6" t="s">
        <v>572</v>
      </c>
      <c r="DH95" s="28">
        <f>IFERROR(VLOOKUP(DG95,'Начисление очков 2023'!$AA$4:$AB$69,2,FALSE),0)</f>
        <v>0</v>
      </c>
      <c r="DI95" s="32" t="s">
        <v>572</v>
      </c>
      <c r="DJ95" s="31">
        <f>IFERROR(VLOOKUP(DI95,'Начисление очков 2023'!$AF$4:$AG$69,2,FALSE),0)</f>
        <v>0</v>
      </c>
      <c r="DK95" s="6" t="s">
        <v>572</v>
      </c>
      <c r="DL95" s="28">
        <f>IFERROR(VLOOKUP(DK95,'Начисление очков 2023'!$V$4:$W$69,2,FALSE),0)</f>
        <v>0</v>
      </c>
      <c r="DM95" s="32">
        <v>32</v>
      </c>
      <c r="DN95" s="31">
        <f>IFERROR(VLOOKUP(DM95,'Начисление очков 2023'!$Q$4:$R$69,2,FALSE),0)</f>
        <v>6</v>
      </c>
      <c r="DO95" s="6" t="s">
        <v>572</v>
      </c>
      <c r="DP95" s="28">
        <f>IFERROR(VLOOKUP(DO95,'Начисление очков 2023'!$AA$4:$AB$69,2,FALSE),0)</f>
        <v>0</v>
      </c>
      <c r="DQ95" s="32" t="s">
        <v>572</v>
      </c>
      <c r="DR95" s="31">
        <f>IFERROR(VLOOKUP(DQ95,'Начисление очков 2023'!$AA$4:$AB$69,2,FALSE),0)</f>
        <v>0</v>
      </c>
      <c r="DS95" s="6">
        <v>18</v>
      </c>
      <c r="DT95" s="28">
        <f>IFERROR(VLOOKUP(DS95,'Начисление очков 2023'!$AA$4:$AB$69,2,FALSE),0)</f>
        <v>5</v>
      </c>
      <c r="DU95" s="32" t="s">
        <v>572</v>
      </c>
      <c r="DV95" s="31">
        <f>IFERROR(VLOOKUP(DU95,'Начисление очков 2023'!$AF$4:$AG$69,2,FALSE),0)</f>
        <v>0</v>
      </c>
      <c r="DW95" s="6" t="s">
        <v>572</v>
      </c>
      <c r="DX95" s="28">
        <f>IFERROR(VLOOKUP(DW95,'Начисление очков 2023'!$AA$4:$AB$69,2,FALSE),0)</f>
        <v>0</v>
      </c>
      <c r="DY95" s="32">
        <v>36</v>
      </c>
      <c r="DZ95" s="31">
        <f>IFERROR(VLOOKUP(DY95,'Начисление очков 2023'!$B$4:$C$69,2,FALSE),0)</f>
        <v>27</v>
      </c>
      <c r="EA95" s="6">
        <v>5</v>
      </c>
      <c r="EB95" s="28">
        <f>IFERROR(VLOOKUP(EA95,'Начисление очков 2023'!$AA$4:$AB$69,2,FALSE),0)</f>
        <v>12</v>
      </c>
      <c r="EC95" s="32">
        <v>20</v>
      </c>
      <c r="ED95" s="31">
        <f>IFERROR(VLOOKUP(EC95,'Начисление очков 2023'!$V$4:$W$69,2,FALSE),0)</f>
        <v>10</v>
      </c>
      <c r="EE95" s="6" t="s">
        <v>572</v>
      </c>
      <c r="EF95" s="28">
        <f>IFERROR(VLOOKUP(EE95,'Начисление очков 2023'!$AA$4:$AB$69,2,FALSE),0)</f>
        <v>0</v>
      </c>
      <c r="EG95" s="32" t="s">
        <v>572</v>
      </c>
      <c r="EH95" s="31">
        <f>IFERROR(VLOOKUP(EG95,'Начисление очков 2023'!$AA$4:$AB$69,2,FALSE),0)</f>
        <v>0</v>
      </c>
      <c r="EI95" s="6" t="s">
        <v>572</v>
      </c>
      <c r="EJ95" s="28">
        <f>IFERROR(VLOOKUP(EI95,'Начисление очков 2023'!$G$4:$H$69,2,FALSE),0)</f>
        <v>0</v>
      </c>
      <c r="EK95" s="32" t="s">
        <v>572</v>
      </c>
      <c r="EL95" s="31">
        <f>IFERROR(VLOOKUP(EK95,'Начисление очков 2023'!$V$4:$W$69,2,FALSE),0)</f>
        <v>0</v>
      </c>
      <c r="EM95" s="6" t="s">
        <v>572</v>
      </c>
      <c r="EN95" s="28">
        <f>IFERROR(VLOOKUP(EM95,'Начисление очков 2023'!$B$4:$C$101,2,FALSE),0)</f>
        <v>0</v>
      </c>
      <c r="EO95" s="32">
        <v>2</v>
      </c>
      <c r="EP95" s="31">
        <f>IFERROR(VLOOKUP(EO95,'Начисление очков 2023'!$AA$4:$AB$69,2,FALSE),0)</f>
        <v>25</v>
      </c>
      <c r="EQ95" s="6" t="s">
        <v>572</v>
      </c>
      <c r="ER95" s="28">
        <f>IFERROR(VLOOKUP(EQ95,'Начисление очков 2023'!$AF$4:$AG$69,2,FALSE),0)</f>
        <v>0</v>
      </c>
      <c r="ES95" s="32" t="s">
        <v>572</v>
      </c>
      <c r="ET95" s="31">
        <f>IFERROR(VLOOKUP(ES95,'Начисление очков 2023'!$B$4:$C$101,2,FALSE),0)</f>
        <v>0</v>
      </c>
      <c r="EU95" s="6" t="s">
        <v>572</v>
      </c>
      <c r="EV95" s="28">
        <f>IFERROR(VLOOKUP(EU95,'Начисление очков 2023'!$G$4:$H$69,2,FALSE),0)</f>
        <v>0</v>
      </c>
      <c r="EW95" s="32" t="s">
        <v>572</v>
      </c>
      <c r="EX95" s="31">
        <f>IFERROR(VLOOKUP(EW95,'Начисление очков 2023'!$AA$4:$AB$69,2,FALSE),0)</f>
        <v>0</v>
      </c>
      <c r="EY95" s="6" t="s">
        <v>572</v>
      </c>
      <c r="EZ95" s="28">
        <f>IFERROR(VLOOKUP(EY95,'Начисление очков 2023'!$AA$4:$AB$69,2,FALSE),0)</f>
        <v>0</v>
      </c>
      <c r="FA95" s="32" t="s">
        <v>572</v>
      </c>
      <c r="FB95" s="31">
        <f>IFERROR(VLOOKUP(FA95,'Начисление очков 2023'!$L$4:$M$69,2,FALSE),0)</f>
        <v>0</v>
      </c>
      <c r="FC95" s="6">
        <v>12</v>
      </c>
      <c r="FD95" s="28">
        <f>IFERROR(VLOOKUP(FC95,'Начисление очков 2023'!$AF$4:$AG$69,2,FALSE),0)</f>
        <v>5</v>
      </c>
      <c r="FE95" s="32" t="s">
        <v>572</v>
      </c>
      <c r="FF95" s="31">
        <f>IFERROR(VLOOKUP(FE95,'Начисление очков 2023'!$AA$4:$AB$69,2,FALSE),0)</f>
        <v>0</v>
      </c>
      <c r="FG95" s="6" t="s">
        <v>572</v>
      </c>
      <c r="FH95" s="28">
        <f>IFERROR(VLOOKUP(FG95,'Начисление очков 2023'!$G$4:$H$69,2,FALSE),0)</f>
        <v>0</v>
      </c>
      <c r="FI95" s="32" t="s">
        <v>572</v>
      </c>
      <c r="FJ95" s="31">
        <f>IFERROR(VLOOKUP(FI95,'Начисление очков 2023'!$AA$4:$AB$69,2,FALSE),0)</f>
        <v>0</v>
      </c>
      <c r="FK95" s="6">
        <v>8</v>
      </c>
      <c r="FL95" s="28">
        <f>IFERROR(VLOOKUP(FK95,'Начисление очков 2023'!$AA$4:$AB$69,2,FALSE),0)</f>
        <v>10</v>
      </c>
      <c r="FM95" s="32" t="s">
        <v>572</v>
      </c>
      <c r="FN95" s="31">
        <f>IFERROR(VLOOKUP(FM95,'Начисление очков 2023'!$AA$4:$AB$69,2,FALSE),0)</f>
        <v>0</v>
      </c>
      <c r="FO95" s="6" t="s">
        <v>572</v>
      </c>
      <c r="FP95" s="28">
        <f>IFERROR(VLOOKUP(FO95,'Начисление очков 2023'!$AF$4:$AG$69,2,FALSE),0)</f>
        <v>0</v>
      </c>
      <c r="FQ95" s="109">
        <v>87</v>
      </c>
      <c r="FR95" s="110">
        <v>2</v>
      </c>
      <c r="FS95" s="110"/>
      <c r="FT95" s="109">
        <v>3.5</v>
      </c>
      <c r="FU95" s="111"/>
      <c r="FV95" s="108">
        <v>192</v>
      </c>
      <c r="FW95" s="106">
        <v>13</v>
      </c>
      <c r="FX95" s="107" t="s">
        <v>563</v>
      </c>
      <c r="FY95" s="108">
        <v>313</v>
      </c>
      <c r="FZ95" s="127" t="s">
        <v>572</v>
      </c>
      <c r="GA95" s="121">
        <f>IFERROR(VLOOKUP(FZ95,'Начисление очков 2023'!$AA$4:$AB$69,2,FALSE),0)</f>
        <v>0</v>
      </c>
    </row>
    <row r="96" spans="1:183" ht="15.95" customHeight="1" x14ac:dyDescent="0.25">
      <c r="B96" s="6" t="str">
        <f>IFERROR(INDEX('Ласт турнир'!$A$1:$A$96,MATCH($D96,'Ласт турнир'!$B$1:$B$96,0)),"")</f>
        <v/>
      </c>
      <c r="D96" s="39" t="s">
        <v>347</v>
      </c>
      <c r="E96" s="40">
        <f>E95+1</f>
        <v>87</v>
      </c>
      <c r="F96" s="59">
        <f>IF(FQ96=0," ",IF(FQ96-E96=0," ",FQ96-E96))</f>
        <v>1</v>
      </c>
      <c r="G96" s="44"/>
      <c r="H96" s="54">
        <v>3</v>
      </c>
      <c r="I96" s="134"/>
      <c r="J96" s="139">
        <f>AB96+AP96+BB96+BN96+BR96+SUMPRODUCT(LARGE((T96,V96,X96,Z96,AD96,AF96,AH96,AJ96,AL96,AN96,AR96,AT96,AV96,AX96,AZ96,BD96,BF96,BH96,BJ96,BL96,BP96,BT96,BV96,BX96,BZ96,CB96,CD96,CF96,CH96,CJ96,CL96,CN96,CP96,CR96,CT96,CV96,CX96,CZ96,DB96,DD96,DF96,DH96,DJ96,DL96,DN96,DP96,DR96,DT96,DV96,DX96,DZ96,EB96,ED96,EF96,EH96,EJ96,EL96,EN96,EP96,ER96,ET96,EV96,EX96,EZ96,FB96,FD96,FF96,FH96,FJ96,FL96,FN96,FP96),{1,2,3,4,5,6,7,8}))</f>
        <v>188</v>
      </c>
      <c r="K96" s="135">
        <f>J96-FV96</f>
        <v>0</v>
      </c>
      <c r="L96" s="140" t="str">
        <f>IF(SUMIF(S96:FP96,"&lt;0")&lt;&gt;0,SUMIF(S96:FP96,"&lt;0")*(-1)," ")</f>
        <v xml:space="preserve"> </v>
      </c>
      <c r="M96" s="141">
        <f>T96+V96+X96+Z96+AB96+AD96+AF96+AH96+AJ96+AL96+AN96+AP96+AR96+AT96+AV96+AX96+AZ96+BB96+BD96+BF96+BH96+BJ96+BL96+BN96+BP96+BR96+BT96+BV96+BX96+BZ96+CB96+CD96+CF96+CH96+CJ96+CL96+CN96+CP96+CR96+CT96+CV96+CX96+CZ96+DB96+DD96+DF96+DH96+DJ96+DL96+DN96+DP96+DR96+DT96+DV96+DX96+DZ96+EB96+ED96+EF96+EH96+EJ96+EL96+EN96+EP96+ER96+ET96+EV96+EX96+EZ96+FB96+FD96+FF96+FH96+FJ96+FL96+FN96+FP96</f>
        <v>199</v>
      </c>
      <c r="N96" s="135">
        <f>M96-FY96</f>
        <v>0</v>
      </c>
      <c r="O96" s="136">
        <f>ROUNDUP(COUNTIF(S96:FP96,"&gt; 0")/2,0)</f>
        <v>13</v>
      </c>
      <c r="P96" s="142">
        <f>IF(O96=0,"-",IF(O96-R96&gt;8,J96/(8+R96),J96/O96))</f>
        <v>23.5</v>
      </c>
      <c r="Q96" s="145">
        <f>IF(OR(M96=0,O96=0),"-",M96/O96)</f>
        <v>15.307692307692308</v>
      </c>
      <c r="R96" s="150">
        <f>+IF(AA96="",0,1)+IF(AO96="",0,1)++IF(BA96="",0,1)+IF(BM96="",0,1)+IF(BQ96="",0,1)</f>
        <v>0</v>
      </c>
      <c r="S96" s="6" t="s">
        <v>572</v>
      </c>
      <c r="T96" s="28">
        <f>IFERROR(VLOOKUP(S96,'Начисление очков 2024'!$AA$4:$AB$69,2,FALSE),0)</f>
        <v>0</v>
      </c>
      <c r="U96" s="32" t="s">
        <v>572</v>
      </c>
      <c r="V96" s="31">
        <f>IFERROR(VLOOKUP(U96,'Начисление очков 2024'!$AA$4:$AB$69,2,FALSE),0)</f>
        <v>0</v>
      </c>
      <c r="W96" s="6" t="s">
        <v>572</v>
      </c>
      <c r="X96" s="28">
        <f>IFERROR(VLOOKUP(W96,'Начисление очков 2024'!$L$4:$M$69,2,FALSE),0)</f>
        <v>0</v>
      </c>
      <c r="Y96" s="32" t="s">
        <v>572</v>
      </c>
      <c r="Z96" s="31">
        <f>IFERROR(VLOOKUP(Y96,'Начисление очков 2024'!$AA$4:$AB$69,2,FALSE),0)</f>
        <v>0</v>
      </c>
      <c r="AA96" s="6" t="s">
        <v>572</v>
      </c>
      <c r="AB96" s="28">
        <f>ROUND(IFERROR(VLOOKUP(AA96,'Начисление очков 2024'!$L$4:$M$69,2,FALSE),0)/4,0)</f>
        <v>0</v>
      </c>
      <c r="AC96" s="32" t="s">
        <v>572</v>
      </c>
      <c r="AD96" s="31">
        <f>IFERROR(VLOOKUP(AC96,'Начисление очков 2024'!$AA$4:$AB$69,2,FALSE),0)</f>
        <v>0</v>
      </c>
      <c r="AE96" s="6" t="s">
        <v>572</v>
      </c>
      <c r="AF96" s="28">
        <f>IFERROR(VLOOKUP(AE96,'Начисление очков 2024'!$AA$4:$AB$69,2,FALSE),0)</f>
        <v>0</v>
      </c>
      <c r="AG96" s="32" t="s">
        <v>572</v>
      </c>
      <c r="AH96" s="31">
        <f>IFERROR(VLOOKUP(AG96,'Начисление очков 2024'!$Q$4:$R$69,2,FALSE),0)</f>
        <v>0</v>
      </c>
      <c r="AI96" s="6" t="s">
        <v>572</v>
      </c>
      <c r="AJ96" s="28">
        <f>IFERROR(VLOOKUP(AI96,'Начисление очков 2024'!$AA$4:$AB$69,2,FALSE),0)</f>
        <v>0</v>
      </c>
      <c r="AK96" s="32" t="s">
        <v>572</v>
      </c>
      <c r="AL96" s="31">
        <f>IFERROR(VLOOKUP(AK96,'Начисление очков 2024'!$AA$4:$AB$69,2,FALSE),0)</f>
        <v>0</v>
      </c>
      <c r="AM96" s="6" t="s">
        <v>572</v>
      </c>
      <c r="AN96" s="28">
        <f>IFERROR(VLOOKUP(AM96,'Начисление очков 2023'!$AF$4:$AG$69,2,FALSE),0)</f>
        <v>0</v>
      </c>
      <c r="AO96" s="32" t="s">
        <v>572</v>
      </c>
      <c r="AP96" s="31">
        <f>ROUND(IFERROR(VLOOKUP(AO96,'Начисление очков 2024'!$G$4:$H$69,2,FALSE),0)/4,0)</f>
        <v>0</v>
      </c>
      <c r="AQ96" s="6" t="s">
        <v>572</v>
      </c>
      <c r="AR96" s="28">
        <f>IFERROR(VLOOKUP(AQ96,'Начисление очков 2024'!$AA$4:$AB$69,2,FALSE),0)</f>
        <v>0</v>
      </c>
      <c r="AS96" s="32" t="s">
        <v>572</v>
      </c>
      <c r="AT96" s="31">
        <f>IFERROR(VLOOKUP(AS96,'Начисление очков 2024'!$G$4:$H$69,2,FALSE),0)</f>
        <v>0</v>
      </c>
      <c r="AU96" s="6" t="s">
        <v>572</v>
      </c>
      <c r="AV96" s="28">
        <f>IFERROR(VLOOKUP(AU96,'Начисление очков 2023'!$V$4:$W$69,2,FALSE),0)</f>
        <v>0</v>
      </c>
      <c r="AW96" s="32">
        <v>32</v>
      </c>
      <c r="AX96" s="31">
        <f>IFERROR(VLOOKUP(AW96,'Начисление очков 2024'!$Q$4:$R$69,2,FALSE),0)</f>
        <v>6</v>
      </c>
      <c r="AY96" s="6" t="s">
        <v>572</v>
      </c>
      <c r="AZ96" s="28">
        <f>IFERROR(VLOOKUP(AY96,'Начисление очков 2024'!$AA$4:$AB$69,2,FALSE),0)</f>
        <v>0</v>
      </c>
      <c r="BA96" s="32" t="s">
        <v>572</v>
      </c>
      <c r="BB96" s="31">
        <f>ROUND(IFERROR(VLOOKUP(BA96,'Начисление очков 2024'!$G$4:$H$69,2,FALSE),0)/4,0)</f>
        <v>0</v>
      </c>
      <c r="BC96" s="6" t="s">
        <v>572</v>
      </c>
      <c r="BD96" s="28">
        <f>IFERROR(VLOOKUP(BC96,'Начисление очков 2023'!$AA$4:$AB$69,2,FALSE),0)</f>
        <v>0</v>
      </c>
      <c r="BE96" s="32" t="s">
        <v>572</v>
      </c>
      <c r="BF96" s="31">
        <f>IFERROR(VLOOKUP(BE96,'Начисление очков 2024'!$G$4:$H$69,2,FALSE),0)</f>
        <v>0</v>
      </c>
      <c r="BG96" s="6" t="s">
        <v>572</v>
      </c>
      <c r="BH96" s="28">
        <f>IFERROR(VLOOKUP(BG96,'Начисление очков 2024'!$Q$4:$R$69,2,FALSE),0)</f>
        <v>0</v>
      </c>
      <c r="BI96" s="32" t="s">
        <v>572</v>
      </c>
      <c r="BJ96" s="31">
        <f>IFERROR(VLOOKUP(BI96,'Начисление очков 2024'!$AA$4:$AB$69,2,FALSE),0)</f>
        <v>0</v>
      </c>
      <c r="BK96" s="6" t="s">
        <v>572</v>
      </c>
      <c r="BL96" s="28">
        <f>IFERROR(VLOOKUP(BK96,'Начисление очков 2023'!$V$4:$W$69,2,FALSE),0)</f>
        <v>0</v>
      </c>
      <c r="BM96" s="32" t="s">
        <v>572</v>
      </c>
      <c r="BN96" s="31">
        <f>ROUND(IFERROR(VLOOKUP(BM96,'Начисление очков 2023'!$L$4:$M$69,2,FALSE),0)/4,0)</f>
        <v>0</v>
      </c>
      <c r="BO96" s="6" t="s">
        <v>572</v>
      </c>
      <c r="BP96" s="28">
        <f>IFERROR(VLOOKUP(BO96,'Начисление очков 2023'!$AA$4:$AB$69,2,FALSE),0)</f>
        <v>0</v>
      </c>
      <c r="BQ96" s="32" t="s">
        <v>572</v>
      </c>
      <c r="BR96" s="31">
        <f>ROUND(IFERROR(VLOOKUP(BQ96,'Начисление очков 2023'!$L$4:$M$69,2,FALSE),0)/4,0)</f>
        <v>0</v>
      </c>
      <c r="BS96" s="6" t="s">
        <v>572</v>
      </c>
      <c r="BT96" s="28">
        <f>IFERROR(VLOOKUP(BS96,'Начисление очков 2023'!$AA$4:$AB$69,2,FALSE),0)</f>
        <v>0</v>
      </c>
      <c r="BU96" s="32" t="s">
        <v>572</v>
      </c>
      <c r="BV96" s="31">
        <f>IFERROR(VLOOKUP(BU96,'Начисление очков 2023'!$L$4:$M$69,2,FALSE),0)</f>
        <v>0</v>
      </c>
      <c r="BW96" s="6" t="s">
        <v>572</v>
      </c>
      <c r="BX96" s="28">
        <f>IFERROR(VLOOKUP(BW96,'Начисление очков 2023'!$AA$4:$AB$69,2,FALSE),0)</f>
        <v>0</v>
      </c>
      <c r="BY96" s="32" t="s">
        <v>572</v>
      </c>
      <c r="BZ96" s="31">
        <f>IFERROR(VLOOKUP(BY96,'Начисление очков 2023'!$AF$4:$AG$69,2,FALSE),0)</f>
        <v>0</v>
      </c>
      <c r="CA96" s="6">
        <v>24</v>
      </c>
      <c r="CB96" s="28">
        <f>IFERROR(VLOOKUP(CA96,'Начисление очков 2023'!$V$4:$W$69,2,FALSE),0)</f>
        <v>7</v>
      </c>
      <c r="CC96" s="32" t="s">
        <v>572</v>
      </c>
      <c r="CD96" s="31">
        <f>IFERROR(VLOOKUP(CC96,'Начисление очков 2023'!$AA$4:$AB$69,2,FALSE),0)</f>
        <v>0</v>
      </c>
      <c r="CE96" s="47"/>
      <c r="CF96" s="96"/>
      <c r="CG96" s="32" t="s">
        <v>572</v>
      </c>
      <c r="CH96" s="31">
        <f>IFERROR(VLOOKUP(CG96,'Начисление очков 2023'!$AA$4:$AB$69,2,FALSE),0)</f>
        <v>0</v>
      </c>
      <c r="CI96" s="6">
        <v>80</v>
      </c>
      <c r="CJ96" s="28">
        <f>IFERROR(VLOOKUP(CI96,'Начисление очков 2023_1'!$B$4:$C$117,2,FALSE),0)</f>
        <v>8</v>
      </c>
      <c r="CK96" s="32">
        <v>16</v>
      </c>
      <c r="CL96" s="31">
        <f>IFERROR(VLOOKUP(CK96,'Начисление очков 2023'!$V$4:$W$69,2,FALSE),0)</f>
        <v>17</v>
      </c>
      <c r="CM96" s="6" t="s">
        <v>572</v>
      </c>
      <c r="CN96" s="28">
        <f>IFERROR(VLOOKUP(CM96,'Начисление очков 2023'!$AF$4:$AG$69,2,FALSE),0)</f>
        <v>0</v>
      </c>
      <c r="CO96" s="32" t="s">
        <v>572</v>
      </c>
      <c r="CP96" s="31">
        <f>IFERROR(VLOOKUP(CO96,'Начисление очков 2023'!$G$4:$H$69,2,FALSE),0)</f>
        <v>0</v>
      </c>
      <c r="CQ96" s="6" t="s">
        <v>572</v>
      </c>
      <c r="CR96" s="28">
        <f>IFERROR(VLOOKUP(CQ96,'Начисление очков 2023'!$AA$4:$AB$69,2,FALSE),0)</f>
        <v>0</v>
      </c>
      <c r="CS96" s="32" t="s">
        <v>572</v>
      </c>
      <c r="CT96" s="31">
        <f>IFERROR(VLOOKUP(CS96,'Начисление очков 2023'!$Q$4:$R$69,2,FALSE),0)</f>
        <v>0</v>
      </c>
      <c r="CU96" s="6" t="s">
        <v>572</v>
      </c>
      <c r="CV96" s="28">
        <f>IFERROR(VLOOKUP(CU96,'Начисление очков 2023'!$AF$4:$AG$69,2,FALSE),0)</f>
        <v>0</v>
      </c>
      <c r="CW96" s="32">
        <v>12</v>
      </c>
      <c r="CX96" s="31">
        <f>IFERROR(VLOOKUP(CW96,'Начисление очков 2023'!$AA$4:$AB$69,2,FALSE),0)</f>
        <v>8</v>
      </c>
      <c r="CY96" s="6" t="s">
        <v>572</v>
      </c>
      <c r="CZ96" s="28">
        <f>IFERROR(VLOOKUP(CY96,'Начисление очков 2023'!$AA$4:$AB$69,2,FALSE),0)</f>
        <v>0</v>
      </c>
      <c r="DA96" s="32" t="s">
        <v>572</v>
      </c>
      <c r="DB96" s="31">
        <f>IFERROR(VLOOKUP(DA96,'Начисление очков 2023'!$L$4:$M$69,2,FALSE),0)</f>
        <v>0</v>
      </c>
      <c r="DC96" s="6" t="s">
        <v>572</v>
      </c>
      <c r="DD96" s="28">
        <f>IFERROR(VLOOKUP(DC96,'Начисление очков 2023'!$L$4:$M$69,2,FALSE),0)</f>
        <v>0</v>
      </c>
      <c r="DE96" s="32" t="s">
        <v>572</v>
      </c>
      <c r="DF96" s="31">
        <f>IFERROR(VLOOKUP(DE96,'Начисление очков 2023'!$G$4:$H$69,2,FALSE),0)</f>
        <v>0</v>
      </c>
      <c r="DG96" s="6" t="s">
        <v>572</v>
      </c>
      <c r="DH96" s="28">
        <f>IFERROR(VLOOKUP(DG96,'Начисление очков 2023'!$AA$4:$AB$69,2,FALSE),0)</f>
        <v>0</v>
      </c>
      <c r="DI96" s="32" t="s">
        <v>572</v>
      </c>
      <c r="DJ96" s="31">
        <f>IFERROR(VLOOKUP(DI96,'Начисление очков 2023'!$AF$4:$AG$69,2,FALSE),0)</f>
        <v>0</v>
      </c>
      <c r="DK96" s="6" t="s">
        <v>572</v>
      </c>
      <c r="DL96" s="28">
        <f>IFERROR(VLOOKUP(DK96,'Начисление очков 2023'!$V$4:$W$69,2,FALSE),0)</f>
        <v>0</v>
      </c>
      <c r="DM96" s="32">
        <v>40</v>
      </c>
      <c r="DN96" s="31">
        <f>IFERROR(VLOOKUP(DM96,'Начисление очков 2023'!$Q$4:$R$69,2,FALSE),0)</f>
        <v>3</v>
      </c>
      <c r="DO96" s="6" t="s">
        <v>572</v>
      </c>
      <c r="DP96" s="28">
        <f>IFERROR(VLOOKUP(DO96,'Начисление очков 2023'!$AA$4:$AB$69,2,FALSE),0)</f>
        <v>0</v>
      </c>
      <c r="DQ96" s="32" t="s">
        <v>572</v>
      </c>
      <c r="DR96" s="31">
        <f>IFERROR(VLOOKUP(DQ96,'Начисление очков 2023'!$AA$4:$AB$69,2,FALSE),0)</f>
        <v>0</v>
      </c>
      <c r="DS96" s="6" t="s">
        <v>572</v>
      </c>
      <c r="DT96" s="28">
        <f>IFERROR(VLOOKUP(DS96,'Начисление очков 2023'!$AA$4:$AB$69,2,FALSE),0)</f>
        <v>0</v>
      </c>
      <c r="DU96" s="32" t="s">
        <v>572</v>
      </c>
      <c r="DV96" s="31">
        <f>IFERROR(VLOOKUP(DU96,'Начисление очков 2023'!$AF$4:$AG$69,2,FALSE),0)</f>
        <v>0</v>
      </c>
      <c r="DW96" s="6" t="s">
        <v>572</v>
      </c>
      <c r="DX96" s="28">
        <f>IFERROR(VLOOKUP(DW96,'Начисление очков 2023'!$AA$4:$AB$69,2,FALSE),0)</f>
        <v>0</v>
      </c>
      <c r="DY96" s="32">
        <v>32</v>
      </c>
      <c r="DZ96" s="31">
        <f>IFERROR(VLOOKUP(DY96,'Начисление очков 2023'!$B$4:$C$69,2,FALSE),0)</f>
        <v>35</v>
      </c>
      <c r="EA96" s="6" t="s">
        <v>572</v>
      </c>
      <c r="EB96" s="28">
        <f>IFERROR(VLOOKUP(EA96,'Начисление очков 2023'!$AA$4:$AB$69,2,FALSE),0)</f>
        <v>0</v>
      </c>
      <c r="EC96" s="32">
        <v>36</v>
      </c>
      <c r="ED96" s="31">
        <f>IFERROR(VLOOKUP(EC96,'Начисление очков 2023'!$V$4:$W$69,2,FALSE),0)</f>
        <v>3</v>
      </c>
      <c r="EE96" s="6" t="s">
        <v>572</v>
      </c>
      <c r="EF96" s="28">
        <f>IFERROR(VLOOKUP(EE96,'Начисление очков 2023'!$AA$4:$AB$69,2,FALSE),0)</f>
        <v>0</v>
      </c>
      <c r="EG96" s="32" t="s">
        <v>572</v>
      </c>
      <c r="EH96" s="31">
        <f>IFERROR(VLOOKUP(EG96,'Начисление очков 2023'!$AA$4:$AB$69,2,FALSE),0)</f>
        <v>0</v>
      </c>
      <c r="EI96" s="6" t="s">
        <v>572</v>
      </c>
      <c r="EJ96" s="28">
        <f>IFERROR(VLOOKUP(EI96,'Начисление очков 2023'!$G$4:$H$69,2,FALSE),0)</f>
        <v>0</v>
      </c>
      <c r="EK96" s="32">
        <v>16</v>
      </c>
      <c r="EL96" s="31">
        <f>IFERROR(VLOOKUP(EK96,'Начисление очков 2023'!$V$4:$W$69,2,FALSE),0)</f>
        <v>17</v>
      </c>
      <c r="EM96" s="6">
        <v>16</v>
      </c>
      <c r="EN96" s="28">
        <f>IFERROR(VLOOKUP(EM96,'Начисление очков 2023'!$B$4:$C$101,2,FALSE),0)</f>
        <v>90</v>
      </c>
      <c r="EO96" s="32" t="s">
        <v>572</v>
      </c>
      <c r="EP96" s="31">
        <f>IFERROR(VLOOKUP(EO96,'Начисление очков 2023'!$AA$4:$AB$69,2,FALSE),0)</f>
        <v>0</v>
      </c>
      <c r="EQ96" s="6" t="s">
        <v>572</v>
      </c>
      <c r="ER96" s="28">
        <f>IFERROR(VLOOKUP(EQ96,'Начисление очков 2023'!$AF$4:$AG$69,2,FALSE),0)</f>
        <v>0</v>
      </c>
      <c r="ES96" s="32">
        <v>93</v>
      </c>
      <c r="ET96" s="31">
        <f>IFERROR(VLOOKUP(ES96,'Начисление очков 2023'!$B$4:$C$101,2,FALSE),0)</f>
        <v>2</v>
      </c>
      <c r="EU96" s="6" t="s">
        <v>572</v>
      </c>
      <c r="EV96" s="28">
        <f>IFERROR(VLOOKUP(EU96,'Начисление очков 2023'!$G$4:$H$69,2,FALSE),0)</f>
        <v>0</v>
      </c>
      <c r="EW96" s="32" t="s">
        <v>572</v>
      </c>
      <c r="EX96" s="31">
        <f>IFERROR(VLOOKUP(EW96,'Начисление очков 2023'!$AA$4:$AB$69,2,FALSE),0)</f>
        <v>0</v>
      </c>
      <c r="EY96" s="6" t="s">
        <v>572</v>
      </c>
      <c r="EZ96" s="28">
        <f>IFERROR(VLOOKUP(EY96,'Начисление очков 2023'!$AA$4:$AB$69,2,FALSE),0)</f>
        <v>0</v>
      </c>
      <c r="FA96" s="32" t="s">
        <v>572</v>
      </c>
      <c r="FB96" s="31">
        <f>IFERROR(VLOOKUP(FA96,'Начисление очков 2023'!$L$4:$M$69,2,FALSE),0)</f>
        <v>0</v>
      </c>
      <c r="FC96" s="6">
        <v>32</v>
      </c>
      <c r="FD96" s="28">
        <f>IFERROR(VLOOKUP(FC96,'Начисление очков 2023'!$AF$4:$AG$69,2,FALSE),0)</f>
        <v>1</v>
      </c>
      <c r="FE96" s="32" t="s">
        <v>572</v>
      </c>
      <c r="FF96" s="31">
        <f>IFERROR(VLOOKUP(FE96,'Начисление очков 2023'!$AA$4:$AB$69,2,FALSE),0)</f>
        <v>0</v>
      </c>
      <c r="FG96" s="6" t="s">
        <v>572</v>
      </c>
      <c r="FH96" s="28">
        <f>IFERROR(VLOOKUP(FG96,'Начисление очков 2023'!$G$4:$H$69,2,FALSE),0)</f>
        <v>0</v>
      </c>
      <c r="FI96" s="32" t="s">
        <v>572</v>
      </c>
      <c r="FJ96" s="31">
        <f>IFERROR(VLOOKUP(FI96,'Начисление очков 2023'!$AA$4:$AB$69,2,FALSE),0)</f>
        <v>0</v>
      </c>
      <c r="FK96" s="6" t="s">
        <v>572</v>
      </c>
      <c r="FL96" s="28">
        <f>IFERROR(VLOOKUP(FK96,'Начисление очков 2023'!$AA$4:$AB$69,2,FALSE),0)</f>
        <v>0</v>
      </c>
      <c r="FM96" s="32">
        <v>32</v>
      </c>
      <c r="FN96" s="31">
        <f>IFERROR(VLOOKUP(FM96,'Начисление очков 2023'!$AA$4:$AB$69,2,FALSE),0)</f>
        <v>2</v>
      </c>
      <c r="FO96" s="6" t="s">
        <v>572</v>
      </c>
      <c r="FP96" s="28">
        <f>IFERROR(VLOOKUP(FO96,'Начисление очков 2023'!$AF$4:$AG$69,2,FALSE),0)</f>
        <v>0</v>
      </c>
      <c r="FQ96" s="109">
        <v>88</v>
      </c>
      <c r="FR96" s="110">
        <v>-1</v>
      </c>
      <c r="FS96" s="110"/>
      <c r="FT96" s="109">
        <v>3</v>
      </c>
      <c r="FU96" s="111"/>
      <c r="FV96" s="108">
        <v>188</v>
      </c>
      <c r="FW96" s="106">
        <v>0</v>
      </c>
      <c r="FX96" s="107" t="s">
        <v>563</v>
      </c>
      <c r="FY96" s="108">
        <v>199</v>
      </c>
      <c r="FZ96" s="127" t="s">
        <v>572</v>
      </c>
      <c r="GA96" s="121">
        <f>IFERROR(VLOOKUP(FZ96,'Начисление очков 2023'!$AA$4:$AB$69,2,FALSE),0)</f>
        <v>0</v>
      </c>
    </row>
    <row r="97" spans="1:183" ht="15.95" customHeight="1" x14ac:dyDescent="0.25">
      <c r="B97" s="6" t="str">
        <f>IFERROR(INDEX('Ласт турнир'!$A$1:$A$96,MATCH($D97,'Ласт турнир'!$B$1:$B$96,0)),"")</f>
        <v/>
      </c>
      <c r="D97" s="39" t="s">
        <v>441</v>
      </c>
      <c r="E97" s="40">
        <f>E96+1</f>
        <v>88</v>
      </c>
      <c r="F97" s="59">
        <f>IF(FQ97=0," ",IF(FQ97-E97=0," ",FQ97-E97))</f>
        <v>1</v>
      </c>
      <c r="G97" s="44"/>
      <c r="H97" s="54">
        <v>3.5</v>
      </c>
      <c r="I97" s="134"/>
      <c r="J97" s="139">
        <f>AB97+AP97+BB97+BN97+BR97+SUMPRODUCT(LARGE((T97,V97,X97,Z97,AD97,AF97,AH97,AJ97,AL97,AN97,AR97,AT97,AV97,AX97,AZ97,BD97,BF97,BH97,BJ97,BL97,BP97,BT97,BV97,BX97,BZ97,CB97,CD97,CF97,CH97,CJ97,CL97,CN97,CP97,CR97,CT97,CV97,CX97,CZ97,DB97,DD97,DF97,DH97,DJ97,DL97,DN97,DP97,DR97,DT97,DV97,DX97,DZ97,EB97,ED97,EF97,EH97,EJ97,EL97,EN97,EP97,ER97,ET97,EV97,EX97,EZ97,FB97,FD97,FF97,FH97,FJ97,FL97,FN97,FP97),{1,2,3,4,5,6,7,8}))</f>
        <v>187</v>
      </c>
      <c r="K97" s="135">
        <f>J97-FV97</f>
        <v>0</v>
      </c>
      <c r="L97" s="140" t="str">
        <f>IF(SUMIF(S97:FP97,"&lt;0")&lt;&gt;0,SUMIF(S97:FP97,"&lt;0")*(-1)," ")</f>
        <v xml:space="preserve"> </v>
      </c>
      <c r="M97" s="141">
        <f>T97+V97+X97+Z97+AB97+AD97+AF97+AH97+AJ97+AL97+AN97+AP97+AR97+AT97+AV97+AX97+AZ97+BB97+BD97+BF97+BH97+BJ97+BL97+BN97+BP97+BR97+BT97+BV97+BX97+BZ97+CB97+CD97+CF97+CH97+CJ97+CL97+CN97+CP97+CR97+CT97+CV97+CX97+CZ97+DB97+DD97+DF97+DH97+DJ97+DL97+DN97+DP97+DR97+DT97+DV97+DX97+DZ97+EB97+ED97+EF97+EH97+EJ97+EL97+EN97+EP97+ER97+ET97+EV97+EX97+EZ97+FB97+FD97+FF97+FH97+FJ97+FL97+FN97+FP97</f>
        <v>223</v>
      </c>
      <c r="N97" s="135">
        <f>M97-FY97</f>
        <v>0</v>
      </c>
      <c r="O97" s="136">
        <f>ROUNDUP(COUNTIF(S97:FP97,"&gt; 0")/2,0)</f>
        <v>17</v>
      </c>
      <c r="P97" s="142">
        <f>IF(O97=0,"-",IF(O97-R97&gt;8,J97/(8+R97),J97/O97))</f>
        <v>18.7</v>
      </c>
      <c r="Q97" s="145">
        <f>IF(OR(M97=0,O97=0),"-",M97/O97)</f>
        <v>13.117647058823529</v>
      </c>
      <c r="R97" s="150">
        <f>+IF(AA97="",0,1)+IF(AO97="",0,1)++IF(BA97="",0,1)+IF(BM97="",0,1)+IF(BQ97="",0,1)</f>
        <v>2</v>
      </c>
      <c r="S97" s="6" t="s">
        <v>572</v>
      </c>
      <c r="T97" s="28">
        <f>IFERROR(VLOOKUP(S97,'Начисление очков 2024'!$AA$4:$AB$69,2,FALSE),0)</f>
        <v>0</v>
      </c>
      <c r="U97" s="32" t="s">
        <v>572</v>
      </c>
      <c r="V97" s="31">
        <f>IFERROR(VLOOKUP(U97,'Начисление очков 2024'!$AA$4:$AB$69,2,FALSE),0)</f>
        <v>0</v>
      </c>
      <c r="W97" s="6">
        <v>48</v>
      </c>
      <c r="X97" s="28">
        <f>IFERROR(VLOOKUP(W97,'Начисление очков 2024'!$L$4:$M$69,2,FALSE),0)</f>
        <v>4</v>
      </c>
      <c r="Y97" s="32" t="s">
        <v>572</v>
      </c>
      <c r="Z97" s="31">
        <f>IFERROR(VLOOKUP(Y97,'Начисление очков 2024'!$AA$4:$AB$69,2,FALSE),0)</f>
        <v>0</v>
      </c>
      <c r="AA97" s="6">
        <v>24</v>
      </c>
      <c r="AB97" s="28">
        <f>ROUND(IFERROR(VLOOKUP(AA97,'Начисление очков 2024'!$L$4:$M$69,2,FALSE),0)/4,0)</f>
        <v>3</v>
      </c>
      <c r="AC97" s="32" t="s">
        <v>572</v>
      </c>
      <c r="AD97" s="31">
        <f>IFERROR(VLOOKUP(AC97,'Начисление очков 2024'!$AA$4:$AB$69,2,FALSE),0)</f>
        <v>0</v>
      </c>
      <c r="AE97" s="6" t="s">
        <v>572</v>
      </c>
      <c r="AF97" s="28">
        <f>IFERROR(VLOOKUP(AE97,'Начисление очков 2024'!$AA$4:$AB$69,2,FALSE),0)</f>
        <v>0</v>
      </c>
      <c r="AG97" s="32">
        <v>8</v>
      </c>
      <c r="AH97" s="31">
        <f>IFERROR(VLOOKUP(AG97,'Начисление очков 2024'!$Q$4:$R$69,2,FALSE),0)</f>
        <v>38</v>
      </c>
      <c r="AI97" s="6" t="s">
        <v>572</v>
      </c>
      <c r="AJ97" s="28">
        <f>IFERROR(VLOOKUP(AI97,'Начисление очков 2024'!$AA$4:$AB$69,2,FALSE),0)</f>
        <v>0</v>
      </c>
      <c r="AK97" s="32" t="s">
        <v>572</v>
      </c>
      <c r="AL97" s="31">
        <f>IFERROR(VLOOKUP(AK97,'Начисление очков 2024'!$AA$4:$AB$69,2,FALSE),0)</f>
        <v>0</v>
      </c>
      <c r="AM97" s="6" t="s">
        <v>572</v>
      </c>
      <c r="AN97" s="28">
        <f>IFERROR(VLOOKUP(AM97,'Начисление очков 2023'!$AF$4:$AG$69,2,FALSE),0)</f>
        <v>0</v>
      </c>
      <c r="AO97" s="32" t="s">
        <v>572</v>
      </c>
      <c r="AP97" s="31">
        <f>ROUND(IFERROR(VLOOKUP(AO97,'Начисление очков 2024'!$G$4:$H$69,2,FALSE),0)/4,0)</f>
        <v>0</v>
      </c>
      <c r="AQ97" s="6" t="s">
        <v>572</v>
      </c>
      <c r="AR97" s="28">
        <f>IFERROR(VLOOKUP(AQ97,'Начисление очков 2024'!$AA$4:$AB$69,2,FALSE),0)</f>
        <v>0</v>
      </c>
      <c r="AS97" s="32" t="s">
        <v>572</v>
      </c>
      <c r="AT97" s="31">
        <f>IFERROR(VLOOKUP(AS97,'Начисление очков 2024'!$G$4:$H$69,2,FALSE),0)</f>
        <v>0</v>
      </c>
      <c r="AU97" s="6" t="s">
        <v>572</v>
      </c>
      <c r="AV97" s="28">
        <f>IFERROR(VLOOKUP(AU97,'Начисление очков 2023'!$V$4:$W$69,2,FALSE),0)</f>
        <v>0</v>
      </c>
      <c r="AW97" s="32" t="s">
        <v>572</v>
      </c>
      <c r="AX97" s="31">
        <f>IFERROR(VLOOKUP(AW97,'Начисление очков 2024'!$Q$4:$R$69,2,FALSE),0)</f>
        <v>0</v>
      </c>
      <c r="AY97" s="6" t="s">
        <v>572</v>
      </c>
      <c r="AZ97" s="28">
        <f>IFERROR(VLOOKUP(AY97,'Начисление очков 2024'!$AA$4:$AB$69,2,FALSE),0)</f>
        <v>0</v>
      </c>
      <c r="BA97" s="32">
        <v>24</v>
      </c>
      <c r="BB97" s="31">
        <f>ROUND(IFERROR(VLOOKUP(BA97,'Начисление очков 2024'!$G$4:$H$69,2,FALSE),0)/4,0)</f>
        <v>5</v>
      </c>
      <c r="BC97" s="6" t="s">
        <v>572</v>
      </c>
      <c r="BD97" s="28">
        <f>IFERROR(VLOOKUP(BC97,'Начисление очков 2023'!$AA$4:$AB$69,2,FALSE),0)</f>
        <v>0</v>
      </c>
      <c r="BE97" s="32">
        <v>32</v>
      </c>
      <c r="BF97" s="31">
        <f>IFERROR(VLOOKUP(BE97,'Начисление очков 2024'!$G$4:$H$69,2,FALSE),0)</f>
        <v>18</v>
      </c>
      <c r="BG97" s="6" t="s">
        <v>572</v>
      </c>
      <c r="BH97" s="28">
        <f>IFERROR(VLOOKUP(BG97,'Начисление очков 2024'!$Q$4:$R$69,2,FALSE),0)</f>
        <v>0</v>
      </c>
      <c r="BI97" s="32" t="s">
        <v>572</v>
      </c>
      <c r="BJ97" s="31">
        <f>IFERROR(VLOOKUP(BI97,'Начисление очков 2024'!$AA$4:$AB$69,2,FALSE),0)</f>
        <v>0</v>
      </c>
      <c r="BK97" s="6" t="s">
        <v>572</v>
      </c>
      <c r="BL97" s="28">
        <f>IFERROR(VLOOKUP(BK97,'Начисление очков 2023'!$V$4:$W$69,2,FALSE),0)</f>
        <v>0</v>
      </c>
      <c r="BM97" s="32" t="s">
        <v>572</v>
      </c>
      <c r="BN97" s="31">
        <f>ROUND(IFERROR(VLOOKUP(BM97,'Начисление очков 2023'!$L$4:$M$69,2,FALSE),0)/4,0)</f>
        <v>0</v>
      </c>
      <c r="BO97" s="6" t="s">
        <v>572</v>
      </c>
      <c r="BP97" s="28">
        <f>IFERROR(VLOOKUP(BO97,'Начисление очков 2023'!$AA$4:$AB$69,2,FALSE),0)</f>
        <v>0</v>
      </c>
      <c r="BQ97" s="32" t="s">
        <v>572</v>
      </c>
      <c r="BR97" s="31">
        <f>ROUND(IFERROR(VLOOKUP(BQ97,'Начисление очков 2023'!$L$4:$M$69,2,FALSE),0)/4,0)</f>
        <v>0</v>
      </c>
      <c r="BS97" s="6" t="s">
        <v>572</v>
      </c>
      <c r="BT97" s="28">
        <f>IFERROR(VLOOKUP(BS97,'Начисление очков 2023'!$AA$4:$AB$69,2,FALSE),0)</f>
        <v>0</v>
      </c>
      <c r="BU97" s="32" t="s">
        <v>572</v>
      </c>
      <c r="BV97" s="31">
        <f>IFERROR(VLOOKUP(BU97,'Начисление очков 2023'!$L$4:$M$69,2,FALSE),0)</f>
        <v>0</v>
      </c>
      <c r="BW97" s="6">
        <v>16</v>
      </c>
      <c r="BX97" s="28">
        <f>IFERROR(VLOOKUP(BW97,'Начисление очков 2023'!$AA$4:$AB$69,2,FALSE),0)</f>
        <v>7</v>
      </c>
      <c r="BY97" s="32" t="s">
        <v>572</v>
      </c>
      <c r="BZ97" s="31">
        <f>IFERROR(VLOOKUP(BY97,'Начисление очков 2023'!$AF$4:$AG$69,2,FALSE),0)</f>
        <v>0</v>
      </c>
      <c r="CA97" s="6">
        <v>24</v>
      </c>
      <c r="CB97" s="28">
        <f>IFERROR(VLOOKUP(CA97,'Начисление очков 2023'!$V$4:$W$69,2,FALSE),0)</f>
        <v>7</v>
      </c>
      <c r="CC97" s="32" t="s">
        <v>572</v>
      </c>
      <c r="CD97" s="31">
        <f>IFERROR(VLOOKUP(CC97,'Начисление очков 2023'!$AA$4:$AB$69,2,FALSE),0)</f>
        <v>0</v>
      </c>
      <c r="CE97" s="47"/>
      <c r="CF97" s="96"/>
      <c r="CG97" s="32" t="s">
        <v>572</v>
      </c>
      <c r="CH97" s="31">
        <f>IFERROR(VLOOKUP(CG97,'Начисление очков 2023'!$AA$4:$AB$69,2,FALSE),0)</f>
        <v>0</v>
      </c>
      <c r="CI97" s="6" t="s">
        <v>572</v>
      </c>
      <c r="CJ97" s="28">
        <f>IFERROR(VLOOKUP(CI97,'Начисление очков 2023_1'!$B$4:$C$117,2,FALSE),0)</f>
        <v>0</v>
      </c>
      <c r="CK97" s="32">
        <v>6</v>
      </c>
      <c r="CL97" s="31">
        <f>IFERROR(VLOOKUP(CK97,'Начисление очков 2023'!$V$4:$W$69,2,FALSE),0)</f>
        <v>40</v>
      </c>
      <c r="CM97" s="6" t="s">
        <v>572</v>
      </c>
      <c r="CN97" s="28">
        <f>IFERROR(VLOOKUP(CM97,'Начисление очков 2023'!$AF$4:$AG$69,2,FALSE),0)</f>
        <v>0</v>
      </c>
      <c r="CO97" s="32" t="s">
        <v>572</v>
      </c>
      <c r="CP97" s="31">
        <f>IFERROR(VLOOKUP(CO97,'Начисление очков 2023'!$G$4:$H$69,2,FALSE),0)</f>
        <v>0</v>
      </c>
      <c r="CQ97" s="6" t="s">
        <v>572</v>
      </c>
      <c r="CR97" s="28">
        <f>IFERROR(VLOOKUP(CQ97,'Начисление очков 2023'!$AA$4:$AB$69,2,FALSE),0)</f>
        <v>0</v>
      </c>
      <c r="CS97" s="32" t="s">
        <v>572</v>
      </c>
      <c r="CT97" s="31">
        <f>IFERROR(VLOOKUP(CS97,'Начисление очков 2023'!$Q$4:$R$69,2,FALSE),0)</f>
        <v>0</v>
      </c>
      <c r="CU97" s="6" t="s">
        <v>572</v>
      </c>
      <c r="CV97" s="28">
        <f>IFERROR(VLOOKUP(CU97,'Начисление очков 2023'!$AF$4:$AG$69,2,FALSE),0)</f>
        <v>0</v>
      </c>
      <c r="CW97" s="32" t="s">
        <v>572</v>
      </c>
      <c r="CX97" s="31">
        <f>IFERROR(VLOOKUP(CW97,'Начисление очков 2023'!$AA$4:$AB$69,2,FALSE),0)</f>
        <v>0</v>
      </c>
      <c r="CY97" s="6">
        <v>16</v>
      </c>
      <c r="CZ97" s="28">
        <f>IFERROR(VLOOKUP(CY97,'Начисление очков 2023'!$AA$4:$AB$69,2,FALSE),0)</f>
        <v>7</v>
      </c>
      <c r="DA97" s="32" t="s">
        <v>572</v>
      </c>
      <c r="DB97" s="31">
        <f>IFERROR(VLOOKUP(DA97,'Начисление очков 2023'!$L$4:$M$69,2,FALSE),0)</f>
        <v>0</v>
      </c>
      <c r="DC97" s="6" t="s">
        <v>572</v>
      </c>
      <c r="DD97" s="28">
        <f>IFERROR(VLOOKUP(DC97,'Начисление очков 2023'!$L$4:$M$69,2,FALSE),0)</f>
        <v>0</v>
      </c>
      <c r="DE97" s="32">
        <v>32</v>
      </c>
      <c r="DF97" s="31">
        <f>IFERROR(VLOOKUP(DE97,'Начисление очков 2023'!$G$4:$H$69,2,FALSE),0)</f>
        <v>18</v>
      </c>
      <c r="DG97" s="6" t="s">
        <v>572</v>
      </c>
      <c r="DH97" s="28">
        <f>IFERROR(VLOOKUP(DG97,'Начисление очков 2023'!$AA$4:$AB$69,2,FALSE),0)</f>
        <v>0</v>
      </c>
      <c r="DI97" s="32" t="s">
        <v>572</v>
      </c>
      <c r="DJ97" s="31">
        <f>IFERROR(VLOOKUP(DI97,'Начисление очков 2023'!$AF$4:$AG$69,2,FALSE),0)</f>
        <v>0</v>
      </c>
      <c r="DK97" s="6" t="s">
        <v>572</v>
      </c>
      <c r="DL97" s="28">
        <f>IFERROR(VLOOKUP(DK97,'Начисление очков 2023'!$V$4:$W$69,2,FALSE),0)</f>
        <v>0</v>
      </c>
      <c r="DM97" s="32" t="s">
        <v>572</v>
      </c>
      <c r="DN97" s="31">
        <f>IFERROR(VLOOKUP(DM97,'Начисление очков 2023'!$Q$4:$R$69,2,FALSE),0)</f>
        <v>0</v>
      </c>
      <c r="DO97" s="6" t="s">
        <v>572</v>
      </c>
      <c r="DP97" s="28">
        <f>IFERROR(VLOOKUP(DO97,'Начисление очков 2023'!$AA$4:$AB$69,2,FALSE),0)</f>
        <v>0</v>
      </c>
      <c r="DQ97" s="32" t="s">
        <v>572</v>
      </c>
      <c r="DR97" s="31">
        <f>IFERROR(VLOOKUP(DQ97,'Начисление очков 2023'!$AA$4:$AB$69,2,FALSE),0)</f>
        <v>0</v>
      </c>
      <c r="DS97" s="6">
        <v>10</v>
      </c>
      <c r="DT97" s="28">
        <f>IFERROR(VLOOKUP(DS97,'Начисление очков 2023'!$AA$4:$AB$69,2,FALSE),0)</f>
        <v>9</v>
      </c>
      <c r="DU97" s="32" t="s">
        <v>572</v>
      </c>
      <c r="DV97" s="31">
        <f>IFERROR(VLOOKUP(DU97,'Начисление очков 2023'!$AF$4:$AG$69,2,FALSE),0)</f>
        <v>0</v>
      </c>
      <c r="DW97" s="6" t="s">
        <v>572</v>
      </c>
      <c r="DX97" s="28">
        <f>IFERROR(VLOOKUP(DW97,'Начисление очков 2023'!$AA$4:$AB$69,2,FALSE),0)</f>
        <v>0</v>
      </c>
      <c r="DY97" s="32" t="s">
        <v>572</v>
      </c>
      <c r="DZ97" s="31">
        <f>IFERROR(VLOOKUP(DY97,'Начисление очков 2023'!$B$4:$C$69,2,FALSE),0)</f>
        <v>0</v>
      </c>
      <c r="EA97" s="6">
        <v>32</v>
      </c>
      <c r="EB97" s="28">
        <f>IFERROR(VLOOKUP(EA97,'Начисление очков 2023'!$AA$4:$AB$69,2,FALSE),0)</f>
        <v>2</v>
      </c>
      <c r="EC97" s="32" t="s">
        <v>572</v>
      </c>
      <c r="ED97" s="31">
        <f>IFERROR(VLOOKUP(EC97,'Начисление очков 2023'!$V$4:$W$69,2,FALSE),0)</f>
        <v>0</v>
      </c>
      <c r="EE97" s="6" t="s">
        <v>572</v>
      </c>
      <c r="EF97" s="28">
        <f>IFERROR(VLOOKUP(EE97,'Начисление очков 2023'!$AA$4:$AB$69,2,FALSE),0)</f>
        <v>0</v>
      </c>
      <c r="EG97" s="32" t="s">
        <v>572</v>
      </c>
      <c r="EH97" s="31">
        <f>IFERROR(VLOOKUP(EG97,'Начисление очков 2023'!$AA$4:$AB$69,2,FALSE),0)</f>
        <v>0</v>
      </c>
      <c r="EI97" s="6" t="s">
        <v>572</v>
      </c>
      <c r="EJ97" s="28">
        <f>IFERROR(VLOOKUP(EI97,'Начисление очков 2023'!$G$4:$H$69,2,FALSE),0)</f>
        <v>0</v>
      </c>
      <c r="EK97" s="32" t="s">
        <v>572</v>
      </c>
      <c r="EL97" s="31">
        <f>IFERROR(VLOOKUP(EK97,'Начисление очков 2023'!$V$4:$W$69,2,FALSE),0)</f>
        <v>0</v>
      </c>
      <c r="EM97" s="6">
        <v>48</v>
      </c>
      <c r="EN97" s="28">
        <f>IFERROR(VLOOKUP(EM97,'Начисление очков 2023'!$B$4:$C$101,2,FALSE),0)</f>
        <v>19</v>
      </c>
      <c r="EO97" s="32" t="s">
        <v>572</v>
      </c>
      <c r="EP97" s="31">
        <f>IFERROR(VLOOKUP(EO97,'Начисление очков 2023'!$AA$4:$AB$69,2,FALSE),0)</f>
        <v>0</v>
      </c>
      <c r="EQ97" s="6" t="s">
        <v>572</v>
      </c>
      <c r="ER97" s="28">
        <f>IFERROR(VLOOKUP(EQ97,'Начисление очков 2023'!$AF$4:$AG$69,2,FALSE),0)</f>
        <v>0</v>
      </c>
      <c r="ES97" s="32" t="s">
        <v>572</v>
      </c>
      <c r="ET97" s="31">
        <f>IFERROR(VLOOKUP(ES97,'Начисление очков 2023'!$B$4:$C$101,2,FALSE),0)</f>
        <v>0</v>
      </c>
      <c r="EU97" s="6" t="s">
        <v>572</v>
      </c>
      <c r="EV97" s="28">
        <f>IFERROR(VLOOKUP(EU97,'Начисление очков 2023'!$G$4:$H$69,2,FALSE),0)</f>
        <v>0</v>
      </c>
      <c r="EW97" s="32">
        <v>2</v>
      </c>
      <c r="EX97" s="31">
        <f>IFERROR(VLOOKUP(EW97,'Начисление очков 2023'!$AA$4:$AB$69,2,FALSE),0)</f>
        <v>25</v>
      </c>
      <c r="EY97" s="6">
        <v>18</v>
      </c>
      <c r="EZ97" s="28">
        <f>IFERROR(VLOOKUP(EY97,'Начисление очков 2023'!$AA$4:$AB$69,2,FALSE),0)</f>
        <v>5</v>
      </c>
      <c r="FA97" s="32">
        <v>24</v>
      </c>
      <c r="FB97" s="31">
        <f>IFERROR(VLOOKUP(FA97,'Начисление очков 2023'!$L$4:$M$69,2,FALSE),0)</f>
        <v>12</v>
      </c>
      <c r="FC97" s="6" t="s">
        <v>572</v>
      </c>
      <c r="FD97" s="28">
        <f>IFERROR(VLOOKUP(FC97,'Начисление очков 2023'!$AF$4:$AG$69,2,FALSE),0)</f>
        <v>0</v>
      </c>
      <c r="FE97" s="32" t="s">
        <v>572</v>
      </c>
      <c r="FF97" s="31">
        <f>IFERROR(VLOOKUP(FE97,'Начисление очков 2023'!$AA$4:$AB$69,2,FALSE),0)</f>
        <v>0</v>
      </c>
      <c r="FG97" s="6" t="s">
        <v>572</v>
      </c>
      <c r="FH97" s="28">
        <f>IFERROR(VLOOKUP(FG97,'Начисление очков 2023'!$G$4:$H$69,2,FALSE),0)</f>
        <v>0</v>
      </c>
      <c r="FI97" s="32" t="s">
        <v>572</v>
      </c>
      <c r="FJ97" s="31">
        <f>IFERROR(VLOOKUP(FI97,'Начисление очков 2023'!$AA$4:$AB$69,2,FALSE),0)</f>
        <v>0</v>
      </c>
      <c r="FK97" s="6" t="s">
        <v>572</v>
      </c>
      <c r="FL97" s="28">
        <f>IFERROR(VLOOKUP(FK97,'Начисление очков 2023'!$AA$4:$AB$69,2,FALSE),0)</f>
        <v>0</v>
      </c>
      <c r="FM97" s="32">
        <v>20</v>
      </c>
      <c r="FN97" s="31">
        <f>IFERROR(VLOOKUP(FM97,'Начисление очков 2023'!$AA$4:$AB$69,2,FALSE),0)</f>
        <v>4</v>
      </c>
      <c r="FO97" s="6" t="s">
        <v>572</v>
      </c>
      <c r="FP97" s="28">
        <f>IFERROR(VLOOKUP(FO97,'Начисление очков 2023'!$AF$4:$AG$69,2,FALSE),0)</f>
        <v>0</v>
      </c>
      <c r="FQ97" s="109">
        <v>89</v>
      </c>
      <c r="FR97" s="110">
        <v>-1</v>
      </c>
      <c r="FS97" s="110"/>
      <c r="FT97" s="109">
        <v>3.5</v>
      </c>
      <c r="FU97" s="111"/>
      <c r="FV97" s="108">
        <v>187</v>
      </c>
      <c r="FW97" s="106">
        <v>0</v>
      </c>
      <c r="FX97" s="107" t="s">
        <v>563</v>
      </c>
      <c r="FY97" s="108">
        <v>223</v>
      </c>
      <c r="FZ97" s="127" t="s">
        <v>572</v>
      </c>
      <c r="GA97" s="121">
        <f>IFERROR(VLOOKUP(FZ97,'Начисление очков 2023'!$AA$4:$AB$69,2,FALSE),0)</f>
        <v>0</v>
      </c>
    </row>
    <row r="98" spans="1:183" ht="15.95" customHeight="1" x14ac:dyDescent="0.25">
      <c r="B98" s="6" t="str">
        <f>IFERROR(INDEX('Ласт турнир'!$A$1:$A$96,MATCH($D98,'Ласт турнир'!$B$1:$B$96,0)),"")</f>
        <v/>
      </c>
      <c r="D98" s="39" t="s">
        <v>509</v>
      </c>
      <c r="E98" s="40">
        <f>E97+1</f>
        <v>89</v>
      </c>
      <c r="F98" s="59">
        <f>IF(FQ98=0," ",IF(FQ98-E98=0," ",FQ98-E98))</f>
        <v>-5</v>
      </c>
      <c r="G98" s="44"/>
      <c r="H98" s="54">
        <v>3.5</v>
      </c>
      <c r="I98" s="134"/>
      <c r="J98" s="139">
        <f>AB98+AP98+BB98+BN98+BR98+SUMPRODUCT(LARGE((T98,V98,X98,Z98,AD98,AF98,AH98,AJ98,AL98,AN98,AR98,AT98,AV98,AX98,AZ98,BD98,BF98,BH98,BJ98,BL98,BP98,BT98,BV98,BX98,BZ98,CB98,CD98,CF98,CH98,CJ98,CL98,CN98,CP98,CR98,CT98,CV98,CX98,CZ98,DB98,DD98,DF98,DH98,DJ98,DL98,DN98,DP98,DR98,DT98,DV98,DX98,DZ98,EB98,ED98,EF98,EH98,EJ98,EL98,EN98,EP98,ER98,ET98,EV98,EX98,EZ98,FB98,FD98,FF98,FH98,FJ98,FL98,FN98,FP98),{1,2,3,4,5,6,7,8}))</f>
        <v>182</v>
      </c>
      <c r="K98" s="135">
        <f>J98-FV98</f>
        <v>-14</v>
      </c>
      <c r="L98" s="140" t="str">
        <f>IF(SUMIF(S98:FP98,"&lt;0")&lt;&gt;0,SUMIF(S98:FP98,"&lt;0")*(-1)," ")</f>
        <v xml:space="preserve"> </v>
      </c>
      <c r="M98" s="141">
        <f>T98+V98+X98+Z98+AB98+AD98+AF98+AH98+AJ98+AL98+AN98+AP98+AR98+AT98+AV98+AX98+AZ98+BB98+BD98+BF98+BH98+BJ98+BL98+BN98+BP98+BR98+BT98+BV98+BX98+BZ98+CB98+CD98+CF98+CH98+CJ98+CL98+CN98+CP98+CR98+CT98+CV98+CX98+CZ98+DB98+DD98+DF98+DH98+DJ98+DL98+DN98+DP98+DR98+DT98+DV98+DX98+DZ98+EB98+ED98+EF98+EH98+EJ98+EL98+EN98+EP98+ER98+ET98+EV98+EX98+EZ98+FB98+FD98+FF98+FH98+FJ98+FL98+FN98+FP98</f>
        <v>193</v>
      </c>
      <c r="N98" s="135">
        <f>M98-FY98</f>
        <v>-21</v>
      </c>
      <c r="O98" s="136">
        <f>ROUNDUP(COUNTIF(S98:FP98,"&gt; 0")/2,0)</f>
        <v>12</v>
      </c>
      <c r="P98" s="142">
        <f>IF(O98=0,"-",IF(O98-R98&gt;8,J98/(8+R98),J98/O98))</f>
        <v>22.75</v>
      </c>
      <c r="Q98" s="145">
        <f>IF(OR(M98=0,O98=0),"-",M98/O98)</f>
        <v>16.083333333333332</v>
      </c>
      <c r="R98" s="150">
        <f>+IF(AA98="",0,1)+IF(AO98="",0,1)++IF(BA98="",0,1)+IF(BM98="",0,1)+IF(BQ98="",0,1)</f>
        <v>0</v>
      </c>
      <c r="S98" s="6" t="s">
        <v>572</v>
      </c>
      <c r="T98" s="28">
        <f>IFERROR(VLOOKUP(S98,'Начисление очков 2024'!$AA$4:$AB$69,2,FALSE),0)</f>
        <v>0</v>
      </c>
      <c r="U98" s="32">
        <v>32</v>
      </c>
      <c r="V98" s="31">
        <f>IFERROR(VLOOKUP(U98,'Начисление очков 2024'!$AA$4:$AB$69,2,FALSE),0)</f>
        <v>2</v>
      </c>
      <c r="W98" s="6" t="s">
        <v>572</v>
      </c>
      <c r="X98" s="28">
        <f>IFERROR(VLOOKUP(W98,'Начисление очков 2024'!$L$4:$M$69,2,FALSE),0)</f>
        <v>0</v>
      </c>
      <c r="Y98" s="32" t="s">
        <v>572</v>
      </c>
      <c r="Z98" s="31">
        <f>IFERROR(VLOOKUP(Y98,'Начисление очков 2024'!$AA$4:$AB$69,2,FALSE),0)</f>
        <v>0</v>
      </c>
      <c r="AA98" s="6" t="s">
        <v>572</v>
      </c>
      <c r="AB98" s="28">
        <f>ROUND(IFERROR(VLOOKUP(AA98,'Начисление очков 2024'!$L$4:$M$69,2,FALSE),0)/4,0)</f>
        <v>0</v>
      </c>
      <c r="AC98" s="32" t="s">
        <v>572</v>
      </c>
      <c r="AD98" s="31">
        <f>IFERROR(VLOOKUP(AC98,'Начисление очков 2024'!$AA$4:$AB$69,2,FALSE),0)</f>
        <v>0</v>
      </c>
      <c r="AE98" s="6" t="s">
        <v>572</v>
      </c>
      <c r="AF98" s="28">
        <f>IFERROR(VLOOKUP(AE98,'Начисление очков 2024'!$AA$4:$AB$69,2,FALSE),0)</f>
        <v>0</v>
      </c>
      <c r="AG98" s="32" t="s">
        <v>572</v>
      </c>
      <c r="AH98" s="31">
        <f>IFERROR(VLOOKUP(AG98,'Начисление очков 2024'!$Q$4:$R$69,2,FALSE),0)</f>
        <v>0</v>
      </c>
      <c r="AI98" s="6" t="s">
        <v>572</v>
      </c>
      <c r="AJ98" s="28">
        <f>IFERROR(VLOOKUP(AI98,'Начисление очков 2024'!$AA$4:$AB$69,2,FALSE),0)</f>
        <v>0</v>
      </c>
      <c r="AK98" s="32" t="s">
        <v>572</v>
      </c>
      <c r="AL98" s="31">
        <f>IFERROR(VLOOKUP(AK98,'Начисление очков 2024'!$AA$4:$AB$69,2,FALSE),0)</f>
        <v>0</v>
      </c>
      <c r="AM98" s="6" t="s">
        <v>572</v>
      </c>
      <c r="AN98" s="28">
        <f>IFERROR(VLOOKUP(AM98,'Начисление очков 2023'!$AF$4:$AG$69,2,FALSE),0)</f>
        <v>0</v>
      </c>
      <c r="AO98" s="32" t="s">
        <v>572</v>
      </c>
      <c r="AP98" s="31">
        <f>ROUND(IFERROR(VLOOKUP(AO98,'Начисление очков 2024'!$G$4:$H$69,2,FALSE),0)/4,0)</f>
        <v>0</v>
      </c>
      <c r="AQ98" s="6" t="s">
        <v>572</v>
      </c>
      <c r="AR98" s="28">
        <f>IFERROR(VLOOKUP(AQ98,'Начисление очков 2024'!$AA$4:$AB$69,2,FALSE),0)</f>
        <v>0</v>
      </c>
      <c r="AS98" s="32" t="s">
        <v>572</v>
      </c>
      <c r="AT98" s="31">
        <f>IFERROR(VLOOKUP(AS98,'Начисление очков 2024'!$G$4:$H$69,2,FALSE),0)</f>
        <v>0</v>
      </c>
      <c r="AU98" s="6" t="s">
        <v>572</v>
      </c>
      <c r="AV98" s="28">
        <f>IFERROR(VLOOKUP(AU98,'Начисление очков 2023'!$V$4:$W$69,2,FALSE),0)</f>
        <v>0</v>
      </c>
      <c r="AW98" s="32" t="s">
        <v>572</v>
      </c>
      <c r="AX98" s="31">
        <f>IFERROR(VLOOKUP(AW98,'Начисление очков 2024'!$Q$4:$R$69,2,FALSE),0)</f>
        <v>0</v>
      </c>
      <c r="AY98" s="6" t="s">
        <v>572</v>
      </c>
      <c r="AZ98" s="28">
        <f>IFERROR(VLOOKUP(AY98,'Начисление очков 2024'!$AA$4:$AB$69,2,FALSE),0)</f>
        <v>0</v>
      </c>
      <c r="BA98" s="32" t="s">
        <v>572</v>
      </c>
      <c r="BB98" s="31">
        <f>ROUND(IFERROR(VLOOKUP(BA98,'Начисление очков 2024'!$G$4:$H$69,2,FALSE),0)/4,0)</f>
        <v>0</v>
      </c>
      <c r="BC98" s="6" t="s">
        <v>572</v>
      </c>
      <c r="BD98" s="28">
        <f>IFERROR(VLOOKUP(BC98,'Начисление очков 2023'!$AA$4:$AB$69,2,FALSE),0)</f>
        <v>0</v>
      </c>
      <c r="BE98" s="32" t="s">
        <v>572</v>
      </c>
      <c r="BF98" s="31">
        <f>IFERROR(VLOOKUP(BE98,'Начисление очков 2024'!$G$4:$H$69,2,FALSE),0)</f>
        <v>0</v>
      </c>
      <c r="BG98" s="6" t="s">
        <v>572</v>
      </c>
      <c r="BH98" s="28">
        <f>IFERROR(VLOOKUP(BG98,'Начисление очков 2024'!$Q$4:$R$69,2,FALSE),0)</f>
        <v>0</v>
      </c>
      <c r="BI98" s="32" t="s">
        <v>572</v>
      </c>
      <c r="BJ98" s="31">
        <f>IFERROR(VLOOKUP(BI98,'Начисление очков 2024'!$AA$4:$AB$69,2,FALSE),0)</f>
        <v>0</v>
      </c>
      <c r="BK98" s="6" t="s">
        <v>572</v>
      </c>
      <c r="BL98" s="28">
        <f>IFERROR(VLOOKUP(BK98,'Начисление очков 2023'!$V$4:$W$69,2,FALSE),0)</f>
        <v>0</v>
      </c>
      <c r="BM98" s="32" t="s">
        <v>572</v>
      </c>
      <c r="BN98" s="31">
        <f>ROUND(IFERROR(VLOOKUP(BM98,'Начисление очков 2023'!$L$4:$M$69,2,FALSE),0)/4,0)</f>
        <v>0</v>
      </c>
      <c r="BO98" s="6" t="s">
        <v>572</v>
      </c>
      <c r="BP98" s="28">
        <f>IFERROR(VLOOKUP(BO98,'Начисление очков 2023'!$AA$4:$AB$69,2,FALSE),0)</f>
        <v>0</v>
      </c>
      <c r="BQ98" s="32" t="s">
        <v>572</v>
      </c>
      <c r="BR98" s="31">
        <f>ROUND(IFERROR(VLOOKUP(BQ98,'Начисление очков 2023'!$L$4:$M$69,2,FALSE),0)/4,0)</f>
        <v>0</v>
      </c>
      <c r="BS98" s="6" t="s">
        <v>572</v>
      </c>
      <c r="BT98" s="28">
        <f>IFERROR(VLOOKUP(BS98,'Начисление очков 2023'!$AA$4:$AB$69,2,FALSE),0)</f>
        <v>0</v>
      </c>
      <c r="BU98" s="32" t="s">
        <v>572</v>
      </c>
      <c r="BV98" s="31">
        <f>IFERROR(VLOOKUP(BU98,'Начисление очков 2023'!$L$4:$M$69,2,FALSE),0)</f>
        <v>0</v>
      </c>
      <c r="BW98" s="6" t="s">
        <v>572</v>
      </c>
      <c r="BX98" s="28">
        <f>IFERROR(VLOOKUP(BW98,'Начисление очков 2023'!$AA$4:$AB$69,2,FALSE),0)</f>
        <v>0</v>
      </c>
      <c r="BY98" s="32" t="s">
        <v>572</v>
      </c>
      <c r="BZ98" s="31">
        <f>IFERROR(VLOOKUP(BY98,'Начисление очков 2023'!$AF$4:$AG$69,2,FALSE),0)</f>
        <v>0</v>
      </c>
      <c r="CA98" s="6">
        <v>32</v>
      </c>
      <c r="CB98" s="28">
        <f>IFERROR(VLOOKUP(CA98,'Начисление очков 2023'!$V$4:$W$69,2,FALSE),0)</f>
        <v>5</v>
      </c>
      <c r="CC98" s="32" t="s">
        <v>572</v>
      </c>
      <c r="CD98" s="31">
        <f>IFERROR(VLOOKUP(CC98,'Начисление очков 2023'!$AA$4:$AB$69,2,FALSE),0)</f>
        <v>0</v>
      </c>
      <c r="CE98" s="47"/>
      <c r="CF98" s="96"/>
      <c r="CG98" s="32" t="s">
        <v>572</v>
      </c>
      <c r="CH98" s="31">
        <f>IFERROR(VLOOKUP(CG98,'Начисление очков 2023'!$AA$4:$AB$69,2,FALSE),0)</f>
        <v>0</v>
      </c>
      <c r="CI98" s="6">
        <v>74</v>
      </c>
      <c r="CJ98" s="28">
        <f>IFERROR(VLOOKUP(CI98,'Начисление очков 2023_1'!$B$4:$C$117,2,FALSE),0)</f>
        <v>10</v>
      </c>
      <c r="CK98" s="32">
        <v>4</v>
      </c>
      <c r="CL98" s="31">
        <f>IFERROR(VLOOKUP(CK98,'Начисление очков 2023'!$V$4:$W$69,2,FALSE),0)</f>
        <v>55</v>
      </c>
      <c r="CM98" s="6" t="s">
        <v>572</v>
      </c>
      <c r="CN98" s="28">
        <f>IFERROR(VLOOKUP(CM98,'Начисление очков 2023'!$AF$4:$AG$69,2,FALSE),0)</f>
        <v>0</v>
      </c>
      <c r="CO98" s="32" t="s">
        <v>572</v>
      </c>
      <c r="CP98" s="31">
        <f>IFERROR(VLOOKUP(CO98,'Начисление очков 2023'!$G$4:$H$69,2,FALSE),0)</f>
        <v>0</v>
      </c>
      <c r="CQ98" s="6">
        <v>16</v>
      </c>
      <c r="CR98" s="28">
        <f>IFERROR(VLOOKUP(CQ98,'Начисление очков 2023'!$AA$4:$AB$69,2,FALSE),0)</f>
        <v>7</v>
      </c>
      <c r="CS98" s="32" t="s">
        <v>572</v>
      </c>
      <c r="CT98" s="31">
        <f>IFERROR(VLOOKUP(CS98,'Начисление очков 2023'!$Q$4:$R$69,2,FALSE),0)</f>
        <v>0</v>
      </c>
      <c r="CU98" s="6" t="s">
        <v>572</v>
      </c>
      <c r="CV98" s="28">
        <f>IFERROR(VLOOKUP(CU98,'Начисление очков 2023'!$AF$4:$AG$69,2,FALSE),0)</f>
        <v>0</v>
      </c>
      <c r="CW98" s="32" t="s">
        <v>572</v>
      </c>
      <c r="CX98" s="31">
        <f>IFERROR(VLOOKUP(CW98,'Начисление очков 2023'!$AA$4:$AB$69,2,FALSE),0)</f>
        <v>0</v>
      </c>
      <c r="CY98" s="6" t="s">
        <v>572</v>
      </c>
      <c r="CZ98" s="28">
        <f>IFERROR(VLOOKUP(CY98,'Начисление очков 2023'!$AA$4:$AB$69,2,FALSE),0)</f>
        <v>0</v>
      </c>
      <c r="DA98" s="32" t="s">
        <v>572</v>
      </c>
      <c r="DB98" s="31">
        <f>IFERROR(VLOOKUP(DA98,'Начисление очков 2023'!$L$4:$M$69,2,FALSE),0)</f>
        <v>0</v>
      </c>
      <c r="DC98" s="6" t="s">
        <v>572</v>
      </c>
      <c r="DD98" s="28">
        <f>IFERROR(VLOOKUP(DC98,'Начисление очков 2023'!$L$4:$M$69,2,FALSE),0)</f>
        <v>0</v>
      </c>
      <c r="DE98" s="32" t="s">
        <v>572</v>
      </c>
      <c r="DF98" s="31">
        <f>IFERROR(VLOOKUP(DE98,'Начисление очков 2023'!$G$4:$H$69,2,FALSE),0)</f>
        <v>0</v>
      </c>
      <c r="DG98" s="6" t="s">
        <v>572</v>
      </c>
      <c r="DH98" s="28">
        <f>IFERROR(VLOOKUP(DG98,'Начисление очков 2023'!$AA$4:$AB$69,2,FALSE),0)</f>
        <v>0</v>
      </c>
      <c r="DI98" s="32" t="s">
        <v>572</v>
      </c>
      <c r="DJ98" s="31">
        <f>IFERROR(VLOOKUP(DI98,'Начисление очков 2023'!$AF$4:$AG$69,2,FALSE),0)</f>
        <v>0</v>
      </c>
      <c r="DK98" s="6" t="s">
        <v>572</v>
      </c>
      <c r="DL98" s="28">
        <f>IFERROR(VLOOKUP(DK98,'Начисление очков 2023'!$V$4:$W$69,2,FALSE),0)</f>
        <v>0</v>
      </c>
      <c r="DM98" s="32" t="s">
        <v>572</v>
      </c>
      <c r="DN98" s="31">
        <f>IFERROR(VLOOKUP(DM98,'Начисление очков 2023'!$Q$4:$R$69,2,FALSE),0)</f>
        <v>0</v>
      </c>
      <c r="DO98" s="6" t="s">
        <v>572</v>
      </c>
      <c r="DP98" s="28">
        <f>IFERROR(VLOOKUP(DO98,'Начисление очков 2023'!$AA$4:$AB$69,2,FALSE),0)</f>
        <v>0</v>
      </c>
      <c r="DQ98" s="32" t="s">
        <v>572</v>
      </c>
      <c r="DR98" s="31">
        <f>IFERROR(VLOOKUP(DQ98,'Начисление очков 2023'!$AA$4:$AB$69,2,FALSE),0)</f>
        <v>0</v>
      </c>
      <c r="DS98" s="6">
        <v>16</v>
      </c>
      <c r="DT98" s="28">
        <f>IFERROR(VLOOKUP(DS98,'Начисление очков 2023'!$AA$4:$AB$69,2,FALSE),0)</f>
        <v>7</v>
      </c>
      <c r="DU98" s="32" t="s">
        <v>572</v>
      </c>
      <c r="DV98" s="31">
        <f>IFERROR(VLOOKUP(DU98,'Начисление очков 2023'!$AF$4:$AG$69,2,FALSE),0)</f>
        <v>0</v>
      </c>
      <c r="DW98" s="6" t="s">
        <v>572</v>
      </c>
      <c r="DX98" s="28">
        <f>IFERROR(VLOOKUP(DW98,'Начисление очков 2023'!$AA$4:$AB$69,2,FALSE),0)</f>
        <v>0</v>
      </c>
      <c r="DY98" s="32" t="s">
        <v>572</v>
      </c>
      <c r="DZ98" s="31">
        <f>IFERROR(VLOOKUP(DY98,'Начисление очков 2023'!$B$4:$C$69,2,FALSE),0)</f>
        <v>0</v>
      </c>
      <c r="EA98" s="6">
        <v>32</v>
      </c>
      <c r="EB98" s="28">
        <f>IFERROR(VLOOKUP(EA98,'Начисление очков 2023'!$AA$4:$AB$69,2,FALSE),0)</f>
        <v>2</v>
      </c>
      <c r="EC98" s="32" t="s">
        <v>572</v>
      </c>
      <c r="ED98" s="31">
        <f>IFERROR(VLOOKUP(EC98,'Начисление очков 2023'!$V$4:$W$69,2,FALSE),0)</f>
        <v>0</v>
      </c>
      <c r="EE98" s="6" t="s">
        <v>572</v>
      </c>
      <c r="EF98" s="28">
        <f>IFERROR(VLOOKUP(EE98,'Начисление очков 2023'!$AA$4:$AB$69,2,FALSE),0)</f>
        <v>0</v>
      </c>
      <c r="EG98" s="32" t="s">
        <v>572</v>
      </c>
      <c r="EH98" s="31">
        <f>IFERROR(VLOOKUP(EG98,'Начисление очков 2023'!$AA$4:$AB$69,2,FALSE),0)</f>
        <v>0</v>
      </c>
      <c r="EI98" s="6" t="s">
        <v>572</v>
      </c>
      <c r="EJ98" s="28">
        <f>IFERROR(VLOOKUP(EI98,'Начисление очков 2023'!$G$4:$H$69,2,FALSE),0)</f>
        <v>0</v>
      </c>
      <c r="EK98" s="32">
        <v>16</v>
      </c>
      <c r="EL98" s="31">
        <f>IFERROR(VLOOKUP(EK98,'Начисление очков 2023'!$V$4:$W$69,2,FALSE),0)</f>
        <v>17</v>
      </c>
      <c r="EM98" s="6">
        <v>48</v>
      </c>
      <c r="EN98" s="28">
        <f>IFERROR(VLOOKUP(EM98,'Начисление очков 2023'!$B$4:$C$101,2,FALSE),0)</f>
        <v>19</v>
      </c>
      <c r="EO98" s="32" t="s">
        <v>572</v>
      </c>
      <c r="EP98" s="31">
        <f>IFERROR(VLOOKUP(EO98,'Начисление очков 2023'!$AA$4:$AB$69,2,FALSE),0)</f>
        <v>0</v>
      </c>
      <c r="EQ98" s="6" t="s">
        <v>572</v>
      </c>
      <c r="ER98" s="28">
        <f>IFERROR(VLOOKUP(EQ98,'Начисление очков 2023'!$AF$4:$AG$69,2,FALSE),0)</f>
        <v>0</v>
      </c>
      <c r="ES98" s="32" t="s">
        <v>572</v>
      </c>
      <c r="ET98" s="31">
        <f>IFERROR(VLOOKUP(ES98,'Начисление очков 2023'!$B$4:$C$101,2,FALSE),0)</f>
        <v>0</v>
      </c>
      <c r="EU98" s="6">
        <v>48</v>
      </c>
      <c r="EV98" s="28">
        <f>IFERROR(VLOOKUP(EU98,'Начисление очков 2023'!$G$4:$H$69,2,FALSE),0)</f>
        <v>2</v>
      </c>
      <c r="EW98" s="32" t="s">
        <v>572</v>
      </c>
      <c r="EX98" s="31">
        <f>IFERROR(VLOOKUP(EW98,'Начисление очков 2023'!$AA$4:$AB$69,2,FALSE),0)</f>
        <v>0</v>
      </c>
      <c r="EY98" s="6" t="s">
        <v>572</v>
      </c>
      <c r="EZ98" s="28">
        <f>IFERROR(VLOOKUP(EY98,'Начисление очков 2023'!$AA$4:$AB$69,2,FALSE),0)</f>
        <v>0</v>
      </c>
      <c r="FA98" s="32" t="s">
        <v>572</v>
      </c>
      <c r="FB98" s="31">
        <f>IFERROR(VLOOKUP(FA98,'Начисление очков 2023'!$L$4:$M$69,2,FALSE),0)</f>
        <v>0</v>
      </c>
      <c r="FC98" s="6" t="s">
        <v>572</v>
      </c>
      <c r="FD98" s="28">
        <f>IFERROR(VLOOKUP(FC98,'Начисление очков 2023'!$AF$4:$AG$69,2,FALSE),0)</f>
        <v>0</v>
      </c>
      <c r="FE98" s="32" t="s">
        <v>572</v>
      </c>
      <c r="FF98" s="31">
        <f>IFERROR(VLOOKUP(FE98,'Начисление очков 2023'!$AA$4:$AB$69,2,FALSE),0)</f>
        <v>0</v>
      </c>
      <c r="FG98" s="6">
        <v>16</v>
      </c>
      <c r="FH98" s="28">
        <f>IFERROR(VLOOKUP(FG98,'Начисление очков 2023'!$G$4:$H$69,2,FALSE),0)</f>
        <v>55</v>
      </c>
      <c r="FI98" s="32" t="s">
        <v>572</v>
      </c>
      <c r="FJ98" s="31">
        <f>IFERROR(VLOOKUP(FI98,'Начисление очков 2023'!$AA$4:$AB$69,2,FALSE),0)</f>
        <v>0</v>
      </c>
      <c r="FK98" s="6" t="s">
        <v>572</v>
      </c>
      <c r="FL98" s="28">
        <f>IFERROR(VLOOKUP(FK98,'Начисление очков 2023'!$AA$4:$AB$69,2,FALSE),0)</f>
        <v>0</v>
      </c>
      <c r="FM98" s="32">
        <v>5</v>
      </c>
      <c r="FN98" s="31">
        <f>IFERROR(VLOOKUP(FM98,'Начисление очков 2023'!$AA$4:$AB$69,2,FALSE),0)</f>
        <v>12</v>
      </c>
      <c r="FO98" s="6" t="s">
        <v>572</v>
      </c>
      <c r="FP98" s="28">
        <f>IFERROR(VLOOKUP(FO98,'Начисление очков 2023'!$AF$4:$AG$69,2,FALSE),0)</f>
        <v>0</v>
      </c>
      <c r="FQ98" s="109">
        <v>84</v>
      </c>
      <c r="FR98" s="110" t="s">
        <v>563</v>
      </c>
      <c r="FS98" s="110"/>
      <c r="FT98" s="109">
        <v>3.5</v>
      </c>
      <c r="FU98" s="111"/>
      <c r="FV98" s="108">
        <v>196</v>
      </c>
      <c r="FW98" s="106">
        <v>0</v>
      </c>
      <c r="FX98" s="107" t="s">
        <v>563</v>
      </c>
      <c r="FY98" s="108">
        <v>214</v>
      </c>
      <c r="FZ98" s="127">
        <v>3</v>
      </c>
      <c r="GA98" s="121">
        <f>IFERROR(VLOOKUP(FZ98,'Начисление очков 2023'!$AA$4:$AB$69,2,FALSE),0)</f>
        <v>21</v>
      </c>
    </row>
    <row r="99" spans="1:183" ht="15.95" customHeight="1" x14ac:dyDescent="0.25">
      <c r="B99" s="6" t="str">
        <f>IFERROR(INDEX('Ласт турнир'!$A$1:$A$96,MATCH($D99,'Ласт турнир'!$B$1:$B$96,0)),"")</f>
        <v/>
      </c>
      <c r="D99" s="39" t="s">
        <v>218</v>
      </c>
      <c r="E99" s="40">
        <f>E98+1</f>
        <v>90</v>
      </c>
      <c r="F99" s="59" t="str">
        <f>IF(FQ99=0," ",IF(FQ99-E99=0," ",FQ99-E99))</f>
        <v xml:space="preserve"> </v>
      </c>
      <c r="G99" s="44"/>
      <c r="H99" s="54">
        <v>4</v>
      </c>
      <c r="I99" s="134"/>
      <c r="J99" s="139">
        <f>AB99+AP99+BB99+BN99+BR99+SUMPRODUCT(LARGE((T99,V99,X99,Z99,AD99,AF99,AH99,AJ99,AL99,AN99,AR99,AT99,AV99,AX99,AZ99,BD99,BF99,BH99,BJ99,BL99,BP99,BT99,BV99,BX99,BZ99,CB99,CD99,CF99,CH99,CJ99,CL99,CN99,CP99,CR99,CT99,CV99,CX99,CZ99,DB99,DD99,DF99,DH99,DJ99,DL99,DN99,DP99,DR99,DT99,DV99,DX99,DZ99,EB99,ED99,EF99,EH99,EJ99,EL99,EN99,EP99,ER99,ET99,EV99,EX99,EZ99,FB99,FD99,FF99,FH99,FJ99,FL99,FN99,FP99),{1,2,3,4,5,6,7,8}))</f>
        <v>176</v>
      </c>
      <c r="K99" s="135">
        <f>J99-FV99</f>
        <v>0</v>
      </c>
      <c r="L99" s="140" t="str">
        <f>IF(SUMIF(S99:FP99,"&lt;0")&lt;&gt;0,SUMIF(S99:FP99,"&lt;0")*(-1)," ")</f>
        <v xml:space="preserve"> </v>
      </c>
      <c r="M99" s="141">
        <f>T99+V99+X99+Z99+AB99+AD99+AF99+AH99+AJ99+AL99+AN99+AP99+AR99+AT99+AV99+AX99+AZ99+BB99+BD99+BF99+BH99+BJ99+BL99+BN99+BP99+BR99+BT99+BV99+BX99+BZ99+CB99+CD99+CF99+CH99+CJ99+CL99+CN99+CP99+CR99+CT99+CV99+CX99+CZ99+DB99+DD99+DF99+DH99+DJ99+DL99+DN99+DP99+DR99+DT99+DV99+DX99+DZ99+EB99+ED99+EF99+EH99+EJ99+EL99+EN99+EP99+ER99+ET99+EV99+EX99+EZ99+FB99+FD99+FF99+FH99+FJ99+FL99+FN99+FP99</f>
        <v>176</v>
      </c>
      <c r="N99" s="135">
        <f>M99-FY99</f>
        <v>0</v>
      </c>
      <c r="O99" s="136">
        <f>ROUNDUP(COUNTIF(S99:FP99,"&gt; 0")/2,0)</f>
        <v>4</v>
      </c>
      <c r="P99" s="142">
        <f>IF(O99=0,"-",IF(O99-R99&gt;8,J99/(8+R99),J99/O99))</f>
        <v>44</v>
      </c>
      <c r="Q99" s="145">
        <f>IF(OR(M99=0,O99=0),"-",M99/O99)</f>
        <v>44</v>
      </c>
      <c r="R99" s="150">
        <f>+IF(AA99="",0,1)+IF(AO99="",0,1)++IF(BA99="",0,1)+IF(BM99="",0,1)+IF(BQ99="",0,1)</f>
        <v>3</v>
      </c>
      <c r="S99" s="6" t="s">
        <v>572</v>
      </c>
      <c r="T99" s="28">
        <f>IFERROR(VLOOKUP(S99,'Начисление очков 2024'!$AA$4:$AB$69,2,FALSE),0)</f>
        <v>0</v>
      </c>
      <c r="U99" s="32" t="s">
        <v>572</v>
      </c>
      <c r="V99" s="31">
        <f>IFERROR(VLOOKUP(U99,'Начисление очков 2024'!$AA$4:$AB$69,2,FALSE),0)</f>
        <v>0</v>
      </c>
      <c r="W99" s="6" t="s">
        <v>572</v>
      </c>
      <c r="X99" s="28">
        <f>IFERROR(VLOOKUP(W99,'Начисление очков 2024'!$L$4:$M$69,2,FALSE),0)</f>
        <v>0</v>
      </c>
      <c r="Y99" s="32" t="s">
        <v>572</v>
      </c>
      <c r="Z99" s="31">
        <f>IFERROR(VLOOKUP(Y99,'Начисление очков 2024'!$AA$4:$AB$69,2,FALSE),0)</f>
        <v>0</v>
      </c>
      <c r="AA99" s="6">
        <v>2</v>
      </c>
      <c r="AB99" s="28">
        <f>ROUND(IFERROR(VLOOKUP(AA99,'Начисление очков 2024'!$L$4:$M$69,2,FALSE),0)/4,0)</f>
        <v>54</v>
      </c>
      <c r="AC99" s="32" t="s">
        <v>572</v>
      </c>
      <c r="AD99" s="31">
        <f>IFERROR(VLOOKUP(AC99,'Начисление очков 2024'!$AA$4:$AB$69,2,FALSE),0)</f>
        <v>0</v>
      </c>
      <c r="AE99" s="6" t="s">
        <v>572</v>
      </c>
      <c r="AF99" s="28">
        <f>IFERROR(VLOOKUP(AE99,'Начисление очков 2024'!$AA$4:$AB$69,2,FALSE),0)</f>
        <v>0</v>
      </c>
      <c r="AG99" s="32" t="s">
        <v>572</v>
      </c>
      <c r="AH99" s="31">
        <f>IFERROR(VLOOKUP(AG99,'Начисление очков 2024'!$Q$4:$R$69,2,FALSE),0)</f>
        <v>0</v>
      </c>
      <c r="AI99" s="6" t="s">
        <v>572</v>
      </c>
      <c r="AJ99" s="28">
        <f>IFERROR(VLOOKUP(AI99,'Начисление очков 2024'!$AA$4:$AB$69,2,FALSE),0)</f>
        <v>0</v>
      </c>
      <c r="AK99" s="32" t="s">
        <v>572</v>
      </c>
      <c r="AL99" s="31">
        <f>IFERROR(VLOOKUP(AK99,'Начисление очков 2024'!$AA$4:$AB$69,2,FALSE),0)</f>
        <v>0</v>
      </c>
      <c r="AM99" s="6" t="s">
        <v>572</v>
      </c>
      <c r="AN99" s="28">
        <f>IFERROR(VLOOKUP(AM99,'Начисление очков 2023'!$AF$4:$AG$69,2,FALSE),0)</f>
        <v>0</v>
      </c>
      <c r="AO99" s="32" t="s">
        <v>572</v>
      </c>
      <c r="AP99" s="31">
        <f>ROUND(IFERROR(VLOOKUP(AO99,'Начисление очков 2024'!$G$4:$H$69,2,FALSE),0)/4,0)</f>
        <v>0</v>
      </c>
      <c r="AQ99" s="6" t="s">
        <v>572</v>
      </c>
      <c r="AR99" s="28">
        <f>IFERROR(VLOOKUP(AQ99,'Начисление очков 2024'!$AA$4:$AB$69,2,FALSE),0)</f>
        <v>0</v>
      </c>
      <c r="AS99" s="32" t="s">
        <v>572</v>
      </c>
      <c r="AT99" s="31">
        <f>IFERROR(VLOOKUP(AS99,'Начисление очков 2024'!$G$4:$H$69,2,FALSE),0)</f>
        <v>0</v>
      </c>
      <c r="AU99" s="6" t="s">
        <v>572</v>
      </c>
      <c r="AV99" s="28">
        <f>IFERROR(VLOOKUP(AU99,'Начисление очков 2023'!$V$4:$W$69,2,FALSE),0)</f>
        <v>0</v>
      </c>
      <c r="AW99" s="32" t="s">
        <v>572</v>
      </c>
      <c r="AX99" s="31">
        <f>IFERROR(VLOOKUP(AW99,'Начисление очков 2024'!$Q$4:$R$69,2,FALSE),0)</f>
        <v>0</v>
      </c>
      <c r="AY99" s="6" t="s">
        <v>572</v>
      </c>
      <c r="AZ99" s="28">
        <f>IFERROR(VLOOKUP(AY99,'Начисление очков 2024'!$AA$4:$AB$69,2,FALSE),0)</f>
        <v>0</v>
      </c>
      <c r="BA99" s="32">
        <v>3</v>
      </c>
      <c r="BB99" s="31">
        <f>ROUND(IFERROR(VLOOKUP(BA99,'Начисление очков 2024'!$G$4:$H$69,2,FALSE),0)/4,0)</f>
        <v>63</v>
      </c>
      <c r="BC99" s="6" t="s">
        <v>572</v>
      </c>
      <c r="BD99" s="28">
        <f>IFERROR(VLOOKUP(BC99,'Начисление очков 2023'!$AA$4:$AB$69,2,FALSE),0)</f>
        <v>0</v>
      </c>
      <c r="BE99" s="32" t="s">
        <v>572</v>
      </c>
      <c r="BF99" s="31">
        <f>IFERROR(VLOOKUP(BE99,'Начисление очков 2024'!$G$4:$H$69,2,FALSE),0)</f>
        <v>0</v>
      </c>
      <c r="BG99" s="6" t="s">
        <v>572</v>
      </c>
      <c r="BH99" s="28">
        <f>IFERROR(VLOOKUP(BG99,'Начисление очков 2024'!$Q$4:$R$69,2,FALSE),0)</f>
        <v>0</v>
      </c>
      <c r="BI99" s="32" t="s">
        <v>572</v>
      </c>
      <c r="BJ99" s="31">
        <f>IFERROR(VLOOKUP(BI99,'Начисление очков 2024'!$AA$4:$AB$69,2,FALSE),0)</f>
        <v>0</v>
      </c>
      <c r="BK99" s="6" t="s">
        <v>572</v>
      </c>
      <c r="BL99" s="28">
        <f>IFERROR(VLOOKUP(BK99,'Начисление очков 2023'!$V$4:$W$69,2,FALSE),0)</f>
        <v>0</v>
      </c>
      <c r="BM99" s="32" t="s">
        <v>572</v>
      </c>
      <c r="BN99" s="31">
        <f>ROUND(IFERROR(VLOOKUP(BM99,'Начисление очков 2023'!$L$4:$M$69,2,FALSE),0)/4,0)</f>
        <v>0</v>
      </c>
      <c r="BO99" s="6" t="s">
        <v>572</v>
      </c>
      <c r="BP99" s="28">
        <f>IFERROR(VLOOKUP(BO99,'Начисление очков 2023'!$AA$4:$AB$69,2,FALSE),0)</f>
        <v>0</v>
      </c>
      <c r="BQ99" s="32">
        <v>8</v>
      </c>
      <c r="BR99" s="31">
        <f>ROUND(IFERROR(VLOOKUP(BQ99,'Начисление очков 2023'!$L$4:$M$69,2,FALSE),0)/4,0)</f>
        <v>16</v>
      </c>
      <c r="BS99" s="6" t="s">
        <v>572</v>
      </c>
      <c r="BT99" s="28">
        <f>IFERROR(VLOOKUP(BS99,'Начисление очков 2023'!$AA$4:$AB$69,2,FALSE),0)</f>
        <v>0</v>
      </c>
      <c r="BU99" s="32" t="s">
        <v>572</v>
      </c>
      <c r="BV99" s="31">
        <f>IFERROR(VLOOKUP(BU99,'Начисление очков 2023'!$L$4:$M$69,2,FALSE),0)</f>
        <v>0</v>
      </c>
      <c r="BW99" s="6" t="s">
        <v>572</v>
      </c>
      <c r="BX99" s="28">
        <f>IFERROR(VLOOKUP(BW99,'Начисление очков 2023'!$AA$4:$AB$69,2,FALSE),0)</f>
        <v>0</v>
      </c>
      <c r="BY99" s="32" t="s">
        <v>572</v>
      </c>
      <c r="BZ99" s="31">
        <f>IFERROR(VLOOKUP(BY99,'Начисление очков 2023'!$AF$4:$AG$69,2,FALSE),0)</f>
        <v>0</v>
      </c>
      <c r="CA99" s="6" t="s">
        <v>572</v>
      </c>
      <c r="CB99" s="28">
        <f>IFERROR(VLOOKUP(CA99,'Начисление очков 2023'!$V$4:$W$69,2,FALSE),0)</f>
        <v>0</v>
      </c>
      <c r="CC99" s="32" t="s">
        <v>572</v>
      </c>
      <c r="CD99" s="31">
        <f>IFERROR(VLOOKUP(CC99,'Начисление очков 2023'!$AA$4:$AB$69,2,FALSE),0)</f>
        <v>0</v>
      </c>
      <c r="CE99" s="47"/>
      <c r="CF99" s="96"/>
      <c r="CG99" s="32" t="s">
        <v>572</v>
      </c>
      <c r="CH99" s="31">
        <f>IFERROR(VLOOKUP(CG99,'Начисление очков 2023'!$AA$4:$AB$69,2,FALSE),0)</f>
        <v>0</v>
      </c>
      <c r="CI99" s="6" t="s">
        <v>572</v>
      </c>
      <c r="CJ99" s="28">
        <f>IFERROR(VLOOKUP(CI99,'Начисление очков 2023_1'!$B$4:$C$117,2,FALSE),0)</f>
        <v>0</v>
      </c>
      <c r="CK99" s="32" t="s">
        <v>572</v>
      </c>
      <c r="CL99" s="31">
        <f>IFERROR(VLOOKUP(CK99,'Начисление очков 2023'!$V$4:$W$69,2,FALSE),0)</f>
        <v>0</v>
      </c>
      <c r="CM99" s="6" t="s">
        <v>572</v>
      </c>
      <c r="CN99" s="28">
        <f>IFERROR(VLOOKUP(CM99,'Начисление очков 2023'!$AF$4:$AG$69,2,FALSE),0)</f>
        <v>0</v>
      </c>
      <c r="CO99" s="32" t="s">
        <v>572</v>
      </c>
      <c r="CP99" s="31">
        <f>IFERROR(VLOOKUP(CO99,'Начисление очков 2023'!$G$4:$H$69,2,FALSE),0)</f>
        <v>0</v>
      </c>
      <c r="CQ99" s="6" t="s">
        <v>572</v>
      </c>
      <c r="CR99" s="28">
        <f>IFERROR(VLOOKUP(CQ99,'Начисление очков 2023'!$AA$4:$AB$69,2,FALSE),0)</f>
        <v>0</v>
      </c>
      <c r="CS99" s="32" t="s">
        <v>572</v>
      </c>
      <c r="CT99" s="31">
        <f>IFERROR(VLOOKUP(CS99,'Начисление очков 2023'!$Q$4:$R$69,2,FALSE),0)</f>
        <v>0</v>
      </c>
      <c r="CU99" s="6" t="s">
        <v>572</v>
      </c>
      <c r="CV99" s="28">
        <f>IFERROR(VLOOKUP(CU99,'Начисление очков 2023'!$AF$4:$AG$69,2,FALSE),0)</f>
        <v>0</v>
      </c>
      <c r="CW99" s="32" t="s">
        <v>572</v>
      </c>
      <c r="CX99" s="31">
        <f>IFERROR(VLOOKUP(CW99,'Начисление очков 2023'!$AA$4:$AB$69,2,FALSE),0)</f>
        <v>0</v>
      </c>
      <c r="CY99" s="6" t="s">
        <v>572</v>
      </c>
      <c r="CZ99" s="28">
        <f>IFERROR(VLOOKUP(CY99,'Начисление очков 2023'!$AA$4:$AB$69,2,FALSE),0)</f>
        <v>0</v>
      </c>
      <c r="DA99" s="32" t="s">
        <v>572</v>
      </c>
      <c r="DB99" s="31">
        <f>IFERROR(VLOOKUP(DA99,'Начисление очков 2023'!$L$4:$M$69,2,FALSE),0)</f>
        <v>0</v>
      </c>
      <c r="DC99" s="6" t="s">
        <v>572</v>
      </c>
      <c r="DD99" s="28">
        <f>IFERROR(VLOOKUP(DC99,'Начисление очков 2023'!$L$4:$M$69,2,FALSE),0)</f>
        <v>0</v>
      </c>
      <c r="DE99" s="32" t="s">
        <v>572</v>
      </c>
      <c r="DF99" s="31">
        <f>IFERROR(VLOOKUP(DE99,'Начисление очков 2023'!$G$4:$H$69,2,FALSE),0)</f>
        <v>0</v>
      </c>
      <c r="DG99" s="6" t="s">
        <v>572</v>
      </c>
      <c r="DH99" s="28">
        <f>IFERROR(VLOOKUP(DG99,'Начисление очков 2023'!$AA$4:$AB$69,2,FALSE),0)</f>
        <v>0</v>
      </c>
      <c r="DI99" s="32" t="s">
        <v>572</v>
      </c>
      <c r="DJ99" s="31">
        <f>IFERROR(VLOOKUP(DI99,'Начисление очков 2023'!$AF$4:$AG$69,2,FALSE),0)</f>
        <v>0</v>
      </c>
      <c r="DK99" s="6" t="s">
        <v>572</v>
      </c>
      <c r="DL99" s="28">
        <f>IFERROR(VLOOKUP(DK99,'Начисление очков 2023'!$V$4:$W$69,2,FALSE),0)</f>
        <v>0</v>
      </c>
      <c r="DM99" s="32" t="s">
        <v>572</v>
      </c>
      <c r="DN99" s="31">
        <f>IFERROR(VLOOKUP(DM99,'Начисление очков 2023'!$Q$4:$R$69,2,FALSE),0)</f>
        <v>0</v>
      </c>
      <c r="DO99" s="6" t="s">
        <v>572</v>
      </c>
      <c r="DP99" s="28">
        <f>IFERROR(VLOOKUP(DO99,'Начисление очков 2023'!$AA$4:$AB$69,2,FALSE),0)</f>
        <v>0</v>
      </c>
      <c r="DQ99" s="32" t="s">
        <v>572</v>
      </c>
      <c r="DR99" s="31">
        <f>IFERROR(VLOOKUP(DQ99,'Начисление очков 2023'!$AA$4:$AB$69,2,FALSE),0)</f>
        <v>0</v>
      </c>
      <c r="DS99" s="6" t="s">
        <v>572</v>
      </c>
      <c r="DT99" s="28">
        <f>IFERROR(VLOOKUP(DS99,'Начисление очков 2023'!$AA$4:$AB$69,2,FALSE),0)</f>
        <v>0</v>
      </c>
      <c r="DU99" s="32" t="s">
        <v>572</v>
      </c>
      <c r="DV99" s="31">
        <f>IFERROR(VLOOKUP(DU99,'Начисление очков 2023'!$AF$4:$AG$69,2,FALSE),0)</f>
        <v>0</v>
      </c>
      <c r="DW99" s="6" t="s">
        <v>572</v>
      </c>
      <c r="DX99" s="28">
        <f>IFERROR(VLOOKUP(DW99,'Начисление очков 2023'!$AA$4:$AB$69,2,FALSE),0)</f>
        <v>0</v>
      </c>
      <c r="DY99" s="32" t="s">
        <v>572</v>
      </c>
      <c r="DZ99" s="31">
        <f>IFERROR(VLOOKUP(DY99,'Начисление очков 2023'!$B$4:$C$69,2,FALSE),0)</f>
        <v>0</v>
      </c>
      <c r="EA99" s="6" t="s">
        <v>572</v>
      </c>
      <c r="EB99" s="28">
        <f>IFERROR(VLOOKUP(EA99,'Начисление очков 2023'!$AA$4:$AB$69,2,FALSE),0)</f>
        <v>0</v>
      </c>
      <c r="EC99" s="32" t="s">
        <v>572</v>
      </c>
      <c r="ED99" s="31">
        <f>IFERROR(VLOOKUP(EC99,'Начисление очков 2023'!$V$4:$W$69,2,FALSE),0)</f>
        <v>0</v>
      </c>
      <c r="EE99" s="6" t="s">
        <v>572</v>
      </c>
      <c r="EF99" s="28">
        <f>IFERROR(VLOOKUP(EE99,'Начисление очков 2023'!$AA$4:$AB$69,2,FALSE),0)</f>
        <v>0</v>
      </c>
      <c r="EG99" s="32" t="s">
        <v>572</v>
      </c>
      <c r="EH99" s="31">
        <f>IFERROR(VLOOKUP(EG99,'Начисление очков 2023'!$AA$4:$AB$69,2,FALSE),0)</f>
        <v>0</v>
      </c>
      <c r="EI99" s="6" t="s">
        <v>572</v>
      </c>
      <c r="EJ99" s="28">
        <f>IFERROR(VLOOKUP(EI99,'Начисление очков 2023'!$G$4:$H$69,2,FALSE),0)</f>
        <v>0</v>
      </c>
      <c r="EK99" s="32" t="s">
        <v>572</v>
      </c>
      <c r="EL99" s="31">
        <f>IFERROR(VLOOKUP(EK99,'Начисление очков 2023'!$V$4:$W$69,2,FALSE),0)</f>
        <v>0</v>
      </c>
      <c r="EM99" s="6" t="s">
        <v>572</v>
      </c>
      <c r="EN99" s="28">
        <f>IFERROR(VLOOKUP(EM99,'Начисление очков 2023'!$B$4:$C$101,2,FALSE),0)</f>
        <v>0</v>
      </c>
      <c r="EO99" s="32" t="s">
        <v>572</v>
      </c>
      <c r="EP99" s="31">
        <f>IFERROR(VLOOKUP(EO99,'Начисление очков 2023'!$AA$4:$AB$69,2,FALSE),0)</f>
        <v>0</v>
      </c>
      <c r="EQ99" s="6" t="s">
        <v>572</v>
      </c>
      <c r="ER99" s="28">
        <f>IFERROR(VLOOKUP(EQ99,'Начисление очков 2023'!$AF$4:$AG$69,2,FALSE),0)</f>
        <v>0</v>
      </c>
      <c r="ES99" s="32">
        <v>29</v>
      </c>
      <c r="ET99" s="31">
        <f>IFERROR(VLOOKUP(ES99,'Начисление очков 2023'!$B$4:$C$101,2,FALSE),0)</f>
        <v>43</v>
      </c>
      <c r="EU99" s="6" t="s">
        <v>572</v>
      </c>
      <c r="EV99" s="28">
        <f>IFERROR(VLOOKUP(EU99,'Начисление очков 2023'!$G$4:$H$69,2,FALSE),0)</f>
        <v>0</v>
      </c>
      <c r="EW99" s="32" t="s">
        <v>572</v>
      </c>
      <c r="EX99" s="31">
        <f>IFERROR(VLOOKUP(EW99,'Начисление очков 2023'!$AA$4:$AB$69,2,FALSE),0)</f>
        <v>0</v>
      </c>
      <c r="EY99" s="6" t="s">
        <v>572</v>
      </c>
      <c r="EZ99" s="28">
        <f>IFERROR(VLOOKUP(EY99,'Начисление очков 2023'!$AA$4:$AB$69,2,FALSE),0)</f>
        <v>0</v>
      </c>
      <c r="FA99" s="32" t="s">
        <v>572</v>
      </c>
      <c r="FB99" s="31">
        <f>IFERROR(VLOOKUP(FA99,'Начисление очков 2023'!$L$4:$M$69,2,FALSE),0)</f>
        <v>0</v>
      </c>
      <c r="FC99" s="6" t="s">
        <v>572</v>
      </c>
      <c r="FD99" s="28">
        <f>IFERROR(VLOOKUP(FC99,'Начисление очков 2023'!$AF$4:$AG$69,2,FALSE),0)</f>
        <v>0</v>
      </c>
      <c r="FE99" s="32" t="s">
        <v>572</v>
      </c>
      <c r="FF99" s="31">
        <f>IFERROR(VLOOKUP(FE99,'Начисление очков 2023'!$AA$4:$AB$69,2,FALSE),0)</f>
        <v>0</v>
      </c>
      <c r="FG99" s="6" t="s">
        <v>572</v>
      </c>
      <c r="FH99" s="28">
        <f>IFERROR(VLOOKUP(FG99,'Начисление очков 2023'!$G$4:$H$69,2,FALSE),0)</f>
        <v>0</v>
      </c>
      <c r="FI99" s="32" t="s">
        <v>572</v>
      </c>
      <c r="FJ99" s="31">
        <f>IFERROR(VLOOKUP(FI99,'Начисление очков 2023'!$AA$4:$AB$69,2,FALSE),0)</f>
        <v>0</v>
      </c>
      <c r="FK99" s="6" t="s">
        <v>572</v>
      </c>
      <c r="FL99" s="28">
        <f>IFERROR(VLOOKUP(FK99,'Начисление очков 2023'!$AA$4:$AB$69,2,FALSE),0)</f>
        <v>0</v>
      </c>
      <c r="FM99" s="32" t="s">
        <v>572</v>
      </c>
      <c r="FN99" s="31">
        <f>IFERROR(VLOOKUP(FM99,'Начисление очков 2023'!$AA$4:$AB$69,2,FALSE),0)</f>
        <v>0</v>
      </c>
      <c r="FO99" s="6" t="s">
        <v>572</v>
      </c>
      <c r="FP99" s="28">
        <f>IFERROR(VLOOKUP(FO99,'Начисление очков 2023'!$AF$4:$AG$69,2,FALSE),0)</f>
        <v>0</v>
      </c>
      <c r="FQ99" s="109">
        <v>90</v>
      </c>
      <c r="FR99" s="110" t="s">
        <v>563</v>
      </c>
      <c r="FS99" s="110"/>
      <c r="FT99" s="109">
        <v>4</v>
      </c>
      <c r="FU99" s="111"/>
      <c r="FV99" s="108">
        <v>176</v>
      </c>
      <c r="FW99" s="106">
        <v>0</v>
      </c>
      <c r="FX99" s="107" t="s">
        <v>563</v>
      </c>
      <c r="FY99" s="108">
        <v>176</v>
      </c>
      <c r="FZ99" s="127" t="s">
        <v>572</v>
      </c>
      <c r="GA99" s="121">
        <f>IFERROR(VLOOKUP(FZ99,'Начисление очков 2023'!$AA$4:$AB$69,2,FALSE),0)</f>
        <v>0</v>
      </c>
    </row>
    <row r="100" spans="1:183" ht="15.95" customHeight="1" x14ac:dyDescent="0.25">
      <c r="B100" s="6" t="str">
        <f>IFERROR(INDEX('Ласт турнир'!$A$1:$A$96,MATCH($D100,'Ласт турнир'!$B$1:$B$96,0)),"")</f>
        <v/>
      </c>
      <c r="D100" s="39" t="s">
        <v>144</v>
      </c>
      <c r="E100" s="40">
        <f>E99+1</f>
        <v>91</v>
      </c>
      <c r="F100" s="59">
        <f>IF(FQ100=0," ",IF(FQ100-E100=0," ",FQ100-E100))</f>
        <v>1</v>
      </c>
      <c r="G100" s="44"/>
      <c r="H100" s="54">
        <v>3.5</v>
      </c>
      <c r="I100" s="134"/>
      <c r="J100" s="139">
        <f>AB100+AP100+BB100+BN100+BR100+SUMPRODUCT(LARGE((T100,V100,X100,Z100,AD100,AF100,AH100,AJ100,AL100,AN100,AR100,AT100,AV100,AX100,AZ100,BD100,BF100,BH100,BJ100,BL100,BP100,BT100,BV100,BX100,BZ100,CB100,CD100,CF100,CH100,CJ100,CL100,CN100,CP100,CR100,CT100,CV100,CX100,CZ100,DB100,DD100,DF100,DH100,DJ100,DL100,DN100,DP100,DR100,DT100,DV100,DX100,DZ100,EB100,ED100,EF100,EH100,EJ100,EL100,EN100,EP100,ER100,ET100,EV100,EX100,EZ100,FB100,FD100,FF100,FH100,FJ100,FL100,FN100,FP100),{1,2,3,4,5,6,7,8}))</f>
        <v>173</v>
      </c>
      <c r="K100" s="135">
        <f>J100-FV100</f>
        <v>0</v>
      </c>
      <c r="L100" s="140" t="str">
        <f>IF(SUMIF(S100:FP100,"&lt;0")&lt;&gt;0,SUMIF(S100:FP100,"&lt;0")*(-1)," ")</f>
        <v xml:space="preserve"> </v>
      </c>
      <c r="M100" s="141">
        <f>T100+V100+X100+Z100+AB100+AD100+AF100+AH100+AJ100+AL100+AN100+AP100+AR100+AT100+AV100+AX100+AZ100+BB100+BD100+BF100+BH100+BJ100+BL100+BN100+BP100+BR100+BT100+BV100+BX100+BZ100+CB100+CD100+CF100+CH100+CJ100+CL100+CN100+CP100+CR100+CT100+CV100+CX100+CZ100+DB100+DD100+DF100+DH100+DJ100+DL100+DN100+DP100+DR100+DT100+DV100+DX100+DZ100+EB100+ED100+EF100+EH100+EJ100+EL100+EN100+EP100+ER100+ET100+EV100+EX100+EZ100+FB100+FD100+FF100+FH100+FJ100+FL100+FN100+FP100</f>
        <v>212</v>
      </c>
      <c r="N100" s="135">
        <f>M100-FY100</f>
        <v>0</v>
      </c>
      <c r="O100" s="136">
        <f>ROUNDUP(COUNTIF(S100:FP100,"&gt; 0")/2,0)</f>
        <v>17</v>
      </c>
      <c r="P100" s="142">
        <f>IF(O100=0,"-",IF(O100-R100&gt;8,J100/(8+R100),J100/O100))</f>
        <v>19.222222222222221</v>
      </c>
      <c r="Q100" s="145">
        <f>IF(OR(M100=0,O100=0),"-",M100/O100)</f>
        <v>12.470588235294118</v>
      </c>
      <c r="R100" s="150">
        <f>+IF(AA100="",0,1)+IF(AO100="",0,1)++IF(BA100="",0,1)+IF(BM100="",0,1)+IF(BQ100="",0,1)</f>
        <v>1</v>
      </c>
      <c r="S100" s="6" t="s">
        <v>572</v>
      </c>
      <c r="T100" s="28">
        <f>IFERROR(VLOOKUP(S100,'Начисление очков 2024'!$AA$4:$AB$69,2,FALSE),0)</f>
        <v>0</v>
      </c>
      <c r="U100" s="32" t="s">
        <v>572</v>
      </c>
      <c r="V100" s="31">
        <f>IFERROR(VLOOKUP(U100,'Начисление очков 2024'!$AA$4:$AB$69,2,FALSE),0)</f>
        <v>0</v>
      </c>
      <c r="W100" s="6" t="s">
        <v>572</v>
      </c>
      <c r="X100" s="28">
        <f>IFERROR(VLOOKUP(W100,'Начисление очков 2024'!$L$4:$M$69,2,FALSE),0)</f>
        <v>0</v>
      </c>
      <c r="Y100" s="32">
        <v>1</v>
      </c>
      <c r="Z100" s="31">
        <f>IFERROR(VLOOKUP(Y100,'Начисление очков 2024'!$AA$4:$AB$69,2,FALSE),0)</f>
        <v>35</v>
      </c>
      <c r="AA100" s="6">
        <v>24</v>
      </c>
      <c r="AB100" s="28">
        <f>ROUND(IFERROR(VLOOKUP(AA100,'Начисление очков 2024'!$L$4:$M$69,2,FALSE),0)/4,0)</f>
        <v>3</v>
      </c>
      <c r="AC100" s="32" t="s">
        <v>572</v>
      </c>
      <c r="AD100" s="31">
        <f>IFERROR(VLOOKUP(AC100,'Начисление очков 2024'!$AA$4:$AB$69,2,FALSE),0)</f>
        <v>0</v>
      </c>
      <c r="AE100" s="6">
        <v>8</v>
      </c>
      <c r="AF100" s="28">
        <f>IFERROR(VLOOKUP(AE100,'Начисление очков 2024'!$AA$4:$AB$69,2,FALSE),0)</f>
        <v>10</v>
      </c>
      <c r="AG100" s="32" t="s">
        <v>572</v>
      </c>
      <c r="AH100" s="31">
        <f>IFERROR(VLOOKUP(AG100,'Начисление очков 2024'!$Q$4:$R$69,2,FALSE),0)</f>
        <v>0</v>
      </c>
      <c r="AI100" s="6" t="s">
        <v>572</v>
      </c>
      <c r="AJ100" s="28">
        <f>IFERROR(VLOOKUP(AI100,'Начисление очков 2024'!$AA$4:$AB$69,2,FALSE),0)</f>
        <v>0</v>
      </c>
      <c r="AK100" s="32" t="s">
        <v>572</v>
      </c>
      <c r="AL100" s="31">
        <f>IFERROR(VLOOKUP(AK100,'Начисление очков 2024'!$AA$4:$AB$69,2,FALSE),0)</f>
        <v>0</v>
      </c>
      <c r="AM100" s="6" t="s">
        <v>572</v>
      </c>
      <c r="AN100" s="28">
        <f>IFERROR(VLOOKUP(AM100,'Начисление очков 2023'!$AF$4:$AG$69,2,FALSE),0)</f>
        <v>0</v>
      </c>
      <c r="AO100" s="32" t="s">
        <v>572</v>
      </c>
      <c r="AP100" s="31">
        <f>ROUND(IFERROR(VLOOKUP(AO100,'Начисление очков 2024'!$G$4:$H$69,2,FALSE),0)/4,0)</f>
        <v>0</v>
      </c>
      <c r="AQ100" s="6" t="s">
        <v>572</v>
      </c>
      <c r="AR100" s="28">
        <f>IFERROR(VLOOKUP(AQ100,'Начисление очков 2024'!$AA$4:$AB$69,2,FALSE),0)</f>
        <v>0</v>
      </c>
      <c r="AS100" s="32" t="s">
        <v>572</v>
      </c>
      <c r="AT100" s="31">
        <f>IFERROR(VLOOKUP(AS100,'Начисление очков 2024'!$G$4:$H$69,2,FALSE),0)</f>
        <v>0</v>
      </c>
      <c r="AU100" s="6">
        <v>8</v>
      </c>
      <c r="AV100" s="28">
        <f>IFERROR(VLOOKUP(AU100,'Начисление очков 2023'!$V$4:$W$69,2,FALSE),0)</f>
        <v>30</v>
      </c>
      <c r="AW100" s="32" t="s">
        <v>572</v>
      </c>
      <c r="AX100" s="31">
        <f>IFERROR(VLOOKUP(AW100,'Начисление очков 2024'!$Q$4:$R$69,2,FALSE),0)</f>
        <v>0</v>
      </c>
      <c r="AY100" s="6">
        <v>1</v>
      </c>
      <c r="AZ100" s="28">
        <f>IFERROR(VLOOKUP(AY100,'Начисление очков 2024'!$AA$4:$AB$69,2,FALSE),0)</f>
        <v>35</v>
      </c>
      <c r="BA100" s="32" t="s">
        <v>572</v>
      </c>
      <c r="BB100" s="31">
        <f>ROUND(IFERROR(VLOOKUP(BA100,'Начисление очков 2024'!$G$4:$H$69,2,FALSE),0)/4,0)</f>
        <v>0</v>
      </c>
      <c r="BC100" s="6">
        <v>2</v>
      </c>
      <c r="BD100" s="28">
        <f>IFERROR(VLOOKUP(BC100,'Начисление очков 2023'!$AA$4:$AB$69,2,FALSE),0)</f>
        <v>25</v>
      </c>
      <c r="BE100" s="32" t="s">
        <v>572</v>
      </c>
      <c r="BF100" s="31">
        <f>IFERROR(VLOOKUP(BE100,'Начисление очков 2024'!$G$4:$H$69,2,FALSE),0)</f>
        <v>0</v>
      </c>
      <c r="BG100" s="6" t="s">
        <v>572</v>
      </c>
      <c r="BH100" s="28">
        <f>IFERROR(VLOOKUP(BG100,'Начисление очков 2024'!$Q$4:$R$69,2,FALSE),0)</f>
        <v>0</v>
      </c>
      <c r="BI100" s="32">
        <v>9</v>
      </c>
      <c r="BJ100" s="31">
        <f>IFERROR(VLOOKUP(BI100,'Начисление очков 2024'!$AA$4:$AB$69,2,FALSE),0)</f>
        <v>10</v>
      </c>
      <c r="BK100" s="6" t="s">
        <v>572</v>
      </c>
      <c r="BL100" s="28">
        <f>IFERROR(VLOOKUP(BK100,'Начисление очков 2023'!$V$4:$W$69,2,FALSE),0)</f>
        <v>0</v>
      </c>
      <c r="BM100" s="32" t="s">
        <v>572</v>
      </c>
      <c r="BN100" s="31">
        <f>ROUND(IFERROR(VLOOKUP(BM100,'Начисление очков 2023'!$L$4:$M$69,2,FALSE),0)/4,0)</f>
        <v>0</v>
      </c>
      <c r="BO100" s="6" t="s">
        <v>572</v>
      </c>
      <c r="BP100" s="28">
        <f>IFERROR(VLOOKUP(BO100,'Начисление очков 2023'!$AA$4:$AB$69,2,FALSE),0)</f>
        <v>0</v>
      </c>
      <c r="BQ100" s="32" t="s">
        <v>572</v>
      </c>
      <c r="BR100" s="31">
        <f>ROUND(IFERROR(VLOOKUP(BQ100,'Начисление очков 2023'!$L$4:$M$69,2,FALSE),0)/4,0)</f>
        <v>0</v>
      </c>
      <c r="BS100" s="6" t="s">
        <v>572</v>
      </c>
      <c r="BT100" s="28">
        <f>IFERROR(VLOOKUP(BS100,'Начисление очков 2023'!$AA$4:$AB$69,2,FALSE),0)</f>
        <v>0</v>
      </c>
      <c r="BU100" s="32" t="s">
        <v>572</v>
      </c>
      <c r="BV100" s="31">
        <f>IFERROR(VLOOKUP(BU100,'Начисление очков 2023'!$L$4:$M$69,2,FALSE),0)</f>
        <v>0</v>
      </c>
      <c r="BW100" s="6" t="s">
        <v>572</v>
      </c>
      <c r="BX100" s="28">
        <f>IFERROR(VLOOKUP(BW100,'Начисление очков 2023'!$AA$4:$AB$69,2,FALSE),0)</f>
        <v>0</v>
      </c>
      <c r="BY100" s="32" t="s">
        <v>572</v>
      </c>
      <c r="BZ100" s="31">
        <f>IFERROR(VLOOKUP(BY100,'Начисление очков 2023'!$AF$4:$AG$69,2,FALSE),0)</f>
        <v>0</v>
      </c>
      <c r="CA100" s="6" t="s">
        <v>572</v>
      </c>
      <c r="CB100" s="28">
        <f>IFERROR(VLOOKUP(CA100,'Начисление очков 2023'!$V$4:$W$69,2,FALSE),0)</f>
        <v>0</v>
      </c>
      <c r="CC100" s="32" t="s">
        <v>572</v>
      </c>
      <c r="CD100" s="31">
        <f>IFERROR(VLOOKUP(CC100,'Начисление очков 2023'!$AA$4:$AB$69,2,FALSE),0)</f>
        <v>0</v>
      </c>
      <c r="CE100" s="47"/>
      <c r="CF100" s="96"/>
      <c r="CG100" s="32" t="s">
        <v>572</v>
      </c>
      <c r="CH100" s="31">
        <f>IFERROR(VLOOKUP(CG100,'Начисление очков 2023'!$AA$4:$AB$69,2,FALSE),0)</f>
        <v>0</v>
      </c>
      <c r="CI100" s="6" t="s">
        <v>572</v>
      </c>
      <c r="CJ100" s="28">
        <f>IFERROR(VLOOKUP(CI100,'Начисление очков 2023_1'!$B$4:$C$117,2,FALSE),0)</f>
        <v>0</v>
      </c>
      <c r="CK100" s="32" t="s">
        <v>572</v>
      </c>
      <c r="CL100" s="31">
        <f>IFERROR(VLOOKUP(CK100,'Начисление очков 2023'!$V$4:$W$69,2,FALSE),0)</f>
        <v>0</v>
      </c>
      <c r="CM100" s="6" t="s">
        <v>572</v>
      </c>
      <c r="CN100" s="28">
        <f>IFERROR(VLOOKUP(CM100,'Начисление очков 2023'!$AF$4:$AG$69,2,FALSE),0)</f>
        <v>0</v>
      </c>
      <c r="CO100" s="32" t="s">
        <v>572</v>
      </c>
      <c r="CP100" s="31">
        <f>IFERROR(VLOOKUP(CO100,'Начисление очков 2023'!$G$4:$H$69,2,FALSE),0)</f>
        <v>0</v>
      </c>
      <c r="CQ100" s="6" t="s">
        <v>572</v>
      </c>
      <c r="CR100" s="28">
        <f>IFERROR(VLOOKUP(CQ100,'Начисление очков 2023'!$AA$4:$AB$69,2,FALSE),0)</f>
        <v>0</v>
      </c>
      <c r="CS100" s="32" t="s">
        <v>572</v>
      </c>
      <c r="CT100" s="31">
        <f>IFERROR(VLOOKUP(CS100,'Начисление очков 2023'!$Q$4:$R$69,2,FALSE),0)</f>
        <v>0</v>
      </c>
      <c r="CU100" s="6" t="s">
        <v>572</v>
      </c>
      <c r="CV100" s="28">
        <f>IFERROR(VLOOKUP(CU100,'Начисление очков 2023'!$AF$4:$AG$69,2,FALSE),0)</f>
        <v>0</v>
      </c>
      <c r="CW100" s="32" t="s">
        <v>572</v>
      </c>
      <c r="CX100" s="31">
        <f>IFERROR(VLOOKUP(CW100,'Начисление очков 2023'!$AA$4:$AB$69,2,FALSE),0)</f>
        <v>0</v>
      </c>
      <c r="CY100" s="6" t="s">
        <v>572</v>
      </c>
      <c r="CZ100" s="28">
        <f>IFERROR(VLOOKUP(CY100,'Начисление очков 2023'!$AA$4:$AB$69,2,FALSE),0)</f>
        <v>0</v>
      </c>
      <c r="DA100" s="32" t="s">
        <v>572</v>
      </c>
      <c r="DB100" s="31">
        <f>IFERROR(VLOOKUP(DA100,'Начисление очков 2023'!$L$4:$M$69,2,FALSE),0)</f>
        <v>0</v>
      </c>
      <c r="DC100" s="6">
        <v>34</v>
      </c>
      <c r="DD100" s="28">
        <f>IFERROR(VLOOKUP(DC100,'Начисление очков 2023'!$L$4:$M$69,2,FALSE),0)</f>
        <v>8</v>
      </c>
      <c r="DE100" s="32" t="s">
        <v>572</v>
      </c>
      <c r="DF100" s="31">
        <f>IFERROR(VLOOKUP(DE100,'Начисление очков 2023'!$G$4:$H$69,2,FALSE),0)</f>
        <v>0</v>
      </c>
      <c r="DG100" s="6" t="s">
        <v>572</v>
      </c>
      <c r="DH100" s="28">
        <f>IFERROR(VLOOKUP(DG100,'Начисление очков 2023'!$AA$4:$AB$69,2,FALSE),0)</f>
        <v>0</v>
      </c>
      <c r="DI100" s="32" t="s">
        <v>572</v>
      </c>
      <c r="DJ100" s="31">
        <f>IFERROR(VLOOKUP(DI100,'Начисление очков 2023'!$AF$4:$AG$69,2,FALSE),0)</f>
        <v>0</v>
      </c>
      <c r="DK100" s="6" t="s">
        <v>572</v>
      </c>
      <c r="DL100" s="28">
        <f>IFERROR(VLOOKUP(DK100,'Начисление очков 2023'!$V$4:$W$69,2,FALSE),0)</f>
        <v>0</v>
      </c>
      <c r="DM100" s="32" t="s">
        <v>572</v>
      </c>
      <c r="DN100" s="31">
        <f>IFERROR(VLOOKUP(DM100,'Начисление очков 2023'!$Q$4:$R$69,2,FALSE),0)</f>
        <v>0</v>
      </c>
      <c r="DO100" s="6" t="s">
        <v>572</v>
      </c>
      <c r="DP100" s="28">
        <f>IFERROR(VLOOKUP(DO100,'Начисление очков 2023'!$AA$4:$AB$69,2,FALSE),0)</f>
        <v>0</v>
      </c>
      <c r="DQ100" s="32">
        <v>8</v>
      </c>
      <c r="DR100" s="31">
        <f>IFERROR(VLOOKUP(DQ100,'Начисление очков 2023'!$AA$4:$AB$69,2,FALSE),0)</f>
        <v>10</v>
      </c>
      <c r="DS100" s="6" t="s">
        <v>572</v>
      </c>
      <c r="DT100" s="28">
        <f>IFERROR(VLOOKUP(DS100,'Начисление очков 2023'!$AA$4:$AB$69,2,FALSE),0)</f>
        <v>0</v>
      </c>
      <c r="DU100" s="32" t="s">
        <v>572</v>
      </c>
      <c r="DV100" s="31">
        <f>IFERROR(VLOOKUP(DU100,'Начисление очков 2023'!$AF$4:$AG$69,2,FALSE),0)</f>
        <v>0</v>
      </c>
      <c r="DW100" s="6" t="s">
        <v>572</v>
      </c>
      <c r="DX100" s="28">
        <f>IFERROR(VLOOKUP(DW100,'Начисление очков 2023'!$AA$4:$AB$69,2,FALSE),0)</f>
        <v>0</v>
      </c>
      <c r="DY100" s="32" t="s">
        <v>572</v>
      </c>
      <c r="DZ100" s="31">
        <f>IFERROR(VLOOKUP(DY100,'Начисление очков 2023'!$B$4:$C$69,2,FALSE),0)</f>
        <v>0</v>
      </c>
      <c r="EA100" s="6">
        <v>32</v>
      </c>
      <c r="EB100" s="28">
        <f>IFERROR(VLOOKUP(EA100,'Начисление очков 2023'!$AA$4:$AB$69,2,FALSE),0)</f>
        <v>2</v>
      </c>
      <c r="EC100" s="32" t="s">
        <v>572</v>
      </c>
      <c r="ED100" s="31">
        <f>IFERROR(VLOOKUP(EC100,'Начисление очков 2023'!$V$4:$W$69,2,FALSE),0)</f>
        <v>0</v>
      </c>
      <c r="EE100" s="6" t="s">
        <v>572</v>
      </c>
      <c r="EF100" s="28">
        <f>IFERROR(VLOOKUP(EE100,'Начисление очков 2023'!$AA$4:$AB$69,2,FALSE),0)</f>
        <v>0</v>
      </c>
      <c r="EG100" s="32" t="s">
        <v>572</v>
      </c>
      <c r="EH100" s="31">
        <f>IFERROR(VLOOKUP(EG100,'Начисление очков 2023'!$AA$4:$AB$69,2,FALSE),0)</f>
        <v>0</v>
      </c>
      <c r="EI100" s="6">
        <v>36</v>
      </c>
      <c r="EJ100" s="28">
        <f>IFERROR(VLOOKUP(EI100,'Начисление очков 2023'!$G$4:$H$69,2,FALSE),0)</f>
        <v>8</v>
      </c>
      <c r="EK100" s="32" t="s">
        <v>572</v>
      </c>
      <c r="EL100" s="31">
        <f>IFERROR(VLOOKUP(EK100,'Начисление очков 2023'!$V$4:$W$69,2,FALSE),0)</f>
        <v>0</v>
      </c>
      <c r="EM100" s="6" t="s">
        <v>572</v>
      </c>
      <c r="EN100" s="28">
        <f>IFERROR(VLOOKUP(EM100,'Начисление очков 2023'!$B$4:$C$101,2,FALSE),0)</f>
        <v>0</v>
      </c>
      <c r="EO100" s="32">
        <v>16</v>
      </c>
      <c r="EP100" s="31">
        <f>IFERROR(VLOOKUP(EO100,'Начисление очков 2023'!$AA$4:$AB$69,2,FALSE),0)</f>
        <v>7</v>
      </c>
      <c r="EQ100" s="6" t="s">
        <v>572</v>
      </c>
      <c r="ER100" s="28">
        <f>IFERROR(VLOOKUP(EQ100,'Начисление очков 2023'!$AF$4:$AG$69,2,FALSE),0)</f>
        <v>0</v>
      </c>
      <c r="ES100" s="32" t="s">
        <v>572</v>
      </c>
      <c r="ET100" s="31">
        <f>IFERROR(VLOOKUP(ES100,'Начисление очков 2023'!$B$4:$C$101,2,FALSE),0)</f>
        <v>0</v>
      </c>
      <c r="EU100" s="6">
        <v>64</v>
      </c>
      <c r="EV100" s="28">
        <f>IFERROR(VLOOKUP(EU100,'Начисление очков 2023'!$G$4:$H$69,2,FALSE),0)</f>
        <v>1</v>
      </c>
      <c r="EW100" s="32" t="s">
        <v>572</v>
      </c>
      <c r="EX100" s="31">
        <f>IFERROR(VLOOKUP(EW100,'Начисление очков 2023'!$AA$4:$AB$69,2,FALSE),0)</f>
        <v>0</v>
      </c>
      <c r="EY100" s="6">
        <v>32</v>
      </c>
      <c r="EZ100" s="28">
        <f>IFERROR(VLOOKUP(EY100,'Начисление очков 2023'!$AA$4:$AB$69,2,FALSE),0)</f>
        <v>2</v>
      </c>
      <c r="FA100" s="32" t="s">
        <v>572</v>
      </c>
      <c r="FB100" s="31">
        <f>IFERROR(VLOOKUP(FA100,'Начисление очков 2023'!$L$4:$M$69,2,FALSE),0)</f>
        <v>0</v>
      </c>
      <c r="FC100" s="6" t="s">
        <v>572</v>
      </c>
      <c r="FD100" s="28">
        <f>IFERROR(VLOOKUP(FC100,'Начисление очков 2023'!$AF$4:$AG$69,2,FALSE),0)</f>
        <v>0</v>
      </c>
      <c r="FE100" s="32" t="s">
        <v>572</v>
      </c>
      <c r="FF100" s="31">
        <f>IFERROR(VLOOKUP(FE100,'Начисление очков 2023'!$AA$4:$AB$69,2,FALSE),0)</f>
        <v>0</v>
      </c>
      <c r="FG100" s="6" t="s">
        <v>572</v>
      </c>
      <c r="FH100" s="28">
        <f>IFERROR(VLOOKUP(FG100,'Начисление очков 2023'!$G$4:$H$69,2,FALSE),0)</f>
        <v>0</v>
      </c>
      <c r="FI100" s="32">
        <v>4</v>
      </c>
      <c r="FJ100" s="31">
        <f>IFERROR(VLOOKUP(FI100,'Начисление очков 2023'!$AA$4:$AB$69,2,FALSE),0)</f>
        <v>15</v>
      </c>
      <c r="FK100" s="6">
        <v>32</v>
      </c>
      <c r="FL100" s="28">
        <f>IFERROR(VLOOKUP(FK100,'Начисление очков 2023'!$AA$4:$AB$69,2,FALSE),0)</f>
        <v>2</v>
      </c>
      <c r="FM100" s="32">
        <v>10</v>
      </c>
      <c r="FN100" s="31">
        <f>IFERROR(VLOOKUP(FM100,'Начисление очков 2023'!$AA$4:$AB$69,2,FALSE),0)</f>
        <v>9</v>
      </c>
      <c r="FO100" s="6" t="s">
        <v>572</v>
      </c>
      <c r="FP100" s="28">
        <f>IFERROR(VLOOKUP(FO100,'Начисление очков 2023'!$AF$4:$AG$69,2,FALSE),0)</f>
        <v>0</v>
      </c>
      <c r="FQ100" s="109">
        <v>92</v>
      </c>
      <c r="FR100" s="110" t="s">
        <v>563</v>
      </c>
      <c r="FS100" s="110"/>
      <c r="FT100" s="109">
        <v>3.5</v>
      </c>
      <c r="FU100" s="111"/>
      <c r="FV100" s="108">
        <v>173</v>
      </c>
      <c r="FW100" s="106">
        <v>0</v>
      </c>
      <c r="FX100" s="107" t="s">
        <v>563</v>
      </c>
      <c r="FY100" s="108">
        <v>212</v>
      </c>
      <c r="FZ100" s="127" t="s">
        <v>572</v>
      </c>
      <c r="GA100" s="121">
        <f>IFERROR(VLOOKUP(FZ100,'Начисление очков 2023'!$AA$4:$AB$69,2,FALSE),0)</f>
        <v>0</v>
      </c>
    </row>
    <row r="101" spans="1:183" ht="15.95" customHeight="1" x14ac:dyDescent="0.25">
      <c r="A101" s="1"/>
      <c r="B101" s="6" t="str">
        <f>IFERROR(INDEX('Ласт турнир'!$A$1:$A$96,MATCH($D101,'Ласт турнир'!$B$1:$B$96,0)),"")</f>
        <v/>
      </c>
      <c r="C101" s="1"/>
      <c r="D101" s="39" t="s">
        <v>680</v>
      </c>
      <c r="E101" s="40">
        <f>E100+1</f>
        <v>92</v>
      </c>
      <c r="F101" s="59">
        <f>IF(FQ101=0," ",IF(FQ101-E101=0," ",FQ101-E101))</f>
        <v>14</v>
      </c>
      <c r="G101" s="44"/>
      <c r="H101" s="54">
        <v>3</v>
      </c>
      <c r="I101" s="134"/>
      <c r="J101" s="139">
        <f>AB101+AP101+BB101+BN101+BR101+SUMPRODUCT(LARGE((T101,V101,X101,Z101,AD101,AF101,AH101,AJ101,AL101,AN101,AR101,AT101,AV101,AX101,AZ101,BD101,BF101,BH101,BJ101,BL101,BP101,BT101,BV101,BX101,BZ101,CB101,CD101,CF101,CH101,CJ101,CL101,CN101,CP101,CR101,CT101,CV101,CX101,CZ101,DB101,DD101,DF101,DH101,DJ101,DL101,DN101,DP101,DR101,DT101,DV101,DX101,DZ101,EB101,ED101,EF101,EH101,EJ101,EL101,EN101,EP101,ER101,ET101,EV101,EX101,EZ101,FB101,FD101,FF101,FH101,FJ101,FL101,FN101,FP101),{1,2,3,4,5,6,7,8}))</f>
        <v>172</v>
      </c>
      <c r="K101" s="135">
        <f>J101-FV101</f>
        <v>27</v>
      </c>
      <c r="L101" s="140" t="str">
        <f>IF(SUMIF(S101:FP101,"&lt;0")&lt;&gt;0,SUMIF(S101:FP101,"&lt;0")*(-1)," ")</f>
        <v xml:space="preserve"> </v>
      </c>
      <c r="M101" s="141">
        <f>T101+V101+X101+Z101+AB101+AD101+AF101+AH101+AJ101+AL101+AN101+AP101+AR101+AT101+AV101+AX101+AZ101+BB101+BD101+BF101+BH101+BJ101+BL101+BN101+BP101+BR101+BT101+BV101+BX101+BZ101+CB101+CD101+CF101+CH101+CJ101+CL101+CN101+CP101+CR101+CT101+CV101+CX101+CZ101+DB101+DD101+DF101+DH101+DJ101+DL101+DN101+DP101+DR101+DT101+DV101+DX101+DZ101+EB101+ED101+EF101+EH101+EJ101+EL101+EN101+EP101+ER101+ET101+EV101+EX101+EZ101+FB101+FD101+FF101+FH101+FJ101+FL101+FN101+FP101</f>
        <v>207</v>
      </c>
      <c r="N101" s="135">
        <f>M101-FY101</f>
        <v>35</v>
      </c>
      <c r="O101" s="136">
        <f>ROUNDUP(COUNTIF(S101:FP101,"&gt; 0")/2,0)</f>
        <v>13</v>
      </c>
      <c r="P101" s="142">
        <f>IF(O101=0,"-",IF(O101-R101&gt;8,J101/(8+R101),J101/O101))</f>
        <v>21.5</v>
      </c>
      <c r="Q101" s="145">
        <f>IF(OR(M101=0,O101=0),"-",M101/O101)</f>
        <v>15.923076923076923</v>
      </c>
      <c r="R101" s="150">
        <f>+IF(AA101="",0,1)+IF(AO101="",0,1)++IF(BA101="",0,1)+IF(BM101="",0,1)+IF(BQ101="",0,1)</f>
        <v>0</v>
      </c>
      <c r="S101" s="6">
        <v>1</v>
      </c>
      <c r="T101" s="28">
        <f>IFERROR(VLOOKUP(S101,'Начисление очков 2024'!$AA$4:$AB$69,2,FALSE),0)</f>
        <v>35</v>
      </c>
      <c r="U101" s="32" t="s">
        <v>572</v>
      </c>
      <c r="V101" s="31">
        <f>IFERROR(VLOOKUP(U101,'Начисление очков 2024'!$AA$4:$AB$69,2,FALSE),0)</f>
        <v>0</v>
      </c>
      <c r="W101" s="6" t="s">
        <v>572</v>
      </c>
      <c r="X101" s="28">
        <f>IFERROR(VLOOKUP(W101,'Начисление очков 2024'!$L$4:$M$69,2,FALSE),0)</f>
        <v>0</v>
      </c>
      <c r="Y101" s="32" t="s">
        <v>572</v>
      </c>
      <c r="Z101" s="31">
        <f>IFERROR(VLOOKUP(Y101,'Начисление очков 2024'!$AA$4:$AB$69,2,FALSE),0)</f>
        <v>0</v>
      </c>
      <c r="AA101" s="6" t="s">
        <v>572</v>
      </c>
      <c r="AB101" s="28">
        <f>ROUND(IFERROR(VLOOKUP(AA101,'Начисление очков 2024'!$L$4:$M$69,2,FALSE),0)/4,0)</f>
        <v>0</v>
      </c>
      <c r="AC101" s="32" t="s">
        <v>572</v>
      </c>
      <c r="AD101" s="31">
        <f>IFERROR(VLOOKUP(AC101,'Начисление очков 2024'!$AA$4:$AB$69,2,FALSE),0)</f>
        <v>0</v>
      </c>
      <c r="AE101" s="6" t="s">
        <v>572</v>
      </c>
      <c r="AF101" s="28">
        <f>IFERROR(VLOOKUP(AE101,'Начисление очков 2024'!$AA$4:$AB$69,2,FALSE),0)</f>
        <v>0</v>
      </c>
      <c r="AG101" s="32">
        <v>32</v>
      </c>
      <c r="AH101" s="31">
        <f>IFERROR(VLOOKUP(AG101,'Начисление очков 2024'!$Q$4:$R$69,2,FALSE),0)</f>
        <v>6</v>
      </c>
      <c r="AI101" s="6" t="s">
        <v>572</v>
      </c>
      <c r="AJ101" s="28">
        <f>IFERROR(VLOOKUP(AI101,'Начисление очков 2024'!$AA$4:$AB$69,2,FALSE),0)</f>
        <v>0</v>
      </c>
      <c r="AK101" s="32">
        <v>1</v>
      </c>
      <c r="AL101" s="31">
        <f>IFERROR(VLOOKUP(AK101,'Начисление очков 2024'!$AA$4:$AB$69,2,FALSE),0)</f>
        <v>35</v>
      </c>
      <c r="AM101" s="6">
        <v>1</v>
      </c>
      <c r="AN101" s="28">
        <f>IFERROR(VLOOKUP(AM101,'Начисление очков 2023'!$AF$4:$AG$69,2,FALSE),0)</f>
        <v>20</v>
      </c>
      <c r="AO101" s="32" t="s">
        <v>572</v>
      </c>
      <c r="AP101" s="31">
        <f>ROUND(IFERROR(VLOOKUP(AO101,'Начисление очков 2024'!$G$4:$H$69,2,FALSE),0)/4,0)</f>
        <v>0</v>
      </c>
      <c r="AQ101" s="6">
        <v>9</v>
      </c>
      <c r="AR101" s="28">
        <f>IFERROR(VLOOKUP(AQ101,'Начисление очков 2024'!$AA$4:$AB$69,2,FALSE),0)</f>
        <v>10</v>
      </c>
      <c r="AS101" s="32" t="s">
        <v>572</v>
      </c>
      <c r="AT101" s="31">
        <f>IFERROR(VLOOKUP(AS101,'Начисление очков 2024'!$G$4:$H$69,2,FALSE),0)</f>
        <v>0</v>
      </c>
      <c r="AU101" s="6">
        <v>16</v>
      </c>
      <c r="AV101" s="28">
        <f>IFERROR(VLOOKUP(AU101,'Начисление очков 2023'!$V$4:$W$69,2,FALSE),0)</f>
        <v>17</v>
      </c>
      <c r="AW101" s="32" t="s">
        <v>572</v>
      </c>
      <c r="AX101" s="31">
        <f>IFERROR(VLOOKUP(AW101,'Начисление очков 2024'!$Q$4:$R$69,2,FALSE),0)</f>
        <v>0</v>
      </c>
      <c r="AY101" s="6" t="s">
        <v>572</v>
      </c>
      <c r="AZ101" s="28">
        <f>IFERROR(VLOOKUP(AY101,'Начисление очков 2024'!$AA$4:$AB$69,2,FALSE),0)</f>
        <v>0</v>
      </c>
      <c r="BA101" s="32" t="s">
        <v>572</v>
      </c>
      <c r="BB101" s="31">
        <f>ROUND(IFERROR(VLOOKUP(BA101,'Начисление очков 2024'!$G$4:$H$69,2,FALSE),0)/4,0)</f>
        <v>0</v>
      </c>
      <c r="BC101" s="6">
        <v>1</v>
      </c>
      <c r="BD101" s="28">
        <f>IFERROR(VLOOKUP(BC101,'Начисление очков 2023'!$AA$4:$AB$69,2,FALSE),0)</f>
        <v>35</v>
      </c>
      <c r="BE101" s="32" t="s">
        <v>572</v>
      </c>
      <c r="BF101" s="31">
        <f>IFERROR(VLOOKUP(BE101,'Начисление очков 2024'!$G$4:$H$69,2,FALSE),0)</f>
        <v>0</v>
      </c>
      <c r="BG101" s="6" t="s">
        <v>572</v>
      </c>
      <c r="BH101" s="28">
        <f>IFERROR(VLOOKUP(BG101,'Начисление очков 2024'!$Q$4:$R$69,2,FALSE),0)</f>
        <v>0</v>
      </c>
      <c r="BI101" s="32">
        <v>12</v>
      </c>
      <c r="BJ101" s="31">
        <f>IFERROR(VLOOKUP(BI101,'Начисление очков 2024'!$AA$4:$AB$69,2,FALSE),0)</f>
        <v>8</v>
      </c>
      <c r="BK101" s="6" t="s">
        <v>572</v>
      </c>
      <c r="BL101" s="28">
        <f>IFERROR(VLOOKUP(BK101,'Начисление очков 2023'!$V$4:$W$69,2,FALSE),0)</f>
        <v>0</v>
      </c>
      <c r="BM101" s="32" t="s">
        <v>572</v>
      </c>
      <c r="BN101" s="31">
        <f>ROUND(IFERROR(VLOOKUP(BM101,'Начисление очков 2023'!$L$4:$M$69,2,FALSE),0)/4,0)</f>
        <v>0</v>
      </c>
      <c r="BO101" s="6" t="s">
        <v>572</v>
      </c>
      <c r="BP101" s="28">
        <f>IFERROR(VLOOKUP(BO101,'Начисление очков 2023'!$AA$4:$AB$69,2,FALSE),0)</f>
        <v>0</v>
      </c>
      <c r="BQ101" s="32" t="s">
        <v>572</v>
      </c>
      <c r="BR101" s="31">
        <f>ROUND(IFERROR(VLOOKUP(BQ101,'Начисление очков 2023'!$L$4:$M$69,2,FALSE),0)/4,0)</f>
        <v>0</v>
      </c>
      <c r="BS101" s="6" t="s">
        <v>572</v>
      </c>
      <c r="BT101" s="28">
        <f>IFERROR(VLOOKUP(BS101,'Начисление очков 2023'!$AA$4:$AB$69,2,FALSE),0)</f>
        <v>0</v>
      </c>
      <c r="BU101" s="32" t="s">
        <v>572</v>
      </c>
      <c r="BV101" s="31">
        <f>IFERROR(VLOOKUP(BU101,'Начисление очков 2023'!$L$4:$M$69,2,FALSE),0)</f>
        <v>0</v>
      </c>
      <c r="BW101" s="6" t="s">
        <v>572</v>
      </c>
      <c r="BX101" s="28">
        <f>IFERROR(VLOOKUP(BW101,'Начисление очков 2023'!$AA$4:$AB$69,2,FALSE),0)</f>
        <v>0</v>
      </c>
      <c r="BY101" s="32">
        <v>8</v>
      </c>
      <c r="BZ101" s="31">
        <f>IFERROR(VLOOKUP(BY101,'Начисление очков 2023'!$AF$4:$AG$69,2,FALSE),0)</f>
        <v>7</v>
      </c>
      <c r="CA101" s="6" t="s">
        <v>572</v>
      </c>
      <c r="CB101" s="28">
        <f>IFERROR(VLOOKUP(CA101,'Начисление очков 2023'!$V$4:$W$69,2,FALSE),0)</f>
        <v>0</v>
      </c>
      <c r="CC101" s="32" t="s">
        <v>572</v>
      </c>
      <c r="CD101" s="31">
        <f>IFERROR(VLOOKUP(CC101,'Начисление очков 2023'!$AA$4:$AB$69,2,FALSE),0)</f>
        <v>0</v>
      </c>
      <c r="CE101" s="47"/>
      <c r="CF101" s="96"/>
      <c r="CG101" s="32" t="s">
        <v>572</v>
      </c>
      <c r="CH101" s="31">
        <f>IFERROR(VLOOKUP(CG101,'Начисление очков 2023'!$AA$4:$AB$69,2,FALSE),0)</f>
        <v>0</v>
      </c>
      <c r="CI101" s="6" t="s">
        <v>572</v>
      </c>
      <c r="CJ101" s="28">
        <f>IFERROR(VLOOKUP(CI101,'Начисление очков 2023_1'!$B$4:$C$117,2,FALSE),0)</f>
        <v>0</v>
      </c>
      <c r="CK101" s="32" t="s">
        <v>572</v>
      </c>
      <c r="CL101" s="31">
        <f>IFERROR(VLOOKUP(CK101,'Начисление очков 2023'!$V$4:$W$69,2,FALSE),0)</f>
        <v>0</v>
      </c>
      <c r="CM101" s="6" t="s">
        <v>572</v>
      </c>
      <c r="CN101" s="28">
        <f>IFERROR(VLOOKUP(CM101,'Начисление очков 2023'!$AF$4:$AG$69,2,FALSE),0)</f>
        <v>0</v>
      </c>
      <c r="CO101" s="32" t="s">
        <v>572</v>
      </c>
      <c r="CP101" s="31">
        <f>IFERROR(VLOOKUP(CO101,'Начисление очков 2023'!$G$4:$H$69,2,FALSE),0)</f>
        <v>0</v>
      </c>
      <c r="CQ101" s="6" t="s">
        <v>572</v>
      </c>
      <c r="CR101" s="28">
        <f>IFERROR(VLOOKUP(CQ101,'Начисление очков 2023'!$AA$4:$AB$69,2,FALSE),0)</f>
        <v>0</v>
      </c>
      <c r="CS101" s="32" t="s">
        <v>572</v>
      </c>
      <c r="CT101" s="31">
        <f>IFERROR(VLOOKUP(CS101,'Начисление очков 2023'!$Q$4:$R$69,2,FALSE),0)</f>
        <v>0</v>
      </c>
      <c r="CU101" s="6">
        <v>5</v>
      </c>
      <c r="CV101" s="28">
        <f>IFERROR(VLOOKUP(CU101,'Начисление очков 2023'!$AF$4:$AG$69,2,FALSE),0)</f>
        <v>9</v>
      </c>
      <c r="CW101" s="32">
        <v>6</v>
      </c>
      <c r="CX101" s="31">
        <f>IFERROR(VLOOKUP(CW101,'Начисление очков 2023'!$AA$4:$AB$69,2,FALSE),0)</f>
        <v>11</v>
      </c>
      <c r="CY101" s="6" t="s">
        <v>572</v>
      </c>
      <c r="CZ101" s="28">
        <f>IFERROR(VLOOKUP(CY101,'Начисление очков 2023'!$AA$4:$AB$69,2,FALSE),0)</f>
        <v>0</v>
      </c>
      <c r="DA101" s="32" t="s">
        <v>572</v>
      </c>
      <c r="DB101" s="31">
        <f>IFERROR(VLOOKUP(DA101,'Начисление очков 2023'!$L$4:$M$69,2,FALSE),0)</f>
        <v>0</v>
      </c>
      <c r="DC101" s="6" t="s">
        <v>572</v>
      </c>
      <c r="DD101" s="28">
        <f>IFERROR(VLOOKUP(DC101,'Начисление очков 2023'!$L$4:$M$69,2,FALSE),0)</f>
        <v>0</v>
      </c>
      <c r="DE101" s="32" t="s">
        <v>572</v>
      </c>
      <c r="DF101" s="31">
        <f>IFERROR(VLOOKUP(DE101,'Начисление очков 2023'!$G$4:$H$69,2,FALSE),0)</f>
        <v>0</v>
      </c>
      <c r="DG101" s="6" t="s">
        <v>572</v>
      </c>
      <c r="DH101" s="28">
        <f>IFERROR(VLOOKUP(DG101,'Начисление очков 2023'!$AA$4:$AB$69,2,FALSE),0)</f>
        <v>0</v>
      </c>
      <c r="DI101" s="32">
        <v>8</v>
      </c>
      <c r="DJ101" s="31">
        <f>IFERROR(VLOOKUP(DI101,'Начисление очков 2023'!$AF$4:$AG$69,2,FALSE),0)</f>
        <v>7</v>
      </c>
      <c r="DK101" s="6" t="s">
        <v>572</v>
      </c>
      <c r="DL101" s="28">
        <f>IFERROR(VLOOKUP(DK101,'Начисление очков 2023'!$V$4:$W$69,2,FALSE),0)</f>
        <v>0</v>
      </c>
      <c r="DM101" s="32" t="s">
        <v>572</v>
      </c>
      <c r="DN101" s="31">
        <f>IFERROR(VLOOKUP(DM101,'Начисление очков 2023'!$Q$4:$R$69,2,FALSE),0)</f>
        <v>0</v>
      </c>
      <c r="DO101" s="6" t="s">
        <v>572</v>
      </c>
      <c r="DP101" s="28">
        <f>IFERROR(VLOOKUP(DO101,'Начисление очков 2023'!$AA$4:$AB$69,2,FALSE),0)</f>
        <v>0</v>
      </c>
      <c r="DQ101" s="32">
        <v>16</v>
      </c>
      <c r="DR101" s="31">
        <f>IFERROR(VLOOKUP(DQ101,'Начисление очков 2023'!$AA$4:$AB$69,2,FALSE),0)</f>
        <v>7</v>
      </c>
      <c r="DS101" s="6"/>
      <c r="DT101" s="28">
        <f>IFERROR(VLOOKUP(DS101,'Начисление очков 2023'!$AA$4:$AB$69,2,FALSE),0)</f>
        <v>0</v>
      </c>
      <c r="DU101" s="32" t="s">
        <v>572</v>
      </c>
      <c r="DV101" s="31">
        <f>IFERROR(VLOOKUP(DU101,'Начисление очков 2023'!$AF$4:$AG$69,2,FALSE),0)</f>
        <v>0</v>
      </c>
      <c r="DW101" s="6" t="s">
        <v>572</v>
      </c>
      <c r="DX101" s="28">
        <f>IFERROR(VLOOKUP(DW101,'Начисление очков 2023'!$AA$4:$AB$69,2,FALSE),0)</f>
        <v>0</v>
      </c>
      <c r="DY101" s="32" t="s">
        <v>572</v>
      </c>
      <c r="DZ101" s="31">
        <f>IFERROR(VLOOKUP(DY101,'Начисление очков 2023'!$B$4:$C$69,2,FALSE),0)</f>
        <v>0</v>
      </c>
      <c r="EA101" s="6" t="s">
        <v>572</v>
      </c>
      <c r="EB101" s="28">
        <f>IFERROR(VLOOKUP(EA101,'Начисление очков 2023'!$AA$4:$AB$69,2,FALSE),0)</f>
        <v>0</v>
      </c>
      <c r="EC101" s="32" t="s">
        <v>572</v>
      </c>
      <c r="ED101" s="31">
        <f>IFERROR(VLOOKUP(EC101,'Начисление очков 2023'!$V$4:$W$69,2,FALSE),0)</f>
        <v>0</v>
      </c>
      <c r="EE101" s="6" t="s">
        <v>572</v>
      </c>
      <c r="EF101" s="28">
        <f>IFERROR(VLOOKUP(EE101,'Начисление очков 2023'!$AA$4:$AB$69,2,FALSE),0)</f>
        <v>0</v>
      </c>
      <c r="EG101" s="32" t="s">
        <v>572</v>
      </c>
      <c r="EH101" s="31">
        <f>IFERROR(VLOOKUP(EG101,'Начисление очков 2023'!$AA$4:$AB$69,2,FALSE),0)</f>
        <v>0</v>
      </c>
      <c r="EI101" s="6" t="s">
        <v>572</v>
      </c>
      <c r="EJ101" s="28">
        <f>IFERROR(VLOOKUP(EI101,'Начисление очков 2023'!$G$4:$H$69,2,FALSE),0)</f>
        <v>0</v>
      </c>
      <c r="EK101" s="32" t="s">
        <v>572</v>
      </c>
      <c r="EL101" s="31">
        <f>IFERROR(VLOOKUP(EK101,'Начисление очков 2023'!$V$4:$W$69,2,FALSE),0)</f>
        <v>0</v>
      </c>
      <c r="EM101" s="6" t="s">
        <v>572</v>
      </c>
      <c r="EN101" s="28">
        <f>IFERROR(VLOOKUP(EM101,'Начисление очков 2023'!$B$4:$C$101,2,FALSE),0)</f>
        <v>0</v>
      </c>
      <c r="EO101" s="32" t="s">
        <v>572</v>
      </c>
      <c r="EP101" s="31">
        <f>IFERROR(VLOOKUP(EO101,'Начисление очков 2023'!$AA$4:$AB$69,2,FALSE),0)</f>
        <v>0</v>
      </c>
      <c r="EQ101" s="6" t="s">
        <v>572</v>
      </c>
      <c r="ER101" s="28">
        <f>IFERROR(VLOOKUP(EQ101,'Начисление очков 2023'!$AF$4:$AG$69,2,FALSE),0)</f>
        <v>0</v>
      </c>
      <c r="ES101" s="32" t="s">
        <v>572</v>
      </c>
      <c r="ET101" s="31">
        <f>IFERROR(VLOOKUP(ES101,'Начисление очков 2023'!$B$4:$C$101,2,FALSE),0)</f>
        <v>0</v>
      </c>
      <c r="EU101" s="6" t="s">
        <v>572</v>
      </c>
      <c r="EV101" s="28">
        <f>IFERROR(VLOOKUP(EU101,'Начисление очков 2023'!$G$4:$H$69,2,FALSE),0)</f>
        <v>0</v>
      </c>
      <c r="EW101" s="32" t="s">
        <v>572</v>
      </c>
      <c r="EX101" s="31">
        <f>IFERROR(VLOOKUP(EW101,'Начисление очков 2023'!$AA$4:$AB$69,2,FALSE),0)</f>
        <v>0</v>
      </c>
      <c r="EY101" s="6"/>
      <c r="EZ101" s="28">
        <f>IFERROR(VLOOKUP(EY101,'Начисление очков 2023'!$AA$4:$AB$69,2,FALSE),0)</f>
        <v>0</v>
      </c>
      <c r="FA101" s="32" t="s">
        <v>572</v>
      </c>
      <c r="FB101" s="31">
        <f>IFERROR(VLOOKUP(FA101,'Начисление очков 2023'!$L$4:$M$69,2,FALSE),0)</f>
        <v>0</v>
      </c>
      <c r="FC101" s="6" t="s">
        <v>572</v>
      </c>
      <c r="FD101" s="28">
        <f>IFERROR(VLOOKUP(FC101,'Начисление очков 2023'!$AF$4:$AG$69,2,FALSE),0)</f>
        <v>0</v>
      </c>
      <c r="FE101" s="32" t="s">
        <v>572</v>
      </c>
      <c r="FF101" s="31">
        <f>IFERROR(VLOOKUP(FE101,'Начисление очков 2023'!$AA$4:$AB$69,2,FALSE),0)</f>
        <v>0</v>
      </c>
      <c r="FG101" s="6" t="s">
        <v>572</v>
      </c>
      <c r="FH101" s="28">
        <f>IFERROR(VLOOKUP(FG101,'Начисление очков 2023'!$G$4:$H$69,2,FALSE),0)</f>
        <v>0</v>
      </c>
      <c r="FI101" s="32" t="s">
        <v>572</v>
      </c>
      <c r="FJ101" s="31">
        <f>IFERROR(VLOOKUP(FI101,'Начисление очков 2023'!$AA$4:$AB$69,2,FALSE),0)</f>
        <v>0</v>
      </c>
      <c r="FK101" s="6" t="s">
        <v>572</v>
      </c>
      <c r="FL101" s="28">
        <f>IFERROR(VLOOKUP(FK101,'Начисление очков 2023'!$AA$4:$AB$69,2,FALSE),0)</f>
        <v>0</v>
      </c>
      <c r="FM101" s="32" t="s">
        <v>572</v>
      </c>
      <c r="FN101" s="31">
        <f>IFERROR(VLOOKUP(FM101,'Начисление очков 2023'!$AA$4:$AB$69,2,FALSE),0)</f>
        <v>0</v>
      </c>
      <c r="FO101" s="6" t="s">
        <v>572</v>
      </c>
      <c r="FP101" s="28">
        <f>IFERROR(VLOOKUP(FO101,'Начисление очков 2023'!$AF$4:$AG$69,2,FALSE),0)</f>
        <v>0</v>
      </c>
      <c r="FQ101" s="109">
        <v>106</v>
      </c>
      <c r="FR101" s="110" t="s">
        <v>563</v>
      </c>
      <c r="FS101" s="110"/>
      <c r="FT101" s="109">
        <v>3</v>
      </c>
      <c r="FU101" s="111"/>
      <c r="FV101" s="108">
        <v>145</v>
      </c>
      <c r="FW101" s="106">
        <v>0</v>
      </c>
      <c r="FX101" s="107" t="s">
        <v>563</v>
      </c>
      <c r="FY101" s="108">
        <v>172</v>
      </c>
      <c r="FZ101" s="127" t="s">
        <v>572</v>
      </c>
      <c r="GA101" s="121">
        <f>IFERROR(VLOOKUP(FZ101,'Начисление очков 2023'!$AA$4:$AB$69,2,FALSE),0)</f>
        <v>0</v>
      </c>
    </row>
    <row r="102" spans="1:183" ht="15.95" customHeight="1" x14ac:dyDescent="0.25">
      <c r="B102" s="6" t="str">
        <f>IFERROR(INDEX('Ласт турнир'!$A$1:$A$96,MATCH($D102,'Ласт турнир'!$B$1:$B$96,0)),"")</f>
        <v/>
      </c>
      <c r="D102" s="39" t="s">
        <v>745</v>
      </c>
      <c r="E102" s="40">
        <f>E101+1</f>
        <v>93</v>
      </c>
      <c r="F102" s="59">
        <f>IF(FQ102=0," ",IF(FQ102-E102=0," ",FQ102-E102))</f>
        <v>4</v>
      </c>
      <c r="G102" s="44"/>
      <c r="H102" s="54">
        <v>3</v>
      </c>
      <c r="I102" s="134"/>
      <c r="J102" s="139">
        <f>AB102+AP102+BB102+BN102+BR102+SUMPRODUCT(LARGE((T102,V102,X102,Z102,AD102,AF102,AH102,AJ102,AL102,AN102,AR102,AT102,AV102,AX102,AZ102,BD102,BF102,BH102,BJ102,BL102,BP102,BT102,BV102,BX102,BZ102,CB102,CD102,CF102,CH102,CJ102,CL102,CN102,CP102,CR102,CT102,CV102,CX102,CZ102,DB102,DD102,DF102,DH102,DJ102,DL102,DN102,DP102,DR102,DT102,DV102,DX102,DZ102,EB102,ED102,EF102,EH102,EJ102,EL102,EN102,EP102,ER102,ET102,EV102,EX102,EZ102,FB102,FD102,FF102,FH102,FJ102,FL102,FN102,FP102),{1,2,3,4,5,6,7,8}))</f>
        <v>172</v>
      </c>
      <c r="K102" s="135">
        <f>J102-FV102</f>
        <v>9</v>
      </c>
      <c r="L102" s="140" t="str">
        <f>IF(SUMIF(S102:FP102,"&lt;0")&lt;&gt;0,SUMIF(S102:FP102,"&lt;0")*(-1)," ")</f>
        <v xml:space="preserve"> </v>
      </c>
      <c r="M102" s="141">
        <f>T102+V102+X102+Z102+AB102+AD102+AF102+AH102+AJ102+AL102+AN102+AP102+AR102+AT102+AV102+AX102+AZ102+BB102+BD102+BF102+BH102+BJ102+BL102+BN102+BP102+BR102+BT102+BV102+BX102+BZ102+CB102+CD102+CF102+CH102+CJ102+CL102+CN102+CP102+CR102+CT102+CV102+CX102+CZ102+DB102+DD102+DF102+DH102+DJ102+DL102+DN102+DP102+DR102+DT102+DV102+DX102+DZ102+EB102+ED102+EF102+EH102+EJ102+EL102+EN102+EP102+ER102+ET102+EV102+EX102+EZ102+FB102+FD102+FF102+FH102+FJ102+FL102+FN102+FP102</f>
        <v>251</v>
      </c>
      <c r="N102" s="135">
        <f>M102-FY102</f>
        <v>14</v>
      </c>
      <c r="O102" s="136">
        <f>ROUNDUP(COUNTIF(S102:FP102,"&gt; 0")/2,0)</f>
        <v>24</v>
      </c>
      <c r="P102" s="142">
        <f>IF(O102=0,"-",IF(O102-R102&gt;8,J102/(8+R102),J102/O102))</f>
        <v>14.333333333333334</v>
      </c>
      <c r="Q102" s="145">
        <f>IF(OR(M102=0,O102=0),"-",M102/O102)</f>
        <v>10.458333333333334</v>
      </c>
      <c r="R102" s="150">
        <f>+IF(AA102="",0,1)+IF(AO102="",0,1)++IF(BA102="",0,1)+IF(BM102="",0,1)+IF(BQ102="",0,1)</f>
        <v>4</v>
      </c>
      <c r="S102" s="6">
        <v>3</v>
      </c>
      <c r="T102" s="28">
        <f>IFERROR(VLOOKUP(S102,'Начисление очков 2024'!$AA$4:$AB$69,2,FALSE),0)</f>
        <v>21</v>
      </c>
      <c r="U102" s="32" t="s">
        <v>572</v>
      </c>
      <c r="V102" s="31">
        <f>IFERROR(VLOOKUP(U102,'Начисление очков 2024'!$AA$4:$AB$69,2,FALSE),0)</f>
        <v>0</v>
      </c>
      <c r="W102" s="6">
        <v>24</v>
      </c>
      <c r="X102" s="28">
        <f>IFERROR(VLOOKUP(W102,'Начисление очков 2024'!$L$4:$M$69,2,FALSE),0)</f>
        <v>12</v>
      </c>
      <c r="Y102" s="32" t="s">
        <v>572</v>
      </c>
      <c r="Z102" s="31">
        <f>IFERROR(VLOOKUP(Y102,'Начисление очков 2024'!$AA$4:$AB$69,2,FALSE),0)</f>
        <v>0</v>
      </c>
      <c r="AA102" s="6">
        <v>16</v>
      </c>
      <c r="AB102" s="28">
        <f>ROUND(IFERROR(VLOOKUP(AA102,'Начисление очков 2024'!$L$4:$M$69,2,FALSE),0)/4,0)</f>
        <v>8</v>
      </c>
      <c r="AC102" s="32" t="s">
        <v>572</v>
      </c>
      <c r="AD102" s="31">
        <f>IFERROR(VLOOKUP(AC102,'Начисление очков 2024'!$AA$4:$AB$69,2,FALSE),0)</f>
        <v>0</v>
      </c>
      <c r="AE102" s="6" t="s">
        <v>572</v>
      </c>
      <c r="AF102" s="28">
        <f>IFERROR(VLOOKUP(AE102,'Начисление очков 2024'!$AA$4:$AB$69,2,FALSE),0)</f>
        <v>0</v>
      </c>
      <c r="AG102" s="32">
        <v>24</v>
      </c>
      <c r="AH102" s="31">
        <f>IFERROR(VLOOKUP(AG102,'Начисление очков 2024'!$Q$4:$R$69,2,FALSE),0)</f>
        <v>8</v>
      </c>
      <c r="AI102" s="6" t="s">
        <v>572</v>
      </c>
      <c r="AJ102" s="28">
        <f>IFERROR(VLOOKUP(AI102,'Начисление очков 2024'!$AA$4:$AB$69,2,FALSE),0)</f>
        <v>0</v>
      </c>
      <c r="AK102" s="32">
        <v>3</v>
      </c>
      <c r="AL102" s="31">
        <f>IFERROR(VLOOKUP(AK102,'Начисление очков 2024'!$AA$4:$AB$69,2,FALSE),0)</f>
        <v>21</v>
      </c>
      <c r="AM102" s="6" t="s">
        <v>572</v>
      </c>
      <c r="AN102" s="28">
        <f>IFERROR(VLOOKUP(AM102,'Начисление очков 2023'!$AF$4:$AG$69,2,FALSE),0)</f>
        <v>0</v>
      </c>
      <c r="AO102" s="32" t="s">
        <v>572</v>
      </c>
      <c r="AP102" s="31">
        <f>ROUND(IFERROR(VLOOKUP(AO102,'Начисление очков 2024'!$G$4:$H$69,2,FALSE),0)/4,0)</f>
        <v>0</v>
      </c>
      <c r="AQ102" s="6" t="s">
        <v>572</v>
      </c>
      <c r="AR102" s="28">
        <f>IFERROR(VLOOKUP(AQ102,'Начисление очков 2024'!$AA$4:$AB$69,2,FALSE),0)</f>
        <v>0</v>
      </c>
      <c r="AS102" s="32">
        <v>40</v>
      </c>
      <c r="AT102" s="31">
        <f>IFERROR(VLOOKUP(AS102,'Начисление очков 2024'!$G$4:$H$69,2,FALSE),0)</f>
        <v>6</v>
      </c>
      <c r="AU102" s="6" t="s">
        <v>572</v>
      </c>
      <c r="AV102" s="28">
        <f>IFERROR(VLOOKUP(AU102,'Начисление очков 2023'!$V$4:$W$69,2,FALSE),0)</f>
        <v>0</v>
      </c>
      <c r="AW102" s="32" t="s">
        <v>572</v>
      </c>
      <c r="AX102" s="31">
        <f>IFERROR(VLOOKUP(AW102,'Начисление очков 2024'!$Q$4:$R$69,2,FALSE),0)</f>
        <v>0</v>
      </c>
      <c r="AY102" s="6" t="s">
        <v>572</v>
      </c>
      <c r="AZ102" s="28">
        <f>IFERROR(VLOOKUP(AY102,'Начисление очков 2024'!$AA$4:$AB$69,2,FALSE),0)</f>
        <v>0</v>
      </c>
      <c r="BA102" s="32">
        <v>25</v>
      </c>
      <c r="BB102" s="31">
        <f>ROUND(IFERROR(VLOOKUP(BA102,'Начисление очков 2024'!$G$4:$H$69,2,FALSE),0)/4,0)</f>
        <v>5</v>
      </c>
      <c r="BC102" s="6" t="s">
        <v>572</v>
      </c>
      <c r="BD102" s="28">
        <f>IFERROR(VLOOKUP(BC102,'Начисление очков 2023'!$AA$4:$AB$69,2,FALSE),0)</f>
        <v>0</v>
      </c>
      <c r="BE102" s="32" t="s">
        <v>572</v>
      </c>
      <c r="BF102" s="31">
        <f>IFERROR(VLOOKUP(BE102,'Начисление очков 2024'!$G$4:$H$69,2,FALSE),0)</f>
        <v>0</v>
      </c>
      <c r="BG102" s="6" t="s">
        <v>572</v>
      </c>
      <c r="BH102" s="28">
        <f>IFERROR(VLOOKUP(BG102,'Начисление очков 2024'!$Q$4:$R$69,2,FALSE),0)</f>
        <v>0</v>
      </c>
      <c r="BI102" s="32">
        <v>5</v>
      </c>
      <c r="BJ102" s="31">
        <f>IFERROR(VLOOKUP(BI102,'Начисление очков 2024'!$AA$4:$AB$69,2,FALSE),0)</f>
        <v>12</v>
      </c>
      <c r="BK102" s="6">
        <v>8</v>
      </c>
      <c r="BL102" s="28">
        <f>IFERROR(VLOOKUP(BK102,'Начисление очков 2023'!$V$4:$W$69,2,FALSE),0)</f>
        <v>30</v>
      </c>
      <c r="BM102" s="32">
        <v>18</v>
      </c>
      <c r="BN102" s="31">
        <f>ROUND(IFERROR(VLOOKUP(BM102,'Начисление очков 2023'!$L$4:$M$69,2,FALSE),0)/4,0)</f>
        <v>6</v>
      </c>
      <c r="BO102" s="6" t="s">
        <v>572</v>
      </c>
      <c r="BP102" s="28">
        <f>IFERROR(VLOOKUP(BO102,'Начисление очков 2023'!$AA$4:$AB$69,2,FALSE),0)</f>
        <v>0</v>
      </c>
      <c r="BQ102" s="32">
        <v>12</v>
      </c>
      <c r="BR102" s="31">
        <f>ROUND(IFERROR(VLOOKUP(BQ102,'Начисление очков 2023'!$L$4:$M$69,2,FALSE),0)/4,0)</f>
        <v>10</v>
      </c>
      <c r="BS102" s="6" t="s">
        <v>572</v>
      </c>
      <c r="BT102" s="28">
        <f>IFERROR(VLOOKUP(BS102,'Начисление очков 2023'!$AA$4:$AB$69,2,FALSE),0)</f>
        <v>0</v>
      </c>
      <c r="BU102" s="32">
        <v>32</v>
      </c>
      <c r="BV102" s="31">
        <f>IFERROR(VLOOKUP(BU102,'Начисление очков 2023'!$L$4:$M$69,2,FALSE),0)</f>
        <v>10</v>
      </c>
      <c r="BW102" s="6" t="s">
        <v>572</v>
      </c>
      <c r="BX102" s="28">
        <f>IFERROR(VLOOKUP(BW102,'Начисление очков 2023'!$AA$4:$AB$69,2,FALSE),0)</f>
        <v>0</v>
      </c>
      <c r="BY102" s="32" t="s">
        <v>572</v>
      </c>
      <c r="BZ102" s="31">
        <f>IFERROR(VLOOKUP(BY102,'Начисление очков 2023'!$AF$4:$AG$69,2,FALSE),0)</f>
        <v>0</v>
      </c>
      <c r="CA102" s="6" t="s">
        <v>572</v>
      </c>
      <c r="CB102" s="28">
        <f>IFERROR(VLOOKUP(CA102,'Начисление очков 2023'!$V$4:$W$69,2,FALSE),0)</f>
        <v>0</v>
      </c>
      <c r="CC102" s="32">
        <v>4</v>
      </c>
      <c r="CD102" s="31">
        <f>IFERROR(VLOOKUP(CC102,'Начисление очков 2023'!$AA$4:$AB$69,2,FALSE),0)</f>
        <v>15</v>
      </c>
      <c r="CE102" s="47"/>
      <c r="CF102" s="96"/>
      <c r="CG102" s="32" t="s">
        <v>572</v>
      </c>
      <c r="CH102" s="31">
        <f>IFERROR(VLOOKUP(CG102,'Начисление очков 2023'!$AA$4:$AB$69,2,FALSE),0)</f>
        <v>0</v>
      </c>
      <c r="CI102" s="6">
        <v>84</v>
      </c>
      <c r="CJ102" s="28">
        <f>IFERROR(VLOOKUP(CI102,'Начисление очков 2023_1'!$B$4:$C$117,2,FALSE),0)</f>
        <v>6</v>
      </c>
      <c r="CK102" s="32">
        <v>32</v>
      </c>
      <c r="CL102" s="31">
        <f>IFERROR(VLOOKUP(CK102,'Начисление очков 2023'!$V$4:$W$69,2,FALSE),0)</f>
        <v>5</v>
      </c>
      <c r="CM102" s="6" t="s">
        <v>572</v>
      </c>
      <c r="CN102" s="28">
        <f>IFERROR(VLOOKUP(CM102,'Начисление очков 2023'!$AF$4:$AG$69,2,FALSE),0)</f>
        <v>0</v>
      </c>
      <c r="CO102" s="32" t="s">
        <v>572</v>
      </c>
      <c r="CP102" s="31">
        <f>IFERROR(VLOOKUP(CO102,'Начисление очков 2023'!$G$4:$H$69,2,FALSE),0)</f>
        <v>0</v>
      </c>
      <c r="CQ102" s="6" t="s">
        <v>572</v>
      </c>
      <c r="CR102" s="28">
        <f>IFERROR(VLOOKUP(CQ102,'Начисление очков 2023'!$AA$4:$AB$69,2,FALSE),0)</f>
        <v>0</v>
      </c>
      <c r="CS102" s="32" t="s">
        <v>572</v>
      </c>
      <c r="CT102" s="31">
        <f>IFERROR(VLOOKUP(CS102,'Начисление очков 2023'!$Q$4:$R$69,2,FALSE),0)</f>
        <v>0</v>
      </c>
      <c r="CU102" s="6" t="s">
        <v>572</v>
      </c>
      <c r="CV102" s="28">
        <f>IFERROR(VLOOKUP(CU102,'Начисление очков 2023'!$AF$4:$AG$69,2,FALSE),0)</f>
        <v>0</v>
      </c>
      <c r="CW102" s="32">
        <v>4</v>
      </c>
      <c r="CX102" s="31">
        <f>IFERROR(VLOOKUP(CW102,'Начисление очков 2023'!$AA$4:$AB$69,2,FALSE),0)</f>
        <v>15</v>
      </c>
      <c r="CY102" s="6" t="s">
        <v>572</v>
      </c>
      <c r="CZ102" s="28">
        <f>IFERROR(VLOOKUP(CY102,'Начисление очков 2023'!$AA$4:$AB$69,2,FALSE),0)</f>
        <v>0</v>
      </c>
      <c r="DA102" s="32">
        <v>32</v>
      </c>
      <c r="DB102" s="31">
        <f>IFERROR(VLOOKUP(DA102,'Начисление очков 2023'!$L$4:$M$69,2,FALSE),0)</f>
        <v>10</v>
      </c>
      <c r="DC102" s="6">
        <v>48</v>
      </c>
      <c r="DD102" s="28">
        <f>IFERROR(VLOOKUP(DC102,'Начисление очков 2023'!$L$4:$M$69,2,FALSE),0)</f>
        <v>2</v>
      </c>
      <c r="DE102" s="32" t="s">
        <v>572</v>
      </c>
      <c r="DF102" s="31">
        <f>IFERROR(VLOOKUP(DE102,'Начисление очков 2023'!$G$4:$H$69,2,FALSE),0)</f>
        <v>0</v>
      </c>
      <c r="DG102" s="6" t="s">
        <v>572</v>
      </c>
      <c r="DH102" s="28">
        <f>IFERROR(VLOOKUP(DG102,'Начисление очков 2023'!$AA$4:$AB$69,2,FALSE),0)</f>
        <v>0</v>
      </c>
      <c r="DI102" s="32" t="s">
        <v>572</v>
      </c>
      <c r="DJ102" s="31">
        <f>IFERROR(VLOOKUP(DI102,'Начисление очков 2023'!$AF$4:$AG$69,2,FALSE),0)</f>
        <v>0</v>
      </c>
      <c r="DK102" s="6">
        <v>16</v>
      </c>
      <c r="DL102" s="28">
        <f>IFERROR(VLOOKUP(DK102,'Начисление очков 2023'!$V$4:$W$69,2,FALSE),0)</f>
        <v>17</v>
      </c>
      <c r="DM102" s="32">
        <v>64</v>
      </c>
      <c r="DN102" s="31">
        <f>IFERROR(VLOOKUP(DM102,'Начисление очков 2023'!$Q$4:$R$69,2,FALSE),0)</f>
        <v>1</v>
      </c>
      <c r="DO102" s="6" t="s">
        <v>572</v>
      </c>
      <c r="DP102" s="28">
        <f>IFERROR(VLOOKUP(DO102,'Начисление очков 2023'!$AA$4:$AB$69,2,FALSE),0)</f>
        <v>0</v>
      </c>
      <c r="DQ102" s="32" t="s">
        <v>572</v>
      </c>
      <c r="DR102" s="31">
        <f>IFERROR(VLOOKUP(DQ102,'Начисление очков 2023'!$AA$4:$AB$69,2,FALSE),0)</f>
        <v>0</v>
      </c>
      <c r="DS102" s="6">
        <v>5</v>
      </c>
      <c r="DT102" s="28">
        <f>IFERROR(VLOOKUP(DS102,'Начисление очков 2023'!$AA$4:$AB$69,2,FALSE),0)</f>
        <v>12</v>
      </c>
      <c r="DU102" s="32" t="s">
        <v>572</v>
      </c>
      <c r="DV102" s="31">
        <f>IFERROR(VLOOKUP(DU102,'Начисление очков 2023'!$AF$4:$AG$69,2,FALSE),0)</f>
        <v>0</v>
      </c>
      <c r="DW102" s="6">
        <v>16</v>
      </c>
      <c r="DX102" s="28">
        <f>IFERROR(VLOOKUP(DW102,'Начисление очков 2023'!$AA$4:$AB$69,2,FALSE),0)</f>
        <v>7</v>
      </c>
      <c r="DY102" s="32" t="s">
        <v>572</v>
      </c>
      <c r="DZ102" s="31">
        <f>IFERROR(VLOOKUP(DY102,'Начисление очков 2023'!$B$4:$C$69,2,FALSE),0)</f>
        <v>0</v>
      </c>
      <c r="EA102" s="6">
        <v>6</v>
      </c>
      <c r="EB102" s="28">
        <f>IFERROR(VLOOKUP(EA102,'Начисление очков 2023'!$AA$4:$AB$69,2,FALSE),0)</f>
        <v>11</v>
      </c>
      <c r="EC102" s="32" t="s">
        <v>572</v>
      </c>
      <c r="ED102" s="31">
        <f>IFERROR(VLOOKUP(EC102,'Начисление очков 2023'!$V$4:$W$69,2,FALSE),0)</f>
        <v>0</v>
      </c>
      <c r="EE102" s="6" t="s">
        <v>572</v>
      </c>
      <c r="EF102" s="28">
        <f>IFERROR(VLOOKUP(EE102,'Начисление очков 2023'!$AA$4:$AB$69,2,FALSE),0)</f>
        <v>0</v>
      </c>
      <c r="EG102" s="32" t="s">
        <v>572</v>
      </c>
      <c r="EH102" s="31">
        <f>IFERROR(VLOOKUP(EG102,'Начисление очков 2023'!$AA$4:$AB$69,2,FALSE),0)</f>
        <v>0</v>
      </c>
      <c r="EI102" s="6" t="s">
        <v>572</v>
      </c>
      <c r="EJ102" s="28">
        <f>IFERROR(VLOOKUP(EI102,'Начисление очков 2023'!$G$4:$H$69,2,FALSE),0)</f>
        <v>0</v>
      </c>
      <c r="EK102" s="32" t="s">
        <v>572</v>
      </c>
      <c r="EL102" s="31">
        <f>IFERROR(VLOOKUP(EK102,'Начисление очков 2023'!$V$4:$W$69,2,FALSE),0)</f>
        <v>0</v>
      </c>
      <c r="EM102" s="6" t="s">
        <v>572</v>
      </c>
      <c r="EN102" s="28">
        <f>IFERROR(VLOOKUP(EM102,'Начисление очков 2023'!$B$4:$C$101,2,FALSE),0)</f>
        <v>0</v>
      </c>
      <c r="EO102" s="32" t="s">
        <v>572</v>
      </c>
      <c r="EP102" s="31">
        <f>IFERROR(VLOOKUP(EO102,'Начисление очков 2023'!$AA$4:$AB$69,2,FALSE),0)</f>
        <v>0</v>
      </c>
      <c r="EQ102" s="6" t="s">
        <v>572</v>
      </c>
      <c r="ER102" s="28">
        <f>IFERROR(VLOOKUP(EQ102,'Начисление очков 2023'!$AF$4:$AG$69,2,FALSE),0)</f>
        <v>0</v>
      </c>
      <c r="ES102" s="32">
        <v>96</v>
      </c>
      <c r="ET102" s="31">
        <f>IFERROR(VLOOKUP(ES102,'Начисление очков 2023'!$B$4:$C$101,2,FALSE),0)</f>
        <v>1</v>
      </c>
      <c r="EU102" s="6" t="s">
        <v>572</v>
      </c>
      <c r="EV102" s="28">
        <f>IFERROR(VLOOKUP(EU102,'Начисление очков 2023'!$G$4:$H$69,2,FALSE),0)</f>
        <v>0</v>
      </c>
      <c r="EW102" s="32" t="s">
        <v>572</v>
      </c>
      <c r="EX102" s="31">
        <f>IFERROR(VLOOKUP(EW102,'Начисление очков 2023'!$AA$4:$AB$69,2,FALSE),0)</f>
        <v>0</v>
      </c>
      <c r="EY102" s="6" t="s">
        <v>572</v>
      </c>
      <c r="EZ102" s="28">
        <f>IFERROR(VLOOKUP(EY102,'Начисление очков 2023'!$AA$4:$AB$69,2,FALSE),0)</f>
        <v>0</v>
      </c>
      <c r="FA102" s="32" t="s">
        <v>572</v>
      </c>
      <c r="FB102" s="31">
        <f>IFERROR(VLOOKUP(FA102,'Начисление очков 2023'!$L$4:$M$69,2,FALSE),0)</f>
        <v>0</v>
      </c>
      <c r="FC102" s="6" t="s">
        <v>572</v>
      </c>
      <c r="FD102" s="28">
        <f>IFERROR(VLOOKUP(FC102,'Начисление очков 2023'!$AF$4:$AG$69,2,FALSE),0)</f>
        <v>0</v>
      </c>
      <c r="FE102" s="32" t="s">
        <v>572</v>
      </c>
      <c r="FF102" s="31">
        <f>IFERROR(VLOOKUP(FE102,'Начисление очков 2023'!$AA$4:$AB$69,2,FALSE),0)</f>
        <v>0</v>
      </c>
      <c r="FG102" s="6" t="s">
        <v>572</v>
      </c>
      <c r="FH102" s="28">
        <f>IFERROR(VLOOKUP(FG102,'Начисление очков 2023'!$G$4:$H$69,2,FALSE),0)</f>
        <v>0</v>
      </c>
      <c r="FI102" s="32" t="s">
        <v>572</v>
      </c>
      <c r="FJ102" s="31">
        <f>IFERROR(VLOOKUP(FI102,'Начисление очков 2023'!$AA$4:$AB$69,2,FALSE),0)</f>
        <v>0</v>
      </c>
      <c r="FK102" s="6" t="s">
        <v>572</v>
      </c>
      <c r="FL102" s="28">
        <f>IFERROR(VLOOKUP(FK102,'Начисление очков 2023'!$AA$4:$AB$69,2,FALSE),0)</f>
        <v>0</v>
      </c>
      <c r="FM102" s="32" t="s">
        <v>572</v>
      </c>
      <c r="FN102" s="31">
        <f>IFERROR(VLOOKUP(FM102,'Начисление очков 2023'!$AA$4:$AB$69,2,FALSE),0)</f>
        <v>0</v>
      </c>
      <c r="FO102" s="6" t="s">
        <v>572</v>
      </c>
      <c r="FP102" s="28">
        <f>IFERROR(VLOOKUP(FO102,'Начисление очков 2023'!$AF$4:$AG$69,2,FALSE),0)</f>
        <v>0</v>
      </c>
      <c r="FQ102" s="109">
        <v>97</v>
      </c>
      <c r="FR102" s="110" t="s">
        <v>563</v>
      </c>
      <c r="FS102" s="110"/>
      <c r="FT102" s="109">
        <v>3</v>
      </c>
      <c r="FU102" s="111"/>
      <c r="FV102" s="108">
        <v>163</v>
      </c>
      <c r="FW102" s="106">
        <v>0</v>
      </c>
      <c r="FX102" s="107" t="s">
        <v>563</v>
      </c>
      <c r="FY102" s="108">
        <v>237</v>
      </c>
      <c r="FZ102" s="127">
        <v>16</v>
      </c>
      <c r="GA102" s="121">
        <f>IFERROR(VLOOKUP(FZ102,'Начисление очков 2023'!$AA$4:$AB$69,2,FALSE),0)</f>
        <v>7</v>
      </c>
    </row>
    <row r="103" spans="1:183" ht="15.95" customHeight="1" x14ac:dyDescent="0.25">
      <c r="B103" s="6" t="str">
        <f>IFERROR(INDEX('Ласт турнир'!$A$1:$A$96,MATCH($D103,'Ласт турнир'!$B$1:$B$96,0)),"")</f>
        <v/>
      </c>
      <c r="D103" s="39" t="s">
        <v>102</v>
      </c>
      <c r="E103" s="40">
        <f>E102+1</f>
        <v>94</v>
      </c>
      <c r="F103" s="59">
        <f>IF(FQ103=0," ",IF(FQ103-E103=0," ",FQ103-E103))</f>
        <v>-1</v>
      </c>
      <c r="G103" s="44"/>
      <c r="H103" s="54">
        <v>3.5</v>
      </c>
      <c r="I103" s="134"/>
      <c r="J103" s="139">
        <f>AB103+AP103+BB103+BN103+BR103+SUMPRODUCT(LARGE((T103,V103,X103,Z103,AD103,AF103,AH103,AJ103,AL103,AN103,AR103,AT103,AV103,AX103,AZ103,BD103,BF103,BH103,BJ103,BL103,BP103,BT103,BV103,BX103,BZ103,CB103,CD103,CF103,CH103,CJ103,CL103,CN103,CP103,CR103,CT103,CV103,CX103,CZ103,DB103,DD103,DF103,DH103,DJ103,DL103,DN103,DP103,DR103,DT103,DV103,DX103,DZ103,EB103,ED103,EF103,EH103,EJ103,EL103,EN103,EP103,ER103,ET103,EV103,EX103,EZ103,FB103,FD103,FF103,FH103,FJ103,FL103,FN103,FP103),{1,2,3,4,5,6,7,8}))</f>
        <v>168</v>
      </c>
      <c r="K103" s="135">
        <f>J103-FV103</f>
        <v>0</v>
      </c>
      <c r="L103" s="140" t="str">
        <f>IF(SUMIF(S103:FP103,"&lt;0")&lt;&gt;0,SUMIF(S103:FP103,"&lt;0")*(-1)," ")</f>
        <v xml:space="preserve"> </v>
      </c>
      <c r="M103" s="141">
        <f>T103+V103+X103+Z103+AB103+AD103+AF103+AH103+AJ103+AL103+AN103+AP103+AR103+AT103+AV103+AX103+AZ103+BB103+BD103+BF103+BH103+BJ103+BL103+BN103+BP103+BR103+BT103+BV103+BX103+BZ103+CB103+CD103+CF103+CH103+CJ103+CL103+CN103+CP103+CR103+CT103+CV103+CX103+CZ103+DB103+DD103+DF103+DH103+DJ103+DL103+DN103+DP103+DR103+DT103+DV103+DX103+DZ103+EB103+ED103+EF103+EH103+EJ103+EL103+EN103+EP103+ER103+ET103+EV103+EX103+EZ103+FB103+FD103+FF103+FH103+FJ103+FL103+FN103+FP103</f>
        <v>267</v>
      </c>
      <c r="N103" s="135">
        <f>M103-FY103</f>
        <v>0</v>
      </c>
      <c r="O103" s="136">
        <f>ROUNDUP(COUNTIF(S103:FP103,"&gt; 0")/2,0)</f>
        <v>27</v>
      </c>
      <c r="P103" s="142">
        <f>IF(O103=0,"-",IF(O103-R103&gt;8,J103/(8+R103),J103/O103))</f>
        <v>16.8</v>
      </c>
      <c r="Q103" s="145">
        <f>IF(OR(M103=0,O103=0),"-",M103/O103)</f>
        <v>9.8888888888888893</v>
      </c>
      <c r="R103" s="150">
        <f>+IF(AA103="",0,1)+IF(AO103="",0,1)++IF(BA103="",0,1)+IF(BM103="",0,1)+IF(BQ103="",0,1)</f>
        <v>2</v>
      </c>
      <c r="S103" s="6" t="s">
        <v>572</v>
      </c>
      <c r="T103" s="28">
        <f>IFERROR(VLOOKUP(S103,'Начисление очков 2024'!$AA$4:$AB$69,2,FALSE),0)</f>
        <v>0</v>
      </c>
      <c r="U103" s="32">
        <v>16</v>
      </c>
      <c r="V103" s="31">
        <f>IFERROR(VLOOKUP(U103,'Начисление очков 2024'!$AA$4:$AB$69,2,FALSE),0)</f>
        <v>7</v>
      </c>
      <c r="W103" s="6" t="s">
        <v>572</v>
      </c>
      <c r="X103" s="28">
        <f>IFERROR(VLOOKUP(W103,'Начисление очков 2024'!$L$4:$M$69,2,FALSE),0)</f>
        <v>0</v>
      </c>
      <c r="Y103" s="32">
        <v>6</v>
      </c>
      <c r="Z103" s="31">
        <f>IFERROR(VLOOKUP(Y103,'Начисление очков 2024'!$AA$4:$AB$69,2,FALSE),0)</f>
        <v>11</v>
      </c>
      <c r="AA103" s="6" t="s">
        <v>572</v>
      </c>
      <c r="AB103" s="28">
        <f>ROUND(IFERROR(VLOOKUP(AA103,'Начисление очков 2024'!$L$4:$M$69,2,FALSE),0)/4,0)</f>
        <v>0</v>
      </c>
      <c r="AC103" s="32" t="s">
        <v>572</v>
      </c>
      <c r="AD103" s="31">
        <f>IFERROR(VLOOKUP(AC103,'Начисление очков 2024'!$AA$4:$AB$69,2,FALSE),0)</f>
        <v>0</v>
      </c>
      <c r="AE103" s="6" t="s">
        <v>572</v>
      </c>
      <c r="AF103" s="28">
        <f>IFERROR(VLOOKUP(AE103,'Начисление очков 2024'!$AA$4:$AB$69,2,FALSE),0)</f>
        <v>0</v>
      </c>
      <c r="AG103" s="32" t="s">
        <v>572</v>
      </c>
      <c r="AH103" s="31">
        <f>IFERROR(VLOOKUP(AG103,'Начисление очков 2024'!$Q$4:$R$69,2,FALSE),0)</f>
        <v>0</v>
      </c>
      <c r="AI103" s="6" t="s">
        <v>572</v>
      </c>
      <c r="AJ103" s="28">
        <f>IFERROR(VLOOKUP(AI103,'Начисление очков 2024'!$AA$4:$AB$69,2,FALSE),0)</f>
        <v>0</v>
      </c>
      <c r="AK103" s="32" t="s">
        <v>572</v>
      </c>
      <c r="AL103" s="31">
        <f>IFERROR(VLOOKUP(AK103,'Начисление очков 2024'!$AA$4:$AB$69,2,FALSE),0)</f>
        <v>0</v>
      </c>
      <c r="AM103" s="6" t="s">
        <v>572</v>
      </c>
      <c r="AN103" s="28">
        <f>IFERROR(VLOOKUP(AM103,'Начисление очков 2023'!$AF$4:$AG$69,2,FALSE),0)</f>
        <v>0</v>
      </c>
      <c r="AO103" s="32" t="s">
        <v>572</v>
      </c>
      <c r="AP103" s="31">
        <f>ROUND(IFERROR(VLOOKUP(AO103,'Начисление очков 2024'!$G$4:$H$69,2,FALSE),0)/4,0)</f>
        <v>0</v>
      </c>
      <c r="AQ103" s="6" t="s">
        <v>572</v>
      </c>
      <c r="AR103" s="28">
        <f>IFERROR(VLOOKUP(AQ103,'Начисление очков 2024'!$AA$4:$AB$69,2,FALSE),0)</f>
        <v>0</v>
      </c>
      <c r="AS103" s="32" t="s">
        <v>572</v>
      </c>
      <c r="AT103" s="31">
        <f>IFERROR(VLOOKUP(AS103,'Начисление очков 2024'!$G$4:$H$69,2,FALSE),0)</f>
        <v>0</v>
      </c>
      <c r="AU103" s="6" t="s">
        <v>572</v>
      </c>
      <c r="AV103" s="28">
        <f>IFERROR(VLOOKUP(AU103,'Начисление очков 2023'!$V$4:$W$69,2,FALSE),0)</f>
        <v>0</v>
      </c>
      <c r="AW103" s="32" t="s">
        <v>572</v>
      </c>
      <c r="AX103" s="31">
        <f>IFERROR(VLOOKUP(AW103,'Начисление очков 2024'!$Q$4:$R$69,2,FALSE),0)</f>
        <v>0</v>
      </c>
      <c r="AY103" s="6">
        <v>4</v>
      </c>
      <c r="AZ103" s="28">
        <f>IFERROR(VLOOKUP(AY103,'Начисление очков 2024'!$AA$4:$AB$69,2,FALSE),0)</f>
        <v>15</v>
      </c>
      <c r="BA103" s="32" t="s">
        <v>572</v>
      </c>
      <c r="BB103" s="31">
        <f>ROUND(IFERROR(VLOOKUP(BA103,'Начисление очков 2024'!$G$4:$H$69,2,FALSE),0)/4,0)</f>
        <v>0</v>
      </c>
      <c r="BC103" s="6">
        <v>10</v>
      </c>
      <c r="BD103" s="28">
        <f>IFERROR(VLOOKUP(BC103,'Начисление очков 2023'!$AA$4:$AB$69,2,FALSE),0)</f>
        <v>9</v>
      </c>
      <c r="BE103" s="32" t="s">
        <v>572</v>
      </c>
      <c r="BF103" s="31">
        <f>IFERROR(VLOOKUP(BE103,'Начисление очков 2024'!$G$4:$H$69,2,FALSE),0)</f>
        <v>0</v>
      </c>
      <c r="BG103" s="6" t="s">
        <v>572</v>
      </c>
      <c r="BH103" s="28">
        <f>IFERROR(VLOOKUP(BG103,'Начисление очков 2024'!$Q$4:$R$69,2,FALSE),0)</f>
        <v>0</v>
      </c>
      <c r="BI103" s="32">
        <v>16</v>
      </c>
      <c r="BJ103" s="31">
        <f>IFERROR(VLOOKUP(BI103,'Начисление очков 2024'!$AA$4:$AB$69,2,FALSE),0)</f>
        <v>7</v>
      </c>
      <c r="BK103" s="6">
        <v>32</v>
      </c>
      <c r="BL103" s="28">
        <f>IFERROR(VLOOKUP(BK103,'Начисление очков 2023'!$V$4:$W$69,2,FALSE),0)</f>
        <v>5</v>
      </c>
      <c r="BM103" s="32">
        <v>2</v>
      </c>
      <c r="BN103" s="31">
        <f>ROUND(IFERROR(VLOOKUP(BM103,'Начисление очков 2023'!$L$4:$M$69,2,FALSE),0)/4,0)</f>
        <v>54</v>
      </c>
      <c r="BO103" s="6" t="s">
        <v>572</v>
      </c>
      <c r="BP103" s="28">
        <f>IFERROR(VLOOKUP(BO103,'Начисление очков 2023'!$AA$4:$AB$69,2,FALSE),0)</f>
        <v>0</v>
      </c>
      <c r="BQ103" s="32">
        <v>12</v>
      </c>
      <c r="BR103" s="31">
        <f>ROUND(IFERROR(VLOOKUP(BQ103,'Начисление очков 2023'!$L$4:$M$69,2,FALSE),0)/4,0)</f>
        <v>10</v>
      </c>
      <c r="BS103" s="6" t="s">
        <v>572</v>
      </c>
      <c r="BT103" s="28">
        <f>IFERROR(VLOOKUP(BS103,'Начисление очков 2023'!$AA$4:$AB$69,2,FALSE),0)</f>
        <v>0</v>
      </c>
      <c r="BU103" s="32" t="s">
        <v>572</v>
      </c>
      <c r="BV103" s="31">
        <f>IFERROR(VLOOKUP(BU103,'Начисление очков 2023'!$L$4:$M$69,2,FALSE),0)</f>
        <v>0</v>
      </c>
      <c r="BW103" s="6">
        <v>4</v>
      </c>
      <c r="BX103" s="28">
        <f>IFERROR(VLOOKUP(BW103,'Начисление очков 2023'!$AA$4:$AB$69,2,FALSE),0)</f>
        <v>15</v>
      </c>
      <c r="BY103" s="32" t="s">
        <v>572</v>
      </c>
      <c r="BZ103" s="31">
        <f>IFERROR(VLOOKUP(BY103,'Начисление очков 2023'!$AF$4:$AG$69,2,FALSE),0)</f>
        <v>0</v>
      </c>
      <c r="CA103" s="6" t="s">
        <v>572</v>
      </c>
      <c r="CB103" s="28">
        <f>IFERROR(VLOOKUP(CA103,'Начисление очков 2023'!$V$4:$W$69,2,FALSE),0)</f>
        <v>0</v>
      </c>
      <c r="CC103" s="32">
        <v>8</v>
      </c>
      <c r="CD103" s="31">
        <f>IFERROR(VLOOKUP(CC103,'Начисление очков 2023'!$AA$4:$AB$69,2,FALSE),0)</f>
        <v>10</v>
      </c>
      <c r="CE103" s="47"/>
      <c r="CF103" s="96"/>
      <c r="CG103" s="32">
        <v>8</v>
      </c>
      <c r="CH103" s="31">
        <f>IFERROR(VLOOKUP(CG103,'Начисление очков 2023'!$AA$4:$AB$69,2,FALSE),0)</f>
        <v>10</v>
      </c>
      <c r="CI103" s="6">
        <v>80</v>
      </c>
      <c r="CJ103" s="28">
        <f>IFERROR(VLOOKUP(CI103,'Начисление очков 2023_1'!$B$4:$C$117,2,FALSE),0)</f>
        <v>8</v>
      </c>
      <c r="CK103" s="32">
        <v>32</v>
      </c>
      <c r="CL103" s="31">
        <f>IFERROR(VLOOKUP(CK103,'Начисление очков 2023'!$V$4:$W$69,2,FALSE),0)</f>
        <v>5</v>
      </c>
      <c r="CM103" s="6" t="s">
        <v>572</v>
      </c>
      <c r="CN103" s="28">
        <f>IFERROR(VLOOKUP(CM103,'Начисление очков 2023'!$AF$4:$AG$69,2,FALSE),0)</f>
        <v>0</v>
      </c>
      <c r="CO103" s="32" t="s">
        <v>572</v>
      </c>
      <c r="CP103" s="31">
        <f>IFERROR(VLOOKUP(CO103,'Начисление очков 2023'!$G$4:$H$69,2,FALSE),0)</f>
        <v>0</v>
      </c>
      <c r="CQ103" s="6" t="s">
        <v>572</v>
      </c>
      <c r="CR103" s="28">
        <f>IFERROR(VLOOKUP(CQ103,'Начисление очков 2023'!$AA$4:$AB$69,2,FALSE),0)</f>
        <v>0</v>
      </c>
      <c r="CS103" s="32">
        <v>16</v>
      </c>
      <c r="CT103" s="31">
        <f>IFERROR(VLOOKUP(CS103,'Начисление очков 2023'!$Q$4:$R$69,2,FALSE),0)</f>
        <v>19</v>
      </c>
      <c r="CU103" s="6" t="s">
        <v>572</v>
      </c>
      <c r="CV103" s="28">
        <f>IFERROR(VLOOKUP(CU103,'Начисление очков 2023'!$AF$4:$AG$69,2,FALSE),0)</f>
        <v>0</v>
      </c>
      <c r="CW103" s="32">
        <v>16</v>
      </c>
      <c r="CX103" s="31">
        <f>IFERROR(VLOOKUP(CW103,'Начисление очков 2023'!$AA$4:$AB$69,2,FALSE),0)</f>
        <v>7</v>
      </c>
      <c r="CY103" s="6">
        <v>8</v>
      </c>
      <c r="CZ103" s="28">
        <f>IFERROR(VLOOKUP(CY103,'Начисление очков 2023'!$AA$4:$AB$69,2,FALSE),0)</f>
        <v>10</v>
      </c>
      <c r="DA103" s="32" t="s">
        <v>572</v>
      </c>
      <c r="DB103" s="31">
        <f>IFERROR(VLOOKUP(DA103,'Начисление очков 2023'!$L$4:$M$69,2,FALSE),0)</f>
        <v>0</v>
      </c>
      <c r="DC103" s="6" t="s">
        <v>572</v>
      </c>
      <c r="DD103" s="28">
        <f>IFERROR(VLOOKUP(DC103,'Начисление очков 2023'!$L$4:$M$69,2,FALSE),0)</f>
        <v>0</v>
      </c>
      <c r="DE103" s="32" t="s">
        <v>572</v>
      </c>
      <c r="DF103" s="31">
        <f>IFERROR(VLOOKUP(DE103,'Начисление очков 2023'!$G$4:$H$69,2,FALSE),0)</f>
        <v>0</v>
      </c>
      <c r="DG103" s="6" t="s">
        <v>572</v>
      </c>
      <c r="DH103" s="28">
        <f>IFERROR(VLOOKUP(DG103,'Начисление очков 2023'!$AA$4:$AB$69,2,FALSE),0)</f>
        <v>0</v>
      </c>
      <c r="DI103" s="32" t="s">
        <v>572</v>
      </c>
      <c r="DJ103" s="31">
        <f>IFERROR(VLOOKUP(DI103,'Начисление очков 2023'!$AF$4:$AG$69,2,FALSE),0)</f>
        <v>0</v>
      </c>
      <c r="DK103" s="6" t="s">
        <v>572</v>
      </c>
      <c r="DL103" s="28">
        <f>IFERROR(VLOOKUP(DK103,'Начисление очков 2023'!$V$4:$W$69,2,FALSE),0)</f>
        <v>0</v>
      </c>
      <c r="DM103" s="32" t="s">
        <v>572</v>
      </c>
      <c r="DN103" s="31">
        <f>IFERROR(VLOOKUP(DM103,'Начисление очков 2023'!$Q$4:$R$69,2,FALSE),0)</f>
        <v>0</v>
      </c>
      <c r="DO103" s="6">
        <v>24</v>
      </c>
      <c r="DP103" s="28">
        <f>IFERROR(VLOOKUP(DO103,'Начисление очков 2023'!$AA$4:$AB$69,2,FALSE),0)</f>
        <v>3</v>
      </c>
      <c r="DQ103" s="32" t="s">
        <v>572</v>
      </c>
      <c r="DR103" s="31">
        <f>IFERROR(VLOOKUP(DQ103,'Начисление очков 2023'!$AA$4:$AB$69,2,FALSE),0)</f>
        <v>0</v>
      </c>
      <c r="DS103" s="6">
        <v>32</v>
      </c>
      <c r="DT103" s="28">
        <f>IFERROR(VLOOKUP(DS103,'Начисление очков 2023'!$AA$4:$AB$69,2,FALSE),0)</f>
        <v>2</v>
      </c>
      <c r="DU103" s="32" t="s">
        <v>572</v>
      </c>
      <c r="DV103" s="31">
        <f>IFERROR(VLOOKUP(DU103,'Начисление очков 2023'!$AF$4:$AG$69,2,FALSE),0)</f>
        <v>0</v>
      </c>
      <c r="DW103" s="6">
        <v>12</v>
      </c>
      <c r="DX103" s="28">
        <f>IFERROR(VLOOKUP(DW103,'Начисление очков 2023'!$AA$4:$AB$69,2,FALSE),0)</f>
        <v>8</v>
      </c>
      <c r="DY103" s="32" t="s">
        <v>572</v>
      </c>
      <c r="DZ103" s="31">
        <f>IFERROR(VLOOKUP(DY103,'Начисление очков 2023'!$B$4:$C$69,2,FALSE),0)</f>
        <v>0</v>
      </c>
      <c r="EA103" s="6">
        <v>10</v>
      </c>
      <c r="EB103" s="28">
        <f>IFERROR(VLOOKUP(EA103,'Начисление очков 2023'!$AA$4:$AB$69,2,FALSE),0)</f>
        <v>9</v>
      </c>
      <c r="EC103" s="32" t="s">
        <v>572</v>
      </c>
      <c r="ED103" s="31">
        <f>IFERROR(VLOOKUP(EC103,'Начисление очков 2023'!$V$4:$W$69,2,FALSE),0)</f>
        <v>0</v>
      </c>
      <c r="EE103" s="6" t="s">
        <v>572</v>
      </c>
      <c r="EF103" s="28">
        <f>IFERROR(VLOOKUP(EE103,'Начисление очков 2023'!$AA$4:$AB$69,2,FALSE),0)</f>
        <v>0</v>
      </c>
      <c r="EG103" s="32" t="s">
        <v>572</v>
      </c>
      <c r="EH103" s="31">
        <f>IFERROR(VLOOKUP(EG103,'Начисление очков 2023'!$AA$4:$AB$69,2,FALSE),0)</f>
        <v>0</v>
      </c>
      <c r="EI103" s="6">
        <v>40</v>
      </c>
      <c r="EJ103" s="28">
        <f>IFERROR(VLOOKUP(EI103,'Начисление очков 2023'!$G$4:$H$69,2,FALSE),0)</f>
        <v>3</v>
      </c>
      <c r="EK103" s="32" t="s">
        <v>572</v>
      </c>
      <c r="EL103" s="31">
        <f>IFERROR(VLOOKUP(EK103,'Начисление очков 2023'!$V$4:$W$69,2,FALSE),0)</f>
        <v>0</v>
      </c>
      <c r="EM103" s="6">
        <v>64</v>
      </c>
      <c r="EN103" s="28">
        <f>IFERROR(VLOOKUP(EM103,'Начисление очков 2023'!$B$4:$C$101,2,FALSE),0)</f>
        <v>14</v>
      </c>
      <c r="EO103" s="32" t="s">
        <v>572</v>
      </c>
      <c r="EP103" s="31">
        <f>IFERROR(VLOOKUP(EO103,'Начисление очков 2023'!$AA$4:$AB$69,2,FALSE),0)</f>
        <v>0</v>
      </c>
      <c r="EQ103" s="6" t="s">
        <v>572</v>
      </c>
      <c r="ER103" s="28">
        <f>IFERROR(VLOOKUP(EQ103,'Начисление очков 2023'!$AF$4:$AG$69,2,FALSE),0)</f>
        <v>0</v>
      </c>
      <c r="ES103" s="32">
        <v>80</v>
      </c>
      <c r="ET103" s="31">
        <f>IFERROR(VLOOKUP(ES103,'Начисление очков 2023'!$B$4:$C$101,2,FALSE),0)</f>
        <v>8</v>
      </c>
      <c r="EU103" s="6">
        <v>48</v>
      </c>
      <c r="EV103" s="28">
        <f>IFERROR(VLOOKUP(EU103,'Начисление очков 2023'!$G$4:$H$69,2,FALSE),0)</f>
        <v>2</v>
      </c>
      <c r="EW103" s="32" t="s">
        <v>572</v>
      </c>
      <c r="EX103" s="31">
        <f>IFERROR(VLOOKUP(EW103,'Начисление очков 2023'!$AA$4:$AB$69,2,FALSE),0)</f>
        <v>0</v>
      </c>
      <c r="EY103" s="6">
        <v>32</v>
      </c>
      <c r="EZ103" s="28">
        <f>IFERROR(VLOOKUP(EY103,'Начисление очков 2023'!$AA$4:$AB$69,2,FALSE),0)</f>
        <v>2</v>
      </c>
      <c r="FA103" s="32" t="s">
        <v>572</v>
      </c>
      <c r="FB103" s="31">
        <f>IFERROR(VLOOKUP(FA103,'Начисление очков 2023'!$L$4:$M$69,2,FALSE),0)</f>
        <v>0</v>
      </c>
      <c r="FC103" s="6" t="s">
        <v>572</v>
      </c>
      <c r="FD103" s="28">
        <f>IFERROR(VLOOKUP(FC103,'Начисление очков 2023'!$AF$4:$AG$69,2,FALSE),0)</f>
        <v>0</v>
      </c>
      <c r="FE103" s="32" t="s">
        <v>572</v>
      </c>
      <c r="FF103" s="31">
        <f>IFERROR(VLOOKUP(FE103,'Начисление очков 2023'!$AA$4:$AB$69,2,FALSE),0)</f>
        <v>0</v>
      </c>
      <c r="FG103" s="6" t="s">
        <v>572</v>
      </c>
      <c r="FH103" s="28">
        <f>IFERROR(VLOOKUP(FG103,'Начисление очков 2023'!$G$4:$H$69,2,FALSE),0)</f>
        <v>0</v>
      </c>
      <c r="FI103" s="32">
        <v>16</v>
      </c>
      <c r="FJ103" s="31">
        <f>IFERROR(VLOOKUP(FI103,'Начисление очков 2023'!$AA$4:$AB$69,2,FALSE),0)</f>
        <v>7</v>
      </c>
      <c r="FK103" s="6" t="s">
        <v>572</v>
      </c>
      <c r="FL103" s="28">
        <f>IFERROR(VLOOKUP(FK103,'Начисление очков 2023'!$AA$4:$AB$69,2,FALSE),0)</f>
        <v>0</v>
      </c>
      <c r="FM103" s="32">
        <v>16</v>
      </c>
      <c r="FN103" s="31">
        <f>IFERROR(VLOOKUP(FM103,'Начисление очков 2023'!$AA$4:$AB$69,2,FALSE),0)</f>
        <v>7</v>
      </c>
      <c r="FO103" s="6" t="s">
        <v>572</v>
      </c>
      <c r="FP103" s="28">
        <f>IFERROR(VLOOKUP(FO103,'Начисление очков 2023'!$AF$4:$AG$69,2,FALSE),0)</f>
        <v>0</v>
      </c>
      <c r="FQ103" s="109">
        <v>93</v>
      </c>
      <c r="FR103" s="110" t="s">
        <v>563</v>
      </c>
      <c r="FS103" s="110"/>
      <c r="FT103" s="109">
        <v>3.5</v>
      </c>
      <c r="FU103" s="111"/>
      <c r="FV103" s="108">
        <v>168</v>
      </c>
      <c r="FW103" s="106">
        <v>0</v>
      </c>
      <c r="FX103" s="107" t="s">
        <v>563</v>
      </c>
      <c r="FY103" s="108">
        <v>267</v>
      </c>
      <c r="FZ103" s="127" t="s">
        <v>572</v>
      </c>
      <c r="GA103" s="121">
        <f>IFERROR(VLOOKUP(FZ103,'Начисление очков 2023'!$AA$4:$AB$69,2,FALSE),0)</f>
        <v>0</v>
      </c>
    </row>
    <row r="104" spans="1:183" ht="15.95" customHeight="1" x14ac:dyDescent="0.25">
      <c r="B104" s="6" t="str">
        <f>IFERROR(INDEX('Ласт турнир'!$A$1:$A$96,MATCH($D104,'Ласт турнир'!$B$1:$B$96,0)),"")</f>
        <v/>
      </c>
      <c r="D104" s="39" t="s">
        <v>31</v>
      </c>
      <c r="E104" s="40">
        <f>E103+1</f>
        <v>95</v>
      </c>
      <c r="F104" s="59">
        <f>IF(FQ104=0," ",IF(FQ104-E104=0," ",FQ104-E104))</f>
        <v>-1</v>
      </c>
      <c r="G104" s="44"/>
      <c r="H104" s="54">
        <v>4</v>
      </c>
      <c r="I104" s="134"/>
      <c r="J104" s="139">
        <f>AB104+AP104+BB104+BN104+BR104+SUMPRODUCT(LARGE((T104,V104,X104,Z104,AD104,AF104,AH104,AJ104,AL104,AN104,AR104,AT104,AV104,AX104,AZ104,BD104,BF104,BH104,BJ104,BL104,BP104,BT104,BV104,BX104,BZ104,CB104,CD104,CF104,CH104,CJ104,CL104,CN104,CP104,CR104,CT104,CV104,CX104,CZ104,DB104,DD104,DF104,DH104,DJ104,DL104,DN104,DP104,DR104,DT104,DV104,DX104,DZ104,EB104,ED104,EF104,EH104,EJ104,EL104,EN104,EP104,ER104,ET104,EV104,EX104,EZ104,FB104,FD104,FF104,FH104,FJ104,FL104,FN104,FP104),{1,2,3,4,5,6,7,8}))</f>
        <v>166</v>
      </c>
      <c r="K104" s="135">
        <f>J104-FV104</f>
        <v>0</v>
      </c>
      <c r="L104" s="140" t="str">
        <f>IF(SUMIF(S104:FP104,"&lt;0")&lt;&gt;0,SUMIF(S104:FP104,"&lt;0")*(-1)," ")</f>
        <v xml:space="preserve"> </v>
      </c>
      <c r="M104" s="141">
        <f>T104+V104+X104+Z104+AB104+AD104+AF104+AH104+AJ104+AL104+AN104+AP104+AR104+AT104+AV104+AX104+AZ104+BB104+BD104+BF104+BH104+BJ104+BL104+BN104+BP104+BR104+BT104+BV104+BX104+BZ104+CB104+CD104+CF104+CH104+CJ104+CL104+CN104+CP104+CR104+CT104+CV104+CX104+CZ104+DB104+DD104+DF104+DH104+DJ104+DL104+DN104+DP104+DR104+DT104+DV104+DX104+DZ104+EB104+ED104+EF104+EH104+EJ104+EL104+EN104+EP104+ER104+ET104+EV104+EX104+EZ104+FB104+FD104+FF104+FH104+FJ104+FL104+FN104+FP104</f>
        <v>166</v>
      </c>
      <c r="N104" s="135">
        <f>M104-FY104</f>
        <v>0</v>
      </c>
      <c r="O104" s="136">
        <f>ROUNDUP(COUNTIF(S104:FP104,"&gt; 0")/2,0)</f>
        <v>6</v>
      </c>
      <c r="P104" s="142">
        <f>IF(O104=0,"-",IF(O104-R104&gt;8,J104/(8+R104),J104/O104))</f>
        <v>27.666666666666668</v>
      </c>
      <c r="Q104" s="145">
        <f>IF(OR(M104=0,O104=0),"-",M104/O104)</f>
        <v>27.666666666666668</v>
      </c>
      <c r="R104" s="150">
        <f>+IF(AA104="",0,1)+IF(AO104="",0,1)++IF(BA104="",0,1)+IF(BM104="",0,1)+IF(BQ104="",0,1)</f>
        <v>2</v>
      </c>
      <c r="S104" s="6" t="s">
        <v>572</v>
      </c>
      <c r="T104" s="28">
        <f>IFERROR(VLOOKUP(S104,'Начисление очков 2024'!$AA$4:$AB$69,2,FALSE),0)</f>
        <v>0</v>
      </c>
      <c r="U104" s="32" t="s">
        <v>572</v>
      </c>
      <c r="V104" s="31">
        <f>IFERROR(VLOOKUP(U104,'Начисление очков 2024'!$AA$4:$AB$69,2,FALSE),0)</f>
        <v>0</v>
      </c>
      <c r="W104" s="6" t="s">
        <v>572</v>
      </c>
      <c r="X104" s="28">
        <f>IFERROR(VLOOKUP(W104,'Начисление очков 2024'!$L$4:$M$69,2,FALSE),0)</f>
        <v>0</v>
      </c>
      <c r="Y104" s="32" t="s">
        <v>572</v>
      </c>
      <c r="Z104" s="31">
        <f>IFERROR(VLOOKUP(Y104,'Начисление очков 2024'!$AA$4:$AB$69,2,FALSE),0)</f>
        <v>0</v>
      </c>
      <c r="AA104" s="6">
        <v>8</v>
      </c>
      <c r="AB104" s="28">
        <f>ROUND(IFERROR(VLOOKUP(AA104,'Начисление очков 2024'!$L$4:$M$69,2,FALSE),0)/4,0)</f>
        <v>16</v>
      </c>
      <c r="AC104" s="32" t="s">
        <v>572</v>
      </c>
      <c r="AD104" s="31">
        <f>IFERROR(VLOOKUP(AC104,'Начисление очков 2024'!$AA$4:$AB$69,2,FALSE),0)</f>
        <v>0</v>
      </c>
      <c r="AE104" s="6" t="s">
        <v>572</v>
      </c>
      <c r="AF104" s="28">
        <f>IFERROR(VLOOKUP(AE104,'Начисление очков 2024'!$AA$4:$AB$69,2,FALSE),0)</f>
        <v>0</v>
      </c>
      <c r="AG104" s="32" t="s">
        <v>572</v>
      </c>
      <c r="AH104" s="31">
        <f>IFERROR(VLOOKUP(AG104,'Начисление очков 2024'!$Q$4:$R$69,2,FALSE),0)</f>
        <v>0</v>
      </c>
      <c r="AI104" s="6" t="s">
        <v>572</v>
      </c>
      <c r="AJ104" s="28">
        <f>IFERROR(VLOOKUP(AI104,'Начисление очков 2024'!$AA$4:$AB$69,2,FALSE),0)</f>
        <v>0</v>
      </c>
      <c r="AK104" s="32" t="s">
        <v>572</v>
      </c>
      <c r="AL104" s="31">
        <f>IFERROR(VLOOKUP(AK104,'Начисление очков 2024'!$AA$4:$AB$69,2,FALSE),0)</f>
        <v>0</v>
      </c>
      <c r="AM104" s="6" t="s">
        <v>572</v>
      </c>
      <c r="AN104" s="28">
        <f>IFERROR(VLOOKUP(AM104,'Начисление очков 2023'!$AF$4:$AG$69,2,FALSE),0)</f>
        <v>0</v>
      </c>
      <c r="AO104" s="32" t="s">
        <v>572</v>
      </c>
      <c r="AP104" s="31">
        <f>ROUND(IFERROR(VLOOKUP(AO104,'Начисление очков 2024'!$G$4:$H$69,2,FALSE),0)/4,0)</f>
        <v>0</v>
      </c>
      <c r="AQ104" s="6" t="s">
        <v>572</v>
      </c>
      <c r="AR104" s="28">
        <f>IFERROR(VLOOKUP(AQ104,'Начисление очков 2024'!$AA$4:$AB$69,2,FALSE),0)</f>
        <v>0</v>
      </c>
      <c r="AS104" s="32" t="s">
        <v>572</v>
      </c>
      <c r="AT104" s="31">
        <f>IFERROR(VLOOKUP(AS104,'Начисление очков 2024'!$G$4:$H$69,2,FALSE),0)</f>
        <v>0</v>
      </c>
      <c r="AU104" s="6">
        <v>17</v>
      </c>
      <c r="AV104" s="28">
        <f>IFERROR(VLOOKUP(AU104,'Начисление очков 2023'!$V$4:$W$69,2,FALSE),0)</f>
        <v>16</v>
      </c>
      <c r="AW104" s="32" t="s">
        <v>572</v>
      </c>
      <c r="AX104" s="31">
        <f>IFERROR(VLOOKUP(AW104,'Начисление очков 2024'!$Q$4:$R$69,2,FALSE),0)</f>
        <v>0</v>
      </c>
      <c r="AY104" s="6" t="s">
        <v>572</v>
      </c>
      <c r="AZ104" s="28">
        <f>IFERROR(VLOOKUP(AY104,'Начисление очков 2024'!$AA$4:$AB$69,2,FALSE),0)</f>
        <v>0</v>
      </c>
      <c r="BA104" s="32" t="s">
        <v>572</v>
      </c>
      <c r="BB104" s="31">
        <f>ROUND(IFERROR(VLOOKUP(BA104,'Начисление очков 2024'!$G$4:$H$69,2,FALSE),0)/4,0)</f>
        <v>0</v>
      </c>
      <c r="BC104" s="6" t="s">
        <v>572</v>
      </c>
      <c r="BD104" s="28">
        <f>IFERROR(VLOOKUP(BC104,'Начисление очков 2023'!$AA$4:$AB$69,2,FALSE),0)</f>
        <v>0</v>
      </c>
      <c r="BE104" s="32" t="s">
        <v>572</v>
      </c>
      <c r="BF104" s="31">
        <f>IFERROR(VLOOKUP(BE104,'Начисление очков 2024'!$G$4:$H$69,2,FALSE),0)</f>
        <v>0</v>
      </c>
      <c r="BG104" s="6">
        <v>4</v>
      </c>
      <c r="BH104" s="28">
        <f>IFERROR(VLOOKUP(BG104,'Начисление очков 2024'!$Q$4:$R$69,2,FALSE),0)</f>
        <v>77</v>
      </c>
      <c r="BI104" s="32" t="s">
        <v>572</v>
      </c>
      <c r="BJ104" s="31">
        <f>IFERROR(VLOOKUP(BI104,'Начисление очков 2024'!$AA$4:$AB$69,2,FALSE),0)</f>
        <v>0</v>
      </c>
      <c r="BK104" s="6" t="s">
        <v>572</v>
      </c>
      <c r="BL104" s="28">
        <f>IFERROR(VLOOKUP(BK104,'Начисление очков 2023'!$V$4:$W$69,2,FALSE),0)</f>
        <v>0</v>
      </c>
      <c r="BM104" s="32">
        <v>16</v>
      </c>
      <c r="BN104" s="31">
        <f>ROUND(IFERROR(VLOOKUP(BM104,'Начисление очков 2023'!$L$4:$M$69,2,FALSE),0)/4,0)</f>
        <v>8</v>
      </c>
      <c r="BO104" s="6" t="s">
        <v>572</v>
      </c>
      <c r="BP104" s="28">
        <f>IFERROR(VLOOKUP(BO104,'Начисление очков 2023'!$AA$4:$AB$69,2,FALSE),0)</f>
        <v>0</v>
      </c>
      <c r="BQ104" s="32" t="s">
        <v>572</v>
      </c>
      <c r="BR104" s="31">
        <f>ROUND(IFERROR(VLOOKUP(BQ104,'Начисление очков 2023'!$L$4:$M$69,2,FALSE),0)/4,0)</f>
        <v>0</v>
      </c>
      <c r="BS104" s="6" t="s">
        <v>572</v>
      </c>
      <c r="BT104" s="28">
        <f>IFERROR(VLOOKUP(BS104,'Начисление очков 2023'!$AA$4:$AB$69,2,FALSE),0)</f>
        <v>0</v>
      </c>
      <c r="BU104" s="32" t="s">
        <v>572</v>
      </c>
      <c r="BV104" s="31">
        <f>IFERROR(VLOOKUP(BU104,'Начисление очков 2023'!$L$4:$M$69,2,FALSE),0)</f>
        <v>0</v>
      </c>
      <c r="BW104" s="6" t="s">
        <v>572</v>
      </c>
      <c r="BX104" s="28">
        <f>IFERROR(VLOOKUP(BW104,'Начисление очков 2023'!$AA$4:$AB$69,2,FALSE),0)</f>
        <v>0</v>
      </c>
      <c r="BY104" s="32" t="s">
        <v>572</v>
      </c>
      <c r="BZ104" s="31">
        <f>IFERROR(VLOOKUP(BY104,'Начисление очков 2023'!$AF$4:$AG$69,2,FALSE),0)</f>
        <v>0</v>
      </c>
      <c r="CA104" s="6" t="s">
        <v>572</v>
      </c>
      <c r="CB104" s="28">
        <f>IFERROR(VLOOKUP(CA104,'Начисление очков 2023'!$V$4:$W$69,2,FALSE),0)</f>
        <v>0</v>
      </c>
      <c r="CC104" s="32" t="s">
        <v>572</v>
      </c>
      <c r="CD104" s="31">
        <f>IFERROR(VLOOKUP(CC104,'Начисление очков 2023'!$AA$4:$AB$69,2,FALSE),0)</f>
        <v>0</v>
      </c>
      <c r="CE104" s="47"/>
      <c r="CF104" s="96"/>
      <c r="CG104" s="32" t="s">
        <v>572</v>
      </c>
      <c r="CH104" s="31">
        <f>IFERROR(VLOOKUP(CG104,'Начисление очков 2023'!$AA$4:$AB$69,2,FALSE),0)</f>
        <v>0</v>
      </c>
      <c r="CI104" s="6" t="s">
        <v>572</v>
      </c>
      <c r="CJ104" s="28">
        <f>IFERROR(VLOOKUP(CI104,'Начисление очков 2023_1'!$B$4:$C$117,2,FALSE),0)</f>
        <v>0</v>
      </c>
      <c r="CK104" s="32" t="s">
        <v>572</v>
      </c>
      <c r="CL104" s="31">
        <f>IFERROR(VLOOKUP(CK104,'Начисление очков 2023'!$V$4:$W$69,2,FALSE),0)</f>
        <v>0</v>
      </c>
      <c r="CM104" s="6" t="s">
        <v>572</v>
      </c>
      <c r="CN104" s="28">
        <f>IFERROR(VLOOKUP(CM104,'Начисление очков 2023'!$AF$4:$AG$69,2,FALSE),0)</f>
        <v>0</v>
      </c>
      <c r="CO104" s="32" t="s">
        <v>572</v>
      </c>
      <c r="CP104" s="31">
        <f>IFERROR(VLOOKUP(CO104,'Начисление очков 2023'!$G$4:$H$69,2,FALSE),0)</f>
        <v>0</v>
      </c>
      <c r="CQ104" s="6" t="s">
        <v>572</v>
      </c>
      <c r="CR104" s="28">
        <f>IFERROR(VLOOKUP(CQ104,'Начисление очков 2023'!$AA$4:$AB$69,2,FALSE),0)</f>
        <v>0</v>
      </c>
      <c r="CS104" s="32" t="s">
        <v>572</v>
      </c>
      <c r="CT104" s="31">
        <f>IFERROR(VLOOKUP(CS104,'Начисление очков 2023'!$Q$4:$R$69,2,FALSE),0)</f>
        <v>0</v>
      </c>
      <c r="CU104" s="6" t="s">
        <v>572</v>
      </c>
      <c r="CV104" s="28">
        <f>IFERROR(VLOOKUP(CU104,'Начисление очков 2023'!$AF$4:$AG$69,2,FALSE),0)</f>
        <v>0</v>
      </c>
      <c r="CW104" s="32" t="s">
        <v>572</v>
      </c>
      <c r="CX104" s="31">
        <f>IFERROR(VLOOKUP(CW104,'Начисление очков 2023'!$AA$4:$AB$69,2,FALSE),0)</f>
        <v>0</v>
      </c>
      <c r="CY104" s="6" t="s">
        <v>572</v>
      </c>
      <c r="CZ104" s="28">
        <f>IFERROR(VLOOKUP(CY104,'Начисление очков 2023'!$AA$4:$AB$69,2,FALSE),0)</f>
        <v>0</v>
      </c>
      <c r="DA104" s="32" t="s">
        <v>572</v>
      </c>
      <c r="DB104" s="31">
        <f>IFERROR(VLOOKUP(DA104,'Начисление очков 2023'!$L$4:$M$69,2,FALSE),0)</f>
        <v>0</v>
      </c>
      <c r="DC104" s="6" t="s">
        <v>572</v>
      </c>
      <c r="DD104" s="28">
        <f>IFERROR(VLOOKUP(DC104,'Начисление очков 2023'!$L$4:$M$69,2,FALSE),0)</f>
        <v>0</v>
      </c>
      <c r="DE104" s="32" t="s">
        <v>572</v>
      </c>
      <c r="DF104" s="31">
        <f>IFERROR(VLOOKUP(DE104,'Начисление очков 2023'!$G$4:$H$69,2,FALSE),0)</f>
        <v>0</v>
      </c>
      <c r="DG104" s="6" t="s">
        <v>572</v>
      </c>
      <c r="DH104" s="28">
        <f>IFERROR(VLOOKUP(DG104,'Начисление очков 2023'!$AA$4:$AB$69,2,FALSE),0)</f>
        <v>0</v>
      </c>
      <c r="DI104" s="32" t="s">
        <v>572</v>
      </c>
      <c r="DJ104" s="31">
        <f>IFERROR(VLOOKUP(DI104,'Начисление очков 2023'!$AF$4:$AG$69,2,FALSE),0)</f>
        <v>0</v>
      </c>
      <c r="DK104" s="6" t="s">
        <v>572</v>
      </c>
      <c r="DL104" s="28">
        <f>IFERROR(VLOOKUP(DK104,'Начисление очков 2023'!$V$4:$W$69,2,FALSE),0)</f>
        <v>0</v>
      </c>
      <c r="DM104" s="32" t="s">
        <v>572</v>
      </c>
      <c r="DN104" s="31">
        <f>IFERROR(VLOOKUP(DM104,'Начисление очков 2023'!$Q$4:$R$69,2,FALSE),0)</f>
        <v>0</v>
      </c>
      <c r="DO104" s="6" t="s">
        <v>572</v>
      </c>
      <c r="DP104" s="28">
        <f>IFERROR(VLOOKUP(DO104,'Начисление очков 2023'!$AA$4:$AB$69,2,FALSE),0)</f>
        <v>0</v>
      </c>
      <c r="DQ104" s="32" t="s">
        <v>572</v>
      </c>
      <c r="DR104" s="31">
        <f>IFERROR(VLOOKUP(DQ104,'Начисление очков 2023'!$AA$4:$AB$69,2,FALSE),0)</f>
        <v>0</v>
      </c>
      <c r="DS104" s="6" t="s">
        <v>572</v>
      </c>
      <c r="DT104" s="28">
        <f>IFERROR(VLOOKUP(DS104,'Начисление очков 2023'!$AA$4:$AB$69,2,FALSE),0)</f>
        <v>0</v>
      </c>
      <c r="DU104" s="32" t="s">
        <v>572</v>
      </c>
      <c r="DV104" s="31">
        <f>IFERROR(VLOOKUP(DU104,'Начисление очков 2023'!$AF$4:$AG$69,2,FALSE),0)</f>
        <v>0</v>
      </c>
      <c r="DW104" s="6" t="s">
        <v>572</v>
      </c>
      <c r="DX104" s="28">
        <f>IFERROR(VLOOKUP(DW104,'Начисление очков 2023'!$AA$4:$AB$69,2,FALSE),0)</f>
        <v>0</v>
      </c>
      <c r="DY104" s="32">
        <v>32</v>
      </c>
      <c r="DZ104" s="31">
        <f>IFERROR(VLOOKUP(DY104,'Начисление очков 2023'!$B$4:$C$69,2,FALSE),0)</f>
        <v>35</v>
      </c>
      <c r="EA104" s="6" t="s">
        <v>572</v>
      </c>
      <c r="EB104" s="28">
        <f>IFERROR(VLOOKUP(EA104,'Начисление очков 2023'!$AA$4:$AB$69,2,FALSE),0)</f>
        <v>0</v>
      </c>
      <c r="EC104" s="32" t="s">
        <v>572</v>
      </c>
      <c r="ED104" s="31">
        <f>IFERROR(VLOOKUP(EC104,'Начисление очков 2023'!$V$4:$W$69,2,FALSE),0)</f>
        <v>0</v>
      </c>
      <c r="EE104" s="6" t="s">
        <v>572</v>
      </c>
      <c r="EF104" s="28">
        <f>IFERROR(VLOOKUP(EE104,'Начисление очков 2023'!$AA$4:$AB$69,2,FALSE),0)</f>
        <v>0</v>
      </c>
      <c r="EG104" s="32" t="s">
        <v>572</v>
      </c>
      <c r="EH104" s="31">
        <f>IFERROR(VLOOKUP(EG104,'Начисление очков 2023'!$AA$4:$AB$69,2,FALSE),0)</f>
        <v>0</v>
      </c>
      <c r="EI104" s="6" t="s">
        <v>572</v>
      </c>
      <c r="EJ104" s="28">
        <f>IFERROR(VLOOKUP(EI104,'Начисление очков 2023'!$G$4:$H$69,2,FALSE),0)</f>
        <v>0</v>
      </c>
      <c r="EK104" s="32" t="s">
        <v>572</v>
      </c>
      <c r="EL104" s="31">
        <f>IFERROR(VLOOKUP(EK104,'Начисление очков 2023'!$V$4:$W$69,2,FALSE),0)</f>
        <v>0</v>
      </c>
      <c r="EM104" s="6" t="s">
        <v>572</v>
      </c>
      <c r="EN104" s="28">
        <f>IFERROR(VLOOKUP(EM104,'Начисление очков 2023'!$B$4:$C$101,2,FALSE),0)</f>
        <v>0</v>
      </c>
      <c r="EO104" s="32" t="s">
        <v>572</v>
      </c>
      <c r="EP104" s="31">
        <f>IFERROR(VLOOKUP(EO104,'Начисление очков 2023'!$AA$4:$AB$69,2,FALSE),0)</f>
        <v>0</v>
      </c>
      <c r="EQ104" s="6" t="s">
        <v>572</v>
      </c>
      <c r="ER104" s="28">
        <f>IFERROR(VLOOKUP(EQ104,'Начисление очков 2023'!$AF$4:$AG$69,2,FALSE),0)</f>
        <v>0</v>
      </c>
      <c r="ES104" s="32">
        <v>64</v>
      </c>
      <c r="ET104" s="31">
        <f>IFERROR(VLOOKUP(ES104,'Начисление очков 2023'!$B$4:$C$101,2,FALSE),0)</f>
        <v>14</v>
      </c>
      <c r="EU104" s="6" t="s">
        <v>572</v>
      </c>
      <c r="EV104" s="28">
        <f>IFERROR(VLOOKUP(EU104,'Начисление очков 2023'!$G$4:$H$69,2,FALSE),0)</f>
        <v>0</v>
      </c>
      <c r="EW104" s="32" t="s">
        <v>572</v>
      </c>
      <c r="EX104" s="31">
        <f>IFERROR(VLOOKUP(EW104,'Начисление очков 2023'!$AA$4:$AB$69,2,FALSE),0)</f>
        <v>0</v>
      </c>
      <c r="EY104" s="6" t="s">
        <v>572</v>
      </c>
      <c r="EZ104" s="28">
        <f>IFERROR(VLOOKUP(EY104,'Начисление очков 2023'!$AA$4:$AB$69,2,FALSE),0)</f>
        <v>0</v>
      </c>
      <c r="FA104" s="32" t="s">
        <v>572</v>
      </c>
      <c r="FB104" s="31">
        <f>IFERROR(VLOOKUP(FA104,'Начисление очков 2023'!$L$4:$M$69,2,FALSE),0)</f>
        <v>0</v>
      </c>
      <c r="FC104" s="6" t="s">
        <v>572</v>
      </c>
      <c r="FD104" s="28">
        <f>IFERROR(VLOOKUP(FC104,'Начисление очков 2023'!$AF$4:$AG$69,2,FALSE),0)</f>
        <v>0</v>
      </c>
      <c r="FE104" s="32" t="s">
        <v>572</v>
      </c>
      <c r="FF104" s="31">
        <f>IFERROR(VLOOKUP(FE104,'Начисление очков 2023'!$AA$4:$AB$69,2,FALSE),0)</f>
        <v>0</v>
      </c>
      <c r="FG104" s="6" t="s">
        <v>572</v>
      </c>
      <c r="FH104" s="28">
        <f>IFERROR(VLOOKUP(FG104,'Начисление очков 2023'!$G$4:$H$69,2,FALSE),0)</f>
        <v>0</v>
      </c>
      <c r="FI104" s="32" t="s">
        <v>572</v>
      </c>
      <c r="FJ104" s="31">
        <f>IFERROR(VLOOKUP(FI104,'Начисление очков 2023'!$AA$4:$AB$69,2,FALSE),0)</f>
        <v>0</v>
      </c>
      <c r="FK104" s="6" t="s">
        <v>572</v>
      </c>
      <c r="FL104" s="28">
        <f>IFERROR(VLOOKUP(FK104,'Начисление очков 2023'!$AA$4:$AB$69,2,FALSE),0)</f>
        <v>0</v>
      </c>
      <c r="FM104" s="32" t="s">
        <v>572</v>
      </c>
      <c r="FN104" s="31">
        <f>IFERROR(VLOOKUP(FM104,'Начисление очков 2023'!$AA$4:$AB$69,2,FALSE),0)</f>
        <v>0</v>
      </c>
      <c r="FO104" s="6" t="s">
        <v>572</v>
      </c>
      <c r="FP104" s="28">
        <f>IFERROR(VLOOKUP(FO104,'Начисление очков 2023'!$AF$4:$AG$69,2,FALSE),0)</f>
        <v>0</v>
      </c>
      <c r="FQ104" s="109">
        <v>94</v>
      </c>
      <c r="FR104" s="110" t="s">
        <v>563</v>
      </c>
      <c r="FS104" s="110"/>
      <c r="FT104" s="109">
        <v>4</v>
      </c>
      <c r="FU104" s="111"/>
      <c r="FV104" s="108">
        <v>166</v>
      </c>
      <c r="FW104" s="106">
        <v>0</v>
      </c>
      <c r="FX104" s="107" t="s">
        <v>563</v>
      </c>
      <c r="FY104" s="108">
        <v>166</v>
      </c>
      <c r="FZ104" s="127" t="s">
        <v>572</v>
      </c>
      <c r="GA104" s="121">
        <f>IFERROR(VLOOKUP(FZ104,'Начисление очков 2023'!$AA$4:$AB$69,2,FALSE),0)</f>
        <v>0</v>
      </c>
    </row>
    <row r="105" spans="1:183" ht="15.95" customHeight="1" x14ac:dyDescent="0.25">
      <c r="A105" s="73"/>
      <c r="B105" s="6" t="str">
        <f>IFERROR(INDEX('Ласт турнир'!$A$1:$A$96,MATCH($D105,'Ласт турнир'!$B$1:$B$96,0)),"")</f>
        <v/>
      </c>
      <c r="D105" s="39" t="s">
        <v>86</v>
      </c>
      <c r="E105" s="40">
        <f>E104+1</f>
        <v>96</v>
      </c>
      <c r="F105" s="59">
        <f>IF(FQ105=0," ",IF(FQ105-E105=0," ",FQ105-E105))</f>
        <v>-5</v>
      </c>
      <c r="G105" s="44"/>
      <c r="H105" s="54">
        <v>3.5</v>
      </c>
      <c r="I105" s="134"/>
      <c r="J105" s="139">
        <f>AB105+AP105+BB105+BN105+BR105+SUMPRODUCT(LARGE((T105,V105,X105,Z105,AD105,AF105,AH105,AJ105,AL105,AN105,AR105,AT105,AV105,AX105,AZ105,BD105,BF105,BH105,BJ105,BL105,BP105,BT105,BV105,BX105,BZ105,CB105,CD105,CF105,CH105,CJ105,CL105,CN105,CP105,CR105,CT105,CV105,CX105,CZ105,DB105,DD105,DF105,DH105,DJ105,DL105,DN105,DP105,DR105,DT105,DV105,DX105,DZ105,EB105,ED105,EF105,EH105,EJ105,EL105,EN105,EP105,ER105,ET105,EV105,EX105,EZ105,FB105,FD105,FF105,FH105,FJ105,FL105,FN105,FP105),{1,2,3,4,5,6,7,8}))</f>
        <v>165</v>
      </c>
      <c r="K105" s="135">
        <f>J105-FV105</f>
        <v>-10</v>
      </c>
      <c r="L105" s="140" t="str">
        <f>IF(SUMIF(S105:FP105,"&lt;0")&lt;&gt;0,SUMIF(S105:FP105,"&lt;0")*(-1)," ")</f>
        <v xml:space="preserve"> </v>
      </c>
      <c r="M105" s="141">
        <f>T105+V105+X105+Z105+AB105+AD105+AF105+AH105+AJ105+AL105+AN105+AP105+AR105+AT105+AV105+AX105+AZ105+BB105+BD105+BF105+BH105+BJ105+BL105+BN105+BP105+BR105+BT105+BV105+BX105+BZ105+CB105+CD105+CF105+CH105+CJ105+CL105+CN105+CP105+CR105+CT105+CV105+CX105+CZ105+DB105+DD105+DF105+DH105+DJ105+DL105+DN105+DP105+DR105+DT105+DV105+DX105+DZ105+EB105+ED105+EF105+EH105+EJ105+EL105+EN105+EP105+ER105+ET105+EV105+EX105+EZ105+FB105+FD105+FF105+FH105+FJ105+FL105+FN105+FP105</f>
        <v>233</v>
      </c>
      <c r="N105" s="135">
        <f>M105-FY105</f>
        <v>-10</v>
      </c>
      <c r="O105" s="136">
        <f>ROUNDUP(COUNTIF(S105:FP105,"&gt; 0")/2,0)</f>
        <v>18</v>
      </c>
      <c r="P105" s="142">
        <f>IF(O105=0,"-",IF(O105-R105&gt;8,J105/(8+R105),J105/O105))</f>
        <v>20.625</v>
      </c>
      <c r="Q105" s="145">
        <f>IF(OR(M105=0,O105=0),"-",M105/O105)</f>
        <v>12.944444444444445</v>
      </c>
      <c r="R105" s="150">
        <f>+IF(AA105="",0,1)+IF(AO105="",0,1)++IF(BA105="",0,1)+IF(BM105="",0,1)+IF(BQ105="",0,1)</f>
        <v>0</v>
      </c>
      <c r="S105" s="6">
        <v>2</v>
      </c>
      <c r="T105" s="28">
        <f>IFERROR(VLOOKUP(S105,'Начисление очков 2024'!$AA$4:$AB$69,2,FALSE),0)</f>
        <v>25</v>
      </c>
      <c r="U105" s="32" t="s">
        <v>572</v>
      </c>
      <c r="V105" s="31">
        <f>IFERROR(VLOOKUP(U105,'Начисление очков 2024'!$AA$4:$AB$69,2,FALSE),0)</f>
        <v>0</v>
      </c>
      <c r="W105" s="6" t="s">
        <v>572</v>
      </c>
      <c r="X105" s="28">
        <f>IFERROR(VLOOKUP(W105,'Начисление очков 2024'!$L$4:$M$69,2,FALSE),0)</f>
        <v>0</v>
      </c>
      <c r="Y105" s="32" t="s">
        <v>572</v>
      </c>
      <c r="Z105" s="31">
        <f>IFERROR(VLOOKUP(Y105,'Начисление очков 2024'!$AA$4:$AB$69,2,FALSE),0)</f>
        <v>0</v>
      </c>
      <c r="AA105" s="6" t="s">
        <v>572</v>
      </c>
      <c r="AB105" s="28">
        <f>ROUND(IFERROR(VLOOKUP(AA105,'Начисление очков 2024'!$L$4:$M$69,2,FALSE),0)/4,0)</f>
        <v>0</v>
      </c>
      <c r="AC105" s="32" t="s">
        <v>572</v>
      </c>
      <c r="AD105" s="31">
        <f>IFERROR(VLOOKUP(AC105,'Начисление очков 2024'!$AA$4:$AB$69,2,FALSE),0)</f>
        <v>0</v>
      </c>
      <c r="AE105" s="6" t="s">
        <v>572</v>
      </c>
      <c r="AF105" s="28">
        <f>IFERROR(VLOOKUP(AE105,'Начисление очков 2024'!$AA$4:$AB$69,2,FALSE),0)</f>
        <v>0</v>
      </c>
      <c r="AG105" s="32" t="s">
        <v>572</v>
      </c>
      <c r="AH105" s="31">
        <f>IFERROR(VLOOKUP(AG105,'Начисление очков 2024'!$Q$4:$R$69,2,FALSE),0)</f>
        <v>0</v>
      </c>
      <c r="AI105" s="6" t="s">
        <v>572</v>
      </c>
      <c r="AJ105" s="28">
        <f>IFERROR(VLOOKUP(AI105,'Начисление очков 2024'!$AA$4:$AB$69,2,FALSE),0)</f>
        <v>0</v>
      </c>
      <c r="AK105" s="32" t="s">
        <v>572</v>
      </c>
      <c r="AL105" s="31">
        <f>IFERROR(VLOOKUP(AK105,'Начисление очков 2024'!$AA$4:$AB$69,2,FALSE),0)</f>
        <v>0</v>
      </c>
      <c r="AM105" s="6" t="s">
        <v>572</v>
      </c>
      <c r="AN105" s="28">
        <f>IFERROR(VLOOKUP(AM105,'Начисление очков 2023'!$AF$4:$AG$69,2,FALSE),0)</f>
        <v>0</v>
      </c>
      <c r="AO105" s="32" t="s">
        <v>572</v>
      </c>
      <c r="AP105" s="31">
        <f>ROUND(IFERROR(VLOOKUP(AO105,'Начисление очков 2024'!$G$4:$H$69,2,FALSE),0)/4,0)</f>
        <v>0</v>
      </c>
      <c r="AQ105" s="6" t="s">
        <v>572</v>
      </c>
      <c r="AR105" s="28">
        <f>IFERROR(VLOOKUP(AQ105,'Начисление очков 2024'!$AA$4:$AB$69,2,FALSE),0)</f>
        <v>0</v>
      </c>
      <c r="AS105" s="32" t="s">
        <v>572</v>
      </c>
      <c r="AT105" s="31">
        <f>IFERROR(VLOOKUP(AS105,'Начисление очков 2024'!$G$4:$H$69,2,FALSE),0)</f>
        <v>0</v>
      </c>
      <c r="AU105" s="6" t="s">
        <v>572</v>
      </c>
      <c r="AV105" s="28">
        <f>IFERROR(VLOOKUP(AU105,'Начисление очков 2023'!$V$4:$W$69,2,FALSE),0)</f>
        <v>0</v>
      </c>
      <c r="AW105" s="32" t="s">
        <v>572</v>
      </c>
      <c r="AX105" s="31">
        <f>IFERROR(VLOOKUP(AW105,'Начисление очков 2024'!$Q$4:$R$69,2,FALSE),0)</f>
        <v>0</v>
      </c>
      <c r="AY105" s="6" t="s">
        <v>572</v>
      </c>
      <c r="AZ105" s="28">
        <f>IFERROR(VLOOKUP(AY105,'Начисление очков 2024'!$AA$4:$AB$69,2,FALSE),0)</f>
        <v>0</v>
      </c>
      <c r="BA105" s="32" t="s">
        <v>572</v>
      </c>
      <c r="BB105" s="31">
        <f>ROUND(IFERROR(VLOOKUP(BA105,'Начисление очков 2024'!$G$4:$H$69,2,FALSE),0)/4,0)</f>
        <v>0</v>
      </c>
      <c r="BC105" s="6" t="s">
        <v>572</v>
      </c>
      <c r="BD105" s="28">
        <f>IFERROR(VLOOKUP(BC105,'Начисление очков 2023'!$AA$4:$AB$69,2,FALSE),0)</f>
        <v>0</v>
      </c>
      <c r="BE105" s="32" t="s">
        <v>572</v>
      </c>
      <c r="BF105" s="31">
        <f>IFERROR(VLOOKUP(BE105,'Начисление очков 2024'!$G$4:$H$69,2,FALSE),0)</f>
        <v>0</v>
      </c>
      <c r="BG105" s="6">
        <v>32</v>
      </c>
      <c r="BH105" s="28">
        <f>IFERROR(VLOOKUP(BG105,'Начисление очков 2024'!$Q$4:$R$69,2,FALSE),0)</f>
        <v>6</v>
      </c>
      <c r="BI105" s="32" t="s">
        <v>572</v>
      </c>
      <c r="BJ105" s="31">
        <f>IFERROR(VLOOKUP(BI105,'Начисление очков 2024'!$AA$4:$AB$69,2,FALSE),0)</f>
        <v>0</v>
      </c>
      <c r="BK105" s="6" t="s">
        <v>572</v>
      </c>
      <c r="BL105" s="28">
        <f>IFERROR(VLOOKUP(BK105,'Начисление очков 2023'!$V$4:$W$69,2,FALSE),0)</f>
        <v>0</v>
      </c>
      <c r="BM105" s="32" t="s">
        <v>572</v>
      </c>
      <c r="BN105" s="31">
        <f>ROUND(IFERROR(VLOOKUP(BM105,'Начисление очков 2023'!$L$4:$M$69,2,FALSE),0)/4,0)</f>
        <v>0</v>
      </c>
      <c r="BO105" s="6" t="s">
        <v>572</v>
      </c>
      <c r="BP105" s="28">
        <f>IFERROR(VLOOKUP(BO105,'Начисление очков 2023'!$AA$4:$AB$69,2,FALSE),0)</f>
        <v>0</v>
      </c>
      <c r="BQ105" s="32" t="s">
        <v>572</v>
      </c>
      <c r="BR105" s="31">
        <f>ROUND(IFERROR(VLOOKUP(BQ105,'Начисление очков 2023'!$L$4:$M$69,2,FALSE),0)/4,0)</f>
        <v>0</v>
      </c>
      <c r="BS105" s="6" t="s">
        <v>572</v>
      </c>
      <c r="BT105" s="28">
        <f>IFERROR(VLOOKUP(BS105,'Начисление очков 2023'!$AA$4:$AB$69,2,FALSE),0)</f>
        <v>0</v>
      </c>
      <c r="BU105" s="32" t="s">
        <v>572</v>
      </c>
      <c r="BV105" s="31">
        <f>IFERROR(VLOOKUP(BU105,'Начисление очков 2023'!$L$4:$M$69,2,FALSE),0)</f>
        <v>0</v>
      </c>
      <c r="BW105" s="6" t="s">
        <v>572</v>
      </c>
      <c r="BX105" s="28">
        <f>IFERROR(VLOOKUP(BW105,'Начисление очков 2023'!$AA$4:$AB$69,2,FALSE),0)</f>
        <v>0</v>
      </c>
      <c r="BY105" s="32" t="s">
        <v>572</v>
      </c>
      <c r="BZ105" s="31">
        <f>IFERROR(VLOOKUP(BY105,'Начисление очков 2023'!$AF$4:$AG$69,2,FALSE),0)</f>
        <v>0</v>
      </c>
      <c r="CA105" s="6" t="s">
        <v>572</v>
      </c>
      <c r="CB105" s="28">
        <f>IFERROR(VLOOKUP(CA105,'Начисление очков 2023'!$V$4:$W$69,2,FALSE),0)</f>
        <v>0</v>
      </c>
      <c r="CC105" s="32" t="s">
        <v>572</v>
      </c>
      <c r="CD105" s="31">
        <f>IFERROR(VLOOKUP(CC105,'Начисление очков 2023'!$AA$4:$AB$69,2,FALSE),0)</f>
        <v>0</v>
      </c>
      <c r="CE105" s="47"/>
      <c r="CF105" s="96"/>
      <c r="CG105" s="32" t="s">
        <v>572</v>
      </c>
      <c r="CH105" s="31">
        <f>IFERROR(VLOOKUP(CG105,'Начисление очков 2023'!$AA$4:$AB$69,2,FALSE),0)</f>
        <v>0</v>
      </c>
      <c r="CI105" s="6">
        <v>48</v>
      </c>
      <c r="CJ105" s="28">
        <f>IFERROR(VLOOKUP(CI105,'Начисление очков 2023_1'!$B$4:$C$117,2,FALSE),0)</f>
        <v>19</v>
      </c>
      <c r="CK105" s="32">
        <v>12</v>
      </c>
      <c r="CL105" s="31">
        <f>IFERROR(VLOOKUP(CK105,'Начисление очков 2023'!$V$4:$W$69,2,FALSE),0)</f>
        <v>22</v>
      </c>
      <c r="CM105" s="6" t="s">
        <v>572</v>
      </c>
      <c r="CN105" s="28">
        <f>IFERROR(VLOOKUP(CM105,'Начисление очков 2023'!$AF$4:$AG$69,2,FALSE),0)</f>
        <v>0</v>
      </c>
      <c r="CO105" s="32" t="s">
        <v>572</v>
      </c>
      <c r="CP105" s="31">
        <f>IFERROR(VLOOKUP(CO105,'Начисление очков 2023'!$G$4:$H$69,2,FALSE),0)</f>
        <v>0</v>
      </c>
      <c r="CQ105" s="6">
        <v>5</v>
      </c>
      <c r="CR105" s="28">
        <f>IFERROR(VLOOKUP(CQ105,'Начисление очков 2023'!$AA$4:$AB$69,2,FALSE),0)</f>
        <v>12</v>
      </c>
      <c r="CS105" s="32">
        <v>32</v>
      </c>
      <c r="CT105" s="31">
        <f>IFERROR(VLOOKUP(CS105,'Начисление очков 2023'!$Q$4:$R$69,2,FALSE),0)</f>
        <v>6</v>
      </c>
      <c r="CU105" s="6" t="s">
        <v>572</v>
      </c>
      <c r="CV105" s="28">
        <f>IFERROR(VLOOKUP(CU105,'Начисление очков 2023'!$AF$4:$AG$69,2,FALSE),0)</f>
        <v>0</v>
      </c>
      <c r="CW105" s="32">
        <v>3</v>
      </c>
      <c r="CX105" s="31">
        <f>IFERROR(VLOOKUP(CW105,'Начисление очков 2023'!$AA$4:$AB$69,2,FALSE),0)</f>
        <v>21</v>
      </c>
      <c r="CY105" s="6">
        <v>32</v>
      </c>
      <c r="CZ105" s="28">
        <f>IFERROR(VLOOKUP(CY105,'Начисление очков 2023'!$AA$4:$AB$69,2,FALSE),0)</f>
        <v>2</v>
      </c>
      <c r="DA105" s="32">
        <v>32</v>
      </c>
      <c r="DB105" s="31">
        <f>IFERROR(VLOOKUP(DA105,'Начисление очков 2023'!$L$4:$M$69,2,FALSE),0)</f>
        <v>10</v>
      </c>
      <c r="DC105" s="6">
        <v>32</v>
      </c>
      <c r="DD105" s="28">
        <f>IFERROR(VLOOKUP(DC105,'Начисление очков 2023'!$L$4:$M$69,2,FALSE),0)</f>
        <v>10</v>
      </c>
      <c r="DE105" s="32" t="s">
        <v>572</v>
      </c>
      <c r="DF105" s="31">
        <f>IFERROR(VLOOKUP(DE105,'Начисление очков 2023'!$G$4:$H$69,2,FALSE),0)</f>
        <v>0</v>
      </c>
      <c r="DG105" s="6">
        <v>4</v>
      </c>
      <c r="DH105" s="28">
        <f>IFERROR(VLOOKUP(DG105,'Начисление очков 2023'!$AA$4:$AB$69,2,FALSE),0)</f>
        <v>15</v>
      </c>
      <c r="DI105" s="32" t="s">
        <v>572</v>
      </c>
      <c r="DJ105" s="31">
        <f>IFERROR(VLOOKUP(DI105,'Начисление очков 2023'!$AF$4:$AG$69,2,FALSE),0)</f>
        <v>0</v>
      </c>
      <c r="DK105" s="6">
        <v>8</v>
      </c>
      <c r="DL105" s="28">
        <f>IFERROR(VLOOKUP(DK105,'Начисление очков 2023'!$V$4:$W$69,2,FALSE),0)</f>
        <v>30</v>
      </c>
      <c r="DM105" s="32">
        <v>32</v>
      </c>
      <c r="DN105" s="31">
        <f>IFERROR(VLOOKUP(DM105,'Начисление очков 2023'!$Q$4:$R$69,2,FALSE),0)</f>
        <v>6</v>
      </c>
      <c r="DO105" s="6" t="s">
        <v>572</v>
      </c>
      <c r="DP105" s="28">
        <f>IFERROR(VLOOKUP(DO105,'Начисление очков 2023'!$AA$4:$AB$69,2,FALSE),0)</f>
        <v>0</v>
      </c>
      <c r="DQ105" s="32" t="s">
        <v>572</v>
      </c>
      <c r="DR105" s="31">
        <f>IFERROR(VLOOKUP(DQ105,'Начисление очков 2023'!$AA$4:$AB$69,2,FALSE),0)</f>
        <v>0</v>
      </c>
      <c r="DS105" s="6">
        <v>4</v>
      </c>
      <c r="DT105" s="28">
        <f>IFERROR(VLOOKUP(DS105,'Начисление очков 2023'!$AA$4:$AB$69,2,FALSE),0)</f>
        <v>15</v>
      </c>
      <c r="DU105" s="32" t="s">
        <v>572</v>
      </c>
      <c r="DV105" s="31">
        <f>IFERROR(VLOOKUP(DU105,'Начисление очков 2023'!$AF$4:$AG$69,2,FALSE),0)</f>
        <v>0</v>
      </c>
      <c r="DW105" s="6">
        <v>24</v>
      </c>
      <c r="DX105" s="28">
        <f>IFERROR(VLOOKUP(DW105,'Начисление очков 2023'!$AA$4:$AB$69,2,FALSE),0)</f>
        <v>3</v>
      </c>
      <c r="DY105" s="32" t="s">
        <v>572</v>
      </c>
      <c r="DZ105" s="31">
        <f>IFERROR(VLOOKUP(DY105,'Начисление очков 2023'!$B$4:$C$69,2,FALSE),0)</f>
        <v>0</v>
      </c>
      <c r="EA105" s="6">
        <v>8</v>
      </c>
      <c r="EB105" s="28">
        <f>IFERROR(VLOOKUP(EA105,'Начисление очков 2023'!$AA$4:$AB$69,2,FALSE),0)</f>
        <v>10</v>
      </c>
      <c r="EC105" s="32" t="s">
        <v>572</v>
      </c>
      <c r="ED105" s="31">
        <f>IFERROR(VLOOKUP(EC105,'Начисление очков 2023'!$V$4:$W$69,2,FALSE),0)</f>
        <v>0</v>
      </c>
      <c r="EE105" s="6" t="s">
        <v>572</v>
      </c>
      <c r="EF105" s="28">
        <f>IFERROR(VLOOKUP(EE105,'Начисление очков 2023'!$AA$4:$AB$69,2,FALSE),0)</f>
        <v>0</v>
      </c>
      <c r="EG105" s="32" t="s">
        <v>572</v>
      </c>
      <c r="EH105" s="31">
        <f>IFERROR(VLOOKUP(EG105,'Начисление очков 2023'!$AA$4:$AB$69,2,FALSE),0)</f>
        <v>0</v>
      </c>
      <c r="EI105" s="6">
        <v>32</v>
      </c>
      <c r="EJ105" s="28">
        <f>IFERROR(VLOOKUP(EI105,'Начисление очков 2023'!$G$4:$H$69,2,FALSE),0)</f>
        <v>18</v>
      </c>
      <c r="EK105" s="32" t="s">
        <v>572</v>
      </c>
      <c r="EL105" s="31">
        <f>IFERROR(VLOOKUP(EK105,'Начисление очков 2023'!$V$4:$W$69,2,FALSE),0)</f>
        <v>0</v>
      </c>
      <c r="EM105" s="6" t="s">
        <v>572</v>
      </c>
      <c r="EN105" s="28">
        <f>IFERROR(VLOOKUP(EM105,'Начисление очков 2023'!$B$4:$C$101,2,FALSE),0)</f>
        <v>0</v>
      </c>
      <c r="EO105" s="32" t="s">
        <v>572</v>
      </c>
      <c r="EP105" s="31">
        <f>IFERROR(VLOOKUP(EO105,'Начисление очков 2023'!$AA$4:$AB$69,2,FALSE),0)</f>
        <v>0</v>
      </c>
      <c r="EQ105" s="6" t="s">
        <v>572</v>
      </c>
      <c r="ER105" s="28">
        <f>IFERROR(VLOOKUP(EQ105,'Начисление очков 2023'!$AF$4:$AG$69,2,FALSE),0)</f>
        <v>0</v>
      </c>
      <c r="ES105" s="32" t="s">
        <v>572</v>
      </c>
      <c r="ET105" s="31">
        <f>IFERROR(VLOOKUP(ES105,'Начисление очков 2023'!$B$4:$C$101,2,FALSE),0)</f>
        <v>0</v>
      </c>
      <c r="EU105" s="6" t="s">
        <v>572</v>
      </c>
      <c r="EV105" s="28">
        <f>IFERROR(VLOOKUP(EU105,'Начисление очков 2023'!$G$4:$H$69,2,FALSE),0)</f>
        <v>0</v>
      </c>
      <c r="EW105" s="32" t="s">
        <v>572</v>
      </c>
      <c r="EX105" s="31">
        <f>IFERROR(VLOOKUP(EW105,'Начисление очков 2023'!$AA$4:$AB$69,2,FALSE),0)</f>
        <v>0</v>
      </c>
      <c r="EY105" s="6">
        <v>24</v>
      </c>
      <c r="EZ105" s="28">
        <f>IFERROR(VLOOKUP(EY105,'Начисление очков 2023'!$AA$4:$AB$69,2,FALSE),0)</f>
        <v>3</v>
      </c>
      <c r="FA105" s="32" t="s">
        <v>572</v>
      </c>
      <c r="FB105" s="31">
        <f>IFERROR(VLOOKUP(FA105,'Начисление очков 2023'!$L$4:$M$69,2,FALSE),0)</f>
        <v>0</v>
      </c>
      <c r="FC105" s="6" t="s">
        <v>572</v>
      </c>
      <c r="FD105" s="28">
        <f>IFERROR(VLOOKUP(FC105,'Начисление очков 2023'!$AF$4:$AG$69,2,FALSE),0)</f>
        <v>0</v>
      </c>
      <c r="FE105" s="32" t="s">
        <v>572</v>
      </c>
      <c r="FF105" s="31">
        <f>IFERROR(VLOOKUP(FE105,'Начисление очков 2023'!$AA$4:$AB$69,2,FALSE),0)</f>
        <v>0</v>
      </c>
      <c r="FG105" s="6" t="s">
        <v>572</v>
      </c>
      <c r="FH105" s="28">
        <f>IFERROR(VLOOKUP(FG105,'Начисление очков 2023'!$G$4:$H$69,2,FALSE),0)</f>
        <v>0</v>
      </c>
      <c r="FI105" s="32" t="s">
        <v>572</v>
      </c>
      <c r="FJ105" s="31">
        <f>IFERROR(VLOOKUP(FI105,'Начисление очков 2023'!$AA$4:$AB$69,2,FALSE),0)</f>
        <v>0</v>
      </c>
      <c r="FK105" s="6" t="s">
        <v>572</v>
      </c>
      <c r="FL105" s="28">
        <f>IFERROR(VLOOKUP(FK105,'Начисление очков 2023'!$AA$4:$AB$69,2,FALSE),0)</f>
        <v>0</v>
      </c>
      <c r="FM105" s="32" t="s">
        <v>572</v>
      </c>
      <c r="FN105" s="31">
        <f>IFERROR(VLOOKUP(FM105,'Начисление очков 2023'!$AA$4:$AB$69,2,FALSE),0)</f>
        <v>0</v>
      </c>
      <c r="FO105" s="6" t="s">
        <v>572</v>
      </c>
      <c r="FP105" s="28">
        <f>IFERROR(VLOOKUP(FO105,'Начисление очков 2023'!$AF$4:$AG$69,2,FALSE),0)</f>
        <v>0</v>
      </c>
      <c r="FQ105" s="109">
        <v>91</v>
      </c>
      <c r="FR105" s="110" t="s">
        <v>563</v>
      </c>
      <c r="FS105" s="110"/>
      <c r="FT105" s="109">
        <v>3.5</v>
      </c>
      <c r="FU105" s="111"/>
      <c r="FV105" s="108">
        <v>175</v>
      </c>
      <c r="FW105" s="106">
        <v>0</v>
      </c>
      <c r="FX105" s="107" t="s">
        <v>563</v>
      </c>
      <c r="FY105" s="108">
        <v>243</v>
      </c>
      <c r="FZ105" s="127">
        <v>1</v>
      </c>
      <c r="GA105" s="121">
        <f>IFERROR(VLOOKUP(FZ105,'Начисление очков 2023'!$AA$4:$AB$69,2,FALSE),0)</f>
        <v>35</v>
      </c>
    </row>
    <row r="106" spans="1:183" ht="15.95" customHeight="1" x14ac:dyDescent="0.25">
      <c r="A106" s="1"/>
      <c r="B106" s="6" t="str">
        <f>IFERROR(INDEX('Ласт турнир'!$A$1:$A$96,MATCH($D106,'Ласт турнир'!$B$1:$B$96,0)),"")</f>
        <v/>
      </c>
      <c r="C106" s="1"/>
      <c r="D106" s="39" t="s">
        <v>77</v>
      </c>
      <c r="E106" s="40">
        <f>E105+1</f>
        <v>97</v>
      </c>
      <c r="F106" s="59">
        <f>IF(FQ106=0," ",IF(FQ106-E106=0," ",FQ106-E106))</f>
        <v>-2</v>
      </c>
      <c r="G106" s="44"/>
      <c r="H106" s="54">
        <v>4</v>
      </c>
      <c r="I106" s="134"/>
      <c r="J106" s="139">
        <f>AB106+AP106+BB106+BN106+BR106+SUMPRODUCT(LARGE((T106,V106,X106,Z106,AD106,AF106,AH106,AJ106,AL106,AN106,AR106,AT106,AV106,AX106,AZ106,BD106,BF106,BH106,BJ106,BL106,BP106,BT106,BV106,BX106,BZ106,CB106,CD106,CF106,CH106,CJ106,CL106,CN106,CP106,CR106,CT106,CV106,CX106,CZ106,DB106,DD106,DF106,DH106,DJ106,DL106,DN106,DP106,DR106,DT106,DV106,DX106,DZ106,EB106,ED106,EF106,EH106,EJ106,EL106,EN106,EP106,ER106,ET106,EV106,EX106,EZ106,FB106,FD106,FF106,FH106,FJ106,FL106,FN106,FP106),{1,2,3,4,5,6,7,8}))</f>
        <v>164</v>
      </c>
      <c r="K106" s="135">
        <f>J106-FV106</f>
        <v>0</v>
      </c>
      <c r="L106" s="140" t="str">
        <f>IF(SUMIF(S106:FP106,"&lt;0")&lt;&gt;0,SUMIF(S106:FP106,"&lt;0")*(-1)," ")</f>
        <v xml:space="preserve"> </v>
      </c>
      <c r="M106" s="141">
        <f>T106+V106+X106+Z106+AB106+AD106+AF106+AH106+AJ106+AL106+AN106+AP106+AR106+AT106+AV106+AX106+AZ106+BB106+BD106+BF106+BH106+BJ106+BL106+BN106+BP106+BR106+BT106+BV106+BX106+BZ106+CB106+CD106+CF106+CH106+CJ106+CL106+CN106+CP106+CR106+CT106+CV106+CX106+CZ106+DB106+DD106+DF106+DH106+DJ106+DL106+DN106+DP106+DR106+DT106+DV106+DX106+DZ106+EB106+ED106+EF106+EH106+EJ106+EL106+EN106+EP106+ER106+ET106+EV106+EX106+EZ106+FB106+FD106+FF106+FH106+FJ106+FL106+FN106+FP106</f>
        <v>164</v>
      </c>
      <c r="N106" s="135">
        <f>M106-FY106</f>
        <v>0</v>
      </c>
      <c r="O106" s="136">
        <f>ROUNDUP(COUNTIF(S106:FP106,"&gt; 0")/2,0)</f>
        <v>2</v>
      </c>
      <c r="P106" s="142">
        <f>IF(O106=0,"-",IF(O106-R106&gt;8,J106/(8+R106),J106/O106))</f>
        <v>82</v>
      </c>
      <c r="Q106" s="145">
        <f>IF(OR(M106=0,O106=0),"-",M106/O106)</f>
        <v>82</v>
      </c>
      <c r="R106" s="150">
        <f>+IF(AA106="",0,1)+IF(AO106="",0,1)++IF(BA106="",0,1)+IF(BM106="",0,1)+IF(BQ106="",0,1)</f>
        <v>1</v>
      </c>
      <c r="S106" s="6" t="s">
        <v>572</v>
      </c>
      <c r="T106" s="28">
        <f>IFERROR(VLOOKUP(S106,'Начисление очков 2024'!$AA$4:$AB$69,2,FALSE),0)</f>
        <v>0</v>
      </c>
      <c r="U106" s="32" t="s">
        <v>572</v>
      </c>
      <c r="V106" s="31">
        <f>IFERROR(VLOOKUP(U106,'Начисление очков 2024'!$AA$4:$AB$69,2,FALSE),0)</f>
        <v>0</v>
      </c>
      <c r="W106" s="6" t="s">
        <v>572</v>
      </c>
      <c r="X106" s="28">
        <f>IFERROR(VLOOKUP(W106,'Начисление очков 2024'!$L$4:$M$69,2,FALSE),0)</f>
        <v>0</v>
      </c>
      <c r="Y106" s="32" t="s">
        <v>572</v>
      </c>
      <c r="Z106" s="31">
        <f>IFERROR(VLOOKUP(Y106,'Начисление очков 2024'!$AA$4:$AB$69,2,FALSE),0)</f>
        <v>0</v>
      </c>
      <c r="AA106" s="6" t="s">
        <v>572</v>
      </c>
      <c r="AB106" s="28">
        <f>ROUND(IFERROR(VLOOKUP(AA106,'Начисление очков 2024'!$L$4:$M$69,2,FALSE),0)/4,0)</f>
        <v>0</v>
      </c>
      <c r="AC106" s="32" t="s">
        <v>572</v>
      </c>
      <c r="AD106" s="31">
        <f>IFERROR(VLOOKUP(AC106,'Начисление очков 2024'!$AA$4:$AB$69,2,FALSE),0)</f>
        <v>0</v>
      </c>
      <c r="AE106" s="6" t="s">
        <v>572</v>
      </c>
      <c r="AF106" s="28">
        <f>IFERROR(VLOOKUP(AE106,'Начисление очков 2024'!$AA$4:$AB$69,2,FALSE),0)</f>
        <v>0</v>
      </c>
      <c r="AG106" s="32" t="s">
        <v>572</v>
      </c>
      <c r="AH106" s="31">
        <f>IFERROR(VLOOKUP(AG106,'Начисление очков 2024'!$Q$4:$R$69,2,FALSE),0)</f>
        <v>0</v>
      </c>
      <c r="AI106" s="6" t="s">
        <v>572</v>
      </c>
      <c r="AJ106" s="28">
        <f>IFERROR(VLOOKUP(AI106,'Начисление очков 2024'!$AA$4:$AB$69,2,FALSE),0)</f>
        <v>0</v>
      </c>
      <c r="AK106" s="32" t="s">
        <v>572</v>
      </c>
      <c r="AL106" s="31">
        <f>IFERROR(VLOOKUP(AK106,'Начисление очков 2024'!$AA$4:$AB$69,2,FALSE),0)</f>
        <v>0</v>
      </c>
      <c r="AM106" s="6" t="s">
        <v>572</v>
      </c>
      <c r="AN106" s="28">
        <f>IFERROR(VLOOKUP(AM106,'Начисление очков 2023'!$AF$4:$AG$69,2,FALSE),0)</f>
        <v>0</v>
      </c>
      <c r="AO106" s="32" t="s">
        <v>572</v>
      </c>
      <c r="AP106" s="31">
        <f>ROUND(IFERROR(VLOOKUP(AO106,'Начисление очков 2024'!$G$4:$H$69,2,FALSE),0)/4,0)</f>
        <v>0</v>
      </c>
      <c r="AQ106" s="6" t="s">
        <v>572</v>
      </c>
      <c r="AR106" s="28">
        <f>IFERROR(VLOOKUP(AQ106,'Начисление очков 2024'!$AA$4:$AB$69,2,FALSE),0)</f>
        <v>0</v>
      </c>
      <c r="AS106" s="32" t="s">
        <v>572</v>
      </c>
      <c r="AT106" s="31">
        <f>IFERROR(VLOOKUP(AS106,'Начисление очков 2024'!$G$4:$H$69,2,FALSE),0)</f>
        <v>0</v>
      </c>
      <c r="AU106" s="6" t="s">
        <v>572</v>
      </c>
      <c r="AV106" s="28">
        <f>IFERROR(VLOOKUP(AU106,'Начисление очков 2023'!$V$4:$W$69,2,FALSE),0)</f>
        <v>0</v>
      </c>
      <c r="AW106" s="32" t="s">
        <v>572</v>
      </c>
      <c r="AX106" s="31">
        <f>IFERROR(VLOOKUP(AW106,'Начисление очков 2024'!$Q$4:$R$69,2,FALSE),0)</f>
        <v>0</v>
      </c>
      <c r="AY106" s="6" t="s">
        <v>572</v>
      </c>
      <c r="AZ106" s="28">
        <f>IFERROR(VLOOKUP(AY106,'Начисление очков 2024'!$AA$4:$AB$69,2,FALSE),0)</f>
        <v>0</v>
      </c>
      <c r="BA106" s="32">
        <v>1</v>
      </c>
      <c r="BB106" s="31">
        <f>ROUND(IFERROR(VLOOKUP(BA106,'Начисление очков 2024'!$G$4:$H$69,2,FALSE),0)/4,0)</f>
        <v>150</v>
      </c>
      <c r="BC106" s="6" t="s">
        <v>572</v>
      </c>
      <c r="BD106" s="28">
        <f>IFERROR(VLOOKUP(BC106,'Начисление очков 2023'!$AA$4:$AB$69,2,FALSE),0)</f>
        <v>0</v>
      </c>
      <c r="BE106" s="32" t="s">
        <v>572</v>
      </c>
      <c r="BF106" s="31">
        <f>IFERROR(VLOOKUP(BE106,'Начисление очков 2024'!$G$4:$H$69,2,FALSE),0)</f>
        <v>0</v>
      </c>
      <c r="BG106" s="6" t="s">
        <v>572</v>
      </c>
      <c r="BH106" s="28">
        <f>IFERROR(VLOOKUP(BG106,'Начисление очков 2024'!$Q$4:$R$69,2,FALSE),0)</f>
        <v>0</v>
      </c>
      <c r="BI106" s="32" t="s">
        <v>572</v>
      </c>
      <c r="BJ106" s="31">
        <f>IFERROR(VLOOKUP(BI106,'Начисление очков 2024'!$AA$4:$AB$69,2,FALSE),0)</f>
        <v>0</v>
      </c>
      <c r="BK106" s="6" t="s">
        <v>572</v>
      </c>
      <c r="BL106" s="28">
        <f>IFERROR(VLOOKUP(BK106,'Начисление очков 2023'!$V$4:$W$69,2,FALSE),0)</f>
        <v>0</v>
      </c>
      <c r="BM106" s="32" t="s">
        <v>572</v>
      </c>
      <c r="BN106" s="31">
        <f>ROUND(IFERROR(VLOOKUP(BM106,'Начисление очков 2023'!$L$4:$M$69,2,FALSE),0)/4,0)</f>
        <v>0</v>
      </c>
      <c r="BO106" s="6" t="s">
        <v>572</v>
      </c>
      <c r="BP106" s="28">
        <f>IFERROR(VLOOKUP(BO106,'Начисление очков 2023'!$AA$4:$AB$69,2,FALSE),0)</f>
        <v>0</v>
      </c>
      <c r="BQ106" s="32" t="s">
        <v>572</v>
      </c>
      <c r="BR106" s="31">
        <f>ROUND(IFERROR(VLOOKUP(BQ106,'Начисление очков 2023'!$L$4:$M$69,2,FALSE),0)/4,0)</f>
        <v>0</v>
      </c>
      <c r="BS106" s="6" t="s">
        <v>572</v>
      </c>
      <c r="BT106" s="28">
        <f>IFERROR(VLOOKUP(BS106,'Начисление очков 2023'!$AA$4:$AB$69,2,FALSE),0)</f>
        <v>0</v>
      </c>
      <c r="BU106" s="32" t="s">
        <v>572</v>
      </c>
      <c r="BV106" s="31">
        <f>IFERROR(VLOOKUP(BU106,'Начисление очков 2023'!$L$4:$M$69,2,FALSE),0)</f>
        <v>0</v>
      </c>
      <c r="BW106" s="6" t="s">
        <v>572</v>
      </c>
      <c r="BX106" s="28">
        <f>IFERROR(VLOOKUP(BW106,'Начисление очков 2023'!$AA$4:$AB$69,2,FALSE),0)</f>
        <v>0</v>
      </c>
      <c r="BY106" s="32" t="s">
        <v>572</v>
      </c>
      <c r="BZ106" s="31">
        <f>IFERROR(VLOOKUP(BY106,'Начисление очков 2023'!$AF$4:$AG$69,2,FALSE),0)</f>
        <v>0</v>
      </c>
      <c r="CA106" s="6" t="s">
        <v>572</v>
      </c>
      <c r="CB106" s="28">
        <f>IFERROR(VLOOKUP(CA106,'Начисление очков 2023'!$V$4:$W$69,2,FALSE),0)</f>
        <v>0</v>
      </c>
      <c r="CC106" s="32" t="s">
        <v>572</v>
      </c>
      <c r="CD106" s="31">
        <f>IFERROR(VLOOKUP(CC106,'Начисление очков 2023'!$AA$4:$AB$69,2,FALSE),0)</f>
        <v>0</v>
      </c>
      <c r="CE106" s="47"/>
      <c r="CF106" s="96"/>
      <c r="CG106" s="32" t="s">
        <v>572</v>
      </c>
      <c r="CH106" s="31">
        <f>IFERROR(VLOOKUP(CG106,'Начисление очков 2023'!$AA$4:$AB$69,2,FALSE),0)</f>
        <v>0</v>
      </c>
      <c r="CI106" s="6">
        <v>64</v>
      </c>
      <c r="CJ106" s="28">
        <f>IFERROR(VLOOKUP(CI106,'Начисление очков 2023_1'!$B$4:$C$117,2,FALSE),0)</f>
        <v>14</v>
      </c>
      <c r="CK106" s="32" t="s">
        <v>572</v>
      </c>
      <c r="CL106" s="31">
        <f>IFERROR(VLOOKUP(CK106,'Начисление очков 2023'!$V$4:$W$69,2,FALSE),0)</f>
        <v>0</v>
      </c>
      <c r="CM106" s="6" t="s">
        <v>572</v>
      </c>
      <c r="CN106" s="28">
        <f>IFERROR(VLOOKUP(CM106,'Начисление очков 2023'!$AF$4:$AG$69,2,FALSE),0)</f>
        <v>0</v>
      </c>
      <c r="CO106" s="32" t="s">
        <v>572</v>
      </c>
      <c r="CP106" s="31">
        <f>IFERROR(VLOOKUP(CO106,'Начисление очков 2023'!$G$4:$H$69,2,FALSE),0)</f>
        <v>0</v>
      </c>
      <c r="CQ106" s="6" t="s">
        <v>572</v>
      </c>
      <c r="CR106" s="28">
        <f>IFERROR(VLOOKUP(CQ106,'Начисление очков 2023'!$AA$4:$AB$69,2,FALSE),0)</f>
        <v>0</v>
      </c>
      <c r="CS106" s="32" t="s">
        <v>572</v>
      </c>
      <c r="CT106" s="31">
        <f>IFERROR(VLOOKUP(CS106,'Начисление очков 2023'!$Q$4:$R$69,2,FALSE),0)</f>
        <v>0</v>
      </c>
      <c r="CU106" s="6" t="s">
        <v>572</v>
      </c>
      <c r="CV106" s="28">
        <f>IFERROR(VLOOKUP(CU106,'Начисление очков 2023'!$AF$4:$AG$69,2,FALSE),0)</f>
        <v>0</v>
      </c>
      <c r="CW106" s="32" t="s">
        <v>572</v>
      </c>
      <c r="CX106" s="31">
        <f>IFERROR(VLOOKUP(CW106,'Начисление очков 2023'!$AA$4:$AB$69,2,FALSE),0)</f>
        <v>0</v>
      </c>
      <c r="CY106" s="6" t="s">
        <v>572</v>
      </c>
      <c r="CZ106" s="28">
        <f>IFERROR(VLOOKUP(CY106,'Начисление очков 2023'!$AA$4:$AB$69,2,FALSE),0)</f>
        <v>0</v>
      </c>
      <c r="DA106" s="32" t="s">
        <v>572</v>
      </c>
      <c r="DB106" s="31">
        <f>IFERROR(VLOOKUP(DA106,'Начисление очков 2023'!$L$4:$M$69,2,FALSE),0)</f>
        <v>0</v>
      </c>
      <c r="DC106" s="6" t="s">
        <v>572</v>
      </c>
      <c r="DD106" s="28">
        <f>IFERROR(VLOOKUP(DC106,'Начисление очков 2023'!$L$4:$M$69,2,FALSE),0)</f>
        <v>0</v>
      </c>
      <c r="DE106" s="32" t="s">
        <v>572</v>
      </c>
      <c r="DF106" s="31">
        <f>IFERROR(VLOOKUP(DE106,'Начисление очков 2023'!$G$4:$H$69,2,FALSE),0)</f>
        <v>0</v>
      </c>
      <c r="DG106" s="6" t="s">
        <v>572</v>
      </c>
      <c r="DH106" s="28">
        <f>IFERROR(VLOOKUP(DG106,'Начисление очков 2023'!$AA$4:$AB$69,2,FALSE),0)</f>
        <v>0</v>
      </c>
      <c r="DI106" s="32" t="s">
        <v>572</v>
      </c>
      <c r="DJ106" s="31">
        <f>IFERROR(VLOOKUP(DI106,'Начисление очков 2023'!$AF$4:$AG$69,2,FALSE),0)</f>
        <v>0</v>
      </c>
      <c r="DK106" s="6" t="s">
        <v>572</v>
      </c>
      <c r="DL106" s="28">
        <f>IFERROR(VLOOKUP(DK106,'Начисление очков 2023'!$V$4:$W$69,2,FALSE),0)</f>
        <v>0</v>
      </c>
      <c r="DM106" s="32" t="s">
        <v>572</v>
      </c>
      <c r="DN106" s="31">
        <f>IFERROR(VLOOKUP(DM106,'Начисление очков 2023'!$Q$4:$R$69,2,FALSE),0)</f>
        <v>0</v>
      </c>
      <c r="DO106" s="6" t="s">
        <v>572</v>
      </c>
      <c r="DP106" s="28">
        <f>IFERROR(VLOOKUP(DO106,'Начисление очков 2023'!$AA$4:$AB$69,2,FALSE),0)</f>
        <v>0</v>
      </c>
      <c r="DQ106" s="32" t="s">
        <v>572</v>
      </c>
      <c r="DR106" s="31">
        <f>IFERROR(VLOOKUP(DQ106,'Начисление очков 2023'!$AA$4:$AB$69,2,FALSE),0)</f>
        <v>0</v>
      </c>
      <c r="DS106" s="6" t="s">
        <v>572</v>
      </c>
      <c r="DT106" s="28">
        <f>IFERROR(VLOOKUP(DS106,'Начисление очков 2023'!$AA$4:$AB$69,2,FALSE),0)</f>
        <v>0</v>
      </c>
      <c r="DU106" s="32" t="s">
        <v>572</v>
      </c>
      <c r="DV106" s="31">
        <f>IFERROR(VLOOKUP(DU106,'Начисление очков 2023'!$AF$4:$AG$69,2,FALSE),0)</f>
        <v>0</v>
      </c>
      <c r="DW106" s="6" t="s">
        <v>572</v>
      </c>
      <c r="DX106" s="28">
        <f>IFERROR(VLOOKUP(DW106,'Начисление очков 2023'!$AA$4:$AB$69,2,FALSE),0)</f>
        <v>0</v>
      </c>
      <c r="DY106" s="32" t="s">
        <v>572</v>
      </c>
      <c r="DZ106" s="31">
        <f>IFERROR(VLOOKUP(DY106,'Начисление очков 2023'!$B$4:$C$69,2,FALSE),0)</f>
        <v>0</v>
      </c>
      <c r="EA106" s="6" t="s">
        <v>572</v>
      </c>
      <c r="EB106" s="28">
        <f>IFERROR(VLOOKUP(EA106,'Начисление очков 2023'!$AA$4:$AB$69,2,FALSE),0)</f>
        <v>0</v>
      </c>
      <c r="EC106" s="32" t="s">
        <v>572</v>
      </c>
      <c r="ED106" s="31">
        <f>IFERROR(VLOOKUP(EC106,'Начисление очков 2023'!$V$4:$W$69,2,FALSE),0)</f>
        <v>0</v>
      </c>
      <c r="EE106" s="6" t="s">
        <v>572</v>
      </c>
      <c r="EF106" s="28">
        <f>IFERROR(VLOOKUP(EE106,'Начисление очков 2023'!$AA$4:$AB$69,2,FALSE),0)</f>
        <v>0</v>
      </c>
      <c r="EG106" s="32" t="s">
        <v>572</v>
      </c>
      <c r="EH106" s="31">
        <f>IFERROR(VLOOKUP(EG106,'Начисление очков 2023'!$AA$4:$AB$69,2,FALSE),0)</f>
        <v>0</v>
      </c>
      <c r="EI106" s="6" t="s">
        <v>572</v>
      </c>
      <c r="EJ106" s="28">
        <f>IFERROR(VLOOKUP(EI106,'Начисление очков 2023'!$G$4:$H$69,2,FALSE),0)</f>
        <v>0</v>
      </c>
      <c r="EK106" s="32" t="s">
        <v>572</v>
      </c>
      <c r="EL106" s="31">
        <f>IFERROR(VLOOKUP(EK106,'Начисление очков 2023'!$V$4:$W$69,2,FALSE),0)</f>
        <v>0</v>
      </c>
      <c r="EM106" s="6" t="s">
        <v>572</v>
      </c>
      <c r="EN106" s="28">
        <f>IFERROR(VLOOKUP(EM106,'Начисление очков 2023'!$B$4:$C$101,2,FALSE),0)</f>
        <v>0</v>
      </c>
      <c r="EO106" s="32" t="s">
        <v>572</v>
      </c>
      <c r="EP106" s="31">
        <f>IFERROR(VLOOKUP(EO106,'Начисление очков 2023'!$AA$4:$AB$69,2,FALSE),0)</f>
        <v>0</v>
      </c>
      <c r="EQ106" s="6" t="s">
        <v>572</v>
      </c>
      <c r="ER106" s="28">
        <f>IFERROR(VLOOKUP(EQ106,'Начисление очков 2023'!$AF$4:$AG$69,2,FALSE),0)</f>
        <v>0</v>
      </c>
      <c r="ES106" s="32" t="s">
        <v>572</v>
      </c>
      <c r="ET106" s="31">
        <f>IFERROR(VLOOKUP(ES106,'Начисление очков 2023'!$B$4:$C$101,2,FALSE),0)</f>
        <v>0</v>
      </c>
      <c r="EU106" s="6" t="s">
        <v>572</v>
      </c>
      <c r="EV106" s="28">
        <f>IFERROR(VLOOKUP(EU106,'Начисление очков 2023'!$G$4:$H$69,2,FALSE),0)</f>
        <v>0</v>
      </c>
      <c r="EW106" s="32" t="s">
        <v>572</v>
      </c>
      <c r="EX106" s="31">
        <f>IFERROR(VLOOKUP(EW106,'Начисление очков 2023'!$AA$4:$AB$69,2,FALSE),0)</f>
        <v>0</v>
      </c>
      <c r="EY106" s="6" t="s">
        <v>572</v>
      </c>
      <c r="EZ106" s="28">
        <f>IFERROR(VLOOKUP(EY106,'Начисление очков 2023'!$AA$4:$AB$69,2,FALSE),0)</f>
        <v>0</v>
      </c>
      <c r="FA106" s="32" t="s">
        <v>572</v>
      </c>
      <c r="FB106" s="31">
        <f>IFERROR(VLOOKUP(FA106,'Начисление очков 2023'!$L$4:$M$69,2,FALSE),0)</f>
        <v>0</v>
      </c>
      <c r="FC106" s="6" t="s">
        <v>572</v>
      </c>
      <c r="FD106" s="28">
        <f>IFERROR(VLOOKUP(FC106,'Начисление очков 2023'!$AF$4:$AG$69,2,FALSE),0)</f>
        <v>0</v>
      </c>
      <c r="FE106" s="32" t="s">
        <v>572</v>
      </c>
      <c r="FF106" s="31">
        <f>IFERROR(VLOOKUP(FE106,'Начисление очков 2023'!$AA$4:$AB$69,2,FALSE),0)</f>
        <v>0</v>
      </c>
      <c r="FG106" s="6" t="s">
        <v>572</v>
      </c>
      <c r="FH106" s="28">
        <f>IFERROR(VLOOKUP(FG106,'Начисление очков 2023'!$G$4:$H$69,2,FALSE),0)</f>
        <v>0</v>
      </c>
      <c r="FI106" s="32" t="s">
        <v>572</v>
      </c>
      <c r="FJ106" s="31">
        <f>IFERROR(VLOOKUP(FI106,'Начисление очков 2023'!$AA$4:$AB$69,2,FALSE),0)</f>
        <v>0</v>
      </c>
      <c r="FK106" s="6" t="s">
        <v>572</v>
      </c>
      <c r="FL106" s="28">
        <f>IFERROR(VLOOKUP(FK106,'Начисление очков 2023'!$AA$4:$AB$69,2,FALSE),0)</f>
        <v>0</v>
      </c>
      <c r="FM106" s="32" t="s">
        <v>572</v>
      </c>
      <c r="FN106" s="31">
        <f>IFERROR(VLOOKUP(FM106,'Начисление очков 2023'!$AA$4:$AB$69,2,FALSE),0)</f>
        <v>0</v>
      </c>
      <c r="FO106" s="6" t="s">
        <v>572</v>
      </c>
      <c r="FP106" s="28">
        <f>IFERROR(VLOOKUP(FO106,'Начисление очков 2023'!$AF$4:$AG$69,2,FALSE),0)</f>
        <v>0</v>
      </c>
      <c r="FQ106" s="109">
        <v>95</v>
      </c>
      <c r="FR106" s="110" t="s">
        <v>563</v>
      </c>
      <c r="FS106" s="110"/>
      <c r="FT106" s="109">
        <v>4</v>
      </c>
      <c r="FU106" s="111"/>
      <c r="FV106" s="108">
        <v>164</v>
      </c>
      <c r="FW106" s="106">
        <v>0</v>
      </c>
      <c r="FX106" s="107" t="s">
        <v>563</v>
      </c>
      <c r="FY106" s="108">
        <v>164</v>
      </c>
      <c r="FZ106" s="127" t="s">
        <v>572</v>
      </c>
      <c r="GA106" s="121">
        <f>IFERROR(VLOOKUP(FZ106,'Начисление очков 2023'!$AA$4:$AB$69,2,FALSE),0)</f>
        <v>0</v>
      </c>
    </row>
    <row r="107" spans="1:183" ht="15.95" customHeight="1" x14ac:dyDescent="0.25">
      <c r="B107" s="6" t="str">
        <f>IFERROR(INDEX('Ласт турнир'!$A$1:$A$96,MATCH($D107,'Ласт турнир'!$B$1:$B$96,0)),"")</f>
        <v/>
      </c>
      <c r="D107" s="39" t="s">
        <v>568</v>
      </c>
      <c r="E107" s="40">
        <f>E106+1</f>
        <v>98</v>
      </c>
      <c r="F107" s="59">
        <f>IF(FQ107=0," ",IF(FQ107-E107=0," ",FQ107-E107))</f>
        <v>-2</v>
      </c>
      <c r="G107" s="44"/>
      <c r="H107" s="54">
        <v>3</v>
      </c>
      <c r="I107" s="134"/>
      <c r="J107" s="139">
        <f>AB107+AP107+BB107+BN107+BR107+SUMPRODUCT(LARGE((T107,V107,X107,Z107,AD107,AF107,AH107,AJ107,AL107,AN107,AR107,AT107,AV107,AX107,AZ107,BD107,BF107,BH107,BJ107,BL107,BP107,BT107,BV107,BX107,BZ107,CB107,CD107,CF107,CH107,CJ107,CL107,CN107,CP107,CR107,CT107,CV107,CX107,CZ107,DB107,DD107,DF107,DH107,DJ107,DL107,DN107,DP107,DR107,DT107,DV107,DX107,DZ107,EB107,ED107,EF107,EH107,EJ107,EL107,EN107,EP107,ER107,ET107,EV107,EX107,EZ107,FB107,FD107,FF107,FH107,FJ107,FL107,FN107,FP107),{1,2,3,4,5,6,7,8}))</f>
        <v>164</v>
      </c>
      <c r="K107" s="135">
        <f>J107-FV107</f>
        <v>0</v>
      </c>
      <c r="L107" s="140" t="str">
        <f>IF(SUMIF(S107:FP107,"&lt;0")&lt;&gt;0,SUMIF(S107:FP107,"&lt;0")*(-1)," ")</f>
        <v xml:space="preserve"> </v>
      </c>
      <c r="M107" s="141">
        <f>T107+V107+X107+Z107+AB107+AD107+AF107+AH107+AJ107+AL107+AN107+AP107+AR107+AT107+AV107+AX107+AZ107+BB107+BD107+BF107+BH107+BJ107+BL107+BN107+BP107+BR107+BT107+BV107+BX107+BZ107+CB107+CD107+CF107+CH107+CJ107+CL107+CN107+CP107+CR107+CT107+CV107+CX107+CZ107+DB107+DD107+DF107+DH107+DJ107+DL107+DN107+DP107+DR107+DT107+DV107+DX107+DZ107+EB107+ED107+EF107+EH107+EJ107+EL107+EN107+EP107+ER107+ET107+EV107+EX107+EZ107+FB107+FD107+FF107+FH107+FJ107+FL107+FN107+FP107</f>
        <v>321</v>
      </c>
      <c r="N107" s="135">
        <f>M107-FY107</f>
        <v>0</v>
      </c>
      <c r="O107" s="136">
        <f>ROUNDUP(COUNTIF(S107:FP107,"&gt; 0")/2,0)</f>
        <v>29</v>
      </c>
      <c r="P107" s="142">
        <f>IF(O107=0,"-",IF(O107-R107&gt;8,J107/(8+R107),J107/O107))</f>
        <v>20.5</v>
      </c>
      <c r="Q107" s="145">
        <f>IF(OR(M107=0,O107=0),"-",M107/O107)</f>
        <v>11.068965517241379</v>
      </c>
      <c r="R107" s="150">
        <f>+IF(AA107="",0,1)+IF(AO107="",0,1)++IF(BA107="",0,1)+IF(BM107="",0,1)+IF(BQ107="",0,1)</f>
        <v>0</v>
      </c>
      <c r="S107" s="6" t="s">
        <v>572</v>
      </c>
      <c r="T107" s="28">
        <f>IFERROR(VLOOKUP(S107,'Начисление очков 2024'!$AA$4:$AB$69,2,FALSE),0)</f>
        <v>0</v>
      </c>
      <c r="U107" s="32" t="s">
        <v>572</v>
      </c>
      <c r="V107" s="31">
        <f>IFERROR(VLOOKUP(U107,'Начисление очков 2024'!$AA$4:$AB$69,2,FALSE),0)</f>
        <v>0</v>
      </c>
      <c r="W107" s="6" t="s">
        <v>572</v>
      </c>
      <c r="X107" s="28">
        <f>IFERROR(VLOOKUP(W107,'Начисление очков 2024'!$L$4:$M$69,2,FALSE),0)</f>
        <v>0</v>
      </c>
      <c r="Y107" s="32" t="s">
        <v>572</v>
      </c>
      <c r="Z107" s="31">
        <f>IFERROR(VLOOKUP(Y107,'Начисление очков 2024'!$AA$4:$AB$69,2,FALSE),0)</f>
        <v>0</v>
      </c>
      <c r="AA107" s="6" t="s">
        <v>572</v>
      </c>
      <c r="AB107" s="28">
        <f>ROUND(IFERROR(VLOOKUP(AA107,'Начисление очков 2024'!$L$4:$M$69,2,FALSE),0)/4,0)</f>
        <v>0</v>
      </c>
      <c r="AC107" s="32" t="s">
        <v>572</v>
      </c>
      <c r="AD107" s="31">
        <f>IFERROR(VLOOKUP(AC107,'Начисление очков 2024'!$AA$4:$AB$69,2,FALSE),0)</f>
        <v>0</v>
      </c>
      <c r="AE107" s="6" t="s">
        <v>572</v>
      </c>
      <c r="AF107" s="28">
        <f>IFERROR(VLOOKUP(AE107,'Начисление очков 2024'!$AA$4:$AB$69,2,FALSE),0)</f>
        <v>0</v>
      </c>
      <c r="AG107" s="32" t="s">
        <v>572</v>
      </c>
      <c r="AH107" s="31">
        <f>IFERROR(VLOOKUP(AG107,'Начисление очков 2024'!$Q$4:$R$69,2,FALSE),0)</f>
        <v>0</v>
      </c>
      <c r="AI107" s="6" t="s">
        <v>572</v>
      </c>
      <c r="AJ107" s="28">
        <f>IFERROR(VLOOKUP(AI107,'Начисление очков 2024'!$AA$4:$AB$69,2,FALSE),0)</f>
        <v>0</v>
      </c>
      <c r="AK107" s="32">
        <v>9</v>
      </c>
      <c r="AL107" s="31">
        <f>IFERROR(VLOOKUP(AK107,'Начисление очков 2024'!$AA$4:$AB$69,2,FALSE),0)</f>
        <v>10</v>
      </c>
      <c r="AM107" s="6" t="s">
        <v>572</v>
      </c>
      <c r="AN107" s="28">
        <f>IFERROR(VLOOKUP(AM107,'Начисление очков 2023'!$AF$4:$AG$69,2,FALSE),0)</f>
        <v>0</v>
      </c>
      <c r="AO107" s="32" t="s">
        <v>572</v>
      </c>
      <c r="AP107" s="31">
        <f>ROUND(IFERROR(VLOOKUP(AO107,'Начисление очков 2024'!$G$4:$H$69,2,FALSE),0)/4,0)</f>
        <v>0</v>
      </c>
      <c r="AQ107" s="6">
        <v>8</v>
      </c>
      <c r="AR107" s="28">
        <f>IFERROR(VLOOKUP(AQ107,'Начисление очков 2024'!$AA$4:$AB$69,2,FALSE),0)</f>
        <v>10</v>
      </c>
      <c r="AS107" s="32" t="s">
        <v>572</v>
      </c>
      <c r="AT107" s="31">
        <f>IFERROR(VLOOKUP(AS107,'Начисление очков 2024'!$G$4:$H$69,2,FALSE),0)</f>
        <v>0</v>
      </c>
      <c r="AU107" s="6" t="s">
        <v>572</v>
      </c>
      <c r="AV107" s="28">
        <f>IFERROR(VLOOKUP(AU107,'Начисление очков 2023'!$V$4:$W$69,2,FALSE),0)</f>
        <v>0</v>
      </c>
      <c r="AW107" s="32" t="s">
        <v>572</v>
      </c>
      <c r="AX107" s="31">
        <f>IFERROR(VLOOKUP(AW107,'Начисление очков 2024'!$Q$4:$R$69,2,FALSE),0)</f>
        <v>0</v>
      </c>
      <c r="AY107" s="6">
        <v>8</v>
      </c>
      <c r="AZ107" s="28">
        <f>IFERROR(VLOOKUP(AY107,'Начисление очков 2024'!$AA$4:$AB$69,2,FALSE),0)</f>
        <v>10</v>
      </c>
      <c r="BA107" s="32" t="s">
        <v>572</v>
      </c>
      <c r="BB107" s="31">
        <f>ROUND(IFERROR(VLOOKUP(BA107,'Начисление очков 2024'!$G$4:$H$69,2,FALSE),0)/4,0)</f>
        <v>0</v>
      </c>
      <c r="BC107" s="6">
        <v>3</v>
      </c>
      <c r="BD107" s="28">
        <f>IFERROR(VLOOKUP(BC107,'Начисление очков 2023'!$AA$4:$AB$69,2,FALSE),0)</f>
        <v>21</v>
      </c>
      <c r="BE107" s="32" t="s">
        <v>572</v>
      </c>
      <c r="BF107" s="31">
        <f>IFERROR(VLOOKUP(BE107,'Начисление очков 2024'!$G$4:$H$69,2,FALSE),0)</f>
        <v>0</v>
      </c>
      <c r="BG107" s="6" t="s">
        <v>572</v>
      </c>
      <c r="BH107" s="28">
        <f>IFERROR(VLOOKUP(BG107,'Начисление очков 2024'!$Q$4:$R$69,2,FALSE),0)</f>
        <v>0</v>
      </c>
      <c r="BI107" s="32">
        <v>8</v>
      </c>
      <c r="BJ107" s="31">
        <f>IFERROR(VLOOKUP(BI107,'Начисление очков 2024'!$AA$4:$AB$69,2,FALSE),0)</f>
        <v>10</v>
      </c>
      <c r="BK107" s="6">
        <v>24</v>
      </c>
      <c r="BL107" s="28">
        <f>IFERROR(VLOOKUP(BK107,'Начисление очков 2023'!$V$4:$W$69,2,FALSE),0)</f>
        <v>7</v>
      </c>
      <c r="BM107" s="32" t="s">
        <v>572</v>
      </c>
      <c r="BN107" s="31">
        <f>ROUND(IFERROR(VLOOKUP(BM107,'Начисление очков 2023'!$L$4:$M$69,2,FALSE),0)/4,0)</f>
        <v>0</v>
      </c>
      <c r="BO107" s="6">
        <v>6</v>
      </c>
      <c r="BP107" s="28">
        <f>IFERROR(VLOOKUP(BO107,'Начисление очков 2023'!$AA$4:$AB$69,2,FALSE),0)</f>
        <v>11</v>
      </c>
      <c r="BQ107" s="32" t="s">
        <v>572</v>
      </c>
      <c r="BR107" s="31">
        <f>ROUND(IFERROR(VLOOKUP(BQ107,'Начисление очков 2023'!$L$4:$M$69,2,FALSE),0)/4,0)</f>
        <v>0</v>
      </c>
      <c r="BS107" s="6">
        <v>1</v>
      </c>
      <c r="BT107" s="28">
        <f>IFERROR(VLOOKUP(BS107,'Начисление очков 2023'!$AA$4:$AB$69,2,FALSE),0)</f>
        <v>35</v>
      </c>
      <c r="BU107" s="32" t="s">
        <v>572</v>
      </c>
      <c r="BV107" s="31">
        <f>IFERROR(VLOOKUP(BU107,'Начисление очков 2023'!$L$4:$M$69,2,FALSE),0)</f>
        <v>0</v>
      </c>
      <c r="BW107" s="6">
        <v>2</v>
      </c>
      <c r="BX107" s="28">
        <f>IFERROR(VLOOKUP(BW107,'Начисление очков 2023'!$AA$4:$AB$69,2,FALSE),0)</f>
        <v>25</v>
      </c>
      <c r="BY107" s="32" t="s">
        <v>572</v>
      </c>
      <c r="BZ107" s="31">
        <f>IFERROR(VLOOKUP(BY107,'Начисление очков 2023'!$AF$4:$AG$69,2,FALSE),0)</f>
        <v>0</v>
      </c>
      <c r="CA107" s="6" t="s">
        <v>572</v>
      </c>
      <c r="CB107" s="28">
        <f>IFERROR(VLOOKUP(CA107,'Начисление очков 2023'!$V$4:$W$69,2,FALSE),0)</f>
        <v>0</v>
      </c>
      <c r="CC107" s="32">
        <v>5</v>
      </c>
      <c r="CD107" s="31">
        <f>IFERROR(VLOOKUP(CC107,'Начисление очков 2023'!$AA$4:$AB$69,2,FALSE),0)</f>
        <v>12</v>
      </c>
      <c r="CE107" s="47"/>
      <c r="CF107" s="96"/>
      <c r="CG107" s="32" t="s">
        <v>572</v>
      </c>
      <c r="CH107" s="31">
        <f>IFERROR(VLOOKUP(CG107,'Начисление очков 2023'!$AA$4:$AB$69,2,FALSE),0)</f>
        <v>0</v>
      </c>
      <c r="CI107" s="6" t="s">
        <v>572</v>
      </c>
      <c r="CJ107" s="28">
        <f>IFERROR(VLOOKUP(CI107,'Начисление очков 2023_1'!$B$4:$C$117,2,FALSE),0)</f>
        <v>0</v>
      </c>
      <c r="CK107" s="32">
        <v>48</v>
      </c>
      <c r="CL107" s="31">
        <f>IFERROR(VLOOKUP(CK107,'Начисление очков 2023'!$V$4:$W$69,2,FALSE),0)</f>
        <v>2</v>
      </c>
      <c r="CM107" s="6" t="s">
        <v>572</v>
      </c>
      <c r="CN107" s="28">
        <f>IFERROR(VLOOKUP(CM107,'Начисление очков 2023'!$AF$4:$AG$69,2,FALSE),0)</f>
        <v>0</v>
      </c>
      <c r="CO107" s="32" t="s">
        <v>572</v>
      </c>
      <c r="CP107" s="31">
        <f>IFERROR(VLOOKUP(CO107,'Начисление очков 2023'!$G$4:$H$69,2,FALSE),0)</f>
        <v>0</v>
      </c>
      <c r="CQ107" s="6">
        <v>9</v>
      </c>
      <c r="CR107" s="28">
        <f>IFERROR(VLOOKUP(CQ107,'Начисление очков 2023'!$AA$4:$AB$69,2,FALSE),0)</f>
        <v>10</v>
      </c>
      <c r="CS107" s="32">
        <v>24</v>
      </c>
      <c r="CT107" s="31">
        <f>IFERROR(VLOOKUP(CS107,'Начисление очков 2023'!$Q$4:$R$69,2,FALSE),0)</f>
        <v>8</v>
      </c>
      <c r="CU107" s="6" t="s">
        <v>572</v>
      </c>
      <c r="CV107" s="28">
        <f>IFERROR(VLOOKUP(CU107,'Начисление очков 2023'!$AF$4:$AG$69,2,FALSE),0)</f>
        <v>0</v>
      </c>
      <c r="CW107" s="32">
        <v>2</v>
      </c>
      <c r="CX107" s="31">
        <f>IFERROR(VLOOKUP(CW107,'Начисление очков 2023'!$AA$4:$AB$69,2,FALSE),0)</f>
        <v>25</v>
      </c>
      <c r="CY107" s="6">
        <v>5</v>
      </c>
      <c r="CZ107" s="28">
        <f>IFERROR(VLOOKUP(CY107,'Начисление очков 2023'!$AA$4:$AB$69,2,FALSE),0)</f>
        <v>12</v>
      </c>
      <c r="DA107" s="32" t="s">
        <v>572</v>
      </c>
      <c r="DB107" s="31">
        <f>IFERROR(VLOOKUP(DA107,'Начисление очков 2023'!$L$4:$M$69,2,FALSE),0)</f>
        <v>0</v>
      </c>
      <c r="DC107" s="6">
        <v>40</v>
      </c>
      <c r="DD107" s="28">
        <f>IFERROR(VLOOKUP(DC107,'Начисление очков 2023'!$L$4:$M$69,2,FALSE),0)</f>
        <v>3</v>
      </c>
      <c r="DE107" s="32" t="s">
        <v>572</v>
      </c>
      <c r="DF107" s="31">
        <f>IFERROR(VLOOKUP(DE107,'Начисление очков 2023'!$G$4:$H$69,2,FALSE),0)</f>
        <v>0</v>
      </c>
      <c r="DG107" s="6">
        <v>6</v>
      </c>
      <c r="DH107" s="28">
        <f>IFERROR(VLOOKUP(DG107,'Начисление очков 2023'!$AA$4:$AB$69,2,FALSE),0)</f>
        <v>11</v>
      </c>
      <c r="DI107" s="32" t="s">
        <v>572</v>
      </c>
      <c r="DJ107" s="31">
        <f>IFERROR(VLOOKUP(DI107,'Начисление очков 2023'!$AF$4:$AG$69,2,FALSE),0)</f>
        <v>0</v>
      </c>
      <c r="DK107" s="6" t="s">
        <v>572</v>
      </c>
      <c r="DL107" s="28">
        <f>IFERROR(VLOOKUP(DK107,'Начисление очков 2023'!$V$4:$W$69,2,FALSE),0)</f>
        <v>0</v>
      </c>
      <c r="DM107" s="32" t="s">
        <v>572</v>
      </c>
      <c r="DN107" s="31">
        <f>IFERROR(VLOOKUP(DM107,'Начисление очков 2023'!$Q$4:$R$69,2,FALSE),0)</f>
        <v>0</v>
      </c>
      <c r="DO107" s="6">
        <v>12</v>
      </c>
      <c r="DP107" s="28">
        <f>IFERROR(VLOOKUP(DO107,'Начисление очков 2023'!$AA$4:$AB$69,2,FALSE),0)</f>
        <v>8</v>
      </c>
      <c r="DQ107" s="32">
        <v>12</v>
      </c>
      <c r="DR107" s="31">
        <f>IFERROR(VLOOKUP(DQ107,'Начисление очков 2023'!$AA$4:$AB$69,2,FALSE),0)</f>
        <v>8</v>
      </c>
      <c r="DS107" s="6">
        <v>32</v>
      </c>
      <c r="DT107" s="28">
        <f>IFERROR(VLOOKUP(DS107,'Начисление очков 2023'!$AA$4:$AB$69,2,FALSE),0)</f>
        <v>2</v>
      </c>
      <c r="DU107" s="32" t="s">
        <v>572</v>
      </c>
      <c r="DV107" s="31">
        <f>IFERROR(VLOOKUP(DU107,'Начисление очков 2023'!$AF$4:$AG$69,2,FALSE),0)</f>
        <v>0</v>
      </c>
      <c r="DW107" s="6" t="s">
        <v>572</v>
      </c>
      <c r="DX107" s="28">
        <f>IFERROR(VLOOKUP(DW107,'Начисление очков 2023'!$AA$4:$AB$69,2,FALSE),0)</f>
        <v>0</v>
      </c>
      <c r="DY107" s="32">
        <v>64</v>
      </c>
      <c r="DZ107" s="31">
        <f>IFERROR(VLOOKUP(DY107,'Начисление очков 2023'!$B$4:$C$69,2,FALSE),0)</f>
        <v>14</v>
      </c>
      <c r="EA107" s="6" t="s">
        <v>572</v>
      </c>
      <c r="EB107" s="28">
        <f>IFERROR(VLOOKUP(EA107,'Начисление очков 2023'!$AA$4:$AB$69,2,FALSE),0)</f>
        <v>0</v>
      </c>
      <c r="EC107" s="32" t="s">
        <v>572</v>
      </c>
      <c r="ED107" s="31">
        <f>IFERROR(VLOOKUP(EC107,'Начисление очков 2023'!$V$4:$W$69,2,FALSE),0)</f>
        <v>0</v>
      </c>
      <c r="EE107" s="6">
        <v>32</v>
      </c>
      <c r="EF107" s="28">
        <f>IFERROR(VLOOKUP(EE107,'Начисление очков 2023'!$AA$4:$AB$69,2,FALSE),0)</f>
        <v>2</v>
      </c>
      <c r="EG107" s="32" t="s">
        <v>572</v>
      </c>
      <c r="EH107" s="31">
        <f>IFERROR(VLOOKUP(EG107,'Начисление очков 2023'!$AA$4:$AB$69,2,FALSE),0)</f>
        <v>0</v>
      </c>
      <c r="EI107" s="6" t="s">
        <v>572</v>
      </c>
      <c r="EJ107" s="28">
        <f>IFERROR(VLOOKUP(EI107,'Начисление очков 2023'!$G$4:$H$69,2,FALSE),0)</f>
        <v>0</v>
      </c>
      <c r="EK107" s="32" t="s">
        <v>572</v>
      </c>
      <c r="EL107" s="31">
        <f>IFERROR(VLOOKUP(EK107,'Начисление очков 2023'!$V$4:$W$69,2,FALSE),0)</f>
        <v>0</v>
      </c>
      <c r="EM107" s="6">
        <v>48</v>
      </c>
      <c r="EN107" s="28">
        <f>IFERROR(VLOOKUP(EM107,'Начисление очков 2023'!$B$4:$C$101,2,FALSE),0)</f>
        <v>19</v>
      </c>
      <c r="EO107" s="32">
        <v>16</v>
      </c>
      <c r="EP107" s="31">
        <f>IFERROR(VLOOKUP(EO107,'Начисление очков 2023'!$AA$4:$AB$69,2,FALSE),0)</f>
        <v>7</v>
      </c>
      <c r="EQ107" s="6" t="s">
        <v>572</v>
      </c>
      <c r="ER107" s="28">
        <f>IFERROR(VLOOKUP(EQ107,'Начисление очков 2023'!$AF$4:$AG$69,2,FALSE),0)</f>
        <v>0</v>
      </c>
      <c r="ES107" s="32" t="s">
        <v>572</v>
      </c>
      <c r="ET107" s="31">
        <f>IFERROR(VLOOKUP(ES107,'Начисление очков 2023'!$B$4:$C$101,2,FALSE),0)</f>
        <v>0</v>
      </c>
      <c r="EU107" s="6" t="s">
        <v>572</v>
      </c>
      <c r="EV107" s="28">
        <f>IFERROR(VLOOKUP(EU107,'Начисление очков 2023'!$G$4:$H$69,2,FALSE),0)</f>
        <v>0</v>
      </c>
      <c r="EW107" s="32">
        <v>16</v>
      </c>
      <c r="EX107" s="31">
        <f>IFERROR(VLOOKUP(EW107,'Начисление очков 2023'!$AA$4:$AB$69,2,FALSE),0)</f>
        <v>7</v>
      </c>
      <c r="EY107" s="6" t="s">
        <v>572</v>
      </c>
      <c r="EZ107" s="28">
        <f>IFERROR(VLOOKUP(EY107,'Начисление очков 2023'!$AA$4:$AB$69,2,FALSE),0)</f>
        <v>0</v>
      </c>
      <c r="FA107" s="32" t="s">
        <v>572</v>
      </c>
      <c r="FB107" s="31">
        <f>IFERROR(VLOOKUP(FA107,'Начисление очков 2023'!$L$4:$M$69,2,FALSE),0)</f>
        <v>0</v>
      </c>
      <c r="FC107" s="6" t="s">
        <v>572</v>
      </c>
      <c r="FD107" s="28">
        <f>IFERROR(VLOOKUP(FC107,'Начисление очков 2023'!$AF$4:$AG$69,2,FALSE),0)</f>
        <v>0</v>
      </c>
      <c r="FE107" s="32">
        <v>16</v>
      </c>
      <c r="FF107" s="31">
        <f>IFERROR(VLOOKUP(FE107,'Начисление очков 2023'!$AA$4:$AB$69,2,FALSE),0)</f>
        <v>7</v>
      </c>
      <c r="FG107" s="6" t="s">
        <v>572</v>
      </c>
      <c r="FH107" s="28">
        <f>IFERROR(VLOOKUP(FG107,'Начисление очков 2023'!$G$4:$H$69,2,FALSE),0)</f>
        <v>0</v>
      </c>
      <c r="FI107" s="32">
        <v>8</v>
      </c>
      <c r="FJ107" s="31">
        <f>IFERROR(VLOOKUP(FI107,'Начисление очков 2023'!$AA$4:$AB$69,2,FALSE),0)</f>
        <v>10</v>
      </c>
      <c r="FK107" s="6" t="s">
        <v>572</v>
      </c>
      <c r="FL107" s="28">
        <f>IFERROR(VLOOKUP(FK107,'Начисление очков 2023'!$AA$4:$AB$69,2,FALSE),0)</f>
        <v>0</v>
      </c>
      <c r="FM107" s="32">
        <v>32</v>
      </c>
      <c r="FN107" s="31">
        <f>IFERROR(VLOOKUP(FM107,'Начисление очков 2023'!$AA$4:$AB$69,2,FALSE),0)</f>
        <v>2</v>
      </c>
      <c r="FO107" s="6">
        <v>3</v>
      </c>
      <c r="FP107" s="28">
        <f>IFERROR(VLOOKUP(FO107,'Начисление очков 2023'!$AF$4:$AG$69,2,FALSE),0)</f>
        <v>13</v>
      </c>
      <c r="FQ107" s="109">
        <v>96</v>
      </c>
      <c r="FR107" s="110" t="s">
        <v>563</v>
      </c>
      <c r="FS107" s="110"/>
      <c r="FT107" s="109">
        <v>3</v>
      </c>
      <c r="FU107" s="111"/>
      <c r="FV107" s="108">
        <v>164</v>
      </c>
      <c r="FW107" s="106">
        <v>0</v>
      </c>
      <c r="FX107" s="107" t="s">
        <v>563</v>
      </c>
      <c r="FY107" s="108">
        <v>321</v>
      </c>
      <c r="FZ107" s="127" t="s">
        <v>572</v>
      </c>
      <c r="GA107" s="121">
        <f>IFERROR(VLOOKUP(FZ107,'Начисление очков 2023'!$AA$4:$AB$69,2,FALSE),0)</f>
        <v>0</v>
      </c>
    </row>
    <row r="108" spans="1:183" ht="15.95" customHeight="1" x14ac:dyDescent="0.25">
      <c r="B108" s="6" t="str">
        <f>IFERROR(INDEX('Ласт турнир'!$A$1:$A$96,MATCH($D108,'Ласт турнир'!$B$1:$B$96,0)),"")</f>
        <v/>
      </c>
      <c r="D108" s="39" t="s">
        <v>324</v>
      </c>
      <c r="E108" s="40">
        <f>E107+1</f>
        <v>99</v>
      </c>
      <c r="F108" s="59">
        <f>IF(FQ108=0," ",IF(FQ108-E108=0," ",FQ108-E108))</f>
        <v>-1</v>
      </c>
      <c r="G108" s="44"/>
      <c r="H108" s="54">
        <v>3.5</v>
      </c>
      <c r="I108" s="134"/>
      <c r="J108" s="139">
        <f>AB108+AP108+BB108+BN108+BR108+SUMPRODUCT(LARGE((T108,V108,X108,Z108,AD108,AF108,AH108,AJ108,AL108,AN108,AR108,AT108,AV108,AX108,AZ108,BD108,BF108,BH108,BJ108,BL108,BP108,BT108,BV108,BX108,BZ108,CB108,CD108,CF108,CH108,CJ108,CL108,CN108,CP108,CR108,CT108,CV108,CX108,CZ108,DB108,DD108,DF108,DH108,DJ108,DL108,DN108,DP108,DR108,DT108,DV108,DX108,DZ108,EB108,ED108,EF108,EH108,EJ108,EL108,EN108,EP108,ER108,ET108,EV108,EX108,EZ108,FB108,FD108,FF108,FH108,FJ108,FL108,FN108,FP108),{1,2,3,4,5,6,7,8}))</f>
        <v>158</v>
      </c>
      <c r="K108" s="135">
        <f>J108-FV108</f>
        <v>0</v>
      </c>
      <c r="L108" s="140" t="str">
        <f>IF(SUMIF(S108:FP108,"&lt;0")&lt;&gt;0,SUMIF(S108:FP108,"&lt;0")*(-1)," ")</f>
        <v xml:space="preserve"> </v>
      </c>
      <c r="M108" s="141">
        <f>T108+V108+X108+Z108+AB108+AD108+AF108+AH108+AJ108+AL108+AN108+AP108+AR108+AT108+AV108+AX108+AZ108+BB108+BD108+BF108+BH108+BJ108+BL108+BN108+BP108+BR108+BT108+BV108+BX108+BZ108+CB108+CD108+CF108+CH108+CJ108+CL108+CN108+CP108+CR108+CT108+CV108+CX108+CZ108+DB108+DD108+DF108+DH108+DJ108+DL108+DN108+DP108+DR108+DT108+DV108+DX108+DZ108+EB108+ED108+EF108+EH108+EJ108+EL108+EN108+EP108+ER108+ET108+EV108+EX108+EZ108+FB108+FD108+FF108+FH108+FJ108+FL108+FN108+FP108</f>
        <v>185</v>
      </c>
      <c r="N108" s="135">
        <f>M108-FY108</f>
        <v>0</v>
      </c>
      <c r="O108" s="136">
        <f>ROUNDUP(COUNTIF(S108:FP108,"&gt; 0")/2,0)</f>
        <v>12</v>
      </c>
      <c r="P108" s="142">
        <f>IF(O108=0,"-",IF(O108-R108&gt;8,J108/(8+R108),J108/O108))</f>
        <v>19.75</v>
      </c>
      <c r="Q108" s="145">
        <f>IF(OR(M108=0,O108=0),"-",M108/O108)</f>
        <v>15.416666666666666</v>
      </c>
      <c r="R108" s="150">
        <f>+IF(AA108="",0,1)+IF(AO108="",0,1)++IF(BA108="",0,1)+IF(BM108="",0,1)+IF(BQ108="",0,1)</f>
        <v>0</v>
      </c>
      <c r="S108" s="6" t="s">
        <v>572</v>
      </c>
      <c r="T108" s="28">
        <f>IFERROR(VLOOKUP(S108,'Начисление очков 2024'!$AA$4:$AB$69,2,FALSE),0)</f>
        <v>0</v>
      </c>
      <c r="U108" s="32" t="s">
        <v>572</v>
      </c>
      <c r="V108" s="31">
        <f>IFERROR(VLOOKUP(U108,'Начисление очков 2024'!$AA$4:$AB$69,2,FALSE),0)</f>
        <v>0</v>
      </c>
      <c r="W108" s="6" t="s">
        <v>572</v>
      </c>
      <c r="X108" s="28">
        <f>IFERROR(VLOOKUP(W108,'Начисление очков 2024'!$L$4:$M$69,2,FALSE),0)</f>
        <v>0</v>
      </c>
      <c r="Y108" s="32" t="s">
        <v>572</v>
      </c>
      <c r="Z108" s="31">
        <f>IFERROR(VLOOKUP(Y108,'Начисление очков 2024'!$AA$4:$AB$69,2,FALSE),0)</f>
        <v>0</v>
      </c>
      <c r="AA108" s="6" t="s">
        <v>572</v>
      </c>
      <c r="AB108" s="28">
        <f>ROUND(IFERROR(VLOOKUP(AA108,'Начисление очков 2024'!$L$4:$M$69,2,FALSE),0)/4,0)</f>
        <v>0</v>
      </c>
      <c r="AC108" s="32" t="s">
        <v>572</v>
      </c>
      <c r="AD108" s="31">
        <f>IFERROR(VLOOKUP(AC108,'Начисление очков 2024'!$AA$4:$AB$69,2,FALSE),0)</f>
        <v>0</v>
      </c>
      <c r="AE108" s="6" t="s">
        <v>572</v>
      </c>
      <c r="AF108" s="28">
        <f>IFERROR(VLOOKUP(AE108,'Начисление очков 2024'!$AA$4:$AB$69,2,FALSE),0)</f>
        <v>0</v>
      </c>
      <c r="AG108" s="32" t="s">
        <v>572</v>
      </c>
      <c r="AH108" s="31">
        <f>IFERROR(VLOOKUP(AG108,'Начисление очков 2024'!$Q$4:$R$69,2,FALSE),0)</f>
        <v>0</v>
      </c>
      <c r="AI108" s="6" t="s">
        <v>572</v>
      </c>
      <c r="AJ108" s="28">
        <f>IFERROR(VLOOKUP(AI108,'Начисление очков 2024'!$AA$4:$AB$69,2,FALSE),0)</f>
        <v>0</v>
      </c>
      <c r="AK108" s="32" t="s">
        <v>572</v>
      </c>
      <c r="AL108" s="31">
        <f>IFERROR(VLOOKUP(AK108,'Начисление очков 2024'!$AA$4:$AB$69,2,FALSE),0)</f>
        <v>0</v>
      </c>
      <c r="AM108" s="6" t="s">
        <v>572</v>
      </c>
      <c r="AN108" s="28">
        <f>IFERROR(VLOOKUP(AM108,'Начисление очков 2023'!$AF$4:$AG$69,2,FALSE),0)</f>
        <v>0</v>
      </c>
      <c r="AO108" s="32" t="s">
        <v>572</v>
      </c>
      <c r="AP108" s="31">
        <f>ROUND(IFERROR(VLOOKUP(AO108,'Начисление очков 2024'!$G$4:$H$69,2,FALSE),0)/4,0)</f>
        <v>0</v>
      </c>
      <c r="AQ108" s="6" t="s">
        <v>572</v>
      </c>
      <c r="AR108" s="28">
        <f>IFERROR(VLOOKUP(AQ108,'Начисление очков 2024'!$AA$4:$AB$69,2,FALSE),0)</f>
        <v>0</v>
      </c>
      <c r="AS108" s="32" t="s">
        <v>572</v>
      </c>
      <c r="AT108" s="31">
        <f>IFERROR(VLOOKUP(AS108,'Начисление очков 2024'!$G$4:$H$69,2,FALSE),0)</f>
        <v>0</v>
      </c>
      <c r="AU108" s="6" t="s">
        <v>572</v>
      </c>
      <c r="AV108" s="28">
        <f>IFERROR(VLOOKUP(AU108,'Начисление очков 2023'!$V$4:$W$69,2,FALSE),0)</f>
        <v>0</v>
      </c>
      <c r="AW108" s="32" t="s">
        <v>572</v>
      </c>
      <c r="AX108" s="31">
        <f>IFERROR(VLOOKUP(AW108,'Начисление очков 2024'!$Q$4:$R$69,2,FALSE),0)</f>
        <v>0</v>
      </c>
      <c r="AY108" s="6" t="s">
        <v>572</v>
      </c>
      <c r="AZ108" s="28">
        <f>IFERROR(VLOOKUP(AY108,'Начисление очков 2024'!$AA$4:$AB$69,2,FALSE),0)</f>
        <v>0</v>
      </c>
      <c r="BA108" s="32" t="s">
        <v>572</v>
      </c>
      <c r="BB108" s="31">
        <f>ROUND(IFERROR(VLOOKUP(BA108,'Начисление очков 2024'!$G$4:$H$69,2,FALSE),0)/4,0)</f>
        <v>0</v>
      </c>
      <c r="BC108" s="6" t="s">
        <v>572</v>
      </c>
      <c r="BD108" s="28">
        <f>IFERROR(VLOOKUP(BC108,'Начисление очков 2023'!$AA$4:$AB$69,2,FALSE),0)</f>
        <v>0</v>
      </c>
      <c r="BE108" s="32" t="s">
        <v>572</v>
      </c>
      <c r="BF108" s="31">
        <f>IFERROR(VLOOKUP(BE108,'Начисление очков 2024'!$G$4:$H$69,2,FALSE),0)</f>
        <v>0</v>
      </c>
      <c r="BG108" s="6" t="s">
        <v>572</v>
      </c>
      <c r="BH108" s="28">
        <f>IFERROR(VLOOKUP(BG108,'Начисление очков 2024'!$Q$4:$R$69,2,FALSE),0)</f>
        <v>0</v>
      </c>
      <c r="BI108" s="32" t="s">
        <v>572</v>
      </c>
      <c r="BJ108" s="31">
        <f>IFERROR(VLOOKUP(BI108,'Начисление очков 2024'!$AA$4:$AB$69,2,FALSE),0)</f>
        <v>0</v>
      </c>
      <c r="BK108" s="6" t="s">
        <v>572</v>
      </c>
      <c r="BL108" s="28">
        <f>IFERROR(VLOOKUP(BK108,'Начисление очков 2023'!$V$4:$W$69,2,FALSE),0)</f>
        <v>0</v>
      </c>
      <c r="BM108" s="32" t="s">
        <v>572</v>
      </c>
      <c r="BN108" s="31">
        <f>ROUND(IFERROR(VLOOKUP(BM108,'Начисление очков 2023'!$L$4:$M$69,2,FALSE),0)/4,0)</f>
        <v>0</v>
      </c>
      <c r="BO108" s="6" t="s">
        <v>572</v>
      </c>
      <c r="BP108" s="28">
        <f>IFERROR(VLOOKUP(BO108,'Начисление очков 2023'!$AA$4:$AB$69,2,FALSE),0)</f>
        <v>0</v>
      </c>
      <c r="BQ108" s="32" t="s">
        <v>572</v>
      </c>
      <c r="BR108" s="31">
        <f>ROUND(IFERROR(VLOOKUP(BQ108,'Начисление очков 2023'!$L$4:$M$69,2,FALSE),0)/4,0)</f>
        <v>0</v>
      </c>
      <c r="BS108" s="6" t="s">
        <v>572</v>
      </c>
      <c r="BT108" s="28">
        <f>IFERROR(VLOOKUP(BS108,'Начисление очков 2023'!$AA$4:$AB$69,2,FALSE),0)</f>
        <v>0</v>
      </c>
      <c r="BU108" s="32" t="s">
        <v>572</v>
      </c>
      <c r="BV108" s="31">
        <f>IFERROR(VLOOKUP(BU108,'Начисление очков 2023'!$L$4:$M$69,2,FALSE),0)</f>
        <v>0</v>
      </c>
      <c r="BW108" s="6" t="s">
        <v>572</v>
      </c>
      <c r="BX108" s="28">
        <f>IFERROR(VLOOKUP(BW108,'Начисление очков 2023'!$AA$4:$AB$69,2,FALSE),0)</f>
        <v>0</v>
      </c>
      <c r="BY108" s="32" t="s">
        <v>572</v>
      </c>
      <c r="BZ108" s="31">
        <f>IFERROR(VLOOKUP(BY108,'Начисление очков 2023'!$AF$4:$AG$69,2,FALSE),0)</f>
        <v>0</v>
      </c>
      <c r="CA108" s="6" t="s">
        <v>572</v>
      </c>
      <c r="CB108" s="28">
        <f>IFERROR(VLOOKUP(CA108,'Начисление очков 2023'!$V$4:$W$69,2,FALSE),0)</f>
        <v>0</v>
      </c>
      <c r="CC108" s="32" t="s">
        <v>572</v>
      </c>
      <c r="CD108" s="31">
        <f>IFERROR(VLOOKUP(CC108,'Начисление очков 2023'!$AA$4:$AB$69,2,FALSE),0)</f>
        <v>0</v>
      </c>
      <c r="CE108" s="47"/>
      <c r="CF108" s="96"/>
      <c r="CG108" s="32" t="s">
        <v>572</v>
      </c>
      <c r="CH108" s="31">
        <f>IFERROR(VLOOKUP(CG108,'Начисление очков 2023'!$AA$4:$AB$69,2,FALSE),0)</f>
        <v>0</v>
      </c>
      <c r="CI108" s="6">
        <v>70</v>
      </c>
      <c r="CJ108" s="28">
        <f>IFERROR(VLOOKUP(CI108,'Начисление очков 2023_1'!$B$4:$C$117,2,FALSE),0)</f>
        <v>11</v>
      </c>
      <c r="CK108" s="32">
        <v>16</v>
      </c>
      <c r="CL108" s="31">
        <f>IFERROR(VLOOKUP(CK108,'Начисление очков 2023'!$V$4:$W$69,2,FALSE),0)</f>
        <v>17</v>
      </c>
      <c r="CM108" s="6" t="s">
        <v>572</v>
      </c>
      <c r="CN108" s="28">
        <f>IFERROR(VLOOKUP(CM108,'Начисление очков 2023'!$AF$4:$AG$69,2,FALSE),0)</f>
        <v>0</v>
      </c>
      <c r="CO108" s="32" t="s">
        <v>572</v>
      </c>
      <c r="CP108" s="31">
        <f>IFERROR(VLOOKUP(CO108,'Начисление очков 2023'!$G$4:$H$69,2,FALSE),0)</f>
        <v>0</v>
      </c>
      <c r="CQ108" s="6" t="s">
        <v>572</v>
      </c>
      <c r="CR108" s="28">
        <f>IFERROR(VLOOKUP(CQ108,'Начисление очков 2023'!$AA$4:$AB$69,2,FALSE),0)</f>
        <v>0</v>
      </c>
      <c r="CS108" s="32">
        <v>32</v>
      </c>
      <c r="CT108" s="31">
        <f>IFERROR(VLOOKUP(CS108,'Начисление очков 2023'!$Q$4:$R$69,2,FALSE),0)</f>
        <v>6</v>
      </c>
      <c r="CU108" s="6" t="s">
        <v>572</v>
      </c>
      <c r="CV108" s="28">
        <f>IFERROR(VLOOKUP(CU108,'Начисление очков 2023'!$AF$4:$AG$69,2,FALSE),0)</f>
        <v>0</v>
      </c>
      <c r="CW108" s="32" t="s">
        <v>572</v>
      </c>
      <c r="CX108" s="31">
        <f>IFERROR(VLOOKUP(CW108,'Начисление очков 2023'!$AA$4:$AB$69,2,FALSE),0)</f>
        <v>0</v>
      </c>
      <c r="CY108" s="6" t="s">
        <v>572</v>
      </c>
      <c r="CZ108" s="28">
        <f>IFERROR(VLOOKUP(CY108,'Начисление очков 2023'!$AA$4:$AB$69,2,FALSE),0)</f>
        <v>0</v>
      </c>
      <c r="DA108" s="32" t="s">
        <v>572</v>
      </c>
      <c r="DB108" s="31">
        <f>IFERROR(VLOOKUP(DA108,'Начисление очков 2023'!$L$4:$M$69,2,FALSE),0)</f>
        <v>0</v>
      </c>
      <c r="DC108" s="6">
        <v>24</v>
      </c>
      <c r="DD108" s="28">
        <f>IFERROR(VLOOKUP(DC108,'Начисление очков 2023'!$L$4:$M$69,2,FALSE),0)</f>
        <v>12</v>
      </c>
      <c r="DE108" s="32" t="s">
        <v>572</v>
      </c>
      <c r="DF108" s="31">
        <f>IFERROR(VLOOKUP(DE108,'Начисление очков 2023'!$G$4:$H$69,2,FALSE),0)</f>
        <v>0</v>
      </c>
      <c r="DG108" s="6" t="s">
        <v>572</v>
      </c>
      <c r="DH108" s="28">
        <f>IFERROR(VLOOKUP(DG108,'Начисление очков 2023'!$AA$4:$AB$69,2,FALSE),0)</f>
        <v>0</v>
      </c>
      <c r="DI108" s="32" t="s">
        <v>572</v>
      </c>
      <c r="DJ108" s="31">
        <f>IFERROR(VLOOKUP(DI108,'Начисление очков 2023'!$AF$4:$AG$69,2,FALSE),0)</f>
        <v>0</v>
      </c>
      <c r="DK108" s="6" t="s">
        <v>572</v>
      </c>
      <c r="DL108" s="28">
        <f>IFERROR(VLOOKUP(DK108,'Начисление очков 2023'!$V$4:$W$69,2,FALSE),0)</f>
        <v>0</v>
      </c>
      <c r="DM108" s="32">
        <v>20</v>
      </c>
      <c r="DN108" s="31">
        <f>IFERROR(VLOOKUP(DM108,'Начисление очков 2023'!$Q$4:$R$69,2,FALSE),0)</f>
        <v>9</v>
      </c>
      <c r="DO108" s="6" t="s">
        <v>572</v>
      </c>
      <c r="DP108" s="28">
        <f>IFERROR(VLOOKUP(DO108,'Начисление очков 2023'!$AA$4:$AB$69,2,FALSE),0)</f>
        <v>0</v>
      </c>
      <c r="DQ108" s="32" t="s">
        <v>572</v>
      </c>
      <c r="DR108" s="31">
        <f>IFERROR(VLOOKUP(DQ108,'Начисление очков 2023'!$AA$4:$AB$69,2,FALSE),0)</f>
        <v>0</v>
      </c>
      <c r="DS108" s="6" t="s">
        <v>572</v>
      </c>
      <c r="DT108" s="28">
        <f>IFERROR(VLOOKUP(DS108,'Начисление очков 2023'!$AA$4:$AB$69,2,FALSE),0)</f>
        <v>0</v>
      </c>
      <c r="DU108" s="32" t="s">
        <v>572</v>
      </c>
      <c r="DV108" s="31">
        <f>IFERROR(VLOOKUP(DU108,'Начисление очков 2023'!$AF$4:$AG$69,2,FALSE),0)</f>
        <v>0</v>
      </c>
      <c r="DW108" s="6" t="s">
        <v>572</v>
      </c>
      <c r="DX108" s="28">
        <f>IFERROR(VLOOKUP(DW108,'Начисление очков 2023'!$AA$4:$AB$69,2,FALSE),0)</f>
        <v>0</v>
      </c>
      <c r="DY108" s="32">
        <v>40</v>
      </c>
      <c r="DZ108" s="31">
        <f>IFERROR(VLOOKUP(DY108,'Начисление очков 2023'!$B$4:$C$69,2,FALSE),0)</f>
        <v>25</v>
      </c>
      <c r="EA108" s="6" t="s">
        <v>572</v>
      </c>
      <c r="EB108" s="28">
        <f>IFERROR(VLOOKUP(EA108,'Начисление очков 2023'!$AA$4:$AB$69,2,FALSE),0)</f>
        <v>0</v>
      </c>
      <c r="EC108" s="32">
        <v>24</v>
      </c>
      <c r="ED108" s="31">
        <f>IFERROR(VLOOKUP(EC108,'Начисление очков 2023'!$V$4:$W$69,2,FALSE),0)</f>
        <v>7</v>
      </c>
      <c r="EE108" s="6" t="s">
        <v>572</v>
      </c>
      <c r="EF108" s="28">
        <f>IFERROR(VLOOKUP(EE108,'Начисление очков 2023'!$AA$4:$AB$69,2,FALSE),0)</f>
        <v>0</v>
      </c>
      <c r="EG108" s="32">
        <v>3</v>
      </c>
      <c r="EH108" s="31">
        <f>IFERROR(VLOOKUP(EG108,'Начисление очков 2023'!$AA$4:$AB$69,2,FALSE),0)</f>
        <v>21</v>
      </c>
      <c r="EI108" s="6" t="s">
        <v>572</v>
      </c>
      <c r="EJ108" s="28">
        <f>IFERROR(VLOOKUP(EI108,'Начисление очков 2023'!$G$4:$H$69,2,FALSE),0)</f>
        <v>0</v>
      </c>
      <c r="EK108" s="32">
        <v>10</v>
      </c>
      <c r="EL108" s="31">
        <f>IFERROR(VLOOKUP(EK108,'Начисление очков 2023'!$V$4:$W$69,2,FALSE),0)</f>
        <v>25</v>
      </c>
      <c r="EM108" s="6">
        <v>32</v>
      </c>
      <c r="EN108" s="28">
        <f>IFERROR(VLOOKUP(EM108,'Начисление очков 2023'!$B$4:$C$101,2,FALSE),0)</f>
        <v>35</v>
      </c>
      <c r="EO108" s="32">
        <v>18</v>
      </c>
      <c r="EP108" s="31">
        <f>IFERROR(VLOOKUP(EO108,'Начисление очков 2023'!$AA$4:$AB$69,2,FALSE),0)</f>
        <v>5</v>
      </c>
      <c r="EQ108" s="6" t="s">
        <v>572</v>
      </c>
      <c r="ER108" s="28">
        <f>IFERROR(VLOOKUP(EQ108,'Начисление очков 2023'!$AF$4:$AG$69,2,FALSE),0)</f>
        <v>0</v>
      </c>
      <c r="ES108" s="32">
        <v>68</v>
      </c>
      <c r="ET108" s="31">
        <f>IFERROR(VLOOKUP(ES108,'Начисление очков 2023'!$B$4:$C$101,2,FALSE),0)</f>
        <v>12</v>
      </c>
      <c r="EU108" s="6" t="s">
        <v>572</v>
      </c>
      <c r="EV108" s="28">
        <f>IFERROR(VLOOKUP(EU108,'Начисление очков 2023'!$G$4:$H$69,2,FALSE),0)</f>
        <v>0</v>
      </c>
      <c r="EW108" s="32" t="s">
        <v>572</v>
      </c>
      <c r="EX108" s="31">
        <f>IFERROR(VLOOKUP(EW108,'Начисление очков 2023'!$AA$4:$AB$69,2,FALSE),0)</f>
        <v>0</v>
      </c>
      <c r="EY108" s="6" t="s">
        <v>572</v>
      </c>
      <c r="EZ108" s="28">
        <f>IFERROR(VLOOKUP(EY108,'Начисление очков 2023'!$AA$4:$AB$69,2,FALSE),0)</f>
        <v>0</v>
      </c>
      <c r="FA108" s="32" t="s">
        <v>572</v>
      </c>
      <c r="FB108" s="31">
        <f>IFERROR(VLOOKUP(FA108,'Начисление очков 2023'!$L$4:$M$69,2,FALSE),0)</f>
        <v>0</v>
      </c>
      <c r="FC108" s="6" t="s">
        <v>572</v>
      </c>
      <c r="FD108" s="28">
        <f>IFERROR(VLOOKUP(FC108,'Начисление очков 2023'!$AF$4:$AG$69,2,FALSE),0)</f>
        <v>0</v>
      </c>
      <c r="FE108" s="32" t="s">
        <v>572</v>
      </c>
      <c r="FF108" s="31">
        <f>IFERROR(VLOOKUP(FE108,'Начисление очков 2023'!$AA$4:$AB$69,2,FALSE),0)</f>
        <v>0</v>
      </c>
      <c r="FG108" s="6" t="s">
        <v>572</v>
      </c>
      <c r="FH108" s="28">
        <f>IFERROR(VLOOKUP(FG108,'Начисление очков 2023'!$G$4:$H$69,2,FALSE),0)</f>
        <v>0</v>
      </c>
      <c r="FI108" s="32" t="s">
        <v>572</v>
      </c>
      <c r="FJ108" s="31">
        <f>IFERROR(VLOOKUP(FI108,'Начисление очков 2023'!$AA$4:$AB$69,2,FALSE),0)</f>
        <v>0</v>
      </c>
      <c r="FK108" s="6" t="s">
        <v>572</v>
      </c>
      <c r="FL108" s="28">
        <f>IFERROR(VLOOKUP(FK108,'Начисление очков 2023'!$AA$4:$AB$69,2,FALSE),0)</f>
        <v>0</v>
      </c>
      <c r="FM108" s="32" t="s">
        <v>572</v>
      </c>
      <c r="FN108" s="31">
        <f>IFERROR(VLOOKUP(FM108,'Начисление очков 2023'!$AA$4:$AB$69,2,FALSE),0)</f>
        <v>0</v>
      </c>
      <c r="FO108" s="6" t="s">
        <v>572</v>
      </c>
      <c r="FP108" s="28">
        <f>IFERROR(VLOOKUP(FO108,'Начисление очков 2023'!$AF$4:$AG$69,2,FALSE),0)</f>
        <v>0</v>
      </c>
      <c r="FQ108" s="109">
        <v>98</v>
      </c>
      <c r="FR108" s="110" t="s">
        <v>563</v>
      </c>
      <c r="FS108" s="110"/>
      <c r="FT108" s="109">
        <v>3.5</v>
      </c>
      <c r="FU108" s="111"/>
      <c r="FV108" s="108">
        <v>158</v>
      </c>
      <c r="FW108" s="106">
        <v>0</v>
      </c>
      <c r="FX108" s="107" t="s">
        <v>563</v>
      </c>
      <c r="FY108" s="108">
        <v>185</v>
      </c>
      <c r="FZ108" s="127" t="s">
        <v>572</v>
      </c>
      <c r="GA108" s="121">
        <f>IFERROR(VLOOKUP(FZ108,'Начисление очков 2023'!$AA$4:$AB$69,2,FALSE),0)</f>
        <v>0</v>
      </c>
    </row>
    <row r="109" spans="1:183" ht="15.95" customHeight="1" x14ac:dyDescent="0.25">
      <c r="B109" s="6" t="str">
        <f>IFERROR(INDEX('Ласт турнир'!$A$1:$A$96,MATCH($D109,'Ласт турнир'!$B$1:$B$96,0)),"")</f>
        <v/>
      </c>
      <c r="D109" s="39" t="s">
        <v>619</v>
      </c>
      <c r="E109" s="40">
        <f>E108+1</f>
        <v>100</v>
      </c>
      <c r="F109" s="59">
        <f>IF(FQ109=0," ",IF(FQ109-E109=0," ",FQ109-E109))</f>
        <v>4</v>
      </c>
      <c r="G109" s="44"/>
      <c r="H109" s="54">
        <v>3.5</v>
      </c>
      <c r="I109" s="134"/>
      <c r="J109" s="139">
        <f>AB109+AP109+BB109+BN109+BR109+SUMPRODUCT(LARGE((T109,V109,X109,Z109,AD109,AF109,AH109,AJ109,AL109,AN109,AR109,AT109,AV109,AX109,AZ109,BD109,BF109,BH109,BJ109,BL109,BP109,BT109,BV109,BX109,BZ109,CB109,CD109,CF109,CH109,CJ109,CL109,CN109,CP109,CR109,CT109,CV109,CX109,CZ109,DB109,DD109,DF109,DH109,DJ109,DL109,DN109,DP109,DR109,DT109,DV109,DX109,DZ109,EB109,ED109,EF109,EH109,EJ109,EL109,EN109,EP109,ER109,ET109,EV109,EX109,EZ109,FB109,FD109,FF109,FH109,FJ109,FL109,FN109,FP109),{1,2,3,4,5,6,7,8}))</f>
        <v>156</v>
      </c>
      <c r="K109" s="135">
        <f>J109-FV109</f>
        <v>8</v>
      </c>
      <c r="L109" s="140" t="str">
        <f>IF(SUMIF(S109:FP109,"&lt;0")&lt;&gt;0,SUMIF(S109:FP109,"&lt;0")*(-1)," ")</f>
        <v xml:space="preserve"> </v>
      </c>
      <c r="M109" s="141">
        <f>T109+V109+X109+Z109+AB109+AD109+AF109+AH109+AJ109+AL109+AN109+AP109+AR109+AT109+AV109+AX109+AZ109+BB109+BD109+BF109+BH109+BJ109+BL109+BN109+BP109+BR109+BT109+BV109+BX109+BZ109+CB109+CD109+CF109+CH109+CJ109+CL109+CN109+CP109+CR109+CT109+CV109+CX109+CZ109+DB109+DD109+DF109+DH109+DJ109+DL109+DN109+DP109+DR109+DT109+DV109+DX109+DZ109+EB109+ED109+EF109+EH109+EJ109+EL109+EN109+EP109+ER109+ET109+EV109+EX109+EZ109+FB109+FD109+FF109+FH109+FJ109+FL109+FN109+FP109</f>
        <v>158</v>
      </c>
      <c r="N109" s="135">
        <f>M109-FY109</f>
        <v>9</v>
      </c>
      <c r="O109" s="136">
        <f>ROUNDUP(COUNTIF(S109:FP109,"&gt; 0")/2,0)</f>
        <v>10</v>
      </c>
      <c r="P109" s="142">
        <f>IF(O109=0,"-",IF(O109-R109&gt;8,J109/(8+R109),J109/O109))</f>
        <v>19.5</v>
      </c>
      <c r="Q109" s="145">
        <f>IF(OR(M109=0,O109=0),"-",M109/O109)</f>
        <v>15.8</v>
      </c>
      <c r="R109" s="150">
        <f>+IF(AA109="",0,1)+IF(AO109="",0,1)++IF(BA109="",0,1)+IF(BM109="",0,1)+IF(BQ109="",0,1)</f>
        <v>0</v>
      </c>
      <c r="S109" s="6">
        <v>10</v>
      </c>
      <c r="T109" s="28">
        <f>IFERROR(VLOOKUP(S109,'Начисление очков 2024'!$AA$4:$AB$69,2,FALSE),0)</f>
        <v>9</v>
      </c>
      <c r="U109" s="32" t="s">
        <v>572</v>
      </c>
      <c r="V109" s="31">
        <f>IFERROR(VLOOKUP(U109,'Начисление очков 2024'!$AA$4:$AB$69,2,FALSE),0)</f>
        <v>0</v>
      </c>
      <c r="W109" s="6" t="s">
        <v>572</v>
      </c>
      <c r="X109" s="28">
        <f>IFERROR(VLOOKUP(W109,'Начисление очков 2024'!$L$4:$M$69,2,FALSE),0)</f>
        <v>0</v>
      </c>
      <c r="Y109" s="32" t="s">
        <v>572</v>
      </c>
      <c r="Z109" s="31">
        <f>IFERROR(VLOOKUP(Y109,'Начисление очков 2024'!$AA$4:$AB$69,2,FALSE),0)</f>
        <v>0</v>
      </c>
      <c r="AA109" s="6" t="s">
        <v>572</v>
      </c>
      <c r="AB109" s="28">
        <f>ROUND(IFERROR(VLOOKUP(AA109,'Начисление очков 2024'!$L$4:$M$69,2,FALSE),0)/4,0)</f>
        <v>0</v>
      </c>
      <c r="AC109" s="32" t="s">
        <v>572</v>
      </c>
      <c r="AD109" s="31">
        <f>IFERROR(VLOOKUP(AC109,'Начисление очков 2024'!$AA$4:$AB$69,2,FALSE),0)</f>
        <v>0</v>
      </c>
      <c r="AE109" s="6" t="s">
        <v>572</v>
      </c>
      <c r="AF109" s="28">
        <f>IFERROR(VLOOKUP(AE109,'Начисление очков 2024'!$AA$4:$AB$69,2,FALSE),0)</f>
        <v>0</v>
      </c>
      <c r="AG109" s="32" t="s">
        <v>572</v>
      </c>
      <c r="AH109" s="31">
        <f>IFERROR(VLOOKUP(AG109,'Начисление очков 2024'!$Q$4:$R$69,2,FALSE),0)</f>
        <v>0</v>
      </c>
      <c r="AI109" s="6" t="s">
        <v>572</v>
      </c>
      <c r="AJ109" s="28">
        <f>IFERROR(VLOOKUP(AI109,'Начисление очков 2024'!$AA$4:$AB$69,2,FALSE),0)</f>
        <v>0</v>
      </c>
      <c r="AK109" s="32" t="s">
        <v>572</v>
      </c>
      <c r="AL109" s="31">
        <f>IFERROR(VLOOKUP(AK109,'Начисление очков 2024'!$AA$4:$AB$69,2,FALSE),0)</f>
        <v>0</v>
      </c>
      <c r="AM109" s="6" t="s">
        <v>572</v>
      </c>
      <c r="AN109" s="28">
        <f>IFERROR(VLOOKUP(AM109,'Начисление очков 2023'!$AF$4:$AG$69,2,FALSE),0)</f>
        <v>0</v>
      </c>
      <c r="AO109" s="32" t="s">
        <v>572</v>
      </c>
      <c r="AP109" s="31">
        <f>ROUND(IFERROR(VLOOKUP(AO109,'Начисление очков 2024'!$G$4:$H$69,2,FALSE),0)/4,0)</f>
        <v>0</v>
      </c>
      <c r="AQ109" s="6" t="s">
        <v>572</v>
      </c>
      <c r="AR109" s="28">
        <f>IFERROR(VLOOKUP(AQ109,'Начисление очков 2024'!$AA$4:$AB$69,2,FALSE),0)</f>
        <v>0</v>
      </c>
      <c r="AS109" s="32" t="s">
        <v>572</v>
      </c>
      <c r="AT109" s="31">
        <f>IFERROR(VLOOKUP(AS109,'Начисление очков 2024'!$G$4:$H$69,2,FALSE),0)</f>
        <v>0</v>
      </c>
      <c r="AU109" s="6" t="s">
        <v>572</v>
      </c>
      <c r="AV109" s="28">
        <f>IFERROR(VLOOKUP(AU109,'Начисление очков 2023'!$V$4:$W$69,2,FALSE),0)</f>
        <v>0</v>
      </c>
      <c r="AW109" s="32">
        <v>20</v>
      </c>
      <c r="AX109" s="31">
        <f>IFERROR(VLOOKUP(AW109,'Начисление очков 2024'!$Q$4:$R$69,2,FALSE),0)</f>
        <v>12</v>
      </c>
      <c r="AY109" s="6" t="s">
        <v>572</v>
      </c>
      <c r="AZ109" s="28">
        <f>IFERROR(VLOOKUP(AY109,'Начисление очков 2024'!$AA$4:$AB$69,2,FALSE),0)</f>
        <v>0</v>
      </c>
      <c r="BA109" s="32" t="s">
        <v>572</v>
      </c>
      <c r="BB109" s="31">
        <f>ROUND(IFERROR(VLOOKUP(BA109,'Начисление очков 2024'!$G$4:$H$69,2,FALSE),0)/4,0)</f>
        <v>0</v>
      </c>
      <c r="BC109" s="6" t="s">
        <v>572</v>
      </c>
      <c r="BD109" s="28">
        <f>IFERROR(VLOOKUP(BC109,'Начисление очков 2023'!$AA$4:$AB$69,2,FALSE),0)</f>
        <v>0</v>
      </c>
      <c r="BE109" s="32" t="s">
        <v>572</v>
      </c>
      <c r="BF109" s="31">
        <f>IFERROR(VLOOKUP(BE109,'Начисление очков 2024'!$G$4:$H$69,2,FALSE),0)</f>
        <v>0</v>
      </c>
      <c r="BG109" s="6" t="s">
        <v>572</v>
      </c>
      <c r="BH109" s="28">
        <f>IFERROR(VLOOKUP(BG109,'Начисление очков 2024'!$Q$4:$R$69,2,FALSE),0)</f>
        <v>0</v>
      </c>
      <c r="BI109" s="32" t="s">
        <v>572</v>
      </c>
      <c r="BJ109" s="31">
        <f>IFERROR(VLOOKUP(BI109,'Начисление очков 2024'!$AA$4:$AB$69,2,FALSE),0)</f>
        <v>0</v>
      </c>
      <c r="BK109" s="6">
        <v>20</v>
      </c>
      <c r="BL109" s="28">
        <f>IFERROR(VLOOKUP(BK109,'Начисление очков 2023'!$V$4:$W$69,2,FALSE),0)</f>
        <v>10</v>
      </c>
      <c r="BM109" s="32" t="s">
        <v>572</v>
      </c>
      <c r="BN109" s="31">
        <f>ROUND(IFERROR(VLOOKUP(BM109,'Начисление очков 2023'!$L$4:$M$69,2,FALSE),0)/4,0)</f>
        <v>0</v>
      </c>
      <c r="BO109" s="6" t="s">
        <v>572</v>
      </c>
      <c r="BP109" s="28">
        <f>IFERROR(VLOOKUP(BO109,'Начисление очков 2023'!$AA$4:$AB$69,2,FALSE),0)</f>
        <v>0</v>
      </c>
      <c r="BQ109" s="32" t="s">
        <v>572</v>
      </c>
      <c r="BR109" s="31">
        <f>ROUND(IFERROR(VLOOKUP(BQ109,'Начисление очков 2023'!$L$4:$M$69,2,FALSE),0)/4,0)</f>
        <v>0</v>
      </c>
      <c r="BS109" s="6" t="s">
        <v>572</v>
      </c>
      <c r="BT109" s="28">
        <f>IFERROR(VLOOKUP(BS109,'Начисление очков 2023'!$AA$4:$AB$69,2,FALSE),0)</f>
        <v>0</v>
      </c>
      <c r="BU109" s="32" t="s">
        <v>572</v>
      </c>
      <c r="BV109" s="31">
        <f>IFERROR(VLOOKUP(BU109,'Начисление очков 2023'!$L$4:$M$69,2,FALSE),0)</f>
        <v>0</v>
      </c>
      <c r="BW109" s="6" t="s">
        <v>572</v>
      </c>
      <c r="BX109" s="28">
        <f>IFERROR(VLOOKUP(BW109,'Начисление очков 2023'!$AA$4:$AB$69,2,FALSE),0)</f>
        <v>0</v>
      </c>
      <c r="BY109" s="32" t="s">
        <v>572</v>
      </c>
      <c r="BZ109" s="31">
        <f>IFERROR(VLOOKUP(BY109,'Начисление очков 2023'!$AF$4:$AG$69,2,FALSE),0)</f>
        <v>0</v>
      </c>
      <c r="CA109" s="6">
        <v>12</v>
      </c>
      <c r="CB109" s="28">
        <f>IFERROR(VLOOKUP(CA109,'Начисление очков 2023'!$V$4:$W$69,2,FALSE),0)</f>
        <v>22</v>
      </c>
      <c r="CC109" s="32" t="s">
        <v>572</v>
      </c>
      <c r="CD109" s="31">
        <f>IFERROR(VLOOKUP(CC109,'Начисление очков 2023'!$AA$4:$AB$69,2,FALSE),0)</f>
        <v>0</v>
      </c>
      <c r="CE109" s="47"/>
      <c r="CF109" s="96"/>
      <c r="CG109" s="32" t="s">
        <v>572</v>
      </c>
      <c r="CH109" s="31">
        <f>IFERROR(VLOOKUP(CG109,'Начисление очков 2023'!$AA$4:$AB$69,2,FALSE),0)</f>
        <v>0</v>
      </c>
      <c r="CI109" s="6">
        <v>112</v>
      </c>
      <c r="CJ109" s="28">
        <f>IFERROR(VLOOKUP(CI109,'Начисление очков 2023_1'!$B$4:$C$117,2,FALSE),0)</f>
        <v>1</v>
      </c>
      <c r="CK109" s="32" t="s">
        <v>572</v>
      </c>
      <c r="CL109" s="31">
        <f>IFERROR(VLOOKUP(CK109,'Начисление очков 2023'!$V$4:$W$69,2,FALSE),0)</f>
        <v>0</v>
      </c>
      <c r="CM109" s="6" t="s">
        <v>572</v>
      </c>
      <c r="CN109" s="28">
        <f>IFERROR(VLOOKUP(CM109,'Начисление очков 2023'!$AF$4:$AG$69,2,FALSE),0)</f>
        <v>0</v>
      </c>
      <c r="CO109" s="32" t="s">
        <v>572</v>
      </c>
      <c r="CP109" s="31">
        <f>IFERROR(VLOOKUP(CO109,'Начисление очков 2023'!$G$4:$H$69,2,FALSE),0)</f>
        <v>0</v>
      </c>
      <c r="CQ109" s="6" t="s">
        <v>572</v>
      </c>
      <c r="CR109" s="28">
        <f>IFERROR(VLOOKUP(CQ109,'Начисление очков 2023'!$AA$4:$AB$69,2,FALSE),0)</f>
        <v>0</v>
      </c>
      <c r="CS109" s="32" t="s">
        <v>572</v>
      </c>
      <c r="CT109" s="31">
        <f>IFERROR(VLOOKUP(CS109,'Начисление очков 2023'!$Q$4:$R$69,2,FALSE),0)</f>
        <v>0</v>
      </c>
      <c r="CU109" s="6" t="s">
        <v>572</v>
      </c>
      <c r="CV109" s="28">
        <f>IFERROR(VLOOKUP(CU109,'Начисление очков 2023'!$AF$4:$AG$69,2,FALSE),0)</f>
        <v>0</v>
      </c>
      <c r="CW109" s="32" t="s">
        <v>572</v>
      </c>
      <c r="CX109" s="31">
        <f>IFERROR(VLOOKUP(CW109,'Начисление очков 2023'!$AA$4:$AB$69,2,FALSE),0)</f>
        <v>0</v>
      </c>
      <c r="CY109" s="6" t="s">
        <v>572</v>
      </c>
      <c r="CZ109" s="28">
        <f>IFERROR(VLOOKUP(CY109,'Начисление очков 2023'!$AA$4:$AB$69,2,FALSE),0)</f>
        <v>0</v>
      </c>
      <c r="DA109" s="32" t="s">
        <v>572</v>
      </c>
      <c r="DB109" s="31">
        <f>IFERROR(VLOOKUP(DA109,'Начисление очков 2023'!$L$4:$M$69,2,FALSE),0)</f>
        <v>0</v>
      </c>
      <c r="DC109" s="6" t="s">
        <v>572</v>
      </c>
      <c r="DD109" s="28">
        <f>IFERROR(VLOOKUP(DC109,'Начисление очков 2023'!$L$4:$M$69,2,FALSE),0)</f>
        <v>0</v>
      </c>
      <c r="DE109" s="32" t="s">
        <v>572</v>
      </c>
      <c r="DF109" s="31">
        <f>IFERROR(VLOOKUP(DE109,'Начисление очков 2023'!$G$4:$H$69,2,FALSE),0)</f>
        <v>0</v>
      </c>
      <c r="DG109" s="6" t="s">
        <v>572</v>
      </c>
      <c r="DH109" s="28">
        <f>IFERROR(VLOOKUP(DG109,'Начисление очков 2023'!$AA$4:$AB$69,2,FALSE),0)</f>
        <v>0</v>
      </c>
      <c r="DI109" s="32" t="s">
        <v>572</v>
      </c>
      <c r="DJ109" s="31">
        <f>IFERROR(VLOOKUP(DI109,'Начисление очков 2023'!$AF$4:$AG$69,2,FALSE),0)</f>
        <v>0</v>
      </c>
      <c r="DK109" s="6" t="s">
        <v>572</v>
      </c>
      <c r="DL109" s="28">
        <f>IFERROR(VLOOKUP(DK109,'Начисление очков 2023'!$V$4:$W$69,2,FALSE),0)</f>
        <v>0</v>
      </c>
      <c r="DM109" s="32">
        <v>64</v>
      </c>
      <c r="DN109" s="31">
        <f>IFERROR(VLOOKUP(DM109,'Начисление очков 2023'!$Q$4:$R$69,2,FALSE),0)</f>
        <v>1</v>
      </c>
      <c r="DO109" s="6" t="s">
        <v>572</v>
      </c>
      <c r="DP109" s="28">
        <f>IFERROR(VLOOKUP(DO109,'Начисление очков 2023'!$AA$4:$AB$69,2,FALSE),0)</f>
        <v>0</v>
      </c>
      <c r="DQ109" s="32" t="s">
        <v>572</v>
      </c>
      <c r="DR109" s="31">
        <f>IFERROR(VLOOKUP(DQ109,'Начисление очков 2023'!$AA$4:$AB$69,2,FALSE),0)</f>
        <v>0</v>
      </c>
      <c r="DS109" s="6" t="s">
        <v>572</v>
      </c>
      <c r="DT109" s="28">
        <f>IFERROR(VLOOKUP(DS109,'Начисление очков 2023'!$AA$4:$AB$69,2,FALSE),0)</f>
        <v>0</v>
      </c>
      <c r="DU109" s="32" t="s">
        <v>572</v>
      </c>
      <c r="DV109" s="31">
        <f>IFERROR(VLOOKUP(DU109,'Начисление очков 2023'!$AF$4:$AG$69,2,FALSE),0)</f>
        <v>0</v>
      </c>
      <c r="DW109" s="6" t="s">
        <v>572</v>
      </c>
      <c r="DX109" s="28">
        <f>IFERROR(VLOOKUP(DW109,'Начисление очков 2023'!$AA$4:$AB$69,2,FALSE),0)</f>
        <v>0</v>
      </c>
      <c r="DY109" s="32">
        <v>64</v>
      </c>
      <c r="DZ109" s="31">
        <f>IFERROR(VLOOKUP(DY109,'Начисление очков 2023'!$B$4:$C$69,2,FALSE),0)</f>
        <v>14</v>
      </c>
      <c r="EA109" s="6" t="s">
        <v>572</v>
      </c>
      <c r="EB109" s="28">
        <f>IFERROR(VLOOKUP(EA109,'Начисление очков 2023'!$AA$4:$AB$69,2,FALSE),0)</f>
        <v>0</v>
      </c>
      <c r="EC109" s="32" t="s">
        <v>572</v>
      </c>
      <c r="ED109" s="31">
        <f>IFERROR(VLOOKUP(EC109,'Начисление очков 2023'!$V$4:$W$69,2,FALSE),0)</f>
        <v>0</v>
      </c>
      <c r="EE109" s="6" t="s">
        <v>572</v>
      </c>
      <c r="EF109" s="28">
        <f>IFERROR(VLOOKUP(EE109,'Начисление очков 2023'!$AA$4:$AB$69,2,FALSE),0)</f>
        <v>0</v>
      </c>
      <c r="EG109" s="32" t="s">
        <v>572</v>
      </c>
      <c r="EH109" s="31">
        <f>IFERROR(VLOOKUP(EG109,'Начисление очков 2023'!$AA$4:$AB$69,2,FALSE),0)</f>
        <v>0</v>
      </c>
      <c r="EI109" s="6" t="s">
        <v>572</v>
      </c>
      <c r="EJ109" s="28">
        <f>IFERROR(VLOOKUP(EI109,'Начисление очков 2023'!$G$4:$H$69,2,FALSE),0)</f>
        <v>0</v>
      </c>
      <c r="EK109" s="32" t="s">
        <v>572</v>
      </c>
      <c r="EL109" s="31">
        <f>IFERROR(VLOOKUP(EK109,'Начисление очков 2023'!$V$4:$W$69,2,FALSE),0)</f>
        <v>0</v>
      </c>
      <c r="EM109" s="6" t="s">
        <v>572</v>
      </c>
      <c r="EN109" s="28">
        <f>IFERROR(VLOOKUP(EM109,'Начисление очков 2023'!$B$4:$C$101,2,FALSE),0)</f>
        <v>0</v>
      </c>
      <c r="EO109" s="32" t="s">
        <v>572</v>
      </c>
      <c r="EP109" s="31">
        <f>IFERROR(VLOOKUP(EO109,'Начисление очков 2023'!$AA$4:$AB$69,2,FALSE),0)</f>
        <v>0</v>
      </c>
      <c r="EQ109" s="6" t="s">
        <v>572</v>
      </c>
      <c r="ER109" s="28">
        <f>IFERROR(VLOOKUP(EQ109,'Начисление очков 2023'!$AF$4:$AG$69,2,FALSE),0)</f>
        <v>0</v>
      </c>
      <c r="ES109" s="32">
        <v>64</v>
      </c>
      <c r="ET109" s="31">
        <f>IFERROR(VLOOKUP(ES109,'Начисление очков 2023'!$B$4:$C$101,2,FALSE),0)</f>
        <v>14</v>
      </c>
      <c r="EU109" s="6" t="s">
        <v>572</v>
      </c>
      <c r="EV109" s="28">
        <f>IFERROR(VLOOKUP(EU109,'Начисление очков 2023'!$G$4:$H$69,2,FALSE),0)</f>
        <v>0</v>
      </c>
      <c r="EW109" s="32" t="s">
        <v>572</v>
      </c>
      <c r="EX109" s="31">
        <f>IFERROR(VLOOKUP(EW109,'Начисление очков 2023'!$AA$4:$AB$69,2,FALSE),0)</f>
        <v>0</v>
      </c>
      <c r="EY109" s="6" t="s">
        <v>572</v>
      </c>
      <c r="EZ109" s="28">
        <f>IFERROR(VLOOKUP(EY109,'Начисление очков 2023'!$AA$4:$AB$69,2,FALSE),0)</f>
        <v>0</v>
      </c>
      <c r="FA109" s="32">
        <v>32</v>
      </c>
      <c r="FB109" s="31">
        <f>IFERROR(VLOOKUP(FA109,'Начисление очков 2023'!$L$4:$M$69,2,FALSE),0)</f>
        <v>10</v>
      </c>
      <c r="FC109" s="6" t="s">
        <v>572</v>
      </c>
      <c r="FD109" s="28">
        <f>IFERROR(VLOOKUP(FC109,'Начисление очков 2023'!$AF$4:$AG$69,2,FALSE),0)</f>
        <v>0</v>
      </c>
      <c r="FE109" s="32" t="s">
        <v>572</v>
      </c>
      <c r="FF109" s="31">
        <f>IFERROR(VLOOKUP(FE109,'Начисление очков 2023'!$AA$4:$AB$69,2,FALSE),0)</f>
        <v>0</v>
      </c>
      <c r="FG109" s="6">
        <v>12</v>
      </c>
      <c r="FH109" s="28">
        <f>IFERROR(VLOOKUP(FG109,'Начисление очков 2023'!$G$4:$H$69,2,FALSE),0)</f>
        <v>65</v>
      </c>
      <c r="FI109" s="32" t="s">
        <v>572</v>
      </c>
      <c r="FJ109" s="31">
        <f>IFERROR(VLOOKUP(FI109,'Начисление очков 2023'!$AA$4:$AB$69,2,FALSE),0)</f>
        <v>0</v>
      </c>
      <c r="FK109" s="6" t="s">
        <v>572</v>
      </c>
      <c r="FL109" s="28">
        <f>IFERROR(VLOOKUP(FK109,'Начисление очков 2023'!$AA$4:$AB$69,2,FALSE),0)</f>
        <v>0</v>
      </c>
      <c r="FM109" s="32" t="s">
        <v>572</v>
      </c>
      <c r="FN109" s="31">
        <f>IFERROR(VLOOKUP(FM109,'Начисление очков 2023'!$AA$4:$AB$69,2,FALSE),0)</f>
        <v>0</v>
      </c>
      <c r="FO109" s="6" t="s">
        <v>572</v>
      </c>
      <c r="FP109" s="28">
        <f>IFERROR(VLOOKUP(FO109,'Начисление очков 2023'!$AF$4:$AG$69,2,FALSE),0)</f>
        <v>0</v>
      </c>
      <c r="FQ109" s="109">
        <v>104</v>
      </c>
      <c r="FR109" s="110" t="s">
        <v>563</v>
      </c>
      <c r="FS109" s="110"/>
      <c r="FT109" s="109">
        <v>3.5</v>
      </c>
      <c r="FU109" s="111"/>
      <c r="FV109" s="108">
        <v>148</v>
      </c>
      <c r="FW109" s="106">
        <v>0</v>
      </c>
      <c r="FX109" s="107" t="s">
        <v>563</v>
      </c>
      <c r="FY109" s="108">
        <v>149</v>
      </c>
      <c r="FZ109" s="127" t="s">
        <v>572</v>
      </c>
      <c r="GA109" s="121">
        <f>IFERROR(VLOOKUP(FZ109,'Начисление очков 2023'!$AA$4:$AB$69,2,FALSE),0)</f>
        <v>0</v>
      </c>
    </row>
    <row r="110" spans="1:183" ht="15.95" customHeight="1" x14ac:dyDescent="0.25">
      <c r="B110" s="6" t="str">
        <f>IFERROR(INDEX('Ласт турнир'!$A$1:$A$96,MATCH($D110,'Ласт турнир'!$B$1:$B$96,0)),"")</f>
        <v/>
      </c>
      <c r="D110" s="39" t="s">
        <v>445</v>
      </c>
      <c r="E110" s="40">
        <f>E109+1</f>
        <v>101</v>
      </c>
      <c r="F110" s="59">
        <f>IF(FQ110=0," ",IF(FQ110-E110=0," ",FQ110-E110))</f>
        <v>-2</v>
      </c>
      <c r="G110" s="44"/>
      <c r="H110" s="54">
        <v>3.5</v>
      </c>
      <c r="I110" s="134"/>
      <c r="J110" s="139">
        <f>AB110+AP110+BB110+BN110+BR110+SUMPRODUCT(LARGE((T110,V110,X110,Z110,AD110,AF110,AH110,AJ110,AL110,AN110,AR110,AT110,AV110,AX110,AZ110,BD110,BF110,BH110,BJ110,BL110,BP110,BT110,BV110,BX110,BZ110,CB110,CD110,CF110,CH110,CJ110,CL110,CN110,CP110,CR110,CT110,CV110,CX110,CZ110,DB110,DD110,DF110,DH110,DJ110,DL110,DN110,DP110,DR110,DT110,DV110,DX110,DZ110,EB110,ED110,EF110,EH110,EJ110,EL110,EN110,EP110,ER110,ET110,EV110,EX110,EZ110,FB110,FD110,FF110,FH110,FJ110,FL110,FN110,FP110),{1,2,3,4,5,6,7,8}))</f>
        <v>153</v>
      </c>
      <c r="K110" s="135">
        <f>J110-FV110</f>
        <v>-3</v>
      </c>
      <c r="L110" s="140" t="str">
        <f>IF(SUMIF(S110:FP110,"&lt;0")&lt;&gt;0,SUMIF(S110:FP110,"&lt;0")*(-1)," ")</f>
        <v xml:space="preserve"> </v>
      </c>
      <c r="M110" s="141">
        <f>T110+V110+X110+Z110+AB110+AD110+AF110+AH110+AJ110+AL110+AN110+AP110+AR110+AT110+AV110+AX110+AZ110+BB110+BD110+BF110+BH110+BJ110+BL110+BN110+BP110+BR110+BT110+BV110+BX110+BZ110+CB110+CD110+CF110+CH110+CJ110+CL110+CN110+CP110+CR110+CT110+CV110+CX110+CZ110+DB110+DD110+DF110+DH110+DJ110+DL110+DN110+DP110+DR110+DT110+DV110+DX110+DZ110+EB110+ED110+EF110+EH110+EJ110+EL110+EN110+EP110+ER110+ET110+EV110+EX110+EZ110+FB110+FD110+FF110+FH110+FJ110+FL110+FN110+FP110</f>
        <v>161</v>
      </c>
      <c r="N110" s="135">
        <f>M110-FY110</f>
        <v>-10</v>
      </c>
      <c r="O110" s="136">
        <f>ROUNDUP(COUNTIF(S110:FP110,"&gt; 0")/2,0)</f>
        <v>14</v>
      </c>
      <c r="P110" s="142">
        <f>IF(O110=0,"-",IF(O110-R110&gt;8,J110/(8+R110),J110/O110))</f>
        <v>13.909090909090908</v>
      </c>
      <c r="Q110" s="145">
        <f>IF(OR(M110=0,O110=0),"-",M110/O110)</f>
        <v>11.5</v>
      </c>
      <c r="R110" s="150">
        <f>+IF(AA110="",0,1)+IF(AO110="",0,1)++IF(BA110="",0,1)+IF(BM110="",0,1)+IF(BQ110="",0,1)</f>
        <v>3</v>
      </c>
      <c r="S110" s="6" t="s">
        <v>572</v>
      </c>
      <c r="T110" s="28">
        <f>IFERROR(VLOOKUP(S110,'Начисление очков 2024'!$AA$4:$AB$69,2,FALSE),0)</f>
        <v>0</v>
      </c>
      <c r="U110" s="32" t="s">
        <v>572</v>
      </c>
      <c r="V110" s="31">
        <f>IFERROR(VLOOKUP(U110,'Начисление очков 2024'!$AA$4:$AB$69,2,FALSE),0)</f>
        <v>0</v>
      </c>
      <c r="W110" s="6" t="s">
        <v>572</v>
      </c>
      <c r="X110" s="28">
        <f>IFERROR(VLOOKUP(W110,'Начисление очков 2024'!$L$4:$M$69,2,FALSE),0)</f>
        <v>0</v>
      </c>
      <c r="Y110" s="32" t="s">
        <v>572</v>
      </c>
      <c r="Z110" s="31">
        <f>IFERROR(VLOOKUP(Y110,'Начисление очков 2024'!$AA$4:$AB$69,2,FALSE),0)</f>
        <v>0</v>
      </c>
      <c r="AA110" s="6">
        <v>16</v>
      </c>
      <c r="AB110" s="28">
        <f>ROUND(IFERROR(VLOOKUP(AA110,'Начисление очков 2024'!$L$4:$M$69,2,FALSE),0)/4,0)</f>
        <v>8</v>
      </c>
      <c r="AC110" s="32" t="s">
        <v>572</v>
      </c>
      <c r="AD110" s="31">
        <f>IFERROR(VLOOKUP(AC110,'Начисление очков 2024'!$AA$4:$AB$69,2,FALSE),0)</f>
        <v>0</v>
      </c>
      <c r="AE110" s="6" t="s">
        <v>572</v>
      </c>
      <c r="AF110" s="28">
        <f>IFERROR(VLOOKUP(AE110,'Начисление очков 2024'!$AA$4:$AB$69,2,FALSE),0)</f>
        <v>0</v>
      </c>
      <c r="AG110" s="32" t="s">
        <v>572</v>
      </c>
      <c r="AH110" s="31">
        <f>IFERROR(VLOOKUP(AG110,'Начисление очков 2024'!$Q$4:$R$69,2,FALSE),0)</f>
        <v>0</v>
      </c>
      <c r="AI110" s="6" t="s">
        <v>572</v>
      </c>
      <c r="AJ110" s="28">
        <f>IFERROR(VLOOKUP(AI110,'Начисление очков 2024'!$AA$4:$AB$69,2,FALSE),0)</f>
        <v>0</v>
      </c>
      <c r="AK110" s="32" t="s">
        <v>572</v>
      </c>
      <c r="AL110" s="31">
        <f>IFERROR(VLOOKUP(AK110,'Начисление очков 2024'!$AA$4:$AB$69,2,FALSE),0)</f>
        <v>0</v>
      </c>
      <c r="AM110" s="6" t="s">
        <v>572</v>
      </c>
      <c r="AN110" s="28">
        <f>IFERROR(VLOOKUP(AM110,'Начисление очков 2023'!$AF$4:$AG$69,2,FALSE),0)</f>
        <v>0</v>
      </c>
      <c r="AO110" s="32">
        <v>6</v>
      </c>
      <c r="AP110" s="31">
        <f>ROUND(IFERROR(VLOOKUP(AO110,'Начисление очков 2024'!$G$4:$H$69,2,FALSE),0)/4,0)</f>
        <v>33</v>
      </c>
      <c r="AQ110" s="6" t="s">
        <v>572</v>
      </c>
      <c r="AR110" s="28">
        <f>IFERROR(VLOOKUP(AQ110,'Начисление очков 2024'!$AA$4:$AB$69,2,FALSE),0)</f>
        <v>0</v>
      </c>
      <c r="AS110" s="32" t="s">
        <v>572</v>
      </c>
      <c r="AT110" s="31">
        <f>IFERROR(VLOOKUP(AS110,'Начисление очков 2024'!$G$4:$H$69,2,FALSE),0)</f>
        <v>0</v>
      </c>
      <c r="AU110" s="6">
        <v>10</v>
      </c>
      <c r="AV110" s="28">
        <f>IFERROR(VLOOKUP(AU110,'Начисление очков 2023'!$V$4:$W$69,2,FALSE),0)</f>
        <v>25</v>
      </c>
      <c r="AW110" s="32" t="s">
        <v>572</v>
      </c>
      <c r="AX110" s="31">
        <f>IFERROR(VLOOKUP(AW110,'Начисление очков 2024'!$Q$4:$R$69,2,FALSE),0)</f>
        <v>0</v>
      </c>
      <c r="AY110" s="6" t="s">
        <v>572</v>
      </c>
      <c r="AZ110" s="28">
        <f>IFERROR(VLOOKUP(AY110,'Начисление очков 2024'!$AA$4:$AB$69,2,FALSE),0)</f>
        <v>0</v>
      </c>
      <c r="BA110" s="32" t="s">
        <v>572</v>
      </c>
      <c r="BB110" s="31">
        <f>ROUND(IFERROR(VLOOKUP(BA110,'Начисление очков 2024'!$G$4:$H$69,2,FALSE),0)/4,0)</f>
        <v>0</v>
      </c>
      <c r="BC110" s="6" t="s">
        <v>572</v>
      </c>
      <c r="BD110" s="28">
        <f>IFERROR(VLOOKUP(BC110,'Начисление очков 2023'!$AA$4:$AB$69,2,FALSE),0)</f>
        <v>0</v>
      </c>
      <c r="BE110" s="32" t="s">
        <v>572</v>
      </c>
      <c r="BF110" s="31">
        <f>IFERROR(VLOOKUP(BE110,'Начисление очков 2024'!$G$4:$H$69,2,FALSE),0)</f>
        <v>0</v>
      </c>
      <c r="BG110" s="6" t="s">
        <v>572</v>
      </c>
      <c r="BH110" s="28">
        <f>IFERROR(VLOOKUP(BG110,'Начисление очков 2024'!$Q$4:$R$69,2,FALSE),0)</f>
        <v>0</v>
      </c>
      <c r="BI110" s="32" t="s">
        <v>572</v>
      </c>
      <c r="BJ110" s="31">
        <f>IFERROR(VLOOKUP(BI110,'Начисление очков 2024'!$AA$4:$AB$69,2,FALSE),0)</f>
        <v>0</v>
      </c>
      <c r="BK110" s="6" t="s">
        <v>572</v>
      </c>
      <c r="BL110" s="28">
        <f>IFERROR(VLOOKUP(BK110,'Начисление очков 2023'!$V$4:$W$69,2,FALSE),0)</f>
        <v>0</v>
      </c>
      <c r="BM110" s="32" t="s">
        <v>572</v>
      </c>
      <c r="BN110" s="31">
        <f>ROUND(IFERROR(VLOOKUP(BM110,'Начисление очков 2023'!$L$4:$M$69,2,FALSE),0)/4,0)</f>
        <v>0</v>
      </c>
      <c r="BO110" s="6" t="s">
        <v>572</v>
      </c>
      <c r="BP110" s="28">
        <f>IFERROR(VLOOKUP(BO110,'Начисление очков 2023'!$AA$4:$AB$69,2,FALSE),0)</f>
        <v>0</v>
      </c>
      <c r="BQ110" s="32">
        <v>8</v>
      </c>
      <c r="BR110" s="31">
        <f>ROUND(IFERROR(VLOOKUP(BQ110,'Начисление очков 2023'!$L$4:$M$69,2,FALSE),0)/4,0)</f>
        <v>16</v>
      </c>
      <c r="BS110" s="6" t="s">
        <v>572</v>
      </c>
      <c r="BT110" s="28">
        <f>IFERROR(VLOOKUP(BS110,'Начисление очков 2023'!$AA$4:$AB$69,2,FALSE),0)</f>
        <v>0</v>
      </c>
      <c r="BU110" s="32" t="s">
        <v>572</v>
      </c>
      <c r="BV110" s="31">
        <f>IFERROR(VLOOKUP(BU110,'Начисление очков 2023'!$L$4:$M$69,2,FALSE),0)</f>
        <v>0</v>
      </c>
      <c r="BW110" s="6" t="s">
        <v>572</v>
      </c>
      <c r="BX110" s="28">
        <f>IFERROR(VLOOKUP(BW110,'Начисление очков 2023'!$AA$4:$AB$69,2,FALSE),0)</f>
        <v>0</v>
      </c>
      <c r="BY110" s="32" t="s">
        <v>572</v>
      </c>
      <c r="BZ110" s="31">
        <f>IFERROR(VLOOKUP(BY110,'Начисление очков 2023'!$AF$4:$AG$69,2,FALSE),0)</f>
        <v>0</v>
      </c>
      <c r="CA110" s="6" t="s">
        <v>572</v>
      </c>
      <c r="CB110" s="28">
        <f>IFERROR(VLOOKUP(CA110,'Начисление очков 2023'!$V$4:$W$69,2,FALSE),0)</f>
        <v>0</v>
      </c>
      <c r="CC110" s="32" t="s">
        <v>572</v>
      </c>
      <c r="CD110" s="31">
        <f>IFERROR(VLOOKUP(CC110,'Начисление очков 2023'!$AA$4:$AB$69,2,FALSE),0)</f>
        <v>0</v>
      </c>
      <c r="CE110" s="47"/>
      <c r="CF110" s="96"/>
      <c r="CG110" s="32" t="s">
        <v>572</v>
      </c>
      <c r="CH110" s="31">
        <f>IFERROR(VLOOKUP(CG110,'Начисление очков 2023'!$AA$4:$AB$69,2,FALSE),0)</f>
        <v>0</v>
      </c>
      <c r="CI110" s="6">
        <v>68</v>
      </c>
      <c r="CJ110" s="28">
        <f>IFERROR(VLOOKUP(CI110,'Начисление очков 2023_1'!$B$4:$C$117,2,FALSE),0)</f>
        <v>12</v>
      </c>
      <c r="CK110" s="32" t="s">
        <v>572</v>
      </c>
      <c r="CL110" s="31">
        <f>IFERROR(VLOOKUP(CK110,'Начисление очков 2023'!$V$4:$W$69,2,FALSE),0)</f>
        <v>0</v>
      </c>
      <c r="CM110" s="6" t="s">
        <v>572</v>
      </c>
      <c r="CN110" s="28">
        <f>IFERROR(VLOOKUP(CM110,'Начисление очков 2023'!$AF$4:$AG$69,2,FALSE),0)</f>
        <v>0</v>
      </c>
      <c r="CO110" s="32" t="s">
        <v>572</v>
      </c>
      <c r="CP110" s="31">
        <f>IFERROR(VLOOKUP(CO110,'Начисление очков 2023'!$G$4:$H$69,2,FALSE),0)</f>
        <v>0</v>
      </c>
      <c r="CQ110" s="6">
        <v>12</v>
      </c>
      <c r="CR110" s="28">
        <f>IFERROR(VLOOKUP(CQ110,'Начисление очков 2023'!$AA$4:$AB$69,2,FALSE),0)</f>
        <v>8</v>
      </c>
      <c r="CS110" s="32" t="s">
        <v>572</v>
      </c>
      <c r="CT110" s="31">
        <f>IFERROR(VLOOKUP(CS110,'Начисление очков 2023'!$Q$4:$R$69,2,FALSE),0)</f>
        <v>0</v>
      </c>
      <c r="CU110" s="6" t="s">
        <v>572</v>
      </c>
      <c r="CV110" s="28">
        <f>IFERROR(VLOOKUP(CU110,'Начисление очков 2023'!$AF$4:$AG$69,2,FALSE),0)</f>
        <v>0</v>
      </c>
      <c r="CW110" s="32" t="s">
        <v>572</v>
      </c>
      <c r="CX110" s="31">
        <f>IFERROR(VLOOKUP(CW110,'Начисление очков 2023'!$AA$4:$AB$69,2,FALSE),0)</f>
        <v>0</v>
      </c>
      <c r="CY110" s="6" t="s">
        <v>572</v>
      </c>
      <c r="CZ110" s="28">
        <f>IFERROR(VLOOKUP(CY110,'Начисление очков 2023'!$AA$4:$AB$69,2,FALSE),0)</f>
        <v>0</v>
      </c>
      <c r="DA110" s="32" t="s">
        <v>572</v>
      </c>
      <c r="DB110" s="31">
        <f>IFERROR(VLOOKUP(DA110,'Начисление очков 2023'!$L$4:$M$69,2,FALSE),0)</f>
        <v>0</v>
      </c>
      <c r="DC110" s="6" t="s">
        <v>572</v>
      </c>
      <c r="DD110" s="28">
        <f>IFERROR(VLOOKUP(DC110,'Начисление очков 2023'!$L$4:$M$69,2,FALSE),0)</f>
        <v>0</v>
      </c>
      <c r="DE110" s="32" t="s">
        <v>572</v>
      </c>
      <c r="DF110" s="31">
        <f>IFERROR(VLOOKUP(DE110,'Начисление очков 2023'!$G$4:$H$69,2,FALSE),0)</f>
        <v>0</v>
      </c>
      <c r="DG110" s="6" t="s">
        <v>572</v>
      </c>
      <c r="DH110" s="28">
        <f>IFERROR(VLOOKUP(DG110,'Начисление очков 2023'!$AA$4:$AB$69,2,FALSE),0)</f>
        <v>0</v>
      </c>
      <c r="DI110" s="32" t="s">
        <v>572</v>
      </c>
      <c r="DJ110" s="31">
        <f>IFERROR(VLOOKUP(DI110,'Начисление очков 2023'!$AF$4:$AG$69,2,FALSE),0)</f>
        <v>0</v>
      </c>
      <c r="DK110" s="6" t="s">
        <v>572</v>
      </c>
      <c r="DL110" s="28">
        <f>IFERROR(VLOOKUP(DK110,'Начисление очков 2023'!$V$4:$W$69,2,FALSE),0)</f>
        <v>0</v>
      </c>
      <c r="DM110" s="32" t="s">
        <v>572</v>
      </c>
      <c r="DN110" s="31">
        <f>IFERROR(VLOOKUP(DM110,'Начисление очков 2023'!$Q$4:$R$69,2,FALSE),0)</f>
        <v>0</v>
      </c>
      <c r="DO110" s="6">
        <v>20</v>
      </c>
      <c r="DP110" s="28">
        <f>IFERROR(VLOOKUP(DO110,'Начисление очков 2023'!$AA$4:$AB$69,2,FALSE),0)</f>
        <v>4</v>
      </c>
      <c r="DQ110" s="32" t="s">
        <v>572</v>
      </c>
      <c r="DR110" s="31">
        <f>IFERROR(VLOOKUP(DQ110,'Начисление очков 2023'!$AA$4:$AB$69,2,FALSE),0)</f>
        <v>0</v>
      </c>
      <c r="DS110" s="6" t="s">
        <v>572</v>
      </c>
      <c r="DT110" s="28">
        <f>IFERROR(VLOOKUP(DS110,'Начисление очков 2023'!$AA$4:$AB$69,2,FALSE),0)</f>
        <v>0</v>
      </c>
      <c r="DU110" s="32" t="s">
        <v>572</v>
      </c>
      <c r="DV110" s="31">
        <f>IFERROR(VLOOKUP(DU110,'Начисление очков 2023'!$AF$4:$AG$69,2,FALSE),0)</f>
        <v>0</v>
      </c>
      <c r="DW110" s="6">
        <v>32</v>
      </c>
      <c r="DX110" s="28">
        <f>IFERROR(VLOOKUP(DW110,'Начисление очков 2023'!$AA$4:$AB$69,2,FALSE),0)</f>
        <v>2</v>
      </c>
      <c r="DY110" s="32" t="s">
        <v>572</v>
      </c>
      <c r="DZ110" s="31">
        <f>IFERROR(VLOOKUP(DY110,'Начисление очков 2023'!$B$4:$C$69,2,FALSE),0)</f>
        <v>0</v>
      </c>
      <c r="EA110" s="6" t="s">
        <v>572</v>
      </c>
      <c r="EB110" s="28">
        <f>IFERROR(VLOOKUP(EA110,'Начисление очков 2023'!$AA$4:$AB$69,2,FALSE),0)</f>
        <v>0</v>
      </c>
      <c r="EC110" s="32" t="s">
        <v>572</v>
      </c>
      <c r="ED110" s="31">
        <f>IFERROR(VLOOKUP(EC110,'Начисление очков 2023'!$V$4:$W$69,2,FALSE),0)</f>
        <v>0</v>
      </c>
      <c r="EE110" s="6" t="s">
        <v>572</v>
      </c>
      <c r="EF110" s="28">
        <f>IFERROR(VLOOKUP(EE110,'Начисление очков 2023'!$AA$4:$AB$69,2,FALSE),0)</f>
        <v>0</v>
      </c>
      <c r="EG110" s="32" t="s">
        <v>572</v>
      </c>
      <c r="EH110" s="31">
        <f>IFERROR(VLOOKUP(EG110,'Начисление очков 2023'!$AA$4:$AB$69,2,FALSE),0)</f>
        <v>0</v>
      </c>
      <c r="EI110" s="6" t="s">
        <v>572</v>
      </c>
      <c r="EJ110" s="28">
        <f>IFERROR(VLOOKUP(EI110,'Начисление очков 2023'!$G$4:$H$69,2,FALSE),0)</f>
        <v>0</v>
      </c>
      <c r="EK110" s="32" t="s">
        <v>572</v>
      </c>
      <c r="EL110" s="31">
        <f>IFERROR(VLOOKUP(EK110,'Начисление очков 2023'!$V$4:$W$69,2,FALSE),0)</f>
        <v>0</v>
      </c>
      <c r="EM110" s="6" t="s">
        <v>572</v>
      </c>
      <c r="EN110" s="28">
        <f>IFERROR(VLOOKUP(EM110,'Начисление очков 2023'!$B$4:$C$101,2,FALSE),0)</f>
        <v>0</v>
      </c>
      <c r="EO110" s="32">
        <v>8</v>
      </c>
      <c r="EP110" s="31">
        <f>IFERROR(VLOOKUP(EO110,'Начисление очков 2023'!$AA$4:$AB$69,2,FALSE),0)</f>
        <v>10</v>
      </c>
      <c r="EQ110" s="6" t="s">
        <v>572</v>
      </c>
      <c r="ER110" s="28">
        <f>IFERROR(VLOOKUP(EQ110,'Начисление очков 2023'!$AF$4:$AG$69,2,FALSE),0)</f>
        <v>0</v>
      </c>
      <c r="ES110" s="32" t="s">
        <v>572</v>
      </c>
      <c r="ET110" s="31">
        <f>IFERROR(VLOOKUP(ES110,'Начисление очков 2023'!$B$4:$C$101,2,FALSE),0)</f>
        <v>0</v>
      </c>
      <c r="EU110" s="6">
        <v>48</v>
      </c>
      <c r="EV110" s="28">
        <f>IFERROR(VLOOKUP(EU110,'Начисление очков 2023'!$G$4:$H$69,2,FALSE),0)</f>
        <v>2</v>
      </c>
      <c r="EW110" s="32" t="s">
        <v>572</v>
      </c>
      <c r="EX110" s="31">
        <f>IFERROR(VLOOKUP(EW110,'Начисление очков 2023'!$AA$4:$AB$69,2,FALSE),0)</f>
        <v>0</v>
      </c>
      <c r="EY110" s="6">
        <v>12</v>
      </c>
      <c r="EZ110" s="28">
        <f>IFERROR(VLOOKUP(EY110,'Начисление очков 2023'!$AA$4:$AB$69,2,FALSE),0)</f>
        <v>8</v>
      </c>
      <c r="FA110" s="32" t="s">
        <v>572</v>
      </c>
      <c r="FB110" s="31">
        <f>IFERROR(VLOOKUP(FA110,'Начисление очков 2023'!$L$4:$M$69,2,FALSE),0)</f>
        <v>0</v>
      </c>
      <c r="FC110" s="6" t="s">
        <v>572</v>
      </c>
      <c r="FD110" s="28">
        <f>IFERROR(VLOOKUP(FC110,'Начисление очков 2023'!$AF$4:$AG$69,2,FALSE),0)</f>
        <v>0</v>
      </c>
      <c r="FE110" s="32">
        <v>9</v>
      </c>
      <c r="FF110" s="31">
        <f>IFERROR(VLOOKUP(FE110,'Начисление очков 2023'!$AA$4:$AB$69,2,FALSE),0)</f>
        <v>10</v>
      </c>
      <c r="FG110" s="6" t="s">
        <v>572</v>
      </c>
      <c r="FH110" s="28">
        <f>IFERROR(VLOOKUP(FG110,'Начисление очков 2023'!$G$4:$H$69,2,FALSE),0)</f>
        <v>0</v>
      </c>
      <c r="FI110" s="32" t="s">
        <v>572</v>
      </c>
      <c r="FJ110" s="31">
        <f>IFERROR(VLOOKUP(FI110,'Начисление очков 2023'!$AA$4:$AB$69,2,FALSE),0)</f>
        <v>0</v>
      </c>
      <c r="FK110" s="6" t="s">
        <v>572</v>
      </c>
      <c r="FL110" s="28">
        <f>IFERROR(VLOOKUP(FK110,'Начисление очков 2023'!$AA$4:$AB$69,2,FALSE),0)</f>
        <v>0</v>
      </c>
      <c r="FM110" s="32">
        <v>16</v>
      </c>
      <c r="FN110" s="31">
        <f>IFERROR(VLOOKUP(FM110,'Начисление очков 2023'!$AA$4:$AB$69,2,FALSE),0)</f>
        <v>7</v>
      </c>
      <c r="FO110" s="6">
        <v>2</v>
      </c>
      <c r="FP110" s="28">
        <f>IFERROR(VLOOKUP(FO110,'Начисление очков 2023'!$AF$4:$AG$69,2,FALSE),0)</f>
        <v>16</v>
      </c>
      <c r="FQ110" s="109">
        <v>99</v>
      </c>
      <c r="FR110" s="110" t="s">
        <v>563</v>
      </c>
      <c r="FS110" s="110"/>
      <c r="FT110" s="109">
        <v>3.5</v>
      </c>
      <c r="FU110" s="111"/>
      <c r="FV110" s="108">
        <v>156</v>
      </c>
      <c r="FW110" s="106">
        <v>0</v>
      </c>
      <c r="FX110" s="107" t="s">
        <v>563</v>
      </c>
      <c r="FY110" s="108">
        <v>171</v>
      </c>
      <c r="FZ110" s="127">
        <v>8</v>
      </c>
      <c r="GA110" s="121">
        <f>IFERROR(VLOOKUP(FZ110,'Начисление очков 2023'!$AA$4:$AB$69,2,FALSE),0)</f>
        <v>10</v>
      </c>
    </row>
    <row r="111" spans="1:183" ht="15.95" customHeight="1" x14ac:dyDescent="0.25">
      <c r="B111" s="6" t="str">
        <f>IFERROR(INDEX('Ласт турнир'!$A$1:$A$96,MATCH($D111,'Ласт турнир'!$B$1:$B$96,0)),"")</f>
        <v/>
      </c>
      <c r="D111" s="39" t="s">
        <v>198</v>
      </c>
      <c r="E111" s="40">
        <f>E110+1</f>
        <v>102</v>
      </c>
      <c r="F111" s="59">
        <f>IF(FQ111=0," ",IF(FQ111-E111=0," ",FQ111-E111))</f>
        <v>-2</v>
      </c>
      <c r="G111" s="44"/>
      <c r="H111" s="54">
        <v>3.5</v>
      </c>
      <c r="I111" s="134"/>
      <c r="J111" s="139">
        <f>AB111+AP111+BB111+BN111+BR111+SUMPRODUCT(LARGE((T111,V111,X111,Z111,AD111,AF111,AH111,AJ111,AL111,AN111,AR111,AT111,AV111,AX111,AZ111,BD111,BF111,BH111,BJ111,BL111,BP111,BT111,BV111,BX111,BZ111,CB111,CD111,CF111,CH111,CJ111,CL111,CN111,CP111,CR111,CT111,CV111,CX111,CZ111,DB111,DD111,DF111,DH111,DJ111,DL111,DN111,DP111,DR111,DT111,DV111,DX111,DZ111,EB111,ED111,EF111,EH111,EJ111,EL111,EN111,EP111,ER111,ET111,EV111,EX111,EZ111,FB111,FD111,FF111,FH111,FJ111,FL111,FN111,FP111),{1,2,3,4,5,6,7,8}))</f>
        <v>152</v>
      </c>
      <c r="K111" s="135">
        <f>J111-FV111</f>
        <v>0</v>
      </c>
      <c r="L111" s="140" t="str">
        <f>IF(SUMIF(S111:FP111,"&lt;0")&lt;&gt;0,SUMIF(S111:FP111,"&lt;0")*(-1)," ")</f>
        <v xml:space="preserve"> </v>
      </c>
      <c r="M111" s="141">
        <f>T111+V111+X111+Z111+AB111+AD111+AF111+AH111+AJ111+AL111+AN111+AP111+AR111+AT111+AV111+AX111+AZ111+BB111+BD111+BF111+BH111+BJ111+BL111+BN111+BP111+BR111+BT111+BV111+BX111+BZ111+CB111+CD111+CF111+CH111+CJ111+CL111+CN111+CP111+CR111+CT111+CV111+CX111+CZ111+DB111+DD111+DF111+DH111+DJ111+DL111+DN111+DP111+DR111+DT111+DV111+DX111+DZ111+EB111+ED111+EF111+EH111+EJ111+EL111+EN111+EP111+ER111+ET111+EV111+EX111+EZ111+FB111+FD111+FF111+FH111+FJ111+FL111+FN111+FP111</f>
        <v>179</v>
      </c>
      <c r="N111" s="135">
        <f>M111-FY111</f>
        <v>0</v>
      </c>
      <c r="O111" s="136">
        <f>ROUNDUP(COUNTIF(S111:FP111,"&gt; 0")/2,0)</f>
        <v>13</v>
      </c>
      <c r="P111" s="142">
        <f>IF(O111=0,"-",IF(O111-R111&gt;8,J111/(8+R111),J111/O111))</f>
        <v>19</v>
      </c>
      <c r="Q111" s="145">
        <f>IF(OR(M111=0,O111=0),"-",M111/O111)</f>
        <v>13.76923076923077</v>
      </c>
      <c r="R111" s="150">
        <f>+IF(AA111="",0,1)+IF(AO111="",0,1)++IF(BA111="",0,1)+IF(BM111="",0,1)+IF(BQ111="",0,1)</f>
        <v>0</v>
      </c>
      <c r="S111" s="6" t="s">
        <v>572</v>
      </c>
      <c r="T111" s="28">
        <f>IFERROR(VLOOKUP(S111,'Начисление очков 2024'!$AA$4:$AB$69,2,FALSE),0)</f>
        <v>0</v>
      </c>
      <c r="U111" s="32">
        <v>12</v>
      </c>
      <c r="V111" s="31">
        <f>IFERROR(VLOOKUP(U111,'Начисление очков 2024'!$AA$4:$AB$69,2,FALSE),0)</f>
        <v>8</v>
      </c>
      <c r="W111" s="6" t="s">
        <v>572</v>
      </c>
      <c r="X111" s="28">
        <f>IFERROR(VLOOKUP(W111,'Начисление очков 2024'!$L$4:$M$69,2,FALSE),0)</f>
        <v>0</v>
      </c>
      <c r="Y111" s="32" t="s">
        <v>572</v>
      </c>
      <c r="Z111" s="31">
        <f>IFERROR(VLOOKUP(Y111,'Начисление очков 2024'!$AA$4:$AB$69,2,FALSE),0)</f>
        <v>0</v>
      </c>
      <c r="AA111" s="6" t="s">
        <v>572</v>
      </c>
      <c r="AB111" s="28">
        <f>ROUND(IFERROR(VLOOKUP(AA111,'Начисление очков 2024'!$L$4:$M$69,2,FALSE),0)/4,0)</f>
        <v>0</v>
      </c>
      <c r="AC111" s="32" t="s">
        <v>572</v>
      </c>
      <c r="AD111" s="31">
        <f>IFERROR(VLOOKUP(AC111,'Начисление очков 2024'!$AA$4:$AB$69,2,FALSE),0)</f>
        <v>0</v>
      </c>
      <c r="AE111" s="6" t="s">
        <v>572</v>
      </c>
      <c r="AF111" s="28">
        <f>IFERROR(VLOOKUP(AE111,'Начисление очков 2024'!$AA$4:$AB$69,2,FALSE),0)</f>
        <v>0</v>
      </c>
      <c r="AG111" s="32" t="s">
        <v>572</v>
      </c>
      <c r="AH111" s="31">
        <f>IFERROR(VLOOKUP(AG111,'Начисление очков 2024'!$Q$4:$R$69,2,FALSE),0)</f>
        <v>0</v>
      </c>
      <c r="AI111" s="6" t="s">
        <v>572</v>
      </c>
      <c r="AJ111" s="28">
        <f>IFERROR(VLOOKUP(AI111,'Начисление очков 2024'!$AA$4:$AB$69,2,FALSE),0)</f>
        <v>0</v>
      </c>
      <c r="AK111" s="32" t="s">
        <v>572</v>
      </c>
      <c r="AL111" s="31">
        <f>IFERROR(VLOOKUP(AK111,'Начисление очков 2024'!$AA$4:$AB$69,2,FALSE),0)</f>
        <v>0</v>
      </c>
      <c r="AM111" s="6" t="s">
        <v>572</v>
      </c>
      <c r="AN111" s="28">
        <f>IFERROR(VLOOKUP(AM111,'Начисление очков 2023'!$AF$4:$AG$69,2,FALSE),0)</f>
        <v>0</v>
      </c>
      <c r="AO111" s="32" t="s">
        <v>572</v>
      </c>
      <c r="AP111" s="31">
        <f>ROUND(IFERROR(VLOOKUP(AO111,'Начисление очков 2024'!$G$4:$H$69,2,FALSE),0)/4,0)</f>
        <v>0</v>
      </c>
      <c r="AQ111" s="6" t="s">
        <v>572</v>
      </c>
      <c r="AR111" s="28">
        <f>IFERROR(VLOOKUP(AQ111,'Начисление очков 2024'!$AA$4:$AB$69,2,FALSE),0)</f>
        <v>0</v>
      </c>
      <c r="AS111" s="32" t="s">
        <v>572</v>
      </c>
      <c r="AT111" s="31">
        <f>IFERROR(VLOOKUP(AS111,'Начисление очков 2024'!$G$4:$H$69,2,FALSE),0)</f>
        <v>0</v>
      </c>
      <c r="AU111" s="6">
        <v>32</v>
      </c>
      <c r="AV111" s="28">
        <f>IFERROR(VLOOKUP(AU111,'Начисление очков 2023'!$V$4:$W$69,2,FALSE),0)</f>
        <v>5</v>
      </c>
      <c r="AW111" s="32" t="s">
        <v>572</v>
      </c>
      <c r="AX111" s="31">
        <f>IFERROR(VLOOKUP(AW111,'Начисление очков 2024'!$Q$4:$R$69,2,FALSE),0)</f>
        <v>0</v>
      </c>
      <c r="AY111" s="6" t="s">
        <v>572</v>
      </c>
      <c r="AZ111" s="28">
        <f>IFERROR(VLOOKUP(AY111,'Начисление очков 2024'!$AA$4:$AB$69,2,FALSE),0)</f>
        <v>0</v>
      </c>
      <c r="BA111" s="32" t="s">
        <v>572</v>
      </c>
      <c r="BB111" s="31">
        <f>ROUND(IFERROR(VLOOKUP(BA111,'Начисление очков 2024'!$G$4:$H$69,2,FALSE),0)/4,0)</f>
        <v>0</v>
      </c>
      <c r="BC111" s="6" t="s">
        <v>572</v>
      </c>
      <c r="BD111" s="28">
        <f>IFERROR(VLOOKUP(BC111,'Начисление очков 2023'!$AA$4:$AB$69,2,FALSE),0)</f>
        <v>0</v>
      </c>
      <c r="BE111" s="32" t="s">
        <v>572</v>
      </c>
      <c r="BF111" s="31">
        <f>IFERROR(VLOOKUP(BE111,'Начисление очков 2024'!$G$4:$H$69,2,FALSE),0)</f>
        <v>0</v>
      </c>
      <c r="BG111" s="6">
        <v>12</v>
      </c>
      <c r="BH111" s="28">
        <f>IFERROR(VLOOKUP(BG111,'Начисление очков 2024'!$Q$4:$R$69,2,FALSE),0)</f>
        <v>23</v>
      </c>
      <c r="BI111" s="32" t="s">
        <v>572</v>
      </c>
      <c r="BJ111" s="31">
        <f>IFERROR(VLOOKUP(BI111,'Начисление очков 2024'!$AA$4:$AB$69,2,FALSE),0)</f>
        <v>0</v>
      </c>
      <c r="BK111" s="6" t="s">
        <v>572</v>
      </c>
      <c r="BL111" s="28">
        <f>IFERROR(VLOOKUP(BK111,'Начисление очков 2023'!$V$4:$W$69,2,FALSE),0)</f>
        <v>0</v>
      </c>
      <c r="BM111" s="32" t="s">
        <v>572</v>
      </c>
      <c r="BN111" s="31">
        <f>ROUND(IFERROR(VLOOKUP(BM111,'Начисление очков 2023'!$L$4:$M$69,2,FALSE),0)/4,0)</f>
        <v>0</v>
      </c>
      <c r="BO111" s="6" t="s">
        <v>572</v>
      </c>
      <c r="BP111" s="28">
        <f>IFERROR(VLOOKUP(BO111,'Начисление очков 2023'!$AA$4:$AB$69,2,FALSE),0)</f>
        <v>0</v>
      </c>
      <c r="BQ111" s="32" t="s">
        <v>572</v>
      </c>
      <c r="BR111" s="31">
        <f>ROUND(IFERROR(VLOOKUP(BQ111,'Начисление очков 2023'!$L$4:$M$69,2,FALSE),0)/4,0)</f>
        <v>0</v>
      </c>
      <c r="BS111" s="6" t="s">
        <v>572</v>
      </c>
      <c r="BT111" s="28">
        <f>IFERROR(VLOOKUP(BS111,'Начисление очков 2023'!$AA$4:$AB$69,2,FALSE),0)</f>
        <v>0</v>
      </c>
      <c r="BU111" s="32" t="s">
        <v>572</v>
      </c>
      <c r="BV111" s="31">
        <f>IFERROR(VLOOKUP(BU111,'Начисление очков 2023'!$L$4:$M$69,2,FALSE),0)</f>
        <v>0</v>
      </c>
      <c r="BW111" s="6" t="s">
        <v>572</v>
      </c>
      <c r="BX111" s="28">
        <f>IFERROR(VLOOKUP(BW111,'Начисление очков 2023'!$AA$4:$AB$69,2,FALSE),0)</f>
        <v>0</v>
      </c>
      <c r="BY111" s="32" t="s">
        <v>572</v>
      </c>
      <c r="BZ111" s="31">
        <f>IFERROR(VLOOKUP(BY111,'Начисление очков 2023'!$AF$4:$AG$69,2,FALSE),0)</f>
        <v>0</v>
      </c>
      <c r="CA111" s="6" t="s">
        <v>572</v>
      </c>
      <c r="CB111" s="28">
        <f>IFERROR(VLOOKUP(CA111,'Начисление очков 2023'!$V$4:$W$69,2,FALSE),0)</f>
        <v>0</v>
      </c>
      <c r="CC111" s="32" t="s">
        <v>572</v>
      </c>
      <c r="CD111" s="31">
        <f>IFERROR(VLOOKUP(CC111,'Начисление очков 2023'!$AA$4:$AB$69,2,FALSE),0)</f>
        <v>0</v>
      </c>
      <c r="CE111" s="47"/>
      <c r="CF111" s="96"/>
      <c r="CG111" s="32" t="s">
        <v>572</v>
      </c>
      <c r="CH111" s="31">
        <f>IFERROR(VLOOKUP(CG111,'Начисление очков 2023'!$AA$4:$AB$69,2,FALSE),0)</f>
        <v>0</v>
      </c>
      <c r="CI111" s="6">
        <v>64</v>
      </c>
      <c r="CJ111" s="28">
        <f>IFERROR(VLOOKUP(CI111,'Начисление очков 2023_1'!$B$4:$C$117,2,FALSE),0)</f>
        <v>14</v>
      </c>
      <c r="CK111" s="32" t="s">
        <v>572</v>
      </c>
      <c r="CL111" s="31">
        <f>IFERROR(VLOOKUP(CK111,'Начисление очков 2023'!$V$4:$W$69,2,FALSE),0)</f>
        <v>0</v>
      </c>
      <c r="CM111" s="6" t="s">
        <v>572</v>
      </c>
      <c r="CN111" s="28">
        <f>IFERROR(VLOOKUP(CM111,'Начисление очков 2023'!$AF$4:$AG$69,2,FALSE),0)</f>
        <v>0</v>
      </c>
      <c r="CO111" s="32" t="s">
        <v>572</v>
      </c>
      <c r="CP111" s="31">
        <f>IFERROR(VLOOKUP(CO111,'Начисление очков 2023'!$G$4:$H$69,2,FALSE),0)</f>
        <v>0</v>
      </c>
      <c r="CQ111" s="6">
        <v>10</v>
      </c>
      <c r="CR111" s="28">
        <f>IFERROR(VLOOKUP(CQ111,'Начисление очков 2023'!$AA$4:$AB$69,2,FALSE),0)</f>
        <v>9</v>
      </c>
      <c r="CS111" s="32" t="s">
        <v>572</v>
      </c>
      <c r="CT111" s="31">
        <f>IFERROR(VLOOKUP(CS111,'Начисление очков 2023'!$Q$4:$R$69,2,FALSE),0)</f>
        <v>0</v>
      </c>
      <c r="CU111" s="6" t="s">
        <v>572</v>
      </c>
      <c r="CV111" s="28">
        <f>IFERROR(VLOOKUP(CU111,'Начисление очков 2023'!$AF$4:$AG$69,2,FALSE),0)</f>
        <v>0</v>
      </c>
      <c r="CW111" s="32" t="s">
        <v>572</v>
      </c>
      <c r="CX111" s="31">
        <f>IFERROR(VLOOKUP(CW111,'Начисление очков 2023'!$AA$4:$AB$69,2,FALSE),0)</f>
        <v>0</v>
      </c>
      <c r="CY111" s="6">
        <v>24</v>
      </c>
      <c r="CZ111" s="28">
        <f>IFERROR(VLOOKUP(CY111,'Начисление очков 2023'!$AA$4:$AB$69,2,FALSE),0)</f>
        <v>3</v>
      </c>
      <c r="DA111" s="32" t="s">
        <v>572</v>
      </c>
      <c r="DB111" s="31">
        <f>IFERROR(VLOOKUP(DA111,'Начисление очков 2023'!$L$4:$M$69,2,FALSE),0)</f>
        <v>0</v>
      </c>
      <c r="DC111" s="6" t="s">
        <v>572</v>
      </c>
      <c r="DD111" s="28">
        <f>IFERROR(VLOOKUP(DC111,'Начисление очков 2023'!$L$4:$M$69,2,FALSE),0)</f>
        <v>0</v>
      </c>
      <c r="DE111" s="32" t="s">
        <v>572</v>
      </c>
      <c r="DF111" s="31">
        <f>IFERROR(VLOOKUP(DE111,'Начисление очков 2023'!$G$4:$H$69,2,FALSE),0)</f>
        <v>0</v>
      </c>
      <c r="DG111" s="6" t="s">
        <v>572</v>
      </c>
      <c r="DH111" s="28">
        <f>IFERROR(VLOOKUP(DG111,'Начисление очков 2023'!$AA$4:$AB$69,2,FALSE),0)</f>
        <v>0</v>
      </c>
      <c r="DI111" s="32" t="s">
        <v>572</v>
      </c>
      <c r="DJ111" s="31">
        <f>IFERROR(VLOOKUP(DI111,'Начисление очков 2023'!$AF$4:$AG$69,2,FALSE),0)</f>
        <v>0</v>
      </c>
      <c r="DK111" s="6" t="s">
        <v>572</v>
      </c>
      <c r="DL111" s="28">
        <f>IFERROR(VLOOKUP(DK111,'Начисление очков 2023'!$V$4:$W$69,2,FALSE),0)</f>
        <v>0</v>
      </c>
      <c r="DM111" s="32" t="s">
        <v>572</v>
      </c>
      <c r="DN111" s="31">
        <f>IFERROR(VLOOKUP(DM111,'Начисление очков 2023'!$Q$4:$R$69,2,FALSE),0)</f>
        <v>0</v>
      </c>
      <c r="DO111" s="6" t="s">
        <v>572</v>
      </c>
      <c r="DP111" s="28">
        <f>IFERROR(VLOOKUP(DO111,'Начисление очков 2023'!$AA$4:$AB$69,2,FALSE),0)</f>
        <v>0</v>
      </c>
      <c r="DQ111" s="32" t="s">
        <v>572</v>
      </c>
      <c r="DR111" s="31">
        <f>IFERROR(VLOOKUP(DQ111,'Начисление очков 2023'!$AA$4:$AB$69,2,FALSE),0)</f>
        <v>0</v>
      </c>
      <c r="DS111" s="6" t="s">
        <v>572</v>
      </c>
      <c r="DT111" s="28">
        <f>IFERROR(VLOOKUP(DS111,'Начисление очков 2023'!$AA$4:$AB$69,2,FALSE),0)</f>
        <v>0</v>
      </c>
      <c r="DU111" s="32" t="s">
        <v>572</v>
      </c>
      <c r="DV111" s="31">
        <f>IFERROR(VLOOKUP(DU111,'Начисление очков 2023'!$AF$4:$AG$69,2,FALSE),0)</f>
        <v>0</v>
      </c>
      <c r="DW111" s="6" t="s">
        <v>572</v>
      </c>
      <c r="DX111" s="28">
        <f>IFERROR(VLOOKUP(DW111,'Начисление очков 2023'!$AA$4:$AB$69,2,FALSE),0)</f>
        <v>0</v>
      </c>
      <c r="DY111" s="32">
        <v>48</v>
      </c>
      <c r="DZ111" s="31">
        <f>IFERROR(VLOOKUP(DY111,'Начисление очков 2023'!$B$4:$C$69,2,FALSE),0)</f>
        <v>19</v>
      </c>
      <c r="EA111" s="6" t="s">
        <v>572</v>
      </c>
      <c r="EB111" s="28">
        <f>IFERROR(VLOOKUP(EA111,'Начисление очков 2023'!$AA$4:$AB$69,2,FALSE),0)</f>
        <v>0</v>
      </c>
      <c r="EC111" s="32">
        <v>32</v>
      </c>
      <c r="ED111" s="31">
        <f>IFERROR(VLOOKUP(EC111,'Начисление очков 2023'!$V$4:$W$69,2,FALSE),0)</f>
        <v>5</v>
      </c>
      <c r="EE111" s="6" t="s">
        <v>572</v>
      </c>
      <c r="EF111" s="28">
        <f>IFERROR(VLOOKUP(EE111,'Начисление очков 2023'!$AA$4:$AB$69,2,FALSE),0)</f>
        <v>0</v>
      </c>
      <c r="EG111" s="32">
        <v>5</v>
      </c>
      <c r="EH111" s="31">
        <f>IFERROR(VLOOKUP(EG111,'Начисление очков 2023'!$AA$4:$AB$69,2,FALSE),0)</f>
        <v>12</v>
      </c>
      <c r="EI111" s="6" t="s">
        <v>572</v>
      </c>
      <c r="EJ111" s="28">
        <f>IFERROR(VLOOKUP(EI111,'Начисление очков 2023'!$G$4:$H$69,2,FALSE),0)</f>
        <v>0</v>
      </c>
      <c r="EK111" s="32">
        <v>8</v>
      </c>
      <c r="EL111" s="31">
        <f>IFERROR(VLOOKUP(EK111,'Начисление очков 2023'!$V$4:$W$69,2,FALSE),0)</f>
        <v>30</v>
      </c>
      <c r="EM111" s="6">
        <v>32</v>
      </c>
      <c r="EN111" s="28">
        <f>IFERROR(VLOOKUP(EM111,'Начисление очков 2023'!$B$4:$C$101,2,FALSE),0)</f>
        <v>35</v>
      </c>
      <c r="EO111" s="32">
        <v>9</v>
      </c>
      <c r="EP111" s="31">
        <f>IFERROR(VLOOKUP(EO111,'Начисление очков 2023'!$AA$4:$AB$69,2,FALSE),0)</f>
        <v>10</v>
      </c>
      <c r="EQ111" s="6" t="s">
        <v>572</v>
      </c>
      <c r="ER111" s="28">
        <f>IFERROR(VLOOKUP(EQ111,'Начисление очков 2023'!$AF$4:$AG$69,2,FALSE),0)</f>
        <v>0</v>
      </c>
      <c r="ES111" s="32" t="s">
        <v>572</v>
      </c>
      <c r="ET111" s="31">
        <f>IFERROR(VLOOKUP(ES111,'Начисление очков 2023'!$B$4:$C$101,2,FALSE),0)</f>
        <v>0</v>
      </c>
      <c r="EU111" s="6" t="s">
        <v>572</v>
      </c>
      <c r="EV111" s="28">
        <f>IFERROR(VLOOKUP(EU111,'Начисление очков 2023'!$G$4:$H$69,2,FALSE),0)</f>
        <v>0</v>
      </c>
      <c r="EW111" s="32" t="s">
        <v>572</v>
      </c>
      <c r="EX111" s="31">
        <f>IFERROR(VLOOKUP(EW111,'Начисление очков 2023'!$AA$4:$AB$69,2,FALSE),0)</f>
        <v>0</v>
      </c>
      <c r="EY111" s="6" t="s">
        <v>572</v>
      </c>
      <c r="EZ111" s="28">
        <f>IFERROR(VLOOKUP(EY111,'Начисление очков 2023'!$AA$4:$AB$69,2,FALSE),0)</f>
        <v>0</v>
      </c>
      <c r="FA111" s="32" t="s">
        <v>572</v>
      </c>
      <c r="FB111" s="31">
        <f>IFERROR(VLOOKUP(FA111,'Начисление очков 2023'!$L$4:$M$69,2,FALSE),0)</f>
        <v>0</v>
      </c>
      <c r="FC111" s="6" t="s">
        <v>572</v>
      </c>
      <c r="FD111" s="28">
        <f>IFERROR(VLOOKUP(FC111,'Начисление очков 2023'!$AF$4:$AG$69,2,FALSE),0)</f>
        <v>0</v>
      </c>
      <c r="FE111" s="32" t="s">
        <v>572</v>
      </c>
      <c r="FF111" s="31">
        <f>IFERROR(VLOOKUP(FE111,'Начисление очков 2023'!$AA$4:$AB$69,2,FALSE),0)</f>
        <v>0</v>
      </c>
      <c r="FG111" s="6" t="s">
        <v>572</v>
      </c>
      <c r="FH111" s="28">
        <f>IFERROR(VLOOKUP(FG111,'Начисление очков 2023'!$G$4:$H$69,2,FALSE),0)</f>
        <v>0</v>
      </c>
      <c r="FI111" s="32" t="s">
        <v>572</v>
      </c>
      <c r="FJ111" s="31">
        <f>IFERROR(VLOOKUP(FI111,'Начисление очков 2023'!$AA$4:$AB$69,2,FALSE),0)</f>
        <v>0</v>
      </c>
      <c r="FK111" s="6" t="s">
        <v>572</v>
      </c>
      <c r="FL111" s="28">
        <f>IFERROR(VLOOKUP(FK111,'Начисление очков 2023'!$AA$4:$AB$69,2,FALSE),0)</f>
        <v>0</v>
      </c>
      <c r="FM111" s="32">
        <v>17</v>
      </c>
      <c r="FN111" s="31">
        <f>IFERROR(VLOOKUP(FM111,'Начисление очков 2023'!$AA$4:$AB$69,2,FALSE),0)</f>
        <v>6</v>
      </c>
      <c r="FO111" s="6" t="s">
        <v>572</v>
      </c>
      <c r="FP111" s="28">
        <f>IFERROR(VLOOKUP(FO111,'Начисление очков 2023'!$AF$4:$AG$69,2,FALSE),0)</f>
        <v>0</v>
      </c>
      <c r="FQ111" s="109">
        <v>100</v>
      </c>
      <c r="FR111" s="110" t="s">
        <v>563</v>
      </c>
      <c r="FS111" s="110"/>
      <c r="FT111" s="109">
        <v>3.5</v>
      </c>
      <c r="FU111" s="111"/>
      <c r="FV111" s="108">
        <v>152</v>
      </c>
      <c r="FW111" s="106">
        <v>0</v>
      </c>
      <c r="FX111" s="107" t="s">
        <v>563</v>
      </c>
      <c r="FY111" s="108">
        <v>179</v>
      </c>
      <c r="FZ111" s="127" t="s">
        <v>572</v>
      </c>
      <c r="GA111" s="121">
        <f>IFERROR(VLOOKUP(FZ111,'Начисление очков 2023'!$AA$4:$AB$69,2,FALSE),0)</f>
        <v>0</v>
      </c>
    </row>
    <row r="112" spans="1:183" ht="15.95" customHeight="1" x14ac:dyDescent="0.25">
      <c r="A112" s="1"/>
      <c r="B112" s="6" t="str">
        <f>IFERROR(INDEX('Ласт турнир'!$A$1:$A$96,MATCH($D112,'Ласт турнир'!$B$1:$B$96,0)),"")</f>
        <v/>
      </c>
      <c r="C112" s="1"/>
      <c r="D112" s="39" t="s">
        <v>724</v>
      </c>
      <c r="E112" s="40">
        <f>E111+1</f>
        <v>103</v>
      </c>
      <c r="F112" s="59">
        <f>IF(FQ112=0," ",IF(FQ112-E112=0," ",FQ112-E112))</f>
        <v>-2</v>
      </c>
      <c r="G112" s="44"/>
      <c r="H112" s="54">
        <v>3.5</v>
      </c>
      <c r="I112" s="134"/>
      <c r="J112" s="139">
        <f>AB112+AP112+BB112+BN112+BR112+SUMPRODUCT(LARGE((T112,V112,X112,Z112,AD112,AF112,AH112,AJ112,AL112,AN112,AR112,AT112,AV112,AX112,AZ112,BD112,BF112,BH112,BJ112,BL112,BP112,BT112,BV112,BX112,BZ112,CB112,CD112,CF112,CH112,CJ112,CL112,CN112,CP112,CR112,CT112,CV112,CX112,CZ112,DB112,DD112,DF112,DH112,DJ112,DL112,DN112,DP112,DR112,DT112,DV112,DX112,DZ112,EB112,ED112,EF112,EH112,EJ112,EL112,EN112,EP112,ER112,ET112,EV112,EX112,EZ112,FB112,FD112,FF112,FH112,FJ112,FL112,FN112,FP112),{1,2,3,4,5,6,7,8}))</f>
        <v>152</v>
      </c>
      <c r="K112" s="135">
        <f>J112-FV112</f>
        <v>0</v>
      </c>
      <c r="L112" s="140">
        <f>IF(SUMIF(S112:FP112,"&lt;0")&lt;&gt;0,SUMIF(S112:FP112,"&lt;0")*(-1)," ")</f>
        <v>1</v>
      </c>
      <c r="M112" s="141">
        <f>T112+V112+X112+Z112+AB112+AD112+AF112+AH112+AJ112+AL112+AN112+AP112+AR112+AT112+AV112+AX112+AZ112+BB112+BD112+BF112+BH112+BJ112+BL112+BN112+BP112+BR112+BT112+BV112+BX112+BZ112+CB112+CD112+CF112+CH112+CJ112+CL112+CN112+CP112+CR112+CT112+CV112+CX112+CZ112+DB112+DD112+DF112+DH112+DJ112+DL112+DN112+DP112+DR112+DT112+DV112+DX112+DZ112+EB112+ED112+EF112+EH112+EJ112+EL112+EN112+EP112+ER112+ET112+EV112+EX112+EZ112+FB112+FD112+FF112+FH112+FJ112+FL112+FN112+FP112</f>
        <v>152</v>
      </c>
      <c r="N112" s="135">
        <f>M112-FY112</f>
        <v>0</v>
      </c>
      <c r="O112" s="136">
        <f>ROUNDUP(COUNTIF(S112:FP112,"&gt; 0")/2,0)</f>
        <v>8</v>
      </c>
      <c r="P112" s="142">
        <f>IF(O112=0,"-",IF(O112-R112&gt;8,J112/(8+R112),J112/O112))</f>
        <v>19</v>
      </c>
      <c r="Q112" s="145">
        <f>IF(OR(M112=0,O112=0),"-",M112/O112)</f>
        <v>19</v>
      </c>
      <c r="R112" s="150">
        <f>+IF(AA112="",0,1)+IF(AO112="",0,1)++IF(BA112="",0,1)+IF(BM112="",0,1)+IF(BQ112="",0,1)</f>
        <v>0</v>
      </c>
      <c r="S112" s="6" t="s">
        <v>572</v>
      </c>
      <c r="T112" s="28">
        <f>IFERROR(VLOOKUP(S112,'Начисление очков 2024'!$AA$4:$AB$69,2,FALSE),0)</f>
        <v>0</v>
      </c>
      <c r="U112" s="32" t="s">
        <v>572</v>
      </c>
      <c r="V112" s="31">
        <f>IFERROR(VLOOKUP(U112,'Начисление очков 2024'!$AA$4:$AB$69,2,FALSE),0)</f>
        <v>0</v>
      </c>
      <c r="W112" s="6" t="s">
        <v>572</v>
      </c>
      <c r="X112" s="28">
        <f>IFERROR(VLOOKUP(W112,'Начисление очков 2024'!$L$4:$M$69,2,FALSE),0)</f>
        <v>0</v>
      </c>
      <c r="Y112" s="32" t="s">
        <v>572</v>
      </c>
      <c r="Z112" s="31">
        <f>IFERROR(VLOOKUP(Y112,'Начисление очков 2024'!$AA$4:$AB$69,2,FALSE),0)</f>
        <v>0</v>
      </c>
      <c r="AA112" s="6" t="s">
        <v>572</v>
      </c>
      <c r="AB112" s="28">
        <f>ROUND(IFERROR(VLOOKUP(AA112,'Начисление очков 2024'!$L$4:$M$69,2,FALSE),0)/4,0)</f>
        <v>0</v>
      </c>
      <c r="AC112" s="32" t="s">
        <v>572</v>
      </c>
      <c r="AD112" s="31">
        <f>IFERROR(VLOOKUP(AC112,'Начисление очков 2024'!$AA$4:$AB$69,2,FALSE),0)</f>
        <v>0</v>
      </c>
      <c r="AE112" s="6" t="s">
        <v>572</v>
      </c>
      <c r="AF112" s="28">
        <f>IFERROR(VLOOKUP(AE112,'Начисление очков 2024'!$AA$4:$AB$69,2,FALSE),0)</f>
        <v>0</v>
      </c>
      <c r="AG112" s="32" t="s">
        <v>572</v>
      </c>
      <c r="AH112" s="31">
        <f>IFERROR(VLOOKUP(AG112,'Начисление очков 2024'!$Q$4:$R$69,2,FALSE),0)</f>
        <v>0</v>
      </c>
      <c r="AI112" s="6" t="s">
        <v>572</v>
      </c>
      <c r="AJ112" s="28">
        <f>IFERROR(VLOOKUP(AI112,'Начисление очков 2024'!$AA$4:$AB$69,2,FALSE),0)</f>
        <v>0</v>
      </c>
      <c r="AK112" s="32" t="s">
        <v>572</v>
      </c>
      <c r="AL112" s="31">
        <f>IFERROR(VLOOKUP(AK112,'Начисление очков 2024'!$AA$4:$AB$69,2,FALSE),0)</f>
        <v>0</v>
      </c>
      <c r="AM112" s="6" t="s">
        <v>572</v>
      </c>
      <c r="AN112" s="28">
        <f>IFERROR(VLOOKUP(AM112,'Начисление очков 2023'!$AF$4:$AG$69,2,FALSE),0)</f>
        <v>0</v>
      </c>
      <c r="AO112" s="32" t="s">
        <v>572</v>
      </c>
      <c r="AP112" s="31">
        <f>ROUND(IFERROR(VLOOKUP(AO112,'Начисление очков 2024'!$G$4:$H$69,2,FALSE),0)/4,0)</f>
        <v>0</v>
      </c>
      <c r="AQ112" s="6" t="s">
        <v>572</v>
      </c>
      <c r="AR112" s="28">
        <f>IFERROR(VLOOKUP(AQ112,'Начисление очков 2024'!$AA$4:$AB$69,2,FALSE),0)</f>
        <v>0</v>
      </c>
      <c r="AS112" s="32" t="s">
        <v>572</v>
      </c>
      <c r="AT112" s="31">
        <f>IFERROR(VLOOKUP(AS112,'Начисление очков 2024'!$G$4:$H$69,2,FALSE),0)</f>
        <v>0</v>
      </c>
      <c r="AU112" s="6" t="s">
        <v>572</v>
      </c>
      <c r="AV112" s="28">
        <f>IFERROR(VLOOKUP(AU112,'Начисление очков 2023'!$V$4:$W$69,2,FALSE),0)</f>
        <v>0</v>
      </c>
      <c r="AW112" s="32" t="s">
        <v>572</v>
      </c>
      <c r="AX112" s="31">
        <f>IFERROR(VLOOKUP(AW112,'Начисление очков 2024'!$Q$4:$R$69,2,FALSE),0)</f>
        <v>0</v>
      </c>
      <c r="AY112" s="6" t="s">
        <v>572</v>
      </c>
      <c r="AZ112" s="28">
        <f>IFERROR(VLOOKUP(AY112,'Начисление очков 2024'!$AA$4:$AB$69,2,FALSE),0)</f>
        <v>0</v>
      </c>
      <c r="BA112" s="32" t="s">
        <v>572</v>
      </c>
      <c r="BB112" s="31">
        <f>ROUND(IFERROR(VLOOKUP(BA112,'Начисление очков 2024'!$G$4:$H$69,2,FALSE),0)/4,0)</f>
        <v>0</v>
      </c>
      <c r="BC112" s="6">
        <v>8</v>
      </c>
      <c r="BD112" s="28">
        <f>IFERROR(VLOOKUP(BC112,'Начисление очков 2023'!$AA$4:$AB$69,2,FALSE),0)</f>
        <v>10</v>
      </c>
      <c r="BE112" s="32">
        <v>-1</v>
      </c>
      <c r="BF112" s="31">
        <f>IFERROR(VLOOKUP(BE112,'Начисление очков 2024'!$G$4:$H$69,2,FALSE),0)</f>
        <v>0</v>
      </c>
      <c r="BG112" s="6" t="s">
        <v>572</v>
      </c>
      <c r="BH112" s="28">
        <f>IFERROR(VLOOKUP(BG112,'Начисление очков 2024'!$Q$4:$R$69,2,FALSE),0)</f>
        <v>0</v>
      </c>
      <c r="BI112" s="32">
        <v>3</v>
      </c>
      <c r="BJ112" s="31">
        <f>IFERROR(VLOOKUP(BI112,'Начисление очков 2024'!$AA$4:$AB$69,2,FALSE),0)</f>
        <v>21</v>
      </c>
      <c r="BK112" s="6" t="s">
        <v>572</v>
      </c>
      <c r="BL112" s="28">
        <f>IFERROR(VLOOKUP(BK112,'Начисление очков 2023'!$V$4:$W$69,2,FALSE),0)</f>
        <v>0</v>
      </c>
      <c r="BM112" s="32" t="s">
        <v>572</v>
      </c>
      <c r="BN112" s="31">
        <f>ROUND(IFERROR(VLOOKUP(BM112,'Начисление очков 2023'!$L$4:$M$69,2,FALSE),0)/4,0)</f>
        <v>0</v>
      </c>
      <c r="BO112" s="6" t="s">
        <v>572</v>
      </c>
      <c r="BP112" s="28">
        <f>IFERROR(VLOOKUP(BO112,'Начисление очков 2023'!$AA$4:$AB$69,2,FALSE),0)</f>
        <v>0</v>
      </c>
      <c r="BQ112" s="32" t="s">
        <v>572</v>
      </c>
      <c r="BR112" s="31">
        <f>ROUND(IFERROR(VLOOKUP(BQ112,'Начисление очков 2023'!$L$4:$M$69,2,FALSE),0)/4,0)</f>
        <v>0</v>
      </c>
      <c r="BS112" s="6" t="s">
        <v>572</v>
      </c>
      <c r="BT112" s="28">
        <f>IFERROR(VLOOKUP(BS112,'Начисление очков 2023'!$AA$4:$AB$69,2,FALSE),0)</f>
        <v>0</v>
      </c>
      <c r="BU112" s="32" t="s">
        <v>572</v>
      </c>
      <c r="BV112" s="31">
        <f>IFERROR(VLOOKUP(BU112,'Начисление очков 2023'!$L$4:$M$69,2,FALSE),0)</f>
        <v>0</v>
      </c>
      <c r="BW112" s="6" t="s">
        <v>572</v>
      </c>
      <c r="BX112" s="28">
        <f>IFERROR(VLOOKUP(BW112,'Начисление очков 2023'!$AA$4:$AB$69,2,FALSE),0)</f>
        <v>0</v>
      </c>
      <c r="BY112" s="32" t="s">
        <v>572</v>
      </c>
      <c r="BZ112" s="31">
        <f>IFERROR(VLOOKUP(BY112,'Начисление очков 2023'!$AF$4:$AG$69,2,FALSE),0)</f>
        <v>0</v>
      </c>
      <c r="CA112" s="6">
        <v>17</v>
      </c>
      <c r="CB112" s="28">
        <f>IFERROR(VLOOKUP(CA112,'Начисление очков 2023'!$V$4:$W$69,2,FALSE),0)</f>
        <v>16</v>
      </c>
      <c r="CC112" s="32" t="s">
        <v>572</v>
      </c>
      <c r="CD112" s="31">
        <f>IFERROR(VLOOKUP(CC112,'Начисление очков 2023'!$AA$4:$AB$69,2,FALSE),0)</f>
        <v>0</v>
      </c>
      <c r="CE112" s="47"/>
      <c r="CF112" s="96"/>
      <c r="CG112" s="32">
        <v>1</v>
      </c>
      <c r="CH112" s="31">
        <f>IFERROR(VLOOKUP(CG112,'Начисление очков 2023'!$AA$4:$AB$69,2,FALSE),0)</f>
        <v>35</v>
      </c>
      <c r="CI112" s="6" t="s">
        <v>572</v>
      </c>
      <c r="CJ112" s="28">
        <f>IFERROR(VLOOKUP(CI112,'Начисление очков 2023_1'!$B$4:$C$117,2,FALSE),0)</f>
        <v>0</v>
      </c>
      <c r="CK112" s="32" t="s">
        <v>572</v>
      </c>
      <c r="CL112" s="31">
        <f>IFERROR(VLOOKUP(CK112,'Начисление очков 2023'!$V$4:$W$69,2,FALSE),0)</f>
        <v>0</v>
      </c>
      <c r="CM112" s="6" t="s">
        <v>572</v>
      </c>
      <c r="CN112" s="28">
        <f>IFERROR(VLOOKUP(CM112,'Начисление очков 2023'!$AF$4:$AG$69,2,FALSE),0)</f>
        <v>0</v>
      </c>
      <c r="CO112" s="32" t="s">
        <v>572</v>
      </c>
      <c r="CP112" s="31">
        <f>IFERROR(VLOOKUP(CO112,'Начисление очков 2023'!$G$4:$H$69,2,FALSE),0)</f>
        <v>0</v>
      </c>
      <c r="CQ112" s="6" t="s">
        <v>572</v>
      </c>
      <c r="CR112" s="28">
        <f>IFERROR(VLOOKUP(CQ112,'Начисление очков 2023'!$AA$4:$AB$69,2,FALSE),0)</f>
        <v>0</v>
      </c>
      <c r="CS112" s="32" t="s">
        <v>572</v>
      </c>
      <c r="CT112" s="31">
        <f>IFERROR(VLOOKUP(CS112,'Начисление очков 2023'!$Q$4:$R$69,2,FALSE),0)</f>
        <v>0</v>
      </c>
      <c r="CU112" s="6">
        <v>1</v>
      </c>
      <c r="CV112" s="28">
        <f>IFERROR(VLOOKUP(CU112,'Начисление очков 2023'!$AF$4:$AG$69,2,FALSE),0)</f>
        <v>20</v>
      </c>
      <c r="CW112" s="32" t="s">
        <v>572</v>
      </c>
      <c r="CX112" s="31">
        <f>IFERROR(VLOOKUP(CW112,'Начисление очков 2023'!$AA$4:$AB$69,2,FALSE),0)</f>
        <v>0</v>
      </c>
      <c r="CY112" s="6">
        <v>3</v>
      </c>
      <c r="CZ112" s="28">
        <f>IFERROR(VLOOKUP(CY112,'Начисление очков 2023'!$AA$4:$AB$69,2,FALSE),0)</f>
        <v>21</v>
      </c>
      <c r="DA112" s="32" t="s">
        <v>572</v>
      </c>
      <c r="DB112" s="31">
        <f>IFERROR(VLOOKUP(DA112,'Начисление очков 2023'!$L$4:$M$69,2,FALSE),0)</f>
        <v>0</v>
      </c>
      <c r="DC112" s="6" t="s">
        <v>572</v>
      </c>
      <c r="DD112" s="28">
        <f>IFERROR(VLOOKUP(DC112,'Начисление очков 2023'!$L$4:$M$69,2,FALSE),0)</f>
        <v>0</v>
      </c>
      <c r="DE112" s="32" t="s">
        <v>572</v>
      </c>
      <c r="DF112" s="31">
        <f>IFERROR(VLOOKUP(DE112,'Начисление очков 2023'!$G$4:$H$69,2,FALSE),0)</f>
        <v>0</v>
      </c>
      <c r="DG112" s="6" t="s">
        <v>572</v>
      </c>
      <c r="DH112" s="28">
        <f>IFERROR(VLOOKUP(DG112,'Начисление очков 2023'!$AA$4:$AB$69,2,FALSE),0)</f>
        <v>0</v>
      </c>
      <c r="DI112" s="32" t="s">
        <v>572</v>
      </c>
      <c r="DJ112" s="31">
        <f>IFERROR(VLOOKUP(DI112,'Начисление очков 2023'!$AF$4:$AG$69,2,FALSE),0)</f>
        <v>0</v>
      </c>
      <c r="DK112" s="6" t="s">
        <v>572</v>
      </c>
      <c r="DL112" s="28">
        <f>IFERROR(VLOOKUP(DK112,'Начисление очков 2023'!$V$4:$W$69,2,FALSE),0)</f>
        <v>0</v>
      </c>
      <c r="DM112" s="32">
        <v>16</v>
      </c>
      <c r="DN112" s="31">
        <f>IFERROR(VLOOKUP(DM112,'Начисление очков 2023'!$Q$4:$R$69,2,FALSE),0)</f>
        <v>19</v>
      </c>
      <c r="DO112" s="6" t="s">
        <v>572</v>
      </c>
      <c r="DP112" s="28">
        <f>IFERROR(VLOOKUP(DO112,'Начисление очков 2023'!$AA$4:$AB$69,2,FALSE),0)</f>
        <v>0</v>
      </c>
      <c r="DQ112" s="32">
        <v>9</v>
      </c>
      <c r="DR112" s="31">
        <f>IFERROR(VLOOKUP(DQ112,'Начисление очков 2023'!$AA$4:$AB$69,2,FALSE),0)</f>
        <v>10</v>
      </c>
      <c r="DS112" s="6" t="s">
        <v>572</v>
      </c>
      <c r="DT112" s="28">
        <f>IFERROR(VLOOKUP(DS112,'Начисление очков 2023'!$AA$4:$AB$69,2,FALSE),0)</f>
        <v>0</v>
      </c>
      <c r="DU112" s="32" t="s">
        <v>572</v>
      </c>
      <c r="DV112" s="31">
        <f>IFERROR(VLOOKUP(DU112,'Начисление очков 2023'!$AF$4:$AG$69,2,FALSE),0)</f>
        <v>0</v>
      </c>
      <c r="DW112" s="6" t="s">
        <v>572</v>
      </c>
      <c r="DX112" s="28">
        <f>IFERROR(VLOOKUP(DW112,'Начисление очков 2023'!$AA$4:$AB$69,2,FALSE),0)</f>
        <v>0</v>
      </c>
      <c r="DY112" s="32" t="s">
        <v>572</v>
      </c>
      <c r="DZ112" s="31">
        <f>IFERROR(VLOOKUP(DY112,'Начисление очков 2023'!$B$4:$C$69,2,FALSE),0)</f>
        <v>0</v>
      </c>
      <c r="EA112" s="6" t="s">
        <v>572</v>
      </c>
      <c r="EB112" s="28">
        <f>IFERROR(VLOOKUP(EA112,'Начисление очков 2023'!$AA$4:$AB$69,2,FALSE),0)</f>
        <v>0</v>
      </c>
      <c r="EC112" s="32" t="s">
        <v>572</v>
      </c>
      <c r="ED112" s="31">
        <f>IFERROR(VLOOKUP(EC112,'Начисление очков 2023'!$V$4:$W$69,2,FALSE),0)</f>
        <v>0</v>
      </c>
      <c r="EE112" s="6" t="s">
        <v>572</v>
      </c>
      <c r="EF112" s="28">
        <f>IFERROR(VLOOKUP(EE112,'Начисление очков 2023'!$AA$4:$AB$69,2,FALSE),0)</f>
        <v>0</v>
      </c>
      <c r="EG112" s="32" t="s">
        <v>572</v>
      </c>
      <c r="EH112" s="31">
        <f>IFERROR(VLOOKUP(EG112,'Начисление очков 2023'!$AA$4:$AB$69,2,FALSE),0)</f>
        <v>0</v>
      </c>
      <c r="EI112" s="6" t="s">
        <v>572</v>
      </c>
      <c r="EJ112" s="28">
        <f>IFERROR(VLOOKUP(EI112,'Начисление очков 2023'!$G$4:$H$69,2,FALSE),0)</f>
        <v>0</v>
      </c>
      <c r="EK112" s="32" t="s">
        <v>572</v>
      </c>
      <c r="EL112" s="31">
        <f>IFERROR(VLOOKUP(EK112,'Начисление очков 2023'!$V$4:$W$69,2,FALSE),0)</f>
        <v>0</v>
      </c>
      <c r="EM112" s="6" t="s">
        <v>572</v>
      </c>
      <c r="EN112" s="28">
        <f>IFERROR(VLOOKUP(EM112,'Начисление очков 2023'!$B$4:$C$101,2,FALSE),0)</f>
        <v>0</v>
      </c>
      <c r="EO112" s="32" t="s">
        <v>572</v>
      </c>
      <c r="EP112" s="31">
        <f>IFERROR(VLOOKUP(EO112,'Начисление очков 2023'!$AA$4:$AB$69,2,FALSE),0)</f>
        <v>0</v>
      </c>
      <c r="EQ112" s="6" t="s">
        <v>572</v>
      </c>
      <c r="ER112" s="28">
        <f>IFERROR(VLOOKUP(EQ112,'Начисление очков 2023'!$AF$4:$AG$69,2,FALSE),0)</f>
        <v>0</v>
      </c>
      <c r="ES112" s="32" t="s">
        <v>572</v>
      </c>
      <c r="ET112" s="31">
        <f>IFERROR(VLOOKUP(ES112,'Начисление очков 2023'!$B$4:$C$101,2,FALSE),0)</f>
        <v>0</v>
      </c>
      <c r="EU112" s="6" t="s">
        <v>572</v>
      </c>
      <c r="EV112" s="28">
        <f>IFERROR(VLOOKUP(EU112,'Начисление очков 2023'!$G$4:$H$69,2,FALSE),0)</f>
        <v>0</v>
      </c>
      <c r="EW112" s="32" t="s">
        <v>572</v>
      </c>
      <c r="EX112" s="31">
        <f>IFERROR(VLOOKUP(EW112,'Начисление очков 2023'!$AA$4:$AB$69,2,FALSE),0)</f>
        <v>0</v>
      </c>
      <c r="EY112" s="6" t="s">
        <v>572</v>
      </c>
      <c r="EZ112" s="28">
        <f>IFERROR(VLOOKUP(EY112,'Начисление очков 2023'!$AA$4:$AB$69,2,FALSE),0)</f>
        <v>0</v>
      </c>
      <c r="FA112" s="32" t="s">
        <v>572</v>
      </c>
      <c r="FB112" s="31">
        <f>IFERROR(VLOOKUP(FA112,'Начисление очков 2023'!$L$4:$M$69,2,FALSE),0)</f>
        <v>0</v>
      </c>
      <c r="FC112" s="6" t="s">
        <v>572</v>
      </c>
      <c r="FD112" s="28">
        <f>IFERROR(VLOOKUP(FC112,'Начисление очков 2023'!$AF$4:$AG$69,2,FALSE),0)</f>
        <v>0</v>
      </c>
      <c r="FE112" s="32" t="s">
        <v>572</v>
      </c>
      <c r="FF112" s="31">
        <f>IFERROR(VLOOKUP(FE112,'Начисление очков 2023'!$AA$4:$AB$69,2,FALSE),0)</f>
        <v>0</v>
      </c>
      <c r="FG112" s="6" t="s">
        <v>572</v>
      </c>
      <c r="FH112" s="28">
        <f>IFERROR(VLOOKUP(FG112,'Начисление очков 2023'!$G$4:$H$69,2,FALSE),0)</f>
        <v>0</v>
      </c>
      <c r="FI112" s="32" t="s">
        <v>572</v>
      </c>
      <c r="FJ112" s="31">
        <f>IFERROR(VLOOKUP(FI112,'Начисление очков 2023'!$AA$4:$AB$69,2,FALSE),0)</f>
        <v>0</v>
      </c>
      <c r="FK112" s="6" t="s">
        <v>572</v>
      </c>
      <c r="FL112" s="28">
        <f>IFERROR(VLOOKUP(FK112,'Начисление очков 2023'!$AA$4:$AB$69,2,FALSE),0)</f>
        <v>0</v>
      </c>
      <c r="FM112" s="32" t="s">
        <v>572</v>
      </c>
      <c r="FN112" s="31">
        <f>IFERROR(VLOOKUP(FM112,'Начисление очков 2023'!$AA$4:$AB$69,2,FALSE),0)</f>
        <v>0</v>
      </c>
      <c r="FO112" s="6" t="s">
        <v>572</v>
      </c>
      <c r="FP112" s="28">
        <f>IFERROR(VLOOKUP(FO112,'Начисление очков 2023'!$AF$4:$AG$69,2,FALSE),0)</f>
        <v>0</v>
      </c>
      <c r="FQ112" s="109">
        <v>101</v>
      </c>
      <c r="FR112" s="110" t="s">
        <v>563</v>
      </c>
      <c r="FS112" s="110"/>
      <c r="FT112" s="109">
        <v>3.5</v>
      </c>
      <c r="FU112" s="111"/>
      <c r="FV112" s="108">
        <v>152</v>
      </c>
      <c r="FW112" s="106">
        <v>0</v>
      </c>
      <c r="FX112" s="107">
        <v>1</v>
      </c>
      <c r="FY112" s="108">
        <v>152</v>
      </c>
      <c r="FZ112" s="127" t="s">
        <v>572</v>
      </c>
      <c r="GA112" s="121">
        <f>IFERROR(VLOOKUP(FZ112,'Начисление очков 2023'!$AA$4:$AB$69,2,FALSE),0)</f>
        <v>0</v>
      </c>
    </row>
    <row r="113" spans="1:183" ht="15.95" customHeight="1" x14ac:dyDescent="0.25">
      <c r="B113" s="6" t="str">
        <f>IFERROR(INDEX('Ласт турнир'!$A$1:$A$96,MATCH($D113,'Ласт турнир'!$B$1:$B$96,0)),"")</f>
        <v/>
      </c>
      <c r="D113" s="39" t="s">
        <v>604</v>
      </c>
      <c r="E113" s="40">
        <f>E112+1</f>
        <v>104</v>
      </c>
      <c r="F113" s="59">
        <f>IF(FQ113=0," ",IF(FQ113-E113=0," ",FQ113-E113))</f>
        <v>-2</v>
      </c>
      <c r="G113" s="44"/>
      <c r="H113" s="54">
        <v>4</v>
      </c>
      <c r="I113" s="134"/>
      <c r="J113" s="139">
        <f>AB113+AP113+BB113+BN113+BR113+SUMPRODUCT(LARGE((T113,V113,X113,Z113,AD113,AF113,AH113,AJ113,AL113,AN113,AR113,AT113,AV113,AX113,AZ113,BD113,BF113,BH113,BJ113,BL113,BP113,BT113,BV113,BX113,BZ113,CB113,CD113,CF113,CH113,CJ113,CL113,CN113,CP113,CR113,CT113,CV113,CX113,CZ113,DB113,DD113,DF113,DH113,DJ113,DL113,DN113,DP113,DR113,DT113,DV113,DX113,DZ113,EB113,ED113,EF113,EH113,EJ113,EL113,EN113,EP113,ER113,ET113,EV113,EX113,EZ113,FB113,FD113,FF113,FH113,FJ113,FL113,FN113,FP113),{1,2,3,4,5,6,7,8}))</f>
        <v>150</v>
      </c>
      <c r="K113" s="135">
        <f>J113-FV113</f>
        <v>0</v>
      </c>
      <c r="L113" s="140" t="str">
        <f>IF(SUMIF(S113:FP113,"&lt;0")&lt;&gt;0,SUMIF(S113:FP113,"&lt;0")*(-1)," ")</f>
        <v xml:space="preserve"> </v>
      </c>
      <c r="M113" s="141">
        <f>T113+V113+X113+Z113+AB113+AD113+AF113+AH113+AJ113+AL113+AN113+AP113+AR113+AT113+AV113+AX113+AZ113+BB113+BD113+BF113+BH113+BJ113+BL113+BN113+BP113+BR113+BT113+BV113+BX113+BZ113+CB113+CD113+CF113+CH113+CJ113+CL113+CN113+CP113+CR113+CT113+CV113+CX113+CZ113+DB113+DD113+DF113+DH113+DJ113+DL113+DN113+DP113+DR113+DT113+DV113+DX113+DZ113+EB113+ED113+EF113+EH113+EJ113+EL113+EN113+EP113+ER113+ET113+EV113+EX113+EZ113+FB113+FD113+FF113+FH113+FJ113+FL113+FN113+FP113</f>
        <v>153</v>
      </c>
      <c r="N113" s="135">
        <f>M113-FY113</f>
        <v>0</v>
      </c>
      <c r="O113" s="136">
        <f>ROUNDUP(COUNTIF(S113:FP113,"&gt; 0")/2,0)</f>
        <v>12</v>
      </c>
      <c r="P113" s="142">
        <f>IF(O113=0,"-",IF(O113-R113&gt;8,J113/(8+R113),J113/O113))</f>
        <v>13.636363636363637</v>
      </c>
      <c r="Q113" s="145">
        <f>IF(OR(M113=0,O113=0),"-",M113/O113)</f>
        <v>12.75</v>
      </c>
      <c r="R113" s="150">
        <f>+IF(AA113="",0,1)+IF(AO113="",0,1)++IF(BA113="",0,1)+IF(BM113="",0,1)+IF(BQ113="",0,1)</f>
        <v>3</v>
      </c>
      <c r="S113" s="6" t="s">
        <v>572</v>
      </c>
      <c r="T113" s="28">
        <f>IFERROR(VLOOKUP(S113,'Начисление очков 2024'!$AA$4:$AB$69,2,FALSE),0)</f>
        <v>0</v>
      </c>
      <c r="U113" s="32" t="s">
        <v>572</v>
      </c>
      <c r="V113" s="31">
        <f>IFERROR(VLOOKUP(U113,'Начисление очков 2024'!$AA$4:$AB$69,2,FALSE),0)</f>
        <v>0</v>
      </c>
      <c r="W113" s="6">
        <v>33</v>
      </c>
      <c r="X113" s="28">
        <f>IFERROR(VLOOKUP(W113,'Начисление очков 2024'!$L$4:$M$69,2,FALSE),0)</f>
        <v>10</v>
      </c>
      <c r="Y113" s="32" t="s">
        <v>572</v>
      </c>
      <c r="Z113" s="31">
        <f>IFERROR(VLOOKUP(Y113,'Начисление очков 2024'!$AA$4:$AB$69,2,FALSE),0)</f>
        <v>0</v>
      </c>
      <c r="AA113" s="6" t="s">
        <v>572</v>
      </c>
      <c r="AB113" s="28">
        <f>ROUND(IFERROR(VLOOKUP(AA113,'Начисление очков 2024'!$L$4:$M$69,2,FALSE),0)/4,0)</f>
        <v>0</v>
      </c>
      <c r="AC113" s="32" t="s">
        <v>572</v>
      </c>
      <c r="AD113" s="31">
        <f>IFERROR(VLOOKUP(AC113,'Начисление очков 2024'!$AA$4:$AB$69,2,FALSE),0)</f>
        <v>0</v>
      </c>
      <c r="AE113" s="6" t="s">
        <v>572</v>
      </c>
      <c r="AF113" s="28">
        <f>IFERROR(VLOOKUP(AE113,'Начисление очков 2024'!$AA$4:$AB$69,2,FALSE),0)</f>
        <v>0</v>
      </c>
      <c r="AG113" s="32" t="s">
        <v>572</v>
      </c>
      <c r="AH113" s="31">
        <f>IFERROR(VLOOKUP(AG113,'Начисление очков 2024'!$Q$4:$R$69,2,FALSE),0)</f>
        <v>0</v>
      </c>
      <c r="AI113" s="6" t="s">
        <v>572</v>
      </c>
      <c r="AJ113" s="28">
        <f>IFERROR(VLOOKUP(AI113,'Начисление очков 2024'!$AA$4:$AB$69,2,FALSE),0)</f>
        <v>0</v>
      </c>
      <c r="AK113" s="32" t="s">
        <v>572</v>
      </c>
      <c r="AL113" s="31">
        <f>IFERROR(VLOOKUP(AK113,'Начисление очков 2024'!$AA$4:$AB$69,2,FALSE),0)</f>
        <v>0</v>
      </c>
      <c r="AM113" s="6" t="s">
        <v>572</v>
      </c>
      <c r="AN113" s="28">
        <f>IFERROR(VLOOKUP(AM113,'Начисление очков 2023'!$AF$4:$AG$69,2,FALSE),0)</f>
        <v>0</v>
      </c>
      <c r="AO113" s="32" t="s">
        <v>572</v>
      </c>
      <c r="AP113" s="31">
        <f>ROUND(IFERROR(VLOOKUP(AO113,'Начисление очков 2024'!$G$4:$H$69,2,FALSE),0)/4,0)</f>
        <v>0</v>
      </c>
      <c r="AQ113" s="6" t="s">
        <v>572</v>
      </c>
      <c r="AR113" s="28">
        <f>IFERROR(VLOOKUP(AQ113,'Начисление очков 2024'!$AA$4:$AB$69,2,FALSE),0)</f>
        <v>0</v>
      </c>
      <c r="AS113" s="32" t="s">
        <v>572</v>
      </c>
      <c r="AT113" s="31">
        <f>IFERROR(VLOOKUP(AS113,'Начисление очков 2024'!$G$4:$H$69,2,FALSE),0)</f>
        <v>0</v>
      </c>
      <c r="AU113" s="6" t="s">
        <v>572</v>
      </c>
      <c r="AV113" s="28">
        <f>IFERROR(VLOOKUP(AU113,'Начисление очков 2023'!$V$4:$W$69,2,FALSE),0)</f>
        <v>0</v>
      </c>
      <c r="AW113" s="32">
        <v>32</v>
      </c>
      <c r="AX113" s="31">
        <f>IFERROR(VLOOKUP(AW113,'Начисление очков 2024'!$Q$4:$R$69,2,FALSE),0)</f>
        <v>6</v>
      </c>
      <c r="AY113" s="6" t="s">
        <v>572</v>
      </c>
      <c r="AZ113" s="28">
        <f>IFERROR(VLOOKUP(AY113,'Начисление очков 2024'!$AA$4:$AB$69,2,FALSE),0)</f>
        <v>0</v>
      </c>
      <c r="BA113" s="32">
        <v>16</v>
      </c>
      <c r="BB113" s="31">
        <f>ROUND(IFERROR(VLOOKUP(BA113,'Начисление очков 2024'!$G$4:$H$69,2,FALSE),0)/4,0)</f>
        <v>14</v>
      </c>
      <c r="BC113" s="6" t="s">
        <v>572</v>
      </c>
      <c r="BD113" s="28">
        <f>IFERROR(VLOOKUP(BC113,'Начисление очков 2023'!$AA$4:$AB$69,2,FALSE),0)</f>
        <v>0</v>
      </c>
      <c r="BE113" s="32">
        <v>24</v>
      </c>
      <c r="BF113" s="31">
        <f>IFERROR(VLOOKUP(BE113,'Начисление очков 2024'!$G$4:$H$69,2,FALSE),0)</f>
        <v>21</v>
      </c>
      <c r="BG113" s="6" t="s">
        <v>572</v>
      </c>
      <c r="BH113" s="28">
        <f>IFERROR(VLOOKUP(BG113,'Начисление очков 2024'!$Q$4:$R$69,2,FALSE),0)</f>
        <v>0</v>
      </c>
      <c r="BI113" s="32" t="s">
        <v>572</v>
      </c>
      <c r="BJ113" s="31">
        <f>IFERROR(VLOOKUP(BI113,'Начисление очков 2024'!$AA$4:$AB$69,2,FALSE),0)</f>
        <v>0</v>
      </c>
      <c r="BK113" s="6" t="s">
        <v>572</v>
      </c>
      <c r="BL113" s="28">
        <f>IFERROR(VLOOKUP(BK113,'Начисление очков 2023'!$V$4:$W$69,2,FALSE),0)</f>
        <v>0</v>
      </c>
      <c r="BM113" s="32">
        <v>8</v>
      </c>
      <c r="BN113" s="31">
        <f>ROUND(IFERROR(VLOOKUP(BM113,'Начисление очков 2023'!$L$4:$M$69,2,FALSE),0)/4,0)</f>
        <v>16</v>
      </c>
      <c r="BO113" s="6" t="s">
        <v>572</v>
      </c>
      <c r="BP113" s="28">
        <f>IFERROR(VLOOKUP(BO113,'Начисление очков 2023'!$AA$4:$AB$69,2,FALSE),0)</f>
        <v>0</v>
      </c>
      <c r="BQ113" s="32">
        <v>24</v>
      </c>
      <c r="BR113" s="31">
        <f>ROUND(IFERROR(VLOOKUP(BQ113,'Начисление очков 2023'!$L$4:$M$69,2,FALSE),0)/4,0)</f>
        <v>3</v>
      </c>
      <c r="BS113" s="6" t="s">
        <v>572</v>
      </c>
      <c r="BT113" s="28">
        <f>IFERROR(VLOOKUP(BS113,'Начисление очков 2023'!$AA$4:$AB$69,2,FALSE),0)</f>
        <v>0</v>
      </c>
      <c r="BU113" s="32" t="s">
        <v>572</v>
      </c>
      <c r="BV113" s="31">
        <f>IFERROR(VLOOKUP(BU113,'Начисление очков 2023'!$L$4:$M$69,2,FALSE),0)</f>
        <v>0</v>
      </c>
      <c r="BW113" s="6" t="s">
        <v>572</v>
      </c>
      <c r="BX113" s="28">
        <f>IFERROR(VLOOKUP(BW113,'Начисление очков 2023'!$AA$4:$AB$69,2,FALSE),0)</f>
        <v>0</v>
      </c>
      <c r="BY113" s="32" t="s">
        <v>572</v>
      </c>
      <c r="BZ113" s="31">
        <f>IFERROR(VLOOKUP(BY113,'Начисление очков 2023'!$AF$4:$AG$69,2,FALSE),0)</f>
        <v>0</v>
      </c>
      <c r="CA113" s="6" t="s">
        <v>572</v>
      </c>
      <c r="CB113" s="28">
        <f>IFERROR(VLOOKUP(CA113,'Начисление очков 2023'!$V$4:$W$69,2,FALSE),0)</f>
        <v>0</v>
      </c>
      <c r="CC113" s="32">
        <v>2</v>
      </c>
      <c r="CD113" s="31">
        <f>IFERROR(VLOOKUP(CC113,'Начисление очков 2023'!$AA$4:$AB$69,2,FALSE),0)</f>
        <v>25</v>
      </c>
      <c r="CE113" s="47"/>
      <c r="CF113" s="96"/>
      <c r="CG113" s="32" t="s">
        <v>572</v>
      </c>
      <c r="CH113" s="31">
        <f>IFERROR(VLOOKUP(CG113,'Начисление очков 2023'!$AA$4:$AB$69,2,FALSE),0)</f>
        <v>0</v>
      </c>
      <c r="CI113" s="6" t="s">
        <v>572</v>
      </c>
      <c r="CJ113" s="28">
        <f>IFERROR(VLOOKUP(CI113,'Начисление очков 2023_1'!$B$4:$C$117,2,FALSE),0)</f>
        <v>0</v>
      </c>
      <c r="CK113" s="32" t="s">
        <v>572</v>
      </c>
      <c r="CL113" s="31">
        <f>IFERROR(VLOOKUP(CK113,'Начисление очков 2023'!$V$4:$W$69,2,FALSE),0)</f>
        <v>0</v>
      </c>
      <c r="CM113" s="6" t="s">
        <v>572</v>
      </c>
      <c r="CN113" s="28">
        <f>IFERROR(VLOOKUP(CM113,'Начисление очков 2023'!$AF$4:$AG$69,2,FALSE),0)</f>
        <v>0</v>
      </c>
      <c r="CO113" s="32" t="s">
        <v>572</v>
      </c>
      <c r="CP113" s="31">
        <f>IFERROR(VLOOKUP(CO113,'Начисление очков 2023'!$G$4:$H$69,2,FALSE),0)</f>
        <v>0</v>
      </c>
      <c r="CQ113" s="6" t="s">
        <v>572</v>
      </c>
      <c r="CR113" s="28">
        <f>IFERROR(VLOOKUP(CQ113,'Начисление очков 2023'!$AA$4:$AB$69,2,FALSE),0)</f>
        <v>0</v>
      </c>
      <c r="CS113" s="32" t="s">
        <v>572</v>
      </c>
      <c r="CT113" s="31">
        <f>IFERROR(VLOOKUP(CS113,'Начисление очков 2023'!$Q$4:$R$69,2,FALSE),0)</f>
        <v>0</v>
      </c>
      <c r="CU113" s="6" t="s">
        <v>572</v>
      </c>
      <c r="CV113" s="28">
        <f>IFERROR(VLOOKUP(CU113,'Начисление очков 2023'!$AF$4:$AG$69,2,FALSE),0)</f>
        <v>0</v>
      </c>
      <c r="CW113" s="32" t="s">
        <v>572</v>
      </c>
      <c r="CX113" s="31">
        <f>IFERROR(VLOOKUP(CW113,'Начисление очков 2023'!$AA$4:$AB$69,2,FALSE),0)</f>
        <v>0</v>
      </c>
      <c r="CY113" s="6" t="s">
        <v>572</v>
      </c>
      <c r="CZ113" s="28">
        <f>IFERROR(VLOOKUP(CY113,'Начисление очков 2023'!$AA$4:$AB$69,2,FALSE),0)</f>
        <v>0</v>
      </c>
      <c r="DA113" s="32" t="s">
        <v>572</v>
      </c>
      <c r="DB113" s="31">
        <f>IFERROR(VLOOKUP(DA113,'Начисление очков 2023'!$L$4:$M$69,2,FALSE),0)</f>
        <v>0</v>
      </c>
      <c r="DC113" s="6" t="s">
        <v>572</v>
      </c>
      <c r="DD113" s="28">
        <f>IFERROR(VLOOKUP(DC113,'Начисление очков 2023'!$L$4:$M$69,2,FALSE),0)</f>
        <v>0</v>
      </c>
      <c r="DE113" s="32" t="s">
        <v>572</v>
      </c>
      <c r="DF113" s="31">
        <f>IFERROR(VLOOKUP(DE113,'Начисление очков 2023'!$G$4:$H$69,2,FALSE),0)</f>
        <v>0</v>
      </c>
      <c r="DG113" s="6" t="s">
        <v>572</v>
      </c>
      <c r="DH113" s="28">
        <f>IFERROR(VLOOKUP(DG113,'Начисление очков 2023'!$AA$4:$AB$69,2,FALSE),0)</f>
        <v>0</v>
      </c>
      <c r="DI113" s="32" t="s">
        <v>572</v>
      </c>
      <c r="DJ113" s="31">
        <f>IFERROR(VLOOKUP(DI113,'Начисление очков 2023'!$AF$4:$AG$69,2,FALSE),0)</f>
        <v>0</v>
      </c>
      <c r="DK113" s="6" t="s">
        <v>572</v>
      </c>
      <c r="DL113" s="28">
        <f>IFERROR(VLOOKUP(DK113,'Начисление очков 2023'!$V$4:$W$69,2,FALSE),0)</f>
        <v>0</v>
      </c>
      <c r="DM113" s="32" t="s">
        <v>572</v>
      </c>
      <c r="DN113" s="31">
        <f>IFERROR(VLOOKUP(DM113,'Начисление очков 2023'!$Q$4:$R$69,2,FALSE),0)</f>
        <v>0</v>
      </c>
      <c r="DO113" s="6" t="s">
        <v>572</v>
      </c>
      <c r="DP113" s="28">
        <f>IFERROR(VLOOKUP(DO113,'Начисление очков 2023'!$AA$4:$AB$69,2,FALSE),0)</f>
        <v>0</v>
      </c>
      <c r="DQ113" s="32" t="s">
        <v>572</v>
      </c>
      <c r="DR113" s="31">
        <f>IFERROR(VLOOKUP(DQ113,'Начисление очков 2023'!$AA$4:$AB$69,2,FALSE),0)</f>
        <v>0</v>
      </c>
      <c r="DS113" s="6" t="s">
        <v>572</v>
      </c>
      <c r="DT113" s="28">
        <f>IFERROR(VLOOKUP(DS113,'Начисление очков 2023'!$AA$4:$AB$69,2,FALSE),0)</f>
        <v>0</v>
      </c>
      <c r="DU113" s="32" t="s">
        <v>572</v>
      </c>
      <c r="DV113" s="31">
        <f>IFERROR(VLOOKUP(DU113,'Начисление очков 2023'!$AF$4:$AG$69,2,FALSE),0)</f>
        <v>0</v>
      </c>
      <c r="DW113" s="6" t="s">
        <v>572</v>
      </c>
      <c r="DX113" s="28">
        <f>IFERROR(VLOOKUP(DW113,'Начисление очков 2023'!$AA$4:$AB$69,2,FALSE),0)</f>
        <v>0</v>
      </c>
      <c r="DY113" s="32" t="s">
        <v>572</v>
      </c>
      <c r="DZ113" s="31">
        <f>IFERROR(VLOOKUP(DY113,'Начисление очков 2023'!$B$4:$C$69,2,FALSE),0)</f>
        <v>0</v>
      </c>
      <c r="EA113" s="6" t="s">
        <v>572</v>
      </c>
      <c r="EB113" s="28">
        <f>IFERROR(VLOOKUP(EA113,'Начисление очков 2023'!$AA$4:$AB$69,2,FALSE),0)</f>
        <v>0</v>
      </c>
      <c r="EC113" s="32" t="s">
        <v>572</v>
      </c>
      <c r="ED113" s="31">
        <f>IFERROR(VLOOKUP(EC113,'Начисление очков 2023'!$V$4:$W$69,2,FALSE),0)</f>
        <v>0</v>
      </c>
      <c r="EE113" s="6" t="s">
        <v>572</v>
      </c>
      <c r="EF113" s="28">
        <f>IFERROR(VLOOKUP(EE113,'Начисление очков 2023'!$AA$4:$AB$69,2,FALSE),0)</f>
        <v>0</v>
      </c>
      <c r="EG113" s="32" t="s">
        <v>572</v>
      </c>
      <c r="EH113" s="31">
        <f>IFERROR(VLOOKUP(EG113,'Начисление очков 2023'!$AA$4:$AB$69,2,FALSE),0)</f>
        <v>0</v>
      </c>
      <c r="EI113" s="6" t="s">
        <v>572</v>
      </c>
      <c r="EJ113" s="28">
        <f>IFERROR(VLOOKUP(EI113,'Начисление очков 2023'!$G$4:$H$69,2,FALSE),0)</f>
        <v>0</v>
      </c>
      <c r="EK113" s="32">
        <v>32</v>
      </c>
      <c r="EL113" s="31">
        <f>IFERROR(VLOOKUP(EK113,'Начисление очков 2023'!$V$4:$W$69,2,FALSE),0)</f>
        <v>5</v>
      </c>
      <c r="EM113" s="6" t="s">
        <v>572</v>
      </c>
      <c r="EN113" s="28">
        <f>IFERROR(VLOOKUP(EM113,'Начисление очков 2023'!$B$4:$C$101,2,FALSE),0)</f>
        <v>0</v>
      </c>
      <c r="EO113" s="32" t="s">
        <v>572</v>
      </c>
      <c r="EP113" s="31">
        <f>IFERROR(VLOOKUP(EO113,'Начисление очков 2023'!$AA$4:$AB$69,2,FALSE),0)</f>
        <v>0</v>
      </c>
      <c r="EQ113" s="6" t="s">
        <v>572</v>
      </c>
      <c r="ER113" s="28">
        <f>IFERROR(VLOOKUP(EQ113,'Начисление очков 2023'!$AF$4:$AG$69,2,FALSE),0)</f>
        <v>0</v>
      </c>
      <c r="ES113" s="32" t="s">
        <v>572</v>
      </c>
      <c r="ET113" s="31">
        <f>IFERROR(VLOOKUP(ES113,'Начисление очков 2023'!$B$4:$C$101,2,FALSE),0)</f>
        <v>0</v>
      </c>
      <c r="EU113" s="6">
        <v>40</v>
      </c>
      <c r="EV113" s="28">
        <f>IFERROR(VLOOKUP(EU113,'Начисление очков 2023'!$G$4:$H$69,2,FALSE),0)</f>
        <v>3</v>
      </c>
      <c r="EW113" s="32" t="s">
        <v>572</v>
      </c>
      <c r="EX113" s="31">
        <f>IFERROR(VLOOKUP(EW113,'Начисление очков 2023'!$AA$4:$AB$69,2,FALSE),0)</f>
        <v>0</v>
      </c>
      <c r="EY113" s="6">
        <v>10</v>
      </c>
      <c r="EZ113" s="28">
        <f>IFERROR(VLOOKUP(EY113,'Начисление очков 2023'!$AA$4:$AB$69,2,FALSE),0)</f>
        <v>9</v>
      </c>
      <c r="FA113" s="32" t="s">
        <v>572</v>
      </c>
      <c r="FB113" s="31">
        <f>IFERROR(VLOOKUP(FA113,'Начисление очков 2023'!$L$4:$M$69,2,FALSE),0)</f>
        <v>0</v>
      </c>
      <c r="FC113" s="6">
        <v>1</v>
      </c>
      <c r="FD113" s="28">
        <f>IFERROR(VLOOKUP(FC113,'Начисление очков 2023'!$AF$4:$AG$69,2,FALSE),0)</f>
        <v>20</v>
      </c>
      <c r="FE113" s="32">
        <v>3</v>
      </c>
      <c r="FF113" s="31">
        <f>IFERROR(VLOOKUP(FE113,'Начисление очков 2023'!$AA$4:$AB$69,2,FALSE),0)</f>
        <v>21</v>
      </c>
      <c r="FG113" s="6" t="s">
        <v>572</v>
      </c>
      <c r="FH113" s="28">
        <f>IFERROR(VLOOKUP(FG113,'Начисление очков 2023'!$G$4:$H$69,2,FALSE),0)</f>
        <v>0</v>
      </c>
      <c r="FI113" s="32" t="s">
        <v>572</v>
      </c>
      <c r="FJ113" s="31">
        <f>IFERROR(VLOOKUP(FI113,'Начисление очков 2023'!$AA$4:$AB$69,2,FALSE),0)</f>
        <v>0</v>
      </c>
      <c r="FK113" s="6" t="s">
        <v>572</v>
      </c>
      <c r="FL113" s="28">
        <f>IFERROR(VLOOKUP(FK113,'Начисление очков 2023'!$AA$4:$AB$69,2,FALSE),0)</f>
        <v>0</v>
      </c>
      <c r="FM113" s="32" t="s">
        <v>572</v>
      </c>
      <c r="FN113" s="31">
        <f>IFERROR(VLOOKUP(FM113,'Начисление очков 2023'!$AA$4:$AB$69,2,FALSE),0)</f>
        <v>0</v>
      </c>
      <c r="FO113" s="6" t="s">
        <v>572</v>
      </c>
      <c r="FP113" s="28">
        <f>IFERROR(VLOOKUP(FO113,'Начисление очков 2023'!$AF$4:$AG$69,2,FALSE),0)</f>
        <v>0</v>
      </c>
      <c r="FQ113" s="109">
        <v>102</v>
      </c>
      <c r="FR113" s="110" t="s">
        <v>563</v>
      </c>
      <c r="FS113" s="110"/>
      <c r="FT113" s="109">
        <v>4</v>
      </c>
      <c r="FU113" s="111"/>
      <c r="FV113" s="108">
        <v>150</v>
      </c>
      <c r="FW113" s="106">
        <v>0</v>
      </c>
      <c r="FX113" s="107" t="s">
        <v>563</v>
      </c>
      <c r="FY113" s="108">
        <v>153</v>
      </c>
      <c r="FZ113" s="127" t="s">
        <v>572</v>
      </c>
      <c r="GA113" s="121">
        <f>IFERROR(VLOOKUP(FZ113,'Начисление очков 2023'!$AA$4:$AB$69,2,FALSE),0)</f>
        <v>0</v>
      </c>
    </row>
    <row r="114" spans="1:183" ht="15.95" customHeight="1" x14ac:dyDescent="0.25">
      <c r="B114" s="6" t="str">
        <f>IFERROR(INDEX('Ласт турнир'!$A$1:$A$96,MATCH($D114,'Ласт турнир'!$B$1:$B$96,0)),"")</f>
        <v/>
      </c>
      <c r="D114" s="39" t="s">
        <v>200</v>
      </c>
      <c r="E114" s="40">
        <f>E113+1</f>
        <v>105</v>
      </c>
      <c r="F114" s="59">
        <f>IF(FQ114=0," ",IF(FQ114-E114=0," ",FQ114-E114))</f>
        <v>-2</v>
      </c>
      <c r="G114" s="44"/>
      <c r="H114" s="54">
        <v>4</v>
      </c>
      <c r="I114" s="134"/>
      <c r="J114" s="139">
        <f>AB114+AP114+BB114+BN114+BR114+SUMPRODUCT(LARGE((T114,V114,X114,Z114,AD114,AF114,AH114,AJ114,AL114,AN114,AR114,AT114,AV114,AX114,AZ114,BD114,BF114,BH114,BJ114,BL114,BP114,BT114,BV114,BX114,BZ114,CB114,CD114,CF114,CH114,CJ114,CL114,CN114,CP114,CR114,CT114,CV114,CX114,CZ114,DB114,DD114,DF114,DH114,DJ114,DL114,DN114,DP114,DR114,DT114,DV114,DX114,DZ114,EB114,ED114,EF114,EH114,EJ114,EL114,EN114,EP114,ER114,ET114,EV114,EX114,EZ114,FB114,FD114,FF114,FH114,FJ114,FL114,FN114,FP114),{1,2,3,4,5,6,7,8}))</f>
        <v>149</v>
      </c>
      <c r="K114" s="135">
        <f>J114-FV114</f>
        <v>0</v>
      </c>
      <c r="L114" s="140" t="str">
        <f>IF(SUMIF(S114:FP114,"&lt;0")&lt;&gt;0,SUMIF(S114:FP114,"&lt;0")*(-1)," ")</f>
        <v xml:space="preserve"> </v>
      </c>
      <c r="M114" s="141">
        <f>T114+V114+X114+Z114+AB114+AD114+AF114+AH114+AJ114+AL114+AN114+AP114+AR114+AT114+AV114+AX114+AZ114+BB114+BD114+BF114+BH114+BJ114+BL114+BN114+BP114+BR114+BT114+BV114+BX114+BZ114+CB114+CD114+CF114+CH114+CJ114+CL114+CN114+CP114+CR114+CT114+CV114+CX114+CZ114+DB114+DD114+DF114+DH114+DJ114+DL114+DN114+DP114+DR114+DT114+DV114+DX114+DZ114+EB114+ED114+EF114+EH114+EJ114+EL114+EN114+EP114+ER114+ET114+EV114+EX114+EZ114+FB114+FD114+FF114+FH114+FJ114+FL114+FN114+FP114</f>
        <v>149</v>
      </c>
      <c r="N114" s="135">
        <f>M114-FY114</f>
        <v>0</v>
      </c>
      <c r="O114" s="136">
        <f>ROUNDUP(COUNTIF(S114:FP114,"&gt; 0")/2,0)</f>
        <v>7</v>
      </c>
      <c r="P114" s="142">
        <f>IF(O114=0,"-",IF(O114-R114&gt;8,J114/(8+R114),J114/O114))</f>
        <v>21.285714285714285</v>
      </c>
      <c r="Q114" s="145">
        <f>IF(OR(M114=0,O114=0),"-",M114/O114)</f>
        <v>21.285714285714285</v>
      </c>
      <c r="R114" s="150">
        <f>+IF(AA114="",0,1)+IF(AO114="",0,1)++IF(BA114="",0,1)+IF(BM114="",0,1)+IF(BQ114="",0,1)</f>
        <v>1</v>
      </c>
      <c r="S114" s="6" t="s">
        <v>572</v>
      </c>
      <c r="T114" s="28">
        <f>IFERROR(VLOOKUP(S114,'Начисление очков 2024'!$AA$4:$AB$69,2,FALSE),0)</f>
        <v>0</v>
      </c>
      <c r="U114" s="32" t="s">
        <v>572</v>
      </c>
      <c r="V114" s="31">
        <f>IFERROR(VLOOKUP(U114,'Начисление очков 2024'!$AA$4:$AB$69,2,FALSE),0)</f>
        <v>0</v>
      </c>
      <c r="W114" s="6">
        <v>36</v>
      </c>
      <c r="X114" s="28">
        <f>IFERROR(VLOOKUP(W114,'Начисление очков 2024'!$L$4:$M$69,2,FALSE),0)</f>
        <v>6</v>
      </c>
      <c r="Y114" s="32" t="s">
        <v>572</v>
      </c>
      <c r="Z114" s="31">
        <f>IFERROR(VLOOKUP(Y114,'Начисление очков 2024'!$AA$4:$AB$69,2,FALSE),0)</f>
        <v>0</v>
      </c>
      <c r="AA114" s="6" t="s">
        <v>572</v>
      </c>
      <c r="AB114" s="28">
        <f>ROUND(IFERROR(VLOOKUP(AA114,'Начисление очков 2024'!$L$4:$M$69,2,FALSE),0)/4,0)</f>
        <v>0</v>
      </c>
      <c r="AC114" s="32" t="s">
        <v>572</v>
      </c>
      <c r="AD114" s="31">
        <f>IFERROR(VLOOKUP(AC114,'Начисление очков 2024'!$AA$4:$AB$69,2,FALSE),0)</f>
        <v>0</v>
      </c>
      <c r="AE114" s="6" t="s">
        <v>572</v>
      </c>
      <c r="AF114" s="28">
        <f>IFERROR(VLOOKUP(AE114,'Начисление очков 2024'!$AA$4:$AB$69,2,FALSE),0)</f>
        <v>0</v>
      </c>
      <c r="AG114" s="32" t="s">
        <v>572</v>
      </c>
      <c r="AH114" s="31">
        <f>IFERROR(VLOOKUP(AG114,'Начисление очков 2024'!$Q$4:$R$69,2,FALSE),0)</f>
        <v>0</v>
      </c>
      <c r="AI114" s="6" t="s">
        <v>572</v>
      </c>
      <c r="AJ114" s="28">
        <f>IFERROR(VLOOKUP(AI114,'Начисление очков 2024'!$AA$4:$AB$69,2,FALSE),0)</f>
        <v>0</v>
      </c>
      <c r="AK114" s="32" t="s">
        <v>572</v>
      </c>
      <c r="AL114" s="31">
        <f>IFERROR(VLOOKUP(AK114,'Начисление очков 2024'!$AA$4:$AB$69,2,FALSE),0)</f>
        <v>0</v>
      </c>
      <c r="AM114" s="6" t="s">
        <v>572</v>
      </c>
      <c r="AN114" s="28">
        <f>IFERROR(VLOOKUP(AM114,'Начисление очков 2023'!$AF$4:$AG$69,2,FALSE),0)</f>
        <v>0</v>
      </c>
      <c r="AO114" s="32" t="s">
        <v>572</v>
      </c>
      <c r="AP114" s="31">
        <f>ROUND(IFERROR(VLOOKUP(AO114,'Начисление очков 2024'!$G$4:$H$69,2,FALSE),0)/4,0)</f>
        <v>0</v>
      </c>
      <c r="AQ114" s="6" t="s">
        <v>572</v>
      </c>
      <c r="AR114" s="28">
        <f>IFERROR(VLOOKUP(AQ114,'Начисление очков 2024'!$AA$4:$AB$69,2,FALSE),0)</f>
        <v>0</v>
      </c>
      <c r="AS114" s="32" t="s">
        <v>572</v>
      </c>
      <c r="AT114" s="31">
        <f>IFERROR(VLOOKUP(AS114,'Начисление очков 2024'!$G$4:$H$69,2,FALSE),0)</f>
        <v>0</v>
      </c>
      <c r="AU114" s="6" t="s">
        <v>572</v>
      </c>
      <c r="AV114" s="28">
        <f>IFERROR(VLOOKUP(AU114,'Начисление очков 2023'!$V$4:$W$69,2,FALSE),0)</f>
        <v>0</v>
      </c>
      <c r="AW114" s="32" t="s">
        <v>572</v>
      </c>
      <c r="AX114" s="31">
        <f>IFERROR(VLOOKUP(AW114,'Начисление очков 2024'!$Q$4:$R$69,2,FALSE),0)</f>
        <v>0</v>
      </c>
      <c r="AY114" s="6" t="s">
        <v>572</v>
      </c>
      <c r="AZ114" s="28">
        <f>IFERROR(VLOOKUP(AY114,'Начисление очков 2024'!$AA$4:$AB$69,2,FALSE),0)</f>
        <v>0</v>
      </c>
      <c r="BA114" s="32" t="s">
        <v>572</v>
      </c>
      <c r="BB114" s="31">
        <f>ROUND(IFERROR(VLOOKUP(BA114,'Начисление очков 2024'!$G$4:$H$69,2,FALSE),0)/4,0)</f>
        <v>0</v>
      </c>
      <c r="BC114" s="6" t="s">
        <v>572</v>
      </c>
      <c r="BD114" s="28">
        <f>IFERROR(VLOOKUP(BC114,'Начисление очков 2023'!$AA$4:$AB$69,2,FALSE),0)</f>
        <v>0</v>
      </c>
      <c r="BE114" s="32" t="s">
        <v>572</v>
      </c>
      <c r="BF114" s="31">
        <f>IFERROR(VLOOKUP(BE114,'Начисление очков 2024'!$G$4:$H$69,2,FALSE),0)</f>
        <v>0</v>
      </c>
      <c r="BG114" s="6" t="s">
        <v>572</v>
      </c>
      <c r="BH114" s="28">
        <f>IFERROR(VLOOKUP(BG114,'Начисление очков 2024'!$Q$4:$R$69,2,FALSE),0)</f>
        <v>0</v>
      </c>
      <c r="BI114" s="32" t="s">
        <v>572</v>
      </c>
      <c r="BJ114" s="31">
        <f>IFERROR(VLOOKUP(BI114,'Начисление очков 2024'!$AA$4:$AB$69,2,FALSE),0)</f>
        <v>0</v>
      </c>
      <c r="BK114" s="6" t="s">
        <v>572</v>
      </c>
      <c r="BL114" s="28">
        <f>IFERROR(VLOOKUP(BK114,'Начисление очков 2023'!$V$4:$W$69,2,FALSE),0)</f>
        <v>0</v>
      </c>
      <c r="BM114" s="32">
        <v>8</v>
      </c>
      <c r="BN114" s="31">
        <f>ROUND(IFERROR(VLOOKUP(BM114,'Начисление очков 2023'!$L$4:$M$69,2,FALSE),0)/4,0)</f>
        <v>16</v>
      </c>
      <c r="BO114" s="6" t="s">
        <v>572</v>
      </c>
      <c r="BP114" s="28">
        <f>IFERROR(VLOOKUP(BO114,'Начисление очков 2023'!$AA$4:$AB$69,2,FALSE),0)</f>
        <v>0</v>
      </c>
      <c r="BQ114" s="32" t="s">
        <v>572</v>
      </c>
      <c r="BR114" s="31">
        <f>ROUND(IFERROR(VLOOKUP(BQ114,'Начисление очков 2023'!$L$4:$M$69,2,FALSE),0)/4,0)</f>
        <v>0</v>
      </c>
      <c r="BS114" s="6" t="s">
        <v>572</v>
      </c>
      <c r="BT114" s="28">
        <f>IFERROR(VLOOKUP(BS114,'Начисление очков 2023'!$AA$4:$AB$69,2,FALSE),0)</f>
        <v>0</v>
      </c>
      <c r="BU114" s="32" t="s">
        <v>572</v>
      </c>
      <c r="BV114" s="31">
        <f>IFERROR(VLOOKUP(BU114,'Начисление очков 2023'!$L$4:$M$69,2,FALSE),0)</f>
        <v>0</v>
      </c>
      <c r="BW114" s="6" t="s">
        <v>572</v>
      </c>
      <c r="BX114" s="28">
        <f>IFERROR(VLOOKUP(BW114,'Начисление очков 2023'!$AA$4:$AB$69,2,FALSE),0)</f>
        <v>0</v>
      </c>
      <c r="BY114" s="32" t="s">
        <v>572</v>
      </c>
      <c r="BZ114" s="31">
        <f>IFERROR(VLOOKUP(BY114,'Начисление очков 2023'!$AF$4:$AG$69,2,FALSE),0)</f>
        <v>0</v>
      </c>
      <c r="CA114" s="6" t="s">
        <v>572</v>
      </c>
      <c r="CB114" s="28">
        <f>IFERROR(VLOOKUP(CA114,'Начисление очков 2023'!$V$4:$W$69,2,FALSE),0)</f>
        <v>0</v>
      </c>
      <c r="CC114" s="32" t="s">
        <v>572</v>
      </c>
      <c r="CD114" s="31">
        <f>IFERROR(VLOOKUP(CC114,'Начисление очков 2023'!$AA$4:$AB$69,2,FALSE),0)</f>
        <v>0</v>
      </c>
      <c r="CE114" s="47"/>
      <c r="CF114" s="96"/>
      <c r="CG114" s="32" t="s">
        <v>572</v>
      </c>
      <c r="CH114" s="31">
        <f>IFERROR(VLOOKUP(CG114,'Начисление очков 2023'!$AA$4:$AB$69,2,FALSE),0)</f>
        <v>0</v>
      </c>
      <c r="CI114" s="6">
        <v>36</v>
      </c>
      <c r="CJ114" s="28">
        <f>IFERROR(VLOOKUP(CI114,'Начисление очков 2023_1'!$B$4:$C$117,2,FALSE),0)</f>
        <v>27</v>
      </c>
      <c r="CK114" s="32" t="s">
        <v>572</v>
      </c>
      <c r="CL114" s="31">
        <f>IFERROR(VLOOKUP(CK114,'Начисление очков 2023'!$V$4:$W$69,2,FALSE),0)</f>
        <v>0</v>
      </c>
      <c r="CM114" s="6" t="s">
        <v>572</v>
      </c>
      <c r="CN114" s="28">
        <f>IFERROR(VLOOKUP(CM114,'Начисление очков 2023'!$AF$4:$AG$69,2,FALSE),0)</f>
        <v>0</v>
      </c>
      <c r="CO114" s="32" t="s">
        <v>572</v>
      </c>
      <c r="CP114" s="31">
        <f>IFERROR(VLOOKUP(CO114,'Начисление очков 2023'!$G$4:$H$69,2,FALSE),0)</f>
        <v>0</v>
      </c>
      <c r="CQ114" s="6" t="s">
        <v>572</v>
      </c>
      <c r="CR114" s="28">
        <f>IFERROR(VLOOKUP(CQ114,'Начисление очков 2023'!$AA$4:$AB$69,2,FALSE),0)</f>
        <v>0</v>
      </c>
      <c r="CS114" s="32" t="s">
        <v>572</v>
      </c>
      <c r="CT114" s="31">
        <f>IFERROR(VLOOKUP(CS114,'Начисление очков 2023'!$Q$4:$R$69,2,FALSE),0)</f>
        <v>0</v>
      </c>
      <c r="CU114" s="6" t="s">
        <v>572</v>
      </c>
      <c r="CV114" s="28">
        <f>IFERROR(VLOOKUP(CU114,'Начисление очков 2023'!$AF$4:$AG$69,2,FALSE),0)</f>
        <v>0</v>
      </c>
      <c r="CW114" s="32" t="s">
        <v>572</v>
      </c>
      <c r="CX114" s="31">
        <f>IFERROR(VLOOKUP(CW114,'Начисление очков 2023'!$AA$4:$AB$69,2,FALSE),0)</f>
        <v>0</v>
      </c>
      <c r="CY114" s="6" t="s">
        <v>572</v>
      </c>
      <c r="CZ114" s="28">
        <f>IFERROR(VLOOKUP(CY114,'Начисление очков 2023'!$AA$4:$AB$69,2,FALSE),0)</f>
        <v>0</v>
      </c>
      <c r="DA114" s="32" t="s">
        <v>572</v>
      </c>
      <c r="DB114" s="31">
        <f>IFERROR(VLOOKUP(DA114,'Начисление очков 2023'!$L$4:$M$69,2,FALSE),0)</f>
        <v>0</v>
      </c>
      <c r="DC114" s="6" t="s">
        <v>572</v>
      </c>
      <c r="DD114" s="28">
        <f>IFERROR(VLOOKUP(DC114,'Начисление очков 2023'!$L$4:$M$69,2,FALSE),0)</f>
        <v>0</v>
      </c>
      <c r="DE114" s="32" t="s">
        <v>572</v>
      </c>
      <c r="DF114" s="31">
        <f>IFERROR(VLOOKUP(DE114,'Начисление очков 2023'!$G$4:$H$69,2,FALSE),0)</f>
        <v>0</v>
      </c>
      <c r="DG114" s="6" t="s">
        <v>572</v>
      </c>
      <c r="DH114" s="28">
        <f>IFERROR(VLOOKUP(DG114,'Начисление очков 2023'!$AA$4:$AB$69,2,FALSE),0)</f>
        <v>0</v>
      </c>
      <c r="DI114" s="32" t="s">
        <v>572</v>
      </c>
      <c r="DJ114" s="31">
        <f>IFERROR(VLOOKUP(DI114,'Начисление очков 2023'!$AF$4:$AG$69,2,FALSE),0)</f>
        <v>0</v>
      </c>
      <c r="DK114" s="6" t="s">
        <v>572</v>
      </c>
      <c r="DL114" s="28">
        <f>IFERROR(VLOOKUP(DK114,'Начисление очков 2023'!$V$4:$W$69,2,FALSE),0)</f>
        <v>0</v>
      </c>
      <c r="DM114" s="32">
        <v>17</v>
      </c>
      <c r="DN114" s="31">
        <f>IFERROR(VLOOKUP(DM114,'Начисление очков 2023'!$Q$4:$R$69,2,FALSE),0)</f>
        <v>17</v>
      </c>
      <c r="DO114" s="6" t="s">
        <v>572</v>
      </c>
      <c r="DP114" s="28">
        <f>IFERROR(VLOOKUP(DO114,'Начисление очков 2023'!$AA$4:$AB$69,2,FALSE),0)</f>
        <v>0</v>
      </c>
      <c r="DQ114" s="32" t="s">
        <v>572</v>
      </c>
      <c r="DR114" s="31">
        <f>IFERROR(VLOOKUP(DQ114,'Начисление очков 2023'!$AA$4:$AB$69,2,FALSE),0)</f>
        <v>0</v>
      </c>
      <c r="DS114" s="6" t="s">
        <v>572</v>
      </c>
      <c r="DT114" s="28">
        <f>IFERROR(VLOOKUP(DS114,'Начисление очков 2023'!$AA$4:$AB$69,2,FALSE),0)</f>
        <v>0</v>
      </c>
      <c r="DU114" s="32" t="s">
        <v>572</v>
      </c>
      <c r="DV114" s="31">
        <f>IFERROR(VLOOKUP(DU114,'Начисление очков 2023'!$AF$4:$AG$69,2,FALSE),0)</f>
        <v>0</v>
      </c>
      <c r="DW114" s="6" t="s">
        <v>572</v>
      </c>
      <c r="DX114" s="28">
        <f>IFERROR(VLOOKUP(DW114,'Начисление очков 2023'!$AA$4:$AB$69,2,FALSE),0)</f>
        <v>0</v>
      </c>
      <c r="DY114" s="32">
        <v>64</v>
      </c>
      <c r="DZ114" s="31">
        <f>IFERROR(VLOOKUP(DY114,'Начисление очков 2023'!$B$4:$C$69,2,FALSE),0)</f>
        <v>14</v>
      </c>
      <c r="EA114" s="6" t="s">
        <v>572</v>
      </c>
      <c r="EB114" s="28">
        <f>IFERROR(VLOOKUP(EA114,'Начисление очков 2023'!$AA$4:$AB$69,2,FALSE),0)</f>
        <v>0</v>
      </c>
      <c r="EC114" s="32" t="s">
        <v>572</v>
      </c>
      <c r="ED114" s="31">
        <f>IFERROR(VLOOKUP(EC114,'Начисление очков 2023'!$V$4:$W$69,2,FALSE),0)</f>
        <v>0</v>
      </c>
      <c r="EE114" s="6" t="s">
        <v>572</v>
      </c>
      <c r="EF114" s="28">
        <f>IFERROR(VLOOKUP(EE114,'Начисление очков 2023'!$AA$4:$AB$69,2,FALSE),0)</f>
        <v>0</v>
      </c>
      <c r="EG114" s="32" t="s">
        <v>572</v>
      </c>
      <c r="EH114" s="31">
        <f>IFERROR(VLOOKUP(EG114,'Начисление очков 2023'!$AA$4:$AB$69,2,FALSE),0)</f>
        <v>0</v>
      </c>
      <c r="EI114" s="6" t="s">
        <v>572</v>
      </c>
      <c r="EJ114" s="28">
        <f>IFERROR(VLOOKUP(EI114,'Начисление очков 2023'!$G$4:$H$69,2,FALSE),0)</f>
        <v>0</v>
      </c>
      <c r="EK114" s="32" t="s">
        <v>572</v>
      </c>
      <c r="EL114" s="31">
        <f>IFERROR(VLOOKUP(EK114,'Начисление очков 2023'!$V$4:$W$69,2,FALSE),0)</f>
        <v>0</v>
      </c>
      <c r="EM114" s="6" t="s">
        <v>572</v>
      </c>
      <c r="EN114" s="28">
        <f>IFERROR(VLOOKUP(EM114,'Начисление очков 2023'!$B$4:$C$101,2,FALSE),0)</f>
        <v>0</v>
      </c>
      <c r="EO114" s="32" t="s">
        <v>572</v>
      </c>
      <c r="EP114" s="31">
        <f>IFERROR(VLOOKUP(EO114,'Начисление очков 2023'!$AA$4:$AB$69,2,FALSE),0)</f>
        <v>0</v>
      </c>
      <c r="EQ114" s="6" t="s">
        <v>572</v>
      </c>
      <c r="ER114" s="28">
        <f>IFERROR(VLOOKUP(EQ114,'Начисление очков 2023'!$AF$4:$AG$69,2,FALSE),0)</f>
        <v>0</v>
      </c>
      <c r="ES114" s="32">
        <v>26</v>
      </c>
      <c r="ET114" s="31">
        <f>IFERROR(VLOOKUP(ES114,'Начисление очков 2023'!$B$4:$C$101,2,FALSE),0)</f>
        <v>48</v>
      </c>
      <c r="EU114" s="6">
        <v>24</v>
      </c>
      <c r="EV114" s="28">
        <f>IFERROR(VLOOKUP(EU114,'Начисление очков 2023'!$G$4:$H$69,2,FALSE),0)</f>
        <v>21</v>
      </c>
      <c r="EW114" s="32" t="s">
        <v>572</v>
      </c>
      <c r="EX114" s="31">
        <f>IFERROR(VLOOKUP(EW114,'Начисление очков 2023'!$AA$4:$AB$69,2,FALSE),0)</f>
        <v>0</v>
      </c>
      <c r="EY114" s="6" t="s">
        <v>572</v>
      </c>
      <c r="EZ114" s="28">
        <f>IFERROR(VLOOKUP(EY114,'Начисление очков 2023'!$AA$4:$AB$69,2,FALSE),0)</f>
        <v>0</v>
      </c>
      <c r="FA114" s="32" t="s">
        <v>572</v>
      </c>
      <c r="FB114" s="31">
        <f>IFERROR(VLOOKUP(FA114,'Начисление очков 2023'!$L$4:$M$69,2,FALSE),0)</f>
        <v>0</v>
      </c>
      <c r="FC114" s="6" t="s">
        <v>572</v>
      </c>
      <c r="FD114" s="28">
        <f>IFERROR(VLOOKUP(FC114,'Начисление очков 2023'!$AF$4:$AG$69,2,FALSE),0)</f>
        <v>0</v>
      </c>
      <c r="FE114" s="32" t="s">
        <v>572</v>
      </c>
      <c r="FF114" s="31">
        <f>IFERROR(VLOOKUP(FE114,'Начисление очков 2023'!$AA$4:$AB$69,2,FALSE),0)</f>
        <v>0</v>
      </c>
      <c r="FG114" s="6" t="s">
        <v>572</v>
      </c>
      <c r="FH114" s="28">
        <f>IFERROR(VLOOKUP(FG114,'Начисление очков 2023'!$G$4:$H$69,2,FALSE),0)</f>
        <v>0</v>
      </c>
      <c r="FI114" s="32" t="s">
        <v>572</v>
      </c>
      <c r="FJ114" s="31">
        <f>IFERROR(VLOOKUP(FI114,'Начисление очков 2023'!$AA$4:$AB$69,2,FALSE),0)</f>
        <v>0</v>
      </c>
      <c r="FK114" s="6" t="s">
        <v>572</v>
      </c>
      <c r="FL114" s="28">
        <f>IFERROR(VLOOKUP(FK114,'Начисление очков 2023'!$AA$4:$AB$69,2,FALSE),0)</f>
        <v>0</v>
      </c>
      <c r="FM114" s="32" t="s">
        <v>572</v>
      </c>
      <c r="FN114" s="31">
        <f>IFERROR(VLOOKUP(FM114,'Начисление очков 2023'!$AA$4:$AB$69,2,FALSE),0)</f>
        <v>0</v>
      </c>
      <c r="FO114" s="6" t="s">
        <v>572</v>
      </c>
      <c r="FP114" s="28">
        <f>IFERROR(VLOOKUP(FO114,'Начисление очков 2023'!$AF$4:$AG$69,2,FALSE),0)</f>
        <v>0</v>
      </c>
      <c r="FQ114" s="109">
        <v>103</v>
      </c>
      <c r="FR114" s="110" t="s">
        <v>563</v>
      </c>
      <c r="FS114" s="110"/>
      <c r="FT114" s="109">
        <v>4</v>
      </c>
      <c r="FU114" s="111"/>
      <c r="FV114" s="108">
        <v>149</v>
      </c>
      <c r="FW114" s="106">
        <v>0</v>
      </c>
      <c r="FX114" s="107" t="s">
        <v>563</v>
      </c>
      <c r="FY114" s="108">
        <v>149</v>
      </c>
      <c r="FZ114" s="127" t="s">
        <v>572</v>
      </c>
      <c r="GA114" s="121">
        <f>IFERROR(VLOOKUP(FZ114,'Начисление очков 2023'!$AA$4:$AB$69,2,FALSE),0)</f>
        <v>0</v>
      </c>
    </row>
    <row r="115" spans="1:183" ht="15.95" customHeight="1" x14ac:dyDescent="0.25">
      <c r="B115" s="6" t="str">
        <f>IFERROR(INDEX('Ласт турнир'!$A$1:$A$96,MATCH($D115,'Ласт турнир'!$B$1:$B$96,0)),"")</f>
        <v/>
      </c>
      <c r="D115" s="39" t="s">
        <v>78</v>
      </c>
      <c r="E115" s="40">
        <f>E114+1</f>
        <v>106</v>
      </c>
      <c r="F115" s="59">
        <f>IF(FQ115=0," ",IF(FQ115-E115=0," ",FQ115-E115))</f>
        <v>-1</v>
      </c>
      <c r="G115" s="44"/>
      <c r="H115" s="54">
        <v>4</v>
      </c>
      <c r="I115" s="134"/>
      <c r="J115" s="139">
        <f>AB115+AP115+BB115+BN115+BR115+SUMPRODUCT(LARGE((T115,V115,X115,Z115,AD115,AF115,AH115,AJ115,AL115,AN115,AR115,AT115,AV115,AX115,AZ115,BD115,BF115,BH115,BJ115,BL115,BP115,BT115,BV115,BX115,BZ115,CB115,CD115,CF115,CH115,CJ115,CL115,CN115,CP115,CR115,CT115,CV115,CX115,CZ115,DB115,DD115,DF115,DH115,DJ115,DL115,DN115,DP115,DR115,DT115,DV115,DX115,DZ115,EB115,ED115,EF115,EH115,EJ115,EL115,EN115,EP115,ER115,ET115,EV115,EX115,EZ115,FB115,FD115,FF115,FH115,FJ115,FL115,FN115,FP115),{1,2,3,4,5,6,7,8}))</f>
        <v>146</v>
      </c>
      <c r="K115" s="135">
        <f>J115-FV115</f>
        <v>0</v>
      </c>
      <c r="L115" s="140" t="str">
        <f>IF(SUMIF(S115:FP115,"&lt;0")&lt;&gt;0,SUMIF(S115:FP115,"&lt;0")*(-1)," ")</f>
        <v xml:space="preserve"> </v>
      </c>
      <c r="M115" s="141">
        <f>T115+V115+X115+Z115+AB115+AD115+AF115+AH115+AJ115+AL115+AN115+AP115+AR115+AT115+AV115+AX115+AZ115+BB115+BD115+BF115+BH115+BJ115+BL115+BN115+BP115+BR115+BT115+BV115+BX115+BZ115+CB115+CD115+CF115+CH115+CJ115+CL115+CN115+CP115+CR115+CT115+CV115+CX115+CZ115+DB115+DD115+DF115+DH115+DJ115+DL115+DN115+DP115+DR115+DT115+DV115+DX115+DZ115+EB115+ED115+EF115+EH115+EJ115+EL115+EN115+EP115+ER115+ET115+EV115+EX115+EZ115+FB115+FD115+FF115+FH115+FJ115+FL115+FN115+FP115</f>
        <v>146</v>
      </c>
      <c r="N115" s="135">
        <f>M115-FY115</f>
        <v>0</v>
      </c>
      <c r="O115" s="136">
        <f>ROUNDUP(COUNTIF(S115:FP115,"&gt; 0")/2,0)</f>
        <v>6</v>
      </c>
      <c r="P115" s="142">
        <f>IF(O115=0,"-",IF(O115-R115&gt;8,J115/(8+R115),J115/O115))</f>
        <v>24.333333333333332</v>
      </c>
      <c r="Q115" s="145">
        <f>IF(OR(M115=0,O115=0),"-",M115/O115)</f>
        <v>24.333333333333332</v>
      </c>
      <c r="R115" s="150">
        <f>+IF(AA115="",0,1)+IF(AO115="",0,1)++IF(BA115="",0,1)+IF(BM115="",0,1)+IF(BQ115="",0,1)</f>
        <v>0</v>
      </c>
      <c r="S115" s="6" t="s">
        <v>572</v>
      </c>
      <c r="T115" s="28">
        <f>IFERROR(VLOOKUP(S115,'Начисление очков 2024'!$AA$4:$AB$69,2,FALSE),0)</f>
        <v>0</v>
      </c>
      <c r="U115" s="32" t="s">
        <v>572</v>
      </c>
      <c r="V115" s="31">
        <f>IFERROR(VLOOKUP(U115,'Начисление очков 2024'!$AA$4:$AB$69,2,FALSE),0)</f>
        <v>0</v>
      </c>
      <c r="W115" s="6">
        <v>16</v>
      </c>
      <c r="X115" s="28">
        <f>IFERROR(VLOOKUP(W115,'Начисление очков 2024'!$L$4:$M$69,2,FALSE),0)</f>
        <v>32</v>
      </c>
      <c r="Y115" s="32" t="s">
        <v>572</v>
      </c>
      <c r="Z115" s="31">
        <f>IFERROR(VLOOKUP(Y115,'Начисление очков 2024'!$AA$4:$AB$69,2,FALSE),0)</f>
        <v>0</v>
      </c>
      <c r="AA115" s="6" t="s">
        <v>572</v>
      </c>
      <c r="AB115" s="28">
        <f>ROUND(IFERROR(VLOOKUP(AA115,'Начисление очков 2024'!$L$4:$M$69,2,FALSE),0)/4,0)</f>
        <v>0</v>
      </c>
      <c r="AC115" s="32" t="s">
        <v>572</v>
      </c>
      <c r="AD115" s="31">
        <f>IFERROR(VLOOKUP(AC115,'Начисление очков 2024'!$AA$4:$AB$69,2,FALSE),0)</f>
        <v>0</v>
      </c>
      <c r="AE115" s="6" t="s">
        <v>572</v>
      </c>
      <c r="AF115" s="28">
        <f>IFERROR(VLOOKUP(AE115,'Начисление очков 2024'!$AA$4:$AB$69,2,FALSE),0)</f>
        <v>0</v>
      </c>
      <c r="AG115" s="32" t="s">
        <v>572</v>
      </c>
      <c r="AH115" s="31">
        <f>IFERROR(VLOOKUP(AG115,'Начисление очков 2024'!$Q$4:$R$69,2,FALSE),0)</f>
        <v>0</v>
      </c>
      <c r="AI115" s="6" t="s">
        <v>572</v>
      </c>
      <c r="AJ115" s="28">
        <f>IFERROR(VLOOKUP(AI115,'Начисление очков 2024'!$AA$4:$AB$69,2,FALSE),0)</f>
        <v>0</v>
      </c>
      <c r="AK115" s="32" t="s">
        <v>572</v>
      </c>
      <c r="AL115" s="31">
        <f>IFERROR(VLOOKUP(AK115,'Начисление очков 2024'!$AA$4:$AB$69,2,FALSE),0)</f>
        <v>0</v>
      </c>
      <c r="AM115" s="6" t="s">
        <v>572</v>
      </c>
      <c r="AN115" s="28">
        <f>IFERROR(VLOOKUP(AM115,'Начисление очков 2023'!$AF$4:$AG$69,2,FALSE),0)</f>
        <v>0</v>
      </c>
      <c r="AO115" s="32" t="s">
        <v>572</v>
      </c>
      <c r="AP115" s="31">
        <f>ROUND(IFERROR(VLOOKUP(AO115,'Начисление очков 2024'!$G$4:$H$69,2,FALSE),0)/4,0)</f>
        <v>0</v>
      </c>
      <c r="AQ115" s="6" t="s">
        <v>572</v>
      </c>
      <c r="AR115" s="28">
        <f>IFERROR(VLOOKUP(AQ115,'Начисление очков 2024'!$AA$4:$AB$69,2,FALSE),0)</f>
        <v>0</v>
      </c>
      <c r="AS115" s="32" t="s">
        <v>572</v>
      </c>
      <c r="AT115" s="31">
        <f>IFERROR(VLOOKUP(AS115,'Начисление очков 2024'!$G$4:$H$69,2,FALSE),0)</f>
        <v>0</v>
      </c>
      <c r="AU115" s="6" t="s">
        <v>572</v>
      </c>
      <c r="AV115" s="28">
        <f>IFERROR(VLOOKUP(AU115,'Начисление очков 2023'!$V$4:$W$69,2,FALSE),0)</f>
        <v>0</v>
      </c>
      <c r="AW115" s="32" t="s">
        <v>572</v>
      </c>
      <c r="AX115" s="31">
        <f>IFERROR(VLOOKUP(AW115,'Начисление очков 2024'!$Q$4:$R$69,2,FALSE),0)</f>
        <v>0</v>
      </c>
      <c r="AY115" s="6" t="s">
        <v>572</v>
      </c>
      <c r="AZ115" s="28">
        <f>IFERROR(VLOOKUP(AY115,'Начисление очков 2024'!$AA$4:$AB$69,2,FALSE),0)</f>
        <v>0</v>
      </c>
      <c r="BA115" s="32" t="s">
        <v>572</v>
      </c>
      <c r="BB115" s="31">
        <f>ROUND(IFERROR(VLOOKUP(BA115,'Начисление очков 2024'!$G$4:$H$69,2,FALSE),0)/4,0)</f>
        <v>0</v>
      </c>
      <c r="BC115" s="6" t="s">
        <v>572</v>
      </c>
      <c r="BD115" s="28">
        <f>IFERROR(VLOOKUP(BC115,'Начисление очков 2023'!$AA$4:$AB$69,2,FALSE),0)</f>
        <v>0</v>
      </c>
      <c r="BE115" s="32" t="s">
        <v>572</v>
      </c>
      <c r="BF115" s="31">
        <f>IFERROR(VLOOKUP(BE115,'Начисление очков 2024'!$G$4:$H$69,2,FALSE),0)</f>
        <v>0</v>
      </c>
      <c r="BG115" s="6" t="s">
        <v>572</v>
      </c>
      <c r="BH115" s="28">
        <f>IFERROR(VLOOKUP(BG115,'Начисление очков 2024'!$Q$4:$R$69,2,FALSE),0)</f>
        <v>0</v>
      </c>
      <c r="BI115" s="32" t="s">
        <v>572</v>
      </c>
      <c r="BJ115" s="31">
        <f>IFERROR(VLOOKUP(BI115,'Начисление очков 2024'!$AA$4:$AB$69,2,FALSE),0)</f>
        <v>0</v>
      </c>
      <c r="BK115" s="6" t="s">
        <v>572</v>
      </c>
      <c r="BL115" s="28">
        <f>IFERROR(VLOOKUP(BK115,'Начисление очков 2023'!$V$4:$W$69,2,FALSE),0)</f>
        <v>0</v>
      </c>
      <c r="BM115" s="32" t="s">
        <v>572</v>
      </c>
      <c r="BN115" s="31">
        <f>ROUND(IFERROR(VLOOKUP(BM115,'Начисление очков 2023'!$L$4:$M$69,2,FALSE),0)/4,0)</f>
        <v>0</v>
      </c>
      <c r="BO115" s="6" t="s">
        <v>572</v>
      </c>
      <c r="BP115" s="28">
        <f>IFERROR(VLOOKUP(BO115,'Начисление очков 2023'!$AA$4:$AB$69,2,FALSE),0)</f>
        <v>0</v>
      </c>
      <c r="BQ115" s="32" t="s">
        <v>572</v>
      </c>
      <c r="BR115" s="31">
        <f>ROUND(IFERROR(VLOOKUP(BQ115,'Начисление очков 2023'!$L$4:$M$69,2,FALSE),0)/4,0)</f>
        <v>0</v>
      </c>
      <c r="BS115" s="6" t="s">
        <v>572</v>
      </c>
      <c r="BT115" s="28">
        <f>IFERROR(VLOOKUP(BS115,'Начисление очков 2023'!$AA$4:$AB$69,2,FALSE),0)</f>
        <v>0</v>
      </c>
      <c r="BU115" s="32" t="s">
        <v>572</v>
      </c>
      <c r="BV115" s="31">
        <f>IFERROR(VLOOKUP(BU115,'Начисление очков 2023'!$L$4:$M$69,2,FALSE),0)</f>
        <v>0</v>
      </c>
      <c r="BW115" s="6">
        <v>9</v>
      </c>
      <c r="BX115" s="28">
        <f>IFERROR(VLOOKUP(BW115,'Начисление очков 2023'!$AA$4:$AB$69,2,FALSE),0)</f>
        <v>10</v>
      </c>
      <c r="BY115" s="32" t="s">
        <v>572</v>
      </c>
      <c r="BZ115" s="31">
        <f>IFERROR(VLOOKUP(BY115,'Начисление очков 2023'!$AF$4:$AG$69,2,FALSE),0)</f>
        <v>0</v>
      </c>
      <c r="CA115" s="6">
        <v>16</v>
      </c>
      <c r="CB115" s="28">
        <f>IFERROR(VLOOKUP(CA115,'Начисление очков 2023'!$V$4:$W$69,2,FALSE),0)</f>
        <v>17</v>
      </c>
      <c r="CC115" s="32" t="s">
        <v>572</v>
      </c>
      <c r="CD115" s="31">
        <f>IFERROR(VLOOKUP(CC115,'Начисление очков 2023'!$AA$4:$AB$69,2,FALSE),0)</f>
        <v>0</v>
      </c>
      <c r="CE115" s="47"/>
      <c r="CF115" s="96"/>
      <c r="CG115" s="32" t="s">
        <v>572</v>
      </c>
      <c r="CH115" s="31">
        <f>IFERROR(VLOOKUP(CG115,'Начисление очков 2023'!$AA$4:$AB$69,2,FALSE),0)</f>
        <v>0</v>
      </c>
      <c r="CI115" s="6">
        <v>40</v>
      </c>
      <c r="CJ115" s="28">
        <f>IFERROR(VLOOKUP(CI115,'Начисление очков 2023_1'!$B$4:$C$117,2,FALSE),0)</f>
        <v>25</v>
      </c>
      <c r="CK115" s="32" t="s">
        <v>572</v>
      </c>
      <c r="CL115" s="31">
        <f>IFERROR(VLOOKUP(CK115,'Начисление очков 2023'!$V$4:$W$69,2,FALSE),0)</f>
        <v>0</v>
      </c>
      <c r="CM115" s="6" t="s">
        <v>572</v>
      </c>
      <c r="CN115" s="28">
        <f>IFERROR(VLOOKUP(CM115,'Начисление очков 2023'!$AF$4:$AG$69,2,FALSE),0)</f>
        <v>0</v>
      </c>
      <c r="CO115" s="32" t="s">
        <v>572</v>
      </c>
      <c r="CP115" s="31">
        <f>IFERROR(VLOOKUP(CO115,'Начисление очков 2023'!$G$4:$H$69,2,FALSE),0)</f>
        <v>0</v>
      </c>
      <c r="CQ115" s="6" t="s">
        <v>572</v>
      </c>
      <c r="CR115" s="28">
        <f>IFERROR(VLOOKUP(CQ115,'Начисление очков 2023'!$AA$4:$AB$69,2,FALSE),0)</f>
        <v>0</v>
      </c>
      <c r="CS115" s="32" t="s">
        <v>572</v>
      </c>
      <c r="CT115" s="31">
        <f>IFERROR(VLOOKUP(CS115,'Начисление очков 2023'!$Q$4:$R$69,2,FALSE),0)</f>
        <v>0</v>
      </c>
      <c r="CU115" s="6" t="s">
        <v>572</v>
      </c>
      <c r="CV115" s="28">
        <f>IFERROR(VLOOKUP(CU115,'Начисление очков 2023'!$AF$4:$AG$69,2,FALSE),0)</f>
        <v>0</v>
      </c>
      <c r="CW115" s="32" t="s">
        <v>572</v>
      </c>
      <c r="CX115" s="31">
        <f>IFERROR(VLOOKUP(CW115,'Начисление очков 2023'!$AA$4:$AB$69,2,FALSE),0)</f>
        <v>0</v>
      </c>
      <c r="CY115" s="6" t="s">
        <v>572</v>
      </c>
      <c r="CZ115" s="28">
        <f>IFERROR(VLOOKUP(CY115,'Начисление очков 2023'!$AA$4:$AB$69,2,FALSE),0)</f>
        <v>0</v>
      </c>
      <c r="DA115" s="32" t="s">
        <v>572</v>
      </c>
      <c r="DB115" s="31">
        <f>IFERROR(VLOOKUP(DA115,'Начисление очков 2023'!$L$4:$M$69,2,FALSE),0)</f>
        <v>0</v>
      </c>
      <c r="DC115" s="6" t="s">
        <v>572</v>
      </c>
      <c r="DD115" s="28">
        <f>IFERROR(VLOOKUP(DC115,'Начисление очков 2023'!$L$4:$M$69,2,FALSE),0)</f>
        <v>0</v>
      </c>
      <c r="DE115" s="32" t="s">
        <v>572</v>
      </c>
      <c r="DF115" s="31">
        <f>IFERROR(VLOOKUP(DE115,'Начисление очков 2023'!$G$4:$H$69,2,FALSE),0)</f>
        <v>0</v>
      </c>
      <c r="DG115" s="6" t="s">
        <v>572</v>
      </c>
      <c r="DH115" s="28">
        <f>IFERROR(VLOOKUP(DG115,'Начисление очков 2023'!$AA$4:$AB$69,2,FALSE),0)</f>
        <v>0</v>
      </c>
      <c r="DI115" s="32" t="s">
        <v>572</v>
      </c>
      <c r="DJ115" s="31">
        <f>IFERROR(VLOOKUP(DI115,'Начисление очков 2023'!$AF$4:$AG$69,2,FALSE),0)</f>
        <v>0</v>
      </c>
      <c r="DK115" s="6" t="s">
        <v>572</v>
      </c>
      <c r="DL115" s="28">
        <f>IFERROR(VLOOKUP(DK115,'Начисление очков 2023'!$V$4:$W$69,2,FALSE),0)</f>
        <v>0</v>
      </c>
      <c r="DM115" s="32" t="s">
        <v>572</v>
      </c>
      <c r="DN115" s="31">
        <f>IFERROR(VLOOKUP(DM115,'Начисление очков 2023'!$Q$4:$R$69,2,FALSE),0)</f>
        <v>0</v>
      </c>
      <c r="DO115" s="6" t="s">
        <v>572</v>
      </c>
      <c r="DP115" s="28">
        <f>IFERROR(VLOOKUP(DO115,'Начисление очков 2023'!$AA$4:$AB$69,2,FALSE),0)</f>
        <v>0</v>
      </c>
      <c r="DQ115" s="32" t="s">
        <v>572</v>
      </c>
      <c r="DR115" s="31">
        <f>IFERROR(VLOOKUP(DQ115,'Начисление очков 2023'!$AA$4:$AB$69,2,FALSE),0)</f>
        <v>0</v>
      </c>
      <c r="DS115" s="6" t="s">
        <v>572</v>
      </c>
      <c r="DT115" s="28">
        <f>IFERROR(VLOOKUP(DS115,'Начисление очков 2023'!$AA$4:$AB$69,2,FALSE),0)</f>
        <v>0</v>
      </c>
      <c r="DU115" s="32" t="s">
        <v>572</v>
      </c>
      <c r="DV115" s="31">
        <f>IFERROR(VLOOKUP(DU115,'Начисление очков 2023'!$AF$4:$AG$69,2,FALSE),0)</f>
        <v>0</v>
      </c>
      <c r="DW115" s="6" t="s">
        <v>572</v>
      </c>
      <c r="DX115" s="28">
        <f>IFERROR(VLOOKUP(DW115,'Начисление очков 2023'!$AA$4:$AB$69,2,FALSE),0)</f>
        <v>0</v>
      </c>
      <c r="DY115" s="32" t="s">
        <v>572</v>
      </c>
      <c r="DZ115" s="31">
        <f>IFERROR(VLOOKUP(DY115,'Начисление очков 2023'!$B$4:$C$69,2,FALSE),0)</f>
        <v>0</v>
      </c>
      <c r="EA115" s="6" t="s">
        <v>572</v>
      </c>
      <c r="EB115" s="28">
        <f>IFERROR(VLOOKUP(EA115,'Начисление очков 2023'!$AA$4:$AB$69,2,FALSE),0)</f>
        <v>0</v>
      </c>
      <c r="EC115" s="32" t="s">
        <v>572</v>
      </c>
      <c r="ED115" s="31">
        <f>IFERROR(VLOOKUP(EC115,'Начисление очков 2023'!$V$4:$W$69,2,FALSE),0)</f>
        <v>0</v>
      </c>
      <c r="EE115" s="6" t="s">
        <v>572</v>
      </c>
      <c r="EF115" s="28">
        <f>IFERROR(VLOOKUP(EE115,'Начисление очков 2023'!$AA$4:$AB$69,2,FALSE),0)</f>
        <v>0</v>
      </c>
      <c r="EG115" s="32" t="s">
        <v>572</v>
      </c>
      <c r="EH115" s="31">
        <f>IFERROR(VLOOKUP(EG115,'Начисление очков 2023'!$AA$4:$AB$69,2,FALSE),0)</f>
        <v>0</v>
      </c>
      <c r="EI115" s="6">
        <v>48</v>
      </c>
      <c r="EJ115" s="28">
        <f>IFERROR(VLOOKUP(EI115,'Начисление очков 2023'!$G$4:$H$69,2,FALSE),0)</f>
        <v>2</v>
      </c>
      <c r="EK115" s="32" t="s">
        <v>572</v>
      </c>
      <c r="EL115" s="31">
        <f>IFERROR(VLOOKUP(EK115,'Начисление очков 2023'!$V$4:$W$69,2,FALSE),0)</f>
        <v>0</v>
      </c>
      <c r="EM115" s="6" t="s">
        <v>572</v>
      </c>
      <c r="EN115" s="28">
        <f>IFERROR(VLOOKUP(EM115,'Начисление очков 2023'!$B$4:$C$101,2,FALSE),0)</f>
        <v>0</v>
      </c>
      <c r="EO115" s="32" t="s">
        <v>572</v>
      </c>
      <c r="EP115" s="31">
        <f>IFERROR(VLOOKUP(EO115,'Начисление очков 2023'!$AA$4:$AB$69,2,FALSE),0)</f>
        <v>0</v>
      </c>
      <c r="EQ115" s="6" t="s">
        <v>572</v>
      </c>
      <c r="ER115" s="28">
        <f>IFERROR(VLOOKUP(EQ115,'Начисление очков 2023'!$AF$4:$AG$69,2,FALSE),0)</f>
        <v>0</v>
      </c>
      <c r="ES115" s="32">
        <v>20</v>
      </c>
      <c r="ET115" s="31">
        <f>IFERROR(VLOOKUP(ES115,'Начисление очков 2023'!$B$4:$C$101,2,FALSE),0)</f>
        <v>60</v>
      </c>
      <c r="EU115" s="6" t="s">
        <v>572</v>
      </c>
      <c r="EV115" s="28">
        <f>IFERROR(VLOOKUP(EU115,'Начисление очков 2023'!$G$4:$H$69,2,FALSE),0)</f>
        <v>0</v>
      </c>
      <c r="EW115" s="32" t="s">
        <v>572</v>
      </c>
      <c r="EX115" s="31">
        <f>IFERROR(VLOOKUP(EW115,'Начисление очков 2023'!$AA$4:$AB$69,2,FALSE),0)</f>
        <v>0</v>
      </c>
      <c r="EY115" s="6" t="s">
        <v>572</v>
      </c>
      <c r="EZ115" s="28">
        <f>IFERROR(VLOOKUP(EY115,'Начисление очков 2023'!$AA$4:$AB$69,2,FALSE),0)</f>
        <v>0</v>
      </c>
      <c r="FA115" s="32" t="s">
        <v>572</v>
      </c>
      <c r="FB115" s="31">
        <f>IFERROR(VLOOKUP(FA115,'Начисление очков 2023'!$L$4:$M$69,2,FALSE),0)</f>
        <v>0</v>
      </c>
      <c r="FC115" s="6" t="s">
        <v>572</v>
      </c>
      <c r="FD115" s="28">
        <f>IFERROR(VLOOKUP(FC115,'Начисление очков 2023'!$AF$4:$AG$69,2,FALSE),0)</f>
        <v>0</v>
      </c>
      <c r="FE115" s="32" t="s">
        <v>572</v>
      </c>
      <c r="FF115" s="31">
        <f>IFERROR(VLOOKUP(FE115,'Начисление очков 2023'!$AA$4:$AB$69,2,FALSE),0)</f>
        <v>0</v>
      </c>
      <c r="FG115" s="6" t="s">
        <v>572</v>
      </c>
      <c r="FH115" s="28">
        <f>IFERROR(VLOOKUP(FG115,'Начисление очков 2023'!$G$4:$H$69,2,FALSE),0)</f>
        <v>0</v>
      </c>
      <c r="FI115" s="32" t="s">
        <v>572</v>
      </c>
      <c r="FJ115" s="31">
        <f>IFERROR(VLOOKUP(FI115,'Начисление очков 2023'!$AA$4:$AB$69,2,FALSE),0)</f>
        <v>0</v>
      </c>
      <c r="FK115" s="6" t="s">
        <v>572</v>
      </c>
      <c r="FL115" s="28">
        <f>IFERROR(VLOOKUP(FK115,'Начисление очков 2023'!$AA$4:$AB$69,2,FALSE),0)</f>
        <v>0</v>
      </c>
      <c r="FM115" s="32" t="s">
        <v>572</v>
      </c>
      <c r="FN115" s="31">
        <f>IFERROR(VLOOKUP(FM115,'Начисление очков 2023'!$AA$4:$AB$69,2,FALSE),0)</f>
        <v>0</v>
      </c>
      <c r="FO115" s="6" t="s">
        <v>572</v>
      </c>
      <c r="FP115" s="28">
        <f>IFERROR(VLOOKUP(FO115,'Начисление очков 2023'!$AF$4:$AG$69,2,FALSE),0)</f>
        <v>0</v>
      </c>
      <c r="FQ115" s="109">
        <v>105</v>
      </c>
      <c r="FR115" s="110" t="s">
        <v>563</v>
      </c>
      <c r="FS115" s="110"/>
      <c r="FT115" s="109">
        <v>4</v>
      </c>
      <c r="FU115" s="111"/>
      <c r="FV115" s="108">
        <v>146</v>
      </c>
      <c r="FW115" s="106">
        <v>0</v>
      </c>
      <c r="FX115" s="107" t="s">
        <v>563</v>
      </c>
      <c r="FY115" s="108">
        <v>146</v>
      </c>
      <c r="FZ115" s="127" t="s">
        <v>572</v>
      </c>
      <c r="GA115" s="121">
        <f>IFERROR(VLOOKUP(FZ115,'Начисление очков 2023'!$AA$4:$AB$69,2,FALSE),0)</f>
        <v>0</v>
      </c>
    </row>
    <row r="116" spans="1:183" ht="15.95" customHeight="1" x14ac:dyDescent="0.25">
      <c r="B116" s="6" t="str">
        <f>IFERROR(INDEX('Ласт турнир'!$A$1:$A$96,MATCH($D116,'Ласт турнир'!$B$1:$B$96,0)),"")</f>
        <v/>
      </c>
      <c r="D116" s="39" t="s">
        <v>319</v>
      </c>
      <c r="E116" s="40">
        <f>E115+1</f>
        <v>107</v>
      </c>
      <c r="F116" s="59" t="str">
        <f>IF(FQ116=0," ",IF(FQ116-E116=0," ",FQ116-E116))</f>
        <v xml:space="preserve"> </v>
      </c>
      <c r="G116" s="44"/>
      <c r="H116" s="54">
        <v>3.5</v>
      </c>
      <c r="I116" s="134"/>
      <c r="J116" s="139">
        <f>AB116+AP116+BB116+BN116+BR116+SUMPRODUCT(LARGE((T116,V116,X116,Z116,AD116,AF116,AH116,AJ116,AL116,AN116,AR116,AT116,AV116,AX116,AZ116,BD116,BF116,BH116,BJ116,BL116,BP116,BT116,BV116,BX116,BZ116,CB116,CD116,CF116,CH116,CJ116,CL116,CN116,CP116,CR116,CT116,CV116,CX116,CZ116,DB116,DD116,DF116,DH116,DJ116,DL116,DN116,DP116,DR116,DT116,DV116,DX116,DZ116,EB116,ED116,EF116,EH116,EJ116,EL116,EN116,EP116,ER116,ET116,EV116,EX116,EZ116,FB116,FD116,FF116,FH116,FJ116,FL116,FN116,FP116),{1,2,3,4,5,6,7,8}))</f>
        <v>145</v>
      </c>
      <c r="K116" s="135">
        <f>J116-FV116</f>
        <v>0</v>
      </c>
      <c r="L116" s="140" t="str">
        <f>IF(SUMIF(S116:FP116,"&lt;0")&lt;&gt;0,SUMIF(S116:FP116,"&lt;0")*(-1)," ")</f>
        <v xml:space="preserve"> </v>
      </c>
      <c r="M116" s="141">
        <f>T116+V116+X116+Z116+AB116+AD116+AF116+AH116+AJ116+AL116+AN116+AP116+AR116+AT116+AV116+AX116+AZ116+BB116+BD116+BF116+BH116+BJ116+BL116+BN116+BP116+BR116+BT116+BV116+BX116+BZ116+CB116+CD116+CF116+CH116+CJ116+CL116+CN116+CP116+CR116+CT116+CV116+CX116+CZ116+DB116+DD116+DF116+DH116+DJ116+DL116+DN116+DP116+DR116+DT116+DV116+DX116+DZ116+EB116+ED116+EF116+EH116+EJ116+EL116+EN116+EP116+ER116+ET116+EV116+EX116+EZ116+FB116+FD116+FF116+FH116+FJ116+FL116+FN116+FP116</f>
        <v>351</v>
      </c>
      <c r="N116" s="135">
        <f>M116-FY116</f>
        <v>10</v>
      </c>
      <c r="O116" s="136">
        <f>ROUNDUP(COUNTIF(S116:FP116,"&gt; 0")/2,0)</f>
        <v>36</v>
      </c>
      <c r="P116" s="142">
        <f>IF(O116=0,"-",IF(O116-R116&gt;8,J116/(8+R116),J116/O116))</f>
        <v>18.125</v>
      </c>
      <c r="Q116" s="145">
        <f>IF(OR(M116=0,O116=0),"-",M116/O116)</f>
        <v>9.75</v>
      </c>
      <c r="R116" s="150">
        <f>+IF(AA116="",0,1)+IF(AO116="",0,1)++IF(BA116="",0,1)+IF(BM116="",0,1)+IF(BQ116="",0,1)</f>
        <v>0</v>
      </c>
      <c r="S116" s="6">
        <v>8</v>
      </c>
      <c r="T116" s="28">
        <f>IFERROR(VLOOKUP(S116,'Начисление очков 2024'!$AA$4:$AB$69,2,FALSE),0)</f>
        <v>10</v>
      </c>
      <c r="U116" s="32">
        <v>12</v>
      </c>
      <c r="V116" s="31">
        <f>IFERROR(VLOOKUP(U116,'Начисление очков 2024'!$AA$4:$AB$69,2,FALSE),0)</f>
        <v>8</v>
      </c>
      <c r="W116" s="6">
        <v>32</v>
      </c>
      <c r="X116" s="28">
        <f>IFERROR(VLOOKUP(W116,'Начисление очков 2024'!$L$4:$M$69,2,FALSE),0)</f>
        <v>10</v>
      </c>
      <c r="Y116" s="32" t="s">
        <v>572</v>
      </c>
      <c r="Z116" s="31">
        <f>IFERROR(VLOOKUP(Y116,'Начисление очков 2024'!$AA$4:$AB$69,2,FALSE),0)</f>
        <v>0</v>
      </c>
      <c r="AA116" s="6" t="s">
        <v>572</v>
      </c>
      <c r="AB116" s="28">
        <f>ROUND(IFERROR(VLOOKUP(AA116,'Начисление очков 2024'!$L$4:$M$69,2,FALSE),0)/4,0)</f>
        <v>0</v>
      </c>
      <c r="AC116" s="32">
        <v>4</v>
      </c>
      <c r="AD116" s="31">
        <f>IFERROR(VLOOKUP(AC116,'Начисление очков 2024'!$AA$4:$AB$69,2,FALSE),0)</f>
        <v>15</v>
      </c>
      <c r="AE116" s="6">
        <v>5</v>
      </c>
      <c r="AF116" s="28">
        <f>IFERROR(VLOOKUP(AE116,'Начисление очков 2024'!$AA$4:$AB$69,2,FALSE),0)</f>
        <v>12</v>
      </c>
      <c r="AG116" s="32" t="s">
        <v>572</v>
      </c>
      <c r="AH116" s="31">
        <f>IFERROR(VLOOKUP(AG116,'Начисление очков 2024'!$Q$4:$R$69,2,FALSE),0)</f>
        <v>0</v>
      </c>
      <c r="AI116" s="6">
        <v>2</v>
      </c>
      <c r="AJ116" s="28">
        <f>IFERROR(VLOOKUP(AI116,'Начисление очков 2024'!$AA$4:$AB$69,2,FALSE),0)</f>
        <v>25</v>
      </c>
      <c r="AK116" s="32">
        <v>16</v>
      </c>
      <c r="AL116" s="31">
        <f>IFERROR(VLOOKUP(AK116,'Начисление очков 2024'!$AA$4:$AB$69,2,FALSE),0)</f>
        <v>7</v>
      </c>
      <c r="AM116" s="6" t="s">
        <v>572</v>
      </c>
      <c r="AN116" s="28">
        <f>IFERROR(VLOOKUP(AM116,'Начисление очков 2023'!$AF$4:$AG$69,2,FALSE),0)</f>
        <v>0</v>
      </c>
      <c r="AO116" s="32" t="s">
        <v>572</v>
      </c>
      <c r="AP116" s="31">
        <f>ROUND(IFERROR(VLOOKUP(AO116,'Начисление очков 2024'!$G$4:$H$69,2,FALSE),0)/4,0)</f>
        <v>0</v>
      </c>
      <c r="AQ116" s="6" t="s">
        <v>572</v>
      </c>
      <c r="AR116" s="28">
        <f>IFERROR(VLOOKUP(AQ116,'Начисление очков 2024'!$AA$4:$AB$69,2,FALSE),0)</f>
        <v>0</v>
      </c>
      <c r="AS116" s="32" t="s">
        <v>572</v>
      </c>
      <c r="AT116" s="31">
        <f>IFERROR(VLOOKUP(AS116,'Начисление очков 2024'!$G$4:$H$69,2,FALSE),0)</f>
        <v>0</v>
      </c>
      <c r="AU116" s="6" t="s">
        <v>572</v>
      </c>
      <c r="AV116" s="28">
        <f>IFERROR(VLOOKUP(AU116,'Начисление очков 2023'!$V$4:$W$69,2,FALSE),0)</f>
        <v>0</v>
      </c>
      <c r="AW116" s="32" t="s">
        <v>572</v>
      </c>
      <c r="AX116" s="31">
        <f>IFERROR(VLOOKUP(AW116,'Начисление очков 2024'!$Q$4:$R$69,2,FALSE),0)</f>
        <v>0</v>
      </c>
      <c r="AY116" s="6" t="s">
        <v>572</v>
      </c>
      <c r="AZ116" s="28">
        <f>IFERROR(VLOOKUP(AY116,'Начисление очков 2024'!$AA$4:$AB$69,2,FALSE),0)</f>
        <v>0</v>
      </c>
      <c r="BA116" s="32" t="s">
        <v>572</v>
      </c>
      <c r="BB116" s="31">
        <f>ROUND(IFERROR(VLOOKUP(BA116,'Начисление очков 2024'!$G$4:$H$69,2,FALSE),0)/4,0)</f>
        <v>0</v>
      </c>
      <c r="BC116" s="6">
        <v>8</v>
      </c>
      <c r="BD116" s="28">
        <f>IFERROR(VLOOKUP(BC116,'Начисление очков 2023'!$AA$4:$AB$69,2,FALSE),0)</f>
        <v>10</v>
      </c>
      <c r="BE116" s="32" t="s">
        <v>572</v>
      </c>
      <c r="BF116" s="31">
        <f>IFERROR(VLOOKUP(BE116,'Начисление очков 2024'!$G$4:$H$69,2,FALSE),0)</f>
        <v>0</v>
      </c>
      <c r="BG116" s="6" t="s">
        <v>572</v>
      </c>
      <c r="BH116" s="28">
        <f>IFERROR(VLOOKUP(BG116,'Начисление очков 2024'!$Q$4:$R$69,2,FALSE),0)</f>
        <v>0</v>
      </c>
      <c r="BI116" s="32">
        <v>4</v>
      </c>
      <c r="BJ116" s="31">
        <f>IFERROR(VLOOKUP(BI116,'Начисление очков 2024'!$AA$4:$AB$69,2,FALSE),0)</f>
        <v>15</v>
      </c>
      <c r="BK116" s="6" t="s">
        <v>572</v>
      </c>
      <c r="BL116" s="28">
        <f>IFERROR(VLOOKUP(BK116,'Начисление очков 2023'!$V$4:$W$69,2,FALSE),0)</f>
        <v>0</v>
      </c>
      <c r="BM116" s="32" t="s">
        <v>572</v>
      </c>
      <c r="BN116" s="31">
        <f>ROUND(IFERROR(VLOOKUP(BM116,'Начисление очков 2023'!$L$4:$M$69,2,FALSE),0)/4,0)</f>
        <v>0</v>
      </c>
      <c r="BO116" s="6" t="s">
        <v>572</v>
      </c>
      <c r="BP116" s="28">
        <f>IFERROR(VLOOKUP(BO116,'Начисление очков 2023'!$AA$4:$AB$69,2,FALSE),0)</f>
        <v>0</v>
      </c>
      <c r="BQ116" s="32" t="s">
        <v>572</v>
      </c>
      <c r="BR116" s="31">
        <f>ROUND(IFERROR(VLOOKUP(BQ116,'Начисление очков 2023'!$L$4:$M$69,2,FALSE),0)/4,0)</f>
        <v>0</v>
      </c>
      <c r="BS116" s="6" t="s">
        <v>572</v>
      </c>
      <c r="BT116" s="28">
        <f>IFERROR(VLOOKUP(BS116,'Начисление очков 2023'!$AA$4:$AB$69,2,FALSE),0)</f>
        <v>0</v>
      </c>
      <c r="BU116" s="32" t="s">
        <v>572</v>
      </c>
      <c r="BV116" s="31">
        <f>IFERROR(VLOOKUP(BU116,'Начисление очков 2023'!$L$4:$M$69,2,FALSE),0)</f>
        <v>0</v>
      </c>
      <c r="BW116" s="6">
        <v>10</v>
      </c>
      <c r="BX116" s="28">
        <f>IFERROR(VLOOKUP(BW116,'Начисление очков 2023'!$AA$4:$AB$69,2,FALSE),0)</f>
        <v>9</v>
      </c>
      <c r="BY116" s="32" t="s">
        <v>572</v>
      </c>
      <c r="BZ116" s="31">
        <f>IFERROR(VLOOKUP(BY116,'Начисление очков 2023'!$AF$4:$AG$69,2,FALSE),0)</f>
        <v>0</v>
      </c>
      <c r="CA116" s="6">
        <v>16</v>
      </c>
      <c r="CB116" s="28">
        <f>IFERROR(VLOOKUP(CA116,'Начисление очков 2023'!$V$4:$W$69,2,FALSE),0)</f>
        <v>17</v>
      </c>
      <c r="CC116" s="32">
        <v>8</v>
      </c>
      <c r="CD116" s="31">
        <f>IFERROR(VLOOKUP(CC116,'Начисление очков 2023'!$AA$4:$AB$69,2,FALSE),0)</f>
        <v>10</v>
      </c>
      <c r="CE116" s="47"/>
      <c r="CF116" s="96"/>
      <c r="CG116" s="32">
        <v>5</v>
      </c>
      <c r="CH116" s="31">
        <f>IFERROR(VLOOKUP(CG116,'Начисление очков 2023'!$AA$4:$AB$69,2,FALSE),0)</f>
        <v>12</v>
      </c>
      <c r="CI116" s="6">
        <v>88</v>
      </c>
      <c r="CJ116" s="28">
        <f>IFERROR(VLOOKUP(CI116,'Начисление очков 2023_1'!$B$4:$C$117,2,FALSE),0)</f>
        <v>5</v>
      </c>
      <c r="CK116" s="32">
        <v>32</v>
      </c>
      <c r="CL116" s="31">
        <f>IFERROR(VLOOKUP(CK116,'Начисление очков 2023'!$V$4:$W$69,2,FALSE),0)</f>
        <v>5</v>
      </c>
      <c r="CM116" s="6" t="s">
        <v>572</v>
      </c>
      <c r="CN116" s="28">
        <f>IFERROR(VLOOKUP(CM116,'Начисление очков 2023'!$AF$4:$AG$69,2,FALSE),0)</f>
        <v>0</v>
      </c>
      <c r="CO116" s="32" t="s">
        <v>572</v>
      </c>
      <c r="CP116" s="31">
        <f>IFERROR(VLOOKUP(CO116,'Начисление очков 2023'!$G$4:$H$69,2,FALSE),0)</f>
        <v>0</v>
      </c>
      <c r="CQ116" s="6">
        <v>4</v>
      </c>
      <c r="CR116" s="28">
        <f>IFERROR(VLOOKUP(CQ116,'Начисление очков 2023'!$AA$4:$AB$69,2,FALSE),0)</f>
        <v>15</v>
      </c>
      <c r="CS116" s="32">
        <v>10</v>
      </c>
      <c r="CT116" s="31">
        <f>IFERROR(VLOOKUP(CS116,'Начисление очков 2023'!$Q$4:$R$69,2,FALSE),0)</f>
        <v>27</v>
      </c>
      <c r="CU116" s="6" t="s">
        <v>572</v>
      </c>
      <c r="CV116" s="28">
        <f>IFERROR(VLOOKUP(CU116,'Начисление очков 2023'!$AF$4:$AG$69,2,FALSE),0)</f>
        <v>0</v>
      </c>
      <c r="CW116" s="32">
        <v>8</v>
      </c>
      <c r="CX116" s="31">
        <f>IFERROR(VLOOKUP(CW116,'Начисление очков 2023'!$AA$4:$AB$69,2,FALSE),0)</f>
        <v>10</v>
      </c>
      <c r="CY116" s="6">
        <v>4</v>
      </c>
      <c r="CZ116" s="28">
        <f>IFERROR(VLOOKUP(CY116,'Начисление очков 2023'!$AA$4:$AB$69,2,FALSE),0)</f>
        <v>15</v>
      </c>
      <c r="DA116" s="32">
        <v>32</v>
      </c>
      <c r="DB116" s="31">
        <f>IFERROR(VLOOKUP(DA116,'Начисление очков 2023'!$L$4:$M$69,2,FALSE),0)</f>
        <v>10</v>
      </c>
      <c r="DC116" s="6">
        <v>48</v>
      </c>
      <c r="DD116" s="28">
        <f>IFERROR(VLOOKUP(DC116,'Начисление очков 2023'!$L$4:$M$69,2,FALSE),0)</f>
        <v>2</v>
      </c>
      <c r="DE116" s="32" t="s">
        <v>572</v>
      </c>
      <c r="DF116" s="31">
        <f>IFERROR(VLOOKUP(DE116,'Начисление очков 2023'!$G$4:$H$69,2,FALSE),0)</f>
        <v>0</v>
      </c>
      <c r="DG116" s="6" t="s">
        <v>572</v>
      </c>
      <c r="DH116" s="28">
        <f>IFERROR(VLOOKUP(DG116,'Начисление очков 2023'!$AA$4:$AB$69,2,FALSE),0)</f>
        <v>0</v>
      </c>
      <c r="DI116" s="32" t="s">
        <v>572</v>
      </c>
      <c r="DJ116" s="31">
        <f>IFERROR(VLOOKUP(DI116,'Начисление очков 2023'!$AF$4:$AG$69,2,FALSE),0)</f>
        <v>0</v>
      </c>
      <c r="DK116" s="6" t="s">
        <v>572</v>
      </c>
      <c r="DL116" s="28">
        <f>IFERROR(VLOOKUP(DK116,'Начисление очков 2023'!$V$4:$W$69,2,FALSE),0)</f>
        <v>0</v>
      </c>
      <c r="DM116" s="32">
        <v>32</v>
      </c>
      <c r="DN116" s="31">
        <f>IFERROR(VLOOKUP(DM116,'Начисление очков 2023'!$Q$4:$R$69,2,FALSE),0)</f>
        <v>6</v>
      </c>
      <c r="DO116" s="6" t="s">
        <v>572</v>
      </c>
      <c r="DP116" s="28">
        <f>IFERROR(VLOOKUP(DO116,'Начисление очков 2023'!$AA$4:$AB$69,2,FALSE),0)</f>
        <v>0</v>
      </c>
      <c r="DQ116" s="32">
        <v>5</v>
      </c>
      <c r="DR116" s="31">
        <f>IFERROR(VLOOKUP(DQ116,'Начисление очков 2023'!$AA$4:$AB$69,2,FALSE),0)</f>
        <v>12</v>
      </c>
      <c r="DS116" s="6">
        <v>9</v>
      </c>
      <c r="DT116" s="28">
        <f>IFERROR(VLOOKUP(DS116,'Начисление очков 2023'!$AA$4:$AB$69,2,FALSE),0)</f>
        <v>10</v>
      </c>
      <c r="DU116" s="32">
        <v>8</v>
      </c>
      <c r="DV116" s="31">
        <f>IFERROR(VLOOKUP(DU116,'Начисление очков 2023'!$AF$4:$AG$69,2,FALSE),0)</f>
        <v>7</v>
      </c>
      <c r="DW116" s="6">
        <v>17</v>
      </c>
      <c r="DX116" s="28">
        <f>IFERROR(VLOOKUP(DW116,'Начисление очков 2023'!$AA$4:$AB$69,2,FALSE),0)</f>
        <v>6</v>
      </c>
      <c r="DY116" s="32" t="s">
        <v>572</v>
      </c>
      <c r="DZ116" s="31">
        <f>IFERROR(VLOOKUP(DY116,'Начисление очков 2023'!$B$4:$C$69,2,FALSE),0)</f>
        <v>0</v>
      </c>
      <c r="EA116" s="6">
        <v>17</v>
      </c>
      <c r="EB116" s="28">
        <f>IFERROR(VLOOKUP(EA116,'Начисление очков 2023'!$AA$4:$AB$69,2,FALSE),0)</f>
        <v>6</v>
      </c>
      <c r="EC116" s="32">
        <v>34</v>
      </c>
      <c r="ED116" s="31">
        <f>IFERROR(VLOOKUP(EC116,'Начисление очков 2023'!$V$4:$W$69,2,FALSE),0)</f>
        <v>4</v>
      </c>
      <c r="EE116" s="6" t="s">
        <v>572</v>
      </c>
      <c r="EF116" s="28">
        <f>IFERROR(VLOOKUP(EE116,'Начисление очков 2023'!$AA$4:$AB$69,2,FALSE),0)</f>
        <v>0</v>
      </c>
      <c r="EG116" s="32">
        <v>12</v>
      </c>
      <c r="EH116" s="31">
        <f>IFERROR(VLOOKUP(EG116,'Начисление очков 2023'!$AA$4:$AB$69,2,FALSE),0)</f>
        <v>8</v>
      </c>
      <c r="EI116" s="6" t="s">
        <v>572</v>
      </c>
      <c r="EJ116" s="28">
        <f>IFERROR(VLOOKUP(EI116,'Начисление очков 2023'!$G$4:$H$69,2,FALSE),0)</f>
        <v>0</v>
      </c>
      <c r="EK116" s="32" t="s">
        <v>572</v>
      </c>
      <c r="EL116" s="31">
        <f>IFERROR(VLOOKUP(EK116,'Начисление очков 2023'!$V$4:$W$69,2,FALSE),0)</f>
        <v>0</v>
      </c>
      <c r="EM116" s="6" t="s">
        <v>572</v>
      </c>
      <c r="EN116" s="28">
        <f>IFERROR(VLOOKUP(EM116,'Начисление очков 2023'!$B$4:$C$101,2,FALSE),0)</f>
        <v>0</v>
      </c>
      <c r="EO116" s="32">
        <v>20</v>
      </c>
      <c r="EP116" s="31">
        <f>IFERROR(VLOOKUP(EO116,'Начисление очков 2023'!$AA$4:$AB$69,2,FALSE),0)</f>
        <v>4</v>
      </c>
      <c r="EQ116" s="6">
        <v>2</v>
      </c>
      <c r="ER116" s="28">
        <f>IFERROR(VLOOKUP(EQ116,'Начисление очков 2023'!$AF$4:$AG$69,2,FALSE),0)</f>
        <v>16</v>
      </c>
      <c r="ES116" s="32">
        <v>88</v>
      </c>
      <c r="ET116" s="31">
        <f>IFERROR(VLOOKUP(ES116,'Начисление очков 2023'!$B$4:$C$101,2,FALSE),0)</f>
        <v>5</v>
      </c>
      <c r="EU116" s="6">
        <v>64</v>
      </c>
      <c r="EV116" s="28">
        <f>IFERROR(VLOOKUP(EU116,'Начисление очков 2023'!$G$4:$H$69,2,FALSE),0)</f>
        <v>1</v>
      </c>
      <c r="EW116" s="32" t="s">
        <v>572</v>
      </c>
      <c r="EX116" s="31">
        <f>IFERROR(VLOOKUP(EW116,'Начисление очков 2023'!$AA$4:$AB$69,2,FALSE),0)</f>
        <v>0</v>
      </c>
      <c r="EY116" s="6">
        <v>16</v>
      </c>
      <c r="EZ116" s="28">
        <f>IFERROR(VLOOKUP(EY116,'Начисление очков 2023'!$AA$4:$AB$69,2,FALSE),0)</f>
        <v>7</v>
      </c>
      <c r="FA116" s="32" t="s">
        <v>572</v>
      </c>
      <c r="FB116" s="31">
        <f>IFERROR(VLOOKUP(FA116,'Начисление очков 2023'!$L$4:$M$69,2,FALSE),0)</f>
        <v>0</v>
      </c>
      <c r="FC116" s="6">
        <v>6</v>
      </c>
      <c r="FD116" s="28">
        <f>IFERROR(VLOOKUP(FC116,'Начисление очков 2023'!$AF$4:$AG$69,2,FALSE),0)</f>
        <v>8</v>
      </c>
      <c r="FE116" s="32" t="s">
        <v>572</v>
      </c>
      <c r="FF116" s="31">
        <f>IFERROR(VLOOKUP(FE116,'Начисление очков 2023'!$AA$4:$AB$69,2,FALSE),0)</f>
        <v>0</v>
      </c>
      <c r="FG116" s="6" t="s">
        <v>572</v>
      </c>
      <c r="FH116" s="28">
        <f>IFERROR(VLOOKUP(FG116,'Начисление очков 2023'!$G$4:$H$69,2,FALSE),0)</f>
        <v>0</v>
      </c>
      <c r="FI116" s="32" t="s">
        <v>572</v>
      </c>
      <c r="FJ116" s="31">
        <f>IFERROR(VLOOKUP(FI116,'Начисление очков 2023'!$AA$4:$AB$69,2,FALSE),0)</f>
        <v>0</v>
      </c>
      <c r="FK116" s="6" t="s">
        <v>572</v>
      </c>
      <c r="FL116" s="28">
        <f>IFERROR(VLOOKUP(FK116,'Начисление очков 2023'!$AA$4:$AB$69,2,FALSE),0)</f>
        <v>0</v>
      </c>
      <c r="FM116" s="32">
        <v>32</v>
      </c>
      <c r="FN116" s="31">
        <f>IFERROR(VLOOKUP(FM116,'Начисление очков 2023'!$AA$4:$AB$69,2,FALSE),0)</f>
        <v>2</v>
      </c>
      <c r="FO116" s="6" t="s">
        <v>572</v>
      </c>
      <c r="FP116" s="28">
        <f>IFERROR(VLOOKUP(FO116,'Начисление очков 2023'!$AF$4:$AG$69,2,FALSE),0)</f>
        <v>0</v>
      </c>
      <c r="FQ116" s="109">
        <v>107</v>
      </c>
      <c r="FR116" s="110" t="s">
        <v>563</v>
      </c>
      <c r="FS116" s="110"/>
      <c r="FT116" s="109">
        <v>3.5</v>
      </c>
      <c r="FU116" s="111"/>
      <c r="FV116" s="108">
        <v>145</v>
      </c>
      <c r="FW116" s="106">
        <v>0</v>
      </c>
      <c r="FX116" s="107" t="s">
        <v>563</v>
      </c>
      <c r="FY116" s="108">
        <v>341</v>
      </c>
      <c r="FZ116" s="127" t="s">
        <v>572</v>
      </c>
      <c r="GA116" s="121">
        <f>IFERROR(VLOOKUP(FZ116,'Начисление очков 2023'!$AA$4:$AB$69,2,FALSE),0)</f>
        <v>0</v>
      </c>
    </row>
    <row r="117" spans="1:183" ht="15.95" customHeight="1" x14ac:dyDescent="0.25">
      <c r="B117" s="6" t="str">
        <f>IFERROR(INDEX('Ласт турнир'!$A$1:$A$96,MATCH($D117,'Ласт турнир'!$B$1:$B$96,0)),"")</f>
        <v/>
      </c>
      <c r="D117" s="39" t="s">
        <v>457</v>
      </c>
      <c r="E117" s="40">
        <f>E116+1</f>
        <v>108</v>
      </c>
      <c r="F117" s="59">
        <f>IF(FQ117=0," ",IF(FQ117-E117=0," ",FQ117-E117))</f>
        <v>1</v>
      </c>
      <c r="G117" s="44"/>
      <c r="H117" s="54">
        <v>3.5</v>
      </c>
      <c r="I117" s="134"/>
      <c r="J117" s="139">
        <f>AB117+AP117+BB117+BN117+BR117+SUMPRODUCT(LARGE((T117,V117,X117,Z117,AD117,AF117,AH117,AJ117,AL117,AN117,AR117,AT117,AV117,AX117,AZ117,BD117,BF117,BH117,BJ117,BL117,BP117,BT117,BV117,BX117,BZ117,CB117,CD117,CF117,CH117,CJ117,CL117,CN117,CP117,CR117,CT117,CV117,CX117,CZ117,DB117,DD117,DF117,DH117,DJ117,DL117,DN117,DP117,DR117,DT117,DV117,DX117,DZ117,EB117,ED117,EF117,EH117,EJ117,EL117,EN117,EP117,ER117,ET117,EV117,EX117,EZ117,FB117,FD117,FF117,FH117,FJ117,FL117,FN117,FP117),{1,2,3,4,5,6,7,8}))</f>
        <v>131</v>
      </c>
      <c r="K117" s="135">
        <f>J117-FV117</f>
        <v>1</v>
      </c>
      <c r="L117" s="140" t="str">
        <f>IF(SUMIF(S117:FP117,"&lt;0")&lt;&gt;0,SUMIF(S117:FP117,"&lt;0")*(-1)," ")</f>
        <v xml:space="preserve"> </v>
      </c>
      <c r="M117" s="141">
        <f>T117+V117+X117+Z117+AB117+AD117+AF117+AH117+AJ117+AL117+AN117+AP117+AR117+AT117+AV117+AX117+AZ117+BB117+BD117+BF117+BH117+BJ117+BL117+BN117+BP117+BR117+BT117+BV117+BX117+BZ117+CB117+CD117+CF117+CH117+CJ117+CL117+CN117+CP117+CR117+CT117+CV117+CX117+CZ117+DB117+DD117+DF117+DH117+DJ117+DL117+DN117+DP117+DR117+DT117+DV117+DX117+DZ117+EB117+ED117+EF117+EH117+EJ117+EL117+EN117+EP117+ER117+ET117+EV117+EX117+EZ117+FB117+FD117+FF117+FH117+FJ117+FL117+FN117+FP117</f>
        <v>158</v>
      </c>
      <c r="N117" s="135">
        <f>M117-FY117</f>
        <v>8</v>
      </c>
      <c r="O117" s="136">
        <f>ROUNDUP(COUNTIF(S117:FP117,"&gt; 0")/2,0)</f>
        <v>13</v>
      </c>
      <c r="P117" s="142">
        <f>IF(O117=0,"-",IF(O117-R117&gt;8,J117/(8+R117),J117/O117))</f>
        <v>16.375</v>
      </c>
      <c r="Q117" s="145">
        <f>IF(OR(M117=0,O117=0),"-",M117/O117)</f>
        <v>12.153846153846153</v>
      </c>
      <c r="R117" s="150">
        <f>+IF(AA117="",0,1)+IF(AO117="",0,1)++IF(BA117="",0,1)+IF(BM117="",0,1)+IF(BQ117="",0,1)</f>
        <v>0</v>
      </c>
      <c r="S117" s="6">
        <v>12</v>
      </c>
      <c r="T117" s="28">
        <f>IFERROR(VLOOKUP(S117,'Начисление очков 2024'!$AA$4:$AB$69,2,FALSE),0)</f>
        <v>8</v>
      </c>
      <c r="U117" s="32">
        <v>10</v>
      </c>
      <c r="V117" s="31">
        <f>IFERROR(VLOOKUP(U117,'Начисление очков 2024'!$AA$4:$AB$69,2,FALSE),0)</f>
        <v>9</v>
      </c>
      <c r="W117" s="6" t="s">
        <v>572</v>
      </c>
      <c r="X117" s="28">
        <f>IFERROR(VLOOKUP(W117,'Начисление очков 2024'!$L$4:$M$69,2,FALSE),0)</f>
        <v>0</v>
      </c>
      <c r="Y117" s="32" t="s">
        <v>572</v>
      </c>
      <c r="Z117" s="31">
        <f>IFERROR(VLOOKUP(Y117,'Начисление очков 2024'!$AA$4:$AB$69,2,FALSE),0)</f>
        <v>0</v>
      </c>
      <c r="AA117" s="6" t="s">
        <v>572</v>
      </c>
      <c r="AB117" s="28">
        <f>ROUND(IFERROR(VLOOKUP(AA117,'Начисление очков 2024'!$L$4:$M$69,2,FALSE),0)/4,0)</f>
        <v>0</v>
      </c>
      <c r="AC117" s="32" t="s">
        <v>572</v>
      </c>
      <c r="AD117" s="31">
        <f>IFERROR(VLOOKUP(AC117,'Начисление очков 2024'!$AA$4:$AB$69,2,FALSE),0)</f>
        <v>0</v>
      </c>
      <c r="AE117" s="6">
        <v>3</v>
      </c>
      <c r="AF117" s="28">
        <f>IFERROR(VLOOKUP(AE117,'Начисление очков 2024'!$AA$4:$AB$69,2,FALSE),0)</f>
        <v>21</v>
      </c>
      <c r="AG117" s="32" t="s">
        <v>572</v>
      </c>
      <c r="AH117" s="31">
        <f>IFERROR(VLOOKUP(AG117,'Начисление очков 2024'!$Q$4:$R$69,2,FALSE),0)</f>
        <v>0</v>
      </c>
      <c r="AI117" s="6" t="s">
        <v>572</v>
      </c>
      <c r="AJ117" s="28">
        <f>IFERROR(VLOOKUP(AI117,'Начисление очков 2024'!$AA$4:$AB$69,2,FALSE),0)</f>
        <v>0</v>
      </c>
      <c r="AK117" s="32">
        <v>5</v>
      </c>
      <c r="AL117" s="31">
        <f>IFERROR(VLOOKUP(AK117,'Начисление очков 2024'!$AA$4:$AB$69,2,FALSE),0)</f>
        <v>12</v>
      </c>
      <c r="AM117" s="6" t="s">
        <v>572</v>
      </c>
      <c r="AN117" s="28">
        <f>IFERROR(VLOOKUP(AM117,'Начисление очков 2023'!$AF$4:$AG$69,2,FALSE),0)</f>
        <v>0</v>
      </c>
      <c r="AO117" s="32" t="s">
        <v>572</v>
      </c>
      <c r="AP117" s="31">
        <f>ROUND(IFERROR(VLOOKUP(AO117,'Начисление очков 2024'!$G$4:$H$69,2,FALSE),0)/4,0)</f>
        <v>0</v>
      </c>
      <c r="AQ117" s="6">
        <v>2</v>
      </c>
      <c r="AR117" s="28">
        <f>IFERROR(VLOOKUP(AQ117,'Начисление очков 2024'!$AA$4:$AB$69,2,FALSE),0)</f>
        <v>25</v>
      </c>
      <c r="AS117" s="32" t="s">
        <v>572</v>
      </c>
      <c r="AT117" s="31">
        <f>IFERROR(VLOOKUP(AS117,'Начисление очков 2024'!$G$4:$H$69,2,FALSE),0)</f>
        <v>0</v>
      </c>
      <c r="AU117" s="6" t="s">
        <v>572</v>
      </c>
      <c r="AV117" s="28">
        <f>IFERROR(VLOOKUP(AU117,'Начисление очков 2023'!$V$4:$W$69,2,FALSE),0)</f>
        <v>0</v>
      </c>
      <c r="AW117" s="32" t="s">
        <v>572</v>
      </c>
      <c r="AX117" s="31">
        <f>IFERROR(VLOOKUP(AW117,'Начисление очков 2024'!$Q$4:$R$69,2,FALSE),0)</f>
        <v>0</v>
      </c>
      <c r="AY117" s="6" t="s">
        <v>572</v>
      </c>
      <c r="AZ117" s="28">
        <f>IFERROR(VLOOKUP(AY117,'Начисление очков 2024'!$AA$4:$AB$69,2,FALSE),0)</f>
        <v>0</v>
      </c>
      <c r="BA117" s="32" t="s">
        <v>572</v>
      </c>
      <c r="BB117" s="31">
        <f>ROUND(IFERROR(VLOOKUP(BA117,'Начисление очков 2024'!$G$4:$H$69,2,FALSE),0)/4,0)</f>
        <v>0</v>
      </c>
      <c r="BC117" s="6" t="s">
        <v>572</v>
      </c>
      <c r="BD117" s="28">
        <f>IFERROR(VLOOKUP(BC117,'Начисление очков 2023'!$AA$4:$AB$69,2,FALSE),0)</f>
        <v>0</v>
      </c>
      <c r="BE117" s="32" t="s">
        <v>572</v>
      </c>
      <c r="BF117" s="31">
        <f>IFERROR(VLOOKUP(BE117,'Начисление очков 2024'!$G$4:$H$69,2,FALSE),0)</f>
        <v>0</v>
      </c>
      <c r="BG117" s="6" t="s">
        <v>572</v>
      </c>
      <c r="BH117" s="28">
        <f>IFERROR(VLOOKUP(BG117,'Начисление очков 2024'!$Q$4:$R$69,2,FALSE),0)</f>
        <v>0</v>
      </c>
      <c r="BI117" s="32" t="s">
        <v>572</v>
      </c>
      <c r="BJ117" s="31">
        <f>IFERROR(VLOOKUP(BI117,'Начисление очков 2024'!$AA$4:$AB$69,2,FALSE),0)</f>
        <v>0</v>
      </c>
      <c r="BK117" s="6" t="s">
        <v>572</v>
      </c>
      <c r="BL117" s="28">
        <f>IFERROR(VLOOKUP(BK117,'Начисление очков 2023'!$V$4:$W$69,2,FALSE),0)</f>
        <v>0</v>
      </c>
      <c r="BM117" s="32" t="s">
        <v>572</v>
      </c>
      <c r="BN117" s="31">
        <f>ROUND(IFERROR(VLOOKUP(BM117,'Начисление очков 2023'!$L$4:$M$69,2,FALSE),0)/4,0)</f>
        <v>0</v>
      </c>
      <c r="BO117" s="6" t="s">
        <v>572</v>
      </c>
      <c r="BP117" s="28">
        <f>IFERROR(VLOOKUP(BO117,'Начисление очков 2023'!$AA$4:$AB$69,2,FALSE),0)</f>
        <v>0</v>
      </c>
      <c r="BQ117" s="32" t="s">
        <v>572</v>
      </c>
      <c r="BR117" s="31">
        <f>ROUND(IFERROR(VLOOKUP(BQ117,'Начисление очков 2023'!$L$4:$M$69,2,FALSE),0)/4,0)</f>
        <v>0</v>
      </c>
      <c r="BS117" s="6" t="s">
        <v>572</v>
      </c>
      <c r="BT117" s="28">
        <f>IFERROR(VLOOKUP(BS117,'Начисление очков 2023'!$AA$4:$AB$69,2,FALSE),0)</f>
        <v>0</v>
      </c>
      <c r="BU117" s="32" t="s">
        <v>572</v>
      </c>
      <c r="BV117" s="31">
        <f>IFERROR(VLOOKUP(BU117,'Начисление очков 2023'!$L$4:$M$69,2,FALSE),0)</f>
        <v>0</v>
      </c>
      <c r="BW117" s="6" t="s">
        <v>572</v>
      </c>
      <c r="BX117" s="28">
        <f>IFERROR(VLOOKUP(BW117,'Начисление очков 2023'!$AA$4:$AB$69,2,FALSE),0)</f>
        <v>0</v>
      </c>
      <c r="BY117" s="32" t="s">
        <v>572</v>
      </c>
      <c r="BZ117" s="31">
        <f>IFERROR(VLOOKUP(BY117,'Начисление очков 2023'!$AF$4:$AG$69,2,FALSE),0)</f>
        <v>0</v>
      </c>
      <c r="CA117" s="6" t="s">
        <v>572</v>
      </c>
      <c r="CB117" s="28">
        <f>IFERROR(VLOOKUP(CA117,'Начисление очков 2023'!$V$4:$W$69,2,FALSE),0)</f>
        <v>0</v>
      </c>
      <c r="CC117" s="32" t="s">
        <v>572</v>
      </c>
      <c r="CD117" s="31">
        <f>IFERROR(VLOOKUP(CC117,'Начисление очков 2023'!$AA$4:$AB$69,2,FALSE),0)</f>
        <v>0</v>
      </c>
      <c r="CE117" s="47"/>
      <c r="CF117" s="96"/>
      <c r="CG117" s="32" t="s">
        <v>572</v>
      </c>
      <c r="CH117" s="31">
        <f>IFERROR(VLOOKUP(CG117,'Начисление очков 2023'!$AA$4:$AB$69,2,FALSE),0)</f>
        <v>0</v>
      </c>
      <c r="CI117" s="6" t="s">
        <v>572</v>
      </c>
      <c r="CJ117" s="28">
        <f>IFERROR(VLOOKUP(CI117,'Начисление очков 2023_1'!$B$4:$C$117,2,FALSE),0)</f>
        <v>0</v>
      </c>
      <c r="CK117" s="32" t="s">
        <v>572</v>
      </c>
      <c r="CL117" s="31">
        <f>IFERROR(VLOOKUP(CK117,'Начисление очков 2023'!$V$4:$W$69,2,FALSE),0)</f>
        <v>0</v>
      </c>
      <c r="CM117" s="6" t="s">
        <v>572</v>
      </c>
      <c r="CN117" s="28">
        <f>IFERROR(VLOOKUP(CM117,'Начисление очков 2023'!$AF$4:$AG$69,2,FALSE),0)</f>
        <v>0</v>
      </c>
      <c r="CO117" s="32" t="s">
        <v>572</v>
      </c>
      <c r="CP117" s="31">
        <f>IFERROR(VLOOKUP(CO117,'Начисление очков 2023'!$G$4:$H$69,2,FALSE),0)</f>
        <v>0</v>
      </c>
      <c r="CQ117" s="6" t="s">
        <v>572</v>
      </c>
      <c r="CR117" s="28">
        <f>IFERROR(VLOOKUP(CQ117,'Начисление очков 2023'!$AA$4:$AB$69,2,FALSE),0)</f>
        <v>0</v>
      </c>
      <c r="CS117" s="32" t="s">
        <v>572</v>
      </c>
      <c r="CT117" s="31">
        <f>IFERROR(VLOOKUP(CS117,'Начисление очков 2023'!$Q$4:$R$69,2,FALSE),0)</f>
        <v>0</v>
      </c>
      <c r="CU117" s="6" t="s">
        <v>572</v>
      </c>
      <c r="CV117" s="28">
        <f>IFERROR(VLOOKUP(CU117,'Начисление очков 2023'!$AF$4:$AG$69,2,FALSE),0)</f>
        <v>0</v>
      </c>
      <c r="CW117" s="32" t="s">
        <v>572</v>
      </c>
      <c r="CX117" s="31">
        <f>IFERROR(VLOOKUP(CW117,'Начисление очков 2023'!$AA$4:$AB$69,2,FALSE),0)</f>
        <v>0</v>
      </c>
      <c r="CY117" s="6">
        <v>16</v>
      </c>
      <c r="CZ117" s="28">
        <f>IFERROR(VLOOKUP(CY117,'Начисление очков 2023'!$AA$4:$AB$69,2,FALSE),0)</f>
        <v>7</v>
      </c>
      <c r="DA117" s="32" t="s">
        <v>572</v>
      </c>
      <c r="DB117" s="31">
        <f>IFERROR(VLOOKUP(DA117,'Начисление очков 2023'!$L$4:$M$69,2,FALSE),0)</f>
        <v>0</v>
      </c>
      <c r="DC117" s="6" t="s">
        <v>572</v>
      </c>
      <c r="DD117" s="28">
        <f>IFERROR(VLOOKUP(DC117,'Начисление очков 2023'!$L$4:$M$69,2,FALSE),0)</f>
        <v>0</v>
      </c>
      <c r="DE117" s="32" t="s">
        <v>572</v>
      </c>
      <c r="DF117" s="31">
        <f>IFERROR(VLOOKUP(DE117,'Начисление очков 2023'!$G$4:$H$69,2,FALSE),0)</f>
        <v>0</v>
      </c>
      <c r="DG117" s="6" t="s">
        <v>572</v>
      </c>
      <c r="DH117" s="28">
        <f>IFERROR(VLOOKUP(DG117,'Начисление очков 2023'!$AA$4:$AB$69,2,FALSE),0)</f>
        <v>0</v>
      </c>
      <c r="DI117" s="32" t="s">
        <v>572</v>
      </c>
      <c r="DJ117" s="31">
        <f>IFERROR(VLOOKUP(DI117,'Начисление очков 2023'!$AF$4:$AG$69,2,FALSE),0)</f>
        <v>0</v>
      </c>
      <c r="DK117" s="6" t="s">
        <v>572</v>
      </c>
      <c r="DL117" s="28">
        <f>IFERROR(VLOOKUP(DK117,'Начисление очков 2023'!$V$4:$W$69,2,FALSE),0)</f>
        <v>0</v>
      </c>
      <c r="DM117" s="32" t="s">
        <v>572</v>
      </c>
      <c r="DN117" s="31">
        <f>IFERROR(VLOOKUP(DM117,'Начисление очков 2023'!$Q$4:$R$69,2,FALSE),0)</f>
        <v>0</v>
      </c>
      <c r="DO117" s="6">
        <v>1</v>
      </c>
      <c r="DP117" s="28">
        <f>IFERROR(VLOOKUP(DO117,'Начисление очков 2023'!$AA$4:$AB$69,2,FALSE),0)</f>
        <v>35</v>
      </c>
      <c r="DQ117" s="32" t="s">
        <v>572</v>
      </c>
      <c r="DR117" s="31">
        <f>IFERROR(VLOOKUP(DQ117,'Начисление очков 2023'!$AA$4:$AB$69,2,FALSE),0)</f>
        <v>0</v>
      </c>
      <c r="DS117" s="6">
        <v>20</v>
      </c>
      <c r="DT117" s="28">
        <f>IFERROR(VLOOKUP(DS117,'Начисление очков 2023'!$AA$4:$AB$69,2,FALSE),0)</f>
        <v>4</v>
      </c>
      <c r="DU117" s="32">
        <v>3</v>
      </c>
      <c r="DV117" s="31">
        <f>IFERROR(VLOOKUP(DU117,'Начисление очков 2023'!$AF$4:$AG$69,2,FALSE),0)</f>
        <v>13</v>
      </c>
      <c r="DW117" s="6" t="s">
        <v>572</v>
      </c>
      <c r="DX117" s="28">
        <f>IFERROR(VLOOKUP(DW117,'Начисление очков 2023'!$AA$4:$AB$69,2,FALSE),0)</f>
        <v>0</v>
      </c>
      <c r="DY117" s="32" t="s">
        <v>572</v>
      </c>
      <c r="DZ117" s="31">
        <f>IFERROR(VLOOKUP(DY117,'Начисление очков 2023'!$B$4:$C$69,2,FALSE),0)</f>
        <v>0</v>
      </c>
      <c r="EA117" s="6" t="s">
        <v>572</v>
      </c>
      <c r="EB117" s="28">
        <f>IFERROR(VLOOKUP(EA117,'Начисление очков 2023'!$AA$4:$AB$69,2,FALSE),0)</f>
        <v>0</v>
      </c>
      <c r="EC117" s="32">
        <v>24</v>
      </c>
      <c r="ED117" s="31">
        <f>IFERROR(VLOOKUP(EC117,'Начисление очков 2023'!$V$4:$W$69,2,FALSE),0)</f>
        <v>7</v>
      </c>
      <c r="EE117" s="6" t="s">
        <v>572</v>
      </c>
      <c r="EF117" s="28">
        <f>IFERROR(VLOOKUP(EE117,'Начисление очков 2023'!$AA$4:$AB$69,2,FALSE),0)</f>
        <v>0</v>
      </c>
      <c r="EG117" s="32" t="s">
        <v>572</v>
      </c>
      <c r="EH117" s="31">
        <f>IFERROR(VLOOKUP(EG117,'Начисление очков 2023'!$AA$4:$AB$69,2,FALSE),0)</f>
        <v>0</v>
      </c>
      <c r="EI117" s="6" t="s">
        <v>572</v>
      </c>
      <c r="EJ117" s="28">
        <f>IFERROR(VLOOKUP(EI117,'Начисление очков 2023'!$G$4:$H$69,2,FALSE),0)</f>
        <v>0</v>
      </c>
      <c r="EK117" s="32">
        <v>24</v>
      </c>
      <c r="EL117" s="31">
        <f>IFERROR(VLOOKUP(EK117,'Начисление очков 2023'!$V$4:$W$69,2,FALSE),0)</f>
        <v>7</v>
      </c>
      <c r="EM117" s="6" t="s">
        <v>572</v>
      </c>
      <c r="EN117" s="28">
        <f>IFERROR(VLOOKUP(EM117,'Начисление очков 2023'!$B$4:$C$101,2,FALSE),0)</f>
        <v>0</v>
      </c>
      <c r="EO117" s="32" t="s">
        <v>572</v>
      </c>
      <c r="EP117" s="31">
        <f>IFERROR(VLOOKUP(EO117,'Начисление очков 2023'!$AA$4:$AB$69,2,FALSE),0)</f>
        <v>0</v>
      </c>
      <c r="EQ117" s="6" t="s">
        <v>572</v>
      </c>
      <c r="ER117" s="28">
        <f>IFERROR(VLOOKUP(EQ117,'Начисление очков 2023'!$AF$4:$AG$69,2,FALSE),0)</f>
        <v>0</v>
      </c>
      <c r="ES117" s="32" t="s">
        <v>572</v>
      </c>
      <c r="ET117" s="31">
        <f>IFERROR(VLOOKUP(ES117,'Начисление очков 2023'!$B$4:$C$101,2,FALSE),0)</f>
        <v>0</v>
      </c>
      <c r="EU117" s="6" t="s">
        <v>572</v>
      </c>
      <c r="EV117" s="28">
        <f>IFERROR(VLOOKUP(EU117,'Начисление очков 2023'!$G$4:$H$69,2,FALSE),0)</f>
        <v>0</v>
      </c>
      <c r="EW117" s="32" t="s">
        <v>572</v>
      </c>
      <c r="EX117" s="31">
        <f>IFERROR(VLOOKUP(EW117,'Начисление очков 2023'!$AA$4:$AB$69,2,FALSE),0)</f>
        <v>0</v>
      </c>
      <c r="EY117" s="6" t="s">
        <v>572</v>
      </c>
      <c r="EZ117" s="28">
        <f>IFERROR(VLOOKUP(EY117,'Начисление очков 2023'!$AA$4:$AB$69,2,FALSE),0)</f>
        <v>0</v>
      </c>
      <c r="FA117" s="32" t="s">
        <v>572</v>
      </c>
      <c r="FB117" s="31">
        <f>IFERROR(VLOOKUP(FA117,'Начисление очков 2023'!$L$4:$M$69,2,FALSE),0)</f>
        <v>0</v>
      </c>
      <c r="FC117" s="6" t="s">
        <v>572</v>
      </c>
      <c r="FD117" s="28">
        <f>IFERROR(VLOOKUP(FC117,'Начисление очков 2023'!$AF$4:$AG$69,2,FALSE),0)</f>
        <v>0</v>
      </c>
      <c r="FE117" s="32" t="s">
        <v>572</v>
      </c>
      <c r="FF117" s="31">
        <f>IFERROR(VLOOKUP(FE117,'Начисление очков 2023'!$AA$4:$AB$69,2,FALSE),0)</f>
        <v>0</v>
      </c>
      <c r="FG117" s="6" t="s">
        <v>572</v>
      </c>
      <c r="FH117" s="28">
        <f>IFERROR(VLOOKUP(FG117,'Начисление очков 2023'!$G$4:$H$69,2,FALSE),0)</f>
        <v>0</v>
      </c>
      <c r="FI117" s="32">
        <v>12</v>
      </c>
      <c r="FJ117" s="31">
        <f>IFERROR(VLOOKUP(FI117,'Начисление очков 2023'!$AA$4:$AB$69,2,FALSE),0)</f>
        <v>8</v>
      </c>
      <c r="FK117" s="6" t="s">
        <v>572</v>
      </c>
      <c r="FL117" s="28">
        <f>IFERROR(VLOOKUP(FK117,'Начисление очков 2023'!$AA$4:$AB$69,2,FALSE),0)</f>
        <v>0</v>
      </c>
      <c r="FM117" s="32">
        <v>32</v>
      </c>
      <c r="FN117" s="31">
        <f>IFERROR(VLOOKUP(FM117,'Начисление очков 2023'!$AA$4:$AB$69,2,FALSE),0)</f>
        <v>2</v>
      </c>
      <c r="FO117" s="6" t="s">
        <v>572</v>
      </c>
      <c r="FP117" s="28">
        <f>IFERROR(VLOOKUP(FO117,'Начисление очков 2023'!$AF$4:$AG$69,2,FALSE),0)</f>
        <v>0</v>
      </c>
      <c r="FQ117" s="109">
        <v>109</v>
      </c>
      <c r="FR117" s="110">
        <v>1</v>
      </c>
      <c r="FS117" s="110"/>
      <c r="FT117" s="109">
        <v>3.5</v>
      </c>
      <c r="FU117" s="111"/>
      <c r="FV117" s="108">
        <v>130</v>
      </c>
      <c r="FW117" s="106">
        <v>2</v>
      </c>
      <c r="FX117" s="107" t="s">
        <v>563</v>
      </c>
      <c r="FY117" s="108">
        <v>150</v>
      </c>
      <c r="FZ117" s="127" t="s">
        <v>572</v>
      </c>
      <c r="GA117" s="121">
        <f>IFERROR(VLOOKUP(FZ117,'Начисление очков 2023'!$AA$4:$AB$69,2,FALSE),0)</f>
        <v>0</v>
      </c>
    </row>
    <row r="118" spans="1:183" ht="15.95" customHeight="1" x14ac:dyDescent="0.25">
      <c r="B118" s="6" t="str">
        <f>IFERROR(INDEX('Ласт турнир'!$A$1:$A$96,MATCH($D118,'Ласт турнир'!$B$1:$B$96,0)),"")</f>
        <v/>
      </c>
      <c r="C118" s="1"/>
      <c r="D118" s="39" t="s">
        <v>76</v>
      </c>
      <c r="E118" s="40">
        <f>E117+1</f>
        <v>109</v>
      </c>
      <c r="F118" s="59"/>
      <c r="G118" s="92" t="s">
        <v>516</v>
      </c>
      <c r="H118" s="54">
        <v>4.5</v>
      </c>
      <c r="I118" s="134"/>
      <c r="J118" s="139">
        <f>AB118+AP118+BB118+BN118+BR118+SUMPRODUCT(LARGE((T118,V118,X118,Z118,AD118,AF118,AH118,AJ118,AL118,AN118,AR118,AT118,AV118,AX118,AZ118,BD118,BF118,BH118,BJ118,BL118,BP118,BT118,BV118,BX118,BZ118,CB118,CD118,CF118,CH118,CJ118,CL118,CN118,CP118,CR118,CT118,CV118,CX118,CZ118,DB118,DD118,DF118,DH118,DJ118,DL118,DN118,DP118,DR118,DT118,DV118,DX118,DZ118,EB118,ED118,EF118,EH118,EJ118,EL118,EN118,EP118,ER118,ET118,EV118,EX118,EZ118,FB118,FD118,FF118,FH118,FJ118,FL118,FN118,FP118),{1,2,3,4,5,6,7,8}))</f>
        <v>130</v>
      </c>
      <c r="K118" s="135">
        <f>J118-FV118</f>
        <v>0</v>
      </c>
      <c r="L118" s="140" t="str">
        <f>IF(SUMIF(S118:FP118,"&lt;0")&lt;&gt;0,SUMIF(S118:FP118,"&lt;0")*(-1)," ")</f>
        <v xml:space="preserve"> </v>
      </c>
      <c r="M118" s="141">
        <f>T118+V118+X118+Z118+AB118+AD118+AF118+AH118+AJ118+AL118+AN118+AP118+AR118+AT118+AV118+AX118+AZ118+BB118+BD118+BF118+BH118+BJ118+BL118+BN118+BP118+BR118+BT118+BV118+BX118+BZ118+CB118+CD118+CF118+CH118+CJ118+CL118+CN118+CP118+CR118+CT118+CV118+CX118+CZ118+DB118+DD118+DF118+DH118+DJ118+DL118+DN118+DP118+DR118+DT118+DV118+DX118+DZ118+EB118+ED118+EF118+EH118+EJ118+EL118+EN118+EP118+ER118+ET118+EV118+EX118+EZ118+FB118+FD118+FF118+FH118+FJ118+FL118+FN118+FP118</f>
        <v>130</v>
      </c>
      <c r="N118" s="135">
        <f>M118-FY118</f>
        <v>0</v>
      </c>
      <c r="O118" s="136">
        <f>ROUNDUP(COUNTIF(S118:FP118,"&gt; 0")/2,0)</f>
        <v>1</v>
      </c>
      <c r="P118" s="142">
        <f>IF(O118=0,"-",IF(O118-R118&gt;8,J118/(8+R118),J118/O118))</f>
        <v>130</v>
      </c>
      <c r="Q118" s="145">
        <f>IF(OR(M118=0,O118=0),"-",M118/O118)</f>
        <v>130</v>
      </c>
      <c r="R118" s="150">
        <f>+IF(AA118="",0,1)+IF(AO118="",0,1)++IF(BA118="",0,1)+IF(BM118="",0,1)+IF(BQ118="",0,1)</f>
        <v>0</v>
      </c>
      <c r="S118" s="6" t="s">
        <v>572</v>
      </c>
      <c r="T118" s="28">
        <f>IFERROR(VLOOKUP(S118,'Начисление очков 2024'!$AA$4:$AB$69,2,FALSE),0)</f>
        <v>0</v>
      </c>
      <c r="U118" s="32" t="s">
        <v>572</v>
      </c>
      <c r="V118" s="31">
        <f>IFERROR(VLOOKUP(U118,'Начисление очков 2024'!$AA$4:$AB$69,2,FALSE),0)</f>
        <v>0</v>
      </c>
      <c r="W118" s="6" t="s">
        <v>572</v>
      </c>
      <c r="X118" s="28">
        <f>IFERROR(VLOOKUP(W118,'Начисление очков 2024'!$L$4:$M$69,2,FALSE),0)</f>
        <v>0</v>
      </c>
      <c r="Y118" s="32" t="s">
        <v>572</v>
      </c>
      <c r="Z118" s="31">
        <f>IFERROR(VLOOKUP(Y118,'Начисление очков 2024'!$AA$4:$AB$69,2,FALSE),0)</f>
        <v>0</v>
      </c>
      <c r="AA118" s="6" t="s">
        <v>572</v>
      </c>
      <c r="AB118" s="28">
        <f>ROUND(IFERROR(VLOOKUP(AA118,'Начисление очков 2024'!$L$4:$M$69,2,FALSE),0)/4,0)</f>
        <v>0</v>
      </c>
      <c r="AC118" s="32" t="s">
        <v>572</v>
      </c>
      <c r="AD118" s="31">
        <f>IFERROR(VLOOKUP(AC118,'Начисление очков 2024'!$AA$4:$AB$69,2,FALSE),0)</f>
        <v>0</v>
      </c>
      <c r="AE118" s="6" t="s">
        <v>572</v>
      </c>
      <c r="AF118" s="28">
        <f>IFERROR(VLOOKUP(AE118,'Начисление очков 2024'!$AA$4:$AB$69,2,FALSE),0)</f>
        <v>0</v>
      </c>
      <c r="AG118" s="32" t="s">
        <v>572</v>
      </c>
      <c r="AH118" s="31">
        <f>IFERROR(VLOOKUP(AG118,'Начисление очков 2024'!$Q$4:$R$69,2,FALSE),0)</f>
        <v>0</v>
      </c>
      <c r="AI118" s="6" t="s">
        <v>572</v>
      </c>
      <c r="AJ118" s="28">
        <f>IFERROR(VLOOKUP(AI118,'Начисление очков 2024'!$AA$4:$AB$69,2,FALSE),0)</f>
        <v>0</v>
      </c>
      <c r="AK118" s="32" t="s">
        <v>572</v>
      </c>
      <c r="AL118" s="31">
        <f>IFERROR(VLOOKUP(AK118,'Начисление очков 2024'!$AA$4:$AB$69,2,FALSE),0)</f>
        <v>0</v>
      </c>
      <c r="AM118" s="6" t="s">
        <v>572</v>
      </c>
      <c r="AN118" s="28">
        <f>IFERROR(VLOOKUP(AM118,'Начисление очков 2023'!$AF$4:$AG$69,2,FALSE),0)</f>
        <v>0</v>
      </c>
      <c r="AO118" s="32" t="s">
        <v>572</v>
      </c>
      <c r="AP118" s="31">
        <f>ROUND(IFERROR(VLOOKUP(AO118,'Начисление очков 2024'!$G$4:$H$69,2,FALSE),0)/4,0)</f>
        <v>0</v>
      </c>
      <c r="AQ118" s="6" t="s">
        <v>572</v>
      </c>
      <c r="AR118" s="28">
        <f>IFERROR(VLOOKUP(AQ118,'Начисление очков 2024'!$AA$4:$AB$69,2,FALSE),0)</f>
        <v>0</v>
      </c>
      <c r="AS118" s="32" t="s">
        <v>572</v>
      </c>
      <c r="AT118" s="31">
        <f>IFERROR(VLOOKUP(AS118,'Начисление очков 2024'!$G$4:$H$69,2,FALSE),0)</f>
        <v>0</v>
      </c>
      <c r="AU118" s="6" t="s">
        <v>572</v>
      </c>
      <c r="AV118" s="28">
        <f>IFERROR(VLOOKUP(AU118,'Начисление очков 2023'!$V$4:$W$69,2,FALSE),0)</f>
        <v>0</v>
      </c>
      <c r="AW118" s="32" t="s">
        <v>572</v>
      </c>
      <c r="AX118" s="31">
        <f>IFERROR(VLOOKUP(AW118,'Начисление очков 2024'!$Q$4:$R$69,2,FALSE),0)</f>
        <v>0</v>
      </c>
      <c r="AY118" s="6" t="s">
        <v>572</v>
      </c>
      <c r="AZ118" s="28">
        <f>IFERROR(VLOOKUP(AY118,'Начисление очков 2024'!$AA$4:$AB$69,2,FALSE),0)</f>
        <v>0</v>
      </c>
      <c r="BA118" s="32" t="s">
        <v>572</v>
      </c>
      <c r="BB118" s="31">
        <f>ROUND(IFERROR(VLOOKUP(BA118,'Начисление очков 2024'!$G$4:$H$69,2,FALSE),0)/4,0)</f>
        <v>0</v>
      </c>
      <c r="BC118" s="6" t="s">
        <v>572</v>
      </c>
      <c r="BD118" s="28">
        <f>IFERROR(VLOOKUP(BC118,'Начисление очков 2023'!$AA$4:$AB$69,2,FALSE),0)</f>
        <v>0</v>
      </c>
      <c r="BE118" s="32" t="s">
        <v>572</v>
      </c>
      <c r="BF118" s="31">
        <f>IFERROR(VLOOKUP(BE118,'Начисление очков 2024'!$G$4:$H$69,2,FALSE),0)</f>
        <v>0</v>
      </c>
      <c r="BG118" s="6" t="s">
        <v>572</v>
      </c>
      <c r="BH118" s="28">
        <f>IFERROR(VLOOKUP(BG118,'Начисление очков 2024'!$Q$4:$R$69,2,FALSE),0)</f>
        <v>0</v>
      </c>
      <c r="BI118" s="32" t="s">
        <v>572</v>
      </c>
      <c r="BJ118" s="31">
        <f>IFERROR(VLOOKUP(BI118,'Начисление очков 2024'!$AA$4:$AB$69,2,FALSE),0)</f>
        <v>0</v>
      </c>
      <c r="BK118" s="6" t="s">
        <v>572</v>
      </c>
      <c r="BL118" s="28">
        <f>IFERROR(VLOOKUP(BK118,'Начисление очков 2023'!$V$4:$W$69,2,FALSE),0)</f>
        <v>0</v>
      </c>
      <c r="BM118" s="32" t="s">
        <v>572</v>
      </c>
      <c r="BN118" s="31">
        <f>ROUND(IFERROR(VLOOKUP(BM118,'Начисление очков 2023'!$L$4:$M$69,2,FALSE),0)/4,0)</f>
        <v>0</v>
      </c>
      <c r="BO118" s="6" t="s">
        <v>572</v>
      </c>
      <c r="BP118" s="28">
        <f>IFERROR(VLOOKUP(BO118,'Начисление очков 2023'!$AA$4:$AB$69,2,FALSE),0)</f>
        <v>0</v>
      </c>
      <c r="BQ118" s="32" t="s">
        <v>572</v>
      </c>
      <c r="BR118" s="31">
        <f>ROUND(IFERROR(VLOOKUP(BQ118,'Начисление очков 2023'!$L$4:$M$69,2,FALSE),0)/4,0)</f>
        <v>0</v>
      </c>
      <c r="BS118" s="6" t="s">
        <v>572</v>
      </c>
      <c r="BT118" s="28">
        <f>IFERROR(VLOOKUP(BS118,'Начисление очков 2023'!$AA$4:$AB$69,2,FALSE),0)</f>
        <v>0</v>
      </c>
      <c r="BU118" s="32" t="s">
        <v>572</v>
      </c>
      <c r="BV118" s="31">
        <f>IFERROR(VLOOKUP(BU118,'Начисление очков 2023'!$L$4:$M$69,2,FALSE),0)</f>
        <v>0</v>
      </c>
      <c r="BW118" s="6" t="s">
        <v>572</v>
      </c>
      <c r="BX118" s="28">
        <f>IFERROR(VLOOKUP(BW118,'Начисление очков 2023'!$AA$4:$AB$69,2,FALSE),0)</f>
        <v>0</v>
      </c>
      <c r="BY118" s="32" t="s">
        <v>572</v>
      </c>
      <c r="BZ118" s="31">
        <f>IFERROR(VLOOKUP(BY118,'Начисление очков 2023'!$AF$4:$AG$69,2,FALSE),0)</f>
        <v>0</v>
      </c>
      <c r="CA118" s="6" t="s">
        <v>572</v>
      </c>
      <c r="CB118" s="28">
        <f>IFERROR(VLOOKUP(CA118,'Начисление очков 2023'!$V$4:$W$69,2,FALSE),0)</f>
        <v>0</v>
      </c>
      <c r="CC118" s="32" t="s">
        <v>572</v>
      </c>
      <c r="CD118" s="31">
        <f>IFERROR(VLOOKUP(CC118,'Начисление очков 2023'!$AA$4:$AB$69,2,FALSE),0)</f>
        <v>0</v>
      </c>
      <c r="CE118" s="47"/>
      <c r="CF118" s="96"/>
      <c r="CG118" s="32" t="s">
        <v>572</v>
      </c>
      <c r="CH118" s="31">
        <f>IFERROR(VLOOKUP(CG118,'Начисление очков 2023'!$AA$4:$AB$69,2,FALSE),0)</f>
        <v>0</v>
      </c>
      <c r="CI118" s="6" t="s">
        <v>572</v>
      </c>
      <c r="CJ118" s="28">
        <f>IFERROR(VLOOKUP(CI118,'Начисление очков 2023_1'!$B$4:$C$117,2,FALSE),0)</f>
        <v>0</v>
      </c>
      <c r="CK118" s="32" t="s">
        <v>572</v>
      </c>
      <c r="CL118" s="31">
        <f>IFERROR(VLOOKUP(CK118,'Начисление очков 2023'!$V$4:$W$69,2,FALSE),0)</f>
        <v>0</v>
      </c>
      <c r="CM118" s="6" t="s">
        <v>572</v>
      </c>
      <c r="CN118" s="28">
        <f>IFERROR(VLOOKUP(CM118,'Начисление очков 2023'!$AF$4:$AG$69,2,FALSE),0)</f>
        <v>0</v>
      </c>
      <c r="CO118" s="32" t="s">
        <v>572</v>
      </c>
      <c r="CP118" s="31">
        <f>IFERROR(VLOOKUP(CO118,'Начисление очков 2023'!$G$4:$H$69,2,FALSE),0)</f>
        <v>0</v>
      </c>
      <c r="CQ118" s="6" t="s">
        <v>572</v>
      </c>
      <c r="CR118" s="28">
        <f>IFERROR(VLOOKUP(CQ118,'Начисление очков 2023'!$AA$4:$AB$69,2,FALSE),0)</f>
        <v>0</v>
      </c>
      <c r="CS118" s="32" t="s">
        <v>572</v>
      </c>
      <c r="CT118" s="31">
        <f>IFERROR(VLOOKUP(CS118,'Начисление очков 2023'!$Q$4:$R$69,2,FALSE),0)</f>
        <v>0</v>
      </c>
      <c r="CU118" s="6" t="s">
        <v>572</v>
      </c>
      <c r="CV118" s="28">
        <f>IFERROR(VLOOKUP(CU118,'Начисление очков 2023'!$AF$4:$AG$69,2,FALSE),0)</f>
        <v>0</v>
      </c>
      <c r="CW118" s="32" t="s">
        <v>572</v>
      </c>
      <c r="CX118" s="31">
        <f>IFERROR(VLOOKUP(CW118,'Начисление очков 2023'!$AA$4:$AB$69,2,FALSE),0)</f>
        <v>0</v>
      </c>
      <c r="CY118" s="6" t="s">
        <v>572</v>
      </c>
      <c r="CZ118" s="28">
        <f>IFERROR(VLOOKUP(CY118,'Начисление очков 2023'!$AA$4:$AB$69,2,FALSE),0)</f>
        <v>0</v>
      </c>
      <c r="DA118" s="32" t="s">
        <v>572</v>
      </c>
      <c r="DB118" s="31">
        <f>IFERROR(VLOOKUP(DA118,'Начисление очков 2023'!$L$4:$M$69,2,FALSE),0)</f>
        <v>0</v>
      </c>
      <c r="DC118" s="6" t="s">
        <v>572</v>
      </c>
      <c r="DD118" s="28">
        <f>IFERROR(VLOOKUP(DC118,'Начисление очков 2023'!$L$4:$M$69,2,FALSE),0)</f>
        <v>0</v>
      </c>
      <c r="DE118" s="32" t="s">
        <v>572</v>
      </c>
      <c r="DF118" s="31">
        <f>IFERROR(VLOOKUP(DE118,'Начисление очков 2023'!$G$4:$H$69,2,FALSE),0)</f>
        <v>0</v>
      </c>
      <c r="DG118" s="6" t="s">
        <v>572</v>
      </c>
      <c r="DH118" s="28">
        <f>IFERROR(VLOOKUP(DG118,'Начисление очков 2023'!$AA$4:$AB$69,2,FALSE),0)</f>
        <v>0</v>
      </c>
      <c r="DI118" s="32" t="s">
        <v>572</v>
      </c>
      <c r="DJ118" s="31">
        <f>IFERROR(VLOOKUP(DI118,'Начисление очков 2023'!$AF$4:$AG$69,2,FALSE),0)</f>
        <v>0</v>
      </c>
      <c r="DK118" s="6" t="s">
        <v>572</v>
      </c>
      <c r="DL118" s="28">
        <f>IFERROR(VLOOKUP(DK118,'Начисление очков 2023'!$V$4:$W$69,2,FALSE),0)</f>
        <v>0</v>
      </c>
      <c r="DM118" s="32" t="s">
        <v>572</v>
      </c>
      <c r="DN118" s="31">
        <f>IFERROR(VLOOKUP(DM118,'Начисление очков 2023'!$Q$4:$R$69,2,FALSE),0)</f>
        <v>0</v>
      </c>
      <c r="DO118" s="6" t="s">
        <v>572</v>
      </c>
      <c r="DP118" s="28">
        <f>IFERROR(VLOOKUP(DO118,'Начисление очков 2023'!$AA$4:$AB$69,2,FALSE),0)</f>
        <v>0</v>
      </c>
      <c r="DQ118" s="32" t="s">
        <v>572</v>
      </c>
      <c r="DR118" s="31">
        <f>IFERROR(VLOOKUP(DQ118,'Начисление очков 2023'!$AA$4:$AB$69,2,FALSE),0)</f>
        <v>0</v>
      </c>
      <c r="DS118" s="6" t="s">
        <v>572</v>
      </c>
      <c r="DT118" s="28">
        <f>IFERROR(VLOOKUP(DS118,'Начисление очков 2023'!$AA$4:$AB$69,2,FALSE),0)</f>
        <v>0</v>
      </c>
      <c r="DU118" s="32" t="s">
        <v>572</v>
      </c>
      <c r="DV118" s="31">
        <f>IFERROR(VLOOKUP(DU118,'Начисление очков 2023'!$AF$4:$AG$69,2,FALSE),0)</f>
        <v>0</v>
      </c>
      <c r="DW118" s="6" t="s">
        <v>572</v>
      </c>
      <c r="DX118" s="28">
        <f>IFERROR(VLOOKUP(DW118,'Начисление очков 2023'!$AA$4:$AB$69,2,FALSE),0)</f>
        <v>0</v>
      </c>
      <c r="DY118" s="32" t="s">
        <v>572</v>
      </c>
      <c r="DZ118" s="31">
        <f>IFERROR(VLOOKUP(DY118,'Начисление очков 2023'!$B$4:$C$69,2,FALSE),0)</f>
        <v>0</v>
      </c>
      <c r="EA118" s="6" t="s">
        <v>572</v>
      </c>
      <c r="EB118" s="28">
        <f>IFERROR(VLOOKUP(EA118,'Начисление очков 2023'!$AA$4:$AB$69,2,FALSE),0)</f>
        <v>0</v>
      </c>
      <c r="EC118" s="32" t="s">
        <v>572</v>
      </c>
      <c r="ED118" s="31">
        <f>IFERROR(VLOOKUP(EC118,'Начисление очков 2023'!$V$4:$W$69,2,FALSE),0)</f>
        <v>0</v>
      </c>
      <c r="EE118" s="6" t="s">
        <v>572</v>
      </c>
      <c r="EF118" s="28">
        <f>IFERROR(VLOOKUP(EE118,'Начисление очков 2023'!$AA$4:$AB$69,2,FALSE),0)</f>
        <v>0</v>
      </c>
      <c r="EG118" s="32" t="s">
        <v>572</v>
      </c>
      <c r="EH118" s="31">
        <f>IFERROR(VLOOKUP(EG118,'Начисление очков 2023'!$AA$4:$AB$69,2,FALSE),0)</f>
        <v>0</v>
      </c>
      <c r="EI118" s="6">
        <v>6</v>
      </c>
      <c r="EJ118" s="28">
        <f>IFERROR(VLOOKUP(EI118,'Начисление очков 2023'!$G$4:$H$69,2,FALSE),0)</f>
        <v>130</v>
      </c>
      <c r="EK118" s="32" t="s">
        <v>572</v>
      </c>
      <c r="EL118" s="31">
        <f>IFERROR(VLOOKUP(EK118,'Начисление очков 2023'!$V$4:$W$69,2,FALSE),0)</f>
        <v>0</v>
      </c>
      <c r="EM118" s="6" t="s">
        <v>572</v>
      </c>
      <c r="EN118" s="28">
        <f>IFERROR(VLOOKUP(EM118,'Начисление очков 2023'!$B$4:$C$101,2,FALSE),0)</f>
        <v>0</v>
      </c>
      <c r="EO118" s="32" t="s">
        <v>572</v>
      </c>
      <c r="EP118" s="31">
        <f>IFERROR(VLOOKUP(EO118,'Начисление очков 2023'!$AA$4:$AB$69,2,FALSE),0)</f>
        <v>0</v>
      </c>
      <c r="EQ118" s="6" t="s">
        <v>572</v>
      </c>
      <c r="ER118" s="28">
        <f>IFERROR(VLOOKUP(EQ118,'Начисление очков 2023'!$AF$4:$AG$69,2,FALSE),0)</f>
        <v>0</v>
      </c>
      <c r="ES118" s="32" t="s">
        <v>572</v>
      </c>
      <c r="ET118" s="31">
        <f>IFERROR(VLOOKUP(ES118,'Начисление очков 2023'!$B$4:$C$101,2,FALSE),0)</f>
        <v>0</v>
      </c>
      <c r="EU118" s="6" t="s">
        <v>572</v>
      </c>
      <c r="EV118" s="28">
        <f>IFERROR(VLOOKUP(EU118,'Начисление очков 2023'!$G$4:$H$69,2,FALSE),0)</f>
        <v>0</v>
      </c>
      <c r="EW118" s="32" t="s">
        <v>572</v>
      </c>
      <c r="EX118" s="31">
        <f>IFERROR(VLOOKUP(EW118,'Начисление очков 2023'!$AA$4:$AB$69,2,FALSE),0)</f>
        <v>0</v>
      </c>
      <c r="EY118" s="6"/>
      <c r="EZ118" s="28">
        <f>IFERROR(VLOOKUP(EY118,'Начисление очков 2023'!$AA$4:$AB$69,2,FALSE),0)</f>
        <v>0</v>
      </c>
      <c r="FA118" s="32" t="s">
        <v>572</v>
      </c>
      <c r="FB118" s="31">
        <f>IFERROR(VLOOKUP(FA118,'Начисление очков 2023'!$L$4:$M$69,2,FALSE),0)</f>
        <v>0</v>
      </c>
      <c r="FC118" s="6" t="s">
        <v>572</v>
      </c>
      <c r="FD118" s="28">
        <f>IFERROR(VLOOKUP(FC118,'Начисление очков 2023'!$AF$4:$AG$69,2,FALSE),0)</f>
        <v>0</v>
      </c>
      <c r="FE118" s="32" t="s">
        <v>572</v>
      </c>
      <c r="FF118" s="31">
        <f>IFERROR(VLOOKUP(FE118,'Начисление очков 2023'!$AA$4:$AB$69,2,FALSE),0)</f>
        <v>0</v>
      </c>
      <c r="FG118" s="6" t="s">
        <v>572</v>
      </c>
      <c r="FH118" s="28">
        <f>IFERROR(VLOOKUP(FG118,'Начисление очков 2023'!$G$4:$H$69,2,FALSE),0)</f>
        <v>0</v>
      </c>
      <c r="FI118" s="32" t="s">
        <v>572</v>
      </c>
      <c r="FJ118" s="31">
        <f>IFERROR(VLOOKUP(FI118,'Начисление очков 2023'!$AA$4:$AB$69,2,FALSE),0)</f>
        <v>0</v>
      </c>
      <c r="FK118" s="6" t="s">
        <v>572</v>
      </c>
      <c r="FL118" s="28">
        <f>IFERROR(VLOOKUP(FK118,'Начисление очков 2023'!$AA$4:$AB$69,2,FALSE),0)</f>
        <v>0</v>
      </c>
      <c r="FM118" s="32" t="s">
        <v>572</v>
      </c>
      <c r="FN118" s="31">
        <f>IFERROR(VLOOKUP(FM118,'Начисление очков 2023'!$AA$4:$AB$69,2,FALSE),0)</f>
        <v>0</v>
      </c>
      <c r="FO118" s="6" t="s">
        <v>572</v>
      </c>
      <c r="FP118" s="28">
        <f>IFERROR(VLOOKUP(FO118,'Начисление очков 2023'!$AF$4:$AG$69,2,FALSE),0)</f>
        <v>0</v>
      </c>
      <c r="FQ118" s="109">
        <v>108</v>
      </c>
      <c r="FR118" s="110"/>
      <c r="FS118" s="110" t="s">
        <v>516</v>
      </c>
      <c r="FT118" s="109">
        <v>4.5</v>
      </c>
      <c r="FU118" s="111"/>
      <c r="FV118" s="108">
        <v>130</v>
      </c>
      <c r="FW118" s="106">
        <v>0</v>
      </c>
      <c r="FX118" s="107" t="s">
        <v>563</v>
      </c>
      <c r="FY118" s="108">
        <v>130</v>
      </c>
      <c r="FZ118" s="127" t="s">
        <v>572</v>
      </c>
      <c r="GA118" s="121">
        <f>IFERROR(VLOOKUP(FZ118,'Начисление очков 2023'!$AA$4:$AB$69,2,FALSE),0)</f>
        <v>0</v>
      </c>
    </row>
    <row r="119" spans="1:183" ht="15.95" customHeight="1" x14ac:dyDescent="0.25">
      <c r="B119" s="6" t="str">
        <f>IFERROR(INDEX('Ласт турнир'!$A$1:$A$96,MATCH($D119,'Ласт турнир'!$B$1:$B$96,0)),"")</f>
        <v/>
      </c>
      <c r="D119" s="39" t="s">
        <v>141</v>
      </c>
      <c r="E119" s="40">
        <f>E118+1</f>
        <v>110</v>
      </c>
      <c r="F119" s="59">
        <f>IF(FQ119=0," ",IF(FQ119-E119=0," ",FQ119-E119))</f>
        <v>1</v>
      </c>
      <c r="G119" s="44"/>
      <c r="H119" s="54">
        <v>3.5</v>
      </c>
      <c r="I119" s="134"/>
      <c r="J119" s="139">
        <f>AB119+AP119+BB119+BN119+BR119+SUMPRODUCT(LARGE((T119,V119,X119,Z119,AD119,AF119,AH119,AJ119,AL119,AN119,AR119,AT119,AV119,AX119,AZ119,BD119,BF119,BH119,BJ119,BL119,BP119,BT119,BV119,BX119,BZ119,CB119,CD119,CF119,CH119,CJ119,CL119,CN119,CP119,CR119,CT119,CV119,CX119,CZ119,DB119,DD119,DF119,DH119,DJ119,DL119,DN119,DP119,DR119,DT119,DV119,DX119,DZ119,EB119,ED119,EF119,EH119,EJ119,EL119,EN119,EP119,ER119,ET119,EV119,EX119,EZ119,FB119,FD119,FF119,FH119,FJ119,FL119,FN119,FP119),{1,2,3,4,5,6,7,8}))</f>
        <v>129</v>
      </c>
      <c r="K119" s="135">
        <f>J119-FV119</f>
        <v>0</v>
      </c>
      <c r="L119" s="140" t="str">
        <f>IF(SUMIF(S119:FP119,"&lt;0")&lt;&gt;0,SUMIF(S119:FP119,"&lt;0")*(-1)," ")</f>
        <v xml:space="preserve"> </v>
      </c>
      <c r="M119" s="141">
        <f>T119+V119+X119+Z119+AB119+AD119+AF119+AH119+AJ119+AL119+AN119+AP119+AR119+AT119+AV119+AX119+AZ119+BB119+BD119+BF119+BH119+BJ119+BL119+BN119+BP119+BR119+BT119+BV119+BX119+BZ119+CB119+CD119+CF119+CH119+CJ119+CL119+CN119+CP119+CR119+CT119+CV119+CX119+CZ119+DB119+DD119+DF119+DH119+DJ119+DL119+DN119+DP119+DR119+DT119+DV119+DX119+DZ119+EB119+ED119+EF119+EH119+EJ119+EL119+EN119+EP119+ER119+ET119+EV119+EX119+EZ119+FB119+FD119+FF119+FH119+FJ119+FL119+FN119+FP119</f>
        <v>136</v>
      </c>
      <c r="N119" s="135">
        <f>M119-FY119</f>
        <v>0</v>
      </c>
      <c r="O119" s="136">
        <f>ROUNDUP(COUNTIF(S119:FP119,"&gt; 0")/2,0)</f>
        <v>11</v>
      </c>
      <c r="P119" s="142">
        <f>IF(O119=0,"-",IF(O119-R119&gt;8,J119/(8+R119),J119/O119))</f>
        <v>16.125</v>
      </c>
      <c r="Q119" s="145">
        <f>IF(OR(M119=0,O119=0),"-",M119/O119)</f>
        <v>12.363636363636363</v>
      </c>
      <c r="R119" s="150">
        <f>+IF(AA119="",0,1)+IF(AO119="",0,1)++IF(BA119="",0,1)+IF(BM119="",0,1)+IF(BQ119="",0,1)</f>
        <v>0</v>
      </c>
      <c r="S119" s="6" t="s">
        <v>572</v>
      </c>
      <c r="T119" s="28">
        <f>IFERROR(VLOOKUP(S119,'Начисление очков 2024'!$AA$4:$AB$69,2,FALSE),0)</f>
        <v>0</v>
      </c>
      <c r="U119" s="32" t="s">
        <v>572</v>
      </c>
      <c r="V119" s="31">
        <f>IFERROR(VLOOKUP(U119,'Начисление очков 2024'!$AA$4:$AB$69,2,FALSE),0)</f>
        <v>0</v>
      </c>
      <c r="W119" s="6" t="s">
        <v>572</v>
      </c>
      <c r="X119" s="28">
        <f>IFERROR(VLOOKUP(W119,'Начисление очков 2024'!$L$4:$M$69,2,FALSE),0)</f>
        <v>0</v>
      </c>
      <c r="Y119" s="32" t="s">
        <v>572</v>
      </c>
      <c r="Z119" s="31">
        <f>IFERROR(VLOOKUP(Y119,'Начисление очков 2024'!$AA$4:$AB$69,2,FALSE),0)</f>
        <v>0</v>
      </c>
      <c r="AA119" s="6" t="s">
        <v>572</v>
      </c>
      <c r="AB119" s="28">
        <f>ROUND(IFERROR(VLOOKUP(AA119,'Начисление очков 2024'!$L$4:$M$69,2,FALSE),0)/4,0)</f>
        <v>0</v>
      </c>
      <c r="AC119" s="32" t="s">
        <v>572</v>
      </c>
      <c r="AD119" s="31">
        <f>IFERROR(VLOOKUP(AC119,'Начисление очков 2024'!$AA$4:$AB$69,2,FALSE),0)</f>
        <v>0</v>
      </c>
      <c r="AE119" s="6" t="s">
        <v>572</v>
      </c>
      <c r="AF119" s="28">
        <f>IFERROR(VLOOKUP(AE119,'Начисление очков 2024'!$AA$4:$AB$69,2,FALSE),0)</f>
        <v>0</v>
      </c>
      <c r="AG119" s="32" t="s">
        <v>572</v>
      </c>
      <c r="AH119" s="31">
        <f>IFERROR(VLOOKUP(AG119,'Начисление очков 2024'!$Q$4:$R$69,2,FALSE),0)</f>
        <v>0</v>
      </c>
      <c r="AI119" s="6" t="s">
        <v>572</v>
      </c>
      <c r="AJ119" s="28">
        <f>IFERROR(VLOOKUP(AI119,'Начисление очков 2024'!$AA$4:$AB$69,2,FALSE),0)</f>
        <v>0</v>
      </c>
      <c r="AK119" s="32">
        <v>2</v>
      </c>
      <c r="AL119" s="31">
        <f>IFERROR(VLOOKUP(AK119,'Начисление очков 2024'!$AA$4:$AB$69,2,FALSE),0)</f>
        <v>25</v>
      </c>
      <c r="AM119" s="6" t="s">
        <v>572</v>
      </c>
      <c r="AN119" s="28">
        <f>IFERROR(VLOOKUP(AM119,'Начисление очков 2023'!$AF$4:$AG$69,2,FALSE),0)</f>
        <v>0</v>
      </c>
      <c r="AO119" s="32" t="s">
        <v>572</v>
      </c>
      <c r="AP119" s="31">
        <f>ROUND(IFERROR(VLOOKUP(AO119,'Начисление очков 2024'!$G$4:$H$69,2,FALSE),0)/4,0)</f>
        <v>0</v>
      </c>
      <c r="AQ119" s="6" t="s">
        <v>572</v>
      </c>
      <c r="AR119" s="28">
        <f>IFERROR(VLOOKUP(AQ119,'Начисление очков 2024'!$AA$4:$AB$69,2,FALSE),0)</f>
        <v>0</v>
      </c>
      <c r="AS119" s="32" t="s">
        <v>572</v>
      </c>
      <c r="AT119" s="31">
        <f>IFERROR(VLOOKUP(AS119,'Начисление очков 2024'!$G$4:$H$69,2,FALSE),0)</f>
        <v>0</v>
      </c>
      <c r="AU119" s="6" t="s">
        <v>572</v>
      </c>
      <c r="AV119" s="28">
        <f>IFERROR(VLOOKUP(AU119,'Начисление очков 2023'!$V$4:$W$69,2,FALSE),0)</f>
        <v>0</v>
      </c>
      <c r="AW119" s="32" t="s">
        <v>572</v>
      </c>
      <c r="AX119" s="31">
        <f>IFERROR(VLOOKUP(AW119,'Начисление очков 2024'!$Q$4:$R$69,2,FALSE),0)</f>
        <v>0</v>
      </c>
      <c r="AY119" s="6" t="s">
        <v>572</v>
      </c>
      <c r="AZ119" s="28">
        <f>IFERROR(VLOOKUP(AY119,'Начисление очков 2024'!$AA$4:$AB$69,2,FALSE),0)</f>
        <v>0</v>
      </c>
      <c r="BA119" s="32" t="s">
        <v>572</v>
      </c>
      <c r="BB119" s="31">
        <f>ROUND(IFERROR(VLOOKUP(BA119,'Начисление очков 2024'!$G$4:$H$69,2,FALSE),0)/4,0)</f>
        <v>0</v>
      </c>
      <c r="BC119" s="6" t="s">
        <v>572</v>
      </c>
      <c r="BD119" s="28">
        <f>IFERROR(VLOOKUP(BC119,'Начисление очков 2023'!$AA$4:$AB$69,2,FALSE),0)</f>
        <v>0</v>
      </c>
      <c r="BE119" s="32" t="s">
        <v>572</v>
      </c>
      <c r="BF119" s="31">
        <f>IFERROR(VLOOKUP(BE119,'Начисление очков 2024'!$G$4:$H$69,2,FALSE),0)</f>
        <v>0</v>
      </c>
      <c r="BG119" s="6" t="s">
        <v>572</v>
      </c>
      <c r="BH119" s="28">
        <f>IFERROR(VLOOKUP(BG119,'Начисление очков 2024'!$Q$4:$R$69,2,FALSE),0)</f>
        <v>0</v>
      </c>
      <c r="BI119" s="32">
        <v>32</v>
      </c>
      <c r="BJ119" s="31">
        <f>IFERROR(VLOOKUP(BI119,'Начисление очков 2024'!$AA$4:$AB$69,2,FALSE),0)</f>
        <v>2</v>
      </c>
      <c r="BK119" s="6" t="s">
        <v>572</v>
      </c>
      <c r="BL119" s="28">
        <f>IFERROR(VLOOKUP(BK119,'Начисление очков 2023'!$V$4:$W$69,2,FALSE),0)</f>
        <v>0</v>
      </c>
      <c r="BM119" s="32" t="s">
        <v>572</v>
      </c>
      <c r="BN119" s="31">
        <f>ROUND(IFERROR(VLOOKUP(BM119,'Начисление очков 2023'!$L$4:$M$69,2,FALSE),0)/4,0)</f>
        <v>0</v>
      </c>
      <c r="BO119" s="6" t="s">
        <v>572</v>
      </c>
      <c r="BP119" s="28">
        <f>IFERROR(VLOOKUP(BO119,'Начисление очков 2023'!$AA$4:$AB$69,2,FALSE),0)</f>
        <v>0</v>
      </c>
      <c r="BQ119" s="32" t="s">
        <v>572</v>
      </c>
      <c r="BR119" s="31">
        <f>ROUND(IFERROR(VLOOKUP(BQ119,'Начисление очков 2023'!$L$4:$M$69,2,FALSE),0)/4,0)</f>
        <v>0</v>
      </c>
      <c r="BS119" s="6" t="s">
        <v>572</v>
      </c>
      <c r="BT119" s="28">
        <f>IFERROR(VLOOKUP(BS119,'Начисление очков 2023'!$AA$4:$AB$69,2,FALSE),0)</f>
        <v>0</v>
      </c>
      <c r="BU119" s="32" t="s">
        <v>572</v>
      </c>
      <c r="BV119" s="31">
        <f>IFERROR(VLOOKUP(BU119,'Начисление очков 2023'!$L$4:$M$69,2,FALSE),0)</f>
        <v>0</v>
      </c>
      <c r="BW119" s="6" t="s">
        <v>572</v>
      </c>
      <c r="BX119" s="28">
        <f>IFERROR(VLOOKUP(BW119,'Начисление очков 2023'!$AA$4:$AB$69,2,FALSE),0)</f>
        <v>0</v>
      </c>
      <c r="BY119" s="32" t="s">
        <v>572</v>
      </c>
      <c r="BZ119" s="31">
        <f>IFERROR(VLOOKUP(BY119,'Начисление очков 2023'!$AF$4:$AG$69,2,FALSE),0)</f>
        <v>0</v>
      </c>
      <c r="CA119" s="6" t="s">
        <v>572</v>
      </c>
      <c r="CB119" s="28">
        <f>IFERROR(VLOOKUP(CA119,'Начисление очков 2023'!$V$4:$W$69,2,FALSE),0)</f>
        <v>0</v>
      </c>
      <c r="CC119" s="32">
        <v>10</v>
      </c>
      <c r="CD119" s="31">
        <f>IFERROR(VLOOKUP(CC119,'Начисление очков 2023'!$AA$4:$AB$69,2,FALSE),0)</f>
        <v>9</v>
      </c>
      <c r="CE119" s="47"/>
      <c r="CF119" s="96"/>
      <c r="CG119" s="32" t="s">
        <v>572</v>
      </c>
      <c r="CH119" s="31">
        <f>IFERROR(VLOOKUP(CG119,'Начисление очков 2023'!$AA$4:$AB$69,2,FALSE),0)</f>
        <v>0</v>
      </c>
      <c r="CI119" s="6">
        <v>104</v>
      </c>
      <c r="CJ119" s="28">
        <f>IFERROR(VLOOKUP(CI119,'Начисление очков 2023_1'!$B$4:$C$117,2,FALSE),0)</f>
        <v>2</v>
      </c>
      <c r="CK119" s="32" t="s">
        <v>572</v>
      </c>
      <c r="CL119" s="31">
        <f>IFERROR(VLOOKUP(CK119,'Начисление очков 2023'!$V$4:$W$69,2,FALSE),0)</f>
        <v>0</v>
      </c>
      <c r="CM119" s="6" t="s">
        <v>572</v>
      </c>
      <c r="CN119" s="28">
        <f>IFERROR(VLOOKUP(CM119,'Начисление очков 2023'!$AF$4:$AG$69,2,FALSE),0)</f>
        <v>0</v>
      </c>
      <c r="CO119" s="32" t="s">
        <v>572</v>
      </c>
      <c r="CP119" s="31">
        <f>IFERROR(VLOOKUP(CO119,'Начисление очков 2023'!$G$4:$H$69,2,FALSE),0)</f>
        <v>0</v>
      </c>
      <c r="CQ119" s="6">
        <v>6</v>
      </c>
      <c r="CR119" s="28">
        <f>IFERROR(VLOOKUP(CQ119,'Начисление очков 2023'!$AA$4:$AB$69,2,FALSE),0)</f>
        <v>11</v>
      </c>
      <c r="CS119" s="32" t="s">
        <v>572</v>
      </c>
      <c r="CT119" s="31">
        <f>IFERROR(VLOOKUP(CS119,'Начисление очков 2023'!$Q$4:$R$69,2,FALSE),0)</f>
        <v>0</v>
      </c>
      <c r="CU119" s="6" t="s">
        <v>572</v>
      </c>
      <c r="CV119" s="28">
        <f>IFERROR(VLOOKUP(CU119,'Начисление очков 2023'!$AF$4:$AG$69,2,FALSE),0)</f>
        <v>0</v>
      </c>
      <c r="CW119" s="32" t="s">
        <v>572</v>
      </c>
      <c r="CX119" s="31">
        <f>IFERROR(VLOOKUP(CW119,'Начисление очков 2023'!$AA$4:$AB$69,2,FALSE),0)</f>
        <v>0</v>
      </c>
      <c r="CY119" s="6" t="s">
        <v>572</v>
      </c>
      <c r="CZ119" s="28">
        <f>IFERROR(VLOOKUP(CY119,'Начисление очков 2023'!$AA$4:$AB$69,2,FALSE),0)</f>
        <v>0</v>
      </c>
      <c r="DA119" s="32" t="s">
        <v>572</v>
      </c>
      <c r="DB119" s="31">
        <f>IFERROR(VLOOKUP(DA119,'Начисление очков 2023'!$L$4:$M$69,2,FALSE),0)</f>
        <v>0</v>
      </c>
      <c r="DC119" s="6" t="s">
        <v>572</v>
      </c>
      <c r="DD119" s="28">
        <f>IFERROR(VLOOKUP(DC119,'Начисление очков 2023'!$L$4:$M$69,2,FALSE),0)</f>
        <v>0</v>
      </c>
      <c r="DE119" s="32" t="s">
        <v>572</v>
      </c>
      <c r="DF119" s="31">
        <f>IFERROR(VLOOKUP(DE119,'Начисление очков 2023'!$G$4:$H$69,2,FALSE),0)</f>
        <v>0</v>
      </c>
      <c r="DG119" s="6" t="s">
        <v>572</v>
      </c>
      <c r="DH119" s="28">
        <f>IFERROR(VLOOKUP(DG119,'Начисление очков 2023'!$AA$4:$AB$69,2,FALSE),0)</f>
        <v>0</v>
      </c>
      <c r="DI119" s="32" t="s">
        <v>572</v>
      </c>
      <c r="DJ119" s="31">
        <f>IFERROR(VLOOKUP(DI119,'Начисление очков 2023'!$AF$4:$AG$69,2,FALSE),0)</f>
        <v>0</v>
      </c>
      <c r="DK119" s="6">
        <v>16</v>
      </c>
      <c r="DL119" s="28">
        <f>IFERROR(VLOOKUP(DK119,'Начисление очков 2023'!$V$4:$W$69,2,FALSE),0)</f>
        <v>17</v>
      </c>
      <c r="DM119" s="32" t="s">
        <v>572</v>
      </c>
      <c r="DN119" s="31">
        <f>IFERROR(VLOOKUP(DM119,'Начисление очков 2023'!$Q$4:$R$69,2,FALSE),0)</f>
        <v>0</v>
      </c>
      <c r="DO119" s="6" t="s">
        <v>572</v>
      </c>
      <c r="DP119" s="28">
        <f>IFERROR(VLOOKUP(DO119,'Начисление очков 2023'!$AA$4:$AB$69,2,FALSE),0)</f>
        <v>0</v>
      </c>
      <c r="DQ119" s="32" t="s">
        <v>572</v>
      </c>
      <c r="DR119" s="31">
        <f>IFERROR(VLOOKUP(DQ119,'Начисление очков 2023'!$AA$4:$AB$69,2,FALSE),0)</f>
        <v>0</v>
      </c>
      <c r="DS119" s="6">
        <v>1</v>
      </c>
      <c r="DT119" s="28">
        <f>IFERROR(VLOOKUP(DS119,'Начисление очков 2023'!$AA$4:$AB$69,2,FALSE),0)</f>
        <v>35</v>
      </c>
      <c r="DU119" s="32" t="s">
        <v>572</v>
      </c>
      <c r="DV119" s="31">
        <f>IFERROR(VLOOKUP(DU119,'Начисление очков 2023'!$AF$4:$AG$69,2,FALSE),0)</f>
        <v>0</v>
      </c>
      <c r="DW119" s="6" t="s">
        <v>572</v>
      </c>
      <c r="DX119" s="28">
        <f>IFERROR(VLOOKUP(DW119,'Начисление очков 2023'!$AA$4:$AB$69,2,FALSE),0)</f>
        <v>0</v>
      </c>
      <c r="DY119" s="32" t="s">
        <v>572</v>
      </c>
      <c r="DZ119" s="31">
        <f>IFERROR(VLOOKUP(DY119,'Начисление очков 2023'!$B$4:$C$69,2,FALSE),0)</f>
        <v>0</v>
      </c>
      <c r="EA119" s="6">
        <v>24</v>
      </c>
      <c r="EB119" s="28">
        <f>IFERROR(VLOOKUP(EA119,'Начисление очков 2023'!$AA$4:$AB$69,2,FALSE),0)</f>
        <v>3</v>
      </c>
      <c r="EC119" s="32" t="s">
        <v>572</v>
      </c>
      <c r="ED119" s="31">
        <f>IFERROR(VLOOKUP(EC119,'Начисление очков 2023'!$V$4:$W$69,2,FALSE),0)</f>
        <v>0</v>
      </c>
      <c r="EE119" s="6" t="s">
        <v>572</v>
      </c>
      <c r="EF119" s="28">
        <f>IFERROR(VLOOKUP(EE119,'Начисление очков 2023'!$AA$4:$AB$69,2,FALSE),0)</f>
        <v>0</v>
      </c>
      <c r="EG119" s="32" t="s">
        <v>572</v>
      </c>
      <c r="EH119" s="31">
        <f>IFERROR(VLOOKUP(EG119,'Начисление очков 2023'!$AA$4:$AB$69,2,FALSE),0)</f>
        <v>0</v>
      </c>
      <c r="EI119" s="6" t="s">
        <v>572</v>
      </c>
      <c r="EJ119" s="28">
        <f>IFERROR(VLOOKUP(EI119,'Начисление очков 2023'!$G$4:$H$69,2,FALSE),0)</f>
        <v>0</v>
      </c>
      <c r="EK119" s="32" t="s">
        <v>572</v>
      </c>
      <c r="EL119" s="31">
        <f>IFERROR(VLOOKUP(EK119,'Начисление очков 2023'!$V$4:$W$69,2,FALSE),0)</f>
        <v>0</v>
      </c>
      <c r="EM119" s="6">
        <v>64</v>
      </c>
      <c r="EN119" s="28">
        <f>IFERROR(VLOOKUP(EM119,'Начисление очков 2023'!$B$4:$C$101,2,FALSE),0)</f>
        <v>14</v>
      </c>
      <c r="EO119" s="32">
        <v>4</v>
      </c>
      <c r="EP119" s="31">
        <f>IFERROR(VLOOKUP(EO119,'Начисление очков 2023'!$AA$4:$AB$69,2,FALSE),0)</f>
        <v>15</v>
      </c>
      <c r="EQ119" s="6" t="s">
        <v>572</v>
      </c>
      <c r="ER119" s="28">
        <f>IFERROR(VLOOKUP(EQ119,'Начисление очков 2023'!$AF$4:$AG$69,2,FALSE),0)</f>
        <v>0</v>
      </c>
      <c r="ES119" s="32" t="s">
        <v>572</v>
      </c>
      <c r="ET119" s="31">
        <f>IFERROR(VLOOKUP(ES119,'Начисление очков 2023'!$B$4:$C$101,2,FALSE),0)</f>
        <v>0</v>
      </c>
      <c r="EU119" s="6">
        <v>40</v>
      </c>
      <c r="EV119" s="28">
        <f>IFERROR(VLOOKUP(EU119,'Начисление очков 2023'!$G$4:$H$69,2,FALSE),0)</f>
        <v>3</v>
      </c>
      <c r="EW119" s="32" t="s">
        <v>572</v>
      </c>
      <c r="EX119" s="31">
        <f>IFERROR(VLOOKUP(EW119,'Начисление очков 2023'!$AA$4:$AB$69,2,FALSE),0)</f>
        <v>0</v>
      </c>
      <c r="EY119" s="6" t="s">
        <v>572</v>
      </c>
      <c r="EZ119" s="28">
        <f>IFERROR(VLOOKUP(EY119,'Начисление очков 2023'!$AA$4:$AB$69,2,FALSE),0)</f>
        <v>0</v>
      </c>
      <c r="FA119" s="32" t="s">
        <v>572</v>
      </c>
      <c r="FB119" s="31">
        <f>IFERROR(VLOOKUP(FA119,'Начисление очков 2023'!$L$4:$M$69,2,FALSE),0)</f>
        <v>0</v>
      </c>
      <c r="FC119" s="6" t="s">
        <v>572</v>
      </c>
      <c r="FD119" s="28">
        <f>IFERROR(VLOOKUP(FC119,'Начисление очков 2023'!$AF$4:$AG$69,2,FALSE),0)</f>
        <v>0</v>
      </c>
      <c r="FE119" s="32" t="s">
        <v>572</v>
      </c>
      <c r="FF119" s="31">
        <f>IFERROR(VLOOKUP(FE119,'Начисление очков 2023'!$AA$4:$AB$69,2,FALSE),0)</f>
        <v>0</v>
      </c>
      <c r="FG119" s="6" t="s">
        <v>572</v>
      </c>
      <c r="FH119" s="28">
        <f>IFERROR(VLOOKUP(FG119,'Начисление очков 2023'!$G$4:$H$69,2,FALSE),0)</f>
        <v>0</v>
      </c>
      <c r="FI119" s="32" t="s">
        <v>572</v>
      </c>
      <c r="FJ119" s="31">
        <f>IFERROR(VLOOKUP(FI119,'Начисление очков 2023'!$AA$4:$AB$69,2,FALSE),0)</f>
        <v>0</v>
      </c>
      <c r="FK119" s="6" t="s">
        <v>572</v>
      </c>
      <c r="FL119" s="28">
        <f>IFERROR(VLOOKUP(FK119,'Начисление очков 2023'!$AA$4:$AB$69,2,FALSE),0)</f>
        <v>0</v>
      </c>
      <c r="FM119" s="32" t="s">
        <v>572</v>
      </c>
      <c r="FN119" s="31">
        <f>IFERROR(VLOOKUP(FM119,'Начисление очков 2023'!$AA$4:$AB$69,2,FALSE),0)</f>
        <v>0</v>
      </c>
      <c r="FO119" s="6" t="s">
        <v>572</v>
      </c>
      <c r="FP119" s="28">
        <f>IFERROR(VLOOKUP(FO119,'Начисление очков 2023'!$AF$4:$AG$69,2,FALSE),0)</f>
        <v>0</v>
      </c>
      <c r="FQ119" s="109">
        <v>111</v>
      </c>
      <c r="FR119" s="110">
        <v>-2</v>
      </c>
      <c r="FS119" s="110"/>
      <c r="FT119" s="109">
        <v>3.5</v>
      </c>
      <c r="FU119" s="111"/>
      <c r="FV119" s="108">
        <v>129</v>
      </c>
      <c r="FW119" s="106">
        <v>0</v>
      </c>
      <c r="FX119" s="107" t="s">
        <v>563</v>
      </c>
      <c r="FY119" s="108">
        <v>136</v>
      </c>
      <c r="FZ119" s="127" t="s">
        <v>572</v>
      </c>
      <c r="GA119" s="121">
        <f>IFERROR(VLOOKUP(FZ119,'Начисление очков 2023'!$AA$4:$AB$69,2,FALSE),0)</f>
        <v>0</v>
      </c>
    </row>
    <row r="120" spans="1:183" ht="15.95" customHeight="1" x14ac:dyDescent="0.25">
      <c r="B120" s="6" t="str">
        <f>IFERROR(INDEX('Ласт турнир'!$A$1:$A$96,MATCH($D120,'Ласт турнир'!$B$1:$B$96,0)),"")</f>
        <v/>
      </c>
      <c r="D120" s="39" t="s">
        <v>439</v>
      </c>
      <c r="E120" s="40">
        <f>E119+1</f>
        <v>111</v>
      </c>
      <c r="F120" s="59">
        <f>IF(FQ120=0," ",IF(FQ120-E120=0," ",FQ120-E120))</f>
        <v>1</v>
      </c>
      <c r="G120" s="44"/>
      <c r="H120" s="54">
        <v>3.5</v>
      </c>
      <c r="I120" s="134"/>
      <c r="J120" s="139">
        <f>AB120+AP120+BB120+BN120+BR120+SUMPRODUCT(LARGE((T120,V120,X120,Z120,AD120,AF120,AH120,AJ120,AL120,AN120,AR120,AT120,AV120,AX120,AZ120,BD120,BF120,BH120,BJ120,BL120,BP120,BT120,BV120,BX120,BZ120,CB120,CD120,CF120,CH120,CJ120,CL120,CN120,CP120,CR120,CT120,CV120,CX120,CZ120,DB120,DD120,DF120,DH120,DJ120,DL120,DN120,DP120,DR120,DT120,DV120,DX120,DZ120,EB120,ED120,EF120,EH120,EJ120,EL120,EN120,EP120,ER120,ET120,EV120,EX120,EZ120,FB120,FD120,FF120,FH120,FJ120,FL120,FN120,FP120),{1,2,3,4,5,6,7,8}))</f>
        <v>128</v>
      </c>
      <c r="K120" s="135">
        <f>J120-FV120</f>
        <v>0</v>
      </c>
      <c r="L120" s="140" t="str">
        <f>IF(SUMIF(S120:FP120,"&lt;0")&lt;&gt;0,SUMIF(S120:FP120,"&lt;0")*(-1)," ")</f>
        <v xml:space="preserve"> </v>
      </c>
      <c r="M120" s="141">
        <f>T120+V120+X120+Z120+AB120+AD120+AF120+AH120+AJ120+AL120+AN120+AP120+AR120+AT120+AV120+AX120+AZ120+BB120+BD120+BF120+BH120+BJ120+BL120+BN120+BP120+BR120+BT120+BV120+BX120+BZ120+CB120+CD120+CF120+CH120+CJ120+CL120+CN120+CP120+CR120+CT120+CV120+CX120+CZ120+DB120+DD120+DF120+DH120+DJ120+DL120+DN120+DP120+DR120+DT120+DV120+DX120+DZ120+EB120+ED120+EF120+EH120+EJ120+EL120+EN120+EP120+ER120+ET120+EV120+EX120+EZ120+FB120+FD120+FF120+FH120+FJ120+FL120+FN120+FP120</f>
        <v>174</v>
      </c>
      <c r="N120" s="135">
        <f>M120-FY120</f>
        <v>0</v>
      </c>
      <c r="O120" s="136">
        <f>ROUNDUP(COUNTIF(S120:FP120,"&gt; 0")/2,0)</f>
        <v>17</v>
      </c>
      <c r="P120" s="142">
        <f>IF(O120=0,"-",IF(O120-R120&gt;8,J120/(8+R120),J120/O120))</f>
        <v>16</v>
      </c>
      <c r="Q120" s="145">
        <f>IF(OR(M120=0,O120=0),"-",M120/O120)</f>
        <v>10.235294117647058</v>
      </c>
      <c r="R120" s="150">
        <f>+IF(AA120="",0,1)+IF(AO120="",0,1)++IF(BA120="",0,1)+IF(BM120="",0,1)+IF(BQ120="",0,1)</f>
        <v>0</v>
      </c>
      <c r="S120" s="6" t="s">
        <v>572</v>
      </c>
      <c r="T120" s="28">
        <f>IFERROR(VLOOKUP(S120,'Начисление очков 2024'!$AA$4:$AB$69,2,FALSE),0)</f>
        <v>0</v>
      </c>
      <c r="U120" s="32">
        <v>4</v>
      </c>
      <c r="V120" s="31">
        <f>IFERROR(VLOOKUP(U120,'Начисление очков 2024'!$AA$4:$AB$69,2,FALSE),0)</f>
        <v>15</v>
      </c>
      <c r="W120" s="6" t="s">
        <v>572</v>
      </c>
      <c r="X120" s="28">
        <f>IFERROR(VLOOKUP(W120,'Начисление очков 2024'!$L$4:$M$69,2,FALSE),0)</f>
        <v>0</v>
      </c>
      <c r="Y120" s="32" t="s">
        <v>572</v>
      </c>
      <c r="Z120" s="31">
        <f>IFERROR(VLOOKUP(Y120,'Начисление очков 2024'!$AA$4:$AB$69,2,FALSE),0)</f>
        <v>0</v>
      </c>
      <c r="AA120" s="6" t="s">
        <v>572</v>
      </c>
      <c r="AB120" s="28">
        <f>ROUND(IFERROR(VLOOKUP(AA120,'Начисление очков 2024'!$L$4:$M$69,2,FALSE),0)/4,0)</f>
        <v>0</v>
      </c>
      <c r="AC120" s="32">
        <v>5</v>
      </c>
      <c r="AD120" s="31">
        <f>IFERROR(VLOOKUP(AC120,'Начисление очков 2024'!$AA$4:$AB$69,2,FALSE),0)</f>
        <v>12</v>
      </c>
      <c r="AE120" s="6" t="s">
        <v>572</v>
      </c>
      <c r="AF120" s="28">
        <f>IFERROR(VLOOKUP(AE120,'Начисление очков 2024'!$AA$4:$AB$69,2,FALSE),0)</f>
        <v>0</v>
      </c>
      <c r="AG120" s="32">
        <v>34</v>
      </c>
      <c r="AH120" s="31">
        <f>IFERROR(VLOOKUP(AG120,'Начисление очков 2024'!$Q$4:$R$69,2,FALSE),0)</f>
        <v>5</v>
      </c>
      <c r="AI120" s="6" t="s">
        <v>572</v>
      </c>
      <c r="AJ120" s="28">
        <f>IFERROR(VLOOKUP(AI120,'Начисление очков 2024'!$AA$4:$AB$69,2,FALSE),0)</f>
        <v>0</v>
      </c>
      <c r="AK120" s="32" t="s">
        <v>572</v>
      </c>
      <c r="AL120" s="31">
        <f>IFERROR(VLOOKUP(AK120,'Начисление очков 2024'!$AA$4:$AB$69,2,FALSE),0)</f>
        <v>0</v>
      </c>
      <c r="AM120" s="6" t="s">
        <v>572</v>
      </c>
      <c r="AN120" s="28">
        <f>IFERROR(VLOOKUP(AM120,'Начисление очков 2023'!$AF$4:$AG$69,2,FALSE),0)</f>
        <v>0</v>
      </c>
      <c r="AO120" s="32" t="s">
        <v>572</v>
      </c>
      <c r="AP120" s="31">
        <f>ROUND(IFERROR(VLOOKUP(AO120,'Начисление очков 2024'!$G$4:$H$69,2,FALSE),0)/4,0)</f>
        <v>0</v>
      </c>
      <c r="AQ120" s="6">
        <v>16</v>
      </c>
      <c r="AR120" s="28">
        <f>IFERROR(VLOOKUP(AQ120,'Начисление очков 2024'!$AA$4:$AB$69,2,FALSE),0)</f>
        <v>7</v>
      </c>
      <c r="AS120" s="32" t="s">
        <v>572</v>
      </c>
      <c r="AT120" s="31">
        <f>IFERROR(VLOOKUP(AS120,'Начисление очков 2024'!$G$4:$H$69,2,FALSE),0)</f>
        <v>0</v>
      </c>
      <c r="AU120" s="6" t="s">
        <v>572</v>
      </c>
      <c r="AV120" s="28">
        <f>IFERROR(VLOOKUP(AU120,'Начисление очков 2023'!$V$4:$W$69,2,FALSE),0)</f>
        <v>0</v>
      </c>
      <c r="AW120" s="32" t="s">
        <v>572</v>
      </c>
      <c r="AX120" s="31">
        <f>IFERROR(VLOOKUP(AW120,'Начисление очков 2024'!$Q$4:$R$69,2,FALSE),0)</f>
        <v>0</v>
      </c>
      <c r="AY120" s="6" t="s">
        <v>572</v>
      </c>
      <c r="AZ120" s="28">
        <f>IFERROR(VLOOKUP(AY120,'Начисление очков 2024'!$AA$4:$AB$69,2,FALSE),0)</f>
        <v>0</v>
      </c>
      <c r="BA120" s="32" t="s">
        <v>572</v>
      </c>
      <c r="BB120" s="31">
        <f>ROUND(IFERROR(VLOOKUP(BA120,'Начисление очков 2024'!$G$4:$H$69,2,FALSE),0)/4,0)</f>
        <v>0</v>
      </c>
      <c r="BC120" s="6" t="s">
        <v>572</v>
      </c>
      <c r="BD120" s="28">
        <f>IFERROR(VLOOKUP(BC120,'Начисление очков 2023'!$AA$4:$AB$69,2,FALSE),0)</f>
        <v>0</v>
      </c>
      <c r="BE120" s="32" t="s">
        <v>572</v>
      </c>
      <c r="BF120" s="31">
        <f>IFERROR(VLOOKUP(BE120,'Начисление очков 2024'!$G$4:$H$69,2,FALSE),0)</f>
        <v>0</v>
      </c>
      <c r="BG120" s="6" t="s">
        <v>572</v>
      </c>
      <c r="BH120" s="28">
        <f>IFERROR(VLOOKUP(BG120,'Начисление очков 2024'!$Q$4:$R$69,2,FALSE),0)</f>
        <v>0</v>
      </c>
      <c r="BI120" s="32" t="s">
        <v>572</v>
      </c>
      <c r="BJ120" s="31">
        <f>IFERROR(VLOOKUP(BI120,'Начисление очков 2024'!$AA$4:$AB$69,2,FALSE),0)</f>
        <v>0</v>
      </c>
      <c r="BK120" s="6" t="s">
        <v>572</v>
      </c>
      <c r="BL120" s="28">
        <f>IFERROR(VLOOKUP(BK120,'Начисление очков 2023'!$V$4:$W$69,2,FALSE),0)</f>
        <v>0</v>
      </c>
      <c r="BM120" s="32" t="s">
        <v>572</v>
      </c>
      <c r="BN120" s="31">
        <f>ROUND(IFERROR(VLOOKUP(BM120,'Начисление очков 2023'!$L$4:$M$69,2,FALSE),0)/4,0)</f>
        <v>0</v>
      </c>
      <c r="BO120" s="6">
        <v>8</v>
      </c>
      <c r="BP120" s="28">
        <f>IFERROR(VLOOKUP(BO120,'Начисление очков 2023'!$AA$4:$AB$69,2,FALSE),0)</f>
        <v>10</v>
      </c>
      <c r="BQ120" s="32" t="s">
        <v>572</v>
      </c>
      <c r="BR120" s="31">
        <f>ROUND(IFERROR(VLOOKUP(BQ120,'Начисление очков 2023'!$L$4:$M$69,2,FALSE),0)/4,0)</f>
        <v>0</v>
      </c>
      <c r="BS120" s="6" t="s">
        <v>572</v>
      </c>
      <c r="BT120" s="28">
        <f>IFERROR(VLOOKUP(BS120,'Начисление очков 2023'!$AA$4:$AB$69,2,FALSE),0)</f>
        <v>0</v>
      </c>
      <c r="BU120" s="32" t="s">
        <v>572</v>
      </c>
      <c r="BV120" s="31">
        <f>IFERROR(VLOOKUP(BU120,'Начисление очков 2023'!$L$4:$M$69,2,FALSE),0)</f>
        <v>0</v>
      </c>
      <c r="BW120" s="6" t="s">
        <v>572</v>
      </c>
      <c r="BX120" s="28">
        <f>IFERROR(VLOOKUP(BW120,'Начисление очков 2023'!$AA$4:$AB$69,2,FALSE),0)</f>
        <v>0</v>
      </c>
      <c r="BY120" s="32" t="s">
        <v>572</v>
      </c>
      <c r="BZ120" s="31">
        <f>IFERROR(VLOOKUP(BY120,'Начисление очков 2023'!$AF$4:$AG$69,2,FALSE),0)</f>
        <v>0</v>
      </c>
      <c r="CA120" s="6" t="s">
        <v>572</v>
      </c>
      <c r="CB120" s="28">
        <f>IFERROR(VLOOKUP(CA120,'Начисление очков 2023'!$V$4:$W$69,2,FALSE),0)</f>
        <v>0</v>
      </c>
      <c r="CC120" s="32" t="s">
        <v>572</v>
      </c>
      <c r="CD120" s="31">
        <f>IFERROR(VLOOKUP(CC120,'Начисление очков 2023'!$AA$4:$AB$69,2,FALSE),0)</f>
        <v>0</v>
      </c>
      <c r="CE120" s="47"/>
      <c r="CF120" s="96"/>
      <c r="CG120" s="32" t="s">
        <v>572</v>
      </c>
      <c r="CH120" s="31">
        <f>IFERROR(VLOOKUP(CG120,'Начисление очков 2023'!$AA$4:$AB$69,2,FALSE),0)</f>
        <v>0</v>
      </c>
      <c r="CI120" s="6">
        <v>96</v>
      </c>
      <c r="CJ120" s="28">
        <f>IFERROR(VLOOKUP(CI120,'Начисление очков 2023_1'!$B$4:$C$117,2,FALSE),0)</f>
        <v>3</v>
      </c>
      <c r="CK120" s="32">
        <v>32</v>
      </c>
      <c r="CL120" s="31">
        <f>IFERROR(VLOOKUP(CK120,'Начисление очков 2023'!$V$4:$W$69,2,FALSE),0)</f>
        <v>5</v>
      </c>
      <c r="CM120" s="6" t="s">
        <v>572</v>
      </c>
      <c r="CN120" s="28">
        <f>IFERROR(VLOOKUP(CM120,'Начисление очков 2023'!$AF$4:$AG$69,2,FALSE),0)</f>
        <v>0</v>
      </c>
      <c r="CO120" s="32" t="s">
        <v>572</v>
      </c>
      <c r="CP120" s="31">
        <f>IFERROR(VLOOKUP(CO120,'Начисление очков 2023'!$G$4:$H$69,2,FALSE),0)</f>
        <v>0</v>
      </c>
      <c r="CQ120" s="6" t="s">
        <v>572</v>
      </c>
      <c r="CR120" s="28">
        <f>IFERROR(VLOOKUP(CQ120,'Начисление очков 2023'!$AA$4:$AB$69,2,FALSE),0)</f>
        <v>0</v>
      </c>
      <c r="CS120" s="32" t="s">
        <v>572</v>
      </c>
      <c r="CT120" s="31">
        <f>IFERROR(VLOOKUP(CS120,'Начисление очков 2023'!$Q$4:$R$69,2,FALSE),0)</f>
        <v>0</v>
      </c>
      <c r="CU120" s="6" t="s">
        <v>572</v>
      </c>
      <c r="CV120" s="28">
        <f>IFERROR(VLOOKUP(CU120,'Начисление очков 2023'!$AF$4:$AG$69,2,FALSE),0)</f>
        <v>0</v>
      </c>
      <c r="CW120" s="32" t="s">
        <v>572</v>
      </c>
      <c r="CX120" s="31">
        <f>IFERROR(VLOOKUP(CW120,'Начисление очков 2023'!$AA$4:$AB$69,2,FALSE),0)</f>
        <v>0</v>
      </c>
      <c r="CY120" s="6">
        <v>6</v>
      </c>
      <c r="CZ120" s="28">
        <f>IFERROR(VLOOKUP(CY120,'Начисление очков 2023'!$AA$4:$AB$69,2,FALSE),0)</f>
        <v>11</v>
      </c>
      <c r="DA120" s="32" t="s">
        <v>572</v>
      </c>
      <c r="DB120" s="31">
        <f>IFERROR(VLOOKUP(DA120,'Начисление очков 2023'!$L$4:$M$69,2,FALSE),0)</f>
        <v>0</v>
      </c>
      <c r="DC120" s="6">
        <v>24</v>
      </c>
      <c r="DD120" s="28">
        <f>IFERROR(VLOOKUP(DC120,'Начисление очков 2023'!$L$4:$M$69,2,FALSE),0)</f>
        <v>12</v>
      </c>
      <c r="DE120" s="32" t="s">
        <v>572</v>
      </c>
      <c r="DF120" s="31">
        <f>IFERROR(VLOOKUP(DE120,'Начисление очков 2023'!$G$4:$H$69,2,FALSE),0)</f>
        <v>0</v>
      </c>
      <c r="DG120" s="6">
        <v>12</v>
      </c>
      <c r="DH120" s="28">
        <f>IFERROR(VLOOKUP(DG120,'Начисление очков 2023'!$AA$4:$AB$69,2,FALSE),0)</f>
        <v>8</v>
      </c>
      <c r="DI120" s="32" t="s">
        <v>572</v>
      </c>
      <c r="DJ120" s="31">
        <f>IFERROR(VLOOKUP(DI120,'Начисление очков 2023'!$AF$4:$AG$69,2,FALSE),0)</f>
        <v>0</v>
      </c>
      <c r="DK120" s="6">
        <v>18</v>
      </c>
      <c r="DL120" s="28">
        <f>IFERROR(VLOOKUP(DK120,'Начисление очков 2023'!$V$4:$W$69,2,FALSE),0)</f>
        <v>14</v>
      </c>
      <c r="DM120" s="32" t="s">
        <v>572</v>
      </c>
      <c r="DN120" s="31">
        <f>IFERROR(VLOOKUP(DM120,'Начисление очков 2023'!$Q$4:$R$69,2,FALSE),0)</f>
        <v>0</v>
      </c>
      <c r="DO120" s="6" t="s">
        <v>572</v>
      </c>
      <c r="DP120" s="28">
        <f>IFERROR(VLOOKUP(DO120,'Начисление очков 2023'!$AA$4:$AB$69,2,FALSE),0)</f>
        <v>0</v>
      </c>
      <c r="DQ120" s="32">
        <v>24</v>
      </c>
      <c r="DR120" s="31">
        <f>IFERROR(VLOOKUP(DQ120,'Начисление очков 2023'!$AA$4:$AB$69,2,FALSE),0)</f>
        <v>3</v>
      </c>
      <c r="DS120" s="6" t="s">
        <v>572</v>
      </c>
      <c r="DT120" s="28">
        <f>IFERROR(VLOOKUP(DS120,'Начисление очков 2023'!$AA$4:$AB$69,2,FALSE),0)</f>
        <v>0</v>
      </c>
      <c r="DU120" s="32" t="s">
        <v>572</v>
      </c>
      <c r="DV120" s="31">
        <f>IFERROR(VLOOKUP(DU120,'Начисление очков 2023'!$AF$4:$AG$69,2,FALSE),0)</f>
        <v>0</v>
      </c>
      <c r="DW120" s="6" t="s">
        <v>572</v>
      </c>
      <c r="DX120" s="28">
        <f>IFERROR(VLOOKUP(DW120,'Начисление очков 2023'!$AA$4:$AB$69,2,FALSE),0)</f>
        <v>0</v>
      </c>
      <c r="DY120" s="32" t="s">
        <v>572</v>
      </c>
      <c r="DZ120" s="31">
        <f>IFERROR(VLOOKUP(DY120,'Начисление очков 2023'!$B$4:$C$69,2,FALSE),0)</f>
        <v>0</v>
      </c>
      <c r="EA120" s="6">
        <v>16</v>
      </c>
      <c r="EB120" s="28">
        <f>IFERROR(VLOOKUP(EA120,'Начисление очков 2023'!$AA$4:$AB$69,2,FALSE),0)</f>
        <v>7</v>
      </c>
      <c r="EC120" s="32" t="s">
        <v>572</v>
      </c>
      <c r="ED120" s="31">
        <f>IFERROR(VLOOKUP(EC120,'Начисление очков 2023'!$V$4:$W$69,2,FALSE),0)</f>
        <v>0</v>
      </c>
      <c r="EE120" s="6">
        <v>1</v>
      </c>
      <c r="EF120" s="28">
        <f>IFERROR(VLOOKUP(EE120,'Начисление очков 2023'!$AA$4:$AB$69,2,FALSE),0)</f>
        <v>35</v>
      </c>
      <c r="EG120" s="32">
        <v>24</v>
      </c>
      <c r="EH120" s="31">
        <f>IFERROR(VLOOKUP(EG120,'Начисление очков 2023'!$AA$4:$AB$69,2,FALSE),0)</f>
        <v>3</v>
      </c>
      <c r="EI120" s="6" t="s">
        <v>572</v>
      </c>
      <c r="EJ120" s="28">
        <f>IFERROR(VLOOKUP(EI120,'Начисление очков 2023'!$G$4:$H$69,2,FALSE),0)</f>
        <v>0</v>
      </c>
      <c r="EK120" s="32" t="s">
        <v>572</v>
      </c>
      <c r="EL120" s="31">
        <f>IFERROR(VLOOKUP(EK120,'Начисление очков 2023'!$V$4:$W$69,2,FALSE),0)</f>
        <v>0</v>
      </c>
      <c r="EM120" s="6" t="s">
        <v>572</v>
      </c>
      <c r="EN120" s="28">
        <f>IFERROR(VLOOKUP(EM120,'Начисление очков 2023'!$B$4:$C$101,2,FALSE),0)</f>
        <v>0</v>
      </c>
      <c r="EO120" s="32" t="s">
        <v>572</v>
      </c>
      <c r="EP120" s="31">
        <f>IFERROR(VLOOKUP(EO120,'Начисление очков 2023'!$AA$4:$AB$69,2,FALSE),0)</f>
        <v>0</v>
      </c>
      <c r="EQ120" s="6" t="s">
        <v>572</v>
      </c>
      <c r="ER120" s="28">
        <f>IFERROR(VLOOKUP(EQ120,'Начисление очков 2023'!$AF$4:$AG$69,2,FALSE),0)</f>
        <v>0</v>
      </c>
      <c r="ES120" s="32">
        <v>48</v>
      </c>
      <c r="ET120" s="31">
        <f>IFERROR(VLOOKUP(ES120,'Начисление очков 2023'!$B$4:$C$101,2,FALSE),0)</f>
        <v>19</v>
      </c>
      <c r="EU120" s="6" t="s">
        <v>572</v>
      </c>
      <c r="EV120" s="28">
        <f>IFERROR(VLOOKUP(EU120,'Начисление очков 2023'!$G$4:$H$69,2,FALSE),0)</f>
        <v>0</v>
      </c>
      <c r="EW120" s="32" t="s">
        <v>572</v>
      </c>
      <c r="EX120" s="31">
        <f>IFERROR(VLOOKUP(EW120,'Начисление очков 2023'!$AA$4:$AB$69,2,FALSE),0)</f>
        <v>0</v>
      </c>
      <c r="EY120" s="6" t="s">
        <v>572</v>
      </c>
      <c r="EZ120" s="28">
        <f>IFERROR(VLOOKUP(EY120,'Начисление очков 2023'!$AA$4:$AB$69,2,FALSE),0)</f>
        <v>0</v>
      </c>
      <c r="FA120" s="32" t="s">
        <v>572</v>
      </c>
      <c r="FB120" s="31">
        <f>IFERROR(VLOOKUP(FA120,'Начисление очков 2023'!$L$4:$M$69,2,FALSE),0)</f>
        <v>0</v>
      </c>
      <c r="FC120" s="6" t="s">
        <v>572</v>
      </c>
      <c r="FD120" s="28">
        <f>IFERROR(VLOOKUP(FC120,'Начисление очков 2023'!$AF$4:$AG$69,2,FALSE),0)</f>
        <v>0</v>
      </c>
      <c r="FE120" s="32" t="s">
        <v>572</v>
      </c>
      <c r="FF120" s="31">
        <f>IFERROR(VLOOKUP(FE120,'Начисление очков 2023'!$AA$4:$AB$69,2,FALSE),0)</f>
        <v>0</v>
      </c>
      <c r="FG120" s="6" t="s">
        <v>572</v>
      </c>
      <c r="FH120" s="28">
        <f>IFERROR(VLOOKUP(FG120,'Начисление очков 2023'!$G$4:$H$69,2,FALSE),0)</f>
        <v>0</v>
      </c>
      <c r="FI120" s="32" t="s">
        <v>572</v>
      </c>
      <c r="FJ120" s="31">
        <f>IFERROR(VLOOKUP(FI120,'Начисление очков 2023'!$AA$4:$AB$69,2,FALSE),0)</f>
        <v>0</v>
      </c>
      <c r="FK120" s="6" t="s">
        <v>572</v>
      </c>
      <c r="FL120" s="28">
        <f>IFERROR(VLOOKUP(FK120,'Начисление очков 2023'!$AA$4:$AB$69,2,FALSE),0)</f>
        <v>0</v>
      </c>
      <c r="FM120" s="32">
        <v>18</v>
      </c>
      <c r="FN120" s="31">
        <f>IFERROR(VLOOKUP(FM120,'Начисление очков 2023'!$AA$4:$AB$69,2,FALSE),0)</f>
        <v>5</v>
      </c>
      <c r="FO120" s="6" t="s">
        <v>572</v>
      </c>
      <c r="FP120" s="28">
        <f>IFERROR(VLOOKUP(FO120,'Начисление очков 2023'!$AF$4:$AG$69,2,FALSE),0)</f>
        <v>0</v>
      </c>
      <c r="FQ120" s="109">
        <v>112</v>
      </c>
      <c r="FR120" s="110">
        <v>1</v>
      </c>
      <c r="FS120" s="110"/>
      <c r="FT120" s="109">
        <v>3.5</v>
      </c>
      <c r="FU120" s="111"/>
      <c r="FV120" s="108">
        <v>128</v>
      </c>
      <c r="FW120" s="106">
        <v>7</v>
      </c>
      <c r="FX120" s="107" t="s">
        <v>563</v>
      </c>
      <c r="FY120" s="108">
        <v>174</v>
      </c>
      <c r="FZ120" s="127" t="s">
        <v>572</v>
      </c>
      <c r="GA120" s="121">
        <f>IFERROR(VLOOKUP(FZ120,'Начисление очков 2023'!$AA$4:$AB$69,2,FALSE),0)</f>
        <v>0</v>
      </c>
    </row>
    <row r="121" spans="1:183" ht="15.95" customHeight="1" x14ac:dyDescent="0.25">
      <c r="B121" s="6" t="str">
        <f>IFERROR(INDEX('Ласт турнир'!$A$1:$A$96,MATCH($D121,'Ласт турнир'!$B$1:$B$96,0)),"")</f>
        <v/>
      </c>
      <c r="D121" s="39" t="s">
        <v>491</v>
      </c>
      <c r="E121" s="40">
        <f>E120+1</f>
        <v>112</v>
      </c>
      <c r="F121" s="59">
        <f>IF(FQ121=0," ",IF(FQ121-E121=0," ",FQ121-E121))</f>
        <v>3</v>
      </c>
      <c r="G121" s="44"/>
      <c r="H121" s="54">
        <v>3.5</v>
      </c>
      <c r="I121" s="134"/>
      <c r="J121" s="139">
        <f>AB121+AP121+BB121+BN121+BR121+SUMPRODUCT(LARGE((T121,V121,X121,Z121,AD121,AF121,AH121,AJ121,AL121,AN121,AR121,AT121,AV121,AX121,AZ121,BD121,BF121,BH121,BJ121,BL121,BP121,BT121,BV121,BX121,BZ121,CB121,CD121,CF121,CH121,CJ121,CL121,CN121,CP121,CR121,CT121,CV121,CX121,CZ121,DB121,DD121,DF121,DH121,DJ121,DL121,DN121,DP121,DR121,DT121,DV121,DX121,DZ121,EB121,ED121,EF121,EH121,EJ121,EL121,EN121,EP121,ER121,ET121,EV121,EX121,EZ121,FB121,FD121,FF121,FH121,FJ121,FL121,FN121,FP121),{1,2,3,4,5,6,7,8}))</f>
        <v>128</v>
      </c>
      <c r="K121" s="135">
        <f>J121-FV121</f>
        <v>5</v>
      </c>
      <c r="L121" s="140" t="str">
        <f>IF(SUMIF(S121:FP121,"&lt;0")&lt;&gt;0,SUMIF(S121:FP121,"&lt;0")*(-1)," ")</f>
        <v xml:space="preserve"> </v>
      </c>
      <c r="M121" s="141">
        <f>T121+V121+X121+Z121+AB121+AD121+AF121+AH121+AJ121+AL121+AN121+AP121+AR121+AT121+AV121+AX121+AZ121+BB121+BD121+BF121+BH121+BJ121+BL121+BN121+BP121+BR121+BT121+BV121+BX121+BZ121+CB121+CD121+CF121+CH121+CJ121+CL121+CN121+CP121+CR121+CT121+CV121+CX121+CZ121+DB121+DD121+DF121+DH121+DJ121+DL121+DN121+DP121+DR121+DT121+DV121+DX121+DZ121+EB121+ED121+EF121+EH121+EJ121+EL121+EN121+EP121+ER121+ET121+EV121+EX121+EZ121+FB121+FD121+FF121+FH121+FJ121+FL121+FN121+FP121</f>
        <v>274</v>
      </c>
      <c r="N121" s="135">
        <f>M121-FY121</f>
        <v>15</v>
      </c>
      <c r="O121" s="136">
        <f>ROUNDUP(COUNTIF(S121:FP121,"&gt; 0")/2,0)</f>
        <v>36</v>
      </c>
      <c r="P121" s="142">
        <f>IF(O121=0,"-",IF(O121-R121&gt;8,J121/(8+R121),J121/O121))</f>
        <v>14.222222222222221</v>
      </c>
      <c r="Q121" s="145">
        <f>IF(OR(M121=0,O121=0),"-",M121/O121)</f>
        <v>7.6111111111111107</v>
      </c>
      <c r="R121" s="150">
        <f>+IF(AA121="",0,1)+IF(AO121="",0,1)++IF(BA121="",0,1)+IF(BM121="",0,1)+IF(BQ121="",0,1)</f>
        <v>1</v>
      </c>
      <c r="S121" s="6">
        <v>4</v>
      </c>
      <c r="T121" s="28">
        <f>IFERROR(VLOOKUP(S121,'Начисление очков 2024'!$AA$4:$AB$69,2,FALSE),0)</f>
        <v>15</v>
      </c>
      <c r="U121" s="32">
        <v>3</v>
      </c>
      <c r="V121" s="31">
        <f>IFERROR(VLOOKUP(U121,'Начисление очков 2024'!$AA$4:$AB$69,2,FALSE),0)</f>
        <v>21</v>
      </c>
      <c r="W121" s="6">
        <v>48</v>
      </c>
      <c r="X121" s="28">
        <f>IFERROR(VLOOKUP(W121,'Начисление очков 2024'!$L$4:$M$69,2,FALSE),0)</f>
        <v>4</v>
      </c>
      <c r="Y121" s="32" t="s">
        <v>572</v>
      </c>
      <c r="Z121" s="31">
        <f>IFERROR(VLOOKUP(Y121,'Начисление очков 2024'!$AA$4:$AB$69,2,FALSE),0)</f>
        <v>0</v>
      </c>
      <c r="AA121" s="6">
        <v>32</v>
      </c>
      <c r="AB121" s="28">
        <f>ROUND(IFERROR(VLOOKUP(AA121,'Начисление очков 2024'!$L$4:$M$69,2,FALSE),0)/4,0)</f>
        <v>3</v>
      </c>
      <c r="AC121" s="32" t="s">
        <v>572</v>
      </c>
      <c r="AD121" s="31">
        <f>IFERROR(VLOOKUP(AC121,'Начисление очков 2024'!$AA$4:$AB$69,2,FALSE),0)</f>
        <v>0</v>
      </c>
      <c r="AE121" s="6">
        <v>10</v>
      </c>
      <c r="AF121" s="28">
        <f>IFERROR(VLOOKUP(AE121,'Начисление очков 2024'!$AA$4:$AB$69,2,FALSE),0)</f>
        <v>9</v>
      </c>
      <c r="AG121" s="32">
        <v>48</v>
      </c>
      <c r="AH121" s="31">
        <f>IFERROR(VLOOKUP(AG121,'Начисление очков 2024'!$Q$4:$R$69,2,FALSE),0)</f>
        <v>3</v>
      </c>
      <c r="AI121" s="6" t="s">
        <v>572</v>
      </c>
      <c r="AJ121" s="28">
        <f>IFERROR(VLOOKUP(AI121,'Начисление очков 2024'!$AA$4:$AB$69,2,FALSE),0)</f>
        <v>0</v>
      </c>
      <c r="AK121" s="32">
        <v>12</v>
      </c>
      <c r="AL121" s="31">
        <f>IFERROR(VLOOKUP(AK121,'Начисление очков 2024'!$AA$4:$AB$69,2,FALSE),0)</f>
        <v>8</v>
      </c>
      <c r="AM121" s="6">
        <v>3</v>
      </c>
      <c r="AN121" s="28">
        <f>IFERROR(VLOOKUP(AM121,'Начисление очков 2023'!$AF$4:$AG$69,2,FALSE),0)</f>
        <v>13</v>
      </c>
      <c r="AO121" s="32" t="s">
        <v>572</v>
      </c>
      <c r="AP121" s="31">
        <f>ROUND(IFERROR(VLOOKUP(AO121,'Начисление очков 2024'!$G$4:$H$69,2,FALSE),0)/4,0)</f>
        <v>0</v>
      </c>
      <c r="AQ121" s="6">
        <v>24</v>
      </c>
      <c r="AR121" s="28">
        <f>IFERROR(VLOOKUP(AQ121,'Начисление очков 2024'!$AA$4:$AB$69,2,FALSE),0)</f>
        <v>3</v>
      </c>
      <c r="AS121" s="32" t="s">
        <v>572</v>
      </c>
      <c r="AT121" s="31">
        <f>IFERROR(VLOOKUP(AS121,'Начисление очков 2024'!$G$4:$H$69,2,FALSE),0)</f>
        <v>0</v>
      </c>
      <c r="AU121" s="6" t="s">
        <v>572</v>
      </c>
      <c r="AV121" s="28">
        <f>IFERROR(VLOOKUP(AU121,'Начисление очков 2023'!$V$4:$W$69,2,FALSE),0)</f>
        <v>0</v>
      </c>
      <c r="AW121" s="32" t="s">
        <v>572</v>
      </c>
      <c r="AX121" s="31">
        <f>IFERROR(VLOOKUP(AW121,'Начисление очков 2024'!$Q$4:$R$69,2,FALSE),0)</f>
        <v>0</v>
      </c>
      <c r="AY121" s="6" t="s">
        <v>572</v>
      </c>
      <c r="AZ121" s="28">
        <f>IFERROR(VLOOKUP(AY121,'Начисление очков 2024'!$AA$4:$AB$69,2,FALSE),0)</f>
        <v>0</v>
      </c>
      <c r="BA121" s="32" t="s">
        <v>572</v>
      </c>
      <c r="BB121" s="31">
        <f>ROUND(IFERROR(VLOOKUP(BA121,'Начисление очков 2024'!$G$4:$H$69,2,FALSE),0)/4,0)</f>
        <v>0</v>
      </c>
      <c r="BC121" s="6">
        <v>4</v>
      </c>
      <c r="BD121" s="28">
        <f>IFERROR(VLOOKUP(BC121,'Начисление очков 2023'!$AA$4:$AB$69,2,FALSE),0)</f>
        <v>15</v>
      </c>
      <c r="BE121" s="32" t="s">
        <v>572</v>
      </c>
      <c r="BF121" s="31">
        <f>IFERROR(VLOOKUP(BE121,'Начисление очков 2024'!$G$4:$H$69,2,FALSE),0)</f>
        <v>0</v>
      </c>
      <c r="BG121" s="6">
        <v>32</v>
      </c>
      <c r="BH121" s="28">
        <f>IFERROR(VLOOKUP(BG121,'Начисление очков 2024'!$Q$4:$R$69,2,FALSE),0)</f>
        <v>6</v>
      </c>
      <c r="BI121" s="32" t="s">
        <v>572</v>
      </c>
      <c r="BJ121" s="31">
        <f>IFERROR(VLOOKUP(BI121,'Начисление очков 2024'!$AA$4:$AB$69,2,FALSE),0)</f>
        <v>0</v>
      </c>
      <c r="BK121" s="6" t="s">
        <v>572</v>
      </c>
      <c r="BL121" s="28">
        <f>IFERROR(VLOOKUP(BK121,'Начисление очков 2023'!$V$4:$W$69,2,FALSE),0)</f>
        <v>0</v>
      </c>
      <c r="BM121" s="32" t="s">
        <v>572</v>
      </c>
      <c r="BN121" s="31">
        <f>ROUND(IFERROR(VLOOKUP(BM121,'Начисление очков 2023'!$L$4:$M$69,2,FALSE),0)/4,0)</f>
        <v>0</v>
      </c>
      <c r="BO121" s="6" t="s">
        <v>572</v>
      </c>
      <c r="BP121" s="28">
        <f>IFERROR(VLOOKUP(BO121,'Начисление очков 2023'!$AA$4:$AB$69,2,FALSE),0)</f>
        <v>0</v>
      </c>
      <c r="BQ121" s="32" t="s">
        <v>572</v>
      </c>
      <c r="BR121" s="31">
        <f>ROUND(IFERROR(VLOOKUP(BQ121,'Начисление очков 2023'!$L$4:$M$69,2,FALSE),0)/4,0)</f>
        <v>0</v>
      </c>
      <c r="BS121" s="6" t="s">
        <v>572</v>
      </c>
      <c r="BT121" s="28">
        <f>IFERROR(VLOOKUP(BS121,'Начисление очков 2023'!$AA$4:$AB$69,2,FALSE),0)</f>
        <v>0</v>
      </c>
      <c r="BU121" s="32">
        <v>32</v>
      </c>
      <c r="BV121" s="31">
        <f>IFERROR(VLOOKUP(BU121,'Начисление очков 2023'!$L$4:$M$69,2,FALSE),0)</f>
        <v>10</v>
      </c>
      <c r="BW121" s="6" t="s">
        <v>572</v>
      </c>
      <c r="BX121" s="28">
        <f>IFERROR(VLOOKUP(BW121,'Начисление очков 2023'!$AA$4:$AB$69,2,FALSE),0)</f>
        <v>0</v>
      </c>
      <c r="BY121" s="32" t="s">
        <v>572</v>
      </c>
      <c r="BZ121" s="31">
        <f>IFERROR(VLOOKUP(BY121,'Начисление очков 2023'!$AF$4:$AG$69,2,FALSE),0)</f>
        <v>0</v>
      </c>
      <c r="CA121" s="6" t="s">
        <v>572</v>
      </c>
      <c r="CB121" s="28">
        <f>IFERROR(VLOOKUP(CA121,'Начисление очков 2023'!$V$4:$W$69,2,FALSE),0)</f>
        <v>0</v>
      </c>
      <c r="CC121" s="32" t="s">
        <v>572</v>
      </c>
      <c r="CD121" s="31">
        <f>IFERROR(VLOOKUP(CC121,'Начисление очков 2023'!$AA$4:$AB$69,2,FALSE),0)</f>
        <v>0</v>
      </c>
      <c r="CE121" s="47"/>
      <c r="CF121" s="96"/>
      <c r="CG121" s="32">
        <v>6</v>
      </c>
      <c r="CH121" s="31">
        <f>IFERROR(VLOOKUP(CG121,'Начисление очков 2023'!$AA$4:$AB$69,2,FALSE),0)</f>
        <v>11</v>
      </c>
      <c r="CI121" s="6">
        <v>76</v>
      </c>
      <c r="CJ121" s="28">
        <f>IFERROR(VLOOKUP(CI121,'Начисление очков 2023_1'!$B$4:$C$117,2,FALSE),0)</f>
        <v>9</v>
      </c>
      <c r="CK121" s="32">
        <v>8</v>
      </c>
      <c r="CL121" s="31">
        <f>IFERROR(VLOOKUP(CK121,'Начисление очков 2023'!$V$4:$W$69,2,FALSE),0)</f>
        <v>30</v>
      </c>
      <c r="CM121" s="6" t="s">
        <v>572</v>
      </c>
      <c r="CN121" s="28">
        <f>IFERROR(VLOOKUP(CM121,'Начисление очков 2023'!$AF$4:$AG$69,2,FALSE),0)</f>
        <v>0</v>
      </c>
      <c r="CO121" s="32" t="s">
        <v>572</v>
      </c>
      <c r="CP121" s="31">
        <f>IFERROR(VLOOKUP(CO121,'Начисление очков 2023'!$G$4:$H$69,2,FALSE),0)</f>
        <v>0</v>
      </c>
      <c r="CQ121" s="6">
        <v>16</v>
      </c>
      <c r="CR121" s="28">
        <f>IFERROR(VLOOKUP(CQ121,'Начисление очков 2023'!$AA$4:$AB$69,2,FALSE),0)</f>
        <v>7</v>
      </c>
      <c r="CS121" s="32" t="s">
        <v>572</v>
      </c>
      <c r="CT121" s="31">
        <f>IFERROR(VLOOKUP(CS121,'Начисление очков 2023'!$Q$4:$R$69,2,FALSE),0)</f>
        <v>0</v>
      </c>
      <c r="CU121" s="6">
        <v>8</v>
      </c>
      <c r="CV121" s="28">
        <f>IFERROR(VLOOKUP(CU121,'Начисление очков 2023'!$AF$4:$AG$69,2,FALSE),0)</f>
        <v>7</v>
      </c>
      <c r="CW121" s="32">
        <v>16</v>
      </c>
      <c r="CX121" s="31">
        <f>IFERROR(VLOOKUP(CW121,'Начисление очков 2023'!$AA$4:$AB$69,2,FALSE),0)</f>
        <v>7</v>
      </c>
      <c r="CY121" s="6">
        <v>17</v>
      </c>
      <c r="CZ121" s="28">
        <f>IFERROR(VLOOKUP(CY121,'Начисление очков 2023'!$AA$4:$AB$69,2,FALSE),0)</f>
        <v>6</v>
      </c>
      <c r="DA121" s="32" t="s">
        <v>572</v>
      </c>
      <c r="DB121" s="31">
        <f>IFERROR(VLOOKUP(DA121,'Начисление очков 2023'!$L$4:$M$69,2,FALSE),0)</f>
        <v>0</v>
      </c>
      <c r="DC121" s="6">
        <v>40</v>
      </c>
      <c r="DD121" s="28">
        <f>IFERROR(VLOOKUP(DC121,'Начисление очков 2023'!$L$4:$M$69,2,FALSE),0)</f>
        <v>3</v>
      </c>
      <c r="DE121" s="32" t="s">
        <v>572</v>
      </c>
      <c r="DF121" s="31">
        <f>IFERROR(VLOOKUP(DE121,'Начисление очков 2023'!$G$4:$H$69,2,FALSE),0)</f>
        <v>0</v>
      </c>
      <c r="DG121" s="6" t="s">
        <v>572</v>
      </c>
      <c r="DH121" s="28">
        <f>IFERROR(VLOOKUP(DG121,'Начисление очков 2023'!$AA$4:$AB$69,2,FALSE),0)</f>
        <v>0</v>
      </c>
      <c r="DI121" s="32" t="s">
        <v>572</v>
      </c>
      <c r="DJ121" s="31">
        <f>IFERROR(VLOOKUP(DI121,'Начисление очков 2023'!$AF$4:$AG$69,2,FALSE),0)</f>
        <v>0</v>
      </c>
      <c r="DK121" s="6">
        <v>32</v>
      </c>
      <c r="DL121" s="28">
        <f>IFERROR(VLOOKUP(DK121,'Начисление очков 2023'!$V$4:$W$69,2,FALSE),0)</f>
        <v>5</v>
      </c>
      <c r="DM121" s="32">
        <v>40</v>
      </c>
      <c r="DN121" s="31">
        <f>IFERROR(VLOOKUP(DM121,'Начисление очков 2023'!$Q$4:$R$69,2,FALSE),0)</f>
        <v>3</v>
      </c>
      <c r="DO121" s="6" t="s">
        <v>572</v>
      </c>
      <c r="DP121" s="28">
        <f>IFERROR(VLOOKUP(DO121,'Начисление очков 2023'!$AA$4:$AB$69,2,FALSE),0)</f>
        <v>0</v>
      </c>
      <c r="DQ121" s="32">
        <v>32</v>
      </c>
      <c r="DR121" s="31">
        <f>IFERROR(VLOOKUP(DQ121,'Начисление очков 2023'!$AA$4:$AB$69,2,FALSE),0)</f>
        <v>2</v>
      </c>
      <c r="DS121" s="6">
        <v>24</v>
      </c>
      <c r="DT121" s="28">
        <f>IFERROR(VLOOKUP(DS121,'Начисление очков 2023'!$AA$4:$AB$69,2,FALSE),0)</f>
        <v>3</v>
      </c>
      <c r="DU121" s="32">
        <v>18</v>
      </c>
      <c r="DV121" s="31">
        <f>IFERROR(VLOOKUP(DU121,'Начисление очков 2023'!$AF$4:$AG$69,2,FALSE),0)</f>
        <v>3</v>
      </c>
      <c r="DW121" s="6">
        <v>10</v>
      </c>
      <c r="DX121" s="28">
        <f>IFERROR(VLOOKUP(DW121,'Начисление очков 2023'!$AA$4:$AB$69,2,FALSE),0)</f>
        <v>9</v>
      </c>
      <c r="DY121" s="32" t="s">
        <v>572</v>
      </c>
      <c r="DZ121" s="31">
        <f>IFERROR(VLOOKUP(DY121,'Начисление очков 2023'!$B$4:$C$69,2,FALSE),0)</f>
        <v>0</v>
      </c>
      <c r="EA121" s="6">
        <v>32</v>
      </c>
      <c r="EB121" s="28">
        <f>IFERROR(VLOOKUP(EA121,'Начисление очков 2023'!$AA$4:$AB$69,2,FALSE),0)</f>
        <v>2</v>
      </c>
      <c r="EC121" s="32" t="s">
        <v>572</v>
      </c>
      <c r="ED121" s="31">
        <f>IFERROR(VLOOKUP(EC121,'Начисление очков 2023'!$V$4:$W$69,2,FALSE),0)</f>
        <v>0</v>
      </c>
      <c r="EE121" s="6">
        <v>9</v>
      </c>
      <c r="EF121" s="28">
        <f>IFERROR(VLOOKUP(EE121,'Начисление очков 2023'!$AA$4:$AB$69,2,FALSE),0)</f>
        <v>10</v>
      </c>
      <c r="EG121" s="32">
        <v>16</v>
      </c>
      <c r="EH121" s="31">
        <f>IFERROR(VLOOKUP(EG121,'Начисление очков 2023'!$AA$4:$AB$69,2,FALSE),0)</f>
        <v>7</v>
      </c>
      <c r="EI121" s="6" t="s">
        <v>572</v>
      </c>
      <c r="EJ121" s="28">
        <f>IFERROR(VLOOKUP(EI121,'Начисление очков 2023'!$G$4:$H$69,2,FALSE),0)</f>
        <v>0</v>
      </c>
      <c r="EK121" s="32">
        <v>20</v>
      </c>
      <c r="EL121" s="31">
        <f>IFERROR(VLOOKUP(EK121,'Начисление очков 2023'!$V$4:$W$69,2,FALSE),0)</f>
        <v>10</v>
      </c>
      <c r="EM121" s="6" t="s">
        <v>572</v>
      </c>
      <c r="EN121" s="28">
        <f>IFERROR(VLOOKUP(EM121,'Начисление очков 2023'!$B$4:$C$101,2,FALSE),0)</f>
        <v>0</v>
      </c>
      <c r="EO121" s="32">
        <v>8</v>
      </c>
      <c r="EP121" s="31">
        <f>IFERROR(VLOOKUP(EO121,'Начисление очков 2023'!$AA$4:$AB$69,2,FALSE),0)</f>
        <v>10</v>
      </c>
      <c r="EQ121" s="6" t="s">
        <v>572</v>
      </c>
      <c r="ER121" s="28">
        <f>IFERROR(VLOOKUP(EQ121,'Начисление очков 2023'!$AF$4:$AG$69,2,FALSE),0)</f>
        <v>0</v>
      </c>
      <c r="ES121" s="32" t="s">
        <v>572</v>
      </c>
      <c r="ET121" s="31">
        <f>IFERROR(VLOOKUP(ES121,'Начисление очков 2023'!$B$4:$C$101,2,FALSE),0)</f>
        <v>0</v>
      </c>
      <c r="EU121" s="6">
        <v>64</v>
      </c>
      <c r="EV121" s="28">
        <f>IFERROR(VLOOKUP(EU121,'Начисление очков 2023'!$G$4:$H$69,2,FALSE),0)</f>
        <v>1</v>
      </c>
      <c r="EW121" s="32" t="s">
        <v>572</v>
      </c>
      <c r="EX121" s="31">
        <f>IFERROR(VLOOKUP(EW121,'Начисление очков 2023'!$AA$4:$AB$69,2,FALSE),0)</f>
        <v>0</v>
      </c>
      <c r="EY121" s="6" t="s">
        <v>572</v>
      </c>
      <c r="EZ121" s="28">
        <f>IFERROR(VLOOKUP(EY121,'Начисление очков 2023'!$AA$4:$AB$69,2,FALSE),0)</f>
        <v>0</v>
      </c>
      <c r="FA121" s="32" t="s">
        <v>572</v>
      </c>
      <c r="FB121" s="31">
        <f>IFERROR(VLOOKUP(FA121,'Начисление очков 2023'!$L$4:$M$69,2,FALSE),0)</f>
        <v>0</v>
      </c>
      <c r="FC121" s="6">
        <v>32</v>
      </c>
      <c r="FD121" s="28">
        <f>IFERROR(VLOOKUP(FC121,'Начисление очков 2023'!$AF$4:$AG$69,2,FALSE),0)</f>
        <v>1</v>
      </c>
      <c r="FE121" s="32">
        <v>20</v>
      </c>
      <c r="FF121" s="31">
        <f>IFERROR(VLOOKUP(FE121,'Начисление очков 2023'!$AA$4:$AB$69,2,FALSE),0)</f>
        <v>4</v>
      </c>
      <c r="FG121" s="6" t="s">
        <v>572</v>
      </c>
      <c r="FH121" s="28">
        <f>IFERROR(VLOOKUP(FG121,'Начисление очков 2023'!$G$4:$H$69,2,FALSE),0)</f>
        <v>0</v>
      </c>
      <c r="FI121" s="32">
        <v>12</v>
      </c>
      <c r="FJ121" s="31">
        <f>IFERROR(VLOOKUP(FI121,'Начисление очков 2023'!$AA$4:$AB$69,2,FALSE),0)</f>
        <v>8</v>
      </c>
      <c r="FK121" s="6">
        <v>17</v>
      </c>
      <c r="FL121" s="28">
        <f>IFERROR(VLOOKUP(FK121,'Начисление очков 2023'!$AA$4:$AB$69,2,FALSE),0)</f>
        <v>6</v>
      </c>
      <c r="FM121" s="32" t="s">
        <v>572</v>
      </c>
      <c r="FN121" s="31">
        <f>IFERROR(VLOOKUP(FM121,'Начисление очков 2023'!$AA$4:$AB$69,2,FALSE),0)</f>
        <v>0</v>
      </c>
      <c r="FO121" s="6" t="s">
        <v>572</v>
      </c>
      <c r="FP121" s="28">
        <f>IFERROR(VLOOKUP(FO121,'Начисление очков 2023'!$AF$4:$AG$69,2,FALSE),0)</f>
        <v>0</v>
      </c>
      <c r="FQ121" s="109">
        <v>115</v>
      </c>
      <c r="FR121" s="110">
        <v>9</v>
      </c>
      <c r="FS121" s="110"/>
      <c r="FT121" s="109">
        <v>3.5</v>
      </c>
      <c r="FU121" s="111"/>
      <c r="FV121" s="108">
        <v>123</v>
      </c>
      <c r="FW121" s="106">
        <v>11</v>
      </c>
      <c r="FX121" s="107" t="s">
        <v>563</v>
      </c>
      <c r="FY121" s="108">
        <v>259</v>
      </c>
      <c r="FZ121" s="127" t="s">
        <v>572</v>
      </c>
      <c r="GA121" s="121">
        <f>IFERROR(VLOOKUP(FZ121,'Начисление очков 2023'!$AA$4:$AB$69,2,FALSE),0)</f>
        <v>0</v>
      </c>
    </row>
    <row r="122" spans="1:183" ht="15.95" customHeight="1" x14ac:dyDescent="0.25">
      <c r="B122" s="6" t="str">
        <f>IFERROR(INDEX('Ласт турнир'!$A$1:$A$96,MATCH($D122,'Ласт турнир'!$B$1:$B$96,0)),"")</f>
        <v/>
      </c>
      <c r="D122" s="39" t="s">
        <v>74</v>
      </c>
      <c r="E122" s="40">
        <f>E121+1</f>
        <v>113</v>
      </c>
      <c r="F122" s="59" t="str">
        <f>IF(FQ122=0," ",IF(FQ122-E122=0," ",FQ122-E122))</f>
        <v xml:space="preserve"> </v>
      </c>
      <c r="G122" s="44"/>
      <c r="H122" s="54">
        <v>4.5</v>
      </c>
      <c r="I122" s="134"/>
      <c r="J122" s="139">
        <f>AB122+AP122+BB122+BN122+BR122+SUMPRODUCT(LARGE((T122,V122,X122,Z122,AD122,AF122,AH122,AJ122,AL122,AN122,AR122,AT122,AV122,AX122,AZ122,BD122,BF122,BH122,BJ122,BL122,BP122,BT122,BV122,BX122,BZ122,CB122,CD122,CF122,CH122,CJ122,CL122,CN122,CP122,CR122,CT122,CV122,CX122,CZ122,DB122,DD122,DF122,DH122,DJ122,DL122,DN122,DP122,DR122,DT122,DV122,DX122,DZ122,EB122,ED122,EF122,EH122,EJ122,EL122,EN122,EP122,ER122,ET122,EV122,EX122,EZ122,FB122,FD122,FF122,FH122,FJ122,FL122,FN122,FP122),{1,2,3,4,5,6,7,8}))</f>
        <v>127</v>
      </c>
      <c r="K122" s="135">
        <f>J122-FV122</f>
        <v>0</v>
      </c>
      <c r="L122" s="140" t="str">
        <f>IF(SUMIF(S122:FP122,"&lt;0")&lt;&gt;0,SUMIF(S122:FP122,"&lt;0")*(-1)," ")</f>
        <v xml:space="preserve"> </v>
      </c>
      <c r="M122" s="141">
        <f>T122+V122+X122+Z122+AB122+AD122+AF122+AH122+AJ122+AL122+AN122+AP122+AR122+AT122+AV122+AX122+AZ122+BB122+BD122+BF122+BH122+BJ122+BL122+BN122+BP122+BR122+BT122+BV122+BX122+BZ122+CB122+CD122+CF122+CH122+CJ122+CL122+CN122+CP122+CR122+CT122+CV122+CX122+CZ122+DB122+DD122+DF122+DH122+DJ122+DL122+DN122+DP122+DR122+DT122+DV122+DX122+DZ122+EB122+ED122+EF122+EH122+EJ122+EL122+EN122+EP122+ER122+ET122+EV122+EX122+EZ122+FB122+FD122+FF122+FH122+FJ122+FL122+FN122+FP122</f>
        <v>127</v>
      </c>
      <c r="N122" s="135">
        <f>M122-FY122</f>
        <v>0</v>
      </c>
      <c r="O122" s="136">
        <f>ROUNDUP(COUNTIF(S122:FP122,"&gt; 0")/2,0)</f>
        <v>3</v>
      </c>
      <c r="P122" s="142">
        <f>IF(O122=0,"-",IF(O122-R122&gt;8,J122/(8+R122),J122/O122))</f>
        <v>42.333333333333336</v>
      </c>
      <c r="Q122" s="145">
        <f>IF(OR(M122=0,O122=0),"-",M122/O122)</f>
        <v>42.333333333333336</v>
      </c>
      <c r="R122" s="150">
        <f>+IF(AA122="",0,1)+IF(AO122="",0,1)++IF(BA122="",0,1)+IF(BM122="",0,1)+IF(BQ122="",0,1)</f>
        <v>0</v>
      </c>
      <c r="S122" s="6" t="s">
        <v>572</v>
      </c>
      <c r="T122" s="28">
        <f>IFERROR(VLOOKUP(S122,'Начисление очков 2024'!$AA$4:$AB$69,2,FALSE),0)</f>
        <v>0</v>
      </c>
      <c r="U122" s="32" t="s">
        <v>572</v>
      </c>
      <c r="V122" s="31">
        <f>IFERROR(VLOOKUP(U122,'Начисление очков 2024'!$AA$4:$AB$69,2,FALSE),0)</f>
        <v>0</v>
      </c>
      <c r="W122" s="6" t="s">
        <v>572</v>
      </c>
      <c r="X122" s="28">
        <f>IFERROR(VLOOKUP(W122,'Начисление очков 2024'!$L$4:$M$69,2,FALSE),0)</f>
        <v>0</v>
      </c>
      <c r="Y122" s="32" t="s">
        <v>572</v>
      </c>
      <c r="Z122" s="31">
        <f>IFERROR(VLOOKUP(Y122,'Начисление очков 2024'!$AA$4:$AB$69,2,FALSE),0)</f>
        <v>0</v>
      </c>
      <c r="AA122" s="6" t="s">
        <v>572</v>
      </c>
      <c r="AB122" s="28">
        <f>ROUND(IFERROR(VLOOKUP(AA122,'Начисление очков 2024'!$L$4:$M$69,2,FALSE),0)/4,0)</f>
        <v>0</v>
      </c>
      <c r="AC122" s="32" t="s">
        <v>572</v>
      </c>
      <c r="AD122" s="31">
        <f>IFERROR(VLOOKUP(AC122,'Начисление очков 2024'!$AA$4:$AB$69,2,FALSE),0)</f>
        <v>0</v>
      </c>
      <c r="AE122" s="6" t="s">
        <v>572</v>
      </c>
      <c r="AF122" s="28">
        <f>IFERROR(VLOOKUP(AE122,'Начисление очков 2024'!$AA$4:$AB$69,2,FALSE),0)</f>
        <v>0</v>
      </c>
      <c r="AG122" s="32" t="s">
        <v>572</v>
      </c>
      <c r="AH122" s="31">
        <f>IFERROR(VLOOKUP(AG122,'Начисление очков 2024'!$Q$4:$R$69,2,FALSE),0)</f>
        <v>0</v>
      </c>
      <c r="AI122" s="6" t="s">
        <v>572</v>
      </c>
      <c r="AJ122" s="28">
        <f>IFERROR(VLOOKUP(AI122,'Начисление очков 2024'!$AA$4:$AB$69,2,FALSE),0)</f>
        <v>0</v>
      </c>
      <c r="AK122" s="32" t="s">
        <v>572</v>
      </c>
      <c r="AL122" s="31">
        <f>IFERROR(VLOOKUP(AK122,'Начисление очков 2024'!$AA$4:$AB$69,2,FALSE),0)</f>
        <v>0</v>
      </c>
      <c r="AM122" s="6" t="s">
        <v>572</v>
      </c>
      <c r="AN122" s="28">
        <f>IFERROR(VLOOKUP(AM122,'Начисление очков 2023'!$AF$4:$AG$69,2,FALSE),0)</f>
        <v>0</v>
      </c>
      <c r="AO122" s="32" t="s">
        <v>572</v>
      </c>
      <c r="AP122" s="31">
        <f>ROUND(IFERROR(VLOOKUP(AO122,'Начисление очков 2024'!$G$4:$H$69,2,FALSE),0)/4,0)</f>
        <v>0</v>
      </c>
      <c r="AQ122" s="6" t="s">
        <v>572</v>
      </c>
      <c r="AR122" s="28">
        <f>IFERROR(VLOOKUP(AQ122,'Начисление очков 2024'!$AA$4:$AB$69,2,FALSE),0)</f>
        <v>0</v>
      </c>
      <c r="AS122" s="32" t="s">
        <v>572</v>
      </c>
      <c r="AT122" s="31">
        <f>IFERROR(VLOOKUP(AS122,'Начисление очков 2024'!$G$4:$H$69,2,FALSE),0)</f>
        <v>0</v>
      </c>
      <c r="AU122" s="6" t="s">
        <v>572</v>
      </c>
      <c r="AV122" s="28">
        <f>IFERROR(VLOOKUP(AU122,'Начисление очков 2023'!$V$4:$W$69,2,FALSE),0)</f>
        <v>0</v>
      </c>
      <c r="AW122" s="32">
        <v>12</v>
      </c>
      <c r="AX122" s="31">
        <f>IFERROR(VLOOKUP(AW122,'Начисление очков 2024'!$Q$4:$R$69,2,FALSE),0)</f>
        <v>23</v>
      </c>
      <c r="AY122" s="6" t="s">
        <v>572</v>
      </c>
      <c r="AZ122" s="28">
        <f>IFERROR(VLOOKUP(AY122,'Начисление очков 2024'!$AA$4:$AB$69,2,FALSE),0)</f>
        <v>0</v>
      </c>
      <c r="BA122" s="32" t="s">
        <v>572</v>
      </c>
      <c r="BB122" s="31">
        <f>ROUND(IFERROR(VLOOKUP(BA122,'Начисление очков 2024'!$G$4:$H$69,2,FALSE),0)/4,0)</f>
        <v>0</v>
      </c>
      <c r="BC122" s="6" t="s">
        <v>572</v>
      </c>
      <c r="BD122" s="28">
        <f>IFERROR(VLOOKUP(BC122,'Начисление очков 2023'!$AA$4:$AB$69,2,FALSE),0)</f>
        <v>0</v>
      </c>
      <c r="BE122" s="32" t="s">
        <v>572</v>
      </c>
      <c r="BF122" s="31">
        <f>IFERROR(VLOOKUP(BE122,'Начисление очков 2024'!$G$4:$H$69,2,FALSE),0)</f>
        <v>0</v>
      </c>
      <c r="BG122" s="6" t="s">
        <v>572</v>
      </c>
      <c r="BH122" s="28">
        <f>IFERROR(VLOOKUP(BG122,'Начисление очков 2024'!$Q$4:$R$69,2,FALSE),0)</f>
        <v>0</v>
      </c>
      <c r="BI122" s="32" t="s">
        <v>572</v>
      </c>
      <c r="BJ122" s="31">
        <f>IFERROR(VLOOKUP(BI122,'Начисление очков 2024'!$AA$4:$AB$69,2,FALSE),0)</f>
        <v>0</v>
      </c>
      <c r="BK122" s="6" t="s">
        <v>572</v>
      </c>
      <c r="BL122" s="28">
        <f>IFERROR(VLOOKUP(BK122,'Начисление очков 2023'!$V$4:$W$69,2,FALSE),0)</f>
        <v>0</v>
      </c>
      <c r="BM122" s="32" t="s">
        <v>572</v>
      </c>
      <c r="BN122" s="31">
        <f>ROUND(IFERROR(VLOOKUP(BM122,'Начисление очков 2023'!$L$4:$M$69,2,FALSE),0)/4,0)</f>
        <v>0</v>
      </c>
      <c r="BO122" s="6" t="s">
        <v>572</v>
      </c>
      <c r="BP122" s="28">
        <f>IFERROR(VLOOKUP(BO122,'Начисление очков 2023'!$AA$4:$AB$69,2,FALSE),0)</f>
        <v>0</v>
      </c>
      <c r="BQ122" s="32" t="s">
        <v>572</v>
      </c>
      <c r="BR122" s="31">
        <f>ROUND(IFERROR(VLOOKUP(BQ122,'Начисление очков 2023'!$L$4:$M$69,2,FALSE),0)/4,0)</f>
        <v>0</v>
      </c>
      <c r="BS122" s="6" t="s">
        <v>572</v>
      </c>
      <c r="BT122" s="28">
        <f>IFERROR(VLOOKUP(BS122,'Начисление очков 2023'!$AA$4:$AB$69,2,FALSE),0)</f>
        <v>0</v>
      </c>
      <c r="BU122" s="32" t="s">
        <v>572</v>
      </c>
      <c r="BV122" s="31">
        <f>IFERROR(VLOOKUP(BU122,'Начисление очков 2023'!$L$4:$M$69,2,FALSE),0)</f>
        <v>0</v>
      </c>
      <c r="BW122" s="6" t="s">
        <v>572</v>
      </c>
      <c r="BX122" s="28">
        <f>IFERROR(VLOOKUP(BW122,'Начисление очков 2023'!$AA$4:$AB$69,2,FALSE),0)</f>
        <v>0</v>
      </c>
      <c r="BY122" s="32" t="s">
        <v>572</v>
      </c>
      <c r="BZ122" s="31">
        <f>IFERROR(VLOOKUP(BY122,'Начисление очков 2023'!$AF$4:$AG$69,2,FALSE),0)</f>
        <v>0</v>
      </c>
      <c r="CA122" s="6" t="s">
        <v>572</v>
      </c>
      <c r="CB122" s="28">
        <f>IFERROR(VLOOKUP(CA122,'Начисление очков 2023'!$V$4:$W$69,2,FALSE),0)</f>
        <v>0</v>
      </c>
      <c r="CC122" s="32" t="s">
        <v>572</v>
      </c>
      <c r="CD122" s="31">
        <f>IFERROR(VLOOKUP(CC122,'Начисление очков 2023'!$AA$4:$AB$69,2,FALSE),0)</f>
        <v>0</v>
      </c>
      <c r="CE122" s="47"/>
      <c r="CF122" s="96"/>
      <c r="CG122" s="32" t="s">
        <v>572</v>
      </c>
      <c r="CH122" s="31">
        <f>IFERROR(VLOOKUP(CG122,'Начисление очков 2023'!$AA$4:$AB$69,2,FALSE),0)</f>
        <v>0</v>
      </c>
      <c r="CI122" s="6">
        <v>64</v>
      </c>
      <c r="CJ122" s="28">
        <f>IFERROR(VLOOKUP(CI122,'Начисление очков 2023_1'!$B$4:$C$117,2,FALSE),0)</f>
        <v>14</v>
      </c>
      <c r="CK122" s="32" t="s">
        <v>572</v>
      </c>
      <c r="CL122" s="31">
        <f>IFERROR(VLOOKUP(CK122,'Начисление очков 2023'!$V$4:$W$69,2,FALSE),0)</f>
        <v>0</v>
      </c>
      <c r="CM122" s="6" t="s">
        <v>572</v>
      </c>
      <c r="CN122" s="28">
        <f>IFERROR(VLOOKUP(CM122,'Начисление очков 2023'!$AF$4:$AG$69,2,FALSE),0)</f>
        <v>0</v>
      </c>
      <c r="CO122" s="32" t="s">
        <v>572</v>
      </c>
      <c r="CP122" s="31">
        <f>IFERROR(VLOOKUP(CO122,'Начисление очков 2023'!$G$4:$H$69,2,FALSE),0)</f>
        <v>0</v>
      </c>
      <c r="CQ122" s="6" t="s">
        <v>572</v>
      </c>
      <c r="CR122" s="28">
        <f>IFERROR(VLOOKUP(CQ122,'Начисление очков 2023'!$AA$4:$AB$69,2,FALSE),0)</f>
        <v>0</v>
      </c>
      <c r="CS122" s="32" t="s">
        <v>572</v>
      </c>
      <c r="CT122" s="31">
        <f>IFERROR(VLOOKUP(CS122,'Начисление очков 2023'!$Q$4:$R$69,2,FALSE),0)</f>
        <v>0</v>
      </c>
      <c r="CU122" s="6" t="s">
        <v>572</v>
      </c>
      <c r="CV122" s="28">
        <f>IFERROR(VLOOKUP(CU122,'Начисление очков 2023'!$AF$4:$AG$69,2,FALSE),0)</f>
        <v>0</v>
      </c>
      <c r="CW122" s="32" t="s">
        <v>572</v>
      </c>
      <c r="CX122" s="31">
        <f>IFERROR(VLOOKUP(CW122,'Начисление очков 2023'!$AA$4:$AB$69,2,FALSE),0)</f>
        <v>0</v>
      </c>
      <c r="CY122" s="6" t="s">
        <v>572</v>
      </c>
      <c r="CZ122" s="28">
        <f>IFERROR(VLOOKUP(CY122,'Начисление очков 2023'!$AA$4:$AB$69,2,FALSE),0)</f>
        <v>0</v>
      </c>
      <c r="DA122" s="32" t="s">
        <v>572</v>
      </c>
      <c r="DB122" s="31">
        <f>IFERROR(VLOOKUP(DA122,'Начисление очков 2023'!$L$4:$M$69,2,FALSE),0)</f>
        <v>0</v>
      </c>
      <c r="DC122" s="6" t="s">
        <v>572</v>
      </c>
      <c r="DD122" s="28">
        <f>IFERROR(VLOOKUP(DC122,'Начисление очков 2023'!$L$4:$M$69,2,FALSE),0)</f>
        <v>0</v>
      </c>
      <c r="DE122" s="32" t="s">
        <v>572</v>
      </c>
      <c r="DF122" s="31">
        <f>IFERROR(VLOOKUP(DE122,'Начисление очков 2023'!$G$4:$H$69,2,FALSE),0)</f>
        <v>0</v>
      </c>
      <c r="DG122" s="6" t="s">
        <v>572</v>
      </c>
      <c r="DH122" s="28">
        <f>IFERROR(VLOOKUP(DG122,'Начисление очков 2023'!$AA$4:$AB$69,2,FALSE),0)</f>
        <v>0</v>
      </c>
      <c r="DI122" s="32" t="s">
        <v>572</v>
      </c>
      <c r="DJ122" s="31">
        <f>IFERROR(VLOOKUP(DI122,'Начисление очков 2023'!$AF$4:$AG$69,2,FALSE),0)</f>
        <v>0</v>
      </c>
      <c r="DK122" s="6" t="s">
        <v>572</v>
      </c>
      <c r="DL122" s="28">
        <f>IFERROR(VLOOKUP(DK122,'Начисление очков 2023'!$V$4:$W$69,2,FALSE),0)</f>
        <v>0</v>
      </c>
      <c r="DM122" s="32" t="s">
        <v>572</v>
      </c>
      <c r="DN122" s="31">
        <f>IFERROR(VLOOKUP(DM122,'Начисление очков 2023'!$Q$4:$R$69,2,FALSE),0)</f>
        <v>0</v>
      </c>
      <c r="DO122" s="6" t="s">
        <v>572</v>
      </c>
      <c r="DP122" s="28">
        <f>IFERROR(VLOOKUP(DO122,'Начисление очков 2023'!$AA$4:$AB$69,2,FALSE),0)</f>
        <v>0</v>
      </c>
      <c r="DQ122" s="32" t="s">
        <v>572</v>
      </c>
      <c r="DR122" s="31">
        <f>IFERROR(VLOOKUP(DQ122,'Начисление очков 2023'!$AA$4:$AB$69,2,FALSE),0)</f>
        <v>0</v>
      </c>
      <c r="DS122" s="6" t="s">
        <v>572</v>
      </c>
      <c r="DT122" s="28">
        <f>IFERROR(VLOOKUP(DS122,'Начисление очков 2023'!$AA$4:$AB$69,2,FALSE),0)</f>
        <v>0</v>
      </c>
      <c r="DU122" s="32" t="s">
        <v>572</v>
      </c>
      <c r="DV122" s="31">
        <f>IFERROR(VLOOKUP(DU122,'Начисление очков 2023'!$AF$4:$AG$69,2,FALSE),0)</f>
        <v>0</v>
      </c>
      <c r="DW122" s="6" t="s">
        <v>572</v>
      </c>
      <c r="DX122" s="28">
        <f>IFERROR(VLOOKUP(DW122,'Начисление очков 2023'!$AA$4:$AB$69,2,FALSE),0)</f>
        <v>0</v>
      </c>
      <c r="DY122" s="32" t="s">
        <v>572</v>
      </c>
      <c r="DZ122" s="31">
        <f>IFERROR(VLOOKUP(DY122,'Начисление очков 2023'!$B$4:$C$69,2,FALSE),0)</f>
        <v>0</v>
      </c>
      <c r="EA122" s="6" t="s">
        <v>572</v>
      </c>
      <c r="EB122" s="28">
        <f>IFERROR(VLOOKUP(EA122,'Начисление очков 2023'!$AA$4:$AB$69,2,FALSE),0)</f>
        <v>0</v>
      </c>
      <c r="EC122" s="32" t="s">
        <v>572</v>
      </c>
      <c r="ED122" s="31">
        <f>IFERROR(VLOOKUP(EC122,'Начисление очков 2023'!$V$4:$W$69,2,FALSE),0)</f>
        <v>0</v>
      </c>
      <c r="EE122" s="6" t="s">
        <v>572</v>
      </c>
      <c r="EF122" s="28">
        <f>IFERROR(VLOOKUP(EE122,'Начисление очков 2023'!$AA$4:$AB$69,2,FALSE),0)</f>
        <v>0</v>
      </c>
      <c r="EG122" s="32" t="s">
        <v>572</v>
      </c>
      <c r="EH122" s="31">
        <f>IFERROR(VLOOKUP(EG122,'Начисление очков 2023'!$AA$4:$AB$69,2,FALSE),0)</f>
        <v>0</v>
      </c>
      <c r="EI122" s="6" t="s">
        <v>572</v>
      </c>
      <c r="EJ122" s="28">
        <f>IFERROR(VLOOKUP(EI122,'Начисление очков 2023'!$G$4:$H$69,2,FALSE),0)</f>
        <v>0</v>
      </c>
      <c r="EK122" s="32" t="s">
        <v>572</v>
      </c>
      <c r="EL122" s="31">
        <f>IFERROR(VLOOKUP(EK122,'Начисление очков 2023'!$V$4:$W$69,2,FALSE),0)</f>
        <v>0</v>
      </c>
      <c r="EM122" s="6" t="s">
        <v>572</v>
      </c>
      <c r="EN122" s="28">
        <f>IFERROR(VLOOKUP(EM122,'Начисление очков 2023'!$B$4:$C$101,2,FALSE),0)</f>
        <v>0</v>
      </c>
      <c r="EO122" s="32" t="s">
        <v>572</v>
      </c>
      <c r="EP122" s="31">
        <f>IFERROR(VLOOKUP(EO122,'Начисление очков 2023'!$AA$4:$AB$69,2,FALSE),0)</f>
        <v>0</v>
      </c>
      <c r="EQ122" s="6" t="s">
        <v>572</v>
      </c>
      <c r="ER122" s="28">
        <f>IFERROR(VLOOKUP(EQ122,'Начисление очков 2023'!$AF$4:$AG$69,2,FALSE),0)</f>
        <v>0</v>
      </c>
      <c r="ES122" s="32" t="s">
        <v>572</v>
      </c>
      <c r="ET122" s="31">
        <f>IFERROR(VLOOKUP(ES122,'Начисление очков 2023'!$B$4:$C$101,2,FALSE),0)</f>
        <v>0</v>
      </c>
      <c r="EU122" s="6">
        <v>9</v>
      </c>
      <c r="EV122" s="28">
        <f>IFERROR(VLOOKUP(EU122,'Начисление очков 2023'!$G$4:$H$69,2,FALSE),0)</f>
        <v>90</v>
      </c>
      <c r="EW122" s="32" t="s">
        <v>572</v>
      </c>
      <c r="EX122" s="31">
        <f>IFERROR(VLOOKUP(EW122,'Начисление очков 2023'!$AA$4:$AB$69,2,FALSE),0)</f>
        <v>0</v>
      </c>
      <c r="EY122" s="6" t="s">
        <v>572</v>
      </c>
      <c r="EZ122" s="28">
        <f>IFERROR(VLOOKUP(EY122,'Начисление очков 2023'!$AA$4:$AB$69,2,FALSE),0)</f>
        <v>0</v>
      </c>
      <c r="FA122" s="32" t="s">
        <v>572</v>
      </c>
      <c r="FB122" s="31">
        <f>IFERROR(VLOOKUP(FA122,'Начисление очков 2023'!$L$4:$M$69,2,FALSE),0)</f>
        <v>0</v>
      </c>
      <c r="FC122" s="6" t="s">
        <v>572</v>
      </c>
      <c r="FD122" s="28">
        <f>IFERROR(VLOOKUP(FC122,'Начисление очков 2023'!$AF$4:$AG$69,2,FALSE),0)</f>
        <v>0</v>
      </c>
      <c r="FE122" s="32" t="s">
        <v>572</v>
      </c>
      <c r="FF122" s="31">
        <f>IFERROR(VLOOKUP(FE122,'Начисление очков 2023'!$AA$4:$AB$69,2,FALSE),0)</f>
        <v>0</v>
      </c>
      <c r="FG122" s="6" t="s">
        <v>572</v>
      </c>
      <c r="FH122" s="28">
        <f>IFERROR(VLOOKUP(FG122,'Начисление очков 2023'!$G$4:$H$69,2,FALSE),0)</f>
        <v>0</v>
      </c>
      <c r="FI122" s="32" t="s">
        <v>572</v>
      </c>
      <c r="FJ122" s="31">
        <f>IFERROR(VLOOKUP(FI122,'Начисление очков 2023'!$AA$4:$AB$69,2,FALSE),0)</f>
        <v>0</v>
      </c>
      <c r="FK122" s="6" t="s">
        <v>572</v>
      </c>
      <c r="FL122" s="28">
        <f>IFERROR(VLOOKUP(FK122,'Начисление очков 2023'!$AA$4:$AB$69,2,FALSE),0)</f>
        <v>0</v>
      </c>
      <c r="FM122" s="32" t="s">
        <v>572</v>
      </c>
      <c r="FN122" s="31">
        <f>IFERROR(VLOOKUP(FM122,'Начисление очков 2023'!$AA$4:$AB$69,2,FALSE),0)</f>
        <v>0</v>
      </c>
      <c r="FO122" s="6" t="s">
        <v>572</v>
      </c>
      <c r="FP122" s="28">
        <f>IFERROR(VLOOKUP(FO122,'Начисление очков 2023'!$AF$4:$AG$69,2,FALSE),0)</f>
        <v>0</v>
      </c>
      <c r="FQ122" s="109">
        <v>113</v>
      </c>
      <c r="FR122" s="110">
        <v>-2</v>
      </c>
      <c r="FS122" s="110"/>
      <c r="FT122" s="109">
        <v>4.5</v>
      </c>
      <c r="FU122" s="111"/>
      <c r="FV122" s="108">
        <v>127</v>
      </c>
      <c r="FW122" s="106">
        <v>0</v>
      </c>
      <c r="FX122" s="107" t="s">
        <v>563</v>
      </c>
      <c r="FY122" s="108">
        <v>127</v>
      </c>
      <c r="FZ122" s="127" t="s">
        <v>572</v>
      </c>
      <c r="GA122" s="121">
        <f>IFERROR(VLOOKUP(FZ122,'Начисление очков 2023'!$AA$4:$AB$69,2,FALSE),0)</f>
        <v>0</v>
      </c>
    </row>
    <row r="123" spans="1:183" ht="15.95" customHeight="1" x14ac:dyDescent="0.25">
      <c r="B123" s="6" t="str">
        <f>IFERROR(INDEX('Ласт турнир'!$A$1:$A$96,MATCH($D123,'Ласт турнир'!$B$1:$B$96,0)),"")</f>
        <v/>
      </c>
      <c r="D123" s="39" t="s">
        <v>165</v>
      </c>
      <c r="E123" s="40">
        <f>E122+1</f>
        <v>114</v>
      </c>
      <c r="F123" s="59" t="str">
        <f>IF(FQ123=0," ",IF(FQ123-E123=0," ",FQ123-E123))</f>
        <v xml:space="preserve"> </v>
      </c>
      <c r="G123" s="44"/>
      <c r="H123" s="54">
        <v>3.5</v>
      </c>
      <c r="I123" s="134"/>
      <c r="J123" s="139">
        <f>AB123+AP123+BB123+BN123+BR123+SUMPRODUCT(LARGE((T123,V123,X123,Z123,AD123,AF123,AH123,AJ123,AL123,AN123,AR123,AT123,AV123,AX123,AZ123,BD123,BF123,BH123,BJ123,BL123,BP123,BT123,BV123,BX123,BZ123,CB123,CD123,CF123,CH123,CJ123,CL123,CN123,CP123,CR123,CT123,CV123,CX123,CZ123,DB123,DD123,DF123,DH123,DJ123,DL123,DN123,DP123,DR123,DT123,DV123,DX123,DZ123,EB123,ED123,EF123,EH123,EJ123,EL123,EN123,EP123,ER123,ET123,EV123,EX123,EZ123,FB123,FD123,FF123,FH123,FJ123,FL123,FN123,FP123),{1,2,3,4,5,6,7,8}))</f>
        <v>126</v>
      </c>
      <c r="K123" s="135">
        <f>J123-FV123</f>
        <v>0</v>
      </c>
      <c r="L123" s="140" t="str">
        <f>IF(SUMIF(S123:FP123,"&lt;0")&lt;&gt;0,SUMIF(S123:FP123,"&lt;0")*(-1)," ")</f>
        <v xml:space="preserve"> </v>
      </c>
      <c r="M123" s="141">
        <f>T123+V123+X123+Z123+AB123+AD123+AF123+AH123+AJ123+AL123+AN123+AP123+AR123+AT123+AV123+AX123+AZ123+BB123+BD123+BF123+BH123+BJ123+BL123+BN123+BP123+BR123+BT123+BV123+BX123+BZ123+CB123+CD123+CF123+CH123+CJ123+CL123+CN123+CP123+CR123+CT123+CV123+CX123+CZ123+DB123+DD123+DF123+DH123+DJ123+DL123+DN123+DP123+DR123+DT123+DV123+DX123+DZ123+EB123+ED123+EF123+EH123+EJ123+EL123+EN123+EP123+ER123+ET123+EV123+EX123+EZ123+FB123+FD123+FF123+FH123+FJ123+FL123+FN123+FP123</f>
        <v>184</v>
      </c>
      <c r="N123" s="135">
        <f>M123-FY123</f>
        <v>0</v>
      </c>
      <c r="O123" s="136">
        <f>ROUNDUP(COUNTIF(S123:FP123,"&gt; 0")/2,0)</f>
        <v>19</v>
      </c>
      <c r="P123" s="142">
        <f>IF(O123=0,"-",IF(O123-R123&gt;8,J123/(8+R123),J123/O123))</f>
        <v>14</v>
      </c>
      <c r="Q123" s="145">
        <f>IF(OR(M123=0,O123=0),"-",M123/O123)</f>
        <v>9.6842105263157894</v>
      </c>
      <c r="R123" s="150">
        <f>+IF(AA123="",0,1)+IF(AO123="",0,1)++IF(BA123="",0,1)+IF(BM123="",0,1)+IF(BQ123="",0,1)</f>
        <v>1</v>
      </c>
      <c r="S123" s="6" t="s">
        <v>572</v>
      </c>
      <c r="T123" s="28">
        <f>IFERROR(VLOOKUP(S123,'Начисление очков 2024'!$AA$4:$AB$69,2,FALSE),0)</f>
        <v>0</v>
      </c>
      <c r="U123" s="32" t="s">
        <v>572</v>
      </c>
      <c r="V123" s="31">
        <f>IFERROR(VLOOKUP(U123,'Начисление очков 2024'!$AA$4:$AB$69,2,FALSE),0)</f>
        <v>0</v>
      </c>
      <c r="W123" s="6">
        <v>48</v>
      </c>
      <c r="X123" s="28">
        <f>IFERROR(VLOOKUP(W123,'Начисление очков 2024'!$L$4:$M$69,2,FALSE),0)</f>
        <v>4</v>
      </c>
      <c r="Y123" s="32" t="s">
        <v>572</v>
      </c>
      <c r="Z123" s="31">
        <f>IFERROR(VLOOKUP(Y123,'Начисление очков 2024'!$AA$4:$AB$69,2,FALSE),0)</f>
        <v>0</v>
      </c>
      <c r="AA123" s="6">
        <v>32</v>
      </c>
      <c r="AB123" s="28">
        <f>ROUND(IFERROR(VLOOKUP(AA123,'Начисление очков 2024'!$L$4:$M$69,2,FALSE),0)/4,0)</f>
        <v>3</v>
      </c>
      <c r="AC123" s="32" t="s">
        <v>572</v>
      </c>
      <c r="AD123" s="31">
        <f>IFERROR(VLOOKUP(AC123,'Начисление очков 2024'!$AA$4:$AB$69,2,FALSE),0)</f>
        <v>0</v>
      </c>
      <c r="AE123" s="6" t="s">
        <v>572</v>
      </c>
      <c r="AF123" s="28">
        <f>IFERROR(VLOOKUP(AE123,'Начисление очков 2024'!$AA$4:$AB$69,2,FALSE),0)</f>
        <v>0</v>
      </c>
      <c r="AG123" s="32">
        <v>40</v>
      </c>
      <c r="AH123" s="31">
        <f>IFERROR(VLOOKUP(AG123,'Начисление очков 2024'!$Q$4:$R$69,2,FALSE),0)</f>
        <v>4</v>
      </c>
      <c r="AI123" s="6" t="s">
        <v>572</v>
      </c>
      <c r="AJ123" s="28">
        <f>IFERROR(VLOOKUP(AI123,'Начисление очков 2024'!$AA$4:$AB$69,2,FALSE),0)</f>
        <v>0</v>
      </c>
      <c r="AK123" s="32">
        <v>6</v>
      </c>
      <c r="AL123" s="31">
        <f>IFERROR(VLOOKUP(AK123,'Начисление очков 2024'!$AA$4:$AB$69,2,FALSE),0)</f>
        <v>11</v>
      </c>
      <c r="AM123" s="6" t="s">
        <v>572</v>
      </c>
      <c r="AN123" s="28">
        <f>IFERROR(VLOOKUP(AM123,'Начисление очков 2023'!$AF$4:$AG$69,2,FALSE),0)</f>
        <v>0</v>
      </c>
      <c r="AO123" s="32" t="s">
        <v>572</v>
      </c>
      <c r="AP123" s="31">
        <f>ROUND(IFERROR(VLOOKUP(AO123,'Начисление очков 2024'!$G$4:$H$69,2,FALSE),0)/4,0)</f>
        <v>0</v>
      </c>
      <c r="AQ123" s="6">
        <v>3</v>
      </c>
      <c r="AR123" s="28">
        <f>IFERROR(VLOOKUP(AQ123,'Начисление очков 2024'!$AA$4:$AB$69,2,FALSE),0)</f>
        <v>21</v>
      </c>
      <c r="AS123" s="32" t="s">
        <v>572</v>
      </c>
      <c r="AT123" s="31">
        <f>IFERROR(VLOOKUP(AS123,'Начисление очков 2024'!$G$4:$H$69,2,FALSE),0)</f>
        <v>0</v>
      </c>
      <c r="AU123" s="6" t="s">
        <v>572</v>
      </c>
      <c r="AV123" s="28">
        <f>IFERROR(VLOOKUP(AU123,'Начисление очков 2023'!$V$4:$W$69,2,FALSE),0)</f>
        <v>0</v>
      </c>
      <c r="AW123" s="32" t="s">
        <v>572</v>
      </c>
      <c r="AX123" s="31">
        <f>IFERROR(VLOOKUP(AW123,'Начисление очков 2024'!$Q$4:$R$69,2,FALSE),0)</f>
        <v>0</v>
      </c>
      <c r="AY123" s="6" t="s">
        <v>572</v>
      </c>
      <c r="AZ123" s="28">
        <f>IFERROR(VLOOKUP(AY123,'Начисление очков 2024'!$AA$4:$AB$69,2,FALSE),0)</f>
        <v>0</v>
      </c>
      <c r="BA123" s="32" t="s">
        <v>572</v>
      </c>
      <c r="BB123" s="31">
        <f>ROUND(IFERROR(VLOOKUP(BA123,'Начисление очков 2024'!$G$4:$H$69,2,FALSE),0)/4,0)</f>
        <v>0</v>
      </c>
      <c r="BC123" s="6">
        <v>5</v>
      </c>
      <c r="BD123" s="28">
        <f>IFERROR(VLOOKUP(BC123,'Начисление очков 2023'!$AA$4:$AB$69,2,FALSE),0)</f>
        <v>12</v>
      </c>
      <c r="BE123" s="32" t="s">
        <v>572</v>
      </c>
      <c r="BF123" s="31">
        <f>IFERROR(VLOOKUP(BE123,'Начисление очков 2024'!$G$4:$H$69,2,FALSE),0)</f>
        <v>0</v>
      </c>
      <c r="BG123" s="6" t="s">
        <v>572</v>
      </c>
      <c r="BH123" s="28">
        <f>IFERROR(VLOOKUP(BG123,'Начисление очков 2024'!$Q$4:$R$69,2,FALSE),0)</f>
        <v>0</v>
      </c>
      <c r="BI123" s="32" t="s">
        <v>572</v>
      </c>
      <c r="BJ123" s="31">
        <f>IFERROR(VLOOKUP(BI123,'Начисление очков 2024'!$AA$4:$AB$69,2,FALSE),0)</f>
        <v>0</v>
      </c>
      <c r="BK123" s="6" t="s">
        <v>572</v>
      </c>
      <c r="BL123" s="28">
        <f>IFERROR(VLOOKUP(BK123,'Начисление очков 2023'!$V$4:$W$69,2,FALSE),0)</f>
        <v>0</v>
      </c>
      <c r="BM123" s="32" t="s">
        <v>572</v>
      </c>
      <c r="BN123" s="31">
        <f>ROUND(IFERROR(VLOOKUP(BM123,'Начисление очков 2023'!$L$4:$M$69,2,FALSE),0)/4,0)</f>
        <v>0</v>
      </c>
      <c r="BO123" s="6" t="s">
        <v>572</v>
      </c>
      <c r="BP123" s="28">
        <f>IFERROR(VLOOKUP(BO123,'Начисление очков 2023'!$AA$4:$AB$69,2,FALSE),0)</f>
        <v>0</v>
      </c>
      <c r="BQ123" s="32" t="s">
        <v>572</v>
      </c>
      <c r="BR123" s="31">
        <f>ROUND(IFERROR(VLOOKUP(BQ123,'Начисление очков 2023'!$L$4:$M$69,2,FALSE),0)/4,0)</f>
        <v>0</v>
      </c>
      <c r="BS123" s="6">
        <v>16</v>
      </c>
      <c r="BT123" s="28">
        <f>IFERROR(VLOOKUP(BS123,'Начисление очков 2023'!$AA$4:$AB$69,2,FALSE),0)</f>
        <v>7</v>
      </c>
      <c r="BU123" s="32" t="s">
        <v>572</v>
      </c>
      <c r="BV123" s="31">
        <f>IFERROR(VLOOKUP(BU123,'Начисление очков 2023'!$L$4:$M$69,2,FALSE),0)</f>
        <v>0</v>
      </c>
      <c r="BW123" s="6" t="s">
        <v>572</v>
      </c>
      <c r="BX123" s="28">
        <f>IFERROR(VLOOKUP(BW123,'Начисление очков 2023'!$AA$4:$AB$69,2,FALSE),0)</f>
        <v>0</v>
      </c>
      <c r="BY123" s="32" t="s">
        <v>572</v>
      </c>
      <c r="BZ123" s="31">
        <f>IFERROR(VLOOKUP(BY123,'Начисление очков 2023'!$AF$4:$AG$69,2,FALSE),0)</f>
        <v>0</v>
      </c>
      <c r="CA123" s="6" t="s">
        <v>572</v>
      </c>
      <c r="CB123" s="28">
        <f>IFERROR(VLOOKUP(CA123,'Начисление очков 2023'!$V$4:$W$69,2,FALSE),0)</f>
        <v>0</v>
      </c>
      <c r="CC123" s="32" t="s">
        <v>572</v>
      </c>
      <c r="CD123" s="31">
        <f>IFERROR(VLOOKUP(CC123,'Начисление очков 2023'!$AA$4:$AB$69,2,FALSE),0)</f>
        <v>0</v>
      </c>
      <c r="CE123" s="47"/>
      <c r="CF123" s="96"/>
      <c r="CG123" s="32" t="s">
        <v>572</v>
      </c>
      <c r="CH123" s="31">
        <f>IFERROR(VLOOKUP(CG123,'Начисление очков 2023'!$AA$4:$AB$69,2,FALSE),0)</f>
        <v>0</v>
      </c>
      <c r="CI123" s="6">
        <v>104</v>
      </c>
      <c r="CJ123" s="28">
        <f>IFERROR(VLOOKUP(CI123,'Начисление очков 2023_1'!$B$4:$C$117,2,FALSE),0)</f>
        <v>2</v>
      </c>
      <c r="CK123" s="32" t="s">
        <v>572</v>
      </c>
      <c r="CL123" s="31">
        <f>IFERROR(VLOOKUP(CK123,'Начисление очков 2023'!$V$4:$W$69,2,FALSE),0)</f>
        <v>0</v>
      </c>
      <c r="CM123" s="6" t="s">
        <v>572</v>
      </c>
      <c r="CN123" s="28">
        <f>IFERROR(VLOOKUP(CM123,'Начисление очков 2023'!$AF$4:$AG$69,2,FALSE),0)</f>
        <v>0</v>
      </c>
      <c r="CO123" s="32" t="s">
        <v>572</v>
      </c>
      <c r="CP123" s="31">
        <f>IFERROR(VLOOKUP(CO123,'Начисление очков 2023'!$G$4:$H$69,2,FALSE),0)</f>
        <v>0</v>
      </c>
      <c r="CQ123" s="6" t="s">
        <v>572</v>
      </c>
      <c r="CR123" s="28">
        <f>IFERROR(VLOOKUP(CQ123,'Начисление очков 2023'!$AA$4:$AB$69,2,FALSE),0)</f>
        <v>0</v>
      </c>
      <c r="CS123" s="32" t="s">
        <v>572</v>
      </c>
      <c r="CT123" s="31">
        <f>IFERROR(VLOOKUP(CS123,'Начисление очков 2023'!$Q$4:$R$69,2,FALSE),0)</f>
        <v>0</v>
      </c>
      <c r="CU123" s="6" t="s">
        <v>572</v>
      </c>
      <c r="CV123" s="28">
        <f>IFERROR(VLOOKUP(CU123,'Начисление очков 2023'!$AF$4:$AG$69,2,FALSE),0)</f>
        <v>0</v>
      </c>
      <c r="CW123" s="32">
        <v>5</v>
      </c>
      <c r="CX123" s="31">
        <f>IFERROR(VLOOKUP(CW123,'Начисление очков 2023'!$AA$4:$AB$69,2,FALSE),0)</f>
        <v>12</v>
      </c>
      <c r="CY123" s="6">
        <v>16</v>
      </c>
      <c r="CZ123" s="28">
        <f>IFERROR(VLOOKUP(CY123,'Начисление очков 2023'!$AA$4:$AB$69,2,FALSE),0)</f>
        <v>7</v>
      </c>
      <c r="DA123" s="32" t="s">
        <v>572</v>
      </c>
      <c r="DB123" s="31">
        <f>IFERROR(VLOOKUP(DA123,'Начисление очков 2023'!$L$4:$M$69,2,FALSE),0)</f>
        <v>0</v>
      </c>
      <c r="DC123" s="6" t="s">
        <v>572</v>
      </c>
      <c r="DD123" s="28">
        <f>IFERROR(VLOOKUP(DC123,'Начисление очков 2023'!$L$4:$M$69,2,FALSE),0)</f>
        <v>0</v>
      </c>
      <c r="DE123" s="32" t="s">
        <v>572</v>
      </c>
      <c r="DF123" s="31">
        <f>IFERROR(VLOOKUP(DE123,'Начисление очков 2023'!$G$4:$H$69,2,FALSE),0)</f>
        <v>0</v>
      </c>
      <c r="DG123" s="6">
        <v>9</v>
      </c>
      <c r="DH123" s="28">
        <f>IFERROR(VLOOKUP(DG123,'Начисление очков 2023'!$AA$4:$AB$69,2,FALSE),0)</f>
        <v>10</v>
      </c>
      <c r="DI123" s="32" t="s">
        <v>572</v>
      </c>
      <c r="DJ123" s="31">
        <f>IFERROR(VLOOKUP(DI123,'Начисление очков 2023'!$AF$4:$AG$69,2,FALSE),0)</f>
        <v>0</v>
      </c>
      <c r="DK123" s="6" t="s">
        <v>572</v>
      </c>
      <c r="DL123" s="28">
        <f>IFERROR(VLOOKUP(DK123,'Начисление очков 2023'!$V$4:$W$69,2,FALSE),0)</f>
        <v>0</v>
      </c>
      <c r="DM123" s="32" t="s">
        <v>572</v>
      </c>
      <c r="DN123" s="31">
        <f>IFERROR(VLOOKUP(DM123,'Начисление очков 2023'!$Q$4:$R$69,2,FALSE),0)</f>
        <v>0</v>
      </c>
      <c r="DO123" s="6">
        <v>16</v>
      </c>
      <c r="DP123" s="28">
        <f>IFERROR(VLOOKUP(DO123,'Начисление очков 2023'!$AA$4:$AB$69,2,FALSE),0)</f>
        <v>7</v>
      </c>
      <c r="DQ123" s="32" t="s">
        <v>572</v>
      </c>
      <c r="DR123" s="31">
        <f>IFERROR(VLOOKUP(DQ123,'Начисление очков 2023'!$AA$4:$AB$69,2,FALSE),0)</f>
        <v>0</v>
      </c>
      <c r="DS123" s="6">
        <v>16</v>
      </c>
      <c r="DT123" s="28">
        <f>IFERROR(VLOOKUP(DS123,'Начисление очков 2023'!$AA$4:$AB$69,2,FALSE),0)</f>
        <v>7</v>
      </c>
      <c r="DU123" s="32" t="s">
        <v>572</v>
      </c>
      <c r="DV123" s="31">
        <f>IFERROR(VLOOKUP(DU123,'Начисление очков 2023'!$AF$4:$AG$69,2,FALSE),0)</f>
        <v>0</v>
      </c>
      <c r="DW123" s="6">
        <v>3</v>
      </c>
      <c r="DX123" s="28">
        <f>IFERROR(VLOOKUP(DW123,'Начисление очков 2023'!$AA$4:$AB$69,2,FALSE),0)</f>
        <v>21</v>
      </c>
      <c r="DY123" s="32" t="s">
        <v>572</v>
      </c>
      <c r="DZ123" s="31">
        <f>IFERROR(VLOOKUP(DY123,'Начисление очков 2023'!$B$4:$C$69,2,FALSE),0)</f>
        <v>0</v>
      </c>
      <c r="EA123" s="6">
        <v>8</v>
      </c>
      <c r="EB123" s="28">
        <f>IFERROR(VLOOKUP(EA123,'Начисление очков 2023'!$AA$4:$AB$69,2,FALSE),0)</f>
        <v>10</v>
      </c>
      <c r="EC123" s="32" t="s">
        <v>572</v>
      </c>
      <c r="ED123" s="31">
        <f>IFERROR(VLOOKUP(EC123,'Начисление очков 2023'!$V$4:$W$69,2,FALSE),0)</f>
        <v>0</v>
      </c>
      <c r="EE123" s="6">
        <v>6</v>
      </c>
      <c r="EF123" s="28">
        <f>IFERROR(VLOOKUP(EE123,'Начисление очков 2023'!$AA$4:$AB$69,2,FALSE),0)</f>
        <v>11</v>
      </c>
      <c r="EG123" s="32" t="s">
        <v>572</v>
      </c>
      <c r="EH123" s="31">
        <f>IFERROR(VLOOKUP(EG123,'Начисление очков 2023'!$AA$4:$AB$69,2,FALSE),0)</f>
        <v>0</v>
      </c>
      <c r="EI123" s="6" t="s">
        <v>572</v>
      </c>
      <c r="EJ123" s="28">
        <f>IFERROR(VLOOKUP(EI123,'Начисление очков 2023'!$G$4:$H$69,2,FALSE),0)</f>
        <v>0</v>
      </c>
      <c r="EK123" s="32" t="s">
        <v>572</v>
      </c>
      <c r="EL123" s="31">
        <f>IFERROR(VLOOKUP(EK123,'Начисление очков 2023'!$V$4:$W$69,2,FALSE),0)</f>
        <v>0</v>
      </c>
      <c r="EM123" s="6" t="s">
        <v>572</v>
      </c>
      <c r="EN123" s="28">
        <f>IFERROR(VLOOKUP(EM123,'Начисление очков 2023'!$B$4:$C$101,2,FALSE),0)</f>
        <v>0</v>
      </c>
      <c r="EO123" s="32" t="s">
        <v>572</v>
      </c>
      <c r="EP123" s="31">
        <f>IFERROR(VLOOKUP(EO123,'Начисление очков 2023'!$AA$4:$AB$69,2,FALSE),0)</f>
        <v>0</v>
      </c>
      <c r="EQ123" s="6" t="s">
        <v>572</v>
      </c>
      <c r="ER123" s="28">
        <f>IFERROR(VLOOKUP(EQ123,'Начисление очков 2023'!$AF$4:$AG$69,2,FALSE),0)</f>
        <v>0</v>
      </c>
      <c r="ES123" s="32">
        <v>38</v>
      </c>
      <c r="ET123" s="31">
        <f>IFERROR(VLOOKUP(ES123,'Начисление очков 2023'!$B$4:$C$101,2,FALSE),0)</f>
        <v>25</v>
      </c>
      <c r="EU123" s="6" t="s">
        <v>572</v>
      </c>
      <c r="EV123" s="28">
        <f>IFERROR(VLOOKUP(EU123,'Начисление очков 2023'!$G$4:$H$69,2,FALSE),0)</f>
        <v>0</v>
      </c>
      <c r="EW123" s="32" t="s">
        <v>572</v>
      </c>
      <c r="EX123" s="31">
        <f>IFERROR(VLOOKUP(EW123,'Начисление очков 2023'!$AA$4:$AB$69,2,FALSE),0)</f>
        <v>0</v>
      </c>
      <c r="EY123" s="6">
        <v>32</v>
      </c>
      <c r="EZ123" s="28">
        <f>IFERROR(VLOOKUP(EY123,'Начисление очков 2023'!$AA$4:$AB$69,2,FALSE),0)</f>
        <v>2</v>
      </c>
      <c r="FA123" s="32" t="s">
        <v>572</v>
      </c>
      <c r="FB123" s="31">
        <f>IFERROR(VLOOKUP(FA123,'Начисление очков 2023'!$L$4:$M$69,2,FALSE),0)</f>
        <v>0</v>
      </c>
      <c r="FC123" s="6" t="s">
        <v>572</v>
      </c>
      <c r="FD123" s="28">
        <f>IFERROR(VLOOKUP(FC123,'Начисление очков 2023'!$AF$4:$AG$69,2,FALSE),0)</f>
        <v>0</v>
      </c>
      <c r="FE123" s="32" t="s">
        <v>572</v>
      </c>
      <c r="FF123" s="31">
        <f>IFERROR(VLOOKUP(FE123,'Начисление очков 2023'!$AA$4:$AB$69,2,FALSE),0)</f>
        <v>0</v>
      </c>
      <c r="FG123" s="6" t="s">
        <v>572</v>
      </c>
      <c r="FH123" s="28">
        <f>IFERROR(VLOOKUP(FG123,'Начисление очков 2023'!$G$4:$H$69,2,FALSE),0)</f>
        <v>0</v>
      </c>
      <c r="FI123" s="32" t="s">
        <v>572</v>
      </c>
      <c r="FJ123" s="31">
        <f>IFERROR(VLOOKUP(FI123,'Начисление очков 2023'!$AA$4:$AB$69,2,FALSE),0)</f>
        <v>0</v>
      </c>
      <c r="FK123" s="6" t="s">
        <v>572</v>
      </c>
      <c r="FL123" s="28">
        <f>IFERROR(VLOOKUP(FK123,'Начисление очков 2023'!$AA$4:$AB$69,2,FALSE),0)</f>
        <v>0</v>
      </c>
      <c r="FM123" s="32">
        <v>12</v>
      </c>
      <c r="FN123" s="31">
        <f>IFERROR(VLOOKUP(FM123,'Начисление очков 2023'!$AA$4:$AB$69,2,FALSE),0)</f>
        <v>8</v>
      </c>
      <c r="FO123" s="6" t="s">
        <v>572</v>
      </c>
      <c r="FP123" s="28">
        <f>IFERROR(VLOOKUP(FO123,'Начисление очков 2023'!$AF$4:$AG$69,2,FALSE),0)</f>
        <v>0</v>
      </c>
      <c r="FQ123" s="109">
        <v>114</v>
      </c>
      <c r="FR123" s="110">
        <v>-2</v>
      </c>
      <c r="FS123" s="110"/>
      <c r="FT123" s="109">
        <v>3.5</v>
      </c>
      <c r="FU123" s="111"/>
      <c r="FV123" s="108">
        <v>126</v>
      </c>
      <c r="FW123" s="106">
        <v>0</v>
      </c>
      <c r="FX123" s="107" t="s">
        <v>563</v>
      </c>
      <c r="FY123" s="108">
        <v>184</v>
      </c>
      <c r="FZ123" s="127" t="s">
        <v>572</v>
      </c>
      <c r="GA123" s="121">
        <f>IFERROR(VLOOKUP(FZ123,'Начисление очков 2023'!$AA$4:$AB$69,2,FALSE),0)</f>
        <v>0</v>
      </c>
    </row>
    <row r="124" spans="1:183" ht="15.95" customHeight="1" x14ac:dyDescent="0.25">
      <c r="B124" s="6" t="str">
        <f>IFERROR(INDEX('Ласт турнир'!$A$1:$A$96,MATCH($D124,'Ласт турнир'!$B$1:$B$96,0)),"")</f>
        <v/>
      </c>
      <c r="D124" s="39" t="s">
        <v>526</v>
      </c>
      <c r="E124" s="40">
        <f>E123+1</f>
        <v>115</v>
      </c>
      <c r="F124" s="59">
        <f>IF(FQ124=0," ",IF(FQ124-E124=0," ",FQ124-E124))</f>
        <v>1</v>
      </c>
      <c r="G124" s="44"/>
      <c r="H124" s="54">
        <v>3.5</v>
      </c>
      <c r="I124" s="134"/>
      <c r="J124" s="139">
        <f>AB124+AP124+BB124+BN124+BR124+SUMPRODUCT(LARGE((T124,V124,X124,Z124,AD124,AF124,AH124,AJ124,AL124,AN124,AR124,AT124,AV124,AX124,AZ124,BD124,BF124,BH124,BJ124,BL124,BP124,BT124,BV124,BX124,BZ124,CB124,CD124,CF124,CH124,CJ124,CL124,CN124,CP124,CR124,CT124,CV124,CX124,CZ124,DB124,DD124,DF124,DH124,DJ124,DL124,DN124,DP124,DR124,DT124,DV124,DX124,DZ124,EB124,ED124,EF124,EH124,EJ124,EL124,EN124,EP124,ER124,ET124,EV124,EX124,EZ124,FB124,FD124,FF124,FH124,FJ124,FL124,FN124,FP124),{1,2,3,4,5,6,7,8}))</f>
        <v>120</v>
      </c>
      <c r="K124" s="135">
        <f>J124-FV124</f>
        <v>0</v>
      </c>
      <c r="L124" s="140" t="str">
        <f>IF(SUMIF(S124:FP124,"&lt;0")&lt;&gt;0,SUMIF(S124:FP124,"&lt;0")*(-1)," ")</f>
        <v xml:space="preserve"> </v>
      </c>
      <c r="M124" s="141">
        <f>T124+V124+X124+Z124+AB124+AD124+AF124+AH124+AJ124+AL124+AN124+AP124+AR124+AT124+AV124+AX124+AZ124+BB124+BD124+BF124+BH124+BJ124+BL124+BN124+BP124+BR124+BT124+BV124+BX124+BZ124+CB124+CD124+CF124+CH124+CJ124+CL124+CN124+CP124+CR124+CT124+CV124+CX124+CZ124+DB124+DD124+DF124+DH124+DJ124+DL124+DN124+DP124+DR124+DT124+DV124+DX124+DZ124+EB124+ED124+EF124+EH124+EJ124+EL124+EN124+EP124+ER124+ET124+EV124+EX124+EZ124+FB124+FD124+FF124+FH124+FJ124+FL124+FN124+FP124</f>
        <v>120</v>
      </c>
      <c r="N124" s="135">
        <f>M124-FY124</f>
        <v>0</v>
      </c>
      <c r="O124" s="136">
        <f>ROUNDUP(COUNTIF(S124:FP124,"&gt; 0")/2,0)</f>
        <v>6</v>
      </c>
      <c r="P124" s="142">
        <f>IF(O124=0,"-",IF(O124-R124&gt;8,J124/(8+R124),J124/O124))</f>
        <v>20</v>
      </c>
      <c r="Q124" s="145">
        <f>IF(OR(M124=0,O124=0),"-",M124/O124)</f>
        <v>20</v>
      </c>
      <c r="R124" s="150">
        <f>+IF(AA124="",0,1)+IF(AO124="",0,1)++IF(BA124="",0,1)+IF(BM124="",0,1)+IF(BQ124="",0,1)</f>
        <v>0</v>
      </c>
      <c r="S124" s="6" t="s">
        <v>572</v>
      </c>
      <c r="T124" s="28">
        <f>IFERROR(VLOOKUP(S124,'Начисление очков 2024'!$AA$4:$AB$69,2,FALSE),0)</f>
        <v>0</v>
      </c>
      <c r="U124" s="32" t="s">
        <v>572</v>
      </c>
      <c r="V124" s="31">
        <f>IFERROR(VLOOKUP(U124,'Начисление очков 2024'!$AA$4:$AB$69,2,FALSE),0)</f>
        <v>0</v>
      </c>
      <c r="W124" s="6" t="s">
        <v>572</v>
      </c>
      <c r="X124" s="28">
        <f>IFERROR(VLOOKUP(W124,'Начисление очков 2024'!$L$4:$M$69,2,FALSE),0)</f>
        <v>0</v>
      </c>
      <c r="Y124" s="32" t="s">
        <v>572</v>
      </c>
      <c r="Z124" s="31">
        <f>IFERROR(VLOOKUP(Y124,'Начисление очков 2024'!$AA$4:$AB$69,2,FALSE),0)</f>
        <v>0</v>
      </c>
      <c r="AA124" s="6" t="s">
        <v>572</v>
      </c>
      <c r="AB124" s="28">
        <f>ROUND(IFERROR(VLOOKUP(AA124,'Начисление очков 2024'!$L$4:$M$69,2,FALSE),0)/4,0)</f>
        <v>0</v>
      </c>
      <c r="AC124" s="32" t="s">
        <v>572</v>
      </c>
      <c r="AD124" s="31">
        <f>IFERROR(VLOOKUP(AC124,'Начисление очков 2024'!$AA$4:$AB$69,2,FALSE),0)</f>
        <v>0</v>
      </c>
      <c r="AE124" s="6" t="s">
        <v>572</v>
      </c>
      <c r="AF124" s="28">
        <f>IFERROR(VLOOKUP(AE124,'Начисление очков 2024'!$AA$4:$AB$69,2,FALSE),0)</f>
        <v>0</v>
      </c>
      <c r="AG124" s="32" t="s">
        <v>572</v>
      </c>
      <c r="AH124" s="31">
        <f>IFERROR(VLOOKUP(AG124,'Начисление очков 2024'!$Q$4:$R$69,2,FALSE),0)</f>
        <v>0</v>
      </c>
      <c r="AI124" s="6">
        <v>1</v>
      </c>
      <c r="AJ124" s="28">
        <f>IFERROR(VLOOKUP(AI124,'Начисление очков 2024'!$AA$4:$AB$69,2,FALSE),0)</f>
        <v>35</v>
      </c>
      <c r="AK124" s="32" t="s">
        <v>572</v>
      </c>
      <c r="AL124" s="31">
        <f>IFERROR(VLOOKUP(AK124,'Начисление очков 2024'!$AA$4:$AB$69,2,FALSE),0)</f>
        <v>0</v>
      </c>
      <c r="AM124" s="6" t="s">
        <v>572</v>
      </c>
      <c r="AN124" s="28">
        <f>IFERROR(VLOOKUP(AM124,'Начисление очков 2023'!$AF$4:$AG$69,2,FALSE),0)</f>
        <v>0</v>
      </c>
      <c r="AO124" s="32" t="s">
        <v>572</v>
      </c>
      <c r="AP124" s="31">
        <f>ROUND(IFERROR(VLOOKUP(AO124,'Начисление очков 2024'!$G$4:$H$69,2,FALSE),0)/4,0)</f>
        <v>0</v>
      </c>
      <c r="AQ124" s="6" t="s">
        <v>572</v>
      </c>
      <c r="AR124" s="28">
        <f>IFERROR(VLOOKUP(AQ124,'Начисление очков 2024'!$AA$4:$AB$69,2,FALSE),0)</f>
        <v>0</v>
      </c>
      <c r="AS124" s="32" t="s">
        <v>572</v>
      </c>
      <c r="AT124" s="31">
        <f>IFERROR(VLOOKUP(AS124,'Начисление очков 2024'!$G$4:$H$69,2,FALSE),0)</f>
        <v>0</v>
      </c>
      <c r="AU124" s="6" t="s">
        <v>572</v>
      </c>
      <c r="AV124" s="28">
        <f>IFERROR(VLOOKUP(AU124,'Начисление очков 2023'!$V$4:$W$69,2,FALSE),0)</f>
        <v>0</v>
      </c>
      <c r="AW124" s="32" t="s">
        <v>572</v>
      </c>
      <c r="AX124" s="31">
        <f>IFERROR(VLOOKUP(AW124,'Начисление очков 2024'!$Q$4:$R$69,2,FALSE),0)</f>
        <v>0</v>
      </c>
      <c r="AY124" s="6" t="s">
        <v>572</v>
      </c>
      <c r="AZ124" s="28">
        <f>IFERROR(VLOOKUP(AY124,'Начисление очков 2024'!$AA$4:$AB$69,2,FALSE),0)</f>
        <v>0</v>
      </c>
      <c r="BA124" s="32" t="s">
        <v>572</v>
      </c>
      <c r="BB124" s="31">
        <f>ROUND(IFERROR(VLOOKUP(BA124,'Начисление очков 2024'!$G$4:$H$69,2,FALSE),0)/4,0)</f>
        <v>0</v>
      </c>
      <c r="BC124" s="6" t="s">
        <v>572</v>
      </c>
      <c r="BD124" s="28">
        <f>IFERROR(VLOOKUP(BC124,'Начисление очков 2023'!$AA$4:$AB$69,2,FALSE),0)</f>
        <v>0</v>
      </c>
      <c r="BE124" s="32" t="s">
        <v>572</v>
      </c>
      <c r="BF124" s="31">
        <f>IFERROR(VLOOKUP(BE124,'Начисление очков 2024'!$G$4:$H$69,2,FALSE),0)</f>
        <v>0</v>
      </c>
      <c r="BG124" s="6" t="s">
        <v>572</v>
      </c>
      <c r="BH124" s="28">
        <f>IFERROR(VLOOKUP(BG124,'Начисление очков 2024'!$Q$4:$R$69,2,FALSE),0)</f>
        <v>0</v>
      </c>
      <c r="BI124" s="32" t="s">
        <v>572</v>
      </c>
      <c r="BJ124" s="31">
        <f>IFERROR(VLOOKUP(BI124,'Начисление очков 2024'!$AA$4:$AB$69,2,FALSE),0)</f>
        <v>0</v>
      </c>
      <c r="BK124" s="6">
        <v>18</v>
      </c>
      <c r="BL124" s="28">
        <f>IFERROR(VLOOKUP(BK124,'Начисление очков 2023'!$V$4:$W$69,2,FALSE),0)</f>
        <v>14</v>
      </c>
      <c r="BM124" s="32" t="s">
        <v>572</v>
      </c>
      <c r="BN124" s="31">
        <f>ROUND(IFERROR(VLOOKUP(BM124,'Начисление очков 2023'!$L$4:$M$69,2,FALSE),0)/4,0)</f>
        <v>0</v>
      </c>
      <c r="BO124" s="6" t="s">
        <v>572</v>
      </c>
      <c r="BP124" s="28">
        <f>IFERROR(VLOOKUP(BO124,'Начисление очков 2023'!$AA$4:$AB$69,2,FALSE),0)</f>
        <v>0</v>
      </c>
      <c r="BQ124" s="32" t="s">
        <v>572</v>
      </c>
      <c r="BR124" s="31">
        <f>ROUND(IFERROR(VLOOKUP(BQ124,'Начисление очков 2023'!$L$4:$M$69,2,FALSE),0)/4,0)</f>
        <v>0</v>
      </c>
      <c r="BS124" s="6" t="s">
        <v>572</v>
      </c>
      <c r="BT124" s="28">
        <f>IFERROR(VLOOKUP(BS124,'Начисление очков 2023'!$AA$4:$AB$69,2,FALSE),0)</f>
        <v>0</v>
      </c>
      <c r="BU124" s="32" t="s">
        <v>572</v>
      </c>
      <c r="BV124" s="31">
        <f>IFERROR(VLOOKUP(BU124,'Начисление очков 2023'!$L$4:$M$69,2,FALSE),0)</f>
        <v>0</v>
      </c>
      <c r="BW124" s="6">
        <v>1</v>
      </c>
      <c r="BX124" s="28">
        <f>IFERROR(VLOOKUP(BW124,'Начисление очков 2023'!$AA$4:$AB$69,2,FALSE),0)</f>
        <v>35</v>
      </c>
      <c r="BY124" s="32" t="s">
        <v>572</v>
      </c>
      <c r="BZ124" s="31">
        <f>IFERROR(VLOOKUP(BY124,'Начисление очков 2023'!$AF$4:$AG$69,2,FALSE),0)</f>
        <v>0</v>
      </c>
      <c r="CA124" s="6" t="s">
        <v>572</v>
      </c>
      <c r="CB124" s="28">
        <f>IFERROR(VLOOKUP(CA124,'Начисление очков 2023'!$V$4:$W$69,2,FALSE),0)</f>
        <v>0</v>
      </c>
      <c r="CC124" s="32" t="s">
        <v>572</v>
      </c>
      <c r="CD124" s="31">
        <f>IFERROR(VLOOKUP(CC124,'Начисление очков 2023'!$AA$4:$AB$69,2,FALSE),0)</f>
        <v>0</v>
      </c>
      <c r="CE124" s="47"/>
      <c r="CF124" s="96"/>
      <c r="CG124" s="32" t="s">
        <v>572</v>
      </c>
      <c r="CH124" s="31">
        <f>IFERROR(VLOOKUP(CG124,'Начисление очков 2023'!$AA$4:$AB$69,2,FALSE),0)</f>
        <v>0</v>
      </c>
      <c r="CI124" s="6" t="s">
        <v>572</v>
      </c>
      <c r="CJ124" s="28">
        <f>IFERROR(VLOOKUP(CI124,'Начисление очков 2023_1'!$B$4:$C$117,2,FALSE),0)</f>
        <v>0</v>
      </c>
      <c r="CK124" s="32" t="s">
        <v>572</v>
      </c>
      <c r="CL124" s="31">
        <f>IFERROR(VLOOKUP(CK124,'Начисление очков 2023'!$V$4:$W$69,2,FALSE),0)</f>
        <v>0</v>
      </c>
      <c r="CM124" s="6" t="s">
        <v>572</v>
      </c>
      <c r="CN124" s="28">
        <f>IFERROR(VLOOKUP(CM124,'Начисление очков 2023'!$AF$4:$AG$69,2,FALSE),0)</f>
        <v>0</v>
      </c>
      <c r="CO124" s="32" t="s">
        <v>572</v>
      </c>
      <c r="CP124" s="31">
        <f>IFERROR(VLOOKUP(CO124,'Начисление очков 2023'!$G$4:$H$69,2,FALSE),0)</f>
        <v>0</v>
      </c>
      <c r="CQ124" s="6" t="s">
        <v>572</v>
      </c>
      <c r="CR124" s="28">
        <f>IFERROR(VLOOKUP(CQ124,'Начисление очков 2023'!$AA$4:$AB$69,2,FALSE),0)</f>
        <v>0</v>
      </c>
      <c r="CS124" s="32" t="s">
        <v>572</v>
      </c>
      <c r="CT124" s="31">
        <f>IFERROR(VLOOKUP(CS124,'Начисление очков 2023'!$Q$4:$R$69,2,FALSE),0)</f>
        <v>0</v>
      </c>
      <c r="CU124" s="6" t="s">
        <v>572</v>
      </c>
      <c r="CV124" s="28">
        <f>IFERROR(VLOOKUP(CU124,'Начисление очков 2023'!$AF$4:$AG$69,2,FALSE),0)</f>
        <v>0</v>
      </c>
      <c r="CW124" s="32" t="s">
        <v>572</v>
      </c>
      <c r="CX124" s="31">
        <f>IFERROR(VLOOKUP(CW124,'Начисление очков 2023'!$AA$4:$AB$69,2,FALSE),0)</f>
        <v>0</v>
      </c>
      <c r="CY124" s="6" t="s">
        <v>572</v>
      </c>
      <c r="CZ124" s="28">
        <f>IFERROR(VLOOKUP(CY124,'Начисление очков 2023'!$AA$4:$AB$69,2,FALSE),0)</f>
        <v>0</v>
      </c>
      <c r="DA124" s="32" t="s">
        <v>572</v>
      </c>
      <c r="DB124" s="31">
        <f>IFERROR(VLOOKUP(DA124,'Начисление очков 2023'!$L$4:$M$69,2,FALSE),0)</f>
        <v>0</v>
      </c>
      <c r="DC124" s="6" t="s">
        <v>572</v>
      </c>
      <c r="DD124" s="28">
        <f>IFERROR(VLOOKUP(DC124,'Начисление очков 2023'!$L$4:$M$69,2,FALSE),0)</f>
        <v>0</v>
      </c>
      <c r="DE124" s="32" t="s">
        <v>572</v>
      </c>
      <c r="DF124" s="31">
        <f>IFERROR(VLOOKUP(DE124,'Начисление очков 2023'!$G$4:$H$69,2,FALSE),0)</f>
        <v>0</v>
      </c>
      <c r="DG124" s="6" t="s">
        <v>572</v>
      </c>
      <c r="DH124" s="28">
        <f>IFERROR(VLOOKUP(DG124,'Начисление очков 2023'!$AA$4:$AB$69,2,FALSE),0)</f>
        <v>0</v>
      </c>
      <c r="DI124" s="32" t="s">
        <v>572</v>
      </c>
      <c r="DJ124" s="31">
        <f>IFERROR(VLOOKUP(DI124,'Начисление очков 2023'!$AF$4:$AG$69,2,FALSE),0)</f>
        <v>0</v>
      </c>
      <c r="DK124" s="6" t="s">
        <v>572</v>
      </c>
      <c r="DL124" s="28">
        <f>IFERROR(VLOOKUP(DK124,'Начисление очков 2023'!$V$4:$W$69,2,FALSE),0)</f>
        <v>0</v>
      </c>
      <c r="DM124" s="32" t="s">
        <v>572</v>
      </c>
      <c r="DN124" s="31">
        <f>IFERROR(VLOOKUP(DM124,'Начисление очков 2023'!$Q$4:$R$69,2,FALSE),0)</f>
        <v>0</v>
      </c>
      <c r="DO124" s="6" t="s">
        <v>572</v>
      </c>
      <c r="DP124" s="28">
        <f>IFERROR(VLOOKUP(DO124,'Начисление очков 2023'!$AA$4:$AB$69,2,FALSE),0)</f>
        <v>0</v>
      </c>
      <c r="DQ124" s="32" t="s">
        <v>572</v>
      </c>
      <c r="DR124" s="31">
        <f>IFERROR(VLOOKUP(DQ124,'Начисление очков 2023'!$AA$4:$AB$69,2,FALSE),0)</f>
        <v>0</v>
      </c>
      <c r="DS124" s="6" t="s">
        <v>572</v>
      </c>
      <c r="DT124" s="28">
        <f>IFERROR(VLOOKUP(DS124,'Начисление очков 2023'!$AA$4:$AB$69,2,FALSE),0)</f>
        <v>0</v>
      </c>
      <c r="DU124" s="32" t="s">
        <v>572</v>
      </c>
      <c r="DV124" s="31">
        <f>IFERROR(VLOOKUP(DU124,'Начисление очков 2023'!$AF$4:$AG$69,2,FALSE),0)</f>
        <v>0</v>
      </c>
      <c r="DW124" s="6" t="s">
        <v>572</v>
      </c>
      <c r="DX124" s="28">
        <f>IFERROR(VLOOKUP(DW124,'Начисление очков 2023'!$AA$4:$AB$69,2,FALSE),0)</f>
        <v>0</v>
      </c>
      <c r="DY124" s="32" t="s">
        <v>572</v>
      </c>
      <c r="DZ124" s="31">
        <f>IFERROR(VLOOKUP(DY124,'Начисление очков 2023'!$B$4:$C$69,2,FALSE),0)</f>
        <v>0</v>
      </c>
      <c r="EA124" s="6" t="s">
        <v>572</v>
      </c>
      <c r="EB124" s="28">
        <f>IFERROR(VLOOKUP(EA124,'Начисление очков 2023'!$AA$4:$AB$69,2,FALSE),0)</f>
        <v>0</v>
      </c>
      <c r="EC124" s="32" t="s">
        <v>572</v>
      </c>
      <c r="ED124" s="31">
        <f>IFERROR(VLOOKUP(EC124,'Начисление очков 2023'!$V$4:$W$69,2,FALSE),0)</f>
        <v>0</v>
      </c>
      <c r="EE124" s="6" t="s">
        <v>572</v>
      </c>
      <c r="EF124" s="28">
        <f>IFERROR(VLOOKUP(EE124,'Начисление очков 2023'!$AA$4:$AB$69,2,FALSE),0)</f>
        <v>0</v>
      </c>
      <c r="EG124" s="32" t="s">
        <v>572</v>
      </c>
      <c r="EH124" s="31">
        <f>IFERROR(VLOOKUP(EG124,'Начисление очков 2023'!$AA$4:$AB$69,2,FALSE),0)</f>
        <v>0</v>
      </c>
      <c r="EI124" s="6" t="s">
        <v>572</v>
      </c>
      <c r="EJ124" s="28">
        <f>IFERROR(VLOOKUP(EI124,'Начисление очков 2023'!$G$4:$H$69,2,FALSE),0)</f>
        <v>0</v>
      </c>
      <c r="EK124" s="32" t="s">
        <v>572</v>
      </c>
      <c r="EL124" s="31">
        <f>IFERROR(VLOOKUP(EK124,'Начисление очков 2023'!$V$4:$W$69,2,FALSE),0)</f>
        <v>0</v>
      </c>
      <c r="EM124" s="6" t="s">
        <v>572</v>
      </c>
      <c r="EN124" s="28">
        <f>IFERROR(VLOOKUP(EM124,'Начисление очков 2023'!$B$4:$C$101,2,FALSE),0)</f>
        <v>0</v>
      </c>
      <c r="EO124" s="32" t="s">
        <v>572</v>
      </c>
      <c r="EP124" s="31">
        <f>IFERROR(VLOOKUP(EO124,'Начисление очков 2023'!$AA$4:$AB$69,2,FALSE),0)</f>
        <v>0</v>
      </c>
      <c r="EQ124" s="6" t="s">
        <v>572</v>
      </c>
      <c r="ER124" s="28">
        <f>IFERROR(VLOOKUP(EQ124,'Начисление очков 2023'!$AF$4:$AG$69,2,FALSE),0)</f>
        <v>0</v>
      </c>
      <c r="ES124" s="32" t="s">
        <v>572</v>
      </c>
      <c r="ET124" s="31">
        <f>IFERROR(VLOOKUP(ES124,'Начисление очков 2023'!$B$4:$C$101,2,FALSE),0)</f>
        <v>0</v>
      </c>
      <c r="EU124" s="6">
        <v>48</v>
      </c>
      <c r="EV124" s="28">
        <f>IFERROR(VLOOKUP(EU124,'Начисление очков 2023'!$G$4:$H$69,2,FALSE),0)</f>
        <v>2</v>
      </c>
      <c r="EW124" s="32" t="s">
        <v>572</v>
      </c>
      <c r="EX124" s="31">
        <f>IFERROR(VLOOKUP(EW124,'Начисление очков 2023'!$AA$4:$AB$69,2,FALSE),0)</f>
        <v>0</v>
      </c>
      <c r="EY124" s="6" t="s">
        <v>572</v>
      </c>
      <c r="EZ124" s="28">
        <f>IFERROR(VLOOKUP(EY124,'Начисление очков 2023'!$AA$4:$AB$69,2,FALSE),0)</f>
        <v>0</v>
      </c>
      <c r="FA124" s="32">
        <v>18</v>
      </c>
      <c r="FB124" s="31">
        <f>IFERROR(VLOOKUP(FA124,'Начисление очков 2023'!$L$4:$M$69,2,FALSE),0)</f>
        <v>22</v>
      </c>
      <c r="FC124" s="6" t="s">
        <v>572</v>
      </c>
      <c r="FD124" s="28">
        <f>IFERROR(VLOOKUP(FC124,'Начисление очков 2023'!$AF$4:$AG$69,2,FALSE),0)</f>
        <v>0</v>
      </c>
      <c r="FE124" s="32">
        <v>5</v>
      </c>
      <c r="FF124" s="31">
        <f>IFERROR(VLOOKUP(FE124,'Начисление очков 2023'!$AA$4:$AB$69,2,FALSE),0)</f>
        <v>12</v>
      </c>
      <c r="FG124" s="6" t="s">
        <v>572</v>
      </c>
      <c r="FH124" s="28">
        <f>IFERROR(VLOOKUP(FG124,'Начисление очков 2023'!$G$4:$H$69,2,FALSE),0)</f>
        <v>0</v>
      </c>
      <c r="FI124" s="32" t="s">
        <v>572</v>
      </c>
      <c r="FJ124" s="31">
        <f>IFERROR(VLOOKUP(FI124,'Начисление очков 2023'!$AA$4:$AB$69,2,FALSE),0)</f>
        <v>0</v>
      </c>
      <c r="FK124" s="6" t="s">
        <v>572</v>
      </c>
      <c r="FL124" s="28">
        <f>IFERROR(VLOOKUP(FK124,'Начисление очков 2023'!$AA$4:$AB$69,2,FALSE),0)</f>
        <v>0</v>
      </c>
      <c r="FM124" s="32" t="s">
        <v>572</v>
      </c>
      <c r="FN124" s="31">
        <f>IFERROR(VLOOKUP(FM124,'Начисление очков 2023'!$AA$4:$AB$69,2,FALSE),0)</f>
        <v>0</v>
      </c>
      <c r="FO124" s="6" t="s">
        <v>572</v>
      </c>
      <c r="FP124" s="28">
        <f>IFERROR(VLOOKUP(FO124,'Начисление очков 2023'!$AF$4:$AG$69,2,FALSE),0)</f>
        <v>0</v>
      </c>
      <c r="FQ124" s="109">
        <v>116</v>
      </c>
      <c r="FR124" s="110">
        <v>-2</v>
      </c>
      <c r="FS124" s="110"/>
      <c r="FT124" s="109">
        <v>3.5</v>
      </c>
      <c r="FU124" s="111"/>
      <c r="FV124" s="108">
        <v>120</v>
      </c>
      <c r="FW124" s="106">
        <v>0</v>
      </c>
      <c r="FX124" s="107" t="s">
        <v>563</v>
      </c>
      <c r="FY124" s="108">
        <v>120</v>
      </c>
      <c r="FZ124" s="127" t="s">
        <v>572</v>
      </c>
      <c r="GA124" s="121">
        <f>IFERROR(VLOOKUP(FZ124,'Начисление очков 2023'!$AA$4:$AB$69,2,FALSE),0)</f>
        <v>0</v>
      </c>
    </row>
    <row r="125" spans="1:183" ht="15.95" customHeight="1" x14ac:dyDescent="0.25">
      <c r="A125" s="1"/>
      <c r="B125" s="6" t="str">
        <f>IFERROR(INDEX('Ласт турнир'!$A$1:$A$96,MATCH($D125,'Ласт турнир'!$B$1:$B$96,0)),"")</f>
        <v/>
      </c>
      <c r="C125" s="1"/>
      <c r="D125" s="39" t="s">
        <v>647</v>
      </c>
      <c r="E125" s="40">
        <f>E124+1</f>
        <v>116</v>
      </c>
      <c r="F125" s="59">
        <f>IF(FQ125=0," ",IF(FQ125-E125=0," ",FQ125-E125))</f>
        <v>1</v>
      </c>
      <c r="G125" s="44"/>
      <c r="H125" s="54">
        <v>3</v>
      </c>
      <c r="I125" s="134"/>
      <c r="J125" s="139">
        <f>AB125+AP125+BB125+BN125+BR125+SUMPRODUCT(LARGE((T125,V125,X125,Z125,AD125,AF125,AH125,AJ125,AL125,AN125,AR125,AT125,AV125,AX125,AZ125,BD125,BF125,BH125,BJ125,BL125,BP125,BT125,BV125,BX125,BZ125,CB125,CD125,CF125,CH125,CJ125,CL125,CN125,CP125,CR125,CT125,CV125,CX125,CZ125,DB125,DD125,DF125,DH125,DJ125,DL125,DN125,DP125,DR125,DT125,DV125,DX125,DZ125,EB125,ED125,EF125,EH125,EJ125,EL125,EN125,EP125,ER125,ET125,EV125,EX125,EZ125,FB125,FD125,FF125,FH125,FJ125,FL125,FN125,FP125),{1,2,3,4,5,6,7,8}))</f>
        <v>119</v>
      </c>
      <c r="K125" s="135">
        <f>J125-FV125</f>
        <v>0</v>
      </c>
      <c r="L125" s="140" t="str">
        <f>IF(SUMIF(S125:FP125,"&lt;0")&lt;&gt;0,SUMIF(S125:FP125,"&lt;0")*(-1)," ")</f>
        <v xml:space="preserve"> </v>
      </c>
      <c r="M125" s="141">
        <f>T125+V125+X125+Z125+AB125+AD125+AF125+AH125+AJ125+AL125+AN125+AP125+AR125+AT125+AV125+AX125+AZ125+BB125+BD125+BF125+BH125+BJ125+BL125+BN125+BP125+BR125+BT125+BV125+BX125+BZ125+CB125+CD125+CF125+CH125+CJ125+CL125+CN125+CP125+CR125+CT125+CV125+CX125+CZ125+DB125+DD125+DF125+DH125+DJ125+DL125+DN125+DP125+DR125+DT125+DV125+DX125+DZ125+EB125+ED125+EF125+EH125+EJ125+EL125+EN125+EP125+ER125+ET125+EV125+EX125+EZ125+FB125+FD125+FF125+FH125+FJ125+FL125+FN125+FP125</f>
        <v>119</v>
      </c>
      <c r="N125" s="135">
        <f>M125-FY125</f>
        <v>0</v>
      </c>
      <c r="O125" s="136">
        <f>ROUNDUP(COUNTIF(S125:FP125,"&gt; 0")/2,0)</f>
        <v>4</v>
      </c>
      <c r="P125" s="142">
        <f>IF(O125=0,"-",IF(O125-R125&gt;8,J125/(8+R125),J125/O125))</f>
        <v>29.75</v>
      </c>
      <c r="Q125" s="145">
        <f>IF(OR(M125=0,O125=0),"-",M125/O125)</f>
        <v>29.75</v>
      </c>
      <c r="R125" s="150">
        <f>+IF(AA125="",0,1)+IF(AO125="",0,1)++IF(BA125="",0,1)+IF(BM125="",0,1)+IF(BQ125="",0,1)</f>
        <v>0</v>
      </c>
      <c r="S125" s="6" t="s">
        <v>572</v>
      </c>
      <c r="T125" s="28">
        <f>IFERROR(VLOOKUP(S125,'Начисление очков 2024'!$AA$4:$AB$69,2,FALSE),0)</f>
        <v>0</v>
      </c>
      <c r="U125" s="32" t="s">
        <v>572</v>
      </c>
      <c r="V125" s="31">
        <f>IFERROR(VLOOKUP(U125,'Начисление очков 2024'!$AA$4:$AB$69,2,FALSE),0)</f>
        <v>0</v>
      </c>
      <c r="W125" s="6">
        <v>40</v>
      </c>
      <c r="X125" s="28">
        <f>IFERROR(VLOOKUP(W125,'Начисление очков 2024'!$L$4:$M$69,2,FALSE),0)</f>
        <v>5</v>
      </c>
      <c r="Y125" s="32" t="s">
        <v>572</v>
      </c>
      <c r="Z125" s="31">
        <f>IFERROR(VLOOKUP(Y125,'Начисление очков 2024'!$AA$4:$AB$69,2,FALSE),0)</f>
        <v>0</v>
      </c>
      <c r="AA125" s="6" t="s">
        <v>572</v>
      </c>
      <c r="AB125" s="28">
        <f>ROUND(IFERROR(VLOOKUP(AA125,'Начисление очков 2024'!$L$4:$M$69,2,FALSE),0)/4,0)</f>
        <v>0</v>
      </c>
      <c r="AC125" s="32" t="s">
        <v>572</v>
      </c>
      <c r="AD125" s="31">
        <f>IFERROR(VLOOKUP(AC125,'Начисление очков 2024'!$AA$4:$AB$69,2,FALSE),0)</f>
        <v>0</v>
      </c>
      <c r="AE125" s="6" t="s">
        <v>572</v>
      </c>
      <c r="AF125" s="28">
        <f>IFERROR(VLOOKUP(AE125,'Начисление очков 2024'!$AA$4:$AB$69,2,FALSE),0)</f>
        <v>0</v>
      </c>
      <c r="AG125" s="32" t="s">
        <v>572</v>
      </c>
      <c r="AH125" s="31">
        <f>IFERROR(VLOOKUP(AG125,'Начисление очков 2024'!$Q$4:$R$69,2,FALSE),0)</f>
        <v>0</v>
      </c>
      <c r="AI125" s="6" t="s">
        <v>572</v>
      </c>
      <c r="AJ125" s="28">
        <f>IFERROR(VLOOKUP(AI125,'Начисление очков 2024'!$AA$4:$AB$69,2,FALSE),0)</f>
        <v>0</v>
      </c>
      <c r="AK125" s="32" t="s">
        <v>572</v>
      </c>
      <c r="AL125" s="31">
        <f>IFERROR(VLOOKUP(AK125,'Начисление очков 2024'!$AA$4:$AB$69,2,FALSE),0)</f>
        <v>0</v>
      </c>
      <c r="AM125" s="6" t="s">
        <v>572</v>
      </c>
      <c r="AN125" s="28">
        <f>IFERROR(VLOOKUP(AM125,'Начисление очков 2023'!$AF$4:$AG$69,2,FALSE),0)</f>
        <v>0</v>
      </c>
      <c r="AO125" s="32" t="s">
        <v>572</v>
      </c>
      <c r="AP125" s="31">
        <f>ROUND(IFERROR(VLOOKUP(AO125,'Начисление очков 2024'!$G$4:$H$69,2,FALSE),0)/4,0)</f>
        <v>0</v>
      </c>
      <c r="AQ125" s="6" t="s">
        <v>572</v>
      </c>
      <c r="AR125" s="28">
        <f>IFERROR(VLOOKUP(AQ125,'Начисление очков 2024'!$AA$4:$AB$69,2,FALSE),0)</f>
        <v>0</v>
      </c>
      <c r="AS125" s="32" t="s">
        <v>572</v>
      </c>
      <c r="AT125" s="31">
        <f>IFERROR(VLOOKUP(AS125,'Начисление очков 2024'!$G$4:$H$69,2,FALSE),0)</f>
        <v>0</v>
      </c>
      <c r="AU125" s="6">
        <v>2</v>
      </c>
      <c r="AV125" s="28">
        <f>IFERROR(VLOOKUP(AU125,'Начисление очков 2023'!$V$4:$W$69,2,FALSE),0)</f>
        <v>90</v>
      </c>
      <c r="AW125" s="32" t="s">
        <v>572</v>
      </c>
      <c r="AX125" s="31">
        <f>IFERROR(VLOOKUP(AW125,'Начисление очков 2024'!$Q$4:$R$69,2,FALSE),0)</f>
        <v>0</v>
      </c>
      <c r="AY125" s="6" t="s">
        <v>572</v>
      </c>
      <c r="AZ125" s="28">
        <f>IFERROR(VLOOKUP(AY125,'Начисление очков 2024'!$AA$4:$AB$69,2,FALSE),0)</f>
        <v>0</v>
      </c>
      <c r="BA125" s="32" t="s">
        <v>572</v>
      </c>
      <c r="BB125" s="31">
        <f>ROUND(IFERROR(VLOOKUP(BA125,'Начисление очков 2024'!$G$4:$H$69,2,FALSE),0)/4,0)</f>
        <v>0</v>
      </c>
      <c r="BC125" s="6" t="s">
        <v>572</v>
      </c>
      <c r="BD125" s="28">
        <f>IFERROR(VLOOKUP(BC125,'Начисление очков 2023'!$AA$4:$AB$69,2,FALSE),0)</f>
        <v>0</v>
      </c>
      <c r="BE125" s="32" t="s">
        <v>572</v>
      </c>
      <c r="BF125" s="31">
        <f>IFERROR(VLOOKUP(BE125,'Начисление очков 2024'!$G$4:$H$69,2,FALSE),0)</f>
        <v>0</v>
      </c>
      <c r="BG125" s="6" t="s">
        <v>572</v>
      </c>
      <c r="BH125" s="28">
        <f>IFERROR(VLOOKUP(BG125,'Начисление очков 2024'!$Q$4:$R$69,2,FALSE),0)</f>
        <v>0</v>
      </c>
      <c r="BI125" s="32" t="s">
        <v>572</v>
      </c>
      <c r="BJ125" s="31">
        <f>IFERROR(VLOOKUP(BI125,'Начисление очков 2024'!$AA$4:$AB$69,2,FALSE),0)</f>
        <v>0</v>
      </c>
      <c r="BK125" s="6" t="s">
        <v>572</v>
      </c>
      <c r="BL125" s="28">
        <f>IFERROR(VLOOKUP(BK125,'Начисление очков 2023'!$V$4:$W$69,2,FALSE),0)</f>
        <v>0</v>
      </c>
      <c r="BM125" s="32" t="s">
        <v>572</v>
      </c>
      <c r="BN125" s="31">
        <f>ROUND(IFERROR(VLOOKUP(BM125,'Начисление очков 2023'!$L$4:$M$69,2,FALSE),0)/4,0)</f>
        <v>0</v>
      </c>
      <c r="BO125" s="6" t="s">
        <v>572</v>
      </c>
      <c r="BP125" s="28">
        <f>IFERROR(VLOOKUP(BO125,'Начисление очков 2023'!$AA$4:$AB$69,2,FALSE),0)</f>
        <v>0</v>
      </c>
      <c r="BQ125" s="32" t="s">
        <v>572</v>
      </c>
      <c r="BR125" s="31">
        <f>ROUND(IFERROR(VLOOKUP(BQ125,'Начисление очков 2023'!$L$4:$M$69,2,FALSE),0)/4,0)</f>
        <v>0</v>
      </c>
      <c r="BS125" s="6" t="s">
        <v>572</v>
      </c>
      <c r="BT125" s="28">
        <f>IFERROR(VLOOKUP(BS125,'Начисление очков 2023'!$AA$4:$AB$69,2,FALSE),0)</f>
        <v>0</v>
      </c>
      <c r="BU125" s="32">
        <v>18</v>
      </c>
      <c r="BV125" s="31">
        <f>IFERROR(VLOOKUP(BU125,'Начисление очков 2023'!$L$4:$M$69,2,FALSE),0)</f>
        <v>22</v>
      </c>
      <c r="BW125" s="6" t="s">
        <v>572</v>
      </c>
      <c r="BX125" s="28">
        <f>IFERROR(VLOOKUP(BW125,'Начисление очков 2023'!$AA$4:$AB$69,2,FALSE),0)</f>
        <v>0</v>
      </c>
      <c r="BY125" s="32" t="s">
        <v>572</v>
      </c>
      <c r="BZ125" s="31">
        <f>IFERROR(VLOOKUP(BY125,'Начисление очков 2023'!$AF$4:$AG$69,2,FALSE),0)</f>
        <v>0</v>
      </c>
      <c r="CA125" s="6" t="s">
        <v>572</v>
      </c>
      <c r="CB125" s="28">
        <f>IFERROR(VLOOKUP(CA125,'Начисление очков 2023'!$V$4:$W$69,2,FALSE),0)</f>
        <v>0</v>
      </c>
      <c r="CC125" s="32" t="s">
        <v>572</v>
      </c>
      <c r="CD125" s="31">
        <f>IFERROR(VLOOKUP(CC125,'Начисление очков 2023'!$AA$4:$AB$69,2,FALSE),0)</f>
        <v>0</v>
      </c>
      <c r="CE125" s="47"/>
      <c r="CF125" s="96"/>
      <c r="CG125" s="32" t="s">
        <v>572</v>
      </c>
      <c r="CH125" s="31">
        <f>IFERROR(VLOOKUP(CG125,'Начисление очков 2023'!$AA$4:$AB$69,2,FALSE),0)</f>
        <v>0</v>
      </c>
      <c r="CI125" s="6" t="s">
        <v>572</v>
      </c>
      <c r="CJ125" s="28">
        <f>IFERROR(VLOOKUP(CI125,'Начисление очков 2023_1'!$B$4:$C$117,2,FALSE),0)</f>
        <v>0</v>
      </c>
      <c r="CK125" s="32" t="s">
        <v>572</v>
      </c>
      <c r="CL125" s="31">
        <f>IFERROR(VLOOKUP(CK125,'Начисление очков 2023'!$V$4:$W$69,2,FALSE),0)</f>
        <v>0</v>
      </c>
      <c r="CM125" s="6" t="s">
        <v>572</v>
      </c>
      <c r="CN125" s="28">
        <f>IFERROR(VLOOKUP(CM125,'Начисление очков 2023'!$AF$4:$AG$69,2,FALSE),0)</f>
        <v>0</v>
      </c>
      <c r="CO125" s="32" t="s">
        <v>572</v>
      </c>
      <c r="CP125" s="31">
        <f>IFERROR(VLOOKUP(CO125,'Начисление очков 2023'!$G$4:$H$69,2,FALSE),0)</f>
        <v>0</v>
      </c>
      <c r="CQ125" s="6" t="s">
        <v>572</v>
      </c>
      <c r="CR125" s="28">
        <f>IFERROR(VLOOKUP(CQ125,'Начисление очков 2023'!$AA$4:$AB$69,2,FALSE),0)</f>
        <v>0</v>
      </c>
      <c r="CS125" s="32" t="s">
        <v>572</v>
      </c>
      <c r="CT125" s="31">
        <f>IFERROR(VLOOKUP(CS125,'Начисление очков 2023'!$Q$4:$R$69,2,FALSE),0)</f>
        <v>0</v>
      </c>
      <c r="CU125" s="6" t="s">
        <v>572</v>
      </c>
      <c r="CV125" s="28">
        <f>IFERROR(VLOOKUP(CU125,'Начисление очков 2023'!$AF$4:$AG$69,2,FALSE),0)</f>
        <v>0</v>
      </c>
      <c r="CW125" s="32" t="s">
        <v>572</v>
      </c>
      <c r="CX125" s="31">
        <f>IFERROR(VLOOKUP(CW125,'Начисление очков 2023'!$AA$4:$AB$69,2,FALSE),0)</f>
        <v>0</v>
      </c>
      <c r="CY125" s="6" t="s">
        <v>572</v>
      </c>
      <c r="CZ125" s="28">
        <f>IFERROR(VLOOKUP(CY125,'Начисление очков 2023'!$AA$4:$AB$69,2,FALSE),0)</f>
        <v>0</v>
      </c>
      <c r="DA125" s="32" t="s">
        <v>572</v>
      </c>
      <c r="DB125" s="31">
        <f>IFERROR(VLOOKUP(DA125,'Начисление очков 2023'!$L$4:$M$69,2,FALSE),0)</f>
        <v>0</v>
      </c>
      <c r="DC125" s="6" t="s">
        <v>572</v>
      </c>
      <c r="DD125" s="28">
        <f>IFERROR(VLOOKUP(DC125,'Начисление очков 2023'!$L$4:$M$69,2,FALSE),0)</f>
        <v>0</v>
      </c>
      <c r="DE125" s="32" t="s">
        <v>572</v>
      </c>
      <c r="DF125" s="31">
        <f>IFERROR(VLOOKUP(DE125,'Начисление очков 2023'!$G$4:$H$69,2,FALSE),0)</f>
        <v>0</v>
      </c>
      <c r="DG125" s="6" t="s">
        <v>572</v>
      </c>
      <c r="DH125" s="28">
        <f>IFERROR(VLOOKUP(DG125,'Начисление очков 2023'!$AA$4:$AB$69,2,FALSE),0)</f>
        <v>0</v>
      </c>
      <c r="DI125" s="32" t="s">
        <v>572</v>
      </c>
      <c r="DJ125" s="31">
        <f>IFERROR(VLOOKUP(DI125,'Начисление очков 2023'!$AF$4:$AG$69,2,FALSE),0)</f>
        <v>0</v>
      </c>
      <c r="DK125" s="6" t="s">
        <v>572</v>
      </c>
      <c r="DL125" s="28">
        <f>IFERROR(VLOOKUP(DK125,'Начисление очков 2023'!$V$4:$W$69,2,FALSE),0)</f>
        <v>0</v>
      </c>
      <c r="DM125" s="32" t="s">
        <v>572</v>
      </c>
      <c r="DN125" s="31">
        <f>IFERROR(VLOOKUP(DM125,'Начисление очков 2023'!$Q$4:$R$69,2,FALSE),0)</f>
        <v>0</v>
      </c>
      <c r="DO125" s="6" t="s">
        <v>572</v>
      </c>
      <c r="DP125" s="28">
        <f>IFERROR(VLOOKUP(DO125,'Начисление очков 2023'!$AA$4:$AB$69,2,FALSE),0)</f>
        <v>0</v>
      </c>
      <c r="DQ125" s="32" t="s">
        <v>572</v>
      </c>
      <c r="DR125" s="31">
        <f>IFERROR(VLOOKUP(DQ125,'Начисление очков 2023'!$AA$4:$AB$69,2,FALSE),0)</f>
        <v>0</v>
      </c>
      <c r="DS125" s="6" t="s">
        <v>572</v>
      </c>
      <c r="DT125" s="28">
        <f>IFERROR(VLOOKUP(DS125,'Начисление очков 2023'!$AA$4:$AB$69,2,FALSE),0)</f>
        <v>0</v>
      </c>
      <c r="DU125" s="32" t="s">
        <v>572</v>
      </c>
      <c r="DV125" s="31">
        <f>IFERROR(VLOOKUP(DU125,'Начисление очков 2023'!$AF$4:$AG$69,2,FALSE),0)</f>
        <v>0</v>
      </c>
      <c r="DW125" s="6" t="s">
        <v>572</v>
      </c>
      <c r="DX125" s="28">
        <f>IFERROR(VLOOKUP(DW125,'Начисление очков 2023'!$AA$4:$AB$69,2,FALSE),0)</f>
        <v>0</v>
      </c>
      <c r="DY125" s="32" t="s">
        <v>572</v>
      </c>
      <c r="DZ125" s="31">
        <f>IFERROR(VLOOKUP(DY125,'Начисление очков 2023'!$B$4:$C$69,2,FALSE),0)</f>
        <v>0</v>
      </c>
      <c r="EA125" s="6" t="s">
        <v>572</v>
      </c>
      <c r="EB125" s="28">
        <f>IFERROR(VLOOKUP(EA125,'Начисление очков 2023'!$AA$4:$AB$69,2,FALSE),0)</f>
        <v>0</v>
      </c>
      <c r="EC125" s="32" t="s">
        <v>572</v>
      </c>
      <c r="ED125" s="31">
        <f>IFERROR(VLOOKUP(EC125,'Начисление очков 2023'!$V$4:$W$69,2,FALSE),0)</f>
        <v>0</v>
      </c>
      <c r="EE125" s="6" t="s">
        <v>572</v>
      </c>
      <c r="EF125" s="28">
        <f>IFERROR(VLOOKUP(EE125,'Начисление очков 2023'!$AA$4:$AB$69,2,FALSE),0)</f>
        <v>0</v>
      </c>
      <c r="EG125" s="32" t="s">
        <v>572</v>
      </c>
      <c r="EH125" s="31">
        <f>IFERROR(VLOOKUP(EG125,'Начисление очков 2023'!$AA$4:$AB$69,2,FALSE),0)</f>
        <v>0</v>
      </c>
      <c r="EI125" s="6">
        <v>48</v>
      </c>
      <c r="EJ125" s="28">
        <f>IFERROR(VLOOKUP(EI125,'Начисление очков 2023'!$G$4:$H$69,2,FALSE),0)</f>
        <v>2</v>
      </c>
      <c r="EK125" s="32" t="s">
        <v>572</v>
      </c>
      <c r="EL125" s="31">
        <f>IFERROR(VLOOKUP(EK125,'Начисление очков 2023'!$V$4:$W$69,2,FALSE),0)</f>
        <v>0</v>
      </c>
      <c r="EM125" s="6" t="s">
        <v>572</v>
      </c>
      <c r="EN125" s="28">
        <f>IFERROR(VLOOKUP(EM125,'Начисление очков 2023'!$B$4:$C$101,2,FALSE),0)</f>
        <v>0</v>
      </c>
      <c r="EO125" s="32" t="s">
        <v>572</v>
      </c>
      <c r="EP125" s="31">
        <f>IFERROR(VLOOKUP(EO125,'Начисление очков 2023'!$AA$4:$AB$69,2,FALSE),0)</f>
        <v>0</v>
      </c>
      <c r="EQ125" s="6" t="s">
        <v>572</v>
      </c>
      <c r="ER125" s="28">
        <f>IFERROR(VLOOKUP(EQ125,'Начисление очков 2023'!$AF$4:$AG$69,2,FALSE),0)</f>
        <v>0</v>
      </c>
      <c r="ES125" s="32" t="s">
        <v>572</v>
      </c>
      <c r="ET125" s="31">
        <f>IFERROR(VLOOKUP(ES125,'Начисление очков 2023'!$B$4:$C$101,2,FALSE),0)</f>
        <v>0</v>
      </c>
      <c r="EU125" s="6" t="s">
        <v>572</v>
      </c>
      <c r="EV125" s="28">
        <f>IFERROR(VLOOKUP(EU125,'Начисление очков 2023'!$G$4:$H$69,2,FALSE),0)</f>
        <v>0</v>
      </c>
      <c r="EW125" s="32" t="s">
        <v>572</v>
      </c>
      <c r="EX125" s="31">
        <f>IFERROR(VLOOKUP(EW125,'Начисление очков 2023'!$AA$4:$AB$69,2,FALSE),0)</f>
        <v>0</v>
      </c>
      <c r="EY125" s="6"/>
      <c r="EZ125" s="28">
        <f>IFERROR(VLOOKUP(EY125,'Начисление очков 2023'!$AA$4:$AB$69,2,FALSE),0)</f>
        <v>0</v>
      </c>
      <c r="FA125" s="32" t="s">
        <v>572</v>
      </c>
      <c r="FB125" s="31">
        <f>IFERROR(VLOOKUP(FA125,'Начисление очков 2023'!$L$4:$M$69,2,FALSE),0)</f>
        <v>0</v>
      </c>
      <c r="FC125" s="6" t="s">
        <v>572</v>
      </c>
      <c r="FD125" s="28">
        <f>IFERROR(VLOOKUP(FC125,'Начисление очков 2023'!$AF$4:$AG$69,2,FALSE),0)</f>
        <v>0</v>
      </c>
      <c r="FE125" s="32" t="s">
        <v>572</v>
      </c>
      <c r="FF125" s="31">
        <f>IFERROR(VLOOKUP(FE125,'Начисление очков 2023'!$AA$4:$AB$69,2,FALSE),0)</f>
        <v>0</v>
      </c>
      <c r="FG125" s="6" t="s">
        <v>572</v>
      </c>
      <c r="FH125" s="28">
        <f>IFERROR(VLOOKUP(FG125,'Начисление очков 2023'!$G$4:$H$69,2,FALSE),0)</f>
        <v>0</v>
      </c>
      <c r="FI125" s="32" t="s">
        <v>572</v>
      </c>
      <c r="FJ125" s="31">
        <f>IFERROR(VLOOKUP(FI125,'Начисление очков 2023'!$AA$4:$AB$69,2,FALSE),0)</f>
        <v>0</v>
      </c>
      <c r="FK125" s="6" t="s">
        <v>572</v>
      </c>
      <c r="FL125" s="28">
        <f>IFERROR(VLOOKUP(FK125,'Начисление очков 2023'!$AA$4:$AB$69,2,FALSE),0)</f>
        <v>0</v>
      </c>
      <c r="FM125" s="32" t="s">
        <v>572</v>
      </c>
      <c r="FN125" s="31">
        <f>IFERROR(VLOOKUP(FM125,'Начисление очков 2023'!$AA$4:$AB$69,2,FALSE),0)</f>
        <v>0</v>
      </c>
      <c r="FO125" s="6" t="s">
        <v>572</v>
      </c>
      <c r="FP125" s="28">
        <f>IFERROR(VLOOKUP(FO125,'Начисление очков 2023'!$AF$4:$AG$69,2,FALSE),0)</f>
        <v>0</v>
      </c>
      <c r="FQ125" s="109">
        <v>117</v>
      </c>
      <c r="FR125" s="110">
        <v>-2</v>
      </c>
      <c r="FS125" s="110"/>
      <c r="FT125" s="109">
        <v>3</v>
      </c>
      <c r="FU125" s="111"/>
      <c r="FV125" s="108">
        <v>119</v>
      </c>
      <c r="FW125" s="106">
        <v>0</v>
      </c>
      <c r="FX125" s="107" t="s">
        <v>563</v>
      </c>
      <c r="FY125" s="108">
        <v>119</v>
      </c>
      <c r="FZ125" s="127" t="s">
        <v>572</v>
      </c>
      <c r="GA125" s="121">
        <f>IFERROR(VLOOKUP(FZ125,'Начисление очков 2023'!$AA$4:$AB$69,2,FALSE),0)</f>
        <v>0</v>
      </c>
    </row>
    <row r="126" spans="1:183" ht="15.95" customHeight="1" x14ac:dyDescent="0.25">
      <c r="B126" s="6" t="str">
        <f>IFERROR(INDEX('Ласт турнир'!$A$1:$A$96,MATCH($D126,'Ласт турнир'!$B$1:$B$96,0)),"")</f>
        <v/>
      </c>
      <c r="D126" s="39" t="s">
        <v>389</v>
      </c>
      <c r="E126" s="40">
        <f>E125+1</f>
        <v>117</v>
      </c>
      <c r="F126" s="59">
        <f>IF(FQ126=0," ",IF(FQ126-E126=0," ",FQ126-E126))</f>
        <v>1</v>
      </c>
      <c r="G126" s="44"/>
      <c r="H126" s="54">
        <v>3.5</v>
      </c>
      <c r="I126" s="134"/>
      <c r="J126" s="139">
        <f>AB126+AP126+BB126+BN126+BR126+SUMPRODUCT(LARGE((T126,V126,X126,Z126,AD126,AF126,AH126,AJ126,AL126,AN126,AR126,AT126,AV126,AX126,AZ126,BD126,BF126,BH126,BJ126,BL126,BP126,BT126,BV126,BX126,BZ126,CB126,CD126,CF126,CH126,CJ126,CL126,CN126,CP126,CR126,CT126,CV126,CX126,CZ126,DB126,DD126,DF126,DH126,DJ126,DL126,DN126,DP126,DR126,DT126,DV126,DX126,DZ126,EB126,ED126,EF126,EH126,EJ126,EL126,EN126,EP126,ER126,ET126,EV126,EX126,EZ126,FB126,FD126,FF126,FH126,FJ126,FL126,FN126,FP126),{1,2,3,4,5,6,7,8}))</f>
        <v>119</v>
      </c>
      <c r="K126" s="135">
        <f>J126-FV126</f>
        <v>0</v>
      </c>
      <c r="L126" s="140" t="str">
        <f>IF(SUMIF(S126:FP126,"&lt;0")&lt;&gt;0,SUMIF(S126:FP126,"&lt;0")*(-1)," ")</f>
        <v xml:space="preserve"> </v>
      </c>
      <c r="M126" s="141">
        <f>T126+V126+X126+Z126+AB126+AD126+AF126+AH126+AJ126+AL126+AN126+AP126+AR126+AT126+AV126+AX126+AZ126+BB126+BD126+BF126+BH126+BJ126+BL126+BN126+BP126+BR126+BT126+BV126+BX126+BZ126+CB126+CD126+CF126+CH126+CJ126+CL126+CN126+CP126+CR126+CT126+CV126+CX126+CZ126+DB126+DD126+DF126+DH126+DJ126+DL126+DN126+DP126+DR126+DT126+DV126+DX126+DZ126+EB126+ED126+EF126+EH126+EJ126+EL126+EN126+EP126+ER126+ET126+EV126+EX126+EZ126+FB126+FD126+FF126+FH126+FJ126+FL126+FN126+FP126</f>
        <v>119</v>
      </c>
      <c r="N126" s="135">
        <f>M126-FY126</f>
        <v>0</v>
      </c>
      <c r="O126" s="136">
        <f>ROUNDUP(COUNTIF(S126:FP126,"&gt; 0")/2,0)</f>
        <v>9</v>
      </c>
      <c r="P126" s="142">
        <f>IF(O126=0,"-",IF(O126-R126&gt;8,J126/(8+R126),J126/O126))</f>
        <v>13.222222222222221</v>
      </c>
      <c r="Q126" s="145">
        <f>IF(OR(M126=0,O126=0),"-",M126/O126)</f>
        <v>13.222222222222221</v>
      </c>
      <c r="R126" s="150">
        <f>+IF(AA126="",0,1)+IF(AO126="",0,1)++IF(BA126="",0,1)+IF(BM126="",0,1)+IF(BQ126="",0,1)</f>
        <v>1</v>
      </c>
      <c r="S126" s="6" t="s">
        <v>572</v>
      </c>
      <c r="T126" s="28">
        <f>IFERROR(VLOOKUP(S126,'Начисление очков 2024'!$AA$4:$AB$69,2,FALSE),0)</f>
        <v>0</v>
      </c>
      <c r="U126" s="32" t="s">
        <v>572</v>
      </c>
      <c r="V126" s="31">
        <f>IFERROR(VLOOKUP(U126,'Начисление очков 2024'!$AA$4:$AB$69,2,FALSE),0)</f>
        <v>0</v>
      </c>
      <c r="W126" s="6" t="s">
        <v>572</v>
      </c>
      <c r="X126" s="28">
        <f>IFERROR(VLOOKUP(W126,'Начисление очков 2024'!$L$4:$M$69,2,FALSE),0)</f>
        <v>0</v>
      </c>
      <c r="Y126" s="32" t="s">
        <v>572</v>
      </c>
      <c r="Z126" s="31">
        <f>IFERROR(VLOOKUP(Y126,'Начисление очков 2024'!$AA$4:$AB$69,2,FALSE),0)</f>
        <v>0</v>
      </c>
      <c r="AA126" s="6">
        <v>32</v>
      </c>
      <c r="AB126" s="28">
        <f>ROUND(IFERROR(VLOOKUP(AA126,'Начисление очков 2024'!$L$4:$M$69,2,FALSE),0)/4,0)</f>
        <v>3</v>
      </c>
      <c r="AC126" s="32" t="s">
        <v>572</v>
      </c>
      <c r="AD126" s="31">
        <f>IFERROR(VLOOKUP(AC126,'Начисление очков 2024'!$AA$4:$AB$69,2,FALSE),0)</f>
        <v>0</v>
      </c>
      <c r="AE126" s="6" t="s">
        <v>572</v>
      </c>
      <c r="AF126" s="28">
        <f>IFERROR(VLOOKUP(AE126,'Начисление очков 2024'!$AA$4:$AB$69,2,FALSE),0)</f>
        <v>0</v>
      </c>
      <c r="AG126" s="32" t="s">
        <v>572</v>
      </c>
      <c r="AH126" s="31">
        <f>IFERROR(VLOOKUP(AG126,'Начисление очков 2024'!$Q$4:$R$69,2,FALSE),0)</f>
        <v>0</v>
      </c>
      <c r="AI126" s="6" t="s">
        <v>572</v>
      </c>
      <c r="AJ126" s="28">
        <f>IFERROR(VLOOKUP(AI126,'Начисление очков 2024'!$AA$4:$AB$69,2,FALSE),0)</f>
        <v>0</v>
      </c>
      <c r="AK126" s="32">
        <v>8</v>
      </c>
      <c r="AL126" s="31">
        <f>IFERROR(VLOOKUP(AK126,'Начисление очков 2024'!$AA$4:$AB$69,2,FALSE),0)</f>
        <v>10</v>
      </c>
      <c r="AM126" s="6" t="s">
        <v>572</v>
      </c>
      <c r="AN126" s="28">
        <f>IFERROR(VLOOKUP(AM126,'Начисление очков 2023'!$AF$4:$AG$69,2,FALSE),0)</f>
        <v>0</v>
      </c>
      <c r="AO126" s="32" t="s">
        <v>572</v>
      </c>
      <c r="AP126" s="31">
        <f>ROUND(IFERROR(VLOOKUP(AO126,'Начисление очков 2024'!$G$4:$H$69,2,FALSE),0)/4,0)</f>
        <v>0</v>
      </c>
      <c r="AQ126" s="6" t="s">
        <v>572</v>
      </c>
      <c r="AR126" s="28">
        <f>IFERROR(VLOOKUP(AQ126,'Начисление очков 2024'!$AA$4:$AB$69,2,FALSE),0)</f>
        <v>0</v>
      </c>
      <c r="AS126" s="32" t="s">
        <v>572</v>
      </c>
      <c r="AT126" s="31">
        <f>IFERROR(VLOOKUP(AS126,'Начисление очков 2024'!$G$4:$H$69,2,FALSE),0)</f>
        <v>0</v>
      </c>
      <c r="AU126" s="6" t="s">
        <v>572</v>
      </c>
      <c r="AV126" s="28">
        <f>IFERROR(VLOOKUP(AU126,'Начисление очков 2023'!$V$4:$W$69,2,FALSE),0)</f>
        <v>0</v>
      </c>
      <c r="AW126" s="32" t="s">
        <v>572</v>
      </c>
      <c r="AX126" s="31">
        <f>IFERROR(VLOOKUP(AW126,'Начисление очков 2024'!$Q$4:$R$69,2,FALSE),0)</f>
        <v>0</v>
      </c>
      <c r="AY126" s="6">
        <v>6</v>
      </c>
      <c r="AZ126" s="28">
        <f>IFERROR(VLOOKUP(AY126,'Начисление очков 2024'!$AA$4:$AB$69,2,FALSE),0)</f>
        <v>11</v>
      </c>
      <c r="BA126" s="32" t="s">
        <v>572</v>
      </c>
      <c r="BB126" s="31">
        <f>ROUND(IFERROR(VLOOKUP(BA126,'Начисление очков 2024'!$G$4:$H$69,2,FALSE),0)/4,0)</f>
        <v>0</v>
      </c>
      <c r="BC126" s="6" t="s">
        <v>572</v>
      </c>
      <c r="BD126" s="28">
        <f>IFERROR(VLOOKUP(BC126,'Начисление очков 2023'!$AA$4:$AB$69,2,FALSE),0)</f>
        <v>0</v>
      </c>
      <c r="BE126" s="32" t="s">
        <v>572</v>
      </c>
      <c r="BF126" s="31">
        <f>IFERROR(VLOOKUP(BE126,'Начисление очков 2024'!$G$4:$H$69,2,FALSE),0)</f>
        <v>0</v>
      </c>
      <c r="BG126" s="6" t="s">
        <v>572</v>
      </c>
      <c r="BH126" s="28">
        <f>IFERROR(VLOOKUP(BG126,'Начисление очков 2024'!$Q$4:$R$69,2,FALSE),0)</f>
        <v>0</v>
      </c>
      <c r="BI126" s="32" t="s">
        <v>572</v>
      </c>
      <c r="BJ126" s="31">
        <f>IFERROR(VLOOKUP(BI126,'Начисление очков 2024'!$AA$4:$AB$69,2,FALSE),0)</f>
        <v>0</v>
      </c>
      <c r="BK126" s="6" t="s">
        <v>572</v>
      </c>
      <c r="BL126" s="28">
        <f>IFERROR(VLOOKUP(BK126,'Начисление очков 2023'!$V$4:$W$69,2,FALSE),0)</f>
        <v>0</v>
      </c>
      <c r="BM126" s="32" t="s">
        <v>572</v>
      </c>
      <c r="BN126" s="31">
        <f>ROUND(IFERROR(VLOOKUP(BM126,'Начисление очков 2023'!$L$4:$M$69,2,FALSE),0)/4,0)</f>
        <v>0</v>
      </c>
      <c r="BO126" s="6" t="s">
        <v>572</v>
      </c>
      <c r="BP126" s="28">
        <f>IFERROR(VLOOKUP(BO126,'Начисление очков 2023'!$AA$4:$AB$69,2,FALSE),0)</f>
        <v>0</v>
      </c>
      <c r="BQ126" s="32" t="s">
        <v>572</v>
      </c>
      <c r="BR126" s="31">
        <f>ROUND(IFERROR(VLOOKUP(BQ126,'Начисление очков 2023'!$L$4:$M$69,2,FALSE),0)/4,0)</f>
        <v>0</v>
      </c>
      <c r="BS126" s="6" t="s">
        <v>572</v>
      </c>
      <c r="BT126" s="28">
        <f>IFERROR(VLOOKUP(BS126,'Начисление очков 2023'!$AA$4:$AB$69,2,FALSE),0)</f>
        <v>0</v>
      </c>
      <c r="BU126" s="32" t="s">
        <v>572</v>
      </c>
      <c r="BV126" s="31">
        <f>IFERROR(VLOOKUP(BU126,'Начисление очков 2023'!$L$4:$M$69,2,FALSE),0)</f>
        <v>0</v>
      </c>
      <c r="BW126" s="6">
        <v>12</v>
      </c>
      <c r="BX126" s="28">
        <f>IFERROR(VLOOKUP(BW126,'Начисление очков 2023'!$AA$4:$AB$69,2,FALSE),0)</f>
        <v>8</v>
      </c>
      <c r="BY126" s="32" t="s">
        <v>572</v>
      </c>
      <c r="BZ126" s="31">
        <f>IFERROR(VLOOKUP(BY126,'Начисление очков 2023'!$AF$4:$AG$69,2,FALSE),0)</f>
        <v>0</v>
      </c>
      <c r="CA126" s="6" t="s">
        <v>572</v>
      </c>
      <c r="CB126" s="28">
        <f>IFERROR(VLOOKUP(CA126,'Начисление очков 2023'!$V$4:$W$69,2,FALSE),0)</f>
        <v>0</v>
      </c>
      <c r="CC126" s="32" t="s">
        <v>572</v>
      </c>
      <c r="CD126" s="31">
        <f>IFERROR(VLOOKUP(CC126,'Начисление очков 2023'!$AA$4:$AB$69,2,FALSE),0)</f>
        <v>0</v>
      </c>
      <c r="CE126" s="47"/>
      <c r="CF126" s="96"/>
      <c r="CG126" s="32" t="s">
        <v>572</v>
      </c>
      <c r="CH126" s="31">
        <f>IFERROR(VLOOKUP(CG126,'Начисление очков 2023'!$AA$4:$AB$69,2,FALSE),0)</f>
        <v>0</v>
      </c>
      <c r="CI126" s="6">
        <v>58</v>
      </c>
      <c r="CJ126" s="28">
        <f>IFERROR(VLOOKUP(CI126,'Начисление очков 2023_1'!$B$4:$C$117,2,FALSE),0)</f>
        <v>15</v>
      </c>
      <c r="CK126" s="32" t="s">
        <v>572</v>
      </c>
      <c r="CL126" s="31">
        <f>IFERROR(VLOOKUP(CK126,'Начисление очков 2023'!$V$4:$W$69,2,FALSE),0)</f>
        <v>0</v>
      </c>
      <c r="CM126" s="6" t="s">
        <v>572</v>
      </c>
      <c r="CN126" s="28">
        <f>IFERROR(VLOOKUP(CM126,'Начисление очков 2023'!$AF$4:$AG$69,2,FALSE),0)</f>
        <v>0</v>
      </c>
      <c r="CO126" s="32" t="s">
        <v>572</v>
      </c>
      <c r="CP126" s="31">
        <f>IFERROR(VLOOKUP(CO126,'Начисление очков 2023'!$G$4:$H$69,2,FALSE),0)</f>
        <v>0</v>
      </c>
      <c r="CQ126" s="6" t="s">
        <v>572</v>
      </c>
      <c r="CR126" s="28">
        <f>IFERROR(VLOOKUP(CQ126,'Начисление очков 2023'!$AA$4:$AB$69,2,FALSE),0)</f>
        <v>0</v>
      </c>
      <c r="CS126" s="32" t="s">
        <v>572</v>
      </c>
      <c r="CT126" s="31">
        <f>IFERROR(VLOOKUP(CS126,'Начисление очков 2023'!$Q$4:$R$69,2,FALSE),0)</f>
        <v>0</v>
      </c>
      <c r="CU126" s="6" t="s">
        <v>572</v>
      </c>
      <c r="CV126" s="28">
        <f>IFERROR(VLOOKUP(CU126,'Начисление очков 2023'!$AF$4:$AG$69,2,FALSE),0)</f>
        <v>0</v>
      </c>
      <c r="CW126" s="32" t="s">
        <v>572</v>
      </c>
      <c r="CX126" s="31">
        <f>IFERROR(VLOOKUP(CW126,'Начисление очков 2023'!$AA$4:$AB$69,2,FALSE),0)</f>
        <v>0</v>
      </c>
      <c r="CY126" s="6" t="s">
        <v>572</v>
      </c>
      <c r="CZ126" s="28">
        <f>IFERROR(VLOOKUP(CY126,'Начисление очков 2023'!$AA$4:$AB$69,2,FALSE),0)</f>
        <v>0</v>
      </c>
      <c r="DA126" s="32" t="s">
        <v>572</v>
      </c>
      <c r="DB126" s="31">
        <f>IFERROR(VLOOKUP(DA126,'Начисление очков 2023'!$L$4:$M$69,2,FALSE),0)</f>
        <v>0</v>
      </c>
      <c r="DC126" s="6" t="s">
        <v>572</v>
      </c>
      <c r="DD126" s="28">
        <f>IFERROR(VLOOKUP(DC126,'Начисление очков 2023'!$L$4:$M$69,2,FALSE),0)</f>
        <v>0</v>
      </c>
      <c r="DE126" s="32" t="s">
        <v>572</v>
      </c>
      <c r="DF126" s="31">
        <f>IFERROR(VLOOKUP(DE126,'Начисление очков 2023'!$G$4:$H$69,2,FALSE),0)</f>
        <v>0</v>
      </c>
      <c r="DG126" s="6" t="s">
        <v>572</v>
      </c>
      <c r="DH126" s="28">
        <f>IFERROR(VLOOKUP(DG126,'Начисление очков 2023'!$AA$4:$AB$69,2,FALSE),0)</f>
        <v>0</v>
      </c>
      <c r="DI126" s="32" t="s">
        <v>572</v>
      </c>
      <c r="DJ126" s="31">
        <f>IFERROR(VLOOKUP(DI126,'Начисление очков 2023'!$AF$4:$AG$69,2,FALSE),0)</f>
        <v>0</v>
      </c>
      <c r="DK126" s="6" t="s">
        <v>572</v>
      </c>
      <c r="DL126" s="28">
        <f>IFERROR(VLOOKUP(DK126,'Начисление очков 2023'!$V$4:$W$69,2,FALSE),0)</f>
        <v>0</v>
      </c>
      <c r="DM126" s="32">
        <v>8</v>
      </c>
      <c r="DN126" s="31">
        <f>IFERROR(VLOOKUP(DM126,'Начисление очков 2023'!$Q$4:$R$69,2,FALSE),0)</f>
        <v>38</v>
      </c>
      <c r="DO126" s="6" t="s">
        <v>572</v>
      </c>
      <c r="DP126" s="28">
        <f>IFERROR(VLOOKUP(DO126,'Начисление очков 2023'!$AA$4:$AB$69,2,FALSE),0)</f>
        <v>0</v>
      </c>
      <c r="DQ126" s="32" t="s">
        <v>572</v>
      </c>
      <c r="DR126" s="31">
        <f>IFERROR(VLOOKUP(DQ126,'Начисление очков 2023'!$AA$4:$AB$69,2,FALSE),0)</f>
        <v>0</v>
      </c>
      <c r="DS126" s="6" t="s">
        <v>572</v>
      </c>
      <c r="DT126" s="28">
        <f>IFERROR(VLOOKUP(DS126,'Начисление очков 2023'!$AA$4:$AB$69,2,FALSE),0)</f>
        <v>0</v>
      </c>
      <c r="DU126" s="32" t="s">
        <v>572</v>
      </c>
      <c r="DV126" s="31">
        <f>IFERROR(VLOOKUP(DU126,'Начисление очков 2023'!$AF$4:$AG$69,2,FALSE),0)</f>
        <v>0</v>
      </c>
      <c r="DW126" s="6" t="s">
        <v>572</v>
      </c>
      <c r="DX126" s="28">
        <f>IFERROR(VLOOKUP(DW126,'Начисление очков 2023'!$AA$4:$AB$69,2,FALSE),0)</f>
        <v>0</v>
      </c>
      <c r="DY126" s="32" t="s">
        <v>572</v>
      </c>
      <c r="DZ126" s="31">
        <f>IFERROR(VLOOKUP(DY126,'Начисление очков 2023'!$B$4:$C$69,2,FALSE),0)</f>
        <v>0</v>
      </c>
      <c r="EA126" s="6" t="s">
        <v>572</v>
      </c>
      <c r="EB126" s="28">
        <f>IFERROR(VLOOKUP(EA126,'Начисление очков 2023'!$AA$4:$AB$69,2,FALSE),0)</f>
        <v>0</v>
      </c>
      <c r="EC126" s="32" t="s">
        <v>572</v>
      </c>
      <c r="ED126" s="31">
        <f>IFERROR(VLOOKUP(EC126,'Начисление очков 2023'!$V$4:$W$69,2,FALSE),0)</f>
        <v>0</v>
      </c>
      <c r="EE126" s="6" t="s">
        <v>572</v>
      </c>
      <c r="EF126" s="28">
        <f>IFERROR(VLOOKUP(EE126,'Начисление очков 2023'!$AA$4:$AB$69,2,FALSE),0)</f>
        <v>0</v>
      </c>
      <c r="EG126" s="32" t="s">
        <v>572</v>
      </c>
      <c r="EH126" s="31">
        <f>IFERROR(VLOOKUP(EG126,'Начисление очков 2023'!$AA$4:$AB$69,2,FALSE),0)</f>
        <v>0</v>
      </c>
      <c r="EI126" s="6" t="s">
        <v>572</v>
      </c>
      <c r="EJ126" s="28">
        <f>IFERROR(VLOOKUP(EI126,'Начисление очков 2023'!$G$4:$H$69,2,FALSE),0)</f>
        <v>0</v>
      </c>
      <c r="EK126" s="32" t="s">
        <v>572</v>
      </c>
      <c r="EL126" s="31">
        <f>IFERROR(VLOOKUP(EK126,'Начисление очков 2023'!$V$4:$W$69,2,FALSE),0)</f>
        <v>0</v>
      </c>
      <c r="EM126" s="6">
        <v>64</v>
      </c>
      <c r="EN126" s="28">
        <f>IFERROR(VLOOKUP(EM126,'Начисление очков 2023'!$B$4:$C$101,2,FALSE),0)</f>
        <v>14</v>
      </c>
      <c r="EO126" s="32" t="s">
        <v>572</v>
      </c>
      <c r="EP126" s="31">
        <f>IFERROR(VLOOKUP(EO126,'Начисление очков 2023'!$AA$4:$AB$69,2,FALSE),0)</f>
        <v>0</v>
      </c>
      <c r="EQ126" s="6" t="s">
        <v>572</v>
      </c>
      <c r="ER126" s="28">
        <f>IFERROR(VLOOKUP(EQ126,'Начисление очков 2023'!$AF$4:$AG$69,2,FALSE),0)</f>
        <v>0</v>
      </c>
      <c r="ES126" s="32" t="s">
        <v>572</v>
      </c>
      <c r="ET126" s="31">
        <f>IFERROR(VLOOKUP(ES126,'Начисление очков 2023'!$B$4:$C$101,2,FALSE),0)</f>
        <v>0</v>
      </c>
      <c r="EU126" s="6" t="s">
        <v>572</v>
      </c>
      <c r="EV126" s="28">
        <f>IFERROR(VLOOKUP(EU126,'Начисление очков 2023'!$G$4:$H$69,2,FALSE),0)</f>
        <v>0</v>
      </c>
      <c r="EW126" s="32" t="s">
        <v>572</v>
      </c>
      <c r="EX126" s="31">
        <f>IFERROR(VLOOKUP(EW126,'Начисление очков 2023'!$AA$4:$AB$69,2,FALSE),0)</f>
        <v>0</v>
      </c>
      <c r="EY126" s="6">
        <v>8</v>
      </c>
      <c r="EZ126" s="28">
        <f>IFERROR(VLOOKUP(EY126,'Начисление очков 2023'!$AA$4:$AB$69,2,FALSE),0)</f>
        <v>10</v>
      </c>
      <c r="FA126" s="32" t="s">
        <v>572</v>
      </c>
      <c r="FB126" s="31">
        <f>IFERROR(VLOOKUP(FA126,'Начисление очков 2023'!$L$4:$M$69,2,FALSE),0)</f>
        <v>0</v>
      </c>
      <c r="FC126" s="6" t="s">
        <v>572</v>
      </c>
      <c r="FD126" s="28">
        <f>IFERROR(VLOOKUP(FC126,'Начисление очков 2023'!$AF$4:$AG$69,2,FALSE),0)</f>
        <v>0</v>
      </c>
      <c r="FE126" s="32" t="s">
        <v>572</v>
      </c>
      <c r="FF126" s="31">
        <f>IFERROR(VLOOKUP(FE126,'Начисление очков 2023'!$AA$4:$AB$69,2,FALSE),0)</f>
        <v>0</v>
      </c>
      <c r="FG126" s="6" t="s">
        <v>572</v>
      </c>
      <c r="FH126" s="28">
        <f>IFERROR(VLOOKUP(FG126,'Начисление очков 2023'!$G$4:$H$69,2,FALSE),0)</f>
        <v>0</v>
      </c>
      <c r="FI126" s="32" t="s">
        <v>572</v>
      </c>
      <c r="FJ126" s="31">
        <f>IFERROR(VLOOKUP(FI126,'Начисление очков 2023'!$AA$4:$AB$69,2,FALSE),0)</f>
        <v>0</v>
      </c>
      <c r="FK126" s="6" t="s">
        <v>572</v>
      </c>
      <c r="FL126" s="28">
        <f>IFERROR(VLOOKUP(FK126,'Начисление очков 2023'!$AA$4:$AB$69,2,FALSE),0)</f>
        <v>0</v>
      </c>
      <c r="FM126" s="32">
        <v>8</v>
      </c>
      <c r="FN126" s="31">
        <f>IFERROR(VLOOKUP(FM126,'Начисление очков 2023'!$AA$4:$AB$69,2,FALSE),0)</f>
        <v>10</v>
      </c>
      <c r="FO126" s="6" t="s">
        <v>572</v>
      </c>
      <c r="FP126" s="28">
        <f>IFERROR(VLOOKUP(FO126,'Начисление очков 2023'!$AF$4:$AG$69,2,FALSE),0)</f>
        <v>0</v>
      </c>
      <c r="FQ126" s="109">
        <v>118</v>
      </c>
      <c r="FR126" s="110">
        <v>-2</v>
      </c>
      <c r="FS126" s="110"/>
      <c r="FT126" s="109">
        <v>3.5</v>
      </c>
      <c r="FU126" s="111"/>
      <c r="FV126" s="108">
        <v>119</v>
      </c>
      <c r="FW126" s="106">
        <v>0</v>
      </c>
      <c r="FX126" s="107" t="s">
        <v>563</v>
      </c>
      <c r="FY126" s="108">
        <v>119</v>
      </c>
      <c r="FZ126" s="127" t="s">
        <v>572</v>
      </c>
      <c r="GA126" s="121">
        <f>IFERROR(VLOOKUP(FZ126,'Начисление очков 2023'!$AA$4:$AB$69,2,FALSE),0)</f>
        <v>0</v>
      </c>
    </row>
    <row r="127" spans="1:183" ht="15.95" customHeight="1" x14ac:dyDescent="0.25">
      <c r="A127" s="1"/>
      <c r="B127" s="6" t="str">
        <f>IFERROR(INDEX('Ласт турнир'!$A$1:$A$96,MATCH($D127,'Ласт турнир'!$B$1:$B$96,0)),"")</f>
        <v/>
      </c>
      <c r="C127" s="1"/>
      <c r="D127" s="39" t="s">
        <v>761</v>
      </c>
      <c r="E127" s="40">
        <f>E126+1</f>
        <v>118</v>
      </c>
      <c r="F127" s="59">
        <f>IF(FQ127=0," ",IF(FQ127-E127=0," ",FQ127-E127))</f>
        <v>1</v>
      </c>
      <c r="G127" s="44"/>
      <c r="H127" s="54">
        <v>4</v>
      </c>
      <c r="I127" s="134"/>
      <c r="J127" s="139">
        <f>AB127+AP127+BB127+BN127+BR127+SUMPRODUCT(LARGE((T127,V127,X127,Z127,AD127,AF127,AH127,AJ127,AL127,AN127,AR127,AT127,AV127,AX127,AZ127,BD127,BF127,BH127,BJ127,BL127,BP127,BT127,BV127,BX127,BZ127,CB127,CD127,CF127,CH127,CJ127,CL127,CN127,CP127,CR127,CT127,CV127,CX127,CZ127,DB127,DD127,DF127,DH127,DJ127,DL127,DN127,DP127,DR127,DT127,DV127,DX127,DZ127,EB127,ED127,EF127,EH127,EJ127,EL127,EN127,EP127,ER127,ET127,EV127,EX127,EZ127,FB127,FD127,FF127,FH127,FJ127,FL127,FN127,FP127),{1,2,3,4,5,6,7,8}))</f>
        <v>118</v>
      </c>
      <c r="K127" s="135">
        <f>J127-FV127</f>
        <v>0</v>
      </c>
      <c r="L127" s="140" t="str">
        <f>IF(SUMIF(S127:FP127,"&lt;0")&lt;&gt;0,SUMIF(S127:FP127,"&lt;0")*(-1)," ")</f>
        <v xml:space="preserve"> </v>
      </c>
      <c r="M127" s="141">
        <f>T127+V127+X127+Z127+AB127+AD127+AF127+AH127+AJ127+AL127+AN127+AP127+AR127+AT127+AV127+AX127+AZ127+BB127+BD127+BF127+BH127+BJ127+BL127+BN127+BP127+BR127+BT127+BV127+BX127+BZ127+CB127+CD127+CF127+CH127+CJ127+CL127+CN127+CP127+CR127+CT127+CV127+CX127+CZ127+DB127+DD127+DF127+DH127+DJ127+DL127+DN127+DP127+DR127+DT127+DV127+DX127+DZ127+EB127+ED127+EF127+EH127+EJ127+EL127+EN127+EP127+ER127+ET127+EV127+EX127+EZ127+FB127+FD127+FF127+FH127+FJ127+FL127+FN127+FP127</f>
        <v>118</v>
      </c>
      <c r="N127" s="135">
        <f>M127-FY127</f>
        <v>0</v>
      </c>
      <c r="O127" s="136">
        <f>ROUNDUP(COUNTIF(S127:FP127,"&gt; 0")/2,0)</f>
        <v>4</v>
      </c>
      <c r="P127" s="142">
        <f>IF(O127=0,"-",IF(O127-R127&gt;8,J127/(8+R127),J127/O127))</f>
        <v>29.5</v>
      </c>
      <c r="Q127" s="145">
        <f>IF(OR(M127=0,O127=0),"-",M127/O127)</f>
        <v>29.5</v>
      </c>
      <c r="R127" s="150">
        <f>+IF(AA127="",0,1)+IF(AO127="",0,1)++IF(BA127="",0,1)+IF(BM127="",0,1)+IF(BQ127="",0,1)</f>
        <v>2</v>
      </c>
      <c r="S127" s="6" t="s">
        <v>572</v>
      </c>
      <c r="T127" s="28">
        <f>IFERROR(VLOOKUP(S127,'Начисление очков 2024'!$AA$4:$AB$69,2,FALSE),0)</f>
        <v>0</v>
      </c>
      <c r="U127" s="32" t="s">
        <v>572</v>
      </c>
      <c r="V127" s="31">
        <f>IFERROR(VLOOKUP(U127,'Начисление очков 2024'!$AA$4:$AB$69,2,FALSE),0)</f>
        <v>0</v>
      </c>
      <c r="W127" s="6">
        <v>8</v>
      </c>
      <c r="X127" s="28">
        <f>IFERROR(VLOOKUP(W127,'Начисление очков 2024'!$L$4:$M$69,2,FALSE),0)</f>
        <v>65</v>
      </c>
      <c r="Y127" s="32" t="s">
        <v>572</v>
      </c>
      <c r="Z127" s="31">
        <f>IFERROR(VLOOKUP(Y127,'Начисление очков 2024'!$AA$4:$AB$69,2,FALSE),0)</f>
        <v>0</v>
      </c>
      <c r="AA127" s="6">
        <v>16</v>
      </c>
      <c r="AB127" s="28">
        <f>ROUND(IFERROR(VLOOKUP(AA127,'Начисление очков 2024'!$L$4:$M$69,2,FALSE),0)/4,0)</f>
        <v>8</v>
      </c>
      <c r="AC127" s="32" t="s">
        <v>572</v>
      </c>
      <c r="AD127" s="31">
        <f>IFERROR(VLOOKUP(AC127,'Начисление очков 2024'!$AA$4:$AB$69,2,FALSE),0)</f>
        <v>0</v>
      </c>
      <c r="AE127" s="6">
        <v>1</v>
      </c>
      <c r="AF127" s="28">
        <f>IFERROR(VLOOKUP(AE127,'Начисление очков 2024'!$AA$4:$AB$69,2,FALSE),0)</f>
        <v>35</v>
      </c>
      <c r="AG127" s="32" t="s">
        <v>572</v>
      </c>
      <c r="AH127" s="31">
        <f>IFERROR(VLOOKUP(AG127,'Начисление очков 2024'!$Q$4:$R$69,2,FALSE),0)</f>
        <v>0</v>
      </c>
      <c r="AI127" s="6" t="s">
        <v>572</v>
      </c>
      <c r="AJ127" s="28">
        <f>IFERROR(VLOOKUP(AI127,'Начисление очков 2024'!$AA$4:$AB$69,2,FALSE),0)</f>
        <v>0</v>
      </c>
      <c r="AK127" s="32" t="s">
        <v>572</v>
      </c>
      <c r="AL127" s="31">
        <f>IFERROR(VLOOKUP(AK127,'Начисление очков 2024'!$AA$4:$AB$69,2,FALSE),0)</f>
        <v>0</v>
      </c>
      <c r="AM127" s="6" t="s">
        <v>572</v>
      </c>
      <c r="AN127" s="28">
        <f>IFERROR(VLOOKUP(AM127,'Начисление очков 2023'!$AF$4:$AG$69,2,FALSE),0)</f>
        <v>0</v>
      </c>
      <c r="AO127" s="32" t="s">
        <v>572</v>
      </c>
      <c r="AP127" s="31">
        <f>ROUND(IFERROR(VLOOKUP(AO127,'Начисление очков 2024'!$G$4:$H$69,2,FALSE),0)/4,0)</f>
        <v>0</v>
      </c>
      <c r="AQ127" s="6" t="s">
        <v>572</v>
      </c>
      <c r="AR127" s="28">
        <f>IFERROR(VLOOKUP(AQ127,'Начисление очков 2024'!$AA$4:$AB$69,2,FALSE),0)</f>
        <v>0</v>
      </c>
      <c r="AS127" s="32" t="s">
        <v>572</v>
      </c>
      <c r="AT127" s="31">
        <f>IFERROR(VLOOKUP(AS127,'Начисление очков 2024'!$G$4:$H$69,2,FALSE),0)</f>
        <v>0</v>
      </c>
      <c r="AU127" s="6" t="s">
        <v>572</v>
      </c>
      <c r="AV127" s="28">
        <f>IFERROR(VLOOKUP(AU127,'Начисление очков 2023'!$V$4:$W$69,2,FALSE),0)</f>
        <v>0</v>
      </c>
      <c r="AW127" s="32" t="s">
        <v>572</v>
      </c>
      <c r="AX127" s="31">
        <f>IFERROR(VLOOKUP(AW127,'Начисление очков 2024'!$Q$4:$R$69,2,FALSE),0)</f>
        <v>0</v>
      </c>
      <c r="AY127" s="6" t="s">
        <v>572</v>
      </c>
      <c r="AZ127" s="28">
        <f>IFERROR(VLOOKUP(AY127,'Начисление очков 2024'!$AA$4:$AB$69,2,FALSE),0)</f>
        <v>0</v>
      </c>
      <c r="BA127" s="32" t="s">
        <v>572</v>
      </c>
      <c r="BB127" s="31">
        <f>ROUND(IFERROR(VLOOKUP(BA127,'Начисление очков 2024'!$G$4:$H$69,2,FALSE),0)/4,0)</f>
        <v>0</v>
      </c>
      <c r="BC127" s="6" t="s">
        <v>572</v>
      </c>
      <c r="BD127" s="28">
        <f>IFERROR(VLOOKUP(BC127,'Начисление очков 2023'!$AA$4:$AB$69,2,FALSE),0)</f>
        <v>0</v>
      </c>
      <c r="BE127" s="32" t="s">
        <v>572</v>
      </c>
      <c r="BF127" s="31">
        <f>IFERROR(VLOOKUP(BE127,'Начисление очков 2024'!$G$4:$H$69,2,FALSE),0)</f>
        <v>0</v>
      </c>
      <c r="BG127" s="6" t="s">
        <v>572</v>
      </c>
      <c r="BH127" s="28">
        <f>IFERROR(VLOOKUP(BG127,'Начисление очков 2024'!$Q$4:$R$69,2,FALSE),0)</f>
        <v>0</v>
      </c>
      <c r="BI127" s="32" t="s">
        <v>572</v>
      </c>
      <c r="BJ127" s="31">
        <f>IFERROR(VLOOKUP(BI127,'Начисление очков 2024'!$AA$4:$AB$69,2,FALSE),0)</f>
        <v>0</v>
      </c>
      <c r="BK127" s="6" t="s">
        <v>572</v>
      </c>
      <c r="BL127" s="28">
        <f>IFERROR(VLOOKUP(BK127,'Начисление очков 2023'!$V$4:$W$69,2,FALSE),0)</f>
        <v>0</v>
      </c>
      <c r="BM127" s="32" t="s">
        <v>572</v>
      </c>
      <c r="BN127" s="31">
        <f>ROUND(IFERROR(VLOOKUP(BM127,'Начисление очков 2023'!$L$4:$M$69,2,FALSE),0)/4,0)</f>
        <v>0</v>
      </c>
      <c r="BO127" s="6" t="s">
        <v>572</v>
      </c>
      <c r="BP127" s="28">
        <f>IFERROR(VLOOKUP(BO127,'Начисление очков 2023'!$AA$4:$AB$69,2,FALSE),0)</f>
        <v>0</v>
      </c>
      <c r="BQ127" s="32">
        <v>12</v>
      </c>
      <c r="BR127" s="31">
        <f>ROUND(IFERROR(VLOOKUP(BQ127,'Начисление очков 2023'!$L$4:$M$69,2,FALSE),0)/4,0)</f>
        <v>10</v>
      </c>
      <c r="BS127" s="6" t="s">
        <v>572</v>
      </c>
      <c r="BT127" s="28">
        <f>IFERROR(VLOOKUP(BS127,'Начисление очков 2023'!$AA$4:$AB$69,2,FALSE),0)</f>
        <v>0</v>
      </c>
      <c r="BU127" s="32" t="s">
        <v>572</v>
      </c>
      <c r="BV127" s="31">
        <f>IFERROR(VLOOKUP(BU127,'Начисление очков 2023'!$L$4:$M$69,2,FALSE),0)</f>
        <v>0</v>
      </c>
      <c r="BW127" s="6" t="s">
        <v>572</v>
      </c>
      <c r="BX127" s="28">
        <f>IFERROR(VLOOKUP(BW127,'Начисление очков 2023'!$AA$4:$AB$69,2,FALSE),0)</f>
        <v>0</v>
      </c>
      <c r="BY127" s="32" t="s">
        <v>572</v>
      </c>
      <c r="BZ127" s="31">
        <f>IFERROR(VLOOKUP(BY127,'Начисление очков 2023'!$AF$4:$AG$69,2,FALSE),0)</f>
        <v>0</v>
      </c>
      <c r="CA127" s="6" t="s">
        <v>572</v>
      </c>
      <c r="CB127" s="28">
        <f>IFERROR(VLOOKUP(CA127,'Начисление очков 2023'!$V$4:$W$69,2,FALSE),0)</f>
        <v>0</v>
      </c>
      <c r="CC127" s="32" t="s">
        <v>572</v>
      </c>
      <c r="CD127" s="31">
        <f>IFERROR(VLOOKUP(CC127,'Начисление очков 2023'!$AA$4:$AB$69,2,FALSE),0)</f>
        <v>0</v>
      </c>
      <c r="CE127" s="47"/>
      <c r="CF127" s="96"/>
      <c r="CG127" s="32" t="s">
        <v>572</v>
      </c>
      <c r="CH127" s="31">
        <f>IFERROR(VLOOKUP(CG127,'Начисление очков 2023'!$AA$4:$AB$69,2,FALSE),0)</f>
        <v>0</v>
      </c>
      <c r="CI127" s="6" t="s">
        <v>572</v>
      </c>
      <c r="CJ127" s="28">
        <f>IFERROR(VLOOKUP(CI127,'Начисление очков 2023_1'!$B$4:$C$117,2,FALSE),0)</f>
        <v>0</v>
      </c>
      <c r="CK127" s="32" t="s">
        <v>572</v>
      </c>
      <c r="CL127" s="31">
        <f>IFERROR(VLOOKUP(CK127,'Начисление очков 2023'!$V$4:$W$69,2,FALSE),0)</f>
        <v>0</v>
      </c>
      <c r="CM127" s="6" t="s">
        <v>572</v>
      </c>
      <c r="CN127" s="28">
        <f>IFERROR(VLOOKUP(CM127,'Начисление очков 2023'!$AF$4:$AG$69,2,FALSE),0)</f>
        <v>0</v>
      </c>
      <c r="CO127" s="32" t="s">
        <v>572</v>
      </c>
      <c r="CP127" s="31">
        <f>IFERROR(VLOOKUP(CO127,'Начисление очков 2023'!$G$4:$H$69,2,FALSE),0)</f>
        <v>0</v>
      </c>
      <c r="CQ127" s="6" t="s">
        <v>572</v>
      </c>
      <c r="CR127" s="28">
        <f>IFERROR(VLOOKUP(CQ127,'Начисление очков 2023'!$AA$4:$AB$69,2,FALSE),0)</f>
        <v>0</v>
      </c>
      <c r="CS127" s="32" t="s">
        <v>572</v>
      </c>
      <c r="CT127" s="31">
        <f>IFERROR(VLOOKUP(CS127,'Начисление очков 2023'!$Q$4:$R$69,2,FALSE),0)</f>
        <v>0</v>
      </c>
      <c r="CU127" s="6" t="s">
        <v>572</v>
      </c>
      <c r="CV127" s="28">
        <f>IFERROR(VLOOKUP(CU127,'Начисление очков 2023'!$AF$4:$AG$69,2,FALSE),0)</f>
        <v>0</v>
      </c>
      <c r="CW127" s="32" t="s">
        <v>572</v>
      </c>
      <c r="CX127" s="31">
        <f>IFERROR(VLOOKUP(CW127,'Начисление очков 2023'!$AA$4:$AB$69,2,FALSE),0)</f>
        <v>0</v>
      </c>
      <c r="CY127" s="6" t="s">
        <v>572</v>
      </c>
      <c r="CZ127" s="28">
        <f>IFERROR(VLOOKUP(CY127,'Начисление очков 2023'!$AA$4:$AB$69,2,FALSE),0)</f>
        <v>0</v>
      </c>
      <c r="DA127" s="32" t="s">
        <v>572</v>
      </c>
      <c r="DB127" s="31">
        <f>IFERROR(VLOOKUP(DA127,'Начисление очков 2023'!$L$4:$M$69,2,FALSE),0)</f>
        <v>0</v>
      </c>
      <c r="DC127" s="6" t="s">
        <v>572</v>
      </c>
      <c r="DD127" s="28">
        <f>IFERROR(VLOOKUP(DC127,'Начисление очков 2023'!$L$4:$M$69,2,FALSE),0)</f>
        <v>0</v>
      </c>
      <c r="DE127" s="32" t="s">
        <v>572</v>
      </c>
      <c r="DF127" s="31">
        <f>IFERROR(VLOOKUP(DE127,'Начисление очков 2023'!$G$4:$H$69,2,FALSE),0)</f>
        <v>0</v>
      </c>
      <c r="DG127" s="6" t="s">
        <v>572</v>
      </c>
      <c r="DH127" s="28">
        <f>IFERROR(VLOOKUP(DG127,'Начисление очков 2023'!$AA$4:$AB$69,2,FALSE),0)</f>
        <v>0</v>
      </c>
      <c r="DI127" s="32" t="s">
        <v>572</v>
      </c>
      <c r="DJ127" s="31">
        <f>IFERROR(VLOOKUP(DI127,'Начисление очков 2023'!$AF$4:$AG$69,2,FALSE),0)</f>
        <v>0</v>
      </c>
      <c r="DK127" s="6" t="s">
        <v>572</v>
      </c>
      <c r="DL127" s="28">
        <f>IFERROR(VLOOKUP(DK127,'Начисление очков 2023'!$V$4:$W$69,2,FALSE),0)</f>
        <v>0</v>
      </c>
      <c r="DM127" s="32" t="s">
        <v>572</v>
      </c>
      <c r="DN127" s="31">
        <f>IFERROR(VLOOKUP(DM127,'Начисление очков 2023'!$Q$4:$R$69,2,FALSE),0)</f>
        <v>0</v>
      </c>
      <c r="DO127" s="6" t="s">
        <v>572</v>
      </c>
      <c r="DP127" s="28">
        <f>IFERROR(VLOOKUP(DO127,'Начисление очков 2023'!$AA$4:$AB$69,2,FALSE),0)</f>
        <v>0</v>
      </c>
      <c r="DQ127" s="32" t="s">
        <v>572</v>
      </c>
      <c r="DR127" s="31">
        <f>IFERROR(VLOOKUP(DQ127,'Начисление очков 2023'!$AA$4:$AB$69,2,FALSE),0)</f>
        <v>0</v>
      </c>
      <c r="DS127" s="6"/>
      <c r="DT127" s="28">
        <f>IFERROR(VLOOKUP(DS127,'Начисление очков 2023'!$AA$4:$AB$69,2,FALSE),0)</f>
        <v>0</v>
      </c>
      <c r="DU127" s="32" t="s">
        <v>572</v>
      </c>
      <c r="DV127" s="31">
        <f>IFERROR(VLOOKUP(DU127,'Начисление очков 2023'!$AF$4:$AG$69,2,FALSE),0)</f>
        <v>0</v>
      </c>
      <c r="DW127" s="6"/>
      <c r="DX127" s="28">
        <f>IFERROR(VLOOKUP(DW127,'Начисление очков 2023'!$AA$4:$AB$69,2,FALSE),0)</f>
        <v>0</v>
      </c>
      <c r="DY127" s="32"/>
      <c r="DZ127" s="31">
        <f>IFERROR(VLOOKUP(DY127,'Начисление очков 2023'!$B$4:$C$69,2,FALSE),0)</f>
        <v>0</v>
      </c>
      <c r="EA127" s="6"/>
      <c r="EB127" s="28">
        <f>IFERROR(VLOOKUP(EA127,'Начисление очков 2023'!$AA$4:$AB$69,2,FALSE),0)</f>
        <v>0</v>
      </c>
      <c r="EC127" s="32"/>
      <c r="ED127" s="31">
        <f>IFERROR(VLOOKUP(EC127,'Начисление очков 2023'!$V$4:$W$69,2,FALSE),0)</f>
        <v>0</v>
      </c>
      <c r="EE127" s="6"/>
      <c r="EF127" s="28">
        <f>IFERROR(VLOOKUP(EE127,'Начисление очков 2023'!$AA$4:$AB$69,2,FALSE),0)</f>
        <v>0</v>
      </c>
      <c r="EG127" s="32"/>
      <c r="EH127" s="31">
        <f>IFERROR(VLOOKUP(EG127,'Начисление очков 2023'!$AA$4:$AB$69,2,FALSE),0)</f>
        <v>0</v>
      </c>
      <c r="EI127" s="6"/>
      <c r="EJ127" s="28">
        <f>IFERROR(VLOOKUP(EI127,'Начисление очков 2023'!$G$4:$H$69,2,FALSE),0)</f>
        <v>0</v>
      </c>
      <c r="EK127" s="32"/>
      <c r="EL127" s="31">
        <f>IFERROR(VLOOKUP(EK127,'Начисление очков 2023'!$V$4:$W$69,2,FALSE),0)</f>
        <v>0</v>
      </c>
      <c r="EM127" s="6"/>
      <c r="EN127" s="28">
        <f>IFERROR(VLOOKUP(EM127,'Начисление очков 2023'!$B$4:$C$101,2,FALSE),0)</f>
        <v>0</v>
      </c>
      <c r="EO127" s="32"/>
      <c r="EP127" s="31">
        <f>IFERROR(VLOOKUP(EO127,'Начисление очков 2023'!$AA$4:$AB$69,2,FALSE),0)</f>
        <v>0</v>
      </c>
      <c r="EQ127" s="6"/>
      <c r="ER127" s="28">
        <f>IFERROR(VLOOKUP(EQ127,'Начисление очков 2023'!$AF$4:$AG$69,2,FALSE),0)</f>
        <v>0</v>
      </c>
      <c r="ES127" s="32"/>
      <c r="ET127" s="31">
        <f>IFERROR(VLOOKUP(ES127,'Начисление очков 2023'!$B$4:$C$101,2,FALSE),0)</f>
        <v>0</v>
      </c>
      <c r="EU127" s="6"/>
      <c r="EV127" s="28">
        <f>IFERROR(VLOOKUP(EU127,'Начисление очков 2023'!$G$4:$H$69,2,FALSE),0)</f>
        <v>0</v>
      </c>
      <c r="EW127" s="32"/>
      <c r="EX127" s="31">
        <f>IFERROR(VLOOKUP(EW127,'Начисление очков 2023'!$AF$4:$AG$69,2,FALSE),0)</f>
        <v>0</v>
      </c>
      <c r="EY127" s="6"/>
      <c r="EZ127" s="28">
        <f>IFERROR(VLOOKUP(EY127,'Начисление очков 2023'!$AA$4:$AB$69,2,FALSE),0)</f>
        <v>0</v>
      </c>
      <c r="FA127" s="32"/>
      <c r="FB127" s="31">
        <f>IFERROR(VLOOKUP(FA127,'Начисление очков 2023'!$L$4:$M$69,2,FALSE),0)</f>
        <v>0</v>
      </c>
      <c r="FC127" s="6"/>
      <c r="FD127" s="28">
        <f>IFERROR(VLOOKUP(FC127,'Начисление очков 2023'!$AF$4:$AG$69,2,FALSE),0)</f>
        <v>0</v>
      </c>
      <c r="FE127" s="32"/>
      <c r="FF127" s="31">
        <f>IFERROR(VLOOKUP(FE127,'Начисление очков 2023'!$AA$4:$AB$69,2,FALSE),0)</f>
        <v>0</v>
      </c>
      <c r="FG127" s="6"/>
      <c r="FH127" s="28">
        <f>IFERROR(VLOOKUP(FG127,'Начисление очков 2023'!$G$4:$H$69,2,FALSE),0)</f>
        <v>0</v>
      </c>
      <c r="FI127" s="32"/>
      <c r="FJ127" s="31">
        <f>IFERROR(VLOOKUP(FI127,'Начисление очков 2023'!$AA$4:$AB$69,2,FALSE),0)</f>
        <v>0</v>
      </c>
      <c r="FK127" s="6"/>
      <c r="FL127" s="28">
        <f>IFERROR(VLOOKUP(FK127,'Начисление очков 2023'!$AA$4:$AB$69,2,FALSE),0)</f>
        <v>0</v>
      </c>
      <c r="FM127" s="32"/>
      <c r="FN127" s="31">
        <f>IFERROR(VLOOKUP(FM127,'Начисление очков 2023'!$AA$4:$AB$69,2,FALSE),0)</f>
        <v>0</v>
      </c>
      <c r="FO127" s="6"/>
      <c r="FP127" s="28">
        <f>IFERROR(VLOOKUP(FO127,'Начисление очков 2023'!$AF$4:$AG$69,2,FALSE),0)</f>
        <v>0</v>
      </c>
      <c r="FQ127" s="109">
        <v>119</v>
      </c>
      <c r="FR127" s="110">
        <v>-2</v>
      </c>
      <c r="FS127" s="110"/>
      <c r="FT127" s="109">
        <v>4</v>
      </c>
      <c r="FU127" s="111"/>
      <c r="FV127" s="108">
        <v>118</v>
      </c>
      <c r="FW127" s="106">
        <v>0</v>
      </c>
      <c r="FX127" s="107" t="s">
        <v>563</v>
      </c>
      <c r="FY127" s="108">
        <v>118</v>
      </c>
      <c r="FZ127" s="127"/>
      <c r="GA127" s="121">
        <f>IFERROR(VLOOKUP(FZ127,'Начисление очков 2023'!$AA$4:$AB$69,2,FALSE),0)</f>
        <v>0</v>
      </c>
    </row>
    <row r="128" spans="1:183" ht="15.95" customHeight="1" x14ac:dyDescent="0.25">
      <c r="A128" s="1"/>
      <c r="B128" s="6" t="str">
        <f>IFERROR(INDEX('Ласт турнир'!$A$1:$A$96,MATCH($D128,'Ласт турнир'!$B$1:$B$96,0)),"")</f>
        <v/>
      </c>
      <c r="D128" s="39" t="s">
        <v>464</v>
      </c>
      <c r="E128" s="40">
        <f>E127+1</f>
        <v>119</v>
      </c>
      <c r="F128" s="59">
        <f>IF(FQ128=0," ",IF(FQ128-E128=0," ",FQ128-E128))</f>
        <v>1</v>
      </c>
      <c r="G128" s="44"/>
      <c r="H128" s="54">
        <v>4</v>
      </c>
      <c r="I128" s="134"/>
      <c r="J128" s="139">
        <f>AB128+AP128+BB128+BN128+BR128+SUMPRODUCT(LARGE((T128,V128,X128,Z128,AD128,AF128,AH128,AJ128,AL128,AN128,AR128,AT128,AV128,AX128,AZ128,BD128,BF128,BH128,BJ128,BL128,BP128,BT128,BV128,BX128,BZ128,CB128,CD128,CF128,CH128,CJ128,CL128,CN128,CP128,CR128,CT128,CV128,CX128,CZ128,DB128,DD128,DF128,DH128,DJ128,DL128,DN128,DP128,DR128,DT128,DV128,DX128,DZ128,EB128,ED128,EF128,EH128,EJ128,EL128,EN128,EP128,ER128,ET128,EV128,EX128,EZ128,FB128,FD128,FF128,FH128,FJ128,FL128,FN128,FP128),{1,2,3,4,5,6,7,8}))</f>
        <v>117</v>
      </c>
      <c r="K128" s="135">
        <f>J128-FV128</f>
        <v>0</v>
      </c>
      <c r="L128" s="140" t="str">
        <f>IF(SUMIF(S128:FP128,"&lt;0")&lt;&gt;0,SUMIF(S128:FP128,"&lt;0")*(-1)," ")</f>
        <v xml:space="preserve"> </v>
      </c>
      <c r="M128" s="141">
        <f>T128+V128+X128+Z128+AB128+AD128+AF128+AH128+AJ128+AL128+AN128+AP128+AR128+AT128+AV128+AX128+AZ128+BB128+BD128+BF128+BH128+BJ128+BL128+BN128+BP128+BR128+BT128+BV128+BX128+BZ128+CB128+CD128+CF128+CH128+CJ128+CL128+CN128+CP128+CR128+CT128+CV128+CX128+CZ128+DB128+DD128+DF128+DH128+DJ128+DL128+DN128+DP128+DR128+DT128+DV128+DX128+DZ128+EB128+ED128+EF128+EH128+EJ128+EL128+EN128+EP128+ER128+ET128+EV128+EX128+EZ128+FB128+FD128+FF128+FH128+FJ128+FL128+FN128+FP128</f>
        <v>117</v>
      </c>
      <c r="N128" s="135">
        <f>M128-FY128</f>
        <v>0</v>
      </c>
      <c r="O128" s="136">
        <f>ROUNDUP(COUNTIF(S128:FP128,"&gt; 0")/2,0)</f>
        <v>6</v>
      </c>
      <c r="P128" s="142">
        <f>IF(O128=0,"-",IF(O128-R128&gt;8,J128/(8+R128),J128/O128))</f>
        <v>19.5</v>
      </c>
      <c r="Q128" s="145">
        <f>IF(OR(M128=0,O128=0),"-",M128/O128)</f>
        <v>19.5</v>
      </c>
      <c r="R128" s="150">
        <f>+IF(AA128="",0,1)+IF(AO128="",0,1)++IF(BA128="",0,1)+IF(BM128="",0,1)+IF(BQ128="",0,1)</f>
        <v>1</v>
      </c>
      <c r="S128" s="6" t="s">
        <v>572</v>
      </c>
      <c r="T128" s="28">
        <f>IFERROR(VLOOKUP(S128,'Начисление очков 2024'!$AA$4:$AB$69,2,FALSE),0)</f>
        <v>0</v>
      </c>
      <c r="U128" s="32" t="s">
        <v>572</v>
      </c>
      <c r="V128" s="31">
        <f>IFERROR(VLOOKUP(U128,'Начисление очков 2024'!$AA$4:$AB$69,2,FALSE),0)</f>
        <v>0</v>
      </c>
      <c r="W128" s="6" t="s">
        <v>572</v>
      </c>
      <c r="X128" s="28">
        <f>IFERROR(VLOOKUP(W128,'Начисление очков 2024'!$L$4:$M$69,2,FALSE),0)</f>
        <v>0</v>
      </c>
      <c r="Y128" s="32" t="s">
        <v>572</v>
      </c>
      <c r="Z128" s="31">
        <f>IFERROR(VLOOKUP(Y128,'Начисление очков 2024'!$AA$4:$AB$69,2,FALSE),0)</f>
        <v>0</v>
      </c>
      <c r="AA128" s="6" t="s">
        <v>572</v>
      </c>
      <c r="AB128" s="28">
        <f>ROUND(IFERROR(VLOOKUP(AA128,'Начисление очков 2024'!$L$4:$M$69,2,FALSE),0)/4,0)</f>
        <v>0</v>
      </c>
      <c r="AC128" s="32" t="s">
        <v>572</v>
      </c>
      <c r="AD128" s="31">
        <f>IFERROR(VLOOKUP(AC128,'Начисление очков 2024'!$AA$4:$AB$69,2,FALSE),0)</f>
        <v>0</v>
      </c>
      <c r="AE128" s="6" t="s">
        <v>572</v>
      </c>
      <c r="AF128" s="28">
        <f>IFERROR(VLOOKUP(AE128,'Начисление очков 2024'!$AA$4:$AB$69,2,FALSE),0)</f>
        <v>0</v>
      </c>
      <c r="AG128" s="32" t="s">
        <v>572</v>
      </c>
      <c r="AH128" s="31">
        <f>IFERROR(VLOOKUP(AG128,'Начисление очков 2024'!$Q$4:$R$69,2,FALSE),0)</f>
        <v>0</v>
      </c>
      <c r="AI128" s="6">
        <v>3</v>
      </c>
      <c r="AJ128" s="28">
        <f>IFERROR(VLOOKUP(AI128,'Начисление очков 2024'!$AA$4:$AB$69,2,FALSE),0)</f>
        <v>21</v>
      </c>
      <c r="AK128" s="32" t="s">
        <v>572</v>
      </c>
      <c r="AL128" s="31">
        <f>IFERROR(VLOOKUP(AK128,'Начисление очков 2024'!$AA$4:$AB$69,2,FALSE),0)</f>
        <v>0</v>
      </c>
      <c r="AM128" s="6" t="s">
        <v>572</v>
      </c>
      <c r="AN128" s="28">
        <f>IFERROR(VLOOKUP(AM128,'Начисление очков 2023'!$AF$4:$AG$69,2,FALSE),0)</f>
        <v>0</v>
      </c>
      <c r="AO128" s="32" t="s">
        <v>572</v>
      </c>
      <c r="AP128" s="31">
        <f>ROUND(IFERROR(VLOOKUP(AO128,'Начисление очков 2024'!$G$4:$H$69,2,FALSE),0)/4,0)</f>
        <v>0</v>
      </c>
      <c r="AQ128" s="6" t="s">
        <v>572</v>
      </c>
      <c r="AR128" s="28">
        <f>IFERROR(VLOOKUP(AQ128,'Начисление очков 2024'!$AA$4:$AB$69,2,FALSE),0)</f>
        <v>0</v>
      </c>
      <c r="AS128" s="32" t="s">
        <v>572</v>
      </c>
      <c r="AT128" s="31">
        <f>IFERROR(VLOOKUP(AS128,'Начисление очков 2024'!$G$4:$H$69,2,FALSE),0)</f>
        <v>0</v>
      </c>
      <c r="AU128" s="6" t="s">
        <v>572</v>
      </c>
      <c r="AV128" s="28">
        <f>IFERROR(VLOOKUP(AU128,'Начисление очков 2023'!$V$4:$W$69,2,FALSE),0)</f>
        <v>0</v>
      </c>
      <c r="AW128" s="32" t="s">
        <v>572</v>
      </c>
      <c r="AX128" s="31">
        <f>IFERROR(VLOOKUP(AW128,'Начисление очков 2024'!$Q$4:$R$69,2,FALSE),0)</f>
        <v>0</v>
      </c>
      <c r="AY128" s="6" t="s">
        <v>572</v>
      </c>
      <c r="AZ128" s="28">
        <f>IFERROR(VLOOKUP(AY128,'Начисление очков 2024'!$AA$4:$AB$69,2,FALSE),0)</f>
        <v>0</v>
      </c>
      <c r="BA128" s="32" t="s">
        <v>572</v>
      </c>
      <c r="BB128" s="31">
        <f>ROUND(IFERROR(VLOOKUP(BA128,'Начисление очков 2024'!$G$4:$H$69,2,FALSE),0)/4,0)</f>
        <v>0</v>
      </c>
      <c r="BC128" s="6" t="s">
        <v>572</v>
      </c>
      <c r="BD128" s="28">
        <f>IFERROR(VLOOKUP(BC128,'Начисление очков 2023'!$AA$4:$AB$69,2,FALSE),0)</f>
        <v>0</v>
      </c>
      <c r="BE128" s="32" t="s">
        <v>572</v>
      </c>
      <c r="BF128" s="31">
        <f>IFERROR(VLOOKUP(BE128,'Начисление очков 2024'!$G$4:$H$69,2,FALSE),0)</f>
        <v>0</v>
      </c>
      <c r="BG128" s="6" t="s">
        <v>572</v>
      </c>
      <c r="BH128" s="28">
        <f>IFERROR(VLOOKUP(BG128,'Начисление очков 2024'!$Q$4:$R$69,2,FALSE),0)</f>
        <v>0</v>
      </c>
      <c r="BI128" s="32">
        <v>2</v>
      </c>
      <c r="BJ128" s="31">
        <f>IFERROR(VLOOKUP(BI128,'Начисление очков 2024'!$AA$4:$AB$69,2,FALSE),0)</f>
        <v>25</v>
      </c>
      <c r="BK128" s="6" t="s">
        <v>572</v>
      </c>
      <c r="BL128" s="28">
        <f>IFERROR(VLOOKUP(BK128,'Начисление очков 2023'!$V$4:$W$69,2,FALSE),0)</f>
        <v>0</v>
      </c>
      <c r="BM128" s="32" t="s">
        <v>572</v>
      </c>
      <c r="BN128" s="31">
        <f>ROUND(IFERROR(VLOOKUP(BM128,'Начисление очков 2023'!$L$4:$M$69,2,FALSE),0)/4,0)</f>
        <v>0</v>
      </c>
      <c r="BO128" s="6">
        <v>2</v>
      </c>
      <c r="BP128" s="28">
        <f>IFERROR(VLOOKUP(BO128,'Начисление очков 2023'!$AA$4:$AB$69,2,FALSE),0)</f>
        <v>25</v>
      </c>
      <c r="BQ128" s="32">
        <v>3</v>
      </c>
      <c r="BR128" s="31">
        <f>ROUND(IFERROR(VLOOKUP(BQ128,'Начисление очков 2023'!$L$4:$M$69,2,FALSE),0)/4,0)</f>
        <v>38</v>
      </c>
      <c r="BS128" s="6" t="s">
        <v>572</v>
      </c>
      <c r="BT128" s="28">
        <f>IFERROR(VLOOKUP(BS128,'Начисление очков 2023'!$AA$4:$AB$69,2,FALSE),0)</f>
        <v>0</v>
      </c>
      <c r="BU128" s="32" t="s">
        <v>572</v>
      </c>
      <c r="BV128" s="31">
        <f>IFERROR(VLOOKUP(BU128,'Начисление очков 2023'!$L$4:$M$69,2,FALSE),0)</f>
        <v>0</v>
      </c>
      <c r="BW128" s="6" t="s">
        <v>572</v>
      </c>
      <c r="BX128" s="28">
        <f>IFERROR(VLOOKUP(BW128,'Начисление очков 2023'!$AA$4:$AB$69,2,FALSE),0)</f>
        <v>0</v>
      </c>
      <c r="BY128" s="32" t="s">
        <v>572</v>
      </c>
      <c r="BZ128" s="31">
        <f>IFERROR(VLOOKUP(BY128,'Начисление очков 2023'!$AF$4:$AG$69,2,FALSE),0)</f>
        <v>0</v>
      </c>
      <c r="CA128" s="6" t="s">
        <v>572</v>
      </c>
      <c r="CB128" s="28">
        <f>IFERROR(VLOOKUP(CA128,'Начисление очков 2023'!$V$4:$W$69,2,FALSE),0)</f>
        <v>0</v>
      </c>
      <c r="CC128" s="32" t="s">
        <v>572</v>
      </c>
      <c r="CD128" s="31">
        <f>IFERROR(VLOOKUP(CC128,'Начисление очков 2023'!$AA$4:$AB$69,2,FALSE),0)</f>
        <v>0</v>
      </c>
      <c r="CE128" s="47"/>
      <c r="CF128" s="96"/>
      <c r="CG128" s="32" t="s">
        <v>572</v>
      </c>
      <c r="CH128" s="31">
        <f>IFERROR(VLOOKUP(CG128,'Начисление очков 2023'!$AA$4:$AB$69,2,FALSE),0)</f>
        <v>0</v>
      </c>
      <c r="CI128" s="6" t="s">
        <v>572</v>
      </c>
      <c r="CJ128" s="28">
        <f>IFERROR(VLOOKUP(CI128,'Начисление очков 2023_1'!$B$4:$C$117,2,FALSE),0)</f>
        <v>0</v>
      </c>
      <c r="CK128" s="32" t="s">
        <v>572</v>
      </c>
      <c r="CL128" s="31">
        <f>IFERROR(VLOOKUP(CK128,'Начисление очков 2023'!$V$4:$W$69,2,FALSE),0)</f>
        <v>0</v>
      </c>
      <c r="CM128" s="6" t="s">
        <v>572</v>
      </c>
      <c r="CN128" s="28">
        <f>IFERROR(VLOOKUP(CM128,'Начисление очков 2023'!$AF$4:$AG$69,2,FALSE),0)</f>
        <v>0</v>
      </c>
      <c r="CO128" s="32" t="s">
        <v>572</v>
      </c>
      <c r="CP128" s="31">
        <f>IFERROR(VLOOKUP(CO128,'Начисление очков 2023'!$G$4:$H$69,2,FALSE),0)</f>
        <v>0</v>
      </c>
      <c r="CQ128" s="6" t="s">
        <v>572</v>
      </c>
      <c r="CR128" s="28">
        <f>IFERROR(VLOOKUP(CQ128,'Начисление очков 2023'!$AA$4:$AB$69,2,FALSE),0)</f>
        <v>0</v>
      </c>
      <c r="CS128" s="32" t="s">
        <v>572</v>
      </c>
      <c r="CT128" s="31">
        <f>IFERROR(VLOOKUP(CS128,'Начисление очков 2023'!$Q$4:$R$69,2,FALSE),0)</f>
        <v>0</v>
      </c>
      <c r="CU128" s="6" t="s">
        <v>572</v>
      </c>
      <c r="CV128" s="28">
        <f>IFERROR(VLOOKUP(CU128,'Начисление очков 2023'!$AF$4:$AG$69,2,FALSE),0)</f>
        <v>0</v>
      </c>
      <c r="CW128" s="32" t="s">
        <v>572</v>
      </c>
      <c r="CX128" s="31">
        <f>IFERROR(VLOOKUP(CW128,'Начисление очков 2023'!$AA$4:$AB$69,2,FALSE),0)</f>
        <v>0</v>
      </c>
      <c r="CY128" s="6" t="s">
        <v>572</v>
      </c>
      <c r="CZ128" s="28">
        <f>IFERROR(VLOOKUP(CY128,'Начисление очков 2023'!$AA$4:$AB$69,2,FALSE),0)</f>
        <v>0</v>
      </c>
      <c r="DA128" s="32" t="s">
        <v>572</v>
      </c>
      <c r="DB128" s="31">
        <f>IFERROR(VLOOKUP(DA128,'Начисление очков 2023'!$L$4:$M$69,2,FALSE),0)</f>
        <v>0</v>
      </c>
      <c r="DC128" s="6" t="s">
        <v>572</v>
      </c>
      <c r="DD128" s="28">
        <f>IFERROR(VLOOKUP(DC128,'Начисление очков 2023'!$L$4:$M$69,2,FALSE),0)</f>
        <v>0</v>
      </c>
      <c r="DE128" s="32" t="s">
        <v>572</v>
      </c>
      <c r="DF128" s="31">
        <f>IFERROR(VLOOKUP(DE128,'Начисление очков 2023'!$G$4:$H$69,2,FALSE),0)</f>
        <v>0</v>
      </c>
      <c r="DG128" s="6" t="s">
        <v>572</v>
      </c>
      <c r="DH128" s="28">
        <f>IFERROR(VLOOKUP(DG128,'Начисление очков 2023'!$AA$4:$AB$69,2,FALSE),0)</f>
        <v>0</v>
      </c>
      <c r="DI128" s="32" t="s">
        <v>572</v>
      </c>
      <c r="DJ128" s="31">
        <f>IFERROR(VLOOKUP(DI128,'Начисление очков 2023'!$AF$4:$AG$69,2,FALSE),0)</f>
        <v>0</v>
      </c>
      <c r="DK128" s="6" t="s">
        <v>572</v>
      </c>
      <c r="DL128" s="28">
        <f>IFERROR(VLOOKUP(DK128,'Начисление очков 2023'!$V$4:$W$69,2,FALSE),0)</f>
        <v>0</v>
      </c>
      <c r="DM128" s="32" t="s">
        <v>572</v>
      </c>
      <c r="DN128" s="31">
        <f>IFERROR(VLOOKUP(DM128,'Начисление очков 2023'!$Q$4:$R$69,2,FALSE),0)</f>
        <v>0</v>
      </c>
      <c r="DO128" s="6" t="s">
        <v>572</v>
      </c>
      <c r="DP128" s="28">
        <f>IFERROR(VLOOKUP(DO128,'Начисление очков 2023'!$AA$4:$AB$69,2,FALSE),0)</f>
        <v>0</v>
      </c>
      <c r="DQ128" s="32" t="s">
        <v>572</v>
      </c>
      <c r="DR128" s="31">
        <f>IFERROR(VLOOKUP(DQ128,'Начисление очков 2023'!$AA$4:$AB$69,2,FALSE),0)</f>
        <v>0</v>
      </c>
      <c r="DS128" s="6" t="s">
        <v>572</v>
      </c>
      <c r="DT128" s="28">
        <f>IFERROR(VLOOKUP(DS128,'Начисление очков 2023'!$AA$4:$AB$69,2,FALSE),0)</f>
        <v>0</v>
      </c>
      <c r="DU128" s="32" t="s">
        <v>572</v>
      </c>
      <c r="DV128" s="31">
        <f>IFERROR(VLOOKUP(DU128,'Начисление очков 2023'!$AF$4:$AG$69,2,FALSE),0)</f>
        <v>0</v>
      </c>
      <c r="DW128" s="6" t="s">
        <v>572</v>
      </c>
      <c r="DX128" s="28">
        <f>IFERROR(VLOOKUP(DW128,'Начисление очков 2023'!$AA$4:$AB$69,2,FALSE),0)</f>
        <v>0</v>
      </c>
      <c r="DY128" s="32" t="s">
        <v>572</v>
      </c>
      <c r="DZ128" s="31">
        <f>IFERROR(VLOOKUP(DY128,'Начисление очков 2023'!$B$4:$C$69,2,FALSE),0)</f>
        <v>0</v>
      </c>
      <c r="EA128" s="6" t="s">
        <v>572</v>
      </c>
      <c r="EB128" s="28">
        <f>IFERROR(VLOOKUP(EA128,'Начисление очков 2023'!$AA$4:$AB$69,2,FALSE),0)</f>
        <v>0</v>
      </c>
      <c r="EC128" s="32" t="s">
        <v>572</v>
      </c>
      <c r="ED128" s="31">
        <f>IFERROR(VLOOKUP(EC128,'Начисление очков 2023'!$V$4:$W$69,2,FALSE),0)</f>
        <v>0</v>
      </c>
      <c r="EE128" s="6">
        <v>32</v>
      </c>
      <c r="EF128" s="28">
        <f>IFERROR(VLOOKUP(EE128,'Начисление очков 2023'!$AA$4:$AB$69,2,FALSE),0)</f>
        <v>2</v>
      </c>
      <c r="EG128" s="32" t="s">
        <v>572</v>
      </c>
      <c r="EH128" s="31">
        <f>IFERROR(VLOOKUP(EG128,'Начисление очков 2023'!$AA$4:$AB$69,2,FALSE),0)</f>
        <v>0</v>
      </c>
      <c r="EI128" s="6" t="s">
        <v>572</v>
      </c>
      <c r="EJ128" s="28">
        <f>IFERROR(VLOOKUP(EI128,'Начисление очков 2023'!$G$4:$H$69,2,FALSE),0)</f>
        <v>0</v>
      </c>
      <c r="EK128" s="32" t="s">
        <v>572</v>
      </c>
      <c r="EL128" s="31">
        <f>IFERROR(VLOOKUP(EK128,'Начисление очков 2023'!$V$4:$W$69,2,FALSE),0)</f>
        <v>0</v>
      </c>
      <c r="EM128" s="6" t="s">
        <v>572</v>
      </c>
      <c r="EN128" s="28">
        <f>IFERROR(VLOOKUP(EM128,'Начисление очков 2023'!$B$4:$C$101,2,FALSE),0)</f>
        <v>0</v>
      </c>
      <c r="EO128" s="32" t="s">
        <v>572</v>
      </c>
      <c r="EP128" s="31">
        <f>IFERROR(VLOOKUP(EO128,'Начисление очков 2023'!$AA$4:$AB$69,2,FALSE),0)</f>
        <v>0</v>
      </c>
      <c r="EQ128" s="6" t="s">
        <v>572</v>
      </c>
      <c r="ER128" s="28">
        <f>IFERROR(VLOOKUP(EQ128,'Начисление очков 2023'!$AF$4:$AG$69,2,FALSE),0)</f>
        <v>0</v>
      </c>
      <c r="ES128" s="32" t="s">
        <v>572</v>
      </c>
      <c r="ET128" s="31">
        <f>IFERROR(VLOOKUP(ES128,'Начисление очков 2023'!$B$4:$C$101,2,FALSE),0)</f>
        <v>0</v>
      </c>
      <c r="EU128" s="6" t="s">
        <v>572</v>
      </c>
      <c r="EV128" s="28">
        <f>IFERROR(VLOOKUP(EU128,'Начисление очков 2023'!$G$4:$H$69,2,FALSE),0)</f>
        <v>0</v>
      </c>
      <c r="EW128" s="32" t="s">
        <v>572</v>
      </c>
      <c r="EX128" s="31">
        <f>IFERROR(VLOOKUP(EW128,'Начисление очков 2023'!$AA$4:$AB$69,2,FALSE),0)</f>
        <v>0</v>
      </c>
      <c r="EY128" s="6">
        <v>17</v>
      </c>
      <c r="EZ128" s="28">
        <f>IFERROR(VLOOKUP(EY128,'Начисление очков 2023'!$AA$4:$AB$69,2,FALSE),0)</f>
        <v>6</v>
      </c>
      <c r="FA128" s="32" t="s">
        <v>572</v>
      </c>
      <c r="FB128" s="31">
        <f>IFERROR(VLOOKUP(FA128,'Начисление очков 2023'!$L$4:$M$69,2,FALSE),0)</f>
        <v>0</v>
      </c>
      <c r="FC128" s="6" t="s">
        <v>572</v>
      </c>
      <c r="FD128" s="28">
        <f>IFERROR(VLOOKUP(FC128,'Начисление очков 2023'!$AF$4:$AG$69,2,FALSE),0)</f>
        <v>0</v>
      </c>
      <c r="FE128" s="32" t="s">
        <v>572</v>
      </c>
      <c r="FF128" s="31">
        <f>IFERROR(VLOOKUP(FE128,'Начисление очков 2023'!$AA$4:$AB$69,2,FALSE),0)</f>
        <v>0</v>
      </c>
      <c r="FG128" s="6" t="s">
        <v>572</v>
      </c>
      <c r="FH128" s="28">
        <f>IFERROR(VLOOKUP(FG128,'Начисление очков 2023'!$G$4:$H$69,2,FALSE),0)</f>
        <v>0</v>
      </c>
      <c r="FI128" s="32" t="s">
        <v>572</v>
      </c>
      <c r="FJ128" s="31">
        <f>IFERROR(VLOOKUP(FI128,'Начисление очков 2023'!$AA$4:$AB$69,2,FALSE),0)</f>
        <v>0</v>
      </c>
      <c r="FK128" s="6" t="s">
        <v>572</v>
      </c>
      <c r="FL128" s="28">
        <f>IFERROR(VLOOKUP(FK128,'Начисление очков 2023'!$AA$4:$AB$69,2,FALSE),0)</f>
        <v>0</v>
      </c>
      <c r="FM128" s="32" t="s">
        <v>572</v>
      </c>
      <c r="FN128" s="31">
        <f>IFERROR(VLOOKUP(FM128,'Начисление очков 2023'!$AA$4:$AB$69,2,FALSE),0)</f>
        <v>0</v>
      </c>
      <c r="FO128" s="6" t="s">
        <v>572</v>
      </c>
      <c r="FP128" s="28">
        <f>IFERROR(VLOOKUP(FO128,'Начисление очков 2023'!$AF$4:$AG$69,2,FALSE),0)</f>
        <v>0</v>
      </c>
      <c r="FQ128" s="109">
        <v>120</v>
      </c>
      <c r="FR128" s="110">
        <v>-1</v>
      </c>
      <c r="FS128" s="110"/>
      <c r="FT128" s="109">
        <v>4</v>
      </c>
      <c r="FU128" s="111"/>
      <c r="FV128" s="108">
        <v>117</v>
      </c>
      <c r="FW128" s="106">
        <v>0</v>
      </c>
      <c r="FX128" s="107" t="s">
        <v>563</v>
      </c>
      <c r="FY128" s="108">
        <v>117</v>
      </c>
      <c r="FZ128" s="127" t="s">
        <v>572</v>
      </c>
      <c r="GA128" s="121">
        <f>IFERROR(VLOOKUP(FZ128,'Начисление очков 2023'!$AA$4:$AB$69,2,FALSE),0)</f>
        <v>0</v>
      </c>
    </row>
    <row r="129" spans="1:183" ht="15.95" customHeight="1" x14ac:dyDescent="0.25">
      <c r="B129" s="6" t="str">
        <f>IFERROR(INDEX('Ласт турнир'!$A$1:$A$96,MATCH($D129,'Ласт турнир'!$B$1:$B$96,0)),"")</f>
        <v/>
      </c>
      <c r="D129" s="39" t="s">
        <v>507</v>
      </c>
      <c r="E129" s="40">
        <f>E128+1</f>
        <v>120</v>
      </c>
      <c r="F129" s="59">
        <f>IF(FQ129=0," ",IF(FQ129-E129=0," ",FQ129-E129))</f>
        <v>1</v>
      </c>
      <c r="G129" s="44"/>
      <c r="H129" s="54">
        <v>3.5</v>
      </c>
      <c r="I129" s="134"/>
      <c r="J129" s="139">
        <f>AB129+AP129+BB129+BN129+BR129+SUMPRODUCT(LARGE((T129,V129,X129,Z129,AD129,AF129,AH129,AJ129,AL129,AN129,AR129,AT129,AV129,AX129,AZ129,BD129,BF129,BH129,BJ129,BL129,BP129,BT129,BV129,BX129,BZ129,CB129,CD129,CF129,CH129,CJ129,CL129,CN129,CP129,CR129,CT129,CV129,CX129,CZ129,DB129,DD129,DF129,DH129,DJ129,DL129,DN129,DP129,DR129,DT129,DV129,DX129,DZ129,EB129,ED129,EF129,EH129,EJ129,EL129,EN129,EP129,ER129,ET129,EV129,EX129,EZ129,FB129,FD129,FF129,FH129,FJ129,FL129,FN129,FP129),{1,2,3,4,5,6,7,8}))</f>
        <v>117</v>
      </c>
      <c r="K129" s="135">
        <f>J129-FV129</f>
        <v>0</v>
      </c>
      <c r="L129" s="140" t="str">
        <f>IF(SUMIF(S129:FP129,"&lt;0")&lt;&gt;0,SUMIF(S129:FP129,"&lt;0")*(-1)," ")</f>
        <v xml:space="preserve"> </v>
      </c>
      <c r="M129" s="141">
        <f>T129+V129+X129+Z129+AB129+AD129+AF129+AH129+AJ129+AL129+AN129+AP129+AR129+AT129+AV129+AX129+AZ129+BB129+BD129+BF129+BH129+BJ129+BL129+BN129+BP129+BR129+BT129+BV129+BX129+BZ129+CB129+CD129+CF129+CH129+CJ129+CL129+CN129+CP129+CR129+CT129+CV129+CX129+CZ129+DB129+DD129+DF129+DH129+DJ129+DL129+DN129+DP129+DR129+DT129+DV129+DX129+DZ129+EB129+ED129+EF129+EH129+EJ129+EL129+EN129+EP129+ER129+ET129+EV129+EX129+EZ129+FB129+FD129+FF129+FH129+FJ129+FL129+FN129+FP129</f>
        <v>139</v>
      </c>
      <c r="N129" s="135">
        <f>M129-FY129</f>
        <v>0</v>
      </c>
      <c r="O129" s="136">
        <f>ROUNDUP(COUNTIF(S129:FP129,"&gt; 0")/2,0)</f>
        <v>14</v>
      </c>
      <c r="P129" s="142">
        <f>IF(O129=0,"-",IF(O129-R129&gt;8,J129/(8+R129),J129/O129))</f>
        <v>14.625</v>
      </c>
      <c r="Q129" s="145">
        <f>IF(OR(M129=0,O129=0),"-",M129/O129)</f>
        <v>9.9285714285714288</v>
      </c>
      <c r="R129" s="150">
        <f>+IF(AA129="",0,1)+IF(AO129="",0,1)++IF(BA129="",0,1)+IF(BM129="",0,1)+IF(BQ129="",0,1)</f>
        <v>0</v>
      </c>
      <c r="S129" s="6" t="s">
        <v>572</v>
      </c>
      <c r="T129" s="28">
        <f>IFERROR(VLOOKUP(S129,'Начисление очков 2024'!$AA$4:$AB$69,2,FALSE),0)</f>
        <v>0</v>
      </c>
      <c r="U129" s="32" t="s">
        <v>572</v>
      </c>
      <c r="V129" s="31">
        <f>IFERROR(VLOOKUP(U129,'Начисление очков 2024'!$AA$4:$AB$69,2,FALSE),0)</f>
        <v>0</v>
      </c>
      <c r="W129" s="6" t="s">
        <v>572</v>
      </c>
      <c r="X129" s="28">
        <f>IFERROR(VLOOKUP(W129,'Начисление очков 2024'!$L$4:$M$69,2,FALSE),0)</f>
        <v>0</v>
      </c>
      <c r="Y129" s="32" t="s">
        <v>572</v>
      </c>
      <c r="Z129" s="31">
        <f>IFERROR(VLOOKUP(Y129,'Начисление очков 2024'!$AA$4:$AB$69,2,FALSE),0)</f>
        <v>0</v>
      </c>
      <c r="AA129" s="6" t="s">
        <v>572</v>
      </c>
      <c r="AB129" s="28">
        <f>ROUND(IFERROR(VLOOKUP(AA129,'Начисление очков 2024'!$L$4:$M$69,2,FALSE),0)/4,0)</f>
        <v>0</v>
      </c>
      <c r="AC129" s="32">
        <v>6</v>
      </c>
      <c r="AD129" s="31">
        <f>IFERROR(VLOOKUP(AC129,'Начисление очков 2024'!$AA$4:$AB$69,2,FALSE),0)</f>
        <v>11</v>
      </c>
      <c r="AE129" s="6" t="s">
        <v>572</v>
      </c>
      <c r="AF129" s="28">
        <f>IFERROR(VLOOKUP(AE129,'Начисление очков 2024'!$AA$4:$AB$69,2,FALSE),0)</f>
        <v>0</v>
      </c>
      <c r="AG129" s="32">
        <v>48</v>
      </c>
      <c r="AH129" s="31">
        <f>IFERROR(VLOOKUP(AG129,'Начисление очков 2024'!$Q$4:$R$69,2,FALSE),0)</f>
        <v>3</v>
      </c>
      <c r="AI129" s="6" t="s">
        <v>572</v>
      </c>
      <c r="AJ129" s="28">
        <f>IFERROR(VLOOKUP(AI129,'Начисление очков 2024'!$AA$4:$AB$69,2,FALSE),0)</f>
        <v>0</v>
      </c>
      <c r="AK129" s="32" t="s">
        <v>572</v>
      </c>
      <c r="AL129" s="31">
        <f>IFERROR(VLOOKUP(AK129,'Начисление очков 2024'!$AA$4:$AB$69,2,FALSE),0)</f>
        <v>0</v>
      </c>
      <c r="AM129" s="6" t="s">
        <v>572</v>
      </c>
      <c r="AN129" s="28">
        <f>IFERROR(VLOOKUP(AM129,'Начисление очков 2023'!$AF$4:$AG$69,2,FALSE),0)</f>
        <v>0</v>
      </c>
      <c r="AO129" s="32" t="s">
        <v>572</v>
      </c>
      <c r="AP129" s="31">
        <f>ROUND(IFERROR(VLOOKUP(AO129,'Начисление очков 2024'!$G$4:$H$69,2,FALSE),0)/4,0)</f>
        <v>0</v>
      </c>
      <c r="AQ129" s="6" t="s">
        <v>572</v>
      </c>
      <c r="AR129" s="28">
        <f>IFERROR(VLOOKUP(AQ129,'Начисление очков 2024'!$AA$4:$AB$69,2,FALSE),0)</f>
        <v>0</v>
      </c>
      <c r="AS129" s="32" t="s">
        <v>572</v>
      </c>
      <c r="AT129" s="31">
        <f>IFERROR(VLOOKUP(AS129,'Начисление очков 2024'!$G$4:$H$69,2,FALSE),0)</f>
        <v>0</v>
      </c>
      <c r="AU129" s="6" t="s">
        <v>572</v>
      </c>
      <c r="AV129" s="28">
        <f>IFERROR(VLOOKUP(AU129,'Начисление очков 2023'!$V$4:$W$69,2,FALSE),0)</f>
        <v>0</v>
      </c>
      <c r="AW129" s="32" t="s">
        <v>572</v>
      </c>
      <c r="AX129" s="31">
        <f>IFERROR(VLOOKUP(AW129,'Начисление очков 2024'!$Q$4:$R$69,2,FALSE),0)</f>
        <v>0</v>
      </c>
      <c r="AY129" s="6" t="s">
        <v>572</v>
      </c>
      <c r="AZ129" s="28">
        <f>IFERROR(VLOOKUP(AY129,'Начисление очков 2024'!$AA$4:$AB$69,2,FALSE),0)</f>
        <v>0</v>
      </c>
      <c r="BA129" s="32" t="s">
        <v>572</v>
      </c>
      <c r="BB129" s="31">
        <f>ROUND(IFERROR(VLOOKUP(BA129,'Начисление очков 2024'!$G$4:$H$69,2,FALSE),0)/4,0)</f>
        <v>0</v>
      </c>
      <c r="BC129" s="6" t="s">
        <v>572</v>
      </c>
      <c r="BD129" s="28">
        <f>IFERROR(VLOOKUP(BC129,'Начисление очков 2023'!$AA$4:$AB$69,2,FALSE),0)</f>
        <v>0</v>
      </c>
      <c r="BE129" s="32" t="s">
        <v>572</v>
      </c>
      <c r="BF129" s="31">
        <f>IFERROR(VLOOKUP(BE129,'Начисление очков 2024'!$G$4:$H$69,2,FALSE),0)</f>
        <v>0</v>
      </c>
      <c r="BG129" s="6" t="s">
        <v>572</v>
      </c>
      <c r="BH129" s="28">
        <f>IFERROR(VLOOKUP(BG129,'Начисление очков 2024'!$Q$4:$R$69,2,FALSE),0)</f>
        <v>0</v>
      </c>
      <c r="BI129" s="32" t="s">
        <v>572</v>
      </c>
      <c r="BJ129" s="31">
        <f>IFERROR(VLOOKUP(BI129,'Начисление очков 2024'!$AA$4:$AB$69,2,FALSE),0)</f>
        <v>0</v>
      </c>
      <c r="BK129" s="6" t="s">
        <v>572</v>
      </c>
      <c r="BL129" s="28">
        <f>IFERROR(VLOOKUP(BK129,'Начисление очков 2023'!$V$4:$W$69,2,FALSE),0)</f>
        <v>0</v>
      </c>
      <c r="BM129" s="32" t="s">
        <v>572</v>
      </c>
      <c r="BN129" s="31">
        <f>ROUND(IFERROR(VLOOKUP(BM129,'Начисление очков 2023'!$L$4:$M$69,2,FALSE),0)/4,0)</f>
        <v>0</v>
      </c>
      <c r="BO129" s="6" t="s">
        <v>572</v>
      </c>
      <c r="BP129" s="28">
        <f>IFERROR(VLOOKUP(BO129,'Начисление очков 2023'!$AA$4:$AB$69,2,FALSE),0)</f>
        <v>0</v>
      </c>
      <c r="BQ129" s="32" t="s">
        <v>572</v>
      </c>
      <c r="BR129" s="31">
        <f>ROUND(IFERROR(VLOOKUP(BQ129,'Начисление очков 2023'!$L$4:$M$69,2,FALSE),0)/4,0)</f>
        <v>0</v>
      </c>
      <c r="BS129" s="6" t="s">
        <v>572</v>
      </c>
      <c r="BT129" s="28">
        <f>IFERROR(VLOOKUP(BS129,'Начисление очков 2023'!$AA$4:$AB$69,2,FALSE),0)</f>
        <v>0</v>
      </c>
      <c r="BU129" s="32" t="s">
        <v>572</v>
      </c>
      <c r="BV129" s="31">
        <f>IFERROR(VLOOKUP(BU129,'Начисление очков 2023'!$L$4:$M$69,2,FALSE),0)</f>
        <v>0</v>
      </c>
      <c r="BW129" s="6" t="s">
        <v>572</v>
      </c>
      <c r="BX129" s="28">
        <f>IFERROR(VLOOKUP(BW129,'Начисление очков 2023'!$AA$4:$AB$69,2,FALSE),0)</f>
        <v>0</v>
      </c>
      <c r="BY129" s="32" t="s">
        <v>572</v>
      </c>
      <c r="BZ129" s="31">
        <f>IFERROR(VLOOKUP(BY129,'Начисление очков 2023'!$AF$4:$AG$69,2,FALSE),0)</f>
        <v>0</v>
      </c>
      <c r="CA129" s="6" t="s">
        <v>572</v>
      </c>
      <c r="CB129" s="28">
        <f>IFERROR(VLOOKUP(CA129,'Начисление очков 2023'!$V$4:$W$69,2,FALSE),0)</f>
        <v>0</v>
      </c>
      <c r="CC129" s="32" t="s">
        <v>572</v>
      </c>
      <c r="CD129" s="31">
        <f>IFERROR(VLOOKUP(CC129,'Начисление очков 2023'!$AA$4:$AB$69,2,FALSE),0)</f>
        <v>0</v>
      </c>
      <c r="CE129" s="47"/>
      <c r="CF129" s="96"/>
      <c r="CG129" s="32" t="s">
        <v>572</v>
      </c>
      <c r="CH129" s="31">
        <f>IFERROR(VLOOKUP(CG129,'Начисление очков 2023'!$AA$4:$AB$69,2,FALSE),0)</f>
        <v>0</v>
      </c>
      <c r="CI129" s="6">
        <v>112</v>
      </c>
      <c r="CJ129" s="28">
        <f>IFERROR(VLOOKUP(CI129,'Начисление очков 2023_1'!$B$4:$C$117,2,FALSE),0)</f>
        <v>1</v>
      </c>
      <c r="CK129" s="32">
        <v>24</v>
      </c>
      <c r="CL129" s="31">
        <f>IFERROR(VLOOKUP(CK129,'Начисление очков 2023'!$V$4:$W$69,2,FALSE),0)</f>
        <v>7</v>
      </c>
      <c r="CM129" s="6" t="s">
        <v>572</v>
      </c>
      <c r="CN129" s="28">
        <f>IFERROR(VLOOKUP(CM129,'Начисление очков 2023'!$AF$4:$AG$69,2,FALSE),0)</f>
        <v>0</v>
      </c>
      <c r="CO129" s="32" t="s">
        <v>572</v>
      </c>
      <c r="CP129" s="31">
        <f>IFERROR(VLOOKUP(CO129,'Начисление очков 2023'!$G$4:$H$69,2,FALSE),0)</f>
        <v>0</v>
      </c>
      <c r="CQ129" s="6">
        <v>16</v>
      </c>
      <c r="CR129" s="28">
        <f>IFERROR(VLOOKUP(CQ129,'Начисление очков 2023'!$AA$4:$AB$69,2,FALSE),0)</f>
        <v>7</v>
      </c>
      <c r="CS129" s="32" t="s">
        <v>572</v>
      </c>
      <c r="CT129" s="31">
        <f>IFERROR(VLOOKUP(CS129,'Начисление очков 2023'!$Q$4:$R$69,2,FALSE),0)</f>
        <v>0</v>
      </c>
      <c r="CU129" s="6" t="s">
        <v>572</v>
      </c>
      <c r="CV129" s="28">
        <f>IFERROR(VLOOKUP(CU129,'Начисление очков 2023'!$AF$4:$AG$69,2,FALSE),0)</f>
        <v>0</v>
      </c>
      <c r="CW129" s="32" t="s">
        <v>572</v>
      </c>
      <c r="CX129" s="31">
        <f>IFERROR(VLOOKUP(CW129,'Начисление очков 2023'!$AA$4:$AB$69,2,FALSE),0)</f>
        <v>0</v>
      </c>
      <c r="CY129" s="6" t="s">
        <v>572</v>
      </c>
      <c r="CZ129" s="28">
        <f>IFERROR(VLOOKUP(CY129,'Начисление очков 2023'!$AA$4:$AB$69,2,FALSE),0)</f>
        <v>0</v>
      </c>
      <c r="DA129" s="32" t="s">
        <v>572</v>
      </c>
      <c r="DB129" s="31">
        <f>IFERROR(VLOOKUP(DA129,'Начисление очков 2023'!$L$4:$M$69,2,FALSE),0)</f>
        <v>0</v>
      </c>
      <c r="DC129" s="6">
        <v>40</v>
      </c>
      <c r="DD129" s="28">
        <f>IFERROR(VLOOKUP(DC129,'Начисление очков 2023'!$L$4:$M$69,2,FALSE),0)</f>
        <v>3</v>
      </c>
      <c r="DE129" s="32" t="s">
        <v>572</v>
      </c>
      <c r="DF129" s="31">
        <f>IFERROR(VLOOKUP(DE129,'Начисление очков 2023'!$G$4:$H$69,2,FALSE),0)</f>
        <v>0</v>
      </c>
      <c r="DG129" s="6">
        <v>17</v>
      </c>
      <c r="DH129" s="28">
        <f>IFERROR(VLOOKUP(DG129,'Начисление очков 2023'!$AA$4:$AB$69,2,FALSE),0)</f>
        <v>6</v>
      </c>
      <c r="DI129" s="32" t="s">
        <v>572</v>
      </c>
      <c r="DJ129" s="31">
        <f>IFERROR(VLOOKUP(DI129,'Начисление очков 2023'!$AF$4:$AG$69,2,FALSE),0)</f>
        <v>0</v>
      </c>
      <c r="DK129" s="6" t="s">
        <v>572</v>
      </c>
      <c r="DL129" s="28">
        <f>IFERROR(VLOOKUP(DK129,'Начисление очков 2023'!$V$4:$W$69,2,FALSE),0)</f>
        <v>0</v>
      </c>
      <c r="DM129" s="32" t="s">
        <v>572</v>
      </c>
      <c r="DN129" s="31">
        <f>IFERROR(VLOOKUP(DM129,'Начисление очков 2023'!$Q$4:$R$69,2,FALSE),0)</f>
        <v>0</v>
      </c>
      <c r="DO129" s="6">
        <v>2</v>
      </c>
      <c r="DP129" s="28">
        <f>IFERROR(VLOOKUP(DO129,'Начисление очков 2023'!$AA$4:$AB$69,2,FALSE),0)</f>
        <v>25</v>
      </c>
      <c r="DQ129" s="32" t="s">
        <v>572</v>
      </c>
      <c r="DR129" s="31">
        <f>IFERROR(VLOOKUP(DQ129,'Начисление очков 2023'!$AA$4:$AB$69,2,FALSE),0)</f>
        <v>0</v>
      </c>
      <c r="DS129" s="6" t="s">
        <v>572</v>
      </c>
      <c r="DT129" s="28">
        <f>IFERROR(VLOOKUP(DS129,'Начисление очков 2023'!$AA$4:$AB$69,2,FALSE),0)</f>
        <v>0</v>
      </c>
      <c r="DU129" s="32" t="s">
        <v>572</v>
      </c>
      <c r="DV129" s="31">
        <f>IFERROR(VLOOKUP(DU129,'Начисление очков 2023'!$AF$4:$AG$69,2,FALSE),0)</f>
        <v>0</v>
      </c>
      <c r="DW129" s="6" t="s">
        <v>572</v>
      </c>
      <c r="DX129" s="28">
        <f>IFERROR(VLOOKUP(DW129,'Начисление очков 2023'!$AA$4:$AB$69,2,FALSE),0)</f>
        <v>0</v>
      </c>
      <c r="DY129" s="32" t="s">
        <v>572</v>
      </c>
      <c r="DZ129" s="31">
        <f>IFERROR(VLOOKUP(DY129,'Начисление очков 2023'!$B$4:$C$69,2,FALSE),0)</f>
        <v>0</v>
      </c>
      <c r="EA129" s="6" t="s">
        <v>572</v>
      </c>
      <c r="EB129" s="28">
        <f>IFERROR(VLOOKUP(EA129,'Начисление очков 2023'!$AA$4:$AB$69,2,FALSE),0)</f>
        <v>0</v>
      </c>
      <c r="EC129" s="32" t="s">
        <v>572</v>
      </c>
      <c r="ED129" s="31">
        <f>IFERROR(VLOOKUP(EC129,'Начисление очков 2023'!$V$4:$W$69,2,FALSE),0)</f>
        <v>0</v>
      </c>
      <c r="EE129" s="6" t="s">
        <v>572</v>
      </c>
      <c r="EF129" s="28">
        <f>IFERROR(VLOOKUP(EE129,'Начисление очков 2023'!$AA$4:$AB$69,2,FALSE),0)</f>
        <v>0</v>
      </c>
      <c r="EG129" s="32" t="s">
        <v>572</v>
      </c>
      <c r="EH129" s="31">
        <f>IFERROR(VLOOKUP(EG129,'Начисление очков 2023'!$AA$4:$AB$69,2,FALSE),0)</f>
        <v>0</v>
      </c>
      <c r="EI129" s="6" t="s">
        <v>572</v>
      </c>
      <c r="EJ129" s="28">
        <f>IFERROR(VLOOKUP(EI129,'Начисление очков 2023'!$G$4:$H$69,2,FALSE),0)</f>
        <v>0</v>
      </c>
      <c r="EK129" s="32" t="s">
        <v>572</v>
      </c>
      <c r="EL129" s="31">
        <f>IFERROR(VLOOKUP(EK129,'Начисление очков 2023'!$V$4:$W$69,2,FALSE),0)</f>
        <v>0</v>
      </c>
      <c r="EM129" s="6">
        <v>40</v>
      </c>
      <c r="EN129" s="28">
        <f>IFERROR(VLOOKUP(EM129,'Начисление очков 2023'!$B$4:$C$101,2,FALSE),0)</f>
        <v>25</v>
      </c>
      <c r="EO129" s="32" t="s">
        <v>572</v>
      </c>
      <c r="EP129" s="31">
        <f>IFERROR(VLOOKUP(EO129,'Начисление очков 2023'!$AA$4:$AB$69,2,FALSE),0)</f>
        <v>0</v>
      </c>
      <c r="EQ129" s="6" t="s">
        <v>572</v>
      </c>
      <c r="ER129" s="28">
        <f>IFERROR(VLOOKUP(EQ129,'Начисление очков 2023'!$AF$4:$AG$69,2,FALSE),0)</f>
        <v>0</v>
      </c>
      <c r="ES129" s="32">
        <v>76</v>
      </c>
      <c r="ET129" s="31">
        <f>IFERROR(VLOOKUP(ES129,'Начисление очков 2023'!$B$4:$C$101,2,FALSE),0)</f>
        <v>9</v>
      </c>
      <c r="EU129" s="6" t="s">
        <v>572</v>
      </c>
      <c r="EV129" s="28">
        <f>IFERROR(VLOOKUP(EU129,'Начисление очков 2023'!$G$4:$H$69,2,FALSE),0)</f>
        <v>0</v>
      </c>
      <c r="EW129" s="32">
        <v>32</v>
      </c>
      <c r="EX129" s="31">
        <f>IFERROR(VLOOKUP(EW129,'Начисление очков 2023'!$AA$4:$AB$69,2,FALSE),0)</f>
        <v>2</v>
      </c>
      <c r="EY129" s="6">
        <v>6</v>
      </c>
      <c r="EZ129" s="28">
        <f>IFERROR(VLOOKUP(EY129,'Начисление очков 2023'!$AA$4:$AB$69,2,FALSE),0)</f>
        <v>11</v>
      </c>
      <c r="FA129" s="32" t="s">
        <v>572</v>
      </c>
      <c r="FB129" s="31">
        <f>IFERROR(VLOOKUP(FA129,'Начисление очков 2023'!$L$4:$M$69,2,FALSE),0)</f>
        <v>0</v>
      </c>
      <c r="FC129" s="6" t="s">
        <v>572</v>
      </c>
      <c r="FD129" s="28">
        <f>IFERROR(VLOOKUP(FC129,'Начисление очков 2023'!$AF$4:$AG$69,2,FALSE),0)</f>
        <v>0</v>
      </c>
      <c r="FE129" s="32" t="s">
        <v>572</v>
      </c>
      <c r="FF129" s="31">
        <f>IFERROR(VLOOKUP(FE129,'Начисление очков 2023'!$AA$4:$AB$69,2,FALSE),0)</f>
        <v>0</v>
      </c>
      <c r="FG129" s="6">
        <v>32</v>
      </c>
      <c r="FH129" s="28">
        <f>IFERROR(VLOOKUP(FG129,'Начисление очков 2023'!$G$4:$H$69,2,FALSE),0)</f>
        <v>18</v>
      </c>
      <c r="FI129" s="32" t="s">
        <v>572</v>
      </c>
      <c r="FJ129" s="31">
        <f>IFERROR(VLOOKUP(FI129,'Начисление очков 2023'!$AA$4:$AB$69,2,FALSE),0)</f>
        <v>0</v>
      </c>
      <c r="FK129" s="6" t="s">
        <v>572</v>
      </c>
      <c r="FL129" s="28">
        <f>IFERROR(VLOOKUP(FK129,'Начисление очков 2023'!$AA$4:$AB$69,2,FALSE),0)</f>
        <v>0</v>
      </c>
      <c r="FM129" s="32">
        <v>6</v>
      </c>
      <c r="FN129" s="31">
        <f>IFERROR(VLOOKUP(FM129,'Начисление очков 2023'!$AA$4:$AB$69,2,FALSE),0)</f>
        <v>11</v>
      </c>
      <c r="FO129" s="6" t="s">
        <v>572</v>
      </c>
      <c r="FP129" s="28">
        <f>IFERROR(VLOOKUP(FO129,'Начисление очков 2023'!$AF$4:$AG$69,2,FALSE),0)</f>
        <v>0</v>
      </c>
      <c r="FQ129" s="109">
        <v>121</v>
      </c>
      <c r="FR129" s="110">
        <v>-1</v>
      </c>
      <c r="FS129" s="110"/>
      <c r="FT129" s="109">
        <v>3.5</v>
      </c>
      <c r="FU129" s="111"/>
      <c r="FV129" s="108">
        <v>117</v>
      </c>
      <c r="FW129" s="106">
        <v>0</v>
      </c>
      <c r="FX129" s="107" t="s">
        <v>563</v>
      </c>
      <c r="FY129" s="108">
        <v>139</v>
      </c>
      <c r="FZ129" s="127" t="s">
        <v>572</v>
      </c>
      <c r="GA129" s="121">
        <f>IFERROR(VLOOKUP(FZ129,'Начисление очков 2023'!$AA$4:$AB$69,2,FALSE),0)</f>
        <v>0</v>
      </c>
    </row>
    <row r="130" spans="1:183" ht="15.95" customHeight="1" x14ac:dyDescent="0.25">
      <c r="A130" s="1"/>
      <c r="B130" s="6" t="str">
        <f>IFERROR(INDEX('Ласт турнир'!$A$1:$A$96,MATCH($D130,'Ласт турнир'!$B$1:$B$96,0)),"")</f>
        <v/>
      </c>
      <c r="C130" s="1"/>
      <c r="D130" s="39" t="s">
        <v>206</v>
      </c>
      <c r="E130" s="40">
        <f>E129+1</f>
        <v>121</v>
      </c>
      <c r="F130" s="59">
        <f>IF(FQ130=0," ",IF(FQ130-E130=0," ",FQ130-E130))</f>
        <v>1</v>
      </c>
      <c r="G130" s="44"/>
      <c r="H130" s="54">
        <v>3.5</v>
      </c>
      <c r="I130" s="134"/>
      <c r="J130" s="139">
        <f>AB130+AP130+BB130+BN130+BR130+SUMPRODUCT(LARGE((T130,V130,X130,Z130,AD130,AF130,AH130,AJ130,AL130,AN130,AR130,AT130,AV130,AX130,AZ130,BD130,BF130,BH130,BJ130,BL130,BP130,BT130,BV130,BX130,BZ130,CB130,CD130,CF130,CH130,CJ130,CL130,CN130,CP130,CR130,CT130,CV130,CX130,CZ130,DB130,DD130,DF130,DH130,DJ130,DL130,DN130,DP130,DR130,DT130,DV130,DX130,DZ130,EB130,ED130,EF130,EH130,EJ130,EL130,EN130,EP130,ER130,ET130,EV130,EX130,EZ130,FB130,FD130,FF130,FH130,FJ130,FL130,FN130,FP130),{1,2,3,4,5,6,7,8}))</f>
        <v>117</v>
      </c>
      <c r="K130" s="135">
        <f>J130-FV130</f>
        <v>0</v>
      </c>
      <c r="L130" s="140" t="str">
        <f>IF(SUMIF(S130:FP130,"&lt;0")&lt;&gt;0,SUMIF(S130:FP130,"&lt;0")*(-1)," ")</f>
        <v xml:space="preserve"> </v>
      </c>
      <c r="M130" s="141">
        <f>T130+V130+X130+Z130+AB130+AD130+AF130+AH130+AJ130+AL130+AN130+AP130+AR130+AT130+AV130+AX130+AZ130+BB130+BD130+BF130+BH130+BJ130+BL130+BN130+BP130+BR130+BT130+BV130+BX130+BZ130+CB130+CD130+CF130+CH130+CJ130+CL130+CN130+CP130+CR130+CT130+CV130+CX130+CZ130+DB130+DD130+DF130+DH130+DJ130+DL130+DN130+DP130+DR130+DT130+DV130+DX130+DZ130+EB130+ED130+EF130+EH130+EJ130+EL130+EN130+EP130+ER130+ET130+EV130+EX130+EZ130+FB130+FD130+FF130+FH130+FJ130+FL130+FN130+FP130</f>
        <v>123</v>
      </c>
      <c r="N130" s="135">
        <f>M130-FY130</f>
        <v>0</v>
      </c>
      <c r="O130" s="136">
        <f>ROUNDUP(COUNTIF(S130:FP130,"&gt; 0")/2,0)</f>
        <v>9</v>
      </c>
      <c r="P130" s="142">
        <f>IF(O130=0,"-",IF(O130-R130&gt;8,J130/(8+R130),J130/O130))</f>
        <v>14.625</v>
      </c>
      <c r="Q130" s="145">
        <f>IF(OR(M130=0,O130=0),"-",M130/O130)</f>
        <v>13.666666666666666</v>
      </c>
      <c r="R130" s="150">
        <f>+IF(AA130="",0,1)+IF(AO130="",0,1)++IF(BA130="",0,1)+IF(BM130="",0,1)+IF(BQ130="",0,1)</f>
        <v>0</v>
      </c>
      <c r="S130" s="6" t="s">
        <v>572</v>
      </c>
      <c r="T130" s="28">
        <f>IFERROR(VLOOKUP(S130,'Начисление очков 2024'!$AA$4:$AB$69,2,FALSE),0)</f>
        <v>0</v>
      </c>
      <c r="U130" s="32" t="s">
        <v>572</v>
      </c>
      <c r="V130" s="31">
        <f>IFERROR(VLOOKUP(U130,'Начисление очков 2024'!$AA$4:$AB$69,2,FALSE),0)</f>
        <v>0</v>
      </c>
      <c r="W130" s="6" t="s">
        <v>572</v>
      </c>
      <c r="X130" s="28">
        <f>IFERROR(VLOOKUP(W130,'Начисление очков 2024'!$L$4:$M$69,2,FALSE),0)</f>
        <v>0</v>
      </c>
      <c r="Y130" s="32" t="s">
        <v>572</v>
      </c>
      <c r="Z130" s="31">
        <f>IFERROR(VLOOKUP(Y130,'Начисление очков 2024'!$AA$4:$AB$69,2,FALSE),0)</f>
        <v>0</v>
      </c>
      <c r="AA130" s="6" t="s">
        <v>572</v>
      </c>
      <c r="AB130" s="28">
        <f>ROUND(IFERROR(VLOOKUP(AA130,'Начисление очков 2024'!$L$4:$M$69,2,FALSE),0)/4,0)</f>
        <v>0</v>
      </c>
      <c r="AC130" s="32" t="s">
        <v>572</v>
      </c>
      <c r="AD130" s="31">
        <f>IFERROR(VLOOKUP(AC130,'Начисление очков 2024'!$AA$4:$AB$69,2,FALSE),0)</f>
        <v>0</v>
      </c>
      <c r="AE130" s="6" t="s">
        <v>572</v>
      </c>
      <c r="AF130" s="28">
        <f>IFERROR(VLOOKUP(AE130,'Начисление очков 2024'!$AA$4:$AB$69,2,FALSE),0)</f>
        <v>0</v>
      </c>
      <c r="AG130" s="32" t="s">
        <v>572</v>
      </c>
      <c r="AH130" s="31">
        <f>IFERROR(VLOOKUP(AG130,'Начисление очков 2024'!$Q$4:$R$69,2,FALSE),0)</f>
        <v>0</v>
      </c>
      <c r="AI130" s="6" t="s">
        <v>572</v>
      </c>
      <c r="AJ130" s="28">
        <f>IFERROR(VLOOKUP(AI130,'Начисление очков 2024'!$AA$4:$AB$69,2,FALSE),0)</f>
        <v>0</v>
      </c>
      <c r="AK130" s="32" t="s">
        <v>572</v>
      </c>
      <c r="AL130" s="31">
        <f>IFERROR(VLOOKUP(AK130,'Начисление очков 2024'!$AA$4:$AB$69,2,FALSE),0)</f>
        <v>0</v>
      </c>
      <c r="AM130" s="6" t="s">
        <v>572</v>
      </c>
      <c r="AN130" s="28">
        <f>IFERROR(VLOOKUP(AM130,'Начисление очков 2023'!$AF$4:$AG$69,2,FALSE),0)</f>
        <v>0</v>
      </c>
      <c r="AO130" s="32" t="s">
        <v>572</v>
      </c>
      <c r="AP130" s="31">
        <f>ROUND(IFERROR(VLOOKUP(AO130,'Начисление очков 2024'!$G$4:$H$69,2,FALSE),0)/4,0)</f>
        <v>0</v>
      </c>
      <c r="AQ130" s="6" t="s">
        <v>572</v>
      </c>
      <c r="AR130" s="28">
        <f>IFERROR(VLOOKUP(AQ130,'Начисление очков 2024'!$AA$4:$AB$69,2,FALSE),0)</f>
        <v>0</v>
      </c>
      <c r="AS130" s="32">
        <v>32</v>
      </c>
      <c r="AT130" s="31">
        <f>IFERROR(VLOOKUP(AS130,'Начисление очков 2024'!$G$4:$H$69,2,FALSE),0)</f>
        <v>18</v>
      </c>
      <c r="AU130" s="6" t="s">
        <v>572</v>
      </c>
      <c r="AV130" s="28">
        <f>IFERROR(VLOOKUP(AU130,'Начисление очков 2023'!$V$4:$W$69,2,FALSE),0)</f>
        <v>0</v>
      </c>
      <c r="AW130" s="32">
        <v>20</v>
      </c>
      <c r="AX130" s="31">
        <f>IFERROR(VLOOKUP(AW130,'Начисление очков 2024'!$Q$4:$R$69,2,FALSE),0)</f>
        <v>12</v>
      </c>
      <c r="AY130" s="6" t="s">
        <v>572</v>
      </c>
      <c r="AZ130" s="28">
        <f>IFERROR(VLOOKUP(AY130,'Начисление очков 2024'!$AA$4:$AB$69,2,FALSE),0)</f>
        <v>0</v>
      </c>
      <c r="BA130" s="32" t="s">
        <v>572</v>
      </c>
      <c r="BB130" s="31">
        <f>ROUND(IFERROR(VLOOKUP(BA130,'Начисление очков 2024'!$G$4:$H$69,2,FALSE),0)/4,0)</f>
        <v>0</v>
      </c>
      <c r="BC130" s="6" t="s">
        <v>572</v>
      </c>
      <c r="BD130" s="28">
        <f>IFERROR(VLOOKUP(BC130,'Начисление очков 2023'!$AA$4:$AB$69,2,FALSE),0)</f>
        <v>0</v>
      </c>
      <c r="BE130" s="32" t="s">
        <v>572</v>
      </c>
      <c r="BF130" s="31">
        <f>IFERROR(VLOOKUP(BE130,'Начисление очков 2024'!$G$4:$H$69,2,FALSE),0)</f>
        <v>0</v>
      </c>
      <c r="BG130" s="6">
        <v>18</v>
      </c>
      <c r="BH130" s="28">
        <f>IFERROR(VLOOKUP(BG130,'Начисление очков 2024'!$Q$4:$R$69,2,FALSE),0)</f>
        <v>15</v>
      </c>
      <c r="BI130" s="32" t="s">
        <v>572</v>
      </c>
      <c r="BJ130" s="31">
        <f>IFERROR(VLOOKUP(BI130,'Начисление очков 2024'!$AA$4:$AB$69,2,FALSE),0)</f>
        <v>0</v>
      </c>
      <c r="BK130" s="6" t="s">
        <v>572</v>
      </c>
      <c r="BL130" s="28">
        <f>IFERROR(VLOOKUP(BK130,'Начисление очков 2023'!$V$4:$W$69,2,FALSE),0)</f>
        <v>0</v>
      </c>
      <c r="BM130" s="32" t="s">
        <v>572</v>
      </c>
      <c r="BN130" s="31">
        <f>ROUND(IFERROR(VLOOKUP(BM130,'Начисление очков 2023'!$L$4:$M$69,2,FALSE),0)/4,0)</f>
        <v>0</v>
      </c>
      <c r="BO130" s="6" t="s">
        <v>572</v>
      </c>
      <c r="BP130" s="28">
        <f>IFERROR(VLOOKUP(BO130,'Начисление очков 2023'!$AA$4:$AB$69,2,FALSE),0)</f>
        <v>0</v>
      </c>
      <c r="BQ130" s="32" t="s">
        <v>572</v>
      </c>
      <c r="BR130" s="31">
        <f>ROUND(IFERROR(VLOOKUP(BQ130,'Начисление очков 2023'!$L$4:$M$69,2,FALSE),0)/4,0)</f>
        <v>0</v>
      </c>
      <c r="BS130" s="6" t="s">
        <v>572</v>
      </c>
      <c r="BT130" s="28">
        <f>IFERROR(VLOOKUP(BS130,'Начисление очков 2023'!$AA$4:$AB$69,2,FALSE),0)</f>
        <v>0</v>
      </c>
      <c r="BU130" s="32" t="s">
        <v>572</v>
      </c>
      <c r="BV130" s="31">
        <f>IFERROR(VLOOKUP(BU130,'Начисление очков 2023'!$L$4:$M$69,2,FALSE),0)</f>
        <v>0</v>
      </c>
      <c r="BW130" s="6" t="s">
        <v>572</v>
      </c>
      <c r="BX130" s="28">
        <f>IFERROR(VLOOKUP(BW130,'Начисление очков 2023'!$AA$4:$AB$69,2,FALSE),0)</f>
        <v>0</v>
      </c>
      <c r="BY130" s="32" t="s">
        <v>572</v>
      </c>
      <c r="BZ130" s="31">
        <f>IFERROR(VLOOKUP(BY130,'Начисление очков 2023'!$AF$4:$AG$69,2,FALSE),0)</f>
        <v>0</v>
      </c>
      <c r="CA130" s="6" t="s">
        <v>572</v>
      </c>
      <c r="CB130" s="28">
        <f>IFERROR(VLOOKUP(CA130,'Начисление очков 2023'!$V$4:$W$69,2,FALSE),0)</f>
        <v>0</v>
      </c>
      <c r="CC130" s="32" t="s">
        <v>572</v>
      </c>
      <c r="CD130" s="31">
        <f>IFERROR(VLOOKUP(CC130,'Начисление очков 2023'!$AA$4:$AB$69,2,FALSE),0)</f>
        <v>0</v>
      </c>
      <c r="CE130" s="47"/>
      <c r="CF130" s="96"/>
      <c r="CG130" s="32" t="s">
        <v>572</v>
      </c>
      <c r="CH130" s="31">
        <f>IFERROR(VLOOKUP(CG130,'Начисление очков 2023'!$AA$4:$AB$69,2,FALSE),0)</f>
        <v>0</v>
      </c>
      <c r="CI130" s="6" t="s">
        <v>572</v>
      </c>
      <c r="CJ130" s="28">
        <f>IFERROR(VLOOKUP(CI130,'Начисление очков 2023_1'!$B$4:$C$117,2,FALSE),0)</f>
        <v>0</v>
      </c>
      <c r="CK130" s="32" t="s">
        <v>572</v>
      </c>
      <c r="CL130" s="31">
        <f>IFERROR(VLOOKUP(CK130,'Начисление очков 2023'!$V$4:$W$69,2,FALSE),0)</f>
        <v>0</v>
      </c>
      <c r="CM130" s="6" t="s">
        <v>572</v>
      </c>
      <c r="CN130" s="28">
        <f>IFERROR(VLOOKUP(CM130,'Начисление очков 2023'!$AF$4:$AG$69,2,FALSE),0)</f>
        <v>0</v>
      </c>
      <c r="CO130" s="32" t="s">
        <v>572</v>
      </c>
      <c r="CP130" s="31">
        <f>IFERROR(VLOOKUP(CO130,'Начисление очков 2023'!$G$4:$H$69,2,FALSE),0)</f>
        <v>0</v>
      </c>
      <c r="CQ130" s="6">
        <v>2</v>
      </c>
      <c r="CR130" s="28">
        <f>IFERROR(VLOOKUP(CQ130,'Начисление очков 2023'!$AA$4:$AB$69,2,FALSE),0)</f>
        <v>25</v>
      </c>
      <c r="CS130" s="32">
        <v>32</v>
      </c>
      <c r="CT130" s="31">
        <f>IFERROR(VLOOKUP(CS130,'Начисление очков 2023'!$Q$4:$R$69,2,FALSE),0)</f>
        <v>6</v>
      </c>
      <c r="CU130" s="6" t="s">
        <v>572</v>
      </c>
      <c r="CV130" s="28">
        <f>IFERROR(VLOOKUP(CU130,'Начисление очков 2023'!$AF$4:$AG$69,2,FALSE),0)</f>
        <v>0</v>
      </c>
      <c r="CW130" s="32" t="s">
        <v>572</v>
      </c>
      <c r="CX130" s="31">
        <f>IFERROR(VLOOKUP(CW130,'Начисление очков 2023'!$AA$4:$AB$69,2,FALSE),0)</f>
        <v>0</v>
      </c>
      <c r="CY130" s="6">
        <v>12</v>
      </c>
      <c r="CZ130" s="28">
        <f>IFERROR(VLOOKUP(CY130,'Начисление очков 2023'!$AA$4:$AB$69,2,FALSE),0)</f>
        <v>8</v>
      </c>
      <c r="DA130" s="32" t="s">
        <v>572</v>
      </c>
      <c r="DB130" s="31">
        <f>IFERROR(VLOOKUP(DA130,'Начисление очков 2023'!$L$4:$M$69,2,FALSE),0)</f>
        <v>0</v>
      </c>
      <c r="DC130" s="6">
        <v>32</v>
      </c>
      <c r="DD130" s="28">
        <f>IFERROR(VLOOKUP(DC130,'Начисление очков 2023'!$L$4:$M$69,2,FALSE),0)</f>
        <v>10</v>
      </c>
      <c r="DE130" s="32" t="s">
        <v>572</v>
      </c>
      <c r="DF130" s="31">
        <f>IFERROR(VLOOKUP(DE130,'Начисление очков 2023'!$G$4:$H$69,2,FALSE),0)</f>
        <v>0</v>
      </c>
      <c r="DG130" s="6">
        <v>10</v>
      </c>
      <c r="DH130" s="28">
        <f>IFERROR(VLOOKUP(DG130,'Начисление очков 2023'!$AA$4:$AB$69,2,FALSE),0)</f>
        <v>9</v>
      </c>
      <c r="DI130" s="32">
        <v>1</v>
      </c>
      <c r="DJ130" s="31">
        <f>IFERROR(VLOOKUP(DI130,'Начисление очков 2023'!$AF$4:$AG$69,2,FALSE),0)</f>
        <v>20</v>
      </c>
      <c r="DK130" s="6" t="s">
        <v>572</v>
      </c>
      <c r="DL130" s="28">
        <f>IFERROR(VLOOKUP(DK130,'Начисление очков 2023'!$V$4:$W$69,2,FALSE),0)</f>
        <v>0</v>
      </c>
      <c r="DM130" s="32" t="s">
        <v>572</v>
      </c>
      <c r="DN130" s="31">
        <f>IFERROR(VLOOKUP(DM130,'Начисление очков 2023'!$Q$4:$R$69,2,FALSE),0)</f>
        <v>0</v>
      </c>
      <c r="DO130" s="6" t="s">
        <v>572</v>
      </c>
      <c r="DP130" s="28">
        <f>IFERROR(VLOOKUP(DO130,'Начисление очков 2023'!$AA$4:$AB$69,2,FALSE),0)</f>
        <v>0</v>
      </c>
      <c r="DQ130" s="32" t="s">
        <v>572</v>
      </c>
      <c r="DR130" s="31">
        <f>IFERROR(VLOOKUP(DQ130,'Начисление очков 2023'!$AA$4:$AB$69,2,FALSE),0)</f>
        <v>0</v>
      </c>
      <c r="DS130" s="6" t="s">
        <v>572</v>
      </c>
      <c r="DT130" s="28">
        <f>IFERROR(VLOOKUP(DS130,'Начисление очков 2023'!$AA$4:$AB$69,2,FALSE),0)</f>
        <v>0</v>
      </c>
      <c r="DU130" s="32" t="s">
        <v>572</v>
      </c>
      <c r="DV130" s="31">
        <f>IFERROR(VLOOKUP(DU130,'Начисление очков 2023'!$AF$4:$AG$69,2,FALSE),0)</f>
        <v>0</v>
      </c>
      <c r="DW130" s="6" t="s">
        <v>572</v>
      </c>
      <c r="DX130" s="28">
        <f>IFERROR(VLOOKUP(DW130,'Начисление очков 2023'!$AA$4:$AB$69,2,FALSE),0)</f>
        <v>0</v>
      </c>
      <c r="DY130" s="32" t="s">
        <v>572</v>
      </c>
      <c r="DZ130" s="31">
        <f>IFERROR(VLOOKUP(DY130,'Начисление очков 2023'!$B$4:$C$69,2,FALSE),0)</f>
        <v>0</v>
      </c>
      <c r="EA130" s="6" t="s">
        <v>572</v>
      </c>
      <c r="EB130" s="28">
        <f>IFERROR(VLOOKUP(EA130,'Начисление очков 2023'!$AA$4:$AB$69,2,FALSE),0)</f>
        <v>0</v>
      </c>
      <c r="EC130" s="32" t="s">
        <v>572</v>
      </c>
      <c r="ED130" s="31">
        <f>IFERROR(VLOOKUP(EC130,'Начисление очков 2023'!$V$4:$W$69,2,FALSE),0)</f>
        <v>0</v>
      </c>
      <c r="EE130" s="6" t="s">
        <v>572</v>
      </c>
      <c r="EF130" s="28">
        <f>IFERROR(VLOOKUP(EE130,'Начисление очков 2023'!$AA$4:$AB$69,2,FALSE),0)</f>
        <v>0</v>
      </c>
      <c r="EG130" s="32" t="s">
        <v>572</v>
      </c>
      <c r="EH130" s="31">
        <f>IFERROR(VLOOKUP(EG130,'Начисление очков 2023'!$AA$4:$AB$69,2,FALSE),0)</f>
        <v>0</v>
      </c>
      <c r="EI130" s="6" t="s">
        <v>572</v>
      </c>
      <c r="EJ130" s="28">
        <f>IFERROR(VLOOKUP(EI130,'Начисление очков 2023'!$G$4:$H$69,2,FALSE),0)</f>
        <v>0</v>
      </c>
      <c r="EK130" s="32" t="s">
        <v>572</v>
      </c>
      <c r="EL130" s="31">
        <f>IFERROR(VLOOKUP(EK130,'Начисление очков 2023'!$V$4:$W$69,2,FALSE),0)</f>
        <v>0</v>
      </c>
      <c r="EM130" s="6" t="s">
        <v>572</v>
      </c>
      <c r="EN130" s="28">
        <f>IFERROR(VLOOKUP(EM130,'Начисление очков 2023'!$B$4:$C$101,2,FALSE),0)</f>
        <v>0</v>
      </c>
      <c r="EO130" s="32" t="s">
        <v>572</v>
      </c>
      <c r="EP130" s="31">
        <f>IFERROR(VLOOKUP(EO130,'Начисление очков 2023'!$AA$4:$AB$69,2,FALSE),0)</f>
        <v>0</v>
      </c>
      <c r="EQ130" s="6" t="s">
        <v>572</v>
      </c>
      <c r="ER130" s="28">
        <f>IFERROR(VLOOKUP(EQ130,'Начисление очков 2023'!$AF$4:$AG$69,2,FALSE),0)</f>
        <v>0</v>
      </c>
      <c r="ES130" s="32" t="s">
        <v>572</v>
      </c>
      <c r="ET130" s="31">
        <f>IFERROR(VLOOKUP(ES130,'Начисление очков 2023'!$B$4:$C$101,2,FALSE),0)</f>
        <v>0</v>
      </c>
      <c r="EU130" s="6" t="s">
        <v>572</v>
      </c>
      <c r="EV130" s="28">
        <f>IFERROR(VLOOKUP(EU130,'Начисление очков 2023'!$G$4:$H$69,2,FALSE),0)</f>
        <v>0</v>
      </c>
      <c r="EW130" s="32" t="s">
        <v>572</v>
      </c>
      <c r="EX130" s="31">
        <f>IFERROR(VLOOKUP(EW130,'Начисление очков 2023'!$AA$4:$AB$69,2,FALSE),0)</f>
        <v>0</v>
      </c>
      <c r="EY130" s="6" t="s">
        <v>572</v>
      </c>
      <c r="EZ130" s="28">
        <f>IFERROR(VLOOKUP(EY130,'Начисление очков 2023'!$AA$4:$AB$69,2,FALSE),0)</f>
        <v>0</v>
      </c>
      <c r="FA130" s="32" t="s">
        <v>572</v>
      </c>
      <c r="FB130" s="31">
        <f>IFERROR(VLOOKUP(FA130,'Начисление очков 2023'!$L$4:$M$69,2,FALSE),0)</f>
        <v>0</v>
      </c>
      <c r="FC130" s="6" t="s">
        <v>572</v>
      </c>
      <c r="FD130" s="28">
        <f>IFERROR(VLOOKUP(FC130,'Начисление очков 2023'!$AF$4:$AG$69,2,FALSE),0)</f>
        <v>0</v>
      </c>
      <c r="FE130" s="32" t="s">
        <v>572</v>
      </c>
      <c r="FF130" s="31">
        <f>IFERROR(VLOOKUP(FE130,'Начисление очков 2023'!$AA$4:$AB$69,2,FALSE),0)</f>
        <v>0</v>
      </c>
      <c r="FG130" s="6" t="s">
        <v>572</v>
      </c>
      <c r="FH130" s="28">
        <f>IFERROR(VLOOKUP(FG130,'Начисление очков 2023'!$G$4:$H$69,2,FALSE),0)</f>
        <v>0</v>
      </c>
      <c r="FI130" s="32" t="s">
        <v>572</v>
      </c>
      <c r="FJ130" s="31">
        <f>IFERROR(VLOOKUP(FI130,'Начисление очков 2023'!$AA$4:$AB$69,2,FALSE),0)</f>
        <v>0</v>
      </c>
      <c r="FK130" s="6" t="s">
        <v>572</v>
      </c>
      <c r="FL130" s="28">
        <f>IFERROR(VLOOKUP(FK130,'Начисление очков 2023'!$AA$4:$AB$69,2,FALSE),0)</f>
        <v>0</v>
      </c>
      <c r="FM130" s="32" t="s">
        <v>572</v>
      </c>
      <c r="FN130" s="31">
        <f>IFERROR(VLOOKUP(FM130,'Начисление очков 2023'!$AA$4:$AB$69,2,FALSE),0)</f>
        <v>0</v>
      </c>
      <c r="FO130" s="6" t="s">
        <v>572</v>
      </c>
      <c r="FP130" s="28">
        <f>IFERROR(VLOOKUP(FO130,'Начисление очков 2023'!$AF$4:$AG$69,2,FALSE),0)</f>
        <v>0</v>
      </c>
      <c r="FQ130" s="109">
        <v>122</v>
      </c>
      <c r="FR130" s="110">
        <v>-1</v>
      </c>
      <c r="FS130" s="110"/>
      <c r="FT130" s="109">
        <v>3.5</v>
      </c>
      <c r="FU130" s="111"/>
      <c r="FV130" s="108">
        <v>117</v>
      </c>
      <c r="FW130" s="106">
        <v>0</v>
      </c>
      <c r="FX130" s="107" t="s">
        <v>563</v>
      </c>
      <c r="FY130" s="108">
        <v>123</v>
      </c>
      <c r="FZ130" s="127" t="s">
        <v>572</v>
      </c>
      <c r="GA130" s="121">
        <f>IFERROR(VLOOKUP(FZ130,'Начисление очков 2023'!$AA$4:$AB$69,2,FALSE),0)</f>
        <v>0</v>
      </c>
    </row>
    <row r="131" spans="1:183" ht="15.95" customHeight="1" x14ac:dyDescent="0.25">
      <c r="B131" s="6" t="str">
        <f>IFERROR(INDEX('Ласт турнир'!$A$1:$A$96,MATCH($D131,'Ласт турнир'!$B$1:$B$96,0)),"")</f>
        <v/>
      </c>
      <c r="D131" s="39" t="s">
        <v>530</v>
      </c>
      <c r="E131" s="40">
        <f>E130+1</f>
        <v>122</v>
      </c>
      <c r="F131" s="59">
        <f>IF(FQ131=0," ",IF(FQ131-E131=0," ",FQ131-E131))</f>
        <v>1</v>
      </c>
      <c r="G131" s="44"/>
      <c r="H131" s="54">
        <v>3</v>
      </c>
      <c r="I131" s="134"/>
      <c r="J131" s="139">
        <f>AB131+AP131+BB131+BN131+BR131+SUMPRODUCT(LARGE((T131,V131,X131,Z131,AD131,AF131,AH131,AJ131,AL131,AN131,AR131,AT131,AV131,AX131,AZ131,BD131,BF131,BH131,BJ131,BL131,BP131,BT131,BV131,BX131,BZ131,CB131,CD131,CF131,CH131,CJ131,CL131,CN131,CP131,CR131,CT131,CV131,CX131,CZ131,DB131,DD131,DF131,DH131,DJ131,DL131,DN131,DP131,DR131,DT131,DV131,DX131,DZ131,EB131,ED131,EF131,EH131,EJ131,EL131,EN131,EP131,ER131,ET131,EV131,EX131,EZ131,FB131,FD131,FF131,FH131,FJ131,FL131,FN131,FP131),{1,2,3,4,5,6,7,8}))</f>
        <v>115</v>
      </c>
      <c r="K131" s="135">
        <f>J131-FV131</f>
        <v>0</v>
      </c>
      <c r="L131" s="140" t="str">
        <f>IF(SUMIF(S131:FP131,"&lt;0")&lt;&gt;0,SUMIF(S131:FP131,"&lt;0")*(-1)," ")</f>
        <v xml:space="preserve"> </v>
      </c>
      <c r="M131" s="141">
        <f>T131+V131+X131+Z131+AB131+AD131+AF131+AH131+AJ131+AL131+AN131+AP131+AR131+AT131+AV131+AX131+AZ131+BB131+BD131+BF131+BH131+BJ131+BL131+BN131+BP131+BR131+BT131+BV131+BX131+BZ131+CB131+CD131+CF131+CH131+CJ131+CL131+CN131+CP131+CR131+CT131+CV131+CX131+CZ131+DB131+DD131+DF131+DH131+DJ131+DL131+DN131+DP131+DR131+DT131+DV131+DX131+DZ131+EB131+ED131+EF131+EH131+EJ131+EL131+EN131+EP131+ER131+ET131+EV131+EX131+EZ131+FB131+FD131+FF131+FH131+FJ131+FL131+FN131+FP131</f>
        <v>119</v>
      </c>
      <c r="N131" s="135">
        <f>M131-FY131</f>
        <v>0</v>
      </c>
      <c r="O131" s="136">
        <f>ROUNDUP(COUNTIF(S131:FP131,"&gt; 0")/2,0)</f>
        <v>10</v>
      </c>
      <c r="P131" s="142">
        <f>IF(O131=0,"-",IF(O131-R131&gt;8,J131/(8+R131),J131/O131))</f>
        <v>14.375</v>
      </c>
      <c r="Q131" s="145">
        <f>IF(OR(M131=0,O131=0),"-",M131/O131)</f>
        <v>11.9</v>
      </c>
      <c r="R131" s="150">
        <f>+IF(AA131="",0,1)+IF(AO131="",0,1)++IF(BA131="",0,1)+IF(BM131="",0,1)+IF(BQ131="",0,1)</f>
        <v>0</v>
      </c>
      <c r="S131" s="6" t="s">
        <v>572</v>
      </c>
      <c r="T131" s="28">
        <f>IFERROR(VLOOKUP(S131,'Начисление очков 2024'!$AA$4:$AB$69,2,FALSE),0)</f>
        <v>0</v>
      </c>
      <c r="U131" s="32" t="s">
        <v>572</v>
      </c>
      <c r="V131" s="31">
        <f>IFERROR(VLOOKUP(U131,'Начисление очков 2024'!$AA$4:$AB$69,2,FALSE),0)</f>
        <v>0</v>
      </c>
      <c r="W131" s="6" t="s">
        <v>572</v>
      </c>
      <c r="X131" s="28">
        <f>IFERROR(VLOOKUP(W131,'Начисление очков 2024'!$L$4:$M$69,2,FALSE),0)</f>
        <v>0</v>
      </c>
      <c r="Y131" s="32" t="s">
        <v>572</v>
      </c>
      <c r="Z131" s="31">
        <f>IFERROR(VLOOKUP(Y131,'Начисление очков 2024'!$AA$4:$AB$69,2,FALSE),0)</f>
        <v>0</v>
      </c>
      <c r="AA131" s="6" t="s">
        <v>572</v>
      </c>
      <c r="AB131" s="28">
        <f>ROUND(IFERROR(VLOOKUP(AA131,'Начисление очков 2024'!$L$4:$M$69,2,FALSE),0)/4,0)</f>
        <v>0</v>
      </c>
      <c r="AC131" s="32" t="s">
        <v>572</v>
      </c>
      <c r="AD131" s="31">
        <f>IFERROR(VLOOKUP(AC131,'Начисление очков 2024'!$AA$4:$AB$69,2,FALSE),0)</f>
        <v>0</v>
      </c>
      <c r="AE131" s="6" t="s">
        <v>572</v>
      </c>
      <c r="AF131" s="28">
        <f>IFERROR(VLOOKUP(AE131,'Начисление очков 2024'!$AA$4:$AB$69,2,FALSE),0)</f>
        <v>0</v>
      </c>
      <c r="AG131" s="32" t="s">
        <v>572</v>
      </c>
      <c r="AH131" s="31">
        <f>IFERROR(VLOOKUP(AG131,'Начисление очков 2024'!$Q$4:$R$69,2,FALSE),0)</f>
        <v>0</v>
      </c>
      <c r="AI131" s="6" t="s">
        <v>572</v>
      </c>
      <c r="AJ131" s="28">
        <f>IFERROR(VLOOKUP(AI131,'Начисление очков 2024'!$AA$4:$AB$69,2,FALSE),0)</f>
        <v>0</v>
      </c>
      <c r="AK131" s="32" t="s">
        <v>572</v>
      </c>
      <c r="AL131" s="31">
        <f>IFERROR(VLOOKUP(AK131,'Начисление очков 2024'!$AA$4:$AB$69,2,FALSE),0)</f>
        <v>0</v>
      </c>
      <c r="AM131" s="6" t="s">
        <v>572</v>
      </c>
      <c r="AN131" s="28">
        <f>IFERROR(VLOOKUP(AM131,'Начисление очков 2023'!$AF$4:$AG$69,2,FALSE),0)</f>
        <v>0</v>
      </c>
      <c r="AO131" s="32" t="s">
        <v>572</v>
      </c>
      <c r="AP131" s="31">
        <f>ROUND(IFERROR(VLOOKUP(AO131,'Начисление очков 2024'!$G$4:$H$69,2,FALSE),0)/4,0)</f>
        <v>0</v>
      </c>
      <c r="AQ131" s="6" t="s">
        <v>572</v>
      </c>
      <c r="AR131" s="28">
        <f>IFERROR(VLOOKUP(AQ131,'Начисление очков 2024'!$AA$4:$AB$69,2,FALSE),0)</f>
        <v>0</v>
      </c>
      <c r="AS131" s="32" t="s">
        <v>572</v>
      </c>
      <c r="AT131" s="31">
        <f>IFERROR(VLOOKUP(AS131,'Начисление очков 2024'!$G$4:$H$69,2,FALSE),0)</f>
        <v>0</v>
      </c>
      <c r="AU131" s="6" t="s">
        <v>572</v>
      </c>
      <c r="AV131" s="28">
        <f>IFERROR(VLOOKUP(AU131,'Начисление очков 2023'!$V$4:$W$69,2,FALSE),0)</f>
        <v>0</v>
      </c>
      <c r="AW131" s="32" t="s">
        <v>572</v>
      </c>
      <c r="AX131" s="31">
        <f>IFERROR(VLOOKUP(AW131,'Начисление очков 2024'!$Q$4:$R$69,2,FALSE),0)</f>
        <v>0</v>
      </c>
      <c r="AY131" s="6" t="s">
        <v>572</v>
      </c>
      <c r="AZ131" s="28">
        <f>IFERROR(VLOOKUP(AY131,'Начисление очков 2024'!$AA$4:$AB$69,2,FALSE),0)</f>
        <v>0</v>
      </c>
      <c r="BA131" s="32" t="s">
        <v>572</v>
      </c>
      <c r="BB131" s="31">
        <f>ROUND(IFERROR(VLOOKUP(BA131,'Начисление очков 2024'!$G$4:$H$69,2,FALSE),0)/4,0)</f>
        <v>0</v>
      </c>
      <c r="BC131" s="6" t="s">
        <v>572</v>
      </c>
      <c r="BD131" s="28">
        <f>IFERROR(VLOOKUP(BC131,'Начисление очков 2023'!$AA$4:$AB$69,2,FALSE),0)</f>
        <v>0</v>
      </c>
      <c r="BE131" s="32" t="s">
        <v>572</v>
      </c>
      <c r="BF131" s="31">
        <f>IFERROR(VLOOKUP(BE131,'Начисление очков 2024'!$G$4:$H$69,2,FALSE),0)</f>
        <v>0</v>
      </c>
      <c r="BG131" s="6" t="s">
        <v>572</v>
      </c>
      <c r="BH131" s="28">
        <f>IFERROR(VLOOKUP(BG131,'Начисление очков 2024'!$Q$4:$R$69,2,FALSE),0)</f>
        <v>0</v>
      </c>
      <c r="BI131" s="32" t="s">
        <v>572</v>
      </c>
      <c r="BJ131" s="31">
        <f>IFERROR(VLOOKUP(BI131,'Начисление очков 2024'!$AA$4:$AB$69,2,FALSE),0)</f>
        <v>0</v>
      </c>
      <c r="BK131" s="6" t="s">
        <v>572</v>
      </c>
      <c r="BL131" s="28">
        <f>IFERROR(VLOOKUP(BK131,'Начисление очков 2023'!$V$4:$W$69,2,FALSE),0)</f>
        <v>0</v>
      </c>
      <c r="BM131" s="32" t="s">
        <v>572</v>
      </c>
      <c r="BN131" s="31">
        <f>ROUND(IFERROR(VLOOKUP(BM131,'Начисление очков 2023'!$L$4:$M$69,2,FALSE),0)/4,0)</f>
        <v>0</v>
      </c>
      <c r="BO131" s="6" t="s">
        <v>572</v>
      </c>
      <c r="BP131" s="28">
        <f>IFERROR(VLOOKUP(BO131,'Начисление очков 2023'!$AA$4:$AB$69,2,FALSE),0)</f>
        <v>0</v>
      </c>
      <c r="BQ131" s="32" t="s">
        <v>572</v>
      </c>
      <c r="BR131" s="31">
        <f>ROUND(IFERROR(VLOOKUP(BQ131,'Начисление очков 2023'!$L$4:$M$69,2,FALSE),0)/4,0)</f>
        <v>0</v>
      </c>
      <c r="BS131" s="6">
        <v>8</v>
      </c>
      <c r="BT131" s="28">
        <f>IFERROR(VLOOKUP(BS131,'Начисление очков 2023'!$AA$4:$AB$69,2,FALSE),0)</f>
        <v>10</v>
      </c>
      <c r="BU131" s="32" t="s">
        <v>572</v>
      </c>
      <c r="BV131" s="31">
        <f>IFERROR(VLOOKUP(BU131,'Начисление очков 2023'!$L$4:$M$69,2,FALSE),0)</f>
        <v>0</v>
      </c>
      <c r="BW131" s="6" t="s">
        <v>572</v>
      </c>
      <c r="BX131" s="28">
        <f>IFERROR(VLOOKUP(BW131,'Начисление очков 2023'!$AA$4:$AB$69,2,FALSE),0)</f>
        <v>0</v>
      </c>
      <c r="BY131" s="32" t="s">
        <v>572</v>
      </c>
      <c r="BZ131" s="31">
        <f>IFERROR(VLOOKUP(BY131,'Начисление очков 2023'!$AF$4:$AG$69,2,FALSE),0)</f>
        <v>0</v>
      </c>
      <c r="CA131" s="6" t="s">
        <v>572</v>
      </c>
      <c r="CB131" s="28">
        <f>IFERROR(VLOOKUP(CA131,'Начисление очков 2023'!$V$4:$W$69,2,FALSE),0)</f>
        <v>0</v>
      </c>
      <c r="CC131" s="32" t="s">
        <v>572</v>
      </c>
      <c r="CD131" s="31">
        <f>IFERROR(VLOOKUP(CC131,'Начисление очков 2023'!$AA$4:$AB$69,2,FALSE),0)</f>
        <v>0</v>
      </c>
      <c r="CE131" s="47"/>
      <c r="CF131" s="96"/>
      <c r="CG131" s="32" t="s">
        <v>572</v>
      </c>
      <c r="CH131" s="31">
        <f>IFERROR(VLOOKUP(CG131,'Начисление очков 2023'!$AA$4:$AB$69,2,FALSE),0)</f>
        <v>0</v>
      </c>
      <c r="CI131" s="6" t="s">
        <v>572</v>
      </c>
      <c r="CJ131" s="28">
        <f>IFERROR(VLOOKUP(CI131,'Начисление очков 2023_1'!$B$4:$C$117,2,FALSE),0)</f>
        <v>0</v>
      </c>
      <c r="CK131" s="32" t="s">
        <v>572</v>
      </c>
      <c r="CL131" s="31">
        <f>IFERROR(VLOOKUP(CK131,'Начисление очков 2023'!$V$4:$W$69,2,FALSE),0)</f>
        <v>0</v>
      </c>
      <c r="CM131" s="6" t="s">
        <v>572</v>
      </c>
      <c r="CN131" s="28">
        <f>IFERROR(VLOOKUP(CM131,'Начисление очков 2023'!$AF$4:$AG$69,2,FALSE),0)</f>
        <v>0</v>
      </c>
      <c r="CO131" s="32" t="s">
        <v>572</v>
      </c>
      <c r="CP131" s="31">
        <f>IFERROR(VLOOKUP(CO131,'Начисление очков 2023'!$G$4:$H$69,2,FALSE),0)</f>
        <v>0</v>
      </c>
      <c r="CQ131" s="6" t="s">
        <v>572</v>
      </c>
      <c r="CR131" s="28">
        <f>IFERROR(VLOOKUP(CQ131,'Начисление очков 2023'!$AA$4:$AB$69,2,FALSE),0)</f>
        <v>0</v>
      </c>
      <c r="CS131" s="32" t="s">
        <v>572</v>
      </c>
      <c r="CT131" s="31">
        <f>IFERROR(VLOOKUP(CS131,'Начисление очков 2023'!$Q$4:$R$69,2,FALSE),0)</f>
        <v>0</v>
      </c>
      <c r="CU131" s="6" t="s">
        <v>572</v>
      </c>
      <c r="CV131" s="28">
        <f>IFERROR(VLOOKUP(CU131,'Начисление очков 2023'!$AF$4:$AG$69,2,FALSE),0)</f>
        <v>0</v>
      </c>
      <c r="CW131" s="32" t="s">
        <v>572</v>
      </c>
      <c r="CX131" s="31">
        <f>IFERROR(VLOOKUP(CW131,'Начисление очков 2023'!$AA$4:$AB$69,2,FALSE),0)</f>
        <v>0</v>
      </c>
      <c r="CY131" s="6" t="s">
        <v>572</v>
      </c>
      <c r="CZ131" s="28">
        <f>IFERROR(VLOOKUP(CY131,'Начисление очков 2023'!$AA$4:$AB$69,2,FALSE),0)</f>
        <v>0</v>
      </c>
      <c r="DA131" s="32" t="s">
        <v>572</v>
      </c>
      <c r="DB131" s="31">
        <f>IFERROR(VLOOKUP(DA131,'Начисление очков 2023'!$L$4:$M$69,2,FALSE),0)</f>
        <v>0</v>
      </c>
      <c r="DC131" s="6" t="s">
        <v>572</v>
      </c>
      <c r="DD131" s="28">
        <f>IFERROR(VLOOKUP(DC131,'Начисление очков 2023'!$L$4:$M$69,2,FALSE),0)</f>
        <v>0</v>
      </c>
      <c r="DE131" s="32" t="s">
        <v>572</v>
      </c>
      <c r="DF131" s="31">
        <f>IFERROR(VLOOKUP(DE131,'Начисление очков 2023'!$G$4:$H$69,2,FALSE),0)</f>
        <v>0</v>
      </c>
      <c r="DG131" s="6">
        <v>5</v>
      </c>
      <c r="DH131" s="28">
        <f>IFERROR(VLOOKUP(DG131,'Начисление очков 2023'!$AA$4:$AB$69,2,FALSE),0)</f>
        <v>12</v>
      </c>
      <c r="DI131" s="32" t="s">
        <v>572</v>
      </c>
      <c r="DJ131" s="31">
        <f>IFERROR(VLOOKUP(DI131,'Начисление очков 2023'!$AF$4:$AG$69,2,FALSE),0)</f>
        <v>0</v>
      </c>
      <c r="DK131" s="6" t="s">
        <v>572</v>
      </c>
      <c r="DL131" s="28">
        <f>IFERROR(VLOOKUP(DK131,'Начисление очков 2023'!$V$4:$W$69,2,FALSE),0)</f>
        <v>0</v>
      </c>
      <c r="DM131" s="32" t="s">
        <v>572</v>
      </c>
      <c r="DN131" s="31">
        <f>IFERROR(VLOOKUP(DM131,'Начисление очков 2023'!$Q$4:$R$69,2,FALSE),0)</f>
        <v>0</v>
      </c>
      <c r="DO131" s="6" t="s">
        <v>572</v>
      </c>
      <c r="DP131" s="28">
        <f>IFERROR(VLOOKUP(DO131,'Начисление очков 2023'!$AA$4:$AB$69,2,FALSE),0)</f>
        <v>0</v>
      </c>
      <c r="DQ131" s="32">
        <v>12</v>
      </c>
      <c r="DR131" s="31">
        <f>IFERROR(VLOOKUP(DQ131,'Начисление очков 2023'!$AA$4:$AB$69,2,FALSE),0)</f>
        <v>8</v>
      </c>
      <c r="DS131" s="6" t="s">
        <v>572</v>
      </c>
      <c r="DT131" s="28">
        <f>IFERROR(VLOOKUP(DS131,'Начисление очков 2023'!$AA$4:$AB$69,2,FALSE),0)</f>
        <v>0</v>
      </c>
      <c r="DU131" s="32" t="s">
        <v>572</v>
      </c>
      <c r="DV131" s="31">
        <f>IFERROR(VLOOKUP(DU131,'Начисление очков 2023'!$AF$4:$AG$69,2,FALSE),0)</f>
        <v>0</v>
      </c>
      <c r="DW131" s="6" t="s">
        <v>572</v>
      </c>
      <c r="DX131" s="28">
        <f>IFERROR(VLOOKUP(DW131,'Начисление очков 2023'!$AA$4:$AB$69,2,FALSE),0)</f>
        <v>0</v>
      </c>
      <c r="DY131" s="32">
        <v>48</v>
      </c>
      <c r="DZ131" s="31">
        <f>IFERROR(VLOOKUP(DY131,'Начисление очков 2023'!$B$4:$C$69,2,FALSE),0)</f>
        <v>19</v>
      </c>
      <c r="EA131" s="6" t="s">
        <v>572</v>
      </c>
      <c r="EB131" s="28">
        <f>IFERROR(VLOOKUP(EA131,'Начисление очков 2023'!$AA$4:$AB$69,2,FALSE),0)</f>
        <v>0</v>
      </c>
      <c r="EC131" s="32" t="s">
        <v>572</v>
      </c>
      <c r="ED131" s="31">
        <f>IFERROR(VLOOKUP(EC131,'Начисление очков 2023'!$V$4:$W$69,2,FALSE),0)</f>
        <v>0</v>
      </c>
      <c r="EE131" s="6">
        <v>24</v>
      </c>
      <c r="EF131" s="28">
        <f>IFERROR(VLOOKUP(EE131,'Начисление очков 2023'!$AA$4:$AB$69,2,FALSE),0)</f>
        <v>3</v>
      </c>
      <c r="EG131" s="32" t="s">
        <v>572</v>
      </c>
      <c r="EH131" s="31">
        <f>IFERROR(VLOOKUP(EG131,'Начисление очков 2023'!$AA$4:$AB$69,2,FALSE),0)</f>
        <v>0</v>
      </c>
      <c r="EI131" s="6" t="s">
        <v>572</v>
      </c>
      <c r="EJ131" s="28">
        <f>IFERROR(VLOOKUP(EI131,'Начисление очков 2023'!$G$4:$H$69,2,FALSE),0)</f>
        <v>0</v>
      </c>
      <c r="EK131" s="32">
        <v>12</v>
      </c>
      <c r="EL131" s="31">
        <f>IFERROR(VLOOKUP(EK131,'Начисление очков 2023'!$V$4:$W$69,2,FALSE),0)</f>
        <v>22</v>
      </c>
      <c r="EM131" s="6">
        <v>64</v>
      </c>
      <c r="EN131" s="28">
        <f>IFERROR(VLOOKUP(EM131,'Начисление очков 2023'!$B$4:$C$101,2,FALSE),0)</f>
        <v>14</v>
      </c>
      <c r="EO131" s="32" t="s">
        <v>572</v>
      </c>
      <c r="EP131" s="31">
        <f>IFERROR(VLOOKUP(EO131,'Начисление очков 2023'!$AA$4:$AB$69,2,FALSE),0)</f>
        <v>0</v>
      </c>
      <c r="EQ131" s="6" t="s">
        <v>572</v>
      </c>
      <c r="ER131" s="28">
        <f>IFERROR(VLOOKUP(EQ131,'Начисление очков 2023'!$AF$4:$AG$69,2,FALSE),0)</f>
        <v>0</v>
      </c>
      <c r="ES131" s="32" t="s">
        <v>572</v>
      </c>
      <c r="ET131" s="31">
        <f>IFERROR(VLOOKUP(ES131,'Начисление очков 2023'!$B$4:$C$101,2,FALSE),0)</f>
        <v>0</v>
      </c>
      <c r="EU131" s="6">
        <v>64</v>
      </c>
      <c r="EV131" s="28">
        <f>IFERROR(VLOOKUP(EU131,'Начисление очков 2023'!$G$4:$H$69,2,FALSE),0)</f>
        <v>1</v>
      </c>
      <c r="EW131" s="32" t="s">
        <v>572</v>
      </c>
      <c r="EX131" s="31">
        <f>IFERROR(VLOOKUP(EW131,'Начисление очков 2023'!$AA$4:$AB$69,2,FALSE),0)</f>
        <v>0</v>
      </c>
      <c r="EY131" s="6">
        <v>5</v>
      </c>
      <c r="EZ131" s="28">
        <f>IFERROR(VLOOKUP(EY131,'Начисление очков 2023'!$AA$4:$AB$69,2,FALSE),0)</f>
        <v>12</v>
      </c>
      <c r="FA131" s="32" t="s">
        <v>572</v>
      </c>
      <c r="FB131" s="31">
        <f>IFERROR(VLOOKUP(FA131,'Начисление очков 2023'!$L$4:$M$69,2,FALSE),0)</f>
        <v>0</v>
      </c>
      <c r="FC131" s="6" t="s">
        <v>572</v>
      </c>
      <c r="FD131" s="28">
        <f>IFERROR(VLOOKUP(FC131,'Начисление очков 2023'!$AF$4:$AG$69,2,FALSE),0)</f>
        <v>0</v>
      </c>
      <c r="FE131" s="32" t="s">
        <v>572</v>
      </c>
      <c r="FF131" s="31">
        <f>IFERROR(VLOOKUP(FE131,'Начисление очков 2023'!$AA$4:$AB$69,2,FALSE),0)</f>
        <v>0</v>
      </c>
      <c r="FG131" s="6">
        <v>32</v>
      </c>
      <c r="FH131" s="28">
        <f>IFERROR(VLOOKUP(FG131,'Начисление очков 2023'!$G$4:$H$69,2,FALSE),0)</f>
        <v>18</v>
      </c>
      <c r="FI131" s="32" t="s">
        <v>572</v>
      </c>
      <c r="FJ131" s="31">
        <f>IFERROR(VLOOKUP(FI131,'Начисление очков 2023'!$AA$4:$AB$69,2,FALSE),0)</f>
        <v>0</v>
      </c>
      <c r="FK131" s="6" t="s">
        <v>572</v>
      </c>
      <c r="FL131" s="28">
        <f>IFERROR(VLOOKUP(FK131,'Начисление очков 2023'!$AA$4:$AB$69,2,FALSE),0)</f>
        <v>0</v>
      </c>
      <c r="FM131" s="32" t="s">
        <v>572</v>
      </c>
      <c r="FN131" s="31">
        <f>IFERROR(VLOOKUP(FM131,'Начисление очков 2023'!$AA$4:$AB$69,2,FALSE),0)</f>
        <v>0</v>
      </c>
      <c r="FO131" s="6" t="s">
        <v>572</v>
      </c>
      <c r="FP131" s="28">
        <f>IFERROR(VLOOKUP(FO131,'Начисление очков 2023'!$AF$4:$AG$69,2,FALSE),0)</f>
        <v>0</v>
      </c>
      <c r="FQ131" s="109">
        <v>123</v>
      </c>
      <c r="FR131" s="110">
        <v>-1</v>
      </c>
      <c r="FS131" s="110"/>
      <c r="FT131" s="109">
        <v>3</v>
      </c>
      <c r="FU131" s="111"/>
      <c r="FV131" s="108">
        <v>115</v>
      </c>
      <c r="FW131" s="106">
        <v>0</v>
      </c>
      <c r="FX131" s="107" t="s">
        <v>563</v>
      </c>
      <c r="FY131" s="108">
        <v>119</v>
      </c>
      <c r="FZ131" s="127" t="s">
        <v>572</v>
      </c>
      <c r="GA131" s="121">
        <f>IFERROR(VLOOKUP(FZ131,'Начисление очков 2023'!$AA$4:$AB$69,2,FALSE),0)</f>
        <v>0</v>
      </c>
    </row>
    <row r="132" spans="1:183" ht="15.95" customHeight="1" x14ac:dyDescent="0.25">
      <c r="B132" s="6" t="str">
        <f>IFERROR(INDEX('Ласт турнир'!$A$1:$A$96,MATCH($D132,'Ласт турнир'!$B$1:$B$96,0)),"")</f>
        <v/>
      </c>
      <c r="D132" s="39" t="s">
        <v>626</v>
      </c>
      <c r="E132" s="40">
        <f>E131+1</f>
        <v>123</v>
      </c>
      <c r="F132" s="59">
        <f>IF(FQ132=0," ",IF(FQ132-E132=0," ",FQ132-E132))</f>
        <v>1</v>
      </c>
      <c r="G132" s="44"/>
      <c r="H132" s="54">
        <v>3.5</v>
      </c>
      <c r="I132" s="134"/>
      <c r="J132" s="139">
        <f>AB132+AP132+BB132+BN132+BR132+SUMPRODUCT(LARGE((T132,V132,X132,Z132,AD132,AF132,AH132,AJ132,AL132,AN132,AR132,AT132,AV132,AX132,AZ132,BD132,BF132,BH132,BJ132,BL132,BP132,BT132,BV132,BX132,BZ132,CB132,CD132,CF132,CH132,CJ132,CL132,CN132,CP132,CR132,CT132,CV132,CX132,CZ132,DB132,DD132,DF132,DH132,DJ132,DL132,DN132,DP132,DR132,DT132,DV132,DX132,DZ132,EB132,ED132,EF132,EH132,EJ132,EL132,EN132,EP132,ER132,ET132,EV132,EX132,EZ132,FB132,FD132,FF132,FH132,FJ132,FL132,FN132,FP132),{1,2,3,4,5,6,7,8}))</f>
        <v>113</v>
      </c>
      <c r="K132" s="135">
        <f>J132-FV132</f>
        <v>0</v>
      </c>
      <c r="L132" s="140" t="str">
        <f>IF(SUMIF(S132:FP132,"&lt;0")&lt;&gt;0,SUMIF(S132:FP132,"&lt;0")*(-1)," ")</f>
        <v xml:space="preserve"> </v>
      </c>
      <c r="M132" s="141">
        <f>T132+V132+X132+Z132+AB132+AD132+AF132+AH132+AJ132+AL132+AN132+AP132+AR132+AT132+AV132+AX132+AZ132+BB132+BD132+BF132+BH132+BJ132+BL132+BN132+BP132+BR132+BT132+BV132+BX132+BZ132+CB132+CD132+CF132+CH132+CJ132+CL132+CN132+CP132+CR132+CT132+CV132+CX132+CZ132+DB132+DD132+DF132+DH132+DJ132+DL132+DN132+DP132+DR132+DT132+DV132+DX132+DZ132+EB132+ED132+EF132+EH132+EJ132+EL132+EN132+EP132+ER132+ET132+EV132+EX132+EZ132+FB132+FD132+FF132+FH132+FJ132+FL132+FN132+FP132</f>
        <v>122</v>
      </c>
      <c r="N132" s="135">
        <f>M132-FY132</f>
        <v>0</v>
      </c>
      <c r="O132" s="136">
        <f>ROUNDUP(COUNTIF(S132:FP132,"&gt; 0")/2,0)</f>
        <v>12</v>
      </c>
      <c r="P132" s="142">
        <f>IF(O132=0,"-",IF(O132-R132&gt;8,J132/(8+R132),J132/O132))</f>
        <v>12.555555555555555</v>
      </c>
      <c r="Q132" s="145">
        <f>IF(OR(M132=0,O132=0),"-",M132/O132)</f>
        <v>10.166666666666666</v>
      </c>
      <c r="R132" s="150">
        <f>+IF(AA132="",0,1)+IF(AO132="",0,1)++IF(BA132="",0,1)+IF(BM132="",0,1)+IF(BQ132="",0,1)</f>
        <v>1</v>
      </c>
      <c r="S132" s="6" t="s">
        <v>572</v>
      </c>
      <c r="T132" s="28">
        <f>IFERROR(VLOOKUP(S132,'Начисление очков 2024'!$AA$4:$AB$69,2,FALSE),0)</f>
        <v>0</v>
      </c>
      <c r="U132" s="32" t="s">
        <v>572</v>
      </c>
      <c r="V132" s="31">
        <f>IFERROR(VLOOKUP(U132,'Начисление очков 2024'!$AA$4:$AB$69,2,FALSE),0)</f>
        <v>0</v>
      </c>
      <c r="W132" s="6" t="s">
        <v>572</v>
      </c>
      <c r="X132" s="28">
        <f>IFERROR(VLOOKUP(W132,'Начисление очков 2024'!$L$4:$M$69,2,FALSE),0)</f>
        <v>0</v>
      </c>
      <c r="Y132" s="32" t="s">
        <v>572</v>
      </c>
      <c r="Z132" s="31">
        <f>IFERROR(VLOOKUP(Y132,'Начисление очков 2024'!$AA$4:$AB$69,2,FALSE),0)</f>
        <v>0</v>
      </c>
      <c r="AA132" s="6">
        <v>24</v>
      </c>
      <c r="AB132" s="28">
        <f>ROUND(IFERROR(VLOOKUP(AA132,'Начисление очков 2024'!$L$4:$M$69,2,FALSE),0)/4,0)</f>
        <v>3</v>
      </c>
      <c r="AC132" s="32" t="s">
        <v>572</v>
      </c>
      <c r="AD132" s="31">
        <f>IFERROR(VLOOKUP(AC132,'Начисление очков 2024'!$AA$4:$AB$69,2,FALSE),0)</f>
        <v>0</v>
      </c>
      <c r="AE132" s="6" t="s">
        <v>572</v>
      </c>
      <c r="AF132" s="28">
        <f>IFERROR(VLOOKUP(AE132,'Начисление очков 2024'!$AA$4:$AB$69,2,FALSE),0)</f>
        <v>0</v>
      </c>
      <c r="AG132" s="32" t="s">
        <v>572</v>
      </c>
      <c r="AH132" s="31">
        <f>IFERROR(VLOOKUP(AG132,'Начисление очков 2024'!$Q$4:$R$69,2,FALSE),0)</f>
        <v>0</v>
      </c>
      <c r="AI132" s="6" t="s">
        <v>572</v>
      </c>
      <c r="AJ132" s="28">
        <f>IFERROR(VLOOKUP(AI132,'Начисление очков 2024'!$AA$4:$AB$69,2,FALSE),0)</f>
        <v>0</v>
      </c>
      <c r="AK132" s="32" t="s">
        <v>572</v>
      </c>
      <c r="AL132" s="31">
        <f>IFERROR(VLOOKUP(AK132,'Начисление очков 2024'!$AA$4:$AB$69,2,FALSE),0)</f>
        <v>0</v>
      </c>
      <c r="AM132" s="6" t="s">
        <v>572</v>
      </c>
      <c r="AN132" s="28">
        <f>IFERROR(VLOOKUP(AM132,'Начисление очков 2023'!$AF$4:$AG$69,2,FALSE),0)</f>
        <v>0</v>
      </c>
      <c r="AO132" s="32" t="s">
        <v>572</v>
      </c>
      <c r="AP132" s="31">
        <f>ROUND(IFERROR(VLOOKUP(AO132,'Начисление очков 2024'!$G$4:$H$69,2,FALSE),0)/4,0)</f>
        <v>0</v>
      </c>
      <c r="AQ132" s="6" t="s">
        <v>572</v>
      </c>
      <c r="AR132" s="28">
        <f>IFERROR(VLOOKUP(AQ132,'Начисление очков 2024'!$AA$4:$AB$69,2,FALSE),0)</f>
        <v>0</v>
      </c>
      <c r="AS132" s="32" t="s">
        <v>572</v>
      </c>
      <c r="AT132" s="31">
        <f>IFERROR(VLOOKUP(AS132,'Начисление очков 2024'!$G$4:$H$69,2,FALSE),0)</f>
        <v>0</v>
      </c>
      <c r="AU132" s="6" t="s">
        <v>572</v>
      </c>
      <c r="AV132" s="28">
        <f>IFERROR(VLOOKUP(AU132,'Начисление очков 2023'!$V$4:$W$69,2,FALSE),0)</f>
        <v>0</v>
      </c>
      <c r="AW132" s="32" t="s">
        <v>572</v>
      </c>
      <c r="AX132" s="31">
        <f>IFERROR(VLOOKUP(AW132,'Начисление очков 2024'!$Q$4:$R$69,2,FALSE),0)</f>
        <v>0</v>
      </c>
      <c r="AY132" s="6" t="s">
        <v>572</v>
      </c>
      <c r="AZ132" s="28">
        <f>IFERROR(VLOOKUP(AY132,'Начисление очков 2024'!$AA$4:$AB$69,2,FALSE),0)</f>
        <v>0</v>
      </c>
      <c r="BA132" s="32" t="s">
        <v>572</v>
      </c>
      <c r="BB132" s="31">
        <f>ROUND(IFERROR(VLOOKUP(BA132,'Начисление очков 2024'!$G$4:$H$69,2,FALSE),0)/4,0)</f>
        <v>0</v>
      </c>
      <c r="BC132" s="6" t="s">
        <v>572</v>
      </c>
      <c r="BD132" s="28">
        <f>IFERROR(VLOOKUP(BC132,'Начисление очков 2023'!$AA$4:$AB$69,2,FALSE),0)</f>
        <v>0</v>
      </c>
      <c r="BE132" s="32" t="s">
        <v>572</v>
      </c>
      <c r="BF132" s="31">
        <f>IFERROR(VLOOKUP(BE132,'Начисление очков 2024'!$G$4:$H$69,2,FALSE),0)</f>
        <v>0</v>
      </c>
      <c r="BG132" s="6" t="s">
        <v>572</v>
      </c>
      <c r="BH132" s="28">
        <f>IFERROR(VLOOKUP(BG132,'Начисление очков 2024'!$Q$4:$R$69,2,FALSE),0)</f>
        <v>0</v>
      </c>
      <c r="BI132" s="32" t="s">
        <v>572</v>
      </c>
      <c r="BJ132" s="31">
        <f>IFERROR(VLOOKUP(BI132,'Начисление очков 2024'!$AA$4:$AB$69,2,FALSE),0)</f>
        <v>0</v>
      </c>
      <c r="BK132" s="6" t="s">
        <v>572</v>
      </c>
      <c r="BL132" s="28">
        <f>IFERROR(VLOOKUP(BK132,'Начисление очков 2023'!$V$4:$W$69,2,FALSE),0)</f>
        <v>0</v>
      </c>
      <c r="BM132" s="32" t="s">
        <v>572</v>
      </c>
      <c r="BN132" s="31">
        <f>ROUND(IFERROR(VLOOKUP(BM132,'Начисление очков 2023'!$L$4:$M$69,2,FALSE),0)/4,0)</f>
        <v>0</v>
      </c>
      <c r="BO132" s="6" t="s">
        <v>572</v>
      </c>
      <c r="BP132" s="28">
        <f>IFERROR(VLOOKUP(BO132,'Начисление очков 2023'!$AA$4:$AB$69,2,FALSE),0)</f>
        <v>0</v>
      </c>
      <c r="BQ132" s="32" t="s">
        <v>572</v>
      </c>
      <c r="BR132" s="31">
        <f>ROUND(IFERROR(VLOOKUP(BQ132,'Начисление очков 2023'!$L$4:$M$69,2,FALSE),0)/4,0)</f>
        <v>0</v>
      </c>
      <c r="BS132" s="6" t="s">
        <v>572</v>
      </c>
      <c r="BT132" s="28">
        <f>IFERROR(VLOOKUP(BS132,'Начисление очков 2023'!$AA$4:$AB$69,2,FALSE),0)</f>
        <v>0</v>
      </c>
      <c r="BU132" s="32" t="s">
        <v>572</v>
      </c>
      <c r="BV132" s="31">
        <f>IFERROR(VLOOKUP(BU132,'Начисление очков 2023'!$L$4:$M$69,2,FALSE),0)</f>
        <v>0</v>
      </c>
      <c r="BW132" s="6" t="s">
        <v>572</v>
      </c>
      <c r="BX132" s="28">
        <f>IFERROR(VLOOKUP(BW132,'Начисление очков 2023'!$AA$4:$AB$69,2,FALSE),0)</f>
        <v>0</v>
      </c>
      <c r="BY132" s="32" t="s">
        <v>572</v>
      </c>
      <c r="BZ132" s="31">
        <f>IFERROR(VLOOKUP(BY132,'Начисление очков 2023'!$AF$4:$AG$69,2,FALSE),0)</f>
        <v>0</v>
      </c>
      <c r="CA132" s="6" t="s">
        <v>572</v>
      </c>
      <c r="CB132" s="28">
        <f>IFERROR(VLOOKUP(CA132,'Начисление очков 2023'!$V$4:$W$69,2,FALSE),0)</f>
        <v>0</v>
      </c>
      <c r="CC132" s="32" t="s">
        <v>572</v>
      </c>
      <c r="CD132" s="31">
        <f>IFERROR(VLOOKUP(CC132,'Начисление очков 2023'!$AA$4:$AB$69,2,FALSE),0)</f>
        <v>0</v>
      </c>
      <c r="CE132" s="47"/>
      <c r="CF132" s="96"/>
      <c r="CG132" s="32" t="s">
        <v>572</v>
      </c>
      <c r="CH132" s="31">
        <f>IFERROR(VLOOKUP(CG132,'Начисление очков 2023'!$AA$4:$AB$69,2,FALSE),0)</f>
        <v>0</v>
      </c>
      <c r="CI132" s="6">
        <v>56</v>
      </c>
      <c r="CJ132" s="28">
        <f>IFERROR(VLOOKUP(CI132,'Начисление очков 2023_1'!$B$4:$C$117,2,FALSE),0)</f>
        <v>16</v>
      </c>
      <c r="CK132" s="32">
        <v>40</v>
      </c>
      <c r="CL132" s="31">
        <f>IFERROR(VLOOKUP(CK132,'Начисление очков 2023'!$V$4:$W$69,2,FALSE),0)</f>
        <v>3</v>
      </c>
      <c r="CM132" s="6" t="s">
        <v>572</v>
      </c>
      <c r="CN132" s="28">
        <f>IFERROR(VLOOKUP(CM132,'Начисление очков 2023'!$AF$4:$AG$69,2,FALSE),0)</f>
        <v>0</v>
      </c>
      <c r="CO132" s="32" t="s">
        <v>572</v>
      </c>
      <c r="CP132" s="31">
        <f>IFERROR(VLOOKUP(CO132,'Начисление очков 2023'!$G$4:$H$69,2,FALSE),0)</f>
        <v>0</v>
      </c>
      <c r="CQ132" s="6" t="s">
        <v>572</v>
      </c>
      <c r="CR132" s="28">
        <f>IFERROR(VLOOKUP(CQ132,'Начисление очков 2023'!$AA$4:$AB$69,2,FALSE),0)</f>
        <v>0</v>
      </c>
      <c r="CS132" s="32" t="s">
        <v>572</v>
      </c>
      <c r="CT132" s="31">
        <f>IFERROR(VLOOKUP(CS132,'Начисление очков 2023'!$Q$4:$R$69,2,FALSE),0)</f>
        <v>0</v>
      </c>
      <c r="CU132" s="6" t="s">
        <v>572</v>
      </c>
      <c r="CV132" s="28">
        <f>IFERROR(VLOOKUP(CU132,'Начисление очков 2023'!$AF$4:$AG$69,2,FALSE),0)</f>
        <v>0</v>
      </c>
      <c r="CW132" s="32" t="s">
        <v>572</v>
      </c>
      <c r="CX132" s="31">
        <f>IFERROR(VLOOKUP(CW132,'Начисление очков 2023'!$AA$4:$AB$69,2,FALSE),0)</f>
        <v>0</v>
      </c>
      <c r="CY132" s="6">
        <v>2</v>
      </c>
      <c r="CZ132" s="28">
        <f>IFERROR(VLOOKUP(CY132,'Начисление очков 2023'!$AA$4:$AB$69,2,FALSE),0)</f>
        <v>25</v>
      </c>
      <c r="DA132" s="32" t="s">
        <v>572</v>
      </c>
      <c r="DB132" s="31">
        <f>IFERROR(VLOOKUP(DA132,'Начисление очков 2023'!$L$4:$M$69,2,FALSE),0)</f>
        <v>0</v>
      </c>
      <c r="DC132" s="6" t="s">
        <v>572</v>
      </c>
      <c r="DD132" s="28">
        <f>IFERROR(VLOOKUP(DC132,'Начисление очков 2023'!$L$4:$M$69,2,FALSE),0)</f>
        <v>0</v>
      </c>
      <c r="DE132" s="32" t="s">
        <v>572</v>
      </c>
      <c r="DF132" s="31">
        <f>IFERROR(VLOOKUP(DE132,'Начисление очков 2023'!$G$4:$H$69,2,FALSE),0)</f>
        <v>0</v>
      </c>
      <c r="DG132" s="6" t="s">
        <v>572</v>
      </c>
      <c r="DH132" s="28">
        <f>IFERROR(VLOOKUP(DG132,'Начисление очков 2023'!$AA$4:$AB$69,2,FALSE),0)</f>
        <v>0</v>
      </c>
      <c r="DI132" s="32" t="s">
        <v>572</v>
      </c>
      <c r="DJ132" s="31">
        <f>IFERROR(VLOOKUP(DI132,'Начисление очков 2023'!$AF$4:$AG$69,2,FALSE),0)</f>
        <v>0</v>
      </c>
      <c r="DK132" s="6" t="s">
        <v>572</v>
      </c>
      <c r="DL132" s="28">
        <f>IFERROR(VLOOKUP(DK132,'Начисление очков 2023'!$V$4:$W$69,2,FALSE),0)</f>
        <v>0</v>
      </c>
      <c r="DM132" s="32" t="s">
        <v>572</v>
      </c>
      <c r="DN132" s="31">
        <f>IFERROR(VLOOKUP(DM132,'Начисление очков 2023'!$Q$4:$R$69,2,FALSE),0)</f>
        <v>0</v>
      </c>
      <c r="DO132" s="6" t="s">
        <v>572</v>
      </c>
      <c r="DP132" s="28">
        <f>IFERROR(VLOOKUP(DO132,'Начисление очков 2023'!$AA$4:$AB$69,2,FALSE),0)</f>
        <v>0</v>
      </c>
      <c r="DQ132" s="32">
        <v>4</v>
      </c>
      <c r="DR132" s="31">
        <f>IFERROR(VLOOKUP(DQ132,'Начисление очков 2023'!$AA$4:$AB$69,2,FALSE),0)</f>
        <v>15</v>
      </c>
      <c r="DS132" s="6" t="s">
        <v>572</v>
      </c>
      <c r="DT132" s="28">
        <f>IFERROR(VLOOKUP(DS132,'Начисление очков 2023'!$AA$4:$AB$69,2,FALSE),0)</f>
        <v>0</v>
      </c>
      <c r="DU132" s="32">
        <v>1</v>
      </c>
      <c r="DV132" s="31">
        <f>IFERROR(VLOOKUP(DU132,'Начисление очков 2023'!$AF$4:$AG$69,2,FALSE),0)</f>
        <v>20</v>
      </c>
      <c r="DW132" s="6">
        <v>32</v>
      </c>
      <c r="DX132" s="28">
        <f>IFERROR(VLOOKUP(DW132,'Начисление очков 2023'!$AA$4:$AB$69,2,FALSE),0)</f>
        <v>2</v>
      </c>
      <c r="DY132" s="32" t="s">
        <v>572</v>
      </c>
      <c r="DZ132" s="31">
        <f>IFERROR(VLOOKUP(DY132,'Начисление очков 2023'!$B$4:$C$69,2,FALSE),0)</f>
        <v>0</v>
      </c>
      <c r="EA132" s="6">
        <v>16</v>
      </c>
      <c r="EB132" s="28">
        <f>IFERROR(VLOOKUP(EA132,'Начисление очков 2023'!$AA$4:$AB$69,2,FALSE),0)</f>
        <v>7</v>
      </c>
      <c r="EC132" s="32" t="s">
        <v>572</v>
      </c>
      <c r="ED132" s="31">
        <f>IFERROR(VLOOKUP(EC132,'Начисление очков 2023'!$V$4:$W$69,2,FALSE),0)</f>
        <v>0</v>
      </c>
      <c r="EE132" s="6">
        <v>8</v>
      </c>
      <c r="EF132" s="28">
        <f>IFERROR(VLOOKUP(EE132,'Начисление очков 2023'!$AA$4:$AB$69,2,FALSE),0)</f>
        <v>10</v>
      </c>
      <c r="EG132" s="32">
        <v>8</v>
      </c>
      <c r="EH132" s="31">
        <f>IFERROR(VLOOKUP(EG132,'Начисление очков 2023'!$AA$4:$AB$69,2,FALSE),0)</f>
        <v>10</v>
      </c>
      <c r="EI132" s="6" t="s">
        <v>572</v>
      </c>
      <c r="EJ132" s="28">
        <f>IFERROR(VLOOKUP(EI132,'Начисление очков 2023'!$G$4:$H$69,2,FALSE),0)</f>
        <v>0</v>
      </c>
      <c r="EK132" s="32" t="s">
        <v>572</v>
      </c>
      <c r="EL132" s="31">
        <f>IFERROR(VLOOKUP(EK132,'Начисление очков 2023'!$V$4:$W$69,2,FALSE),0)</f>
        <v>0</v>
      </c>
      <c r="EM132" s="6" t="s">
        <v>572</v>
      </c>
      <c r="EN132" s="28">
        <f>IFERROR(VLOOKUP(EM132,'Начисление очков 2023'!$B$4:$C$101,2,FALSE),0)</f>
        <v>0</v>
      </c>
      <c r="EO132" s="32">
        <v>16</v>
      </c>
      <c r="EP132" s="31">
        <f>IFERROR(VLOOKUP(EO132,'Начисление очков 2023'!$AA$4:$AB$69,2,FALSE),0)</f>
        <v>7</v>
      </c>
      <c r="EQ132" s="6">
        <v>16</v>
      </c>
      <c r="ER132" s="28">
        <f>IFERROR(VLOOKUP(EQ132,'Начисление очков 2023'!$AF$4:$AG$69,2,FALSE),0)</f>
        <v>4</v>
      </c>
      <c r="ES132" s="32" t="s">
        <v>572</v>
      </c>
      <c r="ET132" s="31">
        <f>IFERROR(VLOOKUP(ES132,'Начисление очков 2023'!$B$4:$C$101,2,FALSE),0)</f>
        <v>0</v>
      </c>
      <c r="EU132" s="6" t="s">
        <v>572</v>
      </c>
      <c r="EV132" s="28">
        <f>IFERROR(VLOOKUP(EU132,'Начисление очков 2023'!$G$4:$H$69,2,FALSE),0)</f>
        <v>0</v>
      </c>
      <c r="EW132" s="32" t="s">
        <v>572</v>
      </c>
      <c r="EX132" s="31">
        <f>IFERROR(VLOOKUP(EW132,'Начисление очков 2023'!$AA$4:$AB$69,2,FALSE),0)</f>
        <v>0</v>
      </c>
      <c r="EY132" s="6"/>
      <c r="EZ132" s="28">
        <f>IFERROR(VLOOKUP(EY132,'Начисление очков 2023'!$AA$4:$AB$69,2,FALSE),0)</f>
        <v>0</v>
      </c>
      <c r="FA132" s="32" t="s">
        <v>572</v>
      </c>
      <c r="FB132" s="31">
        <f>IFERROR(VLOOKUP(FA132,'Начисление очков 2023'!$L$4:$M$69,2,FALSE),0)</f>
        <v>0</v>
      </c>
      <c r="FC132" s="6" t="s">
        <v>572</v>
      </c>
      <c r="FD132" s="28">
        <f>IFERROR(VLOOKUP(FC132,'Начисление очков 2023'!$AF$4:$AG$69,2,FALSE),0)</f>
        <v>0</v>
      </c>
      <c r="FE132" s="32" t="s">
        <v>572</v>
      </c>
      <c r="FF132" s="31">
        <f>IFERROR(VLOOKUP(FE132,'Начисление очков 2023'!$AA$4:$AB$69,2,FALSE),0)</f>
        <v>0</v>
      </c>
      <c r="FG132" s="6" t="s">
        <v>572</v>
      </c>
      <c r="FH132" s="28">
        <f>IFERROR(VLOOKUP(FG132,'Начисление очков 2023'!$G$4:$H$69,2,FALSE),0)</f>
        <v>0</v>
      </c>
      <c r="FI132" s="32" t="s">
        <v>572</v>
      </c>
      <c r="FJ132" s="31">
        <f>IFERROR(VLOOKUP(FI132,'Начисление очков 2023'!$AA$4:$AB$69,2,FALSE),0)</f>
        <v>0</v>
      </c>
      <c r="FK132" s="6" t="s">
        <v>572</v>
      </c>
      <c r="FL132" s="28">
        <f>IFERROR(VLOOKUP(FK132,'Начисление очков 2023'!$AA$4:$AB$69,2,FALSE),0)</f>
        <v>0</v>
      </c>
      <c r="FM132" s="32" t="s">
        <v>572</v>
      </c>
      <c r="FN132" s="31">
        <f>IFERROR(VLOOKUP(FM132,'Начисление очков 2023'!$AA$4:$AB$69,2,FALSE),0)</f>
        <v>0</v>
      </c>
      <c r="FO132" s="6" t="s">
        <v>572</v>
      </c>
      <c r="FP132" s="28">
        <f>IFERROR(VLOOKUP(FO132,'Начисление очков 2023'!$AF$4:$AG$69,2,FALSE),0)</f>
        <v>0</v>
      </c>
      <c r="FQ132" s="109">
        <v>124</v>
      </c>
      <c r="FR132" s="110">
        <v>-1</v>
      </c>
      <c r="FS132" s="110"/>
      <c r="FT132" s="109">
        <v>3.5</v>
      </c>
      <c r="FU132" s="111"/>
      <c r="FV132" s="108">
        <v>113</v>
      </c>
      <c r="FW132" s="106">
        <v>0</v>
      </c>
      <c r="FX132" s="107" t="s">
        <v>563</v>
      </c>
      <c r="FY132" s="108">
        <v>122</v>
      </c>
      <c r="FZ132" s="127" t="s">
        <v>572</v>
      </c>
      <c r="GA132" s="121">
        <f>IFERROR(VLOOKUP(FZ132,'Начисление очков 2023'!$AA$4:$AB$69,2,FALSE),0)</f>
        <v>0</v>
      </c>
    </row>
    <row r="133" spans="1:183" ht="15.95" customHeight="1" x14ac:dyDescent="0.25">
      <c r="A133" s="1"/>
      <c r="B133" s="6" t="str">
        <f>IFERROR(INDEX('Ласт турнир'!$A$1:$A$96,MATCH($D133,'Ласт турнир'!$B$1:$B$96,0)),"")</f>
        <v/>
      </c>
      <c r="C133" s="1"/>
      <c r="D133" s="39" t="s">
        <v>606</v>
      </c>
      <c r="E133" s="40">
        <f>E132+1</f>
        <v>124</v>
      </c>
      <c r="F133" s="59">
        <f>IF(FQ133=0," ",IF(FQ133-E133=0," ",FQ133-E133))</f>
        <v>1</v>
      </c>
      <c r="G133" s="44"/>
      <c r="H133" s="54">
        <v>3.5</v>
      </c>
      <c r="I133" s="134"/>
      <c r="J133" s="139">
        <f>AB133+AP133+BB133+BN133+BR133+SUMPRODUCT(LARGE((T133,V133,X133,Z133,AD133,AF133,AH133,AJ133,AL133,AN133,AR133,AT133,AV133,AX133,AZ133,BD133,BF133,BH133,BJ133,BL133,BP133,BT133,BV133,BX133,BZ133,CB133,CD133,CF133,CH133,CJ133,CL133,CN133,CP133,CR133,CT133,CV133,CX133,CZ133,DB133,DD133,DF133,DH133,DJ133,DL133,DN133,DP133,DR133,DT133,DV133,DX133,DZ133,EB133,ED133,EF133,EH133,EJ133,EL133,EN133,EP133,ER133,ET133,EV133,EX133,EZ133,FB133,FD133,FF133,FH133,FJ133,FL133,FN133,FP133),{1,2,3,4,5,6,7,8}))</f>
        <v>111</v>
      </c>
      <c r="K133" s="135">
        <f>J133-FV133</f>
        <v>0</v>
      </c>
      <c r="L133" s="140" t="str">
        <f>IF(SUMIF(S133:FP133,"&lt;0")&lt;&gt;0,SUMIF(S133:FP133,"&lt;0")*(-1)," ")</f>
        <v xml:space="preserve"> </v>
      </c>
      <c r="M133" s="141">
        <f>T133+V133+X133+Z133+AB133+AD133+AF133+AH133+AJ133+AL133+AN133+AP133+AR133+AT133+AV133+AX133+AZ133+BB133+BD133+BF133+BH133+BJ133+BL133+BN133+BP133+BR133+BT133+BV133+BX133+BZ133+CB133+CD133+CF133+CH133+CJ133+CL133+CN133+CP133+CR133+CT133+CV133+CX133+CZ133+DB133+DD133+DF133+DH133+DJ133+DL133+DN133+DP133+DR133+DT133+DV133+DX133+DZ133+EB133+ED133+EF133+EH133+EJ133+EL133+EN133+EP133+ER133+ET133+EV133+EX133+EZ133+FB133+FD133+FF133+FH133+FJ133+FL133+FN133+FP133</f>
        <v>119</v>
      </c>
      <c r="N133" s="135">
        <f>M133-FY133</f>
        <v>0</v>
      </c>
      <c r="O133" s="136">
        <f>ROUNDUP(COUNTIF(S133:FP133,"&gt; 0")/2,0)</f>
        <v>15</v>
      </c>
      <c r="P133" s="142">
        <f>IF(O133=0,"-",IF(O133-R133&gt;8,J133/(8+R133),J133/O133))</f>
        <v>9.25</v>
      </c>
      <c r="Q133" s="145">
        <f>IF(OR(M133=0,O133=0),"-",M133/O133)</f>
        <v>7.9333333333333336</v>
      </c>
      <c r="R133" s="150">
        <f>+IF(AA133="",0,1)+IF(AO133="",0,1)++IF(BA133="",0,1)+IF(BM133="",0,1)+IF(BQ133="",0,1)</f>
        <v>4</v>
      </c>
      <c r="S133" s="6" t="s">
        <v>572</v>
      </c>
      <c r="T133" s="28">
        <f>IFERROR(VLOOKUP(S133,'Начисление очков 2024'!$AA$4:$AB$69,2,FALSE),0)</f>
        <v>0</v>
      </c>
      <c r="U133" s="32" t="s">
        <v>572</v>
      </c>
      <c r="V133" s="31">
        <f>IFERROR(VLOOKUP(U133,'Начисление очков 2024'!$AA$4:$AB$69,2,FALSE),0)</f>
        <v>0</v>
      </c>
      <c r="W133" s="6">
        <v>48</v>
      </c>
      <c r="X133" s="28">
        <f>IFERROR(VLOOKUP(W133,'Начисление очков 2024'!$L$4:$M$69,2,FALSE),0)</f>
        <v>4</v>
      </c>
      <c r="Y133" s="32" t="s">
        <v>572</v>
      </c>
      <c r="Z133" s="31">
        <f>IFERROR(VLOOKUP(Y133,'Начисление очков 2024'!$AA$4:$AB$69,2,FALSE),0)</f>
        <v>0</v>
      </c>
      <c r="AA133" s="6">
        <v>32</v>
      </c>
      <c r="AB133" s="28">
        <f>ROUND(IFERROR(VLOOKUP(AA133,'Начисление очков 2024'!$L$4:$M$69,2,FALSE),0)/4,0)</f>
        <v>3</v>
      </c>
      <c r="AC133" s="32" t="s">
        <v>572</v>
      </c>
      <c r="AD133" s="31">
        <f>IFERROR(VLOOKUP(AC133,'Начисление очков 2024'!$AA$4:$AB$69,2,FALSE),0)</f>
        <v>0</v>
      </c>
      <c r="AE133" s="6">
        <v>6</v>
      </c>
      <c r="AF133" s="28">
        <f>IFERROR(VLOOKUP(AE133,'Начисление очков 2024'!$AA$4:$AB$69,2,FALSE),0)</f>
        <v>11</v>
      </c>
      <c r="AG133" s="32" t="s">
        <v>572</v>
      </c>
      <c r="AH133" s="31">
        <f>IFERROR(VLOOKUP(AG133,'Начисление очков 2024'!$Q$4:$R$69,2,FALSE),0)</f>
        <v>0</v>
      </c>
      <c r="AI133" s="6" t="s">
        <v>572</v>
      </c>
      <c r="AJ133" s="28">
        <f>IFERROR(VLOOKUP(AI133,'Начисление очков 2024'!$AA$4:$AB$69,2,FALSE),0)</f>
        <v>0</v>
      </c>
      <c r="AK133" s="32" t="s">
        <v>572</v>
      </c>
      <c r="AL133" s="31">
        <f>IFERROR(VLOOKUP(AK133,'Начисление очков 2024'!$AA$4:$AB$69,2,FALSE),0)</f>
        <v>0</v>
      </c>
      <c r="AM133" s="6" t="s">
        <v>572</v>
      </c>
      <c r="AN133" s="28">
        <f>IFERROR(VLOOKUP(AM133,'Начисление очков 2023'!$AF$4:$AG$69,2,FALSE),0)</f>
        <v>0</v>
      </c>
      <c r="AO133" s="32" t="s">
        <v>572</v>
      </c>
      <c r="AP133" s="31">
        <f>ROUND(IFERROR(VLOOKUP(AO133,'Начисление очков 2024'!$G$4:$H$69,2,FALSE),0)/4,0)</f>
        <v>0</v>
      </c>
      <c r="AQ133" s="6" t="s">
        <v>572</v>
      </c>
      <c r="AR133" s="28">
        <f>IFERROR(VLOOKUP(AQ133,'Начисление очков 2024'!$AA$4:$AB$69,2,FALSE),0)</f>
        <v>0</v>
      </c>
      <c r="AS133" s="32">
        <v>32</v>
      </c>
      <c r="AT133" s="31">
        <f>IFERROR(VLOOKUP(AS133,'Начисление очков 2024'!$G$4:$H$69,2,FALSE),0)</f>
        <v>18</v>
      </c>
      <c r="AU133" s="6" t="s">
        <v>572</v>
      </c>
      <c r="AV133" s="28">
        <f>IFERROR(VLOOKUP(AU133,'Начисление очков 2023'!$V$4:$W$69,2,FALSE),0)</f>
        <v>0</v>
      </c>
      <c r="AW133" s="32" t="s">
        <v>572</v>
      </c>
      <c r="AX133" s="31">
        <f>IFERROR(VLOOKUP(AW133,'Начисление очков 2024'!$Q$4:$R$69,2,FALSE),0)</f>
        <v>0</v>
      </c>
      <c r="AY133" s="6">
        <v>17</v>
      </c>
      <c r="AZ133" s="28">
        <f>IFERROR(VLOOKUP(AY133,'Начисление очков 2024'!$AA$4:$AB$69,2,FALSE),0)</f>
        <v>6</v>
      </c>
      <c r="BA133" s="32">
        <v>16</v>
      </c>
      <c r="BB133" s="31">
        <f>ROUND(IFERROR(VLOOKUP(BA133,'Начисление очков 2024'!$G$4:$H$69,2,FALSE),0)/4,0)</f>
        <v>14</v>
      </c>
      <c r="BC133" s="6" t="s">
        <v>572</v>
      </c>
      <c r="BD133" s="28">
        <f>IFERROR(VLOOKUP(BC133,'Начисление очков 2023'!$AA$4:$AB$69,2,FALSE),0)</f>
        <v>0</v>
      </c>
      <c r="BE133" s="32" t="s">
        <v>572</v>
      </c>
      <c r="BF133" s="31">
        <f>IFERROR(VLOOKUP(BE133,'Начисление очков 2024'!$G$4:$H$69,2,FALSE),0)</f>
        <v>0</v>
      </c>
      <c r="BG133" s="6">
        <v>24</v>
      </c>
      <c r="BH133" s="28">
        <f>IFERROR(VLOOKUP(BG133,'Начисление очков 2024'!$Q$4:$R$69,2,FALSE),0)</f>
        <v>8</v>
      </c>
      <c r="BI133" s="32" t="s">
        <v>572</v>
      </c>
      <c r="BJ133" s="31">
        <f>IFERROR(VLOOKUP(BI133,'Начисление очков 2024'!$AA$4:$AB$69,2,FALSE),0)</f>
        <v>0</v>
      </c>
      <c r="BK133" s="6" t="s">
        <v>572</v>
      </c>
      <c r="BL133" s="28">
        <f>IFERROR(VLOOKUP(BK133,'Начисление очков 2023'!$V$4:$W$69,2,FALSE),0)</f>
        <v>0</v>
      </c>
      <c r="BM133" s="32">
        <v>16</v>
      </c>
      <c r="BN133" s="31">
        <f>ROUND(IFERROR(VLOOKUP(BM133,'Начисление очков 2023'!$L$4:$M$69,2,FALSE),0)/4,0)</f>
        <v>8</v>
      </c>
      <c r="BO133" s="6" t="s">
        <v>572</v>
      </c>
      <c r="BP133" s="28">
        <f>IFERROR(VLOOKUP(BO133,'Начисление очков 2023'!$AA$4:$AB$69,2,FALSE),0)</f>
        <v>0</v>
      </c>
      <c r="BQ133" s="32">
        <v>24</v>
      </c>
      <c r="BR133" s="31">
        <f>ROUND(IFERROR(VLOOKUP(BQ133,'Начисление очков 2023'!$L$4:$M$69,2,FALSE),0)/4,0)</f>
        <v>3</v>
      </c>
      <c r="BS133" s="6" t="s">
        <v>572</v>
      </c>
      <c r="BT133" s="28">
        <f>IFERROR(VLOOKUP(BS133,'Начисление очков 2023'!$AA$4:$AB$69,2,FALSE),0)</f>
        <v>0</v>
      </c>
      <c r="BU133" s="32" t="s">
        <v>572</v>
      </c>
      <c r="BV133" s="31">
        <f>IFERROR(VLOOKUP(BU133,'Начисление очков 2023'!$L$4:$M$69,2,FALSE),0)</f>
        <v>0</v>
      </c>
      <c r="BW133" s="6" t="s">
        <v>572</v>
      </c>
      <c r="BX133" s="28">
        <f>IFERROR(VLOOKUP(BW133,'Начисление очков 2023'!$AA$4:$AB$69,2,FALSE),0)</f>
        <v>0</v>
      </c>
      <c r="BY133" s="32" t="s">
        <v>572</v>
      </c>
      <c r="BZ133" s="31">
        <f>IFERROR(VLOOKUP(BY133,'Начисление очков 2023'!$AF$4:$AG$69,2,FALSE),0)</f>
        <v>0</v>
      </c>
      <c r="CA133" s="6" t="s">
        <v>572</v>
      </c>
      <c r="CB133" s="28">
        <f>IFERROR(VLOOKUP(CA133,'Начисление очков 2023'!$V$4:$W$69,2,FALSE),0)</f>
        <v>0</v>
      </c>
      <c r="CC133" s="32">
        <v>6</v>
      </c>
      <c r="CD133" s="31">
        <f>IFERROR(VLOOKUP(CC133,'Начисление очков 2023'!$AA$4:$AB$69,2,FALSE),0)</f>
        <v>11</v>
      </c>
      <c r="CE133" s="47"/>
      <c r="CF133" s="96"/>
      <c r="CG133" s="32" t="s">
        <v>572</v>
      </c>
      <c r="CH133" s="31">
        <f>IFERROR(VLOOKUP(CG133,'Начисление очков 2023'!$AA$4:$AB$69,2,FALSE),0)</f>
        <v>0</v>
      </c>
      <c r="CI133" s="6" t="s">
        <v>572</v>
      </c>
      <c r="CJ133" s="28">
        <f>IFERROR(VLOOKUP(CI133,'Начисление очков 2023_1'!$B$4:$C$117,2,FALSE),0)</f>
        <v>0</v>
      </c>
      <c r="CK133" s="32">
        <v>32</v>
      </c>
      <c r="CL133" s="31">
        <f>IFERROR(VLOOKUP(CK133,'Начисление очков 2023'!$V$4:$W$69,2,FALSE),0)</f>
        <v>5</v>
      </c>
      <c r="CM133" s="6" t="s">
        <v>572</v>
      </c>
      <c r="CN133" s="28">
        <f>IFERROR(VLOOKUP(CM133,'Начисление очков 2023'!$AF$4:$AG$69,2,FALSE),0)</f>
        <v>0</v>
      </c>
      <c r="CO133" s="32" t="s">
        <v>572</v>
      </c>
      <c r="CP133" s="31">
        <f>IFERROR(VLOOKUP(CO133,'Начисление очков 2023'!$G$4:$H$69,2,FALSE),0)</f>
        <v>0</v>
      </c>
      <c r="CQ133" s="6" t="s">
        <v>572</v>
      </c>
      <c r="CR133" s="28">
        <f>IFERROR(VLOOKUP(CQ133,'Начисление очков 2023'!$AA$4:$AB$69,2,FALSE),0)</f>
        <v>0</v>
      </c>
      <c r="CS133" s="32" t="s">
        <v>572</v>
      </c>
      <c r="CT133" s="31">
        <f>IFERROR(VLOOKUP(CS133,'Начисление очков 2023'!$Q$4:$R$69,2,FALSE),0)</f>
        <v>0</v>
      </c>
      <c r="CU133" s="6" t="s">
        <v>572</v>
      </c>
      <c r="CV133" s="28">
        <f>IFERROR(VLOOKUP(CU133,'Начисление очков 2023'!$AF$4:$AG$69,2,FALSE),0)</f>
        <v>0</v>
      </c>
      <c r="CW133" s="32" t="s">
        <v>572</v>
      </c>
      <c r="CX133" s="31">
        <f>IFERROR(VLOOKUP(CW133,'Начисление очков 2023'!$AA$4:$AB$69,2,FALSE),0)</f>
        <v>0</v>
      </c>
      <c r="CY133" s="6" t="s">
        <v>572</v>
      </c>
      <c r="CZ133" s="28">
        <f>IFERROR(VLOOKUP(CY133,'Начисление очков 2023'!$AA$4:$AB$69,2,FALSE),0)</f>
        <v>0</v>
      </c>
      <c r="DA133" s="32" t="s">
        <v>572</v>
      </c>
      <c r="DB133" s="31">
        <f>IFERROR(VLOOKUP(DA133,'Начисление очков 2023'!$L$4:$M$69,2,FALSE),0)</f>
        <v>0</v>
      </c>
      <c r="DC133" s="6" t="s">
        <v>572</v>
      </c>
      <c r="DD133" s="28">
        <f>IFERROR(VLOOKUP(DC133,'Начисление очков 2023'!$L$4:$M$69,2,FALSE),0)</f>
        <v>0</v>
      </c>
      <c r="DE133" s="32" t="s">
        <v>572</v>
      </c>
      <c r="DF133" s="31">
        <f>IFERROR(VLOOKUP(DE133,'Начисление очков 2023'!$G$4:$H$69,2,FALSE),0)</f>
        <v>0</v>
      </c>
      <c r="DG133" s="6" t="s">
        <v>572</v>
      </c>
      <c r="DH133" s="28">
        <f>IFERROR(VLOOKUP(DG133,'Начисление очков 2023'!$AA$4:$AB$69,2,FALSE),0)</f>
        <v>0</v>
      </c>
      <c r="DI133" s="32" t="s">
        <v>572</v>
      </c>
      <c r="DJ133" s="31">
        <f>IFERROR(VLOOKUP(DI133,'Начисление очков 2023'!$AF$4:$AG$69,2,FALSE),0)</f>
        <v>0</v>
      </c>
      <c r="DK133" s="6" t="s">
        <v>572</v>
      </c>
      <c r="DL133" s="28">
        <f>IFERROR(VLOOKUP(DK133,'Начисление очков 2023'!$V$4:$W$69,2,FALSE),0)</f>
        <v>0</v>
      </c>
      <c r="DM133" s="32" t="s">
        <v>572</v>
      </c>
      <c r="DN133" s="31">
        <f>IFERROR(VLOOKUP(DM133,'Начисление очков 2023'!$Q$4:$R$69,2,FALSE),0)</f>
        <v>0</v>
      </c>
      <c r="DO133" s="6" t="s">
        <v>572</v>
      </c>
      <c r="DP133" s="28">
        <f>IFERROR(VLOOKUP(DO133,'Начисление очков 2023'!$AA$4:$AB$69,2,FALSE),0)</f>
        <v>0</v>
      </c>
      <c r="DQ133" s="32" t="s">
        <v>572</v>
      </c>
      <c r="DR133" s="31">
        <f>IFERROR(VLOOKUP(DQ133,'Начисление очков 2023'!$AA$4:$AB$69,2,FALSE),0)</f>
        <v>0</v>
      </c>
      <c r="DS133" s="6" t="s">
        <v>572</v>
      </c>
      <c r="DT133" s="28">
        <f>IFERROR(VLOOKUP(DS133,'Начисление очков 2023'!$AA$4:$AB$69,2,FALSE),0)</f>
        <v>0</v>
      </c>
      <c r="DU133" s="32" t="s">
        <v>572</v>
      </c>
      <c r="DV133" s="31">
        <f>IFERROR(VLOOKUP(DU133,'Начисление очков 2023'!$AF$4:$AG$69,2,FALSE),0)</f>
        <v>0</v>
      </c>
      <c r="DW133" s="6" t="s">
        <v>572</v>
      </c>
      <c r="DX133" s="28">
        <f>IFERROR(VLOOKUP(DW133,'Начисление очков 2023'!$AA$4:$AB$69,2,FALSE),0)</f>
        <v>0</v>
      </c>
      <c r="DY133" s="32" t="s">
        <v>572</v>
      </c>
      <c r="DZ133" s="31">
        <f>IFERROR(VLOOKUP(DY133,'Начисление очков 2023'!$B$4:$C$69,2,FALSE),0)</f>
        <v>0</v>
      </c>
      <c r="EA133" s="6" t="s">
        <v>572</v>
      </c>
      <c r="EB133" s="28">
        <f>IFERROR(VLOOKUP(EA133,'Начисление очков 2023'!$AA$4:$AB$69,2,FALSE),0)</f>
        <v>0</v>
      </c>
      <c r="EC133" s="32">
        <v>32</v>
      </c>
      <c r="ED133" s="31">
        <f>IFERROR(VLOOKUP(EC133,'Начисление очков 2023'!$V$4:$W$69,2,FALSE),0)</f>
        <v>5</v>
      </c>
      <c r="EE133" s="6" t="s">
        <v>572</v>
      </c>
      <c r="EF133" s="28">
        <f>IFERROR(VLOOKUP(EE133,'Начисление очков 2023'!$AA$4:$AB$69,2,FALSE),0)</f>
        <v>0</v>
      </c>
      <c r="EG133" s="32" t="s">
        <v>572</v>
      </c>
      <c r="EH133" s="31">
        <f>IFERROR(VLOOKUP(EG133,'Начисление очков 2023'!$AA$4:$AB$69,2,FALSE),0)</f>
        <v>0</v>
      </c>
      <c r="EI133" s="6" t="s">
        <v>572</v>
      </c>
      <c r="EJ133" s="28">
        <f>IFERROR(VLOOKUP(EI133,'Начисление очков 2023'!$G$4:$H$69,2,FALSE),0)</f>
        <v>0</v>
      </c>
      <c r="EK133" s="32" t="s">
        <v>572</v>
      </c>
      <c r="EL133" s="31">
        <f>IFERROR(VLOOKUP(EK133,'Начисление очков 2023'!$V$4:$W$69,2,FALSE),0)</f>
        <v>0</v>
      </c>
      <c r="EM133" s="6">
        <v>48</v>
      </c>
      <c r="EN133" s="28">
        <f>IFERROR(VLOOKUP(EM133,'Начисление очков 2023'!$B$4:$C$101,2,FALSE),0)</f>
        <v>19</v>
      </c>
      <c r="EO133" s="32" t="s">
        <v>572</v>
      </c>
      <c r="EP133" s="31">
        <f>IFERROR(VLOOKUP(EO133,'Начисление очков 2023'!$AA$4:$AB$69,2,FALSE),0)</f>
        <v>0</v>
      </c>
      <c r="EQ133" s="6" t="s">
        <v>572</v>
      </c>
      <c r="ER133" s="28">
        <f>IFERROR(VLOOKUP(EQ133,'Начисление очков 2023'!$AF$4:$AG$69,2,FALSE),0)</f>
        <v>0</v>
      </c>
      <c r="ES133" s="32" t="s">
        <v>572</v>
      </c>
      <c r="ET133" s="31">
        <f>IFERROR(VLOOKUP(ES133,'Начисление очков 2023'!$B$4:$C$101,2,FALSE),0)</f>
        <v>0</v>
      </c>
      <c r="EU133" s="6">
        <v>64</v>
      </c>
      <c r="EV133" s="28">
        <f>IFERROR(VLOOKUP(EU133,'Начисление очков 2023'!$G$4:$H$69,2,FALSE),0)</f>
        <v>1</v>
      </c>
      <c r="EW133" s="32" t="s">
        <v>572</v>
      </c>
      <c r="EX133" s="31">
        <f>IFERROR(VLOOKUP(EW133,'Начисление очков 2023'!$AA$4:$AB$69,2,FALSE),0)</f>
        <v>0</v>
      </c>
      <c r="EY133" s="6" t="s">
        <v>572</v>
      </c>
      <c r="EZ133" s="28">
        <f>IFERROR(VLOOKUP(EY133,'Начисление очков 2023'!$AA$4:$AB$69,2,FALSE),0)</f>
        <v>0</v>
      </c>
      <c r="FA133" s="32" t="s">
        <v>572</v>
      </c>
      <c r="FB133" s="31">
        <f>IFERROR(VLOOKUP(FA133,'Начисление очков 2023'!$L$4:$M$69,2,FALSE),0)</f>
        <v>0</v>
      </c>
      <c r="FC133" s="6" t="s">
        <v>572</v>
      </c>
      <c r="FD133" s="28">
        <f>IFERROR(VLOOKUP(FC133,'Начисление очков 2023'!$AF$4:$AG$69,2,FALSE),0)</f>
        <v>0</v>
      </c>
      <c r="FE133" s="32">
        <v>24</v>
      </c>
      <c r="FF133" s="31">
        <f>IFERROR(VLOOKUP(FE133,'Начисление очков 2023'!$AA$4:$AB$69,2,FALSE),0)</f>
        <v>3</v>
      </c>
      <c r="FG133" s="6" t="s">
        <v>572</v>
      </c>
      <c r="FH133" s="28">
        <f>IFERROR(VLOOKUP(FG133,'Начисление очков 2023'!$G$4:$H$69,2,FALSE),0)</f>
        <v>0</v>
      </c>
      <c r="FI133" s="32" t="s">
        <v>572</v>
      </c>
      <c r="FJ133" s="31">
        <f>IFERROR(VLOOKUP(FI133,'Начисление очков 2023'!$AA$4:$AB$69,2,FALSE),0)</f>
        <v>0</v>
      </c>
      <c r="FK133" s="6" t="s">
        <v>572</v>
      </c>
      <c r="FL133" s="28">
        <f>IFERROR(VLOOKUP(FK133,'Начисление очков 2023'!$AA$4:$AB$69,2,FALSE),0)</f>
        <v>0</v>
      </c>
      <c r="FM133" s="32" t="s">
        <v>572</v>
      </c>
      <c r="FN133" s="31">
        <f>IFERROR(VLOOKUP(FM133,'Начисление очков 2023'!$AA$4:$AB$69,2,FALSE),0)</f>
        <v>0</v>
      </c>
      <c r="FO133" s="6" t="s">
        <v>572</v>
      </c>
      <c r="FP133" s="28">
        <f>IFERROR(VLOOKUP(FO133,'Начисление очков 2023'!$AF$4:$AG$69,2,FALSE),0)</f>
        <v>0</v>
      </c>
      <c r="FQ133" s="109">
        <v>125</v>
      </c>
      <c r="FR133" s="110" t="s">
        <v>563</v>
      </c>
      <c r="FS133" s="110"/>
      <c r="FT133" s="109">
        <v>3.5</v>
      </c>
      <c r="FU133" s="111"/>
      <c r="FV133" s="108">
        <v>111</v>
      </c>
      <c r="FW133" s="106">
        <v>0</v>
      </c>
      <c r="FX133" s="107" t="s">
        <v>563</v>
      </c>
      <c r="FY133" s="108">
        <v>119</v>
      </c>
      <c r="FZ133" s="127" t="s">
        <v>572</v>
      </c>
      <c r="GA133" s="121">
        <f>IFERROR(VLOOKUP(FZ133,'Начисление очков 2023'!$AA$4:$AB$69,2,FALSE),0)</f>
        <v>0</v>
      </c>
    </row>
    <row r="134" spans="1:183" ht="15.95" customHeight="1" x14ac:dyDescent="0.25">
      <c r="A134" s="1"/>
      <c r="B134" s="6" t="str">
        <f>IFERROR(INDEX('Ласт турнир'!$A$1:$A$96,MATCH($D134,'Ласт турнир'!$B$1:$B$96,0)),"")</f>
        <v/>
      </c>
      <c r="C134" s="1"/>
      <c r="D134" s="39" t="s">
        <v>681</v>
      </c>
      <c r="E134" s="40">
        <f>E133+1</f>
        <v>125</v>
      </c>
      <c r="F134" s="59">
        <f>IF(FQ134=0," ",IF(FQ134-E134=0," ",FQ134-E134))</f>
        <v>3</v>
      </c>
      <c r="G134" s="44"/>
      <c r="H134" s="54">
        <v>3</v>
      </c>
      <c r="I134" s="134"/>
      <c r="J134" s="139">
        <f>AB134+AP134+BB134+BN134+BR134+SUMPRODUCT(LARGE((T134,V134,X134,Z134,AD134,AF134,AH134,AJ134,AL134,AN134,AR134,AT134,AV134,AX134,AZ134,BD134,BF134,BH134,BJ134,BL134,BP134,BT134,BV134,BX134,BZ134,CB134,CD134,CF134,CH134,CJ134,CL134,CN134,CP134,CR134,CT134,CV134,CX134,CZ134,DB134,DD134,DF134,DH134,DJ134,DL134,DN134,DP134,DR134,DT134,DV134,DX134,DZ134,EB134,ED134,EF134,EH134,EJ134,EL134,EN134,EP134,ER134,ET134,EV134,EX134,EZ134,FB134,FD134,FF134,FH134,FJ134,FL134,FN134,FP134),{1,2,3,4,5,6,7,8}))</f>
        <v>106</v>
      </c>
      <c r="K134" s="135">
        <f>J134-FV134</f>
        <v>0</v>
      </c>
      <c r="L134" s="140" t="str">
        <f>IF(SUMIF(S134:FP134,"&lt;0")&lt;&gt;0,SUMIF(S134:FP134,"&lt;0")*(-1)," ")</f>
        <v xml:space="preserve"> </v>
      </c>
      <c r="M134" s="141">
        <f>T134+V134+X134+Z134+AB134+AD134+AF134+AH134+AJ134+AL134+AN134+AP134+AR134+AT134+AV134+AX134+AZ134+BB134+BD134+BF134+BH134+BJ134+BL134+BN134+BP134+BR134+BT134+BV134+BX134+BZ134+CB134+CD134+CF134+CH134+CJ134+CL134+CN134+CP134+CR134+CT134+CV134+CX134+CZ134+DB134+DD134+DF134+DH134+DJ134+DL134+DN134+DP134+DR134+DT134+DV134+DX134+DZ134+EB134+ED134+EF134+EH134+EJ134+EL134+EN134+EP134+ER134+ET134+EV134+EX134+EZ134+FB134+FD134+FF134+FH134+FJ134+FL134+FN134+FP134</f>
        <v>152</v>
      </c>
      <c r="N134" s="135">
        <f>M134-FY134</f>
        <v>0</v>
      </c>
      <c r="O134" s="136">
        <f>ROUNDUP(COUNTIF(S134:FP134,"&gt; 0")/2,0)</f>
        <v>20</v>
      </c>
      <c r="P134" s="142">
        <f>IF(O134=0,"-",IF(O134-R134&gt;8,J134/(8+R134),J134/O134))</f>
        <v>13.25</v>
      </c>
      <c r="Q134" s="145">
        <f>IF(OR(M134=0,O134=0),"-",M134/O134)</f>
        <v>7.6</v>
      </c>
      <c r="R134" s="150">
        <f>+IF(AA134="",0,1)+IF(AO134="",0,1)++IF(BA134="",0,1)+IF(BM134="",0,1)+IF(BQ134="",0,1)</f>
        <v>0</v>
      </c>
      <c r="S134" s="6" t="s">
        <v>572</v>
      </c>
      <c r="T134" s="28">
        <f>IFERROR(VLOOKUP(S134,'Начисление очков 2024'!$AA$4:$AB$69,2,FALSE),0)</f>
        <v>0</v>
      </c>
      <c r="U134" s="32">
        <v>6</v>
      </c>
      <c r="V134" s="31">
        <f>IFERROR(VLOOKUP(U134,'Начисление очков 2024'!$AA$4:$AB$69,2,FALSE),0)</f>
        <v>11</v>
      </c>
      <c r="W134" s="6">
        <v>40</v>
      </c>
      <c r="X134" s="28">
        <f>IFERROR(VLOOKUP(W134,'Начисление очков 2024'!$L$4:$M$69,2,FALSE),0)</f>
        <v>5</v>
      </c>
      <c r="Y134" s="32" t="s">
        <v>572</v>
      </c>
      <c r="Z134" s="31">
        <f>IFERROR(VLOOKUP(Y134,'Начисление очков 2024'!$AA$4:$AB$69,2,FALSE),0)</f>
        <v>0</v>
      </c>
      <c r="AA134" s="6" t="s">
        <v>572</v>
      </c>
      <c r="AB134" s="28">
        <f>ROUND(IFERROR(VLOOKUP(AA134,'Начисление очков 2024'!$L$4:$M$69,2,FALSE),0)/4,0)</f>
        <v>0</v>
      </c>
      <c r="AC134" s="32">
        <v>9</v>
      </c>
      <c r="AD134" s="31">
        <f>IFERROR(VLOOKUP(AC134,'Начисление очков 2024'!$AA$4:$AB$69,2,FALSE),0)</f>
        <v>10</v>
      </c>
      <c r="AE134" s="6">
        <v>2</v>
      </c>
      <c r="AF134" s="28">
        <f>IFERROR(VLOOKUP(AE134,'Начисление очков 2024'!$AA$4:$AB$69,2,FALSE),0)</f>
        <v>25</v>
      </c>
      <c r="AG134" s="32">
        <v>20</v>
      </c>
      <c r="AH134" s="31">
        <f>IFERROR(VLOOKUP(AG134,'Начисление очков 2024'!$Q$4:$R$69,2,FALSE),0)</f>
        <v>12</v>
      </c>
      <c r="AI134" s="6" t="s">
        <v>572</v>
      </c>
      <c r="AJ134" s="28">
        <f>IFERROR(VLOOKUP(AI134,'Начисление очков 2024'!$AA$4:$AB$69,2,FALSE),0)</f>
        <v>0</v>
      </c>
      <c r="AK134" s="32">
        <v>10</v>
      </c>
      <c r="AL134" s="31">
        <f>IFERROR(VLOOKUP(AK134,'Начисление очков 2024'!$AA$4:$AB$69,2,FALSE),0)</f>
        <v>9</v>
      </c>
      <c r="AM134" s="6">
        <v>4</v>
      </c>
      <c r="AN134" s="28">
        <f>IFERROR(VLOOKUP(AM134,'Начисление очков 2023'!$AF$4:$AG$69,2,FALSE),0)</f>
        <v>11</v>
      </c>
      <c r="AO134" s="32" t="s">
        <v>572</v>
      </c>
      <c r="AP134" s="31">
        <f>ROUND(IFERROR(VLOOKUP(AO134,'Начисление очков 2024'!$G$4:$H$69,2,FALSE),0)/4,0)</f>
        <v>0</v>
      </c>
      <c r="AQ134" s="6">
        <v>6</v>
      </c>
      <c r="AR134" s="28">
        <f>IFERROR(VLOOKUP(AQ134,'Начисление очков 2024'!$AA$4:$AB$69,2,FALSE),0)</f>
        <v>11</v>
      </c>
      <c r="AS134" s="32" t="s">
        <v>572</v>
      </c>
      <c r="AT134" s="31">
        <f>IFERROR(VLOOKUP(AS134,'Начисление очков 2024'!$G$4:$H$69,2,FALSE),0)</f>
        <v>0</v>
      </c>
      <c r="AU134" s="6">
        <v>16</v>
      </c>
      <c r="AV134" s="28">
        <f>IFERROR(VLOOKUP(AU134,'Начисление очков 2023'!$V$4:$W$69,2,FALSE),0)</f>
        <v>17</v>
      </c>
      <c r="AW134" s="32" t="s">
        <v>572</v>
      </c>
      <c r="AX134" s="31">
        <f>IFERROR(VLOOKUP(AW134,'Начисление очков 2024'!$Q$4:$R$69,2,FALSE),0)</f>
        <v>0</v>
      </c>
      <c r="AY134" s="6">
        <v>10</v>
      </c>
      <c r="AZ134" s="28">
        <f>IFERROR(VLOOKUP(AY134,'Начисление очков 2024'!$AA$4:$AB$69,2,FALSE),0)</f>
        <v>9</v>
      </c>
      <c r="BA134" s="32" t="s">
        <v>572</v>
      </c>
      <c r="BB134" s="31">
        <f>ROUND(IFERROR(VLOOKUP(BA134,'Начисление очков 2024'!$G$4:$H$69,2,FALSE),0)/4,0)</f>
        <v>0</v>
      </c>
      <c r="BC134" s="6" t="s">
        <v>572</v>
      </c>
      <c r="BD134" s="28">
        <f>IFERROR(VLOOKUP(BC134,'Начисление очков 2023'!$AA$4:$AB$69,2,FALSE),0)</f>
        <v>0</v>
      </c>
      <c r="BE134" s="32" t="s">
        <v>572</v>
      </c>
      <c r="BF134" s="31">
        <f>IFERROR(VLOOKUP(BE134,'Начисление очков 2024'!$G$4:$H$69,2,FALSE),0)</f>
        <v>0</v>
      </c>
      <c r="BG134" s="6" t="s">
        <v>572</v>
      </c>
      <c r="BH134" s="28">
        <f>IFERROR(VLOOKUP(BG134,'Начисление очков 2024'!$Q$4:$R$69,2,FALSE),0)</f>
        <v>0</v>
      </c>
      <c r="BI134" s="32">
        <v>24</v>
      </c>
      <c r="BJ134" s="31">
        <f>IFERROR(VLOOKUP(BI134,'Начисление очков 2024'!$AA$4:$AB$69,2,FALSE),0)</f>
        <v>3</v>
      </c>
      <c r="BK134" s="6" t="s">
        <v>572</v>
      </c>
      <c r="BL134" s="28">
        <f>IFERROR(VLOOKUP(BK134,'Начисление очков 2023'!$V$4:$W$69,2,FALSE),0)</f>
        <v>0</v>
      </c>
      <c r="BM134" s="32" t="s">
        <v>572</v>
      </c>
      <c r="BN134" s="31">
        <f>ROUND(IFERROR(VLOOKUP(BM134,'Начисление очков 2023'!$L$4:$M$69,2,FALSE),0)/4,0)</f>
        <v>0</v>
      </c>
      <c r="BO134" s="6">
        <v>16</v>
      </c>
      <c r="BP134" s="28">
        <f>IFERROR(VLOOKUP(BO134,'Начисление очков 2023'!$AA$4:$AB$69,2,FALSE),0)</f>
        <v>7</v>
      </c>
      <c r="BQ134" s="32" t="s">
        <v>572</v>
      </c>
      <c r="BR134" s="31">
        <f>ROUND(IFERROR(VLOOKUP(BQ134,'Начисление очков 2023'!$L$4:$M$69,2,FALSE),0)/4,0)</f>
        <v>0</v>
      </c>
      <c r="BS134" s="6">
        <v>24</v>
      </c>
      <c r="BT134" s="28">
        <f>IFERROR(VLOOKUP(BS134,'Начисление очков 2023'!$AA$4:$AB$69,2,FALSE),0)</f>
        <v>3</v>
      </c>
      <c r="BU134" s="32" t="s">
        <v>572</v>
      </c>
      <c r="BV134" s="31">
        <f>IFERROR(VLOOKUP(BU134,'Начисление очков 2023'!$L$4:$M$69,2,FALSE),0)</f>
        <v>0</v>
      </c>
      <c r="BW134" s="6" t="s">
        <v>572</v>
      </c>
      <c r="BX134" s="28">
        <f>IFERROR(VLOOKUP(BW134,'Начисление очков 2023'!$AA$4:$AB$69,2,FALSE),0)</f>
        <v>0</v>
      </c>
      <c r="BY134" s="32" t="s">
        <v>572</v>
      </c>
      <c r="BZ134" s="31">
        <f>IFERROR(VLOOKUP(BY134,'Начисление очков 2023'!$AF$4:$AG$69,2,FALSE),0)</f>
        <v>0</v>
      </c>
      <c r="CA134" s="6" t="s">
        <v>572</v>
      </c>
      <c r="CB134" s="28">
        <f>IFERROR(VLOOKUP(CA134,'Начисление очков 2023'!$V$4:$W$69,2,FALSE),0)</f>
        <v>0</v>
      </c>
      <c r="CC134" s="32" t="s">
        <v>572</v>
      </c>
      <c r="CD134" s="31">
        <f>IFERROR(VLOOKUP(CC134,'Начисление очков 2023'!$AA$4:$AB$69,2,FALSE),0)</f>
        <v>0</v>
      </c>
      <c r="CE134" s="47"/>
      <c r="CF134" s="96"/>
      <c r="CG134" s="32" t="s">
        <v>572</v>
      </c>
      <c r="CH134" s="31">
        <f>IFERROR(VLOOKUP(CG134,'Начисление очков 2023'!$AA$4:$AB$69,2,FALSE),0)</f>
        <v>0</v>
      </c>
      <c r="CI134" s="6" t="s">
        <v>572</v>
      </c>
      <c r="CJ134" s="28">
        <f>IFERROR(VLOOKUP(CI134,'Начисление очков 2023_1'!$B$4:$C$117,2,FALSE),0)</f>
        <v>0</v>
      </c>
      <c r="CK134" s="32">
        <v>40</v>
      </c>
      <c r="CL134" s="31">
        <f>IFERROR(VLOOKUP(CK134,'Начисление очков 2023'!$V$4:$W$69,2,FALSE),0)</f>
        <v>3</v>
      </c>
      <c r="CM134" s="6" t="s">
        <v>572</v>
      </c>
      <c r="CN134" s="28">
        <f>IFERROR(VLOOKUP(CM134,'Начисление очков 2023'!$AF$4:$AG$69,2,FALSE),0)</f>
        <v>0</v>
      </c>
      <c r="CO134" s="32" t="s">
        <v>572</v>
      </c>
      <c r="CP134" s="31">
        <f>IFERROR(VLOOKUP(CO134,'Начисление очков 2023'!$G$4:$H$69,2,FALSE),0)</f>
        <v>0</v>
      </c>
      <c r="CQ134" s="6" t="s">
        <v>572</v>
      </c>
      <c r="CR134" s="28">
        <f>IFERROR(VLOOKUP(CQ134,'Начисление очков 2023'!$AA$4:$AB$69,2,FALSE),0)</f>
        <v>0</v>
      </c>
      <c r="CS134" s="32" t="s">
        <v>572</v>
      </c>
      <c r="CT134" s="31">
        <f>IFERROR(VLOOKUP(CS134,'Начисление очков 2023'!$Q$4:$R$69,2,FALSE),0)</f>
        <v>0</v>
      </c>
      <c r="CU134" s="6">
        <v>17</v>
      </c>
      <c r="CV134" s="28">
        <f>IFERROR(VLOOKUP(CU134,'Начисление очков 2023'!$AF$4:$AG$69,2,FALSE),0)</f>
        <v>4</v>
      </c>
      <c r="CW134" s="32">
        <v>20</v>
      </c>
      <c r="CX134" s="31">
        <f>IFERROR(VLOOKUP(CW134,'Начисление очков 2023'!$AA$4:$AB$69,2,FALSE),0)</f>
        <v>4</v>
      </c>
      <c r="CY134" s="6" t="s">
        <v>572</v>
      </c>
      <c r="CZ134" s="28">
        <f>IFERROR(VLOOKUP(CY134,'Начисление очков 2023'!$AA$4:$AB$69,2,FALSE),0)</f>
        <v>0</v>
      </c>
      <c r="DA134" s="32" t="s">
        <v>572</v>
      </c>
      <c r="DB134" s="31">
        <f>IFERROR(VLOOKUP(DA134,'Начисление очков 2023'!$L$4:$M$69,2,FALSE),0)</f>
        <v>0</v>
      </c>
      <c r="DC134" s="6" t="s">
        <v>572</v>
      </c>
      <c r="DD134" s="28">
        <f>IFERROR(VLOOKUP(DC134,'Начисление очков 2023'!$L$4:$M$69,2,FALSE),0)</f>
        <v>0</v>
      </c>
      <c r="DE134" s="32" t="s">
        <v>572</v>
      </c>
      <c r="DF134" s="31">
        <f>IFERROR(VLOOKUP(DE134,'Начисление очков 2023'!$G$4:$H$69,2,FALSE),0)</f>
        <v>0</v>
      </c>
      <c r="DG134" s="6">
        <v>32</v>
      </c>
      <c r="DH134" s="28">
        <f>IFERROR(VLOOKUP(DG134,'Начисление очков 2023'!$AA$4:$AB$69,2,FALSE),0)</f>
        <v>2</v>
      </c>
      <c r="DI134" s="32">
        <v>24</v>
      </c>
      <c r="DJ134" s="31">
        <f>IFERROR(VLOOKUP(DI134,'Начисление очков 2023'!$AF$4:$AG$69,2,FALSE),0)</f>
        <v>1</v>
      </c>
      <c r="DK134" s="6" t="s">
        <v>572</v>
      </c>
      <c r="DL134" s="28">
        <f>IFERROR(VLOOKUP(DK134,'Начисление очков 2023'!$V$4:$W$69,2,FALSE),0)</f>
        <v>0</v>
      </c>
      <c r="DM134" s="32">
        <v>64</v>
      </c>
      <c r="DN134" s="31">
        <f>IFERROR(VLOOKUP(DM134,'Начисление очков 2023'!$Q$4:$R$69,2,FALSE),0)</f>
        <v>1</v>
      </c>
      <c r="DO134" s="6" t="s">
        <v>572</v>
      </c>
      <c r="DP134" s="28">
        <f>IFERROR(VLOOKUP(DO134,'Начисление очков 2023'!$AA$4:$AB$69,2,FALSE),0)</f>
        <v>0</v>
      </c>
      <c r="DQ134" s="32">
        <v>20</v>
      </c>
      <c r="DR134" s="31">
        <f>IFERROR(VLOOKUP(DQ134,'Начисление очков 2023'!$AA$4:$AB$69,2,FALSE),0)</f>
        <v>4</v>
      </c>
      <c r="DS134" s="6"/>
      <c r="DT134" s="28">
        <f>IFERROR(VLOOKUP(DS134,'Начисление очков 2023'!$AA$4:$AB$69,2,FALSE),0)</f>
        <v>0</v>
      </c>
      <c r="DU134" s="32" t="s">
        <v>572</v>
      </c>
      <c r="DV134" s="31">
        <f>IFERROR(VLOOKUP(DU134,'Начисление очков 2023'!$AF$4:$AG$69,2,FALSE),0)</f>
        <v>0</v>
      </c>
      <c r="DW134" s="6" t="s">
        <v>572</v>
      </c>
      <c r="DX134" s="28">
        <f>IFERROR(VLOOKUP(DW134,'Начисление очков 2023'!$AA$4:$AB$69,2,FALSE),0)</f>
        <v>0</v>
      </c>
      <c r="DY134" s="32" t="s">
        <v>572</v>
      </c>
      <c r="DZ134" s="31">
        <f>IFERROR(VLOOKUP(DY134,'Начисление очков 2023'!$B$4:$C$69,2,FALSE),0)</f>
        <v>0</v>
      </c>
      <c r="EA134" s="6" t="s">
        <v>572</v>
      </c>
      <c r="EB134" s="28">
        <f>IFERROR(VLOOKUP(EA134,'Начисление очков 2023'!$AA$4:$AB$69,2,FALSE),0)</f>
        <v>0</v>
      </c>
      <c r="EC134" s="32" t="s">
        <v>572</v>
      </c>
      <c r="ED134" s="31">
        <f>IFERROR(VLOOKUP(EC134,'Начисление очков 2023'!$V$4:$W$69,2,FALSE),0)</f>
        <v>0</v>
      </c>
      <c r="EE134" s="6" t="s">
        <v>572</v>
      </c>
      <c r="EF134" s="28">
        <f>IFERROR(VLOOKUP(EE134,'Начисление очков 2023'!$AA$4:$AB$69,2,FALSE),0)</f>
        <v>0</v>
      </c>
      <c r="EG134" s="32" t="s">
        <v>572</v>
      </c>
      <c r="EH134" s="31">
        <f>IFERROR(VLOOKUP(EG134,'Начисление очков 2023'!$AA$4:$AB$69,2,FALSE),0)</f>
        <v>0</v>
      </c>
      <c r="EI134" s="6" t="s">
        <v>572</v>
      </c>
      <c r="EJ134" s="28">
        <f>IFERROR(VLOOKUP(EI134,'Начисление очков 2023'!$G$4:$H$69,2,FALSE),0)</f>
        <v>0</v>
      </c>
      <c r="EK134" s="32" t="s">
        <v>572</v>
      </c>
      <c r="EL134" s="31">
        <f>IFERROR(VLOOKUP(EK134,'Начисление очков 2023'!$V$4:$W$69,2,FALSE),0)</f>
        <v>0</v>
      </c>
      <c r="EM134" s="6" t="s">
        <v>572</v>
      </c>
      <c r="EN134" s="28">
        <f>IFERROR(VLOOKUP(EM134,'Начисление очков 2023'!$B$4:$C$101,2,FALSE),0)</f>
        <v>0</v>
      </c>
      <c r="EO134" s="32" t="s">
        <v>572</v>
      </c>
      <c r="EP134" s="31">
        <f>IFERROR(VLOOKUP(EO134,'Начисление очков 2023'!$AA$4:$AB$69,2,FALSE),0)</f>
        <v>0</v>
      </c>
      <c r="EQ134" s="6" t="s">
        <v>572</v>
      </c>
      <c r="ER134" s="28">
        <f>IFERROR(VLOOKUP(EQ134,'Начисление очков 2023'!$AF$4:$AG$69,2,FALSE),0)</f>
        <v>0</v>
      </c>
      <c r="ES134" s="32" t="s">
        <v>572</v>
      </c>
      <c r="ET134" s="31">
        <f>IFERROR(VLOOKUP(ES134,'Начисление очков 2023'!$B$4:$C$101,2,FALSE),0)</f>
        <v>0</v>
      </c>
      <c r="EU134" s="6" t="s">
        <v>572</v>
      </c>
      <c r="EV134" s="28">
        <f>IFERROR(VLOOKUP(EU134,'Начисление очков 2023'!$G$4:$H$69,2,FALSE),0)</f>
        <v>0</v>
      </c>
      <c r="EW134" s="32" t="s">
        <v>572</v>
      </c>
      <c r="EX134" s="31">
        <f>IFERROR(VLOOKUP(EW134,'Начисление очков 2023'!$AA$4:$AB$69,2,FALSE),0)</f>
        <v>0</v>
      </c>
      <c r="EY134" s="6"/>
      <c r="EZ134" s="28">
        <f>IFERROR(VLOOKUP(EY134,'Начисление очков 2023'!$AA$4:$AB$69,2,FALSE),0)</f>
        <v>0</v>
      </c>
      <c r="FA134" s="32" t="s">
        <v>572</v>
      </c>
      <c r="FB134" s="31">
        <f>IFERROR(VLOOKUP(FA134,'Начисление очков 2023'!$L$4:$M$69,2,FALSE),0)</f>
        <v>0</v>
      </c>
      <c r="FC134" s="6" t="s">
        <v>572</v>
      </c>
      <c r="FD134" s="28">
        <f>IFERROR(VLOOKUP(FC134,'Начисление очков 2023'!$AF$4:$AG$69,2,FALSE),0)</f>
        <v>0</v>
      </c>
      <c r="FE134" s="32" t="s">
        <v>572</v>
      </c>
      <c r="FF134" s="31">
        <f>IFERROR(VLOOKUP(FE134,'Начисление очков 2023'!$AA$4:$AB$69,2,FALSE),0)</f>
        <v>0</v>
      </c>
      <c r="FG134" s="6" t="s">
        <v>572</v>
      </c>
      <c r="FH134" s="28">
        <f>IFERROR(VLOOKUP(FG134,'Начисление очков 2023'!$G$4:$H$69,2,FALSE),0)</f>
        <v>0</v>
      </c>
      <c r="FI134" s="32" t="s">
        <v>572</v>
      </c>
      <c r="FJ134" s="31">
        <f>IFERROR(VLOOKUP(FI134,'Начисление очков 2023'!$AA$4:$AB$69,2,FALSE),0)</f>
        <v>0</v>
      </c>
      <c r="FK134" s="6" t="s">
        <v>572</v>
      </c>
      <c r="FL134" s="28">
        <f>IFERROR(VLOOKUP(FK134,'Начисление очков 2023'!$AA$4:$AB$69,2,FALSE),0)</f>
        <v>0</v>
      </c>
      <c r="FM134" s="32" t="s">
        <v>572</v>
      </c>
      <c r="FN134" s="31">
        <f>IFERROR(VLOOKUP(FM134,'Начисление очков 2023'!$AA$4:$AB$69,2,FALSE),0)</f>
        <v>0</v>
      </c>
      <c r="FO134" s="6" t="s">
        <v>572</v>
      </c>
      <c r="FP134" s="28">
        <f>IFERROR(VLOOKUP(FO134,'Начисление очков 2023'!$AF$4:$AG$69,2,FALSE),0)</f>
        <v>0</v>
      </c>
      <c r="FQ134" s="109">
        <v>128</v>
      </c>
      <c r="FR134" s="110" t="s">
        <v>563</v>
      </c>
      <c r="FS134" s="110"/>
      <c r="FT134" s="109">
        <v>3</v>
      </c>
      <c r="FU134" s="111"/>
      <c r="FV134" s="108">
        <v>106</v>
      </c>
      <c r="FW134" s="106">
        <v>1</v>
      </c>
      <c r="FX134" s="107" t="s">
        <v>563</v>
      </c>
      <c r="FY134" s="108">
        <v>152</v>
      </c>
      <c r="FZ134" s="127" t="s">
        <v>572</v>
      </c>
      <c r="GA134" s="121">
        <f>IFERROR(VLOOKUP(FZ134,'Начисление очков 2023'!$AA$4:$AB$69,2,FALSE),0)</f>
        <v>0</v>
      </c>
    </row>
    <row r="135" spans="1:183" ht="15.95" customHeight="1" x14ac:dyDescent="0.25">
      <c r="B135" s="6" t="str">
        <f>IFERROR(INDEX('Ласт турнир'!$A$1:$A$96,MATCH($D135,'Ласт турнир'!$B$1:$B$96,0)),"")</f>
        <v/>
      </c>
      <c r="D135" s="39" t="s">
        <v>173</v>
      </c>
      <c r="E135" s="40">
        <f>E134+1</f>
        <v>126</v>
      </c>
      <c r="F135" s="59">
        <f>IF(FQ135=0," ",IF(FQ135-E135=0," ",FQ135-E135))</f>
        <v>-16</v>
      </c>
      <c r="G135" s="44"/>
      <c r="H135" s="54">
        <v>3.5</v>
      </c>
      <c r="I135" s="134"/>
      <c r="J135" s="139">
        <f>AB135+AP135+BB135+BN135+BR135+SUMPRODUCT(LARGE((T135,V135,X135,Z135,AD135,AF135,AH135,AJ135,AL135,AN135,AR135,AT135,AV135,AX135,AZ135,BD135,BF135,BH135,BJ135,BL135,BP135,BT135,BV135,BX135,BZ135,CB135,CD135,CF135,CH135,CJ135,CL135,CN135,CP135,CR135,CT135,CV135,CX135,CZ135,DB135,DD135,DF135,DH135,DJ135,DL135,DN135,DP135,DR135,DT135,DV135,DX135,DZ135,EB135,ED135,EF135,EH135,EJ135,EL135,EN135,EP135,ER135,ET135,EV135,EX135,EZ135,FB135,FD135,FF135,FH135,FJ135,FL135,FN135,FP135),{1,2,3,4,5,6,7,8}))</f>
        <v>105</v>
      </c>
      <c r="K135" s="135">
        <f>J135-FV135</f>
        <v>-25</v>
      </c>
      <c r="L135" s="140" t="str">
        <f>IF(SUMIF(S135:FP135,"&lt;0")&lt;&gt;0,SUMIF(S135:FP135,"&lt;0")*(-1)," ")</f>
        <v xml:space="preserve"> </v>
      </c>
      <c r="M135" s="141">
        <f>T135+V135+X135+Z135+AB135+AD135+AF135+AH135+AJ135+AL135+AN135+AP135+AR135+AT135+AV135+AX135+AZ135+BB135+BD135+BF135+BH135+BJ135+BL135+BN135+BP135+BR135+BT135+BV135+BX135+BZ135+CB135+CD135+CF135+CH135+CJ135+CL135+CN135+CP135+CR135+CT135+CV135+CX135+CZ135+DB135+DD135+DF135+DH135+DJ135+DL135+DN135+DP135+DR135+DT135+DV135+DX135+DZ135+EB135+ED135+EF135+EH135+EJ135+EL135+EN135+EP135+ER135+ET135+EV135+EX135+EZ135+FB135+FD135+FF135+FH135+FJ135+FL135+FN135+FP135</f>
        <v>105</v>
      </c>
      <c r="N135" s="135">
        <f>M135-FY135</f>
        <v>-25</v>
      </c>
      <c r="O135" s="136">
        <f>ROUNDUP(COUNTIF(S135:FP135,"&gt; 0")/2,0)</f>
        <v>7</v>
      </c>
      <c r="P135" s="142">
        <f>IF(O135=0,"-",IF(O135-R135&gt;8,J135/(8+R135),J135/O135))</f>
        <v>15</v>
      </c>
      <c r="Q135" s="145">
        <f>IF(OR(M135=0,O135=0),"-",M135/O135)</f>
        <v>15</v>
      </c>
      <c r="R135" s="150">
        <f>+IF(AA135="",0,1)+IF(AO135="",0,1)++IF(BA135="",0,1)+IF(BM135="",0,1)+IF(BQ135="",0,1)</f>
        <v>0</v>
      </c>
      <c r="S135" s="6" t="s">
        <v>572</v>
      </c>
      <c r="T135" s="28">
        <f>IFERROR(VLOOKUP(S135,'Начисление очков 2024'!$AA$4:$AB$69,2,FALSE),0)</f>
        <v>0</v>
      </c>
      <c r="U135" s="32">
        <v>5</v>
      </c>
      <c r="V135" s="31">
        <f>IFERROR(VLOOKUP(U135,'Начисление очков 2024'!$AA$4:$AB$69,2,FALSE),0)</f>
        <v>12</v>
      </c>
      <c r="W135" s="6" t="s">
        <v>572</v>
      </c>
      <c r="X135" s="28">
        <f>IFERROR(VLOOKUP(W135,'Начисление очков 2024'!$L$4:$M$69,2,FALSE),0)</f>
        <v>0</v>
      </c>
      <c r="Y135" s="32" t="s">
        <v>572</v>
      </c>
      <c r="Z135" s="31">
        <f>IFERROR(VLOOKUP(Y135,'Начисление очков 2024'!$AA$4:$AB$69,2,FALSE),0)</f>
        <v>0</v>
      </c>
      <c r="AA135" s="6" t="s">
        <v>572</v>
      </c>
      <c r="AB135" s="28">
        <f>ROUND(IFERROR(VLOOKUP(AA135,'Начисление очков 2024'!$L$4:$M$69,2,FALSE),0)/4,0)</f>
        <v>0</v>
      </c>
      <c r="AC135" s="32" t="s">
        <v>572</v>
      </c>
      <c r="AD135" s="31">
        <f>IFERROR(VLOOKUP(AC135,'Начисление очков 2024'!$AA$4:$AB$69,2,FALSE),0)</f>
        <v>0</v>
      </c>
      <c r="AE135" s="6" t="s">
        <v>572</v>
      </c>
      <c r="AF135" s="28">
        <f>IFERROR(VLOOKUP(AE135,'Начисление очков 2024'!$AA$4:$AB$69,2,FALSE),0)</f>
        <v>0</v>
      </c>
      <c r="AG135" s="32" t="s">
        <v>572</v>
      </c>
      <c r="AH135" s="31">
        <f>IFERROR(VLOOKUP(AG135,'Начисление очков 2024'!$Q$4:$R$69,2,FALSE),0)</f>
        <v>0</v>
      </c>
      <c r="AI135" s="6" t="s">
        <v>572</v>
      </c>
      <c r="AJ135" s="28">
        <f>IFERROR(VLOOKUP(AI135,'Начисление очков 2024'!$AA$4:$AB$69,2,FALSE),0)</f>
        <v>0</v>
      </c>
      <c r="AK135" s="32" t="s">
        <v>572</v>
      </c>
      <c r="AL135" s="31">
        <f>IFERROR(VLOOKUP(AK135,'Начисление очков 2024'!$AA$4:$AB$69,2,FALSE),0)</f>
        <v>0</v>
      </c>
      <c r="AM135" s="6" t="s">
        <v>572</v>
      </c>
      <c r="AN135" s="28">
        <f>IFERROR(VLOOKUP(AM135,'Начисление очков 2023'!$AF$4:$AG$69,2,FALSE),0)</f>
        <v>0</v>
      </c>
      <c r="AO135" s="32" t="s">
        <v>572</v>
      </c>
      <c r="AP135" s="31">
        <f>ROUND(IFERROR(VLOOKUP(AO135,'Начисление очков 2024'!$G$4:$H$69,2,FALSE),0)/4,0)</f>
        <v>0</v>
      </c>
      <c r="AQ135" s="6" t="s">
        <v>572</v>
      </c>
      <c r="AR135" s="28">
        <f>IFERROR(VLOOKUP(AQ135,'Начисление очков 2024'!$AA$4:$AB$69,2,FALSE),0)</f>
        <v>0</v>
      </c>
      <c r="AS135" s="32" t="s">
        <v>572</v>
      </c>
      <c r="AT135" s="31">
        <f>IFERROR(VLOOKUP(AS135,'Начисление очков 2024'!$G$4:$H$69,2,FALSE),0)</f>
        <v>0</v>
      </c>
      <c r="AU135" s="6" t="s">
        <v>572</v>
      </c>
      <c r="AV135" s="28">
        <f>IFERROR(VLOOKUP(AU135,'Начисление очков 2023'!$V$4:$W$69,2,FALSE),0)</f>
        <v>0</v>
      </c>
      <c r="AW135" s="32" t="s">
        <v>572</v>
      </c>
      <c r="AX135" s="31">
        <f>IFERROR(VLOOKUP(AW135,'Начисление очков 2024'!$Q$4:$R$69,2,FALSE),0)</f>
        <v>0</v>
      </c>
      <c r="AY135" s="6" t="s">
        <v>572</v>
      </c>
      <c r="AZ135" s="28">
        <f>IFERROR(VLOOKUP(AY135,'Начисление очков 2024'!$AA$4:$AB$69,2,FALSE),0)</f>
        <v>0</v>
      </c>
      <c r="BA135" s="32" t="s">
        <v>572</v>
      </c>
      <c r="BB135" s="31">
        <f>ROUND(IFERROR(VLOOKUP(BA135,'Начисление очков 2024'!$G$4:$H$69,2,FALSE),0)/4,0)</f>
        <v>0</v>
      </c>
      <c r="BC135" s="6" t="s">
        <v>572</v>
      </c>
      <c r="BD135" s="28">
        <f>IFERROR(VLOOKUP(BC135,'Начисление очков 2023'!$AA$4:$AB$69,2,FALSE),0)</f>
        <v>0</v>
      </c>
      <c r="BE135" s="32" t="s">
        <v>572</v>
      </c>
      <c r="BF135" s="31">
        <f>IFERROR(VLOOKUP(BE135,'Начисление очков 2024'!$G$4:$H$69,2,FALSE),0)</f>
        <v>0</v>
      </c>
      <c r="BG135" s="6" t="s">
        <v>572</v>
      </c>
      <c r="BH135" s="28">
        <f>IFERROR(VLOOKUP(BG135,'Начисление очков 2024'!$Q$4:$R$69,2,FALSE),0)</f>
        <v>0</v>
      </c>
      <c r="BI135" s="32" t="s">
        <v>572</v>
      </c>
      <c r="BJ135" s="31">
        <f>IFERROR(VLOOKUP(BI135,'Начисление очков 2024'!$AA$4:$AB$69,2,FALSE),0)</f>
        <v>0</v>
      </c>
      <c r="BK135" s="6" t="s">
        <v>572</v>
      </c>
      <c r="BL135" s="28">
        <f>IFERROR(VLOOKUP(BK135,'Начисление очков 2023'!$V$4:$W$69,2,FALSE),0)</f>
        <v>0</v>
      </c>
      <c r="BM135" s="32" t="s">
        <v>572</v>
      </c>
      <c r="BN135" s="31">
        <f>ROUND(IFERROR(VLOOKUP(BM135,'Начисление очков 2023'!$L$4:$M$69,2,FALSE),0)/4,0)</f>
        <v>0</v>
      </c>
      <c r="BO135" s="6">
        <v>3</v>
      </c>
      <c r="BP135" s="28">
        <f>IFERROR(VLOOKUP(BO135,'Начисление очков 2023'!$AA$4:$AB$69,2,FALSE),0)</f>
        <v>21</v>
      </c>
      <c r="BQ135" s="32" t="s">
        <v>572</v>
      </c>
      <c r="BR135" s="31">
        <f>ROUND(IFERROR(VLOOKUP(BQ135,'Начисление очков 2023'!$L$4:$M$69,2,FALSE),0)/4,0)</f>
        <v>0</v>
      </c>
      <c r="BS135" s="6" t="s">
        <v>572</v>
      </c>
      <c r="BT135" s="28">
        <f>IFERROR(VLOOKUP(BS135,'Начисление очков 2023'!$AA$4:$AB$69,2,FALSE),0)</f>
        <v>0</v>
      </c>
      <c r="BU135" s="32" t="s">
        <v>572</v>
      </c>
      <c r="BV135" s="31">
        <f>IFERROR(VLOOKUP(BU135,'Начисление очков 2023'!$L$4:$M$69,2,FALSE),0)</f>
        <v>0</v>
      </c>
      <c r="BW135" s="6" t="s">
        <v>572</v>
      </c>
      <c r="BX135" s="28">
        <f>IFERROR(VLOOKUP(BW135,'Начисление очков 2023'!$AA$4:$AB$69,2,FALSE),0)</f>
        <v>0</v>
      </c>
      <c r="BY135" s="32" t="s">
        <v>572</v>
      </c>
      <c r="BZ135" s="31">
        <f>IFERROR(VLOOKUP(BY135,'Начисление очков 2023'!$AF$4:$AG$69,2,FALSE),0)</f>
        <v>0</v>
      </c>
      <c r="CA135" s="6" t="s">
        <v>572</v>
      </c>
      <c r="CB135" s="28">
        <f>IFERROR(VLOOKUP(CA135,'Начисление очков 2023'!$V$4:$W$69,2,FALSE),0)</f>
        <v>0</v>
      </c>
      <c r="CC135" s="32" t="s">
        <v>572</v>
      </c>
      <c r="CD135" s="31">
        <f>IFERROR(VLOOKUP(CC135,'Начисление очков 2023'!$AA$4:$AB$69,2,FALSE),0)</f>
        <v>0</v>
      </c>
      <c r="CE135" s="47"/>
      <c r="CF135" s="96"/>
      <c r="CG135" s="32" t="s">
        <v>572</v>
      </c>
      <c r="CH135" s="31">
        <f>IFERROR(VLOOKUP(CG135,'Начисление очков 2023'!$AA$4:$AB$69,2,FALSE),0)</f>
        <v>0</v>
      </c>
      <c r="CI135" s="6" t="s">
        <v>572</v>
      </c>
      <c r="CJ135" s="28">
        <f>IFERROR(VLOOKUP(CI135,'Начисление очков 2023_1'!$B$4:$C$117,2,FALSE),0)</f>
        <v>0</v>
      </c>
      <c r="CK135" s="32" t="s">
        <v>572</v>
      </c>
      <c r="CL135" s="31">
        <f>IFERROR(VLOOKUP(CK135,'Начисление очков 2023'!$V$4:$W$69,2,FALSE),0)</f>
        <v>0</v>
      </c>
      <c r="CM135" s="6" t="s">
        <v>572</v>
      </c>
      <c r="CN135" s="28">
        <f>IFERROR(VLOOKUP(CM135,'Начисление очков 2023'!$AF$4:$AG$69,2,FALSE),0)</f>
        <v>0</v>
      </c>
      <c r="CO135" s="32" t="s">
        <v>572</v>
      </c>
      <c r="CP135" s="31">
        <f>IFERROR(VLOOKUP(CO135,'Начисление очков 2023'!$G$4:$H$69,2,FALSE),0)</f>
        <v>0</v>
      </c>
      <c r="CQ135" s="6" t="s">
        <v>572</v>
      </c>
      <c r="CR135" s="28">
        <f>IFERROR(VLOOKUP(CQ135,'Начисление очков 2023'!$AA$4:$AB$69,2,FALSE),0)</f>
        <v>0</v>
      </c>
      <c r="CS135" s="32" t="s">
        <v>572</v>
      </c>
      <c r="CT135" s="31">
        <f>IFERROR(VLOOKUP(CS135,'Начисление очков 2023'!$Q$4:$R$69,2,FALSE),0)</f>
        <v>0</v>
      </c>
      <c r="CU135" s="6" t="s">
        <v>572</v>
      </c>
      <c r="CV135" s="28">
        <f>IFERROR(VLOOKUP(CU135,'Начисление очков 2023'!$AF$4:$AG$69,2,FALSE),0)</f>
        <v>0</v>
      </c>
      <c r="CW135" s="32" t="s">
        <v>572</v>
      </c>
      <c r="CX135" s="31">
        <f>IFERROR(VLOOKUP(CW135,'Начисление очков 2023'!$AA$4:$AB$69,2,FALSE),0)</f>
        <v>0</v>
      </c>
      <c r="CY135" s="6" t="s">
        <v>572</v>
      </c>
      <c r="CZ135" s="28">
        <f>IFERROR(VLOOKUP(CY135,'Начисление очков 2023'!$AA$4:$AB$69,2,FALSE),0)</f>
        <v>0</v>
      </c>
      <c r="DA135" s="32" t="s">
        <v>572</v>
      </c>
      <c r="DB135" s="31">
        <f>IFERROR(VLOOKUP(DA135,'Начисление очков 2023'!$L$4:$M$69,2,FALSE),0)</f>
        <v>0</v>
      </c>
      <c r="DC135" s="6" t="s">
        <v>572</v>
      </c>
      <c r="DD135" s="28">
        <f>IFERROR(VLOOKUP(DC135,'Начисление очков 2023'!$L$4:$M$69,2,FALSE),0)</f>
        <v>0</v>
      </c>
      <c r="DE135" s="32" t="s">
        <v>572</v>
      </c>
      <c r="DF135" s="31">
        <f>IFERROR(VLOOKUP(DE135,'Начисление очков 2023'!$G$4:$H$69,2,FALSE),0)</f>
        <v>0</v>
      </c>
      <c r="DG135" s="6" t="s">
        <v>572</v>
      </c>
      <c r="DH135" s="28">
        <f>IFERROR(VLOOKUP(DG135,'Начисление очков 2023'!$AA$4:$AB$69,2,FALSE),0)</f>
        <v>0</v>
      </c>
      <c r="DI135" s="32" t="s">
        <v>572</v>
      </c>
      <c r="DJ135" s="31">
        <f>IFERROR(VLOOKUP(DI135,'Начисление очков 2023'!$AF$4:$AG$69,2,FALSE),0)</f>
        <v>0</v>
      </c>
      <c r="DK135" s="6" t="s">
        <v>572</v>
      </c>
      <c r="DL135" s="28">
        <f>IFERROR(VLOOKUP(DK135,'Начисление очков 2023'!$V$4:$W$69,2,FALSE),0)</f>
        <v>0</v>
      </c>
      <c r="DM135" s="32" t="s">
        <v>572</v>
      </c>
      <c r="DN135" s="31">
        <f>IFERROR(VLOOKUP(DM135,'Начисление очков 2023'!$Q$4:$R$69,2,FALSE),0)</f>
        <v>0</v>
      </c>
      <c r="DO135" s="6" t="s">
        <v>572</v>
      </c>
      <c r="DP135" s="28">
        <f>IFERROR(VLOOKUP(DO135,'Начисление очков 2023'!$AA$4:$AB$69,2,FALSE),0)</f>
        <v>0</v>
      </c>
      <c r="DQ135" s="32" t="s">
        <v>572</v>
      </c>
      <c r="DR135" s="31">
        <f>IFERROR(VLOOKUP(DQ135,'Начисление очков 2023'!$AA$4:$AB$69,2,FALSE),0)</f>
        <v>0</v>
      </c>
      <c r="DS135" s="6" t="s">
        <v>572</v>
      </c>
      <c r="DT135" s="28">
        <f>IFERROR(VLOOKUP(DS135,'Начисление очков 2023'!$AA$4:$AB$69,2,FALSE),0)</f>
        <v>0</v>
      </c>
      <c r="DU135" s="32" t="s">
        <v>572</v>
      </c>
      <c r="DV135" s="31">
        <f>IFERROR(VLOOKUP(DU135,'Начисление очков 2023'!$AF$4:$AG$69,2,FALSE),0)</f>
        <v>0</v>
      </c>
      <c r="DW135" s="6" t="s">
        <v>572</v>
      </c>
      <c r="DX135" s="28">
        <f>IFERROR(VLOOKUP(DW135,'Начисление очков 2023'!$AA$4:$AB$69,2,FALSE),0)</f>
        <v>0</v>
      </c>
      <c r="DY135" s="32" t="s">
        <v>572</v>
      </c>
      <c r="DZ135" s="31">
        <f>IFERROR(VLOOKUP(DY135,'Начисление очков 2023'!$B$4:$C$69,2,FALSE),0)</f>
        <v>0</v>
      </c>
      <c r="EA135" s="6" t="s">
        <v>572</v>
      </c>
      <c r="EB135" s="28">
        <f>IFERROR(VLOOKUP(EA135,'Начисление очков 2023'!$AA$4:$AB$69,2,FALSE),0)</f>
        <v>0</v>
      </c>
      <c r="EC135" s="32" t="s">
        <v>572</v>
      </c>
      <c r="ED135" s="31">
        <f>IFERROR(VLOOKUP(EC135,'Начисление очков 2023'!$V$4:$W$69,2,FALSE),0)</f>
        <v>0</v>
      </c>
      <c r="EE135" s="6" t="s">
        <v>572</v>
      </c>
      <c r="EF135" s="28">
        <f>IFERROR(VLOOKUP(EE135,'Начисление очков 2023'!$AA$4:$AB$69,2,FALSE),0)</f>
        <v>0</v>
      </c>
      <c r="EG135" s="32" t="s">
        <v>572</v>
      </c>
      <c r="EH135" s="31">
        <f>IFERROR(VLOOKUP(EG135,'Начисление очков 2023'!$AA$4:$AB$69,2,FALSE),0)</f>
        <v>0</v>
      </c>
      <c r="EI135" s="6" t="s">
        <v>572</v>
      </c>
      <c r="EJ135" s="28">
        <f>IFERROR(VLOOKUP(EI135,'Начисление очков 2023'!$G$4:$H$69,2,FALSE),0)</f>
        <v>0</v>
      </c>
      <c r="EK135" s="32">
        <v>16</v>
      </c>
      <c r="EL135" s="31">
        <f>IFERROR(VLOOKUP(EK135,'Начисление очков 2023'!$V$4:$W$69,2,FALSE),0)</f>
        <v>17</v>
      </c>
      <c r="EM135" s="6" t="s">
        <v>572</v>
      </c>
      <c r="EN135" s="28">
        <f>IFERROR(VLOOKUP(EM135,'Начисление очков 2023'!$B$4:$C$101,2,FALSE),0)</f>
        <v>0</v>
      </c>
      <c r="EO135" s="32" t="s">
        <v>572</v>
      </c>
      <c r="EP135" s="31">
        <f>IFERROR(VLOOKUP(EO135,'Начисление очков 2023'!$AA$4:$AB$69,2,FALSE),0)</f>
        <v>0</v>
      </c>
      <c r="EQ135" s="6" t="s">
        <v>572</v>
      </c>
      <c r="ER135" s="28">
        <f>IFERROR(VLOOKUP(EQ135,'Начисление очков 2023'!$AF$4:$AG$69,2,FALSE),0)</f>
        <v>0</v>
      </c>
      <c r="ES135" s="32">
        <v>53</v>
      </c>
      <c r="ET135" s="31">
        <f>IFERROR(VLOOKUP(ES135,'Начисление очков 2023'!$B$4:$C$101,2,FALSE),0)</f>
        <v>16</v>
      </c>
      <c r="EU135" s="6" t="s">
        <v>572</v>
      </c>
      <c r="EV135" s="28">
        <f>IFERROR(VLOOKUP(EU135,'Начисление очков 2023'!$G$4:$H$69,2,FALSE),0)</f>
        <v>0</v>
      </c>
      <c r="EW135" s="32">
        <v>8</v>
      </c>
      <c r="EX135" s="31">
        <f>IFERROR(VLOOKUP(EW135,'Начисление очков 2023'!$AA$4:$AB$69,2,FALSE),0)</f>
        <v>10</v>
      </c>
      <c r="EY135" s="6">
        <v>12</v>
      </c>
      <c r="EZ135" s="28">
        <f>IFERROR(VLOOKUP(EY135,'Начисление очков 2023'!$AA$4:$AB$69,2,FALSE),0)</f>
        <v>8</v>
      </c>
      <c r="FA135" s="32" t="s">
        <v>572</v>
      </c>
      <c r="FB135" s="31">
        <f>IFERROR(VLOOKUP(FA135,'Начисление очков 2023'!$L$4:$M$69,2,FALSE),0)</f>
        <v>0</v>
      </c>
      <c r="FC135" s="6" t="s">
        <v>572</v>
      </c>
      <c r="FD135" s="28">
        <f>IFERROR(VLOOKUP(FC135,'Начисление очков 2023'!$AF$4:$AG$69,2,FALSE),0)</f>
        <v>0</v>
      </c>
      <c r="FE135" s="32" t="s">
        <v>572</v>
      </c>
      <c r="FF135" s="31">
        <f>IFERROR(VLOOKUP(FE135,'Начисление очков 2023'!$AA$4:$AB$69,2,FALSE),0)</f>
        <v>0</v>
      </c>
      <c r="FG135" s="6" t="s">
        <v>572</v>
      </c>
      <c r="FH135" s="28">
        <f>IFERROR(VLOOKUP(FG135,'Начисление очков 2023'!$G$4:$H$69,2,FALSE),0)</f>
        <v>0</v>
      </c>
      <c r="FI135" s="32" t="s">
        <v>572</v>
      </c>
      <c r="FJ135" s="31">
        <f>IFERROR(VLOOKUP(FI135,'Начисление очков 2023'!$AA$4:$AB$69,2,FALSE),0)</f>
        <v>0</v>
      </c>
      <c r="FK135" s="6" t="s">
        <v>572</v>
      </c>
      <c r="FL135" s="28">
        <f>IFERROR(VLOOKUP(FK135,'Начисление очков 2023'!$AA$4:$AB$69,2,FALSE),0)</f>
        <v>0</v>
      </c>
      <c r="FM135" s="32">
        <v>3</v>
      </c>
      <c r="FN135" s="31">
        <f>IFERROR(VLOOKUP(FM135,'Начисление очков 2023'!$AA$4:$AB$69,2,FALSE),0)</f>
        <v>21</v>
      </c>
      <c r="FO135" s="6" t="s">
        <v>572</v>
      </c>
      <c r="FP135" s="28">
        <f>IFERROR(VLOOKUP(FO135,'Начисление очков 2023'!$AF$4:$AG$69,2,FALSE),0)</f>
        <v>0</v>
      </c>
      <c r="FQ135" s="109">
        <v>110</v>
      </c>
      <c r="FR135" s="110">
        <v>8</v>
      </c>
      <c r="FS135" s="110"/>
      <c r="FT135" s="109">
        <v>3.5</v>
      </c>
      <c r="FU135" s="111"/>
      <c r="FV135" s="108">
        <v>130</v>
      </c>
      <c r="FW135" s="106">
        <v>12</v>
      </c>
      <c r="FX135" s="107" t="s">
        <v>563</v>
      </c>
      <c r="FY135" s="108">
        <v>130</v>
      </c>
      <c r="FZ135" s="127">
        <v>2</v>
      </c>
      <c r="GA135" s="121">
        <f>IFERROR(VLOOKUP(FZ135,'Начисление очков 2023'!$AA$4:$AB$69,2,FALSE),0)</f>
        <v>25</v>
      </c>
    </row>
    <row r="136" spans="1:183" ht="15.95" customHeight="1" x14ac:dyDescent="0.25">
      <c r="B136" s="6" t="str">
        <f>IFERROR(INDEX('Ласт турнир'!$A$1:$A$96,MATCH($D136,'Ласт турнир'!$B$1:$B$96,0)),"")</f>
        <v/>
      </c>
      <c r="D136" s="39" t="s">
        <v>56</v>
      </c>
      <c r="E136" s="40">
        <f>E135+1</f>
        <v>127</v>
      </c>
      <c r="F136" s="59" t="str">
        <f>IF(FQ136=0," ",IF(FQ136-E136=0," ",FQ136-E136))</f>
        <v xml:space="preserve"> </v>
      </c>
      <c r="G136" s="44"/>
      <c r="H136" s="54">
        <v>3.5</v>
      </c>
      <c r="I136" s="134"/>
      <c r="J136" s="139">
        <f>AB136+AP136+BB136+BN136+BR136+SUMPRODUCT(LARGE((T136,V136,X136,Z136,AD136,AF136,AH136,AJ136,AL136,AN136,AR136,AT136,AV136,AX136,AZ136,BD136,BF136,BH136,BJ136,BL136,BP136,BT136,BV136,BX136,BZ136,CB136,CD136,CF136,CH136,CJ136,CL136,CN136,CP136,CR136,CT136,CV136,CX136,CZ136,DB136,DD136,DF136,DH136,DJ136,DL136,DN136,DP136,DR136,DT136,DV136,DX136,DZ136,EB136,ED136,EF136,EH136,EJ136,EL136,EN136,EP136,ER136,ET136,EV136,EX136,EZ136,FB136,FD136,FF136,FH136,FJ136,FL136,FN136,FP136),{1,2,3,4,5,6,7,8}))</f>
        <v>105</v>
      </c>
      <c r="K136" s="135">
        <f>J136-FV136</f>
        <v>0</v>
      </c>
      <c r="L136" s="140">
        <f>IF(SUMIF(S136:FP136,"&lt;0")&lt;&gt;0,SUMIF(S136:FP136,"&lt;0")*(-1)," ")</f>
        <v>1</v>
      </c>
      <c r="M136" s="141">
        <f>T136+V136+X136+Z136+AB136+AD136+AF136+AH136+AJ136+AL136+AN136+AP136+AR136+AT136+AV136+AX136+AZ136+BB136+BD136+BF136+BH136+BJ136+BL136+BN136+BP136+BR136+BT136+BV136+BX136+BZ136+CB136+CD136+CF136+CH136+CJ136+CL136+CN136+CP136+CR136+CT136+CV136+CX136+CZ136+DB136+DD136+DF136+DH136+DJ136+DL136+DN136+DP136+DR136+DT136+DV136+DX136+DZ136+EB136+ED136+EF136+EH136+EJ136+EL136+EN136+EP136+ER136+ET136+EV136+EX136+EZ136+FB136+FD136+FF136+FH136+FJ136+FL136+FN136+FP136</f>
        <v>186</v>
      </c>
      <c r="N136" s="135">
        <f>M136-FY136</f>
        <v>7</v>
      </c>
      <c r="O136" s="136">
        <f>ROUNDUP(COUNTIF(S136:FP136,"&gt; 0")/2,0)</f>
        <v>20</v>
      </c>
      <c r="P136" s="142">
        <f>IF(O136=0,"-",IF(O136-R136&gt;8,J136/(8+R136),J136/O136))</f>
        <v>13.125</v>
      </c>
      <c r="Q136" s="145">
        <f>IF(OR(M136=0,O136=0),"-",M136/O136)</f>
        <v>9.3000000000000007</v>
      </c>
      <c r="R136" s="150">
        <f>+IF(AA136="",0,1)+IF(AO136="",0,1)++IF(BA136="",0,1)+IF(BM136="",0,1)+IF(BQ136="",0,1)</f>
        <v>0</v>
      </c>
      <c r="S136" s="6">
        <v>16</v>
      </c>
      <c r="T136" s="28">
        <f>IFERROR(VLOOKUP(S136,'Начисление очков 2024'!$AA$4:$AB$69,2,FALSE),0)</f>
        <v>7</v>
      </c>
      <c r="U136" s="32" t="s">
        <v>572</v>
      </c>
      <c r="V136" s="31">
        <f>IFERROR(VLOOKUP(U136,'Начисление очков 2024'!$AA$4:$AB$69,2,FALSE),0)</f>
        <v>0</v>
      </c>
      <c r="W136" s="6" t="s">
        <v>572</v>
      </c>
      <c r="X136" s="28">
        <f>IFERROR(VLOOKUP(W136,'Начисление очков 2024'!$L$4:$M$69,2,FALSE),0)</f>
        <v>0</v>
      </c>
      <c r="Y136" s="32">
        <v>-1</v>
      </c>
      <c r="Z136" s="31">
        <f>IFERROR(VLOOKUP(Y136,'Начисление очков 2024'!$AA$4:$AB$69,2,FALSE),0)</f>
        <v>0</v>
      </c>
      <c r="AA136" s="6" t="s">
        <v>572</v>
      </c>
      <c r="AB136" s="28">
        <f>ROUND(IFERROR(VLOOKUP(AA136,'Начисление очков 2024'!$L$4:$M$69,2,FALSE),0)/4,0)</f>
        <v>0</v>
      </c>
      <c r="AC136" s="32">
        <v>16</v>
      </c>
      <c r="AD136" s="31">
        <f>IFERROR(VLOOKUP(AC136,'Начисление очков 2024'!$AA$4:$AB$69,2,FALSE),0)</f>
        <v>7</v>
      </c>
      <c r="AE136" s="6" t="s">
        <v>572</v>
      </c>
      <c r="AF136" s="28">
        <f>IFERROR(VLOOKUP(AE136,'Начисление очков 2024'!$AA$4:$AB$69,2,FALSE),0)</f>
        <v>0</v>
      </c>
      <c r="AG136" s="32" t="s">
        <v>572</v>
      </c>
      <c r="AH136" s="31">
        <f>IFERROR(VLOOKUP(AG136,'Начисление очков 2024'!$Q$4:$R$69,2,FALSE),0)</f>
        <v>0</v>
      </c>
      <c r="AI136" s="6" t="s">
        <v>572</v>
      </c>
      <c r="AJ136" s="28">
        <f>IFERROR(VLOOKUP(AI136,'Начисление очков 2024'!$AA$4:$AB$69,2,FALSE),0)</f>
        <v>0</v>
      </c>
      <c r="AK136" s="32" t="s">
        <v>572</v>
      </c>
      <c r="AL136" s="31">
        <f>IFERROR(VLOOKUP(AK136,'Начисление очков 2024'!$AA$4:$AB$69,2,FALSE),0)</f>
        <v>0</v>
      </c>
      <c r="AM136" s="6" t="s">
        <v>572</v>
      </c>
      <c r="AN136" s="28">
        <f>IFERROR(VLOOKUP(AM136,'Начисление очков 2023'!$AF$4:$AG$69,2,FALSE),0)</f>
        <v>0</v>
      </c>
      <c r="AO136" s="32" t="s">
        <v>572</v>
      </c>
      <c r="AP136" s="31">
        <f>ROUND(IFERROR(VLOOKUP(AO136,'Начисление очков 2024'!$G$4:$H$69,2,FALSE),0)/4,0)</f>
        <v>0</v>
      </c>
      <c r="AQ136" s="6" t="s">
        <v>572</v>
      </c>
      <c r="AR136" s="28">
        <f>IFERROR(VLOOKUP(AQ136,'Начисление очков 2024'!$AA$4:$AB$69,2,FALSE),0)</f>
        <v>0</v>
      </c>
      <c r="AS136" s="32" t="s">
        <v>572</v>
      </c>
      <c r="AT136" s="31">
        <f>IFERROR(VLOOKUP(AS136,'Начисление очков 2024'!$G$4:$H$69,2,FALSE),0)</f>
        <v>0</v>
      </c>
      <c r="AU136" s="6">
        <v>32</v>
      </c>
      <c r="AV136" s="28">
        <f>IFERROR(VLOOKUP(AU136,'Начисление очков 2023'!$V$4:$W$69,2,FALSE),0)</f>
        <v>5</v>
      </c>
      <c r="AW136" s="32" t="s">
        <v>572</v>
      </c>
      <c r="AX136" s="31">
        <f>IFERROR(VLOOKUP(AW136,'Начисление очков 2024'!$Q$4:$R$69,2,FALSE),0)</f>
        <v>0</v>
      </c>
      <c r="AY136" s="6">
        <v>2</v>
      </c>
      <c r="AZ136" s="28">
        <f>IFERROR(VLOOKUP(AY136,'Начисление очков 2024'!$AA$4:$AB$69,2,FALSE),0)</f>
        <v>25</v>
      </c>
      <c r="BA136" s="32" t="s">
        <v>572</v>
      </c>
      <c r="BB136" s="31">
        <f>ROUND(IFERROR(VLOOKUP(BA136,'Начисление очков 2024'!$G$4:$H$69,2,FALSE),0)/4,0)</f>
        <v>0</v>
      </c>
      <c r="BC136" s="6" t="s">
        <v>572</v>
      </c>
      <c r="BD136" s="28">
        <f>IFERROR(VLOOKUP(BC136,'Начисление очков 2023'!$AA$4:$AB$69,2,FALSE),0)</f>
        <v>0</v>
      </c>
      <c r="BE136" s="32" t="s">
        <v>572</v>
      </c>
      <c r="BF136" s="31">
        <f>IFERROR(VLOOKUP(BE136,'Начисление очков 2024'!$G$4:$H$69,2,FALSE),0)</f>
        <v>0</v>
      </c>
      <c r="BG136" s="6" t="s">
        <v>572</v>
      </c>
      <c r="BH136" s="28">
        <f>IFERROR(VLOOKUP(BG136,'Начисление очков 2024'!$Q$4:$R$69,2,FALSE),0)</f>
        <v>0</v>
      </c>
      <c r="BI136" s="32">
        <v>17</v>
      </c>
      <c r="BJ136" s="31">
        <f>IFERROR(VLOOKUP(BI136,'Начисление очков 2024'!$AA$4:$AB$69,2,FALSE),0)</f>
        <v>6</v>
      </c>
      <c r="BK136" s="6" t="s">
        <v>572</v>
      </c>
      <c r="BL136" s="28">
        <f>IFERROR(VLOOKUP(BK136,'Начисление очков 2023'!$V$4:$W$69,2,FALSE),0)</f>
        <v>0</v>
      </c>
      <c r="BM136" s="32" t="s">
        <v>572</v>
      </c>
      <c r="BN136" s="31">
        <f>ROUND(IFERROR(VLOOKUP(BM136,'Начисление очков 2023'!$L$4:$M$69,2,FALSE),0)/4,0)</f>
        <v>0</v>
      </c>
      <c r="BO136" s="6">
        <v>8</v>
      </c>
      <c r="BP136" s="28">
        <f>IFERROR(VLOOKUP(BO136,'Начисление очков 2023'!$AA$4:$AB$69,2,FALSE),0)</f>
        <v>10</v>
      </c>
      <c r="BQ136" s="32" t="s">
        <v>572</v>
      </c>
      <c r="BR136" s="31">
        <f>ROUND(IFERROR(VLOOKUP(BQ136,'Начисление очков 2023'!$L$4:$M$69,2,FALSE),0)/4,0)</f>
        <v>0</v>
      </c>
      <c r="BS136" s="6" t="s">
        <v>572</v>
      </c>
      <c r="BT136" s="28">
        <f>IFERROR(VLOOKUP(BS136,'Начисление очков 2023'!$AA$4:$AB$69,2,FALSE),0)</f>
        <v>0</v>
      </c>
      <c r="BU136" s="32" t="s">
        <v>572</v>
      </c>
      <c r="BV136" s="31">
        <f>IFERROR(VLOOKUP(BU136,'Начисление очков 2023'!$L$4:$M$69,2,FALSE),0)</f>
        <v>0</v>
      </c>
      <c r="BW136" s="6">
        <v>6</v>
      </c>
      <c r="BX136" s="28">
        <f>IFERROR(VLOOKUP(BW136,'Начисление очков 2023'!$AA$4:$AB$69,2,FALSE),0)</f>
        <v>11</v>
      </c>
      <c r="BY136" s="32" t="s">
        <v>572</v>
      </c>
      <c r="BZ136" s="31">
        <f>IFERROR(VLOOKUP(BY136,'Начисление очков 2023'!$AF$4:$AG$69,2,FALSE),0)</f>
        <v>0</v>
      </c>
      <c r="CA136" s="6" t="s">
        <v>572</v>
      </c>
      <c r="CB136" s="28">
        <f>IFERROR(VLOOKUP(CA136,'Начисление очков 2023'!$V$4:$W$69,2,FALSE),0)</f>
        <v>0</v>
      </c>
      <c r="CC136" s="32" t="s">
        <v>572</v>
      </c>
      <c r="CD136" s="31">
        <f>IFERROR(VLOOKUP(CC136,'Начисление очков 2023'!$AA$4:$AB$69,2,FALSE),0)</f>
        <v>0</v>
      </c>
      <c r="CE136" s="47"/>
      <c r="CF136" s="96"/>
      <c r="CG136" s="32" t="s">
        <v>572</v>
      </c>
      <c r="CH136" s="31">
        <f>IFERROR(VLOOKUP(CG136,'Начисление очков 2023'!$AA$4:$AB$69,2,FALSE),0)</f>
        <v>0</v>
      </c>
      <c r="CI136" s="6">
        <v>90</v>
      </c>
      <c r="CJ136" s="28">
        <f>IFERROR(VLOOKUP(CI136,'Начисление очков 2023_1'!$B$4:$C$117,2,FALSE),0)</f>
        <v>4</v>
      </c>
      <c r="CK136" s="32" t="s">
        <v>572</v>
      </c>
      <c r="CL136" s="31">
        <f>IFERROR(VLOOKUP(CK136,'Начисление очков 2023'!$V$4:$W$69,2,FALSE),0)</f>
        <v>0</v>
      </c>
      <c r="CM136" s="6" t="s">
        <v>572</v>
      </c>
      <c r="CN136" s="28">
        <f>IFERROR(VLOOKUP(CM136,'Начисление очков 2023'!$AF$4:$AG$69,2,FALSE),0)</f>
        <v>0</v>
      </c>
      <c r="CO136" s="32" t="s">
        <v>572</v>
      </c>
      <c r="CP136" s="31">
        <f>IFERROR(VLOOKUP(CO136,'Начисление очков 2023'!$G$4:$H$69,2,FALSE),0)</f>
        <v>0</v>
      </c>
      <c r="CQ136" s="6">
        <v>8</v>
      </c>
      <c r="CR136" s="28">
        <f>IFERROR(VLOOKUP(CQ136,'Начисление очков 2023'!$AA$4:$AB$69,2,FALSE),0)</f>
        <v>10</v>
      </c>
      <c r="CS136" s="32" t="s">
        <v>572</v>
      </c>
      <c r="CT136" s="31">
        <f>IFERROR(VLOOKUP(CS136,'Начисление очков 2023'!$Q$4:$R$69,2,FALSE),0)</f>
        <v>0</v>
      </c>
      <c r="CU136" s="6" t="s">
        <v>572</v>
      </c>
      <c r="CV136" s="28">
        <f>IFERROR(VLOOKUP(CU136,'Начисление очков 2023'!$AF$4:$AG$69,2,FALSE),0)</f>
        <v>0</v>
      </c>
      <c r="CW136" s="32">
        <v>12</v>
      </c>
      <c r="CX136" s="31">
        <f>IFERROR(VLOOKUP(CW136,'Начисление очков 2023'!$AA$4:$AB$69,2,FALSE),0)</f>
        <v>8</v>
      </c>
      <c r="CY136" s="6" t="s">
        <v>572</v>
      </c>
      <c r="CZ136" s="28">
        <f>IFERROR(VLOOKUP(CY136,'Начисление очков 2023'!$AA$4:$AB$69,2,FALSE),0)</f>
        <v>0</v>
      </c>
      <c r="DA136" s="32" t="s">
        <v>572</v>
      </c>
      <c r="DB136" s="31">
        <f>IFERROR(VLOOKUP(DA136,'Начисление очков 2023'!$L$4:$M$69,2,FALSE),0)</f>
        <v>0</v>
      </c>
      <c r="DC136" s="6" t="s">
        <v>572</v>
      </c>
      <c r="DD136" s="28">
        <f>IFERROR(VLOOKUP(DC136,'Начисление очков 2023'!$L$4:$M$69,2,FALSE),0)</f>
        <v>0</v>
      </c>
      <c r="DE136" s="32" t="s">
        <v>572</v>
      </c>
      <c r="DF136" s="31">
        <f>IFERROR(VLOOKUP(DE136,'Начисление очков 2023'!$G$4:$H$69,2,FALSE),0)</f>
        <v>0</v>
      </c>
      <c r="DG136" s="6">
        <v>8</v>
      </c>
      <c r="DH136" s="28">
        <f>IFERROR(VLOOKUP(DG136,'Начисление очков 2023'!$AA$4:$AB$69,2,FALSE),0)</f>
        <v>10</v>
      </c>
      <c r="DI136" s="32">
        <v>2</v>
      </c>
      <c r="DJ136" s="31">
        <f>IFERROR(VLOOKUP(DI136,'Начисление очков 2023'!$AF$4:$AG$69,2,FALSE),0)</f>
        <v>16</v>
      </c>
      <c r="DK136" s="6" t="s">
        <v>572</v>
      </c>
      <c r="DL136" s="28">
        <f>IFERROR(VLOOKUP(DK136,'Начисление очков 2023'!$V$4:$W$69,2,FALSE),0)</f>
        <v>0</v>
      </c>
      <c r="DM136" s="32" t="s">
        <v>572</v>
      </c>
      <c r="DN136" s="31">
        <f>IFERROR(VLOOKUP(DM136,'Начисление очков 2023'!$Q$4:$R$69,2,FALSE),0)</f>
        <v>0</v>
      </c>
      <c r="DO136" s="6">
        <v>8</v>
      </c>
      <c r="DP136" s="28">
        <f>IFERROR(VLOOKUP(DO136,'Начисление очков 2023'!$AA$4:$AB$69,2,FALSE),0)</f>
        <v>10</v>
      </c>
      <c r="DQ136" s="32">
        <v>6</v>
      </c>
      <c r="DR136" s="31">
        <f>IFERROR(VLOOKUP(DQ136,'Начисление очков 2023'!$AA$4:$AB$69,2,FALSE),0)</f>
        <v>11</v>
      </c>
      <c r="DS136" s="6">
        <v>32</v>
      </c>
      <c r="DT136" s="28">
        <f>IFERROR(VLOOKUP(DS136,'Начисление очков 2023'!$AA$4:$AB$69,2,FALSE),0)</f>
        <v>2</v>
      </c>
      <c r="DU136" s="32" t="s">
        <v>572</v>
      </c>
      <c r="DV136" s="31">
        <f>IFERROR(VLOOKUP(DU136,'Начисление очков 2023'!$AF$4:$AG$69,2,FALSE),0)</f>
        <v>0</v>
      </c>
      <c r="DW136" s="6">
        <v>16</v>
      </c>
      <c r="DX136" s="28">
        <f>IFERROR(VLOOKUP(DW136,'Начисление очков 2023'!$AA$4:$AB$69,2,FALSE),0)</f>
        <v>7</v>
      </c>
      <c r="DY136" s="32" t="s">
        <v>572</v>
      </c>
      <c r="DZ136" s="31">
        <f>IFERROR(VLOOKUP(DY136,'Начисление очков 2023'!$B$4:$C$69,2,FALSE),0)</f>
        <v>0</v>
      </c>
      <c r="EA136" s="6" t="s">
        <v>572</v>
      </c>
      <c r="EB136" s="28">
        <f>IFERROR(VLOOKUP(EA136,'Начисление очков 2023'!$AA$4:$AB$69,2,FALSE),0)</f>
        <v>0</v>
      </c>
      <c r="EC136" s="32" t="s">
        <v>572</v>
      </c>
      <c r="ED136" s="31">
        <f>IFERROR(VLOOKUP(EC136,'Начисление очков 2023'!$V$4:$W$69,2,FALSE),0)</f>
        <v>0</v>
      </c>
      <c r="EE136" s="6">
        <v>12</v>
      </c>
      <c r="EF136" s="28">
        <f>IFERROR(VLOOKUP(EE136,'Начисление очков 2023'!$AA$4:$AB$69,2,FALSE),0)</f>
        <v>8</v>
      </c>
      <c r="EG136" s="32">
        <v>9</v>
      </c>
      <c r="EH136" s="31">
        <f>IFERROR(VLOOKUP(EG136,'Начисление очков 2023'!$AA$4:$AB$69,2,FALSE),0)</f>
        <v>10</v>
      </c>
      <c r="EI136" s="6" t="s">
        <v>572</v>
      </c>
      <c r="EJ136" s="28">
        <f>IFERROR(VLOOKUP(EI136,'Начисление очков 2023'!$G$4:$H$69,2,FALSE),0)</f>
        <v>0</v>
      </c>
      <c r="EK136" s="32" t="s">
        <v>572</v>
      </c>
      <c r="EL136" s="31">
        <f>IFERROR(VLOOKUP(EK136,'Начисление очков 2023'!$V$4:$W$69,2,FALSE),0)</f>
        <v>0</v>
      </c>
      <c r="EM136" s="6" t="s">
        <v>572</v>
      </c>
      <c r="EN136" s="28">
        <f>IFERROR(VLOOKUP(EM136,'Начисление очков 2023'!$B$4:$C$101,2,FALSE),0)</f>
        <v>0</v>
      </c>
      <c r="EO136" s="32" t="s">
        <v>572</v>
      </c>
      <c r="EP136" s="31">
        <f>IFERROR(VLOOKUP(EO136,'Начисление очков 2023'!$AA$4:$AB$69,2,FALSE),0)</f>
        <v>0</v>
      </c>
      <c r="EQ136" s="6" t="s">
        <v>572</v>
      </c>
      <c r="ER136" s="28">
        <f>IFERROR(VLOOKUP(EQ136,'Начисление очков 2023'!$AF$4:$AG$69,2,FALSE),0)</f>
        <v>0</v>
      </c>
      <c r="ES136" s="32">
        <v>68</v>
      </c>
      <c r="ET136" s="31">
        <f>IFERROR(VLOOKUP(ES136,'Начисление очков 2023'!$B$4:$C$101,2,FALSE),0)</f>
        <v>12</v>
      </c>
      <c r="EU136" s="6" t="s">
        <v>572</v>
      </c>
      <c r="EV136" s="28">
        <f>IFERROR(VLOOKUP(EU136,'Начисление очков 2023'!$G$4:$H$69,2,FALSE),0)</f>
        <v>0</v>
      </c>
      <c r="EW136" s="32">
        <v>16</v>
      </c>
      <c r="EX136" s="31">
        <f>IFERROR(VLOOKUP(EW136,'Начисление очков 2023'!$AA$4:$AB$69,2,FALSE),0)</f>
        <v>7</v>
      </c>
      <c r="EY136" s="6" t="s">
        <v>572</v>
      </c>
      <c r="EZ136" s="28">
        <f>IFERROR(VLOOKUP(EY136,'Начисление очков 2023'!$AA$4:$AB$69,2,FALSE),0)</f>
        <v>0</v>
      </c>
      <c r="FA136" s="32" t="s">
        <v>572</v>
      </c>
      <c r="FB136" s="31">
        <f>IFERROR(VLOOKUP(FA136,'Начисление очков 2023'!$L$4:$M$69,2,FALSE),0)</f>
        <v>0</v>
      </c>
      <c r="FC136" s="6" t="s">
        <v>572</v>
      </c>
      <c r="FD136" s="28">
        <f>IFERROR(VLOOKUP(FC136,'Начисление очков 2023'!$AF$4:$AG$69,2,FALSE),0)</f>
        <v>0</v>
      </c>
      <c r="FE136" s="32" t="s">
        <v>572</v>
      </c>
      <c r="FF136" s="31">
        <f>IFERROR(VLOOKUP(FE136,'Начисление очков 2023'!$AA$4:$AB$69,2,FALSE),0)</f>
        <v>0</v>
      </c>
      <c r="FG136" s="6" t="s">
        <v>572</v>
      </c>
      <c r="FH136" s="28">
        <f>IFERROR(VLOOKUP(FG136,'Начисление очков 2023'!$G$4:$H$69,2,FALSE),0)</f>
        <v>0</v>
      </c>
      <c r="FI136" s="32" t="s">
        <v>572</v>
      </c>
      <c r="FJ136" s="31">
        <f>IFERROR(VLOOKUP(FI136,'Начисление очков 2023'!$AA$4:$AB$69,2,FALSE),0)</f>
        <v>0</v>
      </c>
      <c r="FK136" s="6" t="s">
        <v>572</v>
      </c>
      <c r="FL136" s="28">
        <f>IFERROR(VLOOKUP(FK136,'Начисление очков 2023'!$AA$4:$AB$69,2,FALSE),0)</f>
        <v>0</v>
      </c>
      <c r="FM136" s="32" t="s">
        <v>572</v>
      </c>
      <c r="FN136" s="31">
        <f>IFERROR(VLOOKUP(FM136,'Начисление очков 2023'!$AA$4:$AB$69,2,FALSE),0)</f>
        <v>0</v>
      </c>
      <c r="FO136" s="6" t="s">
        <v>572</v>
      </c>
      <c r="FP136" s="28">
        <f>IFERROR(VLOOKUP(FO136,'Начисление очков 2023'!$AF$4:$AG$69,2,FALSE),0)</f>
        <v>0</v>
      </c>
      <c r="FQ136" s="109">
        <v>127</v>
      </c>
      <c r="FR136" s="110">
        <v>1</v>
      </c>
      <c r="FS136" s="110"/>
      <c r="FT136" s="109">
        <v>3.5</v>
      </c>
      <c r="FU136" s="111"/>
      <c r="FV136" s="108">
        <v>105</v>
      </c>
      <c r="FW136" s="106">
        <v>0</v>
      </c>
      <c r="FX136" s="107">
        <v>1</v>
      </c>
      <c r="FY136" s="108">
        <v>179</v>
      </c>
      <c r="FZ136" s="127" t="s">
        <v>572</v>
      </c>
      <c r="GA136" s="121">
        <f>IFERROR(VLOOKUP(FZ136,'Начисление очков 2023'!$AA$4:$AB$69,2,FALSE),0)</f>
        <v>0</v>
      </c>
    </row>
    <row r="137" spans="1:183" ht="15.95" customHeight="1" x14ac:dyDescent="0.25">
      <c r="B137" s="6" t="str">
        <f>IFERROR(INDEX('Ласт турнир'!$A$1:$A$96,MATCH($D137,'Ласт турнир'!$B$1:$B$96,0)),"")</f>
        <v/>
      </c>
      <c r="D137" s="39" t="s">
        <v>529</v>
      </c>
      <c r="E137" s="40">
        <f>E136+1</f>
        <v>128</v>
      </c>
      <c r="F137" s="59">
        <f>IF(FQ137=0," ",IF(FQ137-E137=0," ",FQ137-E137))</f>
        <v>-2</v>
      </c>
      <c r="G137" s="44"/>
      <c r="H137" s="54">
        <v>3.5</v>
      </c>
      <c r="I137" s="134"/>
      <c r="J137" s="139">
        <f>AB137+AP137+BB137+BN137+BR137+SUMPRODUCT(LARGE((T137,V137,X137,Z137,AD137,AF137,AH137,AJ137,AL137,AN137,AR137,AT137,AV137,AX137,AZ137,BD137,BF137,BH137,BJ137,BL137,BP137,BT137,BV137,BX137,BZ137,CB137,CD137,CF137,CH137,CJ137,CL137,CN137,CP137,CR137,CT137,CV137,CX137,CZ137,DB137,DD137,DF137,DH137,DJ137,DL137,DN137,DP137,DR137,DT137,DV137,DX137,DZ137,EB137,ED137,EF137,EH137,EJ137,EL137,EN137,EP137,ER137,ET137,EV137,EX137,EZ137,FB137,FD137,FF137,FH137,FJ137,FL137,FN137,FP137),{1,2,3,4,5,6,7,8}))</f>
        <v>104</v>
      </c>
      <c r="K137" s="135">
        <f>J137-FV137</f>
        <v>-2</v>
      </c>
      <c r="L137" s="140" t="str">
        <f>IF(SUMIF(S137:FP137,"&lt;0")&lt;&gt;0,SUMIF(S137:FP137,"&lt;0")*(-1)," ")</f>
        <v xml:space="preserve"> </v>
      </c>
      <c r="M137" s="141">
        <f>T137+V137+X137+Z137+AB137+AD137+AF137+AH137+AJ137+AL137+AN137+AP137+AR137+AT137+AV137+AX137+AZ137+BB137+BD137+BF137+BH137+BJ137+BL137+BN137+BP137+BR137+BT137+BV137+BX137+BZ137+CB137+CD137+CF137+CH137+CJ137+CL137+CN137+CP137+CR137+CT137+CV137+CX137+CZ137+DB137+DD137+DF137+DH137+DJ137+DL137+DN137+DP137+DR137+DT137+DV137+DX137+DZ137+EB137+ED137+EF137+EH137+EJ137+EL137+EN137+EP137+ER137+ET137+EV137+EX137+EZ137+FB137+FD137+FF137+FH137+FJ137+FL137+FN137+FP137</f>
        <v>218</v>
      </c>
      <c r="N137" s="135">
        <f>M137-FY137</f>
        <v>-8</v>
      </c>
      <c r="O137" s="136">
        <f>ROUNDUP(COUNTIF(S137:FP137,"&gt; 0")/2,0)</f>
        <v>30</v>
      </c>
      <c r="P137" s="142">
        <f>IF(O137=0,"-",IF(O137-R137&gt;8,J137/(8+R137),J137/O137))</f>
        <v>11.555555555555555</v>
      </c>
      <c r="Q137" s="145">
        <f>IF(OR(M137=0,O137=0),"-",M137/O137)</f>
        <v>7.2666666666666666</v>
      </c>
      <c r="R137" s="150">
        <f>+IF(AA137="",0,1)+IF(AO137="",0,1)++IF(BA137="",0,1)+IF(BM137="",0,1)+IF(BQ137="",0,1)</f>
        <v>1</v>
      </c>
      <c r="S137" s="6">
        <v>24</v>
      </c>
      <c r="T137" s="28">
        <f>IFERROR(VLOOKUP(S137,'Начисление очков 2024'!$AA$4:$AB$69,2,FALSE),0)</f>
        <v>3</v>
      </c>
      <c r="U137" s="32" t="s">
        <v>572</v>
      </c>
      <c r="V137" s="31">
        <f>IFERROR(VLOOKUP(U137,'Начисление очков 2024'!$AA$4:$AB$69,2,FALSE),0)</f>
        <v>0</v>
      </c>
      <c r="W137" s="6" t="s">
        <v>572</v>
      </c>
      <c r="X137" s="28">
        <f>IFERROR(VLOOKUP(W137,'Начисление очков 2024'!$L$4:$M$69,2,FALSE),0)</f>
        <v>0</v>
      </c>
      <c r="Y137" s="32" t="s">
        <v>572</v>
      </c>
      <c r="Z137" s="31">
        <f>IFERROR(VLOOKUP(Y137,'Начисление очков 2024'!$AA$4:$AB$69,2,FALSE),0)</f>
        <v>0</v>
      </c>
      <c r="AA137" s="6">
        <v>16</v>
      </c>
      <c r="AB137" s="28">
        <f>ROUND(IFERROR(VLOOKUP(AA137,'Начисление очков 2024'!$L$4:$M$69,2,FALSE),0)/4,0)</f>
        <v>8</v>
      </c>
      <c r="AC137" s="32" t="s">
        <v>572</v>
      </c>
      <c r="AD137" s="31">
        <f>IFERROR(VLOOKUP(AC137,'Начисление очков 2024'!$AA$4:$AB$69,2,FALSE),0)</f>
        <v>0</v>
      </c>
      <c r="AE137" s="6" t="s">
        <v>572</v>
      </c>
      <c r="AF137" s="28">
        <f>IFERROR(VLOOKUP(AE137,'Начисление очков 2024'!$AA$4:$AB$69,2,FALSE),0)</f>
        <v>0</v>
      </c>
      <c r="AG137" s="32">
        <v>24</v>
      </c>
      <c r="AH137" s="31">
        <f>IFERROR(VLOOKUP(AG137,'Начисление очков 2024'!$Q$4:$R$69,2,FALSE),0)</f>
        <v>8</v>
      </c>
      <c r="AI137" s="6" t="s">
        <v>572</v>
      </c>
      <c r="AJ137" s="28">
        <f>IFERROR(VLOOKUP(AI137,'Начисление очков 2024'!$AA$4:$AB$69,2,FALSE),0)</f>
        <v>0</v>
      </c>
      <c r="AK137" s="32">
        <v>12</v>
      </c>
      <c r="AL137" s="31">
        <f>IFERROR(VLOOKUP(AK137,'Начисление очков 2024'!$AA$4:$AB$69,2,FALSE),0)</f>
        <v>8</v>
      </c>
      <c r="AM137" s="6" t="s">
        <v>572</v>
      </c>
      <c r="AN137" s="28">
        <f>IFERROR(VLOOKUP(AM137,'Начисление очков 2023'!$AF$4:$AG$69,2,FALSE),0)</f>
        <v>0</v>
      </c>
      <c r="AO137" s="32" t="s">
        <v>572</v>
      </c>
      <c r="AP137" s="31">
        <f>ROUND(IFERROR(VLOOKUP(AO137,'Начисление очков 2024'!$G$4:$H$69,2,FALSE),0)/4,0)</f>
        <v>0</v>
      </c>
      <c r="AQ137" s="6" t="s">
        <v>572</v>
      </c>
      <c r="AR137" s="28">
        <f>IFERROR(VLOOKUP(AQ137,'Начисление очков 2024'!$AA$4:$AB$69,2,FALSE),0)</f>
        <v>0</v>
      </c>
      <c r="AS137" s="32" t="s">
        <v>572</v>
      </c>
      <c r="AT137" s="31">
        <f>IFERROR(VLOOKUP(AS137,'Начисление очков 2024'!$G$4:$H$69,2,FALSE),0)</f>
        <v>0</v>
      </c>
      <c r="AU137" s="6">
        <v>20</v>
      </c>
      <c r="AV137" s="28">
        <f>IFERROR(VLOOKUP(AU137,'Начисление очков 2023'!$V$4:$W$69,2,FALSE),0)</f>
        <v>10</v>
      </c>
      <c r="AW137" s="32" t="s">
        <v>572</v>
      </c>
      <c r="AX137" s="31">
        <f>IFERROR(VLOOKUP(AW137,'Начисление очков 2024'!$Q$4:$R$69,2,FALSE),0)</f>
        <v>0</v>
      </c>
      <c r="AY137" s="6">
        <v>3</v>
      </c>
      <c r="AZ137" s="28">
        <f>IFERROR(VLOOKUP(AY137,'Начисление очков 2024'!$AA$4:$AB$69,2,FALSE),0)</f>
        <v>21</v>
      </c>
      <c r="BA137" s="32" t="s">
        <v>572</v>
      </c>
      <c r="BB137" s="31">
        <f>ROUND(IFERROR(VLOOKUP(BA137,'Начисление очков 2024'!$G$4:$H$69,2,FALSE),0)/4,0)</f>
        <v>0</v>
      </c>
      <c r="BC137" s="6">
        <v>16</v>
      </c>
      <c r="BD137" s="28">
        <f>IFERROR(VLOOKUP(BC137,'Начисление очков 2023'!$AA$4:$AB$69,2,FALSE),0)</f>
        <v>7</v>
      </c>
      <c r="BE137" s="32" t="s">
        <v>572</v>
      </c>
      <c r="BF137" s="31">
        <f>IFERROR(VLOOKUP(BE137,'Начисление очков 2024'!$G$4:$H$69,2,FALSE),0)</f>
        <v>0</v>
      </c>
      <c r="BG137" s="6" t="s">
        <v>572</v>
      </c>
      <c r="BH137" s="28">
        <f>IFERROR(VLOOKUP(BG137,'Начисление очков 2024'!$Q$4:$R$69,2,FALSE),0)</f>
        <v>0</v>
      </c>
      <c r="BI137" s="32">
        <v>10</v>
      </c>
      <c r="BJ137" s="31">
        <f>IFERROR(VLOOKUP(BI137,'Начисление очков 2024'!$AA$4:$AB$69,2,FALSE),0)</f>
        <v>9</v>
      </c>
      <c r="BK137" s="6" t="s">
        <v>572</v>
      </c>
      <c r="BL137" s="28">
        <f>IFERROR(VLOOKUP(BK137,'Начисление очков 2023'!$V$4:$W$69,2,FALSE),0)</f>
        <v>0</v>
      </c>
      <c r="BM137" s="32" t="s">
        <v>572</v>
      </c>
      <c r="BN137" s="31">
        <f>ROUND(IFERROR(VLOOKUP(BM137,'Начисление очков 2023'!$L$4:$M$69,2,FALSE),0)/4,0)</f>
        <v>0</v>
      </c>
      <c r="BO137" s="6" t="s">
        <v>572</v>
      </c>
      <c r="BP137" s="28">
        <f>IFERROR(VLOOKUP(BO137,'Начисление очков 2023'!$AA$4:$AB$69,2,FALSE),0)</f>
        <v>0</v>
      </c>
      <c r="BQ137" s="32" t="s">
        <v>572</v>
      </c>
      <c r="BR137" s="31">
        <f>ROUND(IFERROR(VLOOKUP(BQ137,'Начисление очков 2023'!$L$4:$M$69,2,FALSE),0)/4,0)</f>
        <v>0</v>
      </c>
      <c r="BS137" s="6">
        <v>6</v>
      </c>
      <c r="BT137" s="28">
        <f>IFERROR(VLOOKUP(BS137,'Начисление очков 2023'!$AA$4:$AB$69,2,FALSE),0)</f>
        <v>11</v>
      </c>
      <c r="BU137" s="32" t="s">
        <v>572</v>
      </c>
      <c r="BV137" s="31">
        <f>IFERROR(VLOOKUP(BU137,'Начисление очков 2023'!$L$4:$M$69,2,FALSE),0)</f>
        <v>0</v>
      </c>
      <c r="BW137" s="6">
        <v>5</v>
      </c>
      <c r="BX137" s="28">
        <f>IFERROR(VLOOKUP(BW137,'Начисление очков 2023'!$AA$4:$AB$69,2,FALSE),0)</f>
        <v>12</v>
      </c>
      <c r="BY137" s="32" t="s">
        <v>572</v>
      </c>
      <c r="BZ137" s="31">
        <f>IFERROR(VLOOKUP(BY137,'Начисление очков 2023'!$AF$4:$AG$69,2,FALSE),0)</f>
        <v>0</v>
      </c>
      <c r="CA137" s="6" t="s">
        <v>572</v>
      </c>
      <c r="CB137" s="28">
        <f>IFERROR(VLOOKUP(CA137,'Начисление очков 2023'!$V$4:$W$69,2,FALSE),0)</f>
        <v>0</v>
      </c>
      <c r="CC137" s="32" t="s">
        <v>572</v>
      </c>
      <c r="CD137" s="31">
        <f>IFERROR(VLOOKUP(CC137,'Начисление очков 2023'!$AA$4:$AB$69,2,FALSE),0)</f>
        <v>0</v>
      </c>
      <c r="CE137" s="47"/>
      <c r="CF137" s="96"/>
      <c r="CG137" s="32" t="s">
        <v>572</v>
      </c>
      <c r="CH137" s="31">
        <f>IFERROR(VLOOKUP(CG137,'Начисление очков 2023'!$AA$4:$AB$69,2,FALSE),0)</f>
        <v>0</v>
      </c>
      <c r="CI137" s="6">
        <v>90</v>
      </c>
      <c r="CJ137" s="28">
        <f>IFERROR(VLOOKUP(CI137,'Начисление очков 2023_1'!$B$4:$C$117,2,FALSE),0)</f>
        <v>4</v>
      </c>
      <c r="CK137" s="32">
        <v>20</v>
      </c>
      <c r="CL137" s="31">
        <f>IFERROR(VLOOKUP(CK137,'Начисление очков 2023'!$V$4:$W$69,2,FALSE),0)</f>
        <v>10</v>
      </c>
      <c r="CM137" s="6" t="s">
        <v>572</v>
      </c>
      <c r="CN137" s="28">
        <f>IFERROR(VLOOKUP(CM137,'Начисление очков 2023'!$AF$4:$AG$69,2,FALSE),0)</f>
        <v>0</v>
      </c>
      <c r="CO137" s="32" t="s">
        <v>572</v>
      </c>
      <c r="CP137" s="31">
        <f>IFERROR(VLOOKUP(CO137,'Начисление очков 2023'!$G$4:$H$69,2,FALSE),0)</f>
        <v>0</v>
      </c>
      <c r="CQ137" s="6">
        <v>20</v>
      </c>
      <c r="CR137" s="28">
        <f>IFERROR(VLOOKUP(CQ137,'Начисление очков 2023'!$AA$4:$AB$69,2,FALSE),0)</f>
        <v>4</v>
      </c>
      <c r="CS137" s="32">
        <v>32</v>
      </c>
      <c r="CT137" s="31">
        <f>IFERROR(VLOOKUP(CS137,'Начисление очков 2023'!$Q$4:$R$69,2,FALSE),0)</f>
        <v>6</v>
      </c>
      <c r="CU137" s="6" t="s">
        <v>572</v>
      </c>
      <c r="CV137" s="28">
        <f>IFERROR(VLOOKUP(CU137,'Начисление очков 2023'!$AF$4:$AG$69,2,FALSE),0)</f>
        <v>0</v>
      </c>
      <c r="CW137" s="32">
        <v>16</v>
      </c>
      <c r="CX137" s="31">
        <f>IFERROR(VLOOKUP(CW137,'Начисление очков 2023'!$AA$4:$AB$69,2,FALSE),0)</f>
        <v>7</v>
      </c>
      <c r="CY137" s="6">
        <v>20</v>
      </c>
      <c r="CZ137" s="28">
        <f>IFERROR(VLOOKUP(CY137,'Начисление очков 2023'!$AA$4:$AB$69,2,FALSE),0)</f>
        <v>4</v>
      </c>
      <c r="DA137" s="32" t="s">
        <v>572</v>
      </c>
      <c r="DB137" s="31">
        <f>IFERROR(VLOOKUP(DA137,'Начисление очков 2023'!$L$4:$M$69,2,FALSE),0)</f>
        <v>0</v>
      </c>
      <c r="DC137" s="6" t="s">
        <v>572</v>
      </c>
      <c r="DD137" s="28">
        <f>IFERROR(VLOOKUP(DC137,'Начисление очков 2023'!$L$4:$M$69,2,FALSE),0)</f>
        <v>0</v>
      </c>
      <c r="DE137" s="32" t="s">
        <v>572</v>
      </c>
      <c r="DF137" s="31">
        <f>IFERROR(VLOOKUP(DE137,'Начисление очков 2023'!$G$4:$H$69,2,FALSE),0)</f>
        <v>0</v>
      </c>
      <c r="DG137" s="6">
        <v>16</v>
      </c>
      <c r="DH137" s="28">
        <f>IFERROR(VLOOKUP(DG137,'Начисление очков 2023'!$AA$4:$AB$69,2,FALSE),0)</f>
        <v>7</v>
      </c>
      <c r="DI137" s="32" t="s">
        <v>572</v>
      </c>
      <c r="DJ137" s="31">
        <f>IFERROR(VLOOKUP(DI137,'Начисление очков 2023'!$AF$4:$AG$69,2,FALSE),0)</f>
        <v>0</v>
      </c>
      <c r="DK137" s="6">
        <v>24</v>
      </c>
      <c r="DL137" s="28">
        <f>IFERROR(VLOOKUP(DK137,'Начисление очков 2023'!$V$4:$W$69,2,FALSE),0)</f>
        <v>7</v>
      </c>
      <c r="DM137" s="32" t="s">
        <v>572</v>
      </c>
      <c r="DN137" s="31">
        <f>IFERROR(VLOOKUP(DM137,'Начисление очков 2023'!$Q$4:$R$69,2,FALSE),0)</f>
        <v>0</v>
      </c>
      <c r="DO137" s="6">
        <v>12</v>
      </c>
      <c r="DP137" s="28">
        <f>IFERROR(VLOOKUP(DO137,'Начисление очков 2023'!$AA$4:$AB$69,2,FALSE),0)</f>
        <v>8</v>
      </c>
      <c r="DQ137" s="32" t="s">
        <v>572</v>
      </c>
      <c r="DR137" s="31">
        <f>IFERROR(VLOOKUP(DQ137,'Начисление очков 2023'!$AA$4:$AB$69,2,FALSE),0)</f>
        <v>0</v>
      </c>
      <c r="DS137" s="6">
        <v>32</v>
      </c>
      <c r="DT137" s="28">
        <f>IFERROR(VLOOKUP(DS137,'Начисление очков 2023'!$AA$4:$AB$69,2,FALSE),0)</f>
        <v>2</v>
      </c>
      <c r="DU137" s="32">
        <v>9</v>
      </c>
      <c r="DV137" s="31">
        <f>IFERROR(VLOOKUP(DU137,'Начисление очков 2023'!$AF$4:$AG$69,2,FALSE),0)</f>
        <v>7</v>
      </c>
      <c r="DW137" s="6" t="s">
        <v>572</v>
      </c>
      <c r="DX137" s="28">
        <f>IFERROR(VLOOKUP(DW137,'Начисление очков 2023'!$AA$4:$AB$69,2,FALSE),0)</f>
        <v>0</v>
      </c>
      <c r="DY137" s="32">
        <v>64</v>
      </c>
      <c r="DZ137" s="31">
        <f>IFERROR(VLOOKUP(DY137,'Начисление очков 2023'!$B$4:$C$69,2,FALSE),0)</f>
        <v>14</v>
      </c>
      <c r="EA137" s="6">
        <v>16</v>
      </c>
      <c r="EB137" s="28">
        <f>IFERROR(VLOOKUP(EA137,'Начисление очков 2023'!$AA$4:$AB$69,2,FALSE),0)</f>
        <v>7</v>
      </c>
      <c r="EC137" s="32" t="s">
        <v>572</v>
      </c>
      <c r="ED137" s="31">
        <f>IFERROR(VLOOKUP(EC137,'Начисление очков 2023'!$V$4:$W$69,2,FALSE),0)</f>
        <v>0</v>
      </c>
      <c r="EE137" s="6" t="s">
        <v>572</v>
      </c>
      <c r="EF137" s="28">
        <f>IFERROR(VLOOKUP(EE137,'Начисление очков 2023'!$AA$4:$AB$69,2,FALSE),0)</f>
        <v>0</v>
      </c>
      <c r="EG137" s="32" t="s">
        <v>572</v>
      </c>
      <c r="EH137" s="31">
        <f>IFERROR(VLOOKUP(EG137,'Начисление очков 2023'!$AA$4:$AB$69,2,FALSE),0)</f>
        <v>0</v>
      </c>
      <c r="EI137" s="6" t="s">
        <v>572</v>
      </c>
      <c r="EJ137" s="28">
        <f>IFERROR(VLOOKUP(EI137,'Начисление очков 2023'!$G$4:$H$69,2,FALSE),0)</f>
        <v>0</v>
      </c>
      <c r="EK137" s="32" t="s">
        <v>572</v>
      </c>
      <c r="EL137" s="31">
        <f>IFERROR(VLOOKUP(EK137,'Начисление очков 2023'!$V$4:$W$69,2,FALSE),0)</f>
        <v>0</v>
      </c>
      <c r="EM137" s="6" t="s">
        <v>572</v>
      </c>
      <c r="EN137" s="28">
        <f>IFERROR(VLOOKUP(EM137,'Начисление очков 2023'!$B$4:$C$101,2,FALSE),0)</f>
        <v>0</v>
      </c>
      <c r="EO137" s="32">
        <v>12</v>
      </c>
      <c r="EP137" s="31">
        <f>IFERROR(VLOOKUP(EO137,'Начисление очков 2023'!$AA$4:$AB$69,2,FALSE),0)</f>
        <v>8</v>
      </c>
      <c r="EQ137" s="6">
        <v>5</v>
      </c>
      <c r="ER137" s="28">
        <f>IFERROR(VLOOKUP(EQ137,'Начисление очков 2023'!$AF$4:$AG$69,2,FALSE),0)</f>
        <v>9</v>
      </c>
      <c r="ES137" s="32">
        <v>84</v>
      </c>
      <c r="ET137" s="31">
        <f>IFERROR(VLOOKUP(ES137,'Начисление очков 2023'!$B$4:$C$101,2,FALSE),0)</f>
        <v>6</v>
      </c>
      <c r="EU137" s="6" t="s">
        <v>572</v>
      </c>
      <c r="EV137" s="28">
        <f>IFERROR(VLOOKUP(EU137,'Начисление очков 2023'!$G$4:$H$69,2,FALSE),0)</f>
        <v>0</v>
      </c>
      <c r="EW137" s="32">
        <v>20</v>
      </c>
      <c r="EX137" s="31">
        <f>IFERROR(VLOOKUP(EW137,'Начисление очков 2023'!$AA$4:$AB$69,2,FALSE),0)</f>
        <v>4</v>
      </c>
      <c r="EY137" s="6" t="s">
        <v>572</v>
      </c>
      <c r="EZ137" s="28">
        <f>IFERROR(VLOOKUP(EY137,'Начисление очков 2023'!$AA$4:$AB$69,2,FALSE),0)</f>
        <v>0</v>
      </c>
      <c r="FA137" s="32" t="s">
        <v>572</v>
      </c>
      <c r="FB137" s="31">
        <f>IFERROR(VLOOKUP(FA137,'Начисление очков 2023'!$L$4:$M$69,2,FALSE),0)</f>
        <v>0</v>
      </c>
      <c r="FC137" s="6" t="s">
        <v>572</v>
      </c>
      <c r="FD137" s="28">
        <f>IFERROR(VLOOKUP(FC137,'Начисление очков 2023'!$AF$4:$AG$69,2,FALSE),0)</f>
        <v>0</v>
      </c>
      <c r="FE137" s="32" t="s">
        <v>572</v>
      </c>
      <c r="FF137" s="31">
        <f>IFERROR(VLOOKUP(FE137,'Начисление очков 2023'!$AA$4:$AB$69,2,FALSE),0)</f>
        <v>0</v>
      </c>
      <c r="FG137" s="6" t="s">
        <v>572</v>
      </c>
      <c r="FH137" s="28">
        <f>IFERROR(VLOOKUP(FG137,'Начисление очков 2023'!$G$4:$H$69,2,FALSE),0)</f>
        <v>0</v>
      </c>
      <c r="FI137" s="32">
        <v>32</v>
      </c>
      <c r="FJ137" s="31">
        <f>IFERROR(VLOOKUP(FI137,'Начисление очков 2023'!$AA$4:$AB$69,2,FALSE),0)</f>
        <v>2</v>
      </c>
      <c r="FK137" s="6">
        <v>32</v>
      </c>
      <c r="FL137" s="28">
        <f>IFERROR(VLOOKUP(FK137,'Начисление очков 2023'!$AA$4:$AB$69,2,FALSE),0)</f>
        <v>2</v>
      </c>
      <c r="FM137" s="32">
        <v>24</v>
      </c>
      <c r="FN137" s="31">
        <f>IFERROR(VLOOKUP(FM137,'Начисление очков 2023'!$AA$4:$AB$69,2,FALSE),0)</f>
        <v>3</v>
      </c>
      <c r="FO137" s="6" t="s">
        <v>572</v>
      </c>
      <c r="FP137" s="28">
        <f>IFERROR(VLOOKUP(FO137,'Начисление очков 2023'!$AF$4:$AG$69,2,FALSE),0)</f>
        <v>0</v>
      </c>
      <c r="FQ137" s="109">
        <v>126</v>
      </c>
      <c r="FR137" s="110">
        <v>1</v>
      </c>
      <c r="FS137" s="110"/>
      <c r="FT137" s="109">
        <v>3.5</v>
      </c>
      <c r="FU137" s="111"/>
      <c r="FV137" s="108">
        <v>106</v>
      </c>
      <c r="FW137" s="106">
        <v>-1</v>
      </c>
      <c r="FX137" s="107" t="s">
        <v>563</v>
      </c>
      <c r="FY137" s="108">
        <v>226</v>
      </c>
      <c r="FZ137" s="127">
        <v>6</v>
      </c>
      <c r="GA137" s="121">
        <f>IFERROR(VLOOKUP(FZ137,'Начисление очков 2023'!$AA$4:$AB$69,2,FALSE),0)</f>
        <v>11</v>
      </c>
    </row>
    <row r="138" spans="1:183" ht="15.95" customHeight="1" x14ac:dyDescent="0.25">
      <c r="A138" s="1"/>
      <c r="B138" s="6" t="str">
        <f>IFERROR(INDEX('Ласт турнир'!$A$1:$A$96,MATCH($D138,'Ласт турнир'!$B$1:$B$96,0)),"")</f>
        <v/>
      </c>
      <c r="C138" s="1"/>
      <c r="D138" s="39" t="s">
        <v>786</v>
      </c>
      <c r="E138" s="40">
        <f>E137+1</f>
        <v>129</v>
      </c>
      <c r="F138" s="59" t="str">
        <f>IF(FQ138=0," ",IF(FQ138-E138=0," ",FQ138-E138))</f>
        <v xml:space="preserve"> </v>
      </c>
      <c r="G138" s="44"/>
      <c r="H138" s="54">
        <v>3</v>
      </c>
      <c r="I138" s="134"/>
      <c r="J138" s="139">
        <f>AB138+AP138+BB138+BN138+BR138+SUMPRODUCT(LARGE((T138,V138,X138,Z138,AD138,AF138,AH138,AJ138,AL138,AN138,AR138,AT138,AV138,AX138,AZ138,BD138,BF138,BH138,BJ138,BL138,BP138,BT138,BV138,BX138,BZ138,CB138,CD138,CF138,CH138,CJ138,CL138,CN138,CP138,CR138,CT138,CV138,CX138,CZ138,DB138,DD138,DF138,DH138,DJ138,DL138,DN138,DP138,DR138,DT138,DV138,DX138,DZ138,EB138,ED138,EF138,EH138,EJ138,EL138,EN138,EP138,ER138,ET138,EV138,EX138,EZ138,FB138,FD138,FF138,FH138,FJ138,FL138,FN138,FP138),{1,2,3,4,5,6,7,8}))</f>
        <v>104</v>
      </c>
      <c r="K138" s="135">
        <f>J138-FV138</f>
        <v>0</v>
      </c>
      <c r="L138" s="140" t="str">
        <f>IF(SUMIF(S138:FP138,"&lt;0")&lt;&gt;0,SUMIF(S138:FP138,"&lt;0")*(-1)," ")</f>
        <v xml:space="preserve"> </v>
      </c>
      <c r="M138" s="141">
        <f>T138+V138+X138+Z138+AB138+AD138+AF138+AH138+AJ138+AL138+AN138+AP138+AR138+AT138+AV138+AX138+AZ138+BB138+BD138+BF138+BH138+BJ138+BL138+BN138+BP138+BR138+BT138+BV138+BX138+BZ138+CB138+CD138+CF138+CH138+CJ138+CL138+CN138+CP138+CR138+CT138+CV138+CX138+CZ138+DB138+DD138+DF138+DH138+DJ138+DL138+DN138+DP138+DR138+DT138+DV138+DX138+DZ138+EB138+ED138+EF138+EH138+EJ138+EL138+EN138+EP138+ER138+ET138+EV138+EX138+EZ138+FB138+FD138+FF138+FH138+FJ138+FL138+FN138+FP138</f>
        <v>104</v>
      </c>
      <c r="N138" s="135">
        <f>M138-FY138</f>
        <v>0</v>
      </c>
      <c r="O138" s="136">
        <f>ROUNDUP(COUNTIF(S138:FP138,"&gt; 0")/2,0)</f>
        <v>9</v>
      </c>
      <c r="P138" s="142">
        <f>IF(O138=0,"-",IF(O138-R138&gt;8,J138/(8+R138),J138/O138))</f>
        <v>11.555555555555555</v>
      </c>
      <c r="Q138" s="145">
        <f>IF(OR(M138=0,O138=0),"-",M138/O138)</f>
        <v>11.555555555555555</v>
      </c>
      <c r="R138" s="150">
        <f>+IF(AA138="",0,1)+IF(AO138="",0,1)++IF(BA138="",0,1)+IF(BM138="",0,1)+IF(BQ138="",0,1)</f>
        <v>2</v>
      </c>
      <c r="S138" s="6" t="s">
        <v>572</v>
      </c>
      <c r="T138" s="28">
        <f>IFERROR(VLOOKUP(S138,'Начисление очков 2024'!$AA$4:$AB$69,2,FALSE),0)</f>
        <v>0</v>
      </c>
      <c r="U138" s="32" t="s">
        <v>572</v>
      </c>
      <c r="V138" s="31">
        <f>IFERROR(VLOOKUP(U138,'Начисление очков 2024'!$AA$4:$AB$69,2,FALSE),0)</f>
        <v>0</v>
      </c>
      <c r="W138" s="6">
        <v>40</v>
      </c>
      <c r="X138" s="28">
        <f>IFERROR(VLOOKUP(W138,'Начисление очков 2024'!$L$4:$M$69,2,FALSE),0)</f>
        <v>5</v>
      </c>
      <c r="Y138" s="32" t="s">
        <v>572</v>
      </c>
      <c r="Z138" s="31">
        <f>IFERROR(VLOOKUP(Y138,'Начисление очков 2024'!$AA$4:$AB$69,2,FALSE),0)</f>
        <v>0</v>
      </c>
      <c r="AA138" s="6">
        <v>24</v>
      </c>
      <c r="AB138" s="28">
        <f>ROUND(IFERROR(VLOOKUP(AA138,'Начисление очков 2024'!$L$4:$M$69,2,FALSE),0)/4,0)</f>
        <v>3</v>
      </c>
      <c r="AC138" s="32" t="s">
        <v>572</v>
      </c>
      <c r="AD138" s="31">
        <f>IFERROR(VLOOKUP(AC138,'Начисление очков 2024'!$AA$4:$AB$69,2,FALSE),0)</f>
        <v>0</v>
      </c>
      <c r="AE138" s="6" t="s">
        <v>572</v>
      </c>
      <c r="AF138" s="28">
        <f>IFERROR(VLOOKUP(AE138,'Начисление очков 2024'!$AA$4:$AB$69,2,FALSE),0)</f>
        <v>0</v>
      </c>
      <c r="AG138" s="32" t="s">
        <v>572</v>
      </c>
      <c r="AH138" s="31">
        <f>IFERROR(VLOOKUP(AG138,'Начисление очков 2024'!$Q$4:$R$69,2,FALSE),0)</f>
        <v>0</v>
      </c>
      <c r="AI138" s="6" t="s">
        <v>572</v>
      </c>
      <c r="AJ138" s="28">
        <f>IFERROR(VLOOKUP(AI138,'Начисление очков 2024'!$AA$4:$AB$69,2,FALSE),0)</f>
        <v>0</v>
      </c>
      <c r="AK138" s="32" t="s">
        <v>572</v>
      </c>
      <c r="AL138" s="31">
        <f>IFERROR(VLOOKUP(AK138,'Начисление очков 2024'!$AA$4:$AB$69,2,FALSE),0)</f>
        <v>0</v>
      </c>
      <c r="AM138" s="6" t="s">
        <v>572</v>
      </c>
      <c r="AN138" s="28">
        <f>IFERROR(VLOOKUP(AM138,'Начисление очков 2023'!$AF$4:$AG$69,2,FALSE),0)</f>
        <v>0</v>
      </c>
      <c r="AO138" s="32" t="s">
        <v>572</v>
      </c>
      <c r="AP138" s="31">
        <f>ROUND(IFERROR(VLOOKUP(AO138,'Начисление очков 2024'!$G$4:$H$69,2,FALSE),0)/4,0)</f>
        <v>0</v>
      </c>
      <c r="AQ138" s="6" t="s">
        <v>572</v>
      </c>
      <c r="AR138" s="28">
        <f>IFERROR(VLOOKUP(AQ138,'Начисление очков 2024'!$AA$4:$AB$69,2,FALSE),0)</f>
        <v>0</v>
      </c>
      <c r="AS138" s="32">
        <v>32</v>
      </c>
      <c r="AT138" s="31">
        <f>IFERROR(VLOOKUP(AS138,'Начисление очков 2024'!$G$4:$H$69,2,FALSE),0)</f>
        <v>18</v>
      </c>
      <c r="AU138" s="6" t="s">
        <v>572</v>
      </c>
      <c r="AV138" s="28">
        <f>IFERROR(VLOOKUP(AU138,'Начисление очков 2023'!$V$4:$W$69,2,FALSE),0)</f>
        <v>0</v>
      </c>
      <c r="AW138" s="32" t="s">
        <v>572</v>
      </c>
      <c r="AX138" s="31">
        <f>IFERROR(VLOOKUP(AW138,'Начисление очков 2024'!$Q$4:$R$69,2,FALSE),0)</f>
        <v>0</v>
      </c>
      <c r="AY138" s="6" t="s">
        <v>572</v>
      </c>
      <c r="AZ138" s="28">
        <f>IFERROR(VLOOKUP(AY138,'Начисление очков 2024'!$AA$4:$AB$69,2,FALSE),0)</f>
        <v>0</v>
      </c>
      <c r="BA138" s="32">
        <v>24</v>
      </c>
      <c r="BB138" s="31">
        <f>ROUND(IFERROR(VLOOKUP(BA138,'Начисление очков 2024'!$G$4:$H$69,2,FALSE),0)/4,0)</f>
        <v>5</v>
      </c>
      <c r="BC138" s="6" t="s">
        <v>572</v>
      </c>
      <c r="BD138" s="28">
        <f>IFERROR(VLOOKUP(BC138,'Начисление очков 2023'!$AA$4:$AB$69,2,FALSE),0)</f>
        <v>0</v>
      </c>
      <c r="BE138" s="32" t="s">
        <v>572</v>
      </c>
      <c r="BF138" s="31">
        <f>IFERROR(VLOOKUP(BE138,'Начисление очков 2024'!$G$4:$H$69,2,FALSE),0)</f>
        <v>0</v>
      </c>
      <c r="BG138" s="6" t="s">
        <v>572</v>
      </c>
      <c r="BH138" s="28">
        <f>IFERROR(VLOOKUP(BG138,'Начисление очков 2024'!$Q$4:$R$69,2,FALSE),0)</f>
        <v>0</v>
      </c>
      <c r="BI138" s="32" t="s">
        <v>572</v>
      </c>
      <c r="BJ138" s="31">
        <f>IFERROR(VLOOKUP(BI138,'Начисление очков 2024'!$AA$4:$AB$69,2,FALSE),0)</f>
        <v>0</v>
      </c>
      <c r="BK138" s="6" t="s">
        <v>572</v>
      </c>
      <c r="BL138" s="28">
        <f>IFERROR(VLOOKUP(BK138,'Начисление очков 2023'!$V$4:$W$69,2,FALSE),0)</f>
        <v>0</v>
      </c>
      <c r="BM138" s="32" t="s">
        <v>572</v>
      </c>
      <c r="BN138" s="31">
        <f>ROUND(IFERROR(VLOOKUP(BM138,'Начисление очков 2023'!$L$4:$M$69,2,FALSE),0)/4,0)</f>
        <v>0</v>
      </c>
      <c r="BO138" s="6" t="s">
        <v>572</v>
      </c>
      <c r="BP138" s="28">
        <f>IFERROR(VLOOKUP(BO138,'Начисление очков 2023'!$AA$4:$AB$69,2,FALSE),0)</f>
        <v>0</v>
      </c>
      <c r="BQ138" s="32" t="s">
        <v>572</v>
      </c>
      <c r="BR138" s="31">
        <f>ROUND(IFERROR(VLOOKUP(BQ138,'Начисление очков 2023'!$L$4:$M$69,2,FALSE),0)/4,0)</f>
        <v>0</v>
      </c>
      <c r="BS138" s="6" t="s">
        <v>572</v>
      </c>
      <c r="BT138" s="28">
        <f>IFERROR(VLOOKUP(BS138,'Начисление очков 2023'!$AA$4:$AB$69,2,FALSE),0)</f>
        <v>0</v>
      </c>
      <c r="BU138" s="32">
        <v>32</v>
      </c>
      <c r="BV138" s="31">
        <f>IFERROR(VLOOKUP(BU138,'Начисление очков 2023'!$L$4:$M$69,2,FALSE),0)</f>
        <v>10</v>
      </c>
      <c r="BW138" s="6" t="s">
        <v>572</v>
      </c>
      <c r="BX138" s="28">
        <f>IFERROR(VLOOKUP(BW138,'Начисление очков 2023'!$AA$4:$AB$69,2,FALSE),0)</f>
        <v>0</v>
      </c>
      <c r="BY138" s="32" t="s">
        <v>572</v>
      </c>
      <c r="BZ138" s="31">
        <f>IFERROR(VLOOKUP(BY138,'Начисление очков 2023'!$AF$4:$AG$69,2,FALSE),0)</f>
        <v>0</v>
      </c>
      <c r="CA138" s="6">
        <v>8</v>
      </c>
      <c r="CB138" s="28">
        <f>IFERROR(VLOOKUP(CA138,'Начисление очков 2023'!$V$4:$W$69,2,FALSE),0)</f>
        <v>30</v>
      </c>
      <c r="CC138" s="32" t="s">
        <v>572</v>
      </c>
      <c r="CD138" s="31">
        <f>IFERROR(VLOOKUP(CC138,'Начисление очков 2023'!$AA$4:$AB$69,2,FALSE),0)</f>
        <v>0</v>
      </c>
      <c r="CE138" s="47"/>
      <c r="CF138" s="96"/>
      <c r="CG138" s="32">
        <v>3</v>
      </c>
      <c r="CH138" s="31">
        <f>IFERROR(VLOOKUP(CG138,'Начисление очков 2023'!$AA$4:$AB$69,2,FALSE),0)</f>
        <v>21</v>
      </c>
      <c r="CI138" s="6" t="s">
        <v>572</v>
      </c>
      <c r="CJ138" s="28">
        <f>IFERROR(VLOOKUP(CI138,'Начисление очков 2023_1'!$B$4:$C$117,2,FALSE),0)</f>
        <v>0</v>
      </c>
      <c r="CK138" s="32" t="s">
        <v>572</v>
      </c>
      <c r="CL138" s="31">
        <f>IFERROR(VLOOKUP(CK138,'Начисление очков 2023'!$V$4:$W$69,2,FALSE),0)</f>
        <v>0</v>
      </c>
      <c r="CM138" s="6" t="s">
        <v>572</v>
      </c>
      <c r="CN138" s="28">
        <f>IFERROR(VLOOKUP(CM138,'Начисление очков 2023'!$AF$4:$AG$69,2,FALSE),0)</f>
        <v>0</v>
      </c>
      <c r="CO138" s="32" t="s">
        <v>572</v>
      </c>
      <c r="CP138" s="31">
        <f>IFERROR(VLOOKUP(CO138,'Начисление очков 2023'!$G$4:$H$69,2,FALSE),0)</f>
        <v>0</v>
      </c>
      <c r="CQ138" s="6" t="s">
        <v>572</v>
      </c>
      <c r="CR138" s="28">
        <f>IFERROR(VLOOKUP(CQ138,'Начисление очков 2023'!$AA$4:$AB$69,2,FALSE),0)</f>
        <v>0</v>
      </c>
      <c r="CS138" s="32" t="s">
        <v>572</v>
      </c>
      <c r="CT138" s="31">
        <f>IFERROR(VLOOKUP(CS138,'Начисление очков 2023'!$Q$4:$R$69,2,FALSE),0)</f>
        <v>0</v>
      </c>
      <c r="CU138" s="6" t="s">
        <v>572</v>
      </c>
      <c r="CV138" s="28">
        <f>IFERROR(VLOOKUP(CU138,'Начисление очков 2023'!$AF$4:$AG$69,2,FALSE),0)</f>
        <v>0</v>
      </c>
      <c r="CW138" s="32" t="s">
        <v>572</v>
      </c>
      <c r="CX138" s="31">
        <f>IFERROR(VLOOKUP(CW138,'Начисление очков 2023'!$AA$4:$AB$69,2,FALSE),0)</f>
        <v>0</v>
      </c>
      <c r="CY138" s="6" t="s">
        <v>572</v>
      </c>
      <c r="CZ138" s="28">
        <f>IFERROR(VLOOKUP(CY138,'Начисление очков 2023'!$AA$4:$AB$69,2,FALSE),0)</f>
        <v>0</v>
      </c>
      <c r="DA138" s="32" t="s">
        <v>572</v>
      </c>
      <c r="DB138" s="31">
        <f>IFERROR(VLOOKUP(DA138,'Начисление очков 2023'!$L$4:$M$69,2,FALSE),0)</f>
        <v>0</v>
      </c>
      <c r="DC138" s="6" t="s">
        <v>572</v>
      </c>
      <c r="DD138" s="28">
        <f>IFERROR(VLOOKUP(DC138,'Начисление очков 2023'!$L$4:$M$69,2,FALSE),0)</f>
        <v>0</v>
      </c>
      <c r="DE138" s="32" t="s">
        <v>572</v>
      </c>
      <c r="DF138" s="31">
        <f>IFERROR(VLOOKUP(DE138,'Начисление очков 2023'!$G$4:$H$69,2,FALSE),0)</f>
        <v>0</v>
      </c>
      <c r="DG138" s="6">
        <v>8</v>
      </c>
      <c r="DH138" s="28">
        <f>IFERROR(VLOOKUP(DG138,'Начисление очков 2023'!$AA$4:$AB$69,2,FALSE),0)</f>
        <v>10</v>
      </c>
      <c r="DI138" s="32" t="s">
        <v>572</v>
      </c>
      <c r="DJ138" s="31">
        <f>IFERROR(VLOOKUP(DI138,'Начисление очков 2023'!$AF$4:$AG$69,2,FALSE),0)</f>
        <v>0</v>
      </c>
      <c r="DK138" s="6" t="s">
        <v>572</v>
      </c>
      <c r="DL138" s="28">
        <f>IFERROR(VLOOKUP(DK138,'Начисление очков 2023'!$V$4:$W$69,2,FALSE),0)</f>
        <v>0</v>
      </c>
      <c r="DM138" s="32" t="s">
        <v>572</v>
      </c>
      <c r="DN138" s="31">
        <f>IFERROR(VLOOKUP(DM138,'Начисление очков 2023'!$Q$4:$R$69,2,FALSE),0)</f>
        <v>0</v>
      </c>
      <c r="DO138" s="6" t="s">
        <v>572</v>
      </c>
      <c r="DP138" s="28">
        <f>IFERROR(VLOOKUP(DO138,'Начисление очков 2023'!$AA$4:$AB$69,2,FALSE),0)</f>
        <v>0</v>
      </c>
      <c r="DQ138" s="32">
        <v>32</v>
      </c>
      <c r="DR138" s="31">
        <f>IFERROR(VLOOKUP(DQ138,'Начисление очков 2023'!$AA$4:$AB$69,2,FALSE),0)</f>
        <v>2</v>
      </c>
      <c r="DS138" s="6"/>
      <c r="DT138" s="28">
        <f>IFERROR(VLOOKUP(DS138,'Начисление очков 2023'!$AA$4:$AB$69,2,FALSE),0)</f>
        <v>0</v>
      </c>
      <c r="DU138" s="32" t="s">
        <v>572</v>
      </c>
      <c r="DV138" s="31">
        <f>IFERROR(VLOOKUP(DU138,'Начисление очков 2023'!$AF$4:$AG$69,2,FALSE),0)</f>
        <v>0</v>
      </c>
      <c r="DW138" s="6" t="s">
        <v>572</v>
      </c>
      <c r="DX138" s="28">
        <f>IFERROR(VLOOKUP(DW138,'Начисление очков 2023'!$AA$4:$AB$69,2,FALSE),0)</f>
        <v>0</v>
      </c>
      <c r="DY138" s="32" t="s">
        <v>572</v>
      </c>
      <c r="DZ138" s="31">
        <f>IFERROR(VLOOKUP(DY138,'Начисление очков 2023'!$B$4:$C$69,2,FALSE),0)</f>
        <v>0</v>
      </c>
      <c r="EA138" s="6" t="s">
        <v>572</v>
      </c>
      <c r="EB138" s="28">
        <f>IFERROR(VLOOKUP(EA138,'Начисление очков 2023'!$AA$4:$AB$69,2,FALSE),0)</f>
        <v>0</v>
      </c>
      <c r="EC138" s="32" t="s">
        <v>572</v>
      </c>
      <c r="ED138" s="31">
        <f>IFERROR(VLOOKUP(EC138,'Начисление очков 2023'!$V$4:$W$69,2,FALSE),0)</f>
        <v>0</v>
      </c>
      <c r="EE138" s="6" t="s">
        <v>572</v>
      </c>
      <c r="EF138" s="28">
        <f>IFERROR(VLOOKUP(EE138,'Начисление очков 2023'!$AA$4:$AB$69,2,FALSE),0)</f>
        <v>0</v>
      </c>
      <c r="EG138" s="32" t="s">
        <v>572</v>
      </c>
      <c r="EH138" s="31">
        <f>IFERROR(VLOOKUP(EG138,'Начисление очков 2023'!$AA$4:$AB$69,2,FALSE),0)</f>
        <v>0</v>
      </c>
      <c r="EI138" s="6" t="s">
        <v>572</v>
      </c>
      <c r="EJ138" s="28">
        <f>IFERROR(VLOOKUP(EI138,'Начисление очков 2023'!$G$4:$H$69,2,FALSE),0)</f>
        <v>0</v>
      </c>
      <c r="EK138" s="32" t="s">
        <v>572</v>
      </c>
      <c r="EL138" s="31">
        <f>IFERROR(VLOOKUP(EK138,'Начисление очков 2023'!$V$4:$W$69,2,FALSE),0)</f>
        <v>0</v>
      </c>
      <c r="EM138" s="6" t="s">
        <v>572</v>
      </c>
      <c r="EN138" s="28">
        <f>IFERROR(VLOOKUP(EM138,'Начисление очков 2023'!$B$4:$C$101,2,FALSE),0)</f>
        <v>0</v>
      </c>
      <c r="EO138" s="32" t="s">
        <v>572</v>
      </c>
      <c r="EP138" s="31">
        <f>IFERROR(VLOOKUP(EO138,'Начисление очков 2023'!$AA$4:$AB$69,2,FALSE),0)</f>
        <v>0</v>
      </c>
      <c r="EQ138" s="6" t="s">
        <v>572</v>
      </c>
      <c r="ER138" s="28">
        <f>IFERROR(VLOOKUP(EQ138,'Начисление очков 2023'!$AF$4:$AG$69,2,FALSE),0)</f>
        <v>0</v>
      </c>
      <c r="ES138" s="32" t="s">
        <v>572</v>
      </c>
      <c r="ET138" s="31">
        <f>IFERROR(VLOOKUP(ES138,'Начисление очков 2023'!$B$4:$C$101,2,FALSE),0)</f>
        <v>0</v>
      </c>
      <c r="EU138" s="6" t="s">
        <v>572</v>
      </c>
      <c r="EV138" s="28">
        <f>IFERROR(VLOOKUP(EU138,'Начисление очков 2023'!$G$4:$H$69,2,FALSE),0)</f>
        <v>0</v>
      </c>
      <c r="EW138" s="32" t="s">
        <v>572</v>
      </c>
      <c r="EX138" s="31">
        <f>IFERROR(VLOOKUP(EW138,'Начисление очков 2023'!$AA$4:$AB$69,2,FALSE),0)</f>
        <v>0</v>
      </c>
      <c r="EY138" s="6"/>
      <c r="EZ138" s="28">
        <f>IFERROR(VLOOKUP(EY138,'Начисление очков 2023'!$AA$4:$AB$69,2,FALSE),0)</f>
        <v>0</v>
      </c>
      <c r="FA138" s="32" t="s">
        <v>572</v>
      </c>
      <c r="FB138" s="31">
        <f>IFERROR(VLOOKUP(FA138,'Начисление очков 2023'!$L$4:$M$69,2,FALSE),0)</f>
        <v>0</v>
      </c>
      <c r="FC138" s="6" t="s">
        <v>572</v>
      </c>
      <c r="FD138" s="28">
        <f>IFERROR(VLOOKUP(FC138,'Начисление очков 2023'!$AF$4:$AG$69,2,FALSE),0)</f>
        <v>0</v>
      </c>
      <c r="FE138" s="32" t="s">
        <v>572</v>
      </c>
      <c r="FF138" s="31">
        <f>IFERROR(VLOOKUP(FE138,'Начисление очков 2023'!$AA$4:$AB$69,2,FALSE),0)</f>
        <v>0</v>
      </c>
      <c r="FG138" s="6" t="s">
        <v>572</v>
      </c>
      <c r="FH138" s="28">
        <f>IFERROR(VLOOKUP(FG138,'Начисление очков 2023'!$G$4:$H$69,2,FALSE),0)</f>
        <v>0</v>
      </c>
      <c r="FI138" s="32" t="s">
        <v>572</v>
      </c>
      <c r="FJ138" s="31">
        <f>IFERROR(VLOOKUP(FI138,'Начисление очков 2023'!$AA$4:$AB$69,2,FALSE),0)</f>
        <v>0</v>
      </c>
      <c r="FK138" s="6" t="s">
        <v>572</v>
      </c>
      <c r="FL138" s="28">
        <f>IFERROR(VLOOKUP(FK138,'Начисление очков 2023'!$AA$4:$AB$69,2,FALSE),0)</f>
        <v>0</v>
      </c>
      <c r="FM138" s="32" t="s">
        <v>572</v>
      </c>
      <c r="FN138" s="31">
        <f>IFERROR(VLOOKUP(FM138,'Начисление очков 2023'!$AA$4:$AB$69,2,FALSE),0)</f>
        <v>0</v>
      </c>
      <c r="FO138" s="6" t="s">
        <v>572</v>
      </c>
      <c r="FP138" s="28">
        <f>IFERROR(VLOOKUP(FO138,'Начисление очков 2023'!$AF$4:$AG$69,2,FALSE),0)</f>
        <v>0</v>
      </c>
      <c r="FQ138" s="109">
        <v>129</v>
      </c>
      <c r="FR138" s="110">
        <v>1</v>
      </c>
      <c r="FS138" s="110"/>
      <c r="FT138" s="109">
        <v>3</v>
      </c>
      <c r="FU138" s="111"/>
      <c r="FV138" s="108">
        <v>104</v>
      </c>
      <c r="FW138" s="106">
        <v>0</v>
      </c>
      <c r="FX138" s="107" t="s">
        <v>563</v>
      </c>
      <c r="FY138" s="108">
        <v>104</v>
      </c>
      <c r="FZ138" s="127" t="s">
        <v>572</v>
      </c>
      <c r="GA138" s="121">
        <f>IFERROR(VLOOKUP(FZ138,'Начисление очков 2023'!$AA$4:$AB$69,2,FALSE),0)</f>
        <v>0</v>
      </c>
    </row>
    <row r="139" spans="1:183" ht="15.95" customHeight="1" x14ac:dyDescent="0.25">
      <c r="B139" s="6" t="str">
        <f>IFERROR(INDEX('Ласт турнир'!$A$1:$A$96,MATCH($D139,'Ласт турнир'!$B$1:$B$96,0)),"")</f>
        <v/>
      </c>
      <c r="D139" s="39" t="s">
        <v>523</v>
      </c>
      <c r="E139" s="40">
        <f>E138+1</f>
        <v>130</v>
      </c>
      <c r="F139" s="59">
        <f>IF(FQ139=0," ",IF(FQ139-E139=0," ",FQ139-E139))</f>
        <v>2</v>
      </c>
      <c r="G139" s="44"/>
      <c r="H139" s="54">
        <v>3.5</v>
      </c>
      <c r="I139" s="134"/>
      <c r="J139" s="139">
        <f>AB139+AP139+BB139+BN139+BR139+SUMPRODUCT(LARGE((T139,V139,X139,Z139,AD139,AF139,AH139,AJ139,AL139,AN139,AR139,AT139,AV139,AX139,AZ139,BD139,BF139,BH139,BJ139,BL139,BP139,BT139,BV139,BX139,BZ139,CB139,CD139,CF139,CH139,CJ139,CL139,CN139,CP139,CR139,CT139,CV139,CX139,CZ139,DB139,DD139,DF139,DH139,DJ139,DL139,DN139,DP139,DR139,DT139,DV139,DX139,DZ139,EB139,ED139,EF139,EH139,EJ139,EL139,EN139,EP139,ER139,ET139,EV139,EX139,EZ139,FB139,FD139,FF139,FH139,FJ139,FL139,FN139,FP139),{1,2,3,4,5,6,7,8}))</f>
        <v>100</v>
      </c>
      <c r="K139" s="135">
        <f>J139-FV139</f>
        <v>1</v>
      </c>
      <c r="L139" s="140" t="str">
        <f>IF(SUMIF(S139:FP139,"&lt;0")&lt;&gt;0,SUMIF(S139:FP139,"&lt;0")*(-1)," ")</f>
        <v xml:space="preserve"> </v>
      </c>
      <c r="M139" s="141">
        <f>T139+V139+X139+Z139+AB139+AD139+AF139+AH139+AJ139+AL139+AN139+AP139+AR139+AT139+AV139+AX139+AZ139+BB139+BD139+BF139+BH139+BJ139+BL139+BN139+BP139+BR139+BT139+BV139+BX139+BZ139+CB139+CD139+CF139+CH139+CJ139+CL139+CN139+CP139+CR139+CT139+CV139+CX139+CZ139+DB139+DD139+DF139+DH139+DJ139+DL139+DN139+DP139+DR139+DT139+DV139+DX139+DZ139+EB139+ED139+EF139+EH139+EJ139+EL139+EN139+EP139+ER139+ET139+EV139+EX139+EZ139+FB139+FD139+FF139+FH139+FJ139+FL139+FN139+FP139</f>
        <v>130</v>
      </c>
      <c r="N139" s="135">
        <f>M139-FY139</f>
        <v>7</v>
      </c>
      <c r="O139" s="136">
        <f>ROUNDUP(COUNTIF(S139:FP139,"&gt; 0")/2,0)</f>
        <v>22</v>
      </c>
      <c r="P139" s="142">
        <f>IF(O139=0,"-",IF(O139-R139&gt;8,J139/(8+R139),J139/O139))</f>
        <v>9.0909090909090917</v>
      </c>
      <c r="Q139" s="145">
        <f>IF(OR(M139=0,O139=0),"-",M139/O139)</f>
        <v>5.9090909090909092</v>
      </c>
      <c r="R139" s="150">
        <f>+IF(AA139="",0,1)+IF(AO139="",0,1)++IF(BA139="",0,1)+IF(BM139="",0,1)+IF(BQ139="",0,1)</f>
        <v>3</v>
      </c>
      <c r="S139" s="6">
        <v>16</v>
      </c>
      <c r="T139" s="28">
        <f>IFERROR(VLOOKUP(S139,'Начисление очков 2024'!$AA$4:$AB$69,2,FALSE),0)</f>
        <v>7</v>
      </c>
      <c r="U139" s="32">
        <v>24</v>
      </c>
      <c r="V139" s="31">
        <f>IFERROR(VLOOKUP(U139,'Начисление очков 2024'!$AA$4:$AB$69,2,FALSE),0)</f>
        <v>3</v>
      </c>
      <c r="W139" s="6" t="s">
        <v>572</v>
      </c>
      <c r="X139" s="28">
        <f>IFERROR(VLOOKUP(W139,'Начисление очков 2024'!$L$4:$M$69,2,FALSE),0)</f>
        <v>0</v>
      </c>
      <c r="Y139" s="32" t="s">
        <v>572</v>
      </c>
      <c r="Z139" s="31">
        <f>IFERROR(VLOOKUP(Y139,'Начисление очков 2024'!$AA$4:$AB$69,2,FALSE),0)</f>
        <v>0</v>
      </c>
      <c r="AA139" s="6">
        <v>16</v>
      </c>
      <c r="AB139" s="28">
        <f>ROUND(IFERROR(VLOOKUP(AA139,'Начисление очков 2024'!$L$4:$M$69,2,FALSE),0)/4,0)</f>
        <v>8</v>
      </c>
      <c r="AC139" s="32" t="s">
        <v>572</v>
      </c>
      <c r="AD139" s="31">
        <f>IFERROR(VLOOKUP(AC139,'Начисление очков 2024'!$AA$4:$AB$69,2,FALSE),0)</f>
        <v>0</v>
      </c>
      <c r="AE139" s="6" t="s">
        <v>572</v>
      </c>
      <c r="AF139" s="28">
        <f>IFERROR(VLOOKUP(AE139,'Начисление очков 2024'!$AA$4:$AB$69,2,FALSE),0)</f>
        <v>0</v>
      </c>
      <c r="AG139" s="32">
        <v>48</v>
      </c>
      <c r="AH139" s="31">
        <f>IFERROR(VLOOKUP(AG139,'Начисление очков 2024'!$Q$4:$R$69,2,FALSE),0)</f>
        <v>3</v>
      </c>
      <c r="AI139" s="6" t="s">
        <v>572</v>
      </c>
      <c r="AJ139" s="28">
        <f>IFERROR(VLOOKUP(AI139,'Начисление очков 2024'!$AA$4:$AB$69,2,FALSE),0)</f>
        <v>0</v>
      </c>
      <c r="AK139" s="32">
        <v>16</v>
      </c>
      <c r="AL139" s="31">
        <f>IFERROR(VLOOKUP(AK139,'Начисление очков 2024'!$AA$4:$AB$69,2,FALSE),0)</f>
        <v>7</v>
      </c>
      <c r="AM139" s="6" t="s">
        <v>572</v>
      </c>
      <c r="AN139" s="28">
        <f>IFERROR(VLOOKUP(AM139,'Начисление очков 2023'!$AF$4:$AG$69,2,FALSE),0)</f>
        <v>0</v>
      </c>
      <c r="AO139" s="32">
        <v>16</v>
      </c>
      <c r="AP139" s="31">
        <f>ROUND(IFERROR(VLOOKUP(AO139,'Начисление очков 2024'!$G$4:$H$69,2,FALSE),0)/4,0)</f>
        <v>14</v>
      </c>
      <c r="AQ139" s="6" t="s">
        <v>572</v>
      </c>
      <c r="AR139" s="28">
        <f>IFERROR(VLOOKUP(AQ139,'Начисление очков 2024'!$AA$4:$AB$69,2,FALSE),0)</f>
        <v>0</v>
      </c>
      <c r="AS139" s="32" t="s">
        <v>572</v>
      </c>
      <c r="AT139" s="31">
        <f>IFERROR(VLOOKUP(AS139,'Начисление очков 2024'!$G$4:$H$69,2,FALSE),0)</f>
        <v>0</v>
      </c>
      <c r="AU139" s="6" t="s">
        <v>572</v>
      </c>
      <c r="AV139" s="28">
        <f>IFERROR(VLOOKUP(AU139,'Начисление очков 2023'!$V$4:$W$69,2,FALSE),0)</f>
        <v>0</v>
      </c>
      <c r="AW139" s="32" t="s">
        <v>572</v>
      </c>
      <c r="AX139" s="31">
        <f>IFERROR(VLOOKUP(AW139,'Начисление очков 2024'!$Q$4:$R$69,2,FALSE),0)</f>
        <v>0</v>
      </c>
      <c r="AY139" s="6" t="s">
        <v>572</v>
      </c>
      <c r="AZ139" s="28">
        <f>IFERROR(VLOOKUP(AY139,'Начисление очков 2024'!$AA$4:$AB$69,2,FALSE),0)</f>
        <v>0</v>
      </c>
      <c r="BA139" s="32" t="s">
        <v>572</v>
      </c>
      <c r="BB139" s="31">
        <f>ROUND(IFERROR(VLOOKUP(BA139,'Начисление очков 2024'!$G$4:$H$69,2,FALSE),0)/4,0)</f>
        <v>0</v>
      </c>
      <c r="BC139" s="6" t="s">
        <v>572</v>
      </c>
      <c r="BD139" s="28">
        <f>IFERROR(VLOOKUP(BC139,'Начисление очков 2023'!$AA$4:$AB$69,2,FALSE),0)</f>
        <v>0</v>
      </c>
      <c r="BE139" s="32" t="s">
        <v>572</v>
      </c>
      <c r="BF139" s="31">
        <f>IFERROR(VLOOKUP(BE139,'Начисление очков 2024'!$G$4:$H$69,2,FALSE),0)</f>
        <v>0</v>
      </c>
      <c r="BG139" s="6">
        <v>32</v>
      </c>
      <c r="BH139" s="28">
        <f>IFERROR(VLOOKUP(BG139,'Начисление очков 2024'!$Q$4:$R$69,2,FALSE),0)</f>
        <v>6</v>
      </c>
      <c r="BI139" s="32" t="s">
        <v>572</v>
      </c>
      <c r="BJ139" s="31">
        <f>IFERROR(VLOOKUP(BI139,'Начисление очков 2024'!$AA$4:$AB$69,2,FALSE),0)</f>
        <v>0</v>
      </c>
      <c r="BK139" s="6" t="s">
        <v>572</v>
      </c>
      <c r="BL139" s="28">
        <f>IFERROR(VLOOKUP(BK139,'Начисление очков 2023'!$V$4:$W$69,2,FALSE),0)</f>
        <v>0</v>
      </c>
      <c r="BM139" s="32" t="s">
        <v>572</v>
      </c>
      <c r="BN139" s="31">
        <f>ROUND(IFERROR(VLOOKUP(BM139,'Начисление очков 2023'!$L$4:$M$69,2,FALSE),0)/4,0)</f>
        <v>0</v>
      </c>
      <c r="BO139" s="6" t="s">
        <v>572</v>
      </c>
      <c r="BP139" s="28">
        <f>IFERROR(VLOOKUP(BO139,'Начисление очков 2023'!$AA$4:$AB$69,2,FALSE),0)</f>
        <v>0</v>
      </c>
      <c r="BQ139" s="32">
        <v>20</v>
      </c>
      <c r="BR139" s="31">
        <f>ROUND(IFERROR(VLOOKUP(BQ139,'Начисление очков 2023'!$L$4:$M$69,2,FALSE),0)/4,0)</f>
        <v>4</v>
      </c>
      <c r="BS139" s="6" t="s">
        <v>572</v>
      </c>
      <c r="BT139" s="28">
        <f>IFERROR(VLOOKUP(BS139,'Начисление очков 2023'!$AA$4:$AB$69,2,FALSE),0)</f>
        <v>0</v>
      </c>
      <c r="BU139" s="32" t="s">
        <v>572</v>
      </c>
      <c r="BV139" s="31">
        <f>IFERROR(VLOOKUP(BU139,'Начисление очков 2023'!$L$4:$M$69,2,FALSE),0)</f>
        <v>0</v>
      </c>
      <c r="BW139" s="6" t="s">
        <v>572</v>
      </c>
      <c r="BX139" s="28">
        <f>IFERROR(VLOOKUP(BW139,'Начисление очков 2023'!$AA$4:$AB$69,2,FALSE),0)</f>
        <v>0</v>
      </c>
      <c r="BY139" s="32" t="s">
        <v>572</v>
      </c>
      <c r="BZ139" s="31">
        <f>IFERROR(VLOOKUP(BY139,'Начисление очков 2023'!$AF$4:$AG$69,2,FALSE),0)</f>
        <v>0</v>
      </c>
      <c r="CA139" s="6" t="s">
        <v>572</v>
      </c>
      <c r="CB139" s="28">
        <f>IFERROR(VLOOKUP(CA139,'Начисление очков 2023'!$V$4:$W$69,2,FALSE),0)</f>
        <v>0</v>
      </c>
      <c r="CC139" s="32" t="s">
        <v>572</v>
      </c>
      <c r="CD139" s="31">
        <f>IFERROR(VLOOKUP(CC139,'Начисление очков 2023'!$AA$4:$AB$69,2,FALSE),0)</f>
        <v>0</v>
      </c>
      <c r="CE139" s="47"/>
      <c r="CF139" s="96"/>
      <c r="CG139" s="32" t="s">
        <v>572</v>
      </c>
      <c r="CH139" s="31">
        <f>IFERROR(VLOOKUP(CG139,'Начисление очков 2023'!$AA$4:$AB$69,2,FALSE),0)</f>
        <v>0</v>
      </c>
      <c r="CI139" s="6">
        <v>96</v>
      </c>
      <c r="CJ139" s="28">
        <f>IFERROR(VLOOKUP(CI139,'Начисление очков 2023_1'!$B$4:$C$117,2,FALSE),0)</f>
        <v>3</v>
      </c>
      <c r="CK139" s="32" t="s">
        <v>572</v>
      </c>
      <c r="CL139" s="31">
        <f>IFERROR(VLOOKUP(CK139,'Начисление очков 2023'!$V$4:$W$69,2,FALSE),0)</f>
        <v>0</v>
      </c>
      <c r="CM139" s="6">
        <v>3</v>
      </c>
      <c r="CN139" s="28">
        <f>IFERROR(VLOOKUP(CM139,'Начисление очков 2023'!$AF$4:$AG$69,2,FALSE),0)</f>
        <v>13</v>
      </c>
      <c r="CO139" s="32" t="s">
        <v>572</v>
      </c>
      <c r="CP139" s="31">
        <f>IFERROR(VLOOKUP(CO139,'Начисление очков 2023'!$G$4:$H$69,2,FALSE),0)</f>
        <v>0</v>
      </c>
      <c r="CQ139" s="6">
        <v>8</v>
      </c>
      <c r="CR139" s="28">
        <f>IFERROR(VLOOKUP(CQ139,'Начисление очков 2023'!$AA$4:$AB$69,2,FALSE),0)</f>
        <v>10</v>
      </c>
      <c r="CS139" s="32" t="s">
        <v>572</v>
      </c>
      <c r="CT139" s="31">
        <f>IFERROR(VLOOKUP(CS139,'Начисление очков 2023'!$Q$4:$R$69,2,FALSE),0)</f>
        <v>0</v>
      </c>
      <c r="CU139" s="6" t="s">
        <v>572</v>
      </c>
      <c r="CV139" s="28">
        <f>IFERROR(VLOOKUP(CU139,'Начисление очков 2023'!$AF$4:$AG$69,2,FALSE),0)</f>
        <v>0</v>
      </c>
      <c r="CW139" s="32" t="s">
        <v>572</v>
      </c>
      <c r="CX139" s="31">
        <f>IFERROR(VLOOKUP(CW139,'Начисление очков 2023'!$AA$4:$AB$69,2,FALSE),0)</f>
        <v>0</v>
      </c>
      <c r="CY139" s="6">
        <v>8</v>
      </c>
      <c r="CZ139" s="28">
        <f>IFERROR(VLOOKUP(CY139,'Начисление очков 2023'!$AA$4:$AB$69,2,FALSE),0)</f>
        <v>10</v>
      </c>
      <c r="DA139" s="32" t="s">
        <v>572</v>
      </c>
      <c r="DB139" s="31">
        <f>IFERROR(VLOOKUP(DA139,'Начисление очков 2023'!$L$4:$M$69,2,FALSE),0)</f>
        <v>0</v>
      </c>
      <c r="DC139" s="6">
        <v>48</v>
      </c>
      <c r="DD139" s="28">
        <f>IFERROR(VLOOKUP(DC139,'Начисление очков 2023'!$L$4:$M$69,2,FALSE),0)</f>
        <v>2</v>
      </c>
      <c r="DE139" s="32" t="s">
        <v>572</v>
      </c>
      <c r="DF139" s="31">
        <f>IFERROR(VLOOKUP(DE139,'Начисление очков 2023'!$G$4:$H$69,2,FALSE),0)</f>
        <v>0</v>
      </c>
      <c r="DG139" s="6" t="s">
        <v>572</v>
      </c>
      <c r="DH139" s="28">
        <f>IFERROR(VLOOKUP(DG139,'Начисление очков 2023'!$AA$4:$AB$69,2,FALSE),0)</f>
        <v>0</v>
      </c>
      <c r="DI139" s="32">
        <v>17</v>
      </c>
      <c r="DJ139" s="31">
        <f>IFERROR(VLOOKUP(DI139,'Начисление очков 2023'!$AF$4:$AG$69,2,FALSE),0)</f>
        <v>4</v>
      </c>
      <c r="DK139" s="6" t="s">
        <v>572</v>
      </c>
      <c r="DL139" s="28">
        <f>IFERROR(VLOOKUP(DK139,'Начисление очков 2023'!$V$4:$W$69,2,FALSE),0)</f>
        <v>0</v>
      </c>
      <c r="DM139" s="32">
        <v>64</v>
      </c>
      <c r="DN139" s="31">
        <f>IFERROR(VLOOKUP(DM139,'Начисление очков 2023'!$Q$4:$R$69,2,FALSE),0)</f>
        <v>1</v>
      </c>
      <c r="DO139" s="6" t="s">
        <v>572</v>
      </c>
      <c r="DP139" s="28">
        <f>IFERROR(VLOOKUP(DO139,'Начисление очков 2023'!$AA$4:$AB$69,2,FALSE),0)</f>
        <v>0</v>
      </c>
      <c r="DQ139" s="32" t="s">
        <v>572</v>
      </c>
      <c r="DR139" s="31">
        <f>IFERROR(VLOOKUP(DQ139,'Начисление очков 2023'!$AA$4:$AB$69,2,FALSE),0)</f>
        <v>0</v>
      </c>
      <c r="DS139" s="6">
        <v>24</v>
      </c>
      <c r="DT139" s="28">
        <f>IFERROR(VLOOKUP(DS139,'Начисление очков 2023'!$AA$4:$AB$69,2,FALSE),0)</f>
        <v>3</v>
      </c>
      <c r="DU139" s="32">
        <v>10</v>
      </c>
      <c r="DV139" s="31">
        <f>IFERROR(VLOOKUP(DU139,'Начисление очков 2023'!$AF$4:$AG$69,2,FALSE),0)</f>
        <v>6</v>
      </c>
      <c r="DW139" s="6" t="s">
        <v>572</v>
      </c>
      <c r="DX139" s="28">
        <f>IFERROR(VLOOKUP(DW139,'Начисление очков 2023'!$AA$4:$AB$69,2,FALSE),0)</f>
        <v>0</v>
      </c>
      <c r="DY139" s="32">
        <v>64</v>
      </c>
      <c r="DZ139" s="31">
        <f>IFERROR(VLOOKUP(DY139,'Начисление очков 2023'!$B$4:$C$69,2,FALSE),0)</f>
        <v>14</v>
      </c>
      <c r="EA139" s="6" t="s">
        <v>572</v>
      </c>
      <c r="EB139" s="28">
        <f>IFERROR(VLOOKUP(EA139,'Начисление очков 2023'!$AA$4:$AB$69,2,FALSE),0)</f>
        <v>0</v>
      </c>
      <c r="EC139" s="32" t="s">
        <v>572</v>
      </c>
      <c r="ED139" s="31">
        <f>IFERROR(VLOOKUP(EC139,'Начисление очков 2023'!$V$4:$W$69,2,FALSE),0)</f>
        <v>0</v>
      </c>
      <c r="EE139" s="6" t="s">
        <v>572</v>
      </c>
      <c r="EF139" s="28">
        <f>IFERROR(VLOOKUP(EE139,'Начисление очков 2023'!$AA$4:$AB$69,2,FALSE),0)</f>
        <v>0</v>
      </c>
      <c r="EG139" s="32">
        <v>32</v>
      </c>
      <c r="EH139" s="31">
        <f>IFERROR(VLOOKUP(EG139,'Начисление очков 2023'!$AA$4:$AB$69,2,FALSE),0)</f>
        <v>2</v>
      </c>
      <c r="EI139" s="6" t="s">
        <v>572</v>
      </c>
      <c r="EJ139" s="28">
        <f>IFERROR(VLOOKUP(EI139,'Начисление очков 2023'!$G$4:$H$69,2,FALSE),0)</f>
        <v>0</v>
      </c>
      <c r="EK139" s="32" t="s">
        <v>572</v>
      </c>
      <c r="EL139" s="31">
        <f>IFERROR(VLOOKUP(EK139,'Начисление очков 2023'!$V$4:$W$69,2,FALSE),0)</f>
        <v>0</v>
      </c>
      <c r="EM139" s="6" t="s">
        <v>572</v>
      </c>
      <c r="EN139" s="28">
        <f>IFERROR(VLOOKUP(EM139,'Начисление очков 2023'!$B$4:$C$101,2,FALSE),0)</f>
        <v>0</v>
      </c>
      <c r="EO139" s="32" t="s">
        <v>572</v>
      </c>
      <c r="EP139" s="31">
        <f>IFERROR(VLOOKUP(EO139,'Начисление очков 2023'!$AA$4:$AB$69,2,FALSE),0)</f>
        <v>0</v>
      </c>
      <c r="EQ139" s="6" t="s">
        <v>572</v>
      </c>
      <c r="ER139" s="28">
        <f>IFERROR(VLOOKUP(EQ139,'Начисление очков 2023'!$AF$4:$AG$69,2,FALSE),0)</f>
        <v>0</v>
      </c>
      <c r="ES139" s="32" t="s">
        <v>572</v>
      </c>
      <c r="ET139" s="31">
        <f>IFERROR(VLOOKUP(ES139,'Начисление очков 2023'!$B$4:$C$101,2,FALSE),0)</f>
        <v>0</v>
      </c>
      <c r="EU139" s="6" t="s">
        <v>572</v>
      </c>
      <c r="EV139" s="28">
        <f>IFERROR(VLOOKUP(EU139,'Начисление очков 2023'!$G$4:$H$69,2,FALSE),0)</f>
        <v>0</v>
      </c>
      <c r="EW139" s="32">
        <v>32</v>
      </c>
      <c r="EX139" s="31">
        <f>IFERROR(VLOOKUP(EW139,'Начисление очков 2023'!$AA$4:$AB$69,2,FALSE),0)</f>
        <v>2</v>
      </c>
      <c r="EY139" s="6">
        <v>16</v>
      </c>
      <c r="EZ139" s="28">
        <f>IFERROR(VLOOKUP(EY139,'Начисление очков 2023'!$AA$4:$AB$69,2,FALSE),0)</f>
        <v>7</v>
      </c>
      <c r="FA139" s="32" t="s">
        <v>572</v>
      </c>
      <c r="FB139" s="31">
        <f>IFERROR(VLOOKUP(FA139,'Начисление очков 2023'!$L$4:$M$69,2,FALSE),0)</f>
        <v>0</v>
      </c>
      <c r="FC139" s="6">
        <v>24</v>
      </c>
      <c r="FD139" s="28">
        <f>IFERROR(VLOOKUP(FC139,'Начисление очков 2023'!$AF$4:$AG$69,2,FALSE),0)</f>
        <v>1</v>
      </c>
      <c r="FE139" s="32" t="s">
        <v>572</v>
      </c>
      <c r="FF139" s="31">
        <f>IFERROR(VLOOKUP(FE139,'Начисление очков 2023'!$AA$4:$AB$69,2,FALSE),0)</f>
        <v>0</v>
      </c>
      <c r="FG139" s="6" t="s">
        <v>572</v>
      </c>
      <c r="FH139" s="28">
        <f>IFERROR(VLOOKUP(FG139,'Начисление очков 2023'!$G$4:$H$69,2,FALSE),0)</f>
        <v>0</v>
      </c>
      <c r="FI139" s="32" t="s">
        <v>572</v>
      </c>
      <c r="FJ139" s="31">
        <f>IFERROR(VLOOKUP(FI139,'Начисление очков 2023'!$AA$4:$AB$69,2,FALSE),0)</f>
        <v>0</v>
      </c>
      <c r="FK139" s="6" t="s">
        <v>572</v>
      </c>
      <c r="FL139" s="28">
        <f>IFERROR(VLOOKUP(FK139,'Начисление очков 2023'!$AA$4:$AB$69,2,FALSE),0)</f>
        <v>0</v>
      </c>
      <c r="FM139" s="32" t="s">
        <v>572</v>
      </c>
      <c r="FN139" s="31">
        <f>IFERROR(VLOOKUP(FM139,'Начисление очков 2023'!$AA$4:$AB$69,2,FALSE),0)</f>
        <v>0</v>
      </c>
      <c r="FO139" s="6" t="s">
        <v>572</v>
      </c>
      <c r="FP139" s="28">
        <f>IFERROR(VLOOKUP(FO139,'Начисление очков 2023'!$AF$4:$AG$69,2,FALSE),0)</f>
        <v>0</v>
      </c>
      <c r="FQ139" s="109">
        <v>132</v>
      </c>
      <c r="FR139" s="110" t="s">
        <v>563</v>
      </c>
      <c r="FS139" s="110"/>
      <c r="FT139" s="109">
        <v>3.5</v>
      </c>
      <c r="FU139" s="111"/>
      <c r="FV139" s="108">
        <v>99</v>
      </c>
      <c r="FW139" s="106">
        <v>0</v>
      </c>
      <c r="FX139" s="107" t="s">
        <v>563</v>
      </c>
      <c r="FY139" s="108">
        <v>123</v>
      </c>
      <c r="FZ139" s="127" t="s">
        <v>572</v>
      </c>
      <c r="GA139" s="121">
        <f>IFERROR(VLOOKUP(FZ139,'Начисление очков 2023'!$AA$4:$AB$69,2,FALSE),0)</f>
        <v>0</v>
      </c>
    </row>
    <row r="140" spans="1:183" ht="15.95" customHeight="1" x14ac:dyDescent="0.25">
      <c r="B140" s="6" t="str">
        <f>IFERROR(INDEX('Ласт турнир'!$A$1:$A$96,MATCH($D140,'Ласт турнир'!$B$1:$B$96,0)),"")</f>
        <v/>
      </c>
      <c r="D140" s="39" t="s">
        <v>85</v>
      </c>
      <c r="E140" s="40">
        <f>E139+1</f>
        <v>131</v>
      </c>
      <c r="F140" s="59" t="str">
        <f>IF(FQ140=0," ",IF(FQ140-E140=0," ",FQ140-E140))</f>
        <v xml:space="preserve"> </v>
      </c>
      <c r="G140" s="44"/>
      <c r="H140" s="54">
        <v>3.5</v>
      </c>
      <c r="I140" s="134"/>
      <c r="J140" s="139">
        <f>AB140+AP140+BB140+BN140+BR140+SUMPRODUCT(LARGE((T140,V140,X140,Z140,AD140,AF140,AH140,AJ140,AL140,AN140,AR140,AT140,AV140,AX140,AZ140,BD140,BF140,BH140,BJ140,BL140,BP140,BT140,BV140,BX140,BZ140,CB140,CD140,CF140,CH140,CJ140,CL140,CN140,CP140,CR140,CT140,CV140,CX140,CZ140,DB140,DD140,DF140,DH140,DJ140,DL140,DN140,DP140,DR140,DT140,DV140,DX140,DZ140,EB140,ED140,EF140,EH140,EJ140,EL140,EN140,EP140,ER140,ET140,EV140,EX140,EZ140,FB140,FD140,FF140,FH140,FJ140,FL140,FN140,FP140),{1,2,3,4,5,6,7,8}))</f>
        <v>99</v>
      </c>
      <c r="K140" s="135">
        <f>J140-FV140</f>
        <v>0</v>
      </c>
      <c r="L140" s="140" t="str">
        <f>IF(SUMIF(S140:FP140,"&lt;0")&lt;&gt;0,SUMIF(S140:FP140,"&lt;0")*(-1)," ")</f>
        <v xml:space="preserve"> </v>
      </c>
      <c r="M140" s="141">
        <f>T140+V140+X140+Z140+AB140+AD140+AF140+AH140+AJ140+AL140+AN140+AP140+AR140+AT140+AV140+AX140+AZ140+BB140+BD140+BF140+BH140+BJ140+BL140+BN140+BP140+BR140+BT140+BV140+BX140+BZ140+CB140+CD140+CF140+CH140+CJ140+CL140+CN140+CP140+CR140+CT140+CV140+CX140+CZ140+DB140+DD140+DF140+DH140+DJ140+DL140+DN140+DP140+DR140+DT140+DV140+DX140+DZ140+EB140+ED140+EF140+EH140+EJ140+EL140+EN140+EP140+ER140+ET140+EV140+EX140+EZ140+FB140+FD140+FF140+FH140+FJ140+FL140+FN140+FP140</f>
        <v>99</v>
      </c>
      <c r="N140" s="135">
        <f>M140-FY140</f>
        <v>0</v>
      </c>
      <c r="O140" s="136">
        <f>ROUNDUP(COUNTIF(S140:FP140,"&gt; 0")/2,0)</f>
        <v>5</v>
      </c>
      <c r="P140" s="142">
        <f>IF(O140=0,"-",IF(O140-R140&gt;8,J140/(8+R140),J140/O140))</f>
        <v>19.8</v>
      </c>
      <c r="Q140" s="145">
        <f>IF(OR(M140=0,O140=0),"-",M140/O140)</f>
        <v>19.8</v>
      </c>
      <c r="R140" s="150">
        <f>+IF(AA140="",0,1)+IF(AO140="",0,1)++IF(BA140="",0,1)+IF(BM140="",0,1)+IF(BQ140="",0,1)</f>
        <v>1</v>
      </c>
      <c r="S140" s="6" t="s">
        <v>572</v>
      </c>
      <c r="T140" s="28">
        <f>IFERROR(VLOOKUP(S140,'Начисление очков 2024'!$AA$4:$AB$69,2,FALSE),0)</f>
        <v>0</v>
      </c>
      <c r="U140" s="32" t="s">
        <v>572</v>
      </c>
      <c r="V140" s="31">
        <f>IFERROR(VLOOKUP(U140,'Начисление очков 2024'!$AA$4:$AB$69,2,FALSE),0)</f>
        <v>0</v>
      </c>
      <c r="W140" s="6">
        <v>32</v>
      </c>
      <c r="X140" s="28">
        <f>IFERROR(VLOOKUP(W140,'Начисление очков 2024'!$L$4:$M$69,2,FALSE),0)</f>
        <v>10</v>
      </c>
      <c r="Y140" s="32" t="s">
        <v>572</v>
      </c>
      <c r="Z140" s="31">
        <f>IFERROR(VLOOKUP(Y140,'Начисление очков 2024'!$AA$4:$AB$69,2,FALSE),0)</f>
        <v>0</v>
      </c>
      <c r="AA140" s="6" t="s">
        <v>572</v>
      </c>
      <c r="AB140" s="28">
        <f>ROUND(IFERROR(VLOOKUP(AA140,'Начисление очков 2024'!$L$4:$M$69,2,FALSE),0)/4,0)</f>
        <v>0</v>
      </c>
      <c r="AC140" s="32" t="s">
        <v>572</v>
      </c>
      <c r="AD140" s="31">
        <f>IFERROR(VLOOKUP(AC140,'Начисление очков 2024'!$AA$4:$AB$69,2,FALSE),0)</f>
        <v>0</v>
      </c>
      <c r="AE140" s="6" t="s">
        <v>572</v>
      </c>
      <c r="AF140" s="28">
        <f>IFERROR(VLOOKUP(AE140,'Начисление очков 2024'!$AA$4:$AB$69,2,FALSE),0)</f>
        <v>0</v>
      </c>
      <c r="AG140" s="32">
        <v>24</v>
      </c>
      <c r="AH140" s="31">
        <f>IFERROR(VLOOKUP(AG140,'Начисление очков 2024'!$Q$4:$R$69,2,FALSE),0)</f>
        <v>8</v>
      </c>
      <c r="AI140" s="6" t="s">
        <v>572</v>
      </c>
      <c r="AJ140" s="28">
        <f>IFERROR(VLOOKUP(AI140,'Начисление очков 2024'!$AA$4:$AB$69,2,FALSE),0)</f>
        <v>0</v>
      </c>
      <c r="AK140" s="32" t="s">
        <v>572</v>
      </c>
      <c r="AL140" s="31">
        <f>IFERROR(VLOOKUP(AK140,'Начисление очков 2024'!$AA$4:$AB$69,2,FALSE),0)</f>
        <v>0</v>
      </c>
      <c r="AM140" s="6" t="s">
        <v>572</v>
      </c>
      <c r="AN140" s="28">
        <f>IFERROR(VLOOKUP(AM140,'Начисление очков 2023'!$AF$4:$AG$69,2,FALSE),0)</f>
        <v>0</v>
      </c>
      <c r="AO140" s="32" t="s">
        <v>572</v>
      </c>
      <c r="AP140" s="31">
        <f>ROUND(IFERROR(VLOOKUP(AO140,'Начисление очков 2024'!$G$4:$H$69,2,FALSE),0)/4,0)</f>
        <v>0</v>
      </c>
      <c r="AQ140" s="6" t="s">
        <v>572</v>
      </c>
      <c r="AR140" s="28">
        <f>IFERROR(VLOOKUP(AQ140,'Начисление очков 2024'!$AA$4:$AB$69,2,FALSE),0)</f>
        <v>0</v>
      </c>
      <c r="AS140" s="32">
        <v>16</v>
      </c>
      <c r="AT140" s="31">
        <f>IFERROR(VLOOKUP(AS140,'Начисление очков 2024'!$G$4:$H$69,2,FALSE),0)</f>
        <v>55</v>
      </c>
      <c r="AU140" s="6" t="s">
        <v>572</v>
      </c>
      <c r="AV140" s="28">
        <f>IFERROR(VLOOKUP(AU140,'Начисление очков 2023'!$V$4:$W$69,2,FALSE),0)</f>
        <v>0</v>
      </c>
      <c r="AW140" s="32" t="s">
        <v>572</v>
      </c>
      <c r="AX140" s="31">
        <f>IFERROR(VLOOKUP(AW140,'Начисление очков 2024'!$Q$4:$R$69,2,FALSE),0)</f>
        <v>0</v>
      </c>
      <c r="AY140" s="6" t="s">
        <v>572</v>
      </c>
      <c r="AZ140" s="28">
        <f>IFERROR(VLOOKUP(AY140,'Начисление очков 2024'!$AA$4:$AB$69,2,FALSE),0)</f>
        <v>0</v>
      </c>
      <c r="BA140" s="32" t="s">
        <v>572</v>
      </c>
      <c r="BB140" s="31">
        <f>ROUND(IFERROR(VLOOKUP(BA140,'Начисление очков 2024'!$G$4:$H$69,2,FALSE),0)/4,0)</f>
        <v>0</v>
      </c>
      <c r="BC140" s="6" t="s">
        <v>572</v>
      </c>
      <c r="BD140" s="28">
        <f>IFERROR(VLOOKUP(BC140,'Начисление очков 2023'!$AA$4:$AB$69,2,FALSE),0)</f>
        <v>0</v>
      </c>
      <c r="BE140" s="32" t="s">
        <v>572</v>
      </c>
      <c r="BF140" s="31">
        <f>IFERROR(VLOOKUP(BE140,'Начисление очков 2024'!$G$4:$H$69,2,FALSE),0)</f>
        <v>0</v>
      </c>
      <c r="BG140" s="6" t="s">
        <v>572</v>
      </c>
      <c r="BH140" s="28">
        <f>IFERROR(VLOOKUP(BG140,'Начисление очков 2024'!$Q$4:$R$69,2,FALSE),0)</f>
        <v>0</v>
      </c>
      <c r="BI140" s="32" t="s">
        <v>572</v>
      </c>
      <c r="BJ140" s="31">
        <f>IFERROR(VLOOKUP(BI140,'Начисление очков 2024'!$AA$4:$AB$69,2,FALSE),0)</f>
        <v>0</v>
      </c>
      <c r="BK140" s="6" t="s">
        <v>572</v>
      </c>
      <c r="BL140" s="28">
        <f>IFERROR(VLOOKUP(BK140,'Начисление очков 2023'!$V$4:$W$69,2,FALSE),0)</f>
        <v>0</v>
      </c>
      <c r="BM140" s="32">
        <v>16</v>
      </c>
      <c r="BN140" s="31">
        <f>ROUND(IFERROR(VLOOKUP(BM140,'Начисление очков 2023'!$L$4:$M$69,2,FALSE),0)/4,0)</f>
        <v>8</v>
      </c>
      <c r="BO140" s="6" t="s">
        <v>572</v>
      </c>
      <c r="BP140" s="28">
        <f>IFERROR(VLOOKUP(BO140,'Начисление очков 2023'!$AA$4:$AB$69,2,FALSE),0)</f>
        <v>0</v>
      </c>
      <c r="BQ140" s="32" t="s">
        <v>572</v>
      </c>
      <c r="BR140" s="31">
        <f>ROUND(IFERROR(VLOOKUP(BQ140,'Начисление очков 2023'!$L$4:$M$69,2,FALSE),0)/4,0)</f>
        <v>0</v>
      </c>
      <c r="BS140" s="6" t="s">
        <v>572</v>
      </c>
      <c r="BT140" s="28">
        <f>IFERROR(VLOOKUP(BS140,'Начисление очков 2023'!$AA$4:$AB$69,2,FALSE),0)</f>
        <v>0</v>
      </c>
      <c r="BU140" s="32" t="s">
        <v>572</v>
      </c>
      <c r="BV140" s="31">
        <f>IFERROR(VLOOKUP(BU140,'Начисление очков 2023'!$L$4:$M$69,2,FALSE),0)</f>
        <v>0</v>
      </c>
      <c r="BW140" s="6" t="s">
        <v>572</v>
      </c>
      <c r="BX140" s="28">
        <f>IFERROR(VLOOKUP(BW140,'Начисление очков 2023'!$AA$4:$AB$69,2,FALSE),0)</f>
        <v>0</v>
      </c>
      <c r="BY140" s="32" t="s">
        <v>572</v>
      </c>
      <c r="BZ140" s="31">
        <f>IFERROR(VLOOKUP(BY140,'Начисление очков 2023'!$AF$4:$AG$69,2,FALSE),0)</f>
        <v>0</v>
      </c>
      <c r="CA140" s="6" t="s">
        <v>572</v>
      </c>
      <c r="CB140" s="28">
        <f>IFERROR(VLOOKUP(CA140,'Начисление очков 2023'!$V$4:$W$69,2,FALSE),0)</f>
        <v>0</v>
      </c>
      <c r="CC140" s="32" t="s">
        <v>572</v>
      </c>
      <c r="CD140" s="31">
        <f>IFERROR(VLOOKUP(CC140,'Начисление очков 2023'!$AA$4:$AB$69,2,FALSE),0)</f>
        <v>0</v>
      </c>
      <c r="CE140" s="47"/>
      <c r="CF140" s="96"/>
      <c r="CG140" s="32" t="s">
        <v>572</v>
      </c>
      <c r="CH140" s="31">
        <f>IFERROR(VLOOKUP(CG140,'Начисление очков 2023'!$AA$4:$AB$69,2,FALSE),0)</f>
        <v>0</v>
      </c>
      <c r="CI140" s="6" t="s">
        <v>572</v>
      </c>
      <c r="CJ140" s="28">
        <f>IFERROR(VLOOKUP(CI140,'Начисление очков 2023_1'!$B$4:$C$117,2,FALSE),0)</f>
        <v>0</v>
      </c>
      <c r="CK140" s="32" t="s">
        <v>572</v>
      </c>
      <c r="CL140" s="31">
        <f>IFERROR(VLOOKUP(CK140,'Начисление очков 2023'!$V$4:$W$69,2,FALSE),0)</f>
        <v>0</v>
      </c>
      <c r="CM140" s="6" t="s">
        <v>572</v>
      </c>
      <c r="CN140" s="28">
        <f>IFERROR(VLOOKUP(CM140,'Начисление очков 2023'!$AF$4:$AG$69,2,FALSE),0)</f>
        <v>0</v>
      </c>
      <c r="CO140" s="32" t="s">
        <v>572</v>
      </c>
      <c r="CP140" s="31">
        <f>IFERROR(VLOOKUP(CO140,'Начисление очков 2023'!$G$4:$H$69,2,FALSE),0)</f>
        <v>0</v>
      </c>
      <c r="CQ140" s="6" t="s">
        <v>572</v>
      </c>
      <c r="CR140" s="28">
        <f>IFERROR(VLOOKUP(CQ140,'Начисление очков 2023'!$AA$4:$AB$69,2,FALSE),0)</f>
        <v>0</v>
      </c>
      <c r="CS140" s="32" t="s">
        <v>572</v>
      </c>
      <c r="CT140" s="31">
        <f>IFERROR(VLOOKUP(CS140,'Начисление очков 2023'!$Q$4:$R$69,2,FALSE),0)</f>
        <v>0</v>
      </c>
      <c r="CU140" s="6" t="s">
        <v>572</v>
      </c>
      <c r="CV140" s="28">
        <f>IFERROR(VLOOKUP(CU140,'Начисление очков 2023'!$AF$4:$AG$69,2,FALSE),0)</f>
        <v>0</v>
      </c>
      <c r="CW140" s="32" t="s">
        <v>572</v>
      </c>
      <c r="CX140" s="31">
        <f>IFERROR(VLOOKUP(CW140,'Начисление очков 2023'!$AA$4:$AB$69,2,FALSE),0)</f>
        <v>0</v>
      </c>
      <c r="CY140" s="6" t="s">
        <v>572</v>
      </c>
      <c r="CZ140" s="28">
        <f>IFERROR(VLOOKUP(CY140,'Начисление очков 2023'!$AA$4:$AB$69,2,FALSE),0)</f>
        <v>0</v>
      </c>
      <c r="DA140" s="32" t="s">
        <v>572</v>
      </c>
      <c r="DB140" s="31">
        <f>IFERROR(VLOOKUP(DA140,'Начисление очков 2023'!$L$4:$M$69,2,FALSE),0)</f>
        <v>0</v>
      </c>
      <c r="DC140" s="6" t="s">
        <v>572</v>
      </c>
      <c r="DD140" s="28">
        <f>IFERROR(VLOOKUP(DC140,'Начисление очков 2023'!$L$4:$M$69,2,FALSE),0)</f>
        <v>0</v>
      </c>
      <c r="DE140" s="32" t="s">
        <v>572</v>
      </c>
      <c r="DF140" s="31">
        <f>IFERROR(VLOOKUP(DE140,'Начисление очков 2023'!$G$4:$H$69,2,FALSE),0)</f>
        <v>0</v>
      </c>
      <c r="DG140" s="6" t="s">
        <v>572</v>
      </c>
      <c r="DH140" s="28">
        <f>IFERROR(VLOOKUP(DG140,'Начисление очков 2023'!$AA$4:$AB$69,2,FALSE),0)</f>
        <v>0</v>
      </c>
      <c r="DI140" s="32" t="s">
        <v>572</v>
      </c>
      <c r="DJ140" s="31">
        <f>IFERROR(VLOOKUP(DI140,'Начисление очков 2023'!$AF$4:$AG$69,2,FALSE),0)</f>
        <v>0</v>
      </c>
      <c r="DK140" s="6" t="s">
        <v>572</v>
      </c>
      <c r="DL140" s="28">
        <f>IFERROR(VLOOKUP(DK140,'Начисление очков 2023'!$V$4:$W$69,2,FALSE),0)</f>
        <v>0</v>
      </c>
      <c r="DM140" s="32" t="s">
        <v>572</v>
      </c>
      <c r="DN140" s="31">
        <f>IFERROR(VLOOKUP(DM140,'Начисление очков 2023'!$Q$4:$R$69,2,FALSE),0)</f>
        <v>0</v>
      </c>
      <c r="DO140" s="6" t="s">
        <v>572</v>
      </c>
      <c r="DP140" s="28">
        <f>IFERROR(VLOOKUP(DO140,'Начисление очков 2023'!$AA$4:$AB$69,2,FALSE),0)</f>
        <v>0</v>
      </c>
      <c r="DQ140" s="32" t="s">
        <v>572</v>
      </c>
      <c r="DR140" s="31">
        <f>IFERROR(VLOOKUP(DQ140,'Начисление очков 2023'!$AA$4:$AB$69,2,FALSE),0)</f>
        <v>0</v>
      </c>
      <c r="DS140" s="6" t="s">
        <v>572</v>
      </c>
      <c r="DT140" s="28">
        <f>IFERROR(VLOOKUP(DS140,'Начисление очков 2023'!$AA$4:$AB$69,2,FALSE),0)</f>
        <v>0</v>
      </c>
      <c r="DU140" s="32" t="s">
        <v>572</v>
      </c>
      <c r="DV140" s="31">
        <f>IFERROR(VLOOKUP(DU140,'Начисление очков 2023'!$AF$4:$AG$69,2,FALSE),0)</f>
        <v>0</v>
      </c>
      <c r="DW140" s="6" t="s">
        <v>572</v>
      </c>
      <c r="DX140" s="28">
        <f>IFERROR(VLOOKUP(DW140,'Начисление очков 2023'!$AA$4:$AB$69,2,FALSE),0)</f>
        <v>0</v>
      </c>
      <c r="DY140" s="32" t="s">
        <v>572</v>
      </c>
      <c r="DZ140" s="31">
        <f>IFERROR(VLOOKUP(DY140,'Начисление очков 2023'!$B$4:$C$69,2,FALSE),0)</f>
        <v>0</v>
      </c>
      <c r="EA140" s="6" t="s">
        <v>572</v>
      </c>
      <c r="EB140" s="28">
        <f>IFERROR(VLOOKUP(EA140,'Начисление очков 2023'!$AA$4:$AB$69,2,FALSE),0)</f>
        <v>0</v>
      </c>
      <c r="EC140" s="32" t="s">
        <v>572</v>
      </c>
      <c r="ED140" s="31">
        <f>IFERROR(VLOOKUP(EC140,'Начисление очков 2023'!$V$4:$W$69,2,FALSE),0)</f>
        <v>0</v>
      </c>
      <c r="EE140" s="6" t="s">
        <v>572</v>
      </c>
      <c r="EF140" s="28">
        <f>IFERROR(VLOOKUP(EE140,'Начисление очков 2023'!$AA$4:$AB$69,2,FALSE),0)</f>
        <v>0</v>
      </c>
      <c r="EG140" s="32" t="s">
        <v>572</v>
      </c>
      <c r="EH140" s="31">
        <f>IFERROR(VLOOKUP(EG140,'Начисление очков 2023'!$AA$4:$AB$69,2,FALSE),0)</f>
        <v>0</v>
      </c>
      <c r="EI140" s="6">
        <v>32</v>
      </c>
      <c r="EJ140" s="28">
        <f>IFERROR(VLOOKUP(EI140,'Начисление очков 2023'!$G$4:$H$69,2,FALSE),0)</f>
        <v>18</v>
      </c>
      <c r="EK140" s="32" t="s">
        <v>572</v>
      </c>
      <c r="EL140" s="31">
        <f>IFERROR(VLOOKUP(EK140,'Начисление очков 2023'!$V$4:$W$69,2,FALSE),0)</f>
        <v>0</v>
      </c>
      <c r="EM140" s="6" t="s">
        <v>572</v>
      </c>
      <c r="EN140" s="28">
        <f>IFERROR(VLOOKUP(EM140,'Начисление очков 2023'!$B$4:$C$101,2,FALSE),0)</f>
        <v>0</v>
      </c>
      <c r="EO140" s="32" t="s">
        <v>572</v>
      </c>
      <c r="EP140" s="31">
        <f>IFERROR(VLOOKUP(EO140,'Начисление очков 2023'!$AA$4:$AB$69,2,FALSE),0)</f>
        <v>0</v>
      </c>
      <c r="EQ140" s="6" t="s">
        <v>572</v>
      </c>
      <c r="ER140" s="28">
        <f>IFERROR(VLOOKUP(EQ140,'Начисление очков 2023'!$AF$4:$AG$69,2,FALSE),0)</f>
        <v>0</v>
      </c>
      <c r="ES140" s="32" t="s">
        <v>572</v>
      </c>
      <c r="ET140" s="31">
        <f>IFERROR(VLOOKUP(ES140,'Начисление очков 2023'!$B$4:$C$101,2,FALSE),0)</f>
        <v>0</v>
      </c>
      <c r="EU140" s="6" t="s">
        <v>572</v>
      </c>
      <c r="EV140" s="28">
        <f>IFERROR(VLOOKUP(EU140,'Начисление очков 2023'!$G$4:$H$69,2,FALSE),0)</f>
        <v>0</v>
      </c>
      <c r="EW140" s="32" t="s">
        <v>572</v>
      </c>
      <c r="EX140" s="31">
        <f>IFERROR(VLOOKUP(EW140,'Начисление очков 2023'!$AA$4:$AB$69,2,FALSE),0)</f>
        <v>0</v>
      </c>
      <c r="EY140" s="6" t="s">
        <v>572</v>
      </c>
      <c r="EZ140" s="28">
        <f>IFERROR(VLOOKUP(EY140,'Начисление очков 2023'!$AA$4:$AB$69,2,FALSE),0)</f>
        <v>0</v>
      </c>
      <c r="FA140" s="32" t="s">
        <v>572</v>
      </c>
      <c r="FB140" s="31">
        <f>IFERROR(VLOOKUP(FA140,'Начисление очков 2023'!$L$4:$M$69,2,FALSE),0)</f>
        <v>0</v>
      </c>
      <c r="FC140" s="6" t="s">
        <v>572</v>
      </c>
      <c r="FD140" s="28">
        <f>IFERROR(VLOOKUP(FC140,'Начисление очков 2023'!$AF$4:$AG$69,2,FALSE),0)</f>
        <v>0</v>
      </c>
      <c r="FE140" s="32" t="s">
        <v>572</v>
      </c>
      <c r="FF140" s="31">
        <f>IFERROR(VLOOKUP(FE140,'Начисление очков 2023'!$AA$4:$AB$69,2,FALSE),0)</f>
        <v>0</v>
      </c>
      <c r="FG140" s="6" t="s">
        <v>572</v>
      </c>
      <c r="FH140" s="28">
        <f>IFERROR(VLOOKUP(FG140,'Начисление очков 2023'!$G$4:$H$69,2,FALSE),0)</f>
        <v>0</v>
      </c>
      <c r="FI140" s="32" t="s">
        <v>572</v>
      </c>
      <c r="FJ140" s="31">
        <f>IFERROR(VLOOKUP(FI140,'Начисление очков 2023'!$AA$4:$AB$69,2,FALSE),0)</f>
        <v>0</v>
      </c>
      <c r="FK140" s="6" t="s">
        <v>572</v>
      </c>
      <c r="FL140" s="28">
        <f>IFERROR(VLOOKUP(FK140,'Начисление очков 2023'!$AA$4:$AB$69,2,FALSE),0)</f>
        <v>0</v>
      </c>
      <c r="FM140" s="32" t="s">
        <v>572</v>
      </c>
      <c r="FN140" s="31">
        <f>IFERROR(VLOOKUP(FM140,'Начисление очков 2023'!$AA$4:$AB$69,2,FALSE),0)</f>
        <v>0</v>
      </c>
      <c r="FO140" s="6" t="s">
        <v>572</v>
      </c>
      <c r="FP140" s="28">
        <f>IFERROR(VLOOKUP(FO140,'Начисление очков 2023'!$AF$4:$AG$69,2,FALSE),0)</f>
        <v>0</v>
      </c>
      <c r="FQ140" s="109">
        <v>131</v>
      </c>
      <c r="FR140" s="110" t="s">
        <v>563</v>
      </c>
      <c r="FS140" s="110"/>
      <c r="FT140" s="109">
        <v>3.5</v>
      </c>
      <c r="FU140" s="111"/>
      <c r="FV140" s="108">
        <v>99</v>
      </c>
      <c r="FW140" s="106">
        <v>0</v>
      </c>
      <c r="FX140" s="107" t="s">
        <v>563</v>
      </c>
      <c r="FY140" s="108">
        <v>99</v>
      </c>
      <c r="FZ140" s="127" t="s">
        <v>572</v>
      </c>
      <c r="GA140" s="121">
        <f>IFERROR(VLOOKUP(FZ140,'Начисление очков 2023'!$AA$4:$AB$69,2,FALSE),0)</f>
        <v>0</v>
      </c>
    </row>
    <row r="141" spans="1:183" ht="15.95" customHeight="1" x14ac:dyDescent="0.25">
      <c r="B141" s="6" t="str">
        <f>IFERROR(INDEX('Ласт турнир'!$A$1:$A$96,MATCH($D141,'Ласт турнир'!$B$1:$B$96,0)),"")</f>
        <v/>
      </c>
      <c r="D141" s="39" t="s">
        <v>114</v>
      </c>
      <c r="E141" s="40">
        <f>E140+1</f>
        <v>132</v>
      </c>
      <c r="F141" s="59">
        <f>IF(FQ141=0," ",IF(FQ141-E141=0," ",FQ141-E141))</f>
        <v>-2</v>
      </c>
      <c r="G141" s="44"/>
      <c r="H141" s="54">
        <v>3.5</v>
      </c>
      <c r="I141" s="134"/>
      <c r="J141" s="139">
        <f>AB141+AP141+BB141+BN141+BR141+SUMPRODUCT(LARGE((T141,V141,X141,Z141,AD141,AF141,AH141,AJ141,AL141,AN141,AR141,AT141,AV141,AX141,AZ141,BD141,BF141,BH141,BJ141,BL141,BP141,BT141,BV141,BX141,BZ141,CB141,CD141,CF141,CH141,CJ141,CL141,CN141,CP141,CR141,CT141,CV141,CX141,CZ141,DB141,DD141,DF141,DH141,DJ141,DL141,DN141,DP141,DR141,DT141,DV141,DX141,DZ141,EB141,ED141,EF141,EH141,EJ141,EL141,EN141,EP141,ER141,ET141,EV141,EX141,EZ141,FB141,FD141,FF141,FH141,FJ141,FL141,FN141,FP141),{1,2,3,4,5,6,7,8}))</f>
        <v>99</v>
      </c>
      <c r="K141" s="135">
        <f>J141-FV141</f>
        <v>-1</v>
      </c>
      <c r="L141" s="140" t="str">
        <f>IF(SUMIF(S141:FP141,"&lt;0")&lt;&gt;0,SUMIF(S141:FP141,"&lt;0")*(-1)," ")</f>
        <v xml:space="preserve"> </v>
      </c>
      <c r="M141" s="141">
        <f>T141+V141+X141+Z141+AB141+AD141+AF141+AH141+AJ141+AL141+AN141+AP141+AR141+AT141+AV141+AX141+AZ141+BB141+BD141+BF141+BH141+BJ141+BL141+BN141+BP141+BR141+BT141+BV141+BX141+BZ141+CB141+CD141+CF141+CH141+CJ141+CL141+CN141+CP141+CR141+CT141+CV141+CX141+CZ141+DB141+DD141+DF141+DH141+DJ141+DL141+DN141+DP141+DR141+DT141+DV141+DX141+DZ141+EB141+ED141+EF141+EH141+EJ141+EL141+EN141+EP141+ER141+ET141+EV141+EX141+EZ141+FB141+FD141+FF141+FH141+FJ141+FL141+FN141+FP141</f>
        <v>119</v>
      </c>
      <c r="N141" s="135">
        <f>M141-FY141</f>
        <v>-7</v>
      </c>
      <c r="O141" s="136">
        <f>ROUNDUP(COUNTIF(S141:FP141,"&gt; 0")/2,0)</f>
        <v>14</v>
      </c>
      <c r="P141" s="142">
        <f>IF(O141=0,"-",IF(O141-R141&gt;8,J141/(8+R141),J141/O141))</f>
        <v>12.375</v>
      </c>
      <c r="Q141" s="145">
        <f>IF(OR(M141=0,O141=0),"-",M141/O141)</f>
        <v>8.5</v>
      </c>
      <c r="R141" s="150">
        <f>+IF(AA141="",0,1)+IF(AO141="",0,1)++IF(BA141="",0,1)+IF(BM141="",0,1)+IF(BQ141="",0,1)</f>
        <v>0</v>
      </c>
      <c r="S141" s="6" t="s">
        <v>572</v>
      </c>
      <c r="T141" s="28">
        <f>IFERROR(VLOOKUP(S141,'Начисление очков 2024'!$AA$4:$AB$69,2,FALSE),0)</f>
        <v>0</v>
      </c>
      <c r="U141" s="32" t="s">
        <v>572</v>
      </c>
      <c r="V141" s="31">
        <f>IFERROR(VLOOKUP(U141,'Начисление очков 2024'!$AA$4:$AB$69,2,FALSE),0)</f>
        <v>0</v>
      </c>
      <c r="W141" s="6" t="s">
        <v>572</v>
      </c>
      <c r="X141" s="28">
        <f>IFERROR(VLOOKUP(W141,'Начисление очков 2024'!$L$4:$M$69,2,FALSE),0)</f>
        <v>0</v>
      </c>
      <c r="Y141" s="32" t="s">
        <v>572</v>
      </c>
      <c r="Z141" s="31">
        <f>IFERROR(VLOOKUP(Y141,'Начисление очков 2024'!$AA$4:$AB$69,2,FALSE),0)</f>
        <v>0</v>
      </c>
      <c r="AA141" s="6" t="s">
        <v>572</v>
      </c>
      <c r="AB141" s="28">
        <f>ROUND(IFERROR(VLOOKUP(AA141,'Начисление очков 2024'!$L$4:$M$69,2,FALSE),0)/4,0)</f>
        <v>0</v>
      </c>
      <c r="AC141" s="32">
        <v>8</v>
      </c>
      <c r="AD141" s="31">
        <f>IFERROR(VLOOKUP(AC141,'Начисление очков 2024'!$AA$4:$AB$69,2,FALSE),0)</f>
        <v>10</v>
      </c>
      <c r="AE141" s="6" t="s">
        <v>572</v>
      </c>
      <c r="AF141" s="28">
        <f>IFERROR(VLOOKUP(AE141,'Начисление очков 2024'!$AA$4:$AB$69,2,FALSE),0)</f>
        <v>0</v>
      </c>
      <c r="AG141" s="32">
        <v>36</v>
      </c>
      <c r="AH141" s="31">
        <f>IFERROR(VLOOKUP(AG141,'Начисление очков 2024'!$Q$4:$R$69,2,FALSE),0)</f>
        <v>4</v>
      </c>
      <c r="AI141" s="6" t="s">
        <v>572</v>
      </c>
      <c r="AJ141" s="28">
        <f>IFERROR(VLOOKUP(AI141,'Начисление очков 2024'!$AA$4:$AB$69,2,FALSE),0)</f>
        <v>0</v>
      </c>
      <c r="AK141" s="32" t="s">
        <v>572</v>
      </c>
      <c r="AL141" s="31">
        <f>IFERROR(VLOOKUP(AK141,'Начисление очков 2024'!$AA$4:$AB$69,2,FALSE),0)</f>
        <v>0</v>
      </c>
      <c r="AM141" s="6">
        <v>6</v>
      </c>
      <c r="AN141" s="28">
        <f>IFERROR(VLOOKUP(AM141,'Начисление очков 2023'!$AF$4:$AG$69,2,FALSE),0)</f>
        <v>8</v>
      </c>
      <c r="AO141" s="32" t="s">
        <v>572</v>
      </c>
      <c r="AP141" s="31">
        <f>ROUND(IFERROR(VLOOKUP(AO141,'Начисление очков 2024'!$G$4:$H$69,2,FALSE),0)/4,0)</f>
        <v>0</v>
      </c>
      <c r="AQ141" s="6" t="s">
        <v>572</v>
      </c>
      <c r="AR141" s="28">
        <f>IFERROR(VLOOKUP(AQ141,'Начисление очков 2024'!$AA$4:$AB$69,2,FALSE),0)</f>
        <v>0</v>
      </c>
      <c r="AS141" s="32" t="s">
        <v>572</v>
      </c>
      <c r="AT141" s="31">
        <f>IFERROR(VLOOKUP(AS141,'Начисление очков 2024'!$G$4:$H$69,2,FALSE),0)</f>
        <v>0</v>
      </c>
      <c r="AU141" s="6" t="s">
        <v>572</v>
      </c>
      <c r="AV141" s="28">
        <f>IFERROR(VLOOKUP(AU141,'Начисление очков 2023'!$V$4:$W$69,2,FALSE),0)</f>
        <v>0</v>
      </c>
      <c r="AW141" s="32" t="s">
        <v>572</v>
      </c>
      <c r="AX141" s="31">
        <f>IFERROR(VLOOKUP(AW141,'Начисление очков 2024'!$Q$4:$R$69,2,FALSE),0)</f>
        <v>0</v>
      </c>
      <c r="AY141" s="6" t="s">
        <v>572</v>
      </c>
      <c r="AZ141" s="28">
        <f>IFERROR(VLOOKUP(AY141,'Начисление очков 2024'!$AA$4:$AB$69,2,FALSE),0)</f>
        <v>0</v>
      </c>
      <c r="BA141" s="32" t="s">
        <v>572</v>
      </c>
      <c r="BB141" s="31">
        <f>ROUND(IFERROR(VLOOKUP(BA141,'Начисление очков 2024'!$G$4:$H$69,2,FALSE),0)/4,0)</f>
        <v>0</v>
      </c>
      <c r="BC141" s="6" t="s">
        <v>572</v>
      </c>
      <c r="BD141" s="28">
        <f>IFERROR(VLOOKUP(BC141,'Начисление очков 2023'!$AA$4:$AB$69,2,FALSE),0)</f>
        <v>0</v>
      </c>
      <c r="BE141" s="32" t="s">
        <v>572</v>
      </c>
      <c r="BF141" s="31">
        <f>IFERROR(VLOOKUP(BE141,'Начисление очков 2024'!$G$4:$H$69,2,FALSE),0)</f>
        <v>0</v>
      </c>
      <c r="BG141" s="6" t="s">
        <v>572</v>
      </c>
      <c r="BH141" s="28">
        <f>IFERROR(VLOOKUP(BG141,'Начисление очков 2024'!$Q$4:$R$69,2,FALSE),0)</f>
        <v>0</v>
      </c>
      <c r="BI141" s="32">
        <v>24</v>
      </c>
      <c r="BJ141" s="31">
        <f>IFERROR(VLOOKUP(BI141,'Начисление очков 2024'!$AA$4:$AB$69,2,FALSE),0)</f>
        <v>3</v>
      </c>
      <c r="BK141" s="6" t="s">
        <v>572</v>
      </c>
      <c r="BL141" s="28">
        <f>IFERROR(VLOOKUP(BK141,'Начисление очков 2023'!$V$4:$W$69,2,FALSE),0)</f>
        <v>0</v>
      </c>
      <c r="BM141" s="32" t="s">
        <v>572</v>
      </c>
      <c r="BN141" s="31">
        <f>ROUND(IFERROR(VLOOKUP(BM141,'Начисление очков 2023'!$L$4:$M$69,2,FALSE),0)/4,0)</f>
        <v>0</v>
      </c>
      <c r="BO141" s="6">
        <v>10</v>
      </c>
      <c r="BP141" s="28">
        <f>IFERROR(VLOOKUP(BO141,'Начисление очков 2023'!$AA$4:$AB$69,2,FALSE),0)</f>
        <v>9</v>
      </c>
      <c r="BQ141" s="32" t="s">
        <v>572</v>
      </c>
      <c r="BR141" s="31">
        <f>ROUND(IFERROR(VLOOKUP(BQ141,'Начисление очков 2023'!$L$4:$M$69,2,FALSE),0)/4,0)</f>
        <v>0</v>
      </c>
      <c r="BS141" s="6" t="s">
        <v>572</v>
      </c>
      <c r="BT141" s="28">
        <f>IFERROR(VLOOKUP(BS141,'Начисление очков 2023'!$AA$4:$AB$69,2,FALSE),0)</f>
        <v>0</v>
      </c>
      <c r="BU141" s="32" t="s">
        <v>572</v>
      </c>
      <c r="BV141" s="31">
        <f>IFERROR(VLOOKUP(BU141,'Начисление очков 2023'!$L$4:$M$69,2,FALSE),0)</f>
        <v>0</v>
      </c>
      <c r="BW141" s="6" t="s">
        <v>572</v>
      </c>
      <c r="BX141" s="28">
        <f>IFERROR(VLOOKUP(BW141,'Начисление очков 2023'!$AA$4:$AB$69,2,FALSE),0)</f>
        <v>0</v>
      </c>
      <c r="BY141" s="32" t="s">
        <v>572</v>
      </c>
      <c r="BZ141" s="31">
        <f>IFERROR(VLOOKUP(BY141,'Начисление очков 2023'!$AF$4:$AG$69,2,FALSE),0)</f>
        <v>0</v>
      </c>
      <c r="CA141" s="6" t="s">
        <v>572</v>
      </c>
      <c r="CB141" s="28">
        <f>IFERROR(VLOOKUP(CA141,'Начисление очков 2023'!$V$4:$W$69,2,FALSE),0)</f>
        <v>0</v>
      </c>
      <c r="CC141" s="32" t="s">
        <v>572</v>
      </c>
      <c r="CD141" s="31">
        <f>IFERROR(VLOOKUP(CC141,'Начисление очков 2023'!$AA$4:$AB$69,2,FALSE),0)</f>
        <v>0</v>
      </c>
      <c r="CE141" s="47"/>
      <c r="CF141" s="96"/>
      <c r="CG141" s="32" t="s">
        <v>572</v>
      </c>
      <c r="CH141" s="31">
        <f>IFERROR(VLOOKUP(CG141,'Начисление очков 2023'!$AA$4:$AB$69,2,FALSE),0)</f>
        <v>0</v>
      </c>
      <c r="CI141" s="6">
        <v>84</v>
      </c>
      <c r="CJ141" s="28">
        <f>IFERROR(VLOOKUP(CI141,'Начисление очков 2023_1'!$B$4:$C$117,2,FALSE),0)</f>
        <v>6</v>
      </c>
      <c r="CK141" s="32">
        <v>33</v>
      </c>
      <c r="CL141" s="31">
        <f>IFERROR(VLOOKUP(CK141,'Начисление очков 2023'!$V$4:$W$69,2,FALSE),0)</f>
        <v>5</v>
      </c>
      <c r="CM141" s="6" t="s">
        <v>572</v>
      </c>
      <c r="CN141" s="28">
        <f>IFERROR(VLOOKUP(CM141,'Начисление очков 2023'!$AF$4:$AG$69,2,FALSE),0)</f>
        <v>0</v>
      </c>
      <c r="CO141" s="32" t="s">
        <v>572</v>
      </c>
      <c r="CP141" s="31">
        <f>IFERROR(VLOOKUP(CO141,'Начисление очков 2023'!$G$4:$H$69,2,FALSE),0)</f>
        <v>0</v>
      </c>
      <c r="CQ141" s="6" t="s">
        <v>572</v>
      </c>
      <c r="CR141" s="28">
        <f>IFERROR(VLOOKUP(CQ141,'Начисление очков 2023'!$AA$4:$AB$69,2,FALSE),0)</f>
        <v>0</v>
      </c>
      <c r="CS141" s="32" t="s">
        <v>572</v>
      </c>
      <c r="CT141" s="31">
        <f>IFERROR(VLOOKUP(CS141,'Начисление очков 2023'!$Q$4:$R$69,2,FALSE),0)</f>
        <v>0</v>
      </c>
      <c r="CU141" s="6" t="s">
        <v>572</v>
      </c>
      <c r="CV141" s="28">
        <f>IFERROR(VLOOKUP(CU141,'Начисление очков 2023'!$AF$4:$AG$69,2,FALSE),0)</f>
        <v>0</v>
      </c>
      <c r="CW141" s="32" t="s">
        <v>572</v>
      </c>
      <c r="CX141" s="31">
        <f>IFERROR(VLOOKUP(CW141,'Начисление очков 2023'!$AA$4:$AB$69,2,FALSE),0)</f>
        <v>0</v>
      </c>
      <c r="CY141" s="6" t="s">
        <v>572</v>
      </c>
      <c r="CZ141" s="28">
        <f>IFERROR(VLOOKUP(CY141,'Начисление очков 2023'!$AA$4:$AB$69,2,FALSE),0)</f>
        <v>0</v>
      </c>
      <c r="DA141" s="32" t="s">
        <v>572</v>
      </c>
      <c r="DB141" s="31">
        <f>IFERROR(VLOOKUP(DA141,'Начисление очков 2023'!$L$4:$M$69,2,FALSE),0)</f>
        <v>0</v>
      </c>
      <c r="DC141" s="6" t="s">
        <v>572</v>
      </c>
      <c r="DD141" s="28">
        <f>IFERROR(VLOOKUP(DC141,'Начисление очков 2023'!$L$4:$M$69,2,FALSE),0)</f>
        <v>0</v>
      </c>
      <c r="DE141" s="32" t="s">
        <v>572</v>
      </c>
      <c r="DF141" s="31">
        <f>IFERROR(VLOOKUP(DE141,'Начисление очков 2023'!$G$4:$H$69,2,FALSE),0)</f>
        <v>0</v>
      </c>
      <c r="DG141" s="6" t="s">
        <v>572</v>
      </c>
      <c r="DH141" s="28">
        <f>IFERROR(VLOOKUP(DG141,'Начисление очков 2023'!$AA$4:$AB$69,2,FALSE),0)</f>
        <v>0</v>
      </c>
      <c r="DI141" s="32" t="s">
        <v>572</v>
      </c>
      <c r="DJ141" s="31">
        <f>IFERROR(VLOOKUP(DI141,'Начисление очков 2023'!$AF$4:$AG$69,2,FALSE),0)</f>
        <v>0</v>
      </c>
      <c r="DK141" s="6">
        <v>24</v>
      </c>
      <c r="DL141" s="28">
        <f>IFERROR(VLOOKUP(DK141,'Начисление очков 2023'!$V$4:$W$69,2,FALSE),0)</f>
        <v>7</v>
      </c>
      <c r="DM141" s="32">
        <v>36</v>
      </c>
      <c r="DN141" s="31">
        <f>IFERROR(VLOOKUP(DM141,'Начисление очков 2023'!$Q$4:$R$69,2,FALSE),0)</f>
        <v>4</v>
      </c>
      <c r="DO141" s="6" t="s">
        <v>572</v>
      </c>
      <c r="DP141" s="28">
        <f>IFERROR(VLOOKUP(DO141,'Начисление очков 2023'!$AA$4:$AB$69,2,FALSE),0)</f>
        <v>0</v>
      </c>
      <c r="DQ141" s="32" t="s">
        <v>572</v>
      </c>
      <c r="DR141" s="31">
        <f>IFERROR(VLOOKUP(DQ141,'Начисление очков 2023'!$AA$4:$AB$69,2,FALSE),0)</f>
        <v>0</v>
      </c>
      <c r="DS141" s="6" t="s">
        <v>572</v>
      </c>
      <c r="DT141" s="28">
        <f>IFERROR(VLOOKUP(DS141,'Начисление очков 2023'!$AA$4:$AB$69,2,FALSE),0)</f>
        <v>0</v>
      </c>
      <c r="DU141" s="32" t="s">
        <v>572</v>
      </c>
      <c r="DV141" s="31">
        <f>IFERROR(VLOOKUP(DU141,'Начисление очков 2023'!$AF$4:$AG$69,2,FALSE),0)</f>
        <v>0</v>
      </c>
      <c r="DW141" s="6" t="s">
        <v>572</v>
      </c>
      <c r="DX141" s="28">
        <f>IFERROR(VLOOKUP(DW141,'Начисление очков 2023'!$AA$4:$AB$69,2,FALSE),0)</f>
        <v>0</v>
      </c>
      <c r="DY141" s="32">
        <v>64</v>
      </c>
      <c r="DZ141" s="31">
        <f>IFERROR(VLOOKUP(DY141,'Начисление очков 2023'!$B$4:$C$69,2,FALSE),0)</f>
        <v>14</v>
      </c>
      <c r="EA141" s="6" t="s">
        <v>572</v>
      </c>
      <c r="EB141" s="28">
        <f>IFERROR(VLOOKUP(EA141,'Начисление очков 2023'!$AA$4:$AB$69,2,FALSE),0)</f>
        <v>0</v>
      </c>
      <c r="EC141" s="32" t="s">
        <v>572</v>
      </c>
      <c r="ED141" s="31">
        <f>IFERROR(VLOOKUP(EC141,'Начисление очков 2023'!$V$4:$W$69,2,FALSE),0)</f>
        <v>0</v>
      </c>
      <c r="EE141" s="6" t="s">
        <v>572</v>
      </c>
      <c r="EF141" s="28">
        <f>IFERROR(VLOOKUP(EE141,'Начисление очков 2023'!$AA$4:$AB$69,2,FALSE),0)</f>
        <v>0</v>
      </c>
      <c r="EG141" s="32" t="s">
        <v>572</v>
      </c>
      <c r="EH141" s="31">
        <f>IFERROR(VLOOKUP(EG141,'Начисление очков 2023'!$AA$4:$AB$69,2,FALSE),0)</f>
        <v>0</v>
      </c>
      <c r="EI141" s="6" t="s">
        <v>572</v>
      </c>
      <c r="EJ141" s="28">
        <f>IFERROR(VLOOKUP(EI141,'Начисление очков 2023'!$G$4:$H$69,2,FALSE),0)</f>
        <v>0</v>
      </c>
      <c r="EK141" s="32" t="s">
        <v>572</v>
      </c>
      <c r="EL141" s="31">
        <f>IFERROR(VLOOKUP(EK141,'Начисление очков 2023'!$V$4:$W$69,2,FALSE),0)</f>
        <v>0</v>
      </c>
      <c r="EM141" s="6">
        <v>32</v>
      </c>
      <c r="EN141" s="28">
        <f>IFERROR(VLOOKUP(EM141,'Начисление очков 2023'!$B$4:$C$101,2,FALSE),0)</f>
        <v>35</v>
      </c>
      <c r="EO141" s="32" t="s">
        <v>572</v>
      </c>
      <c r="EP141" s="31">
        <f>IFERROR(VLOOKUP(EO141,'Начисление очков 2023'!$AA$4:$AB$69,2,FALSE),0)</f>
        <v>0</v>
      </c>
      <c r="EQ141" s="6" t="s">
        <v>572</v>
      </c>
      <c r="ER141" s="28">
        <f>IFERROR(VLOOKUP(EQ141,'Начисление очков 2023'!$AF$4:$AG$69,2,FALSE),0)</f>
        <v>0</v>
      </c>
      <c r="ES141" s="32" t="s">
        <v>572</v>
      </c>
      <c r="ET141" s="31">
        <f>IFERROR(VLOOKUP(ES141,'Начисление очков 2023'!$B$4:$C$101,2,FALSE),0)</f>
        <v>0</v>
      </c>
      <c r="EU141" s="6" t="s">
        <v>572</v>
      </c>
      <c r="EV141" s="28">
        <f>IFERROR(VLOOKUP(EU141,'Начисление очков 2023'!$G$4:$H$69,2,FALSE),0)</f>
        <v>0</v>
      </c>
      <c r="EW141" s="32">
        <v>9</v>
      </c>
      <c r="EX141" s="31">
        <f>IFERROR(VLOOKUP(EW141,'Начисление очков 2023'!$AA$4:$AB$69,2,FALSE),0)</f>
        <v>10</v>
      </c>
      <c r="EY141" s="6" t="s">
        <v>572</v>
      </c>
      <c r="EZ141" s="28">
        <f>IFERROR(VLOOKUP(EY141,'Начисление очков 2023'!$AA$4:$AB$69,2,FALSE),0)</f>
        <v>0</v>
      </c>
      <c r="FA141" s="32" t="s">
        <v>572</v>
      </c>
      <c r="FB141" s="31">
        <f>IFERROR(VLOOKUP(FA141,'Начисление очков 2023'!$L$4:$M$69,2,FALSE),0)</f>
        <v>0</v>
      </c>
      <c r="FC141" s="6">
        <v>24</v>
      </c>
      <c r="FD141" s="28">
        <f>IFERROR(VLOOKUP(FC141,'Начисление очков 2023'!$AF$4:$AG$69,2,FALSE),0)</f>
        <v>1</v>
      </c>
      <c r="FE141" s="32" t="s">
        <v>572</v>
      </c>
      <c r="FF141" s="31">
        <f>IFERROR(VLOOKUP(FE141,'Начисление очков 2023'!$AA$4:$AB$69,2,FALSE),0)</f>
        <v>0</v>
      </c>
      <c r="FG141" s="6" t="s">
        <v>572</v>
      </c>
      <c r="FH141" s="28">
        <f>IFERROR(VLOOKUP(FG141,'Начисление очков 2023'!$G$4:$H$69,2,FALSE),0)</f>
        <v>0</v>
      </c>
      <c r="FI141" s="32" t="s">
        <v>572</v>
      </c>
      <c r="FJ141" s="31">
        <f>IFERROR(VLOOKUP(FI141,'Начисление очков 2023'!$AA$4:$AB$69,2,FALSE),0)</f>
        <v>0</v>
      </c>
      <c r="FK141" s="6">
        <v>24</v>
      </c>
      <c r="FL141" s="28">
        <f>IFERROR(VLOOKUP(FK141,'Начисление очков 2023'!$AA$4:$AB$69,2,FALSE),0)</f>
        <v>3</v>
      </c>
      <c r="FM141" s="32" t="s">
        <v>572</v>
      </c>
      <c r="FN141" s="31">
        <f>IFERROR(VLOOKUP(FM141,'Начисление очков 2023'!$AA$4:$AB$69,2,FALSE),0)</f>
        <v>0</v>
      </c>
      <c r="FO141" s="6" t="s">
        <v>572</v>
      </c>
      <c r="FP141" s="28">
        <f>IFERROR(VLOOKUP(FO141,'Начисление очков 2023'!$AF$4:$AG$69,2,FALSE),0)</f>
        <v>0</v>
      </c>
      <c r="FQ141" s="109">
        <v>130</v>
      </c>
      <c r="FR141" s="110">
        <v>-4</v>
      </c>
      <c r="FS141" s="110"/>
      <c r="FT141" s="109">
        <v>3.5</v>
      </c>
      <c r="FU141" s="111"/>
      <c r="FV141" s="108">
        <v>100</v>
      </c>
      <c r="FW141" s="106">
        <v>-8</v>
      </c>
      <c r="FX141" s="107" t="s">
        <v>563</v>
      </c>
      <c r="FY141" s="108">
        <v>126</v>
      </c>
      <c r="FZ141" s="127">
        <v>16</v>
      </c>
      <c r="GA141" s="121">
        <f>IFERROR(VLOOKUP(FZ141,'Начисление очков 2023'!$AA$4:$AB$69,2,FALSE),0)</f>
        <v>7</v>
      </c>
    </row>
    <row r="142" spans="1:183" ht="15.95" customHeight="1" x14ac:dyDescent="0.25">
      <c r="B142" s="6" t="str">
        <f>IFERROR(INDEX('Ласт турнир'!$A$1:$A$96,MATCH($D142,'Ласт турнир'!$B$1:$B$96,0)),"")</f>
        <v/>
      </c>
      <c r="D142" s="39" t="s">
        <v>10</v>
      </c>
      <c r="E142" s="40">
        <f>E141+1</f>
        <v>133</v>
      </c>
      <c r="F142" s="59" t="str">
        <f>IF(FQ142=0," ",IF(FQ142-E142=0," ",FQ142-E142))</f>
        <v xml:space="preserve"> </v>
      </c>
      <c r="G142" s="44"/>
      <c r="H142" s="54">
        <v>4</v>
      </c>
      <c r="I142" s="134"/>
      <c r="J142" s="139">
        <f>AB142+AP142+BB142+BN142+BR142+SUMPRODUCT(LARGE((T142,V142,X142,Z142,AD142,AF142,AH142,AJ142,AL142,AN142,AR142,AT142,AV142,AX142,AZ142,BD142,BF142,BH142,BJ142,BL142,BP142,BT142,BV142,BX142,BZ142,CB142,CD142,CF142,CH142,CJ142,CL142,CN142,CP142,CR142,CT142,CV142,CX142,CZ142,DB142,DD142,DF142,DH142,DJ142,DL142,DN142,DP142,DR142,DT142,DV142,DX142,DZ142,EB142,ED142,EF142,EH142,EJ142,EL142,EN142,EP142,ER142,ET142,EV142,EX142,EZ142,FB142,FD142,FF142,FH142,FJ142,FL142,FN142,FP142),{1,2,3,4,5,6,7,8}))</f>
        <v>98</v>
      </c>
      <c r="K142" s="135">
        <f>J142-FV142</f>
        <v>0</v>
      </c>
      <c r="L142" s="140" t="str">
        <f>IF(SUMIF(S142:FP142,"&lt;0")&lt;&gt;0,SUMIF(S142:FP142,"&lt;0")*(-1)," ")</f>
        <v xml:space="preserve"> </v>
      </c>
      <c r="M142" s="141">
        <f>T142+V142+X142+Z142+AB142+AD142+AF142+AH142+AJ142+AL142+AN142+AP142+AR142+AT142+AV142+AX142+AZ142+BB142+BD142+BF142+BH142+BJ142+BL142+BN142+BP142+BR142+BT142+BV142+BX142+BZ142+CB142+CD142+CF142+CH142+CJ142+CL142+CN142+CP142+CR142+CT142+CV142+CX142+CZ142+DB142+DD142+DF142+DH142+DJ142+DL142+DN142+DP142+DR142+DT142+DV142+DX142+DZ142+EB142+ED142+EF142+EH142+EJ142+EL142+EN142+EP142+ER142+ET142+EV142+EX142+EZ142+FB142+FD142+FF142+FH142+FJ142+FL142+FN142+FP142</f>
        <v>98</v>
      </c>
      <c r="N142" s="135">
        <f>M142-FY142</f>
        <v>0</v>
      </c>
      <c r="O142" s="136">
        <f>ROUNDUP(COUNTIF(S142:FP142,"&gt; 0")/2,0)</f>
        <v>5</v>
      </c>
      <c r="P142" s="142">
        <f>IF(O142=0,"-",IF(O142-R142&gt;8,J142/(8+R142),J142/O142))</f>
        <v>19.600000000000001</v>
      </c>
      <c r="Q142" s="145">
        <f>IF(OR(M142=0,O142=0),"-",M142/O142)</f>
        <v>19.600000000000001</v>
      </c>
      <c r="R142" s="150">
        <f>+IF(AA142="",0,1)+IF(AO142="",0,1)++IF(BA142="",0,1)+IF(BM142="",0,1)+IF(BQ142="",0,1)</f>
        <v>0</v>
      </c>
      <c r="S142" s="6" t="s">
        <v>572</v>
      </c>
      <c r="T142" s="28">
        <f>IFERROR(VLOOKUP(S142,'Начисление очков 2024'!$AA$4:$AB$69,2,FALSE),0)</f>
        <v>0</v>
      </c>
      <c r="U142" s="32" t="s">
        <v>572</v>
      </c>
      <c r="V142" s="31">
        <f>IFERROR(VLOOKUP(U142,'Начисление очков 2024'!$AA$4:$AB$69,2,FALSE),0)</f>
        <v>0</v>
      </c>
      <c r="W142" s="6" t="s">
        <v>572</v>
      </c>
      <c r="X142" s="28">
        <f>IFERROR(VLOOKUP(W142,'Начисление очков 2024'!$L$4:$M$69,2,FALSE),0)</f>
        <v>0</v>
      </c>
      <c r="Y142" s="32" t="s">
        <v>572</v>
      </c>
      <c r="Z142" s="31">
        <f>IFERROR(VLOOKUP(Y142,'Начисление очков 2024'!$AA$4:$AB$69,2,FALSE),0)</f>
        <v>0</v>
      </c>
      <c r="AA142" s="6" t="s">
        <v>572</v>
      </c>
      <c r="AB142" s="28">
        <f>ROUND(IFERROR(VLOOKUP(AA142,'Начисление очков 2024'!$L$4:$M$69,2,FALSE),0)/4,0)</f>
        <v>0</v>
      </c>
      <c r="AC142" s="32" t="s">
        <v>572</v>
      </c>
      <c r="AD142" s="31">
        <f>IFERROR(VLOOKUP(AC142,'Начисление очков 2024'!$AA$4:$AB$69,2,FALSE),0)</f>
        <v>0</v>
      </c>
      <c r="AE142" s="6" t="s">
        <v>572</v>
      </c>
      <c r="AF142" s="28">
        <f>IFERROR(VLOOKUP(AE142,'Начисление очков 2024'!$AA$4:$AB$69,2,FALSE),0)</f>
        <v>0</v>
      </c>
      <c r="AG142" s="32">
        <v>17</v>
      </c>
      <c r="AH142" s="31">
        <f>IFERROR(VLOOKUP(AG142,'Начисление очков 2024'!$Q$4:$R$69,2,FALSE),0)</f>
        <v>17</v>
      </c>
      <c r="AI142" s="6" t="s">
        <v>572</v>
      </c>
      <c r="AJ142" s="28">
        <f>IFERROR(VLOOKUP(AI142,'Начисление очков 2024'!$AA$4:$AB$69,2,FALSE),0)</f>
        <v>0</v>
      </c>
      <c r="AK142" s="32" t="s">
        <v>572</v>
      </c>
      <c r="AL142" s="31">
        <f>IFERROR(VLOOKUP(AK142,'Начисление очков 2024'!$AA$4:$AB$69,2,FALSE),0)</f>
        <v>0</v>
      </c>
      <c r="AM142" s="6" t="s">
        <v>572</v>
      </c>
      <c r="AN142" s="28">
        <f>IFERROR(VLOOKUP(AM142,'Начисление очков 2023'!$AF$4:$AG$69,2,FALSE),0)</f>
        <v>0</v>
      </c>
      <c r="AO142" s="32" t="s">
        <v>572</v>
      </c>
      <c r="AP142" s="31">
        <f>ROUND(IFERROR(VLOOKUP(AO142,'Начисление очков 2024'!$G$4:$H$69,2,FALSE),0)/4,0)</f>
        <v>0</v>
      </c>
      <c r="AQ142" s="6">
        <v>1</v>
      </c>
      <c r="AR142" s="28">
        <f>IFERROR(VLOOKUP(AQ142,'Начисление очков 2024'!$AA$4:$AB$69,2,FALSE),0)</f>
        <v>35</v>
      </c>
      <c r="AS142" s="32" t="s">
        <v>572</v>
      </c>
      <c r="AT142" s="31">
        <f>IFERROR(VLOOKUP(AS142,'Начисление очков 2024'!$G$4:$H$69,2,FALSE),0)</f>
        <v>0</v>
      </c>
      <c r="AU142" s="6" t="s">
        <v>572</v>
      </c>
      <c r="AV142" s="28">
        <f>IFERROR(VLOOKUP(AU142,'Начисление очков 2023'!$V$4:$W$69,2,FALSE),0)</f>
        <v>0</v>
      </c>
      <c r="AW142" s="32" t="s">
        <v>572</v>
      </c>
      <c r="AX142" s="31">
        <f>IFERROR(VLOOKUP(AW142,'Начисление очков 2024'!$Q$4:$R$69,2,FALSE),0)</f>
        <v>0</v>
      </c>
      <c r="AY142" s="6" t="s">
        <v>572</v>
      </c>
      <c r="AZ142" s="28">
        <f>IFERROR(VLOOKUP(AY142,'Начисление очков 2024'!$AA$4:$AB$69,2,FALSE),0)</f>
        <v>0</v>
      </c>
      <c r="BA142" s="32" t="s">
        <v>572</v>
      </c>
      <c r="BB142" s="31">
        <f>ROUND(IFERROR(VLOOKUP(BA142,'Начисление очков 2024'!$G$4:$H$69,2,FALSE),0)/4,0)</f>
        <v>0</v>
      </c>
      <c r="BC142" s="6" t="s">
        <v>572</v>
      </c>
      <c r="BD142" s="28">
        <f>IFERROR(VLOOKUP(BC142,'Начисление очков 2023'!$AA$4:$AB$69,2,FALSE),0)</f>
        <v>0</v>
      </c>
      <c r="BE142" s="32" t="s">
        <v>572</v>
      </c>
      <c r="BF142" s="31">
        <f>IFERROR(VLOOKUP(BE142,'Начисление очков 2024'!$G$4:$H$69,2,FALSE),0)</f>
        <v>0</v>
      </c>
      <c r="BG142" s="6" t="s">
        <v>572</v>
      </c>
      <c r="BH142" s="28">
        <f>IFERROR(VLOOKUP(BG142,'Начисление очков 2024'!$Q$4:$R$69,2,FALSE),0)</f>
        <v>0</v>
      </c>
      <c r="BI142" s="32" t="s">
        <v>572</v>
      </c>
      <c r="BJ142" s="31">
        <f>IFERROR(VLOOKUP(BI142,'Начисление очков 2024'!$AA$4:$AB$69,2,FALSE),0)</f>
        <v>0</v>
      </c>
      <c r="BK142" s="6" t="s">
        <v>572</v>
      </c>
      <c r="BL142" s="28">
        <f>IFERROR(VLOOKUP(BK142,'Начисление очков 2023'!$V$4:$W$69,2,FALSE),0)</f>
        <v>0</v>
      </c>
      <c r="BM142" s="32" t="s">
        <v>572</v>
      </c>
      <c r="BN142" s="31">
        <f>ROUND(IFERROR(VLOOKUP(BM142,'Начисление очков 2023'!$L$4:$M$69,2,FALSE),0)/4,0)</f>
        <v>0</v>
      </c>
      <c r="BO142" s="6">
        <v>1</v>
      </c>
      <c r="BP142" s="28">
        <f>IFERROR(VLOOKUP(BO142,'Начисление очков 2023'!$AA$4:$AB$69,2,FALSE),0)</f>
        <v>35</v>
      </c>
      <c r="BQ142" s="32" t="s">
        <v>572</v>
      </c>
      <c r="BR142" s="31">
        <f>ROUND(IFERROR(VLOOKUP(BQ142,'Начисление очков 2023'!$L$4:$M$69,2,FALSE),0)/4,0)</f>
        <v>0</v>
      </c>
      <c r="BS142" s="6" t="s">
        <v>572</v>
      </c>
      <c r="BT142" s="28">
        <f>IFERROR(VLOOKUP(BS142,'Начисление очков 2023'!$AA$4:$AB$69,2,FALSE),0)</f>
        <v>0</v>
      </c>
      <c r="BU142" s="32" t="s">
        <v>572</v>
      </c>
      <c r="BV142" s="31">
        <f>IFERROR(VLOOKUP(BU142,'Начисление очков 2023'!$L$4:$M$69,2,FALSE),0)</f>
        <v>0</v>
      </c>
      <c r="BW142" s="6">
        <v>8</v>
      </c>
      <c r="BX142" s="28">
        <f>IFERROR(VLOOKUP(BW142,'Начисление очков 2023'!$AA$4:$AB$69,2,FALSE),0)</f>
        <v>10</v>
      </c>
      <c r="BY142" s="32" t="s">
        <v>572</v>
      </c>
      <c r="BZ142" s="31">
        <f>IFERROR(VLOOKUP(BY142,'Начисление очков 2023'!$AF$4:$AG$69,2,FALSE),0)</f>
        <v>0</v>
      </c>
      <c r="CA142" s="6" t="s">
        <v>572</v>
      </c>
      <c r="CB142" s="28">
        <f>IFERROR(VLOOKUP(CA142,'Начисление очков 2023'!$V$4:$W$69,2,FALSE),0)</f>
        <v>0</v>
      </c>
      <c r="CC142" s="32" t="s">
        <v>572</v>
      </c>
      <c r="CD142" s="31">
        <f>IFERROR(VLOOKUP(CC142,'Начисление очков 2023'!$AA$4:$AB$69,2,FALSE),0)</f>
        <v>0</v>
      </c>
      <c r="CE142" s="47"/>
      <c r="CF142" s="96"/>
      <c r="CG142" s="32" t="s">
        <v>572</v>
      </c>
      <c r="CH142" s="31">
        <f>IFERROR(VLOOKUP(CG142,'Начисление очков 2023'!$AA$4:$AB$69,2,FALSE),0)</f>
        <v>0</v>
      </c>
      <c r="CI142" s="6" t="s">
        <v>572</v>
      </c>
      <c r="CJ142" s="28">
        <f>IFERROR(VLOOKUP(CI142,'Начисление очков 2023_1'!$B$4:$C$117,2,FALSE),0)</f>
        <v>0</v>
      </c>
      <c r="CK142" s="32" t="s">
        <v>572</v>
      </c>
      <c r="CL142" s="31">
        <f>IFERROR(VLOOKUP(CK142,'Начисление очков 2023'!$V$4:$W$69,2,FALSE),0)</f>
        <v>0</v>
      </c>
      <c r="CM142" s="6" t="s">
        <v>572</v>
      </c>
      <c r="CN142" s="28">
        <f>IFERROR(VLOOKUP(CM142,'Начисление очков 2023'!$AF$4:$AG$69,2,FALSE),0)</f>
        <v>0</v>
      </c>
      <c r="CO142" s="32" t="s">
        <v>572</v>
      </c>
      <c r="CP142" s="31">
        <f>IFERROR(VLOOKUP(CO142,'Начисление очков 2023'!$G$4:$H$69,2,FALSE),0)</f>
        <v>0</v>
      </c>
      <c r="CQ142" s="6" t="s">
        <v>572</v>
      </c>
      <c r="CR142" s="28">
        <f>IFERROR(VLOOKUP(CQ142,'Начисление очков 2023'!$AA$4:$AB$69,2,FALSE),0)</f>
        <v>0</v>
      </c>
      <c r="CS142" s="32" t="s">
        <v>572</v>
      </c>
      <c r="CT142" s="31">
        <f>IFERROR(VLOOKUP(CS142,'Начисление очков 2023'!$Q$4:$R$69,2,FALSE),0)</f>
        <v>0</v>
      </c>
      <c r="CU142" s="6" t="s">
        <v>572</v>
      </c>
      <c r="CV142" s="28">
        <f>IFERROR(VLOOKUP(CU142,'Начисление очков 2023'!$AF$4:$AG$69,2,FALSE),0)</f>
        <v>0</v>
      </c>
      <c r="CW142" s="32" t="s">
        <v>572</v>
      </c>
      <c r="CX142" s="31">
        <f>IFERROR(VLOOKUP(CW142,'Начисление очков 2023'!$AA$4:$AB$69,2,FALSE),0)</f>
        <v>0</v>
      </c>
      <c r="CY142" s="6" t="s">
        <v>572</v>
      </c>
      <c r="CZ142" s="28">
        <f>IFERROR(VLOOKUP(CY142,'Начисление очков 2023'!$AA$4:$AB$69,2,FALSE),0)</f>
        <v>0</v>
      </c>
      <c r="DA142" s="32" t="s">
        <v>572</v>
      </c>
      <c r="DB142" s="31">
        <f>IFERROR(VLOOKUP(DA142,'Начисление очков 2023'!$L$4:$M$69,2,FALSE),0)</f>
        <v>0</v>
      </c>
      <c r="DC142" s="6" t="s">
        <v>572</v>
      </c>
      <c r="DD142" s="28">
        <f>IFERROR(VLOOKUP(DC142,'Начисление очков 2023'!$L$4:$M$69,2,FALSE),0)</f>
        <v>0</v>
      </c>
      <c r="DE142" s="32" t="s">
        <v>572</v>
      </c>
      <c r="DF142" s="31">
        <f>IFERROR(VLOOKUP(DE142,'Начисление очков 2023'!$G$4:$H$69,2,FALSE),0)</f>
        <v>0</v>
      </c>
      <c r="DG142" s="6" t="s">
        <v>572</v>
      </c>
      <c r="DH142" s="28">
        <f>IFERROR(VLOOKUP(DG142,'Начисление очков 2023'!$AA$4:$AB$69,2,FALSE),0)</f>
        <v>0</v>
      </c>
      <c r="DI142" s="32" t="s">
        <v>572</v>
      </c>
      <c r="DJ142" s="31">
        <f>IFERROR(VLOOKUP(DI142,'Начисление очков 2023'!$AF$4:$AG$69,2,FALSE),0)</f>
        <v>0</v>
      </c>
      <c r="DK142" s="6" t="s">
        <v>572</v>
      </c>
      <c r="DL142" s="28">
        <f>IFERROR(VLOOKUP(DK142,'Начисление очков 2023'!$V$4:$W$69,2,FALSE),0)</f>
        <v>0</v>
      </c>
      <c r="DM142" s="32" t="s">
        <v>572</v>
      </c>
      <c r="DN142" s="31">
        <f>IFERROR(VLOOKUP(DM142,'Начисление очков 2023'!$Q$4:$R$69,2,FALSE),0)</f>
        <v>0</v>
      </c>
      <c r="DO142" s="6" t="s">
        <v>572</v>
      </c>
      <c r="DP142" s="28">
        <f>IFERROR(VLOOKUP(DO142,'Начисление очков 2023'!$AA$4:$AB$69,2,FALSE),0)</f>
        <v>0</v>
      </c>
      <c r="DQ142" s="32" t="s">
        <v>572</v>
      </c>
      <c r="DR142" s="31">
        <f>IFERROR(VLOOKUP(DQ142,'Начисление очков 2023'!$AA$4:$AB$69,2,FALSE),0)</f>
        <v>0</v>
      </c>
      <c r="DS142" s="6" t="s">
        <v>572</v>
      </c>
      <c r="DT142" s="28">
        <f>IFERROR(VLOOKUP(DS142,'Начисление очков 2023'!$AA$4:$AB$69,2,FALSE),0)</f>
        <v>0</v>
      </c>
      <c r="DU142" s="32" t="s">
        <v>572</v>
      </c>
      <c r="DV142" s="31">
        <f>IFERROR(VLOOKUP(DU142,'Начисление очков 2023'!$AF$4:$AG$69,2,FALSE),0)</f>
        <v>0</v>
      </c>
      <c r="DW142" s="6" t="s">
        <v>572</v>
      </c>
      <c r="DX142" s="28">
        <f>IFERROR(VLOOKUP(DW142,'Начисление очков 2023'!$AA$4:$AB$69,2,FALSE),0)</f>
        <v>0</v>
      </c>
      <c r="DY142" s="32" t="s">
        <v>572</v>
      </c>
      <c r="DZ142" s="31">
        <f>IFERROR(VLOOKUP(DY142,'Начисление очков 2023'!$B$4:$C$69,2,FALSE),0)</f>
        <v>0</v>
      </c>
      <c r="EA142" s="6" t="s">
        <v>572</v>
      </c>
      <c r="EB142" s="28">
        <f>IFERROR(VLOOKUP(EA142,'Начисление очков 2023'!$AA$4:$AB$69,2,FALSE),0)</f>
        <v>0</v>
      </c>
      <c r="EC142" s="32" t="s">
        <v>572</v>
      </c>
      <c r="ED142" s="31">
        <f>IFERROR(VLOOKUP(EC142,'Начисление очков 2023'!$V$4:$W$69,2,FALSE),0)</f>
        <v>0</v>
      </c>
      <c r="EE142" s="6" t="s">
        <v>572</v>
      </c>
      <c r="EF142" s="28">
        <f>IFERROR(VLOOKUP(EE142,'Начисление очков 2023'!$AA$4:$AB$69,2,FALSE),0)</f>
        <v>0</v>
      </c>
      <c r="EG142" s="32" t="s">
        <v>572</v>
      </c>
      <c r="EH142" s="31">
        <f>IFERROR(VLOOKUP(EG142,'Начисление очков 2023'!$AA$4:$AB$69,2,FALSE),0)</f>
        <v>0</v>
      </c>
      <c r="EI142" s="6" t="s">
        <v>572</v>
      </c>
      <c r="EJ142" s="28">
        <f>IFERROR(VLOOKUP(EI142,'Начисление очков 2023'!$G$4:$H$69,2,FALSE),0)</f>
        <v>0</v>
      </c>
      <c r="EK142" s="32" t="s">
        <v>572</v>
      </c>
      <c r="EL142" s="31">
        <f>IFERROR(VLOOKUP(EK142,'Начисление очков 2023'!$V$4:$W$69,2,FALSE),0)</f>
        <v>0</v>
      </c>
      <c r="EM142" s="6" t="s">
        <v>572</v>
      </c>
      <c r="EN142" s="28">
        <f>IFERROR(VLOOKUP(EM142,'Начисление очков 2023'!$B$4:$C$101,2,FALSE),0)</f>
        <v>0</v>
      </c>
      <c r="EO142" s="32" t="s">
        <v>572</v>
      </c>
      <c r="EP142" s="31">
        <f>IFERROR(VLOOKUP(EO142,'Начисление очков 2023'!$AA$4:$AB$69,2,FALSE),0)</f>
        <v>0</v>
      </c>
      <c r="EQ142" s="6" t="s">
        <v>572</v>
      </c>
      <c r="ER142" s="28">
        <f>IFERROR(VLOOKUP(EQ142,'Начисление очков 2023'!$AF$4:$AG$69,2,FALSE),0)</f>
        <v>0</v>
      </c>
      <c r="ES142" s="32">
        <v>96</v>
      </c>
      <c r="ET142" s="31">
        <f>IFERROR(VLOOKUP(ES142,'Начисление очков 2023'!$B$4:$C$101,2,FALSE),0)</f>
        <v>1</v>
      </c>
      <c r="EU142" s="6" t="s">
        <v>572</v>
      </c>
      <c r="EV142" s="28">
        <f>IFERROR(VLOOKUP(EU142,'Начисление очков 2023'!$G$4:$H$69,2,FALSE),0)</f>
        <v>0</v>
      </c>
      <c r="EW142" s="32" t="s">
        <v>572</v>
      </c>
      <c r="EX142" s="31">
        <f>IFERROR(VLOOKUP(EW142,'Начисление очков 2023'!$AA$4:$AB$69,2,FALSE),0)</f>
        <v>0</v>
      </c>
      <c r="EY142" s="6" t="s">
        <v>572</v>
      </c>
      <c r="EZ142" s="28">
        <f>IFERROR(VLOOKUP(EY142,'Начисление очков 2023'!$AA$4:$AB$69,2,FALSE),0)</f>
        <v>0</v>
      </c>
      <c r="FA142" s="32" t="s">
        <v>572</v>
      </c>
      <c r="FB142" s="31">
        <f>IFERROR(VLOOKUP(FA142,'Начисление очков 2023'!$L$4:$M$69,2,FALSE),0)</f>
        <v>0</v>
      </c>
      <c r="FC142" s="6" t="s">
        <v>572</v>
      </c>
      <c r="FD142" s="28">
        <f>IFERROR(VLOOKUP(FC142,'Начисление очков 2023'!$AF$4:$AG$69,2,FALSE),0)</f>
        <v>0</v>
      </c>
      <c r="FE142" s="32" t="s">
        <v>572</v>
      </c>
      <c r="FF142" s="31">
        <f>IFERROR(VLOOKUP(FE142,'Начисление очков 2023'!$AA$4:$AB$69,2,FALSE),0)</f>
        <v>0</v>
      </c>
      <c r="FG142" s="6" t="s">
        <v>572</v>
      </c>
      <c r="FH142" s="28">
        <f>IFERROR(VLOOKUP(FG142,'Начисление очков 2023'!$G$4:$H$69,2,FALSE),0)</f>
        <v>0</v>
      </c>
      <c r="FI142" s="32" t="s">
        <v>572</v>
      </c>
      <c r="FJ142" s="31">
        <f>IFERROR(VLOOKUP(FI142,'Начисление очков 2023'!$AA$4:$AB$69,2,FALSE),0)</f>
        <v>0</v>
      </c>
      <c r="FK142" s="6" t="s">
        <v>572</v>
      </c>
      <c r="FL142" s="28">
        <f>IFERROR(VLOOKUP(FK142,'Начисление очков 2023'!$AA$4:$AB$69,2,FALSE),0)</f>
        <v>0</v>
      </c>
      <c r="FM142" s="32" t="s">
        <v>572</v>
      </c>
      <c r="FN142" s="31">
        <f>IFERROR(VLOOKUP(FM142,'Начисление очков 2023'!$AA$4:$AB$69,2,FALSE),0)</f>
        <v>0</v>
      </c>
      <c r="FO142" s="6" t="s">
        <v>572</v>
      </c>
      <c r="FP142" s="28">
        <f>IFERROR(VLOOKUP(FO142,'Начисление очков 2023'!$AF$4:$AG$69,2,FALSE),0)</f>
        <v>0</v>
      </c>
      <c r="FQ142" s="109">
        <v>133</v>
      </c>
      <c r="FR142" s="110" t="s">
        <v>563</v>
      </c>
      <c r="FS142" s="110"/>
      <c r="FT142" s="109">
        <v>4</v>
      </c>
      <c r="FU142" s="111"/>
      <c r="FV142" s="108">
        <v>98</v>
      </c>
      <c r="FW142" s="106">
        <v>0</v>
      </c>
      <c r="FX142" s="107" t="s">
        <v>563</v>
      </c>
      <c r="FY142" s="108">
        <v>98</v>
      </c>
      <c r="FZ142" s="127" t="s">
        <v>572</v>
      </c>
      <c r="GA142" s="121">
        <f>IFERROR(VLOOKUP(FZ142,'Начисление очков 2023'!$AA$4:$AB$69,2,FALSE),0)</f>
        <v>0</v>
      </c>
    </row>
    <row r="143" spans="1:183" ht="15.95" customHeight="1" x14ac:dyDescent="0.25">
      <c r="A143" s="1"/>
      <c r="B143" s="6" t="str">
        <f>IFERROR(INDEX('Ласт турнир'!$A$1:$A$96,MATCH($D143,'Ласт турнир'!$B$1:$B$96,0)),"")</f>
        <v/>
      </c>
      <c r="D143" s="39" t="s">
        <v>620</v>
      </c>
      <c r="E143" s="40">
        <f>E142+1</f>
        <v>134</v>
      </c>
      <c r="F143" s="59" t="str">
        <f>IF(FQ143=0," ",IF(FQ143-E143=0," ",FQ143-E143))</f>
        <v xml:space="preserve"> </v>
      </c>
      <c r="G143" s="44"/>
      <c r="H143" s="54">
        <v>3.5</v>
      </c>
      <c r="I143" s="134"/>
      <c r="J143" s="139">
        <f>AB143+AP143+BB143+BN143+BR143+SUMPRODUCT(LARGE((T143,V143,X143,Z143,AD143,AF143,AH143,AJ143,AL143,AN143,AR143,AT143,AV143,AX143,AZ143,BD143,BF143,BH143,BJ143,BL143,BP143,BT143,BV143,BX143,BZ143,CB143,CD143,CF143,CH143,CJ143,CL143,CN143,CP143,CR143,CT143,CV143,CX143,CZ143,DB143,DD143,DF143,DH143,DJ143,DL143,DN143,DP143,DR143,DT143,DV143,DX143,DZ143,EB143,ED143,EF143,EH143,EJ143,EL143,EN143,EP143,ER143,ET143,EV143,EX143,EZ143,FB143,FD143,FF143,FH143,FJ143,FL143,FN143,FP143),{1,2,3,4,5,6,7,8}))</f>
        <v>98</v>
      </c>
      <c r="K143" s="135">
        <f>J143-FV143</f>
        <v>0</v>
      </c>
      <c r="L143" s="140" t="str">
        <f>IF(SUMIF(S143:FP143,"&lt;0")&lt;&gt;0,SUMIF(S143:FP143,"&lt;0")*(-1)," ")</f>
        <v xml:space="preserve"> </v>
      </c>
      <c r="M143" s="141">
        <f>T143+V143+X143+Z143+AB143+AD143+AF143+AH143+AJ143+AL143+AN143+AP143+AR143+AT143+AV143+AX143+AZ143+BB143+BD143+BF143+BH143+BJ143+BL143+BN143+BP143+BR143+BT143+BV143+BX143+BZ143+CB143+CD143+CF143+CH143+CJ143+CL143+CN143+CP143+CR143+CT143+CV143+CX143+CZ143+DB143+DD143+DF143+DH143+DJ143+DL143+DN143+DP143+DR143+DT143+DV143+DX143+DZ143+EB143+ED143+EF143+EH143+EJ143+EL143+EN143+EP143+ER143+ET143+EV143+EX143+EZ143+FB143+FD143+FF143+FH143+FJ143+FL143+FN143+FP143</f>
        <v>100</v>
      </c>
      <c r="N143" s="135">
        <f>M143-FY143</f>
        <v>0</v>
      </c>
      <c r="O143" s="136">
        <f>ROUNDUP(COUNTIF(S143:FP143,"&gt; 0")/2,0)</f>
        <v>9</v>
      </c>
      <c r="P143" s="142">
        <f>IF(O143=0,"-",IF(O143-R143&gt;8,J143/(8+R143),J143/O143))</f>
        <v>12.25</v>
      </c>
      <c r="Q143" s="145">
        <f>IF(OR(M143=0,O143=0),"-",M143/O143)</f>
        <v>11.111111111111111</v>
      </c>
      <c r="R143" s="150">
        <f>+IF(AA143="",0,1)+IF(AO143="",0,1)++IF(BA143="",0,1)+IF(BM143="",0,1)+IF(BQ143="",0,1)</f>
        <v>0</v>
      </c>
      <c r="S143" s="6" t="s">
        <v>572</v>
      </c>
      <c r="T143" s="28">
        <f>IFERROR(VLOOKUP(S143,'Начисление очков 2024'!$AA$4:$AB$69,2,FALSE),0)</f>
        <v>0</v>
      </c>
      <c r="U143" s="32" t="s">
        <v>572</v>
      </c>
      <c r="V143" s="31">
        <f>IFERROR(VLOOKUP(U143,'Начисление очков 2024'!$AA$4:$AB$69,2,FALSE),0)</f>
        <v>0</v>
      </c>
      <c r="W143" s="6" t="s">
        <v>572</v>
      </c>
      <c r="X143" s="28">
        <f>IFERROR(VLOOKUP(W143,'Начисление очков 2024'!$L$4:$M$69,2,FALSE),0)</f>
        <v>0</v>
      </c>
      <c r="Y143" s="32" t="s">
        <v>572</v>
      </c>
      <c r="Z143" s="31">
        <f>IFERROR(VLOOKUP(Y143,'Начисление очков 2024'!$AA$4:$AB$69,2,FALSE),0)</f>
        <v>0</v>
      </c>
      <c r="AA143" s="6" t="s">
        <v>572</v>
      </c>
      <c r="AB143" s="28">
        <f>ROUND(IFERROR(VLOOKUP(AA143,'Начисление очков 2024'!$L$4:$M$69,2,FALSE),0)/4,0)</f>
        <v>0</v>
      </c>
      <c r="AC143" s="32" t="s">
        <v>572</v>
      </c>
      <c r="AD143" s="31">
        <f>IFERROR(VLOOKUP(AC143,'Начисление очков 2024'!$AA$4:$AB$69,2,FALSE),0)</f>
        <v>0</v>
      </c>
      <c r="AE143" s="6" t="s">
        <v>572</v>
      </c>
      <c r="AF143" s="28">
        <f>IFERROR(VLOOKUP(AE143,'Начисление очков 2024'!$AA$4:$AB$69,2,FALSE),0)</f>
        <v>0</v>
      </c>
      <c r="AG143" s="32">
        <v>12</v>
      </c>
      <c r="AH143" s="31">
        <f>IFERROR(VLOOKUP(AG143,'Начисление очков 2024'!$Q$4:$R$69,2,FALSE),0)</f>
        <v>23</v>
      </c>
      <c r="AI143" s="6" t="s">
        <v>572</v>
      </c>
      <c r="AJ143" s="28">
        <f>IFERROR(VLOOKUP(AI143,'Начисление очков 2024'!$AA$4:$AB$69,2,FALSE),0)</f>
        <v>0</v>
      </c>
      <c r="AK143" s="32" t="s">
        <v>572</v>
      </c>
      <c r="AL143" s="31">
        <f>IFERROR(VLOOKUP(AK143,'Начисление очков 2024'!$AA$4:$AB$69,2,FALSE),0)</f>
        <v>0</v>
      </c>
      <c r="AM143" s="6" t="s">
        <v>572</v>
      </c>
      <c r="AN143" s="28">
        <f>IFERROR(VLOOKUP(AM143,'Начисление очков 2023'!$AF$4:$AG$69,2,FALSE),0)</f>
        <v>0</v>
      </c>
      <c r="AO143" s="32" t="s">
        <v>572</v>
      </c>
      <c r="AP143" s="31">
        <f>ROUND(IFERROR(VLOOKUP(AO143,'Начисление очков 2024'!$G$4:$H$69,2,FALSE),0)/4,0)</f>
        <v>0</v>
      </c>
      <c r="AQ143" s="6">
        <v>4</v>
      </c>
      <c r="AR143" s="28">
        <f>IFERROR(VLOOKUP(AQ143,'Начисление очков 2024'!$AA$4:$AB$69,2,FALSE),0)</f>
        <v>15</v>
      </c>
      <c r="AS143" s="32">
        <v>48</v>
      </c>
      <c r="AT143" s="31">
        <f>IFERROR(VLOOKUP(AS143,'Начисление очков 2024'!$G$4:$H$69,2,FALSE),0)</f>
        <v>5</v>
      </c>
      <c r="AU143" s="6" t="s">
        <v>572</v>
      </c>
      <c r="AV143" s="28">
        <f>IFERROR(VLOOKUP(AU143,'Начисление очков 2023'!$V$4:$W$69,2,FALSE),0)</f>
        <v>0</v>
      </c>
      <c r="AW143" s="32" t="s">
        <v>572</v>
      </c>
      <c r="AX143" s="31">
        <f>IFERROR(VLOOKUP(AW143,'Начисление очков 2024'!$Q$4:$R$69,2,FALSE),0)</f>
        <v>0</v>
      </c>
      <c r="AY143" s="6" t="s">
        <v>572</v>
      </c>
      <c r="AZ143" s="28">
        <f>IFERROR(VLOOKUP(AY143,'Начисление очков 2024'!$AA$4:$AB$69,2,FALSE),0)</f>
        <v>0</v>
      </c>
      <c r="BA143" s="32" t="s">
        <v>572</v>
      </c>
      <c r="BB143" s="31">
        <f>ROUND(IFERROR(VLOOKUP(BA143,'Начисление очков 2024'!$G$4:$H$69,2,FALSE),0)/4,0)</f>
        <v>0</v>
      </c>
      <c r="BC143" s="6" t="s">
        <v>572</v>
      </c>
      <c r="BD143" s="28">
        <f>IFERROR(VLOOKUP(BC143,'Начисление очков 2023'!$AA$4:$AB$69,2,FALSE),0)</f>
        <v>0</v>
      </c>
      <c r="BE143" s="32" t="s">
        <v>572</v>
      </c>
      <c r="BF143" s="31">
        <f>IFERROR(VLOOKUP(BE143,'Начисление очков 2024'!$G$4:$H$69,2,FALSE),0)</f>
        <v>0</v>
      </c>
      <c r="BG143" s="6" t="s">
        <v>572</v>
      </c>
      <c r="BH143" s="28">
        <f>IFERROR(VLOOKUP(BG143,'Начисление очков 2024'!$Q$4:$R$69,2,FALSE),0)</f>
        <v>0</v>
      </c>
      <c r="BI143" s="32" t="s">
        <v>572</v>
      </c>
      <c r="BJ143" s="31">
        <f>IFERROR(VLOOKUP(BI143,'Начисление очков 2024'!$AA$4:$AB$69,2,FALSE),0)</f>
        <v>0</v>
      </c>
      <c r="BK143" s="6" t="s">
        <v>572</v>
      </c>
      <c r="BL143" s="28">
        <f>IFERROR(VLOOKUP(BK143,'Начисление очков 2023'!$V$4:$W$69,2,FALSE),0)</f>
        <v>0</v>
      </c>
      <c r="BM143" s="32" t="s">
        <v>572</v>
      </c>
      <c r="BN143" s="31">
        <f>ROUND(IFERROR(VLOOKUP(BM143,'Начисление очков 2023'!$L$4:$M$69,2,FALSE),0)/4,0)</f>
        <v>0</v>
      </c>
      <c r="BO143" s="6">
        <v>32</v>
      </c>
      <c r="BP143" s="28">
        <f>IFERROR(VLOOKUP(BO143,'Начисление очков 2023'!$AA$4:$AB$69,2,FALSE),0)</f>
        <v>2</v>
      </c>
      <c r="BQ143" s="32" t="s">
        <v>572</v>
      </c>
      <c r="BR143" s="31">
        <f>ROUND(IFERROR(VLOOKUP(BQ143,'Начисление очков 2023'!$L$4:$M$69,2,FALSE),0)/4,0)</f>
        <v>0</v>
      </c>
      <c r="BS143" s="6" t="s">
        <v>572</v>
      </c>
      <c r="BT143" s="28">
        <f>IFERROR(VLOOKUP(BS143,'Начисление очков 2023'!$AA$4:$AB$69,2,FALSE),0)</f>
        <v>0</v>
      </c>
      <c r="BU143" s="32" t="s">
        <v>572</v>
      </c>
      <c r="BV143" s="31">
        <f>IFERROR(VLOOKUP(BU143,'Начисление очков 2023'!$L$4:$M$69,2,FALSE),0)</f>
        <v>0</v>
      </c>
      <c r="BW143" s="6" t="s">
        <v>572</v>
      </c>
      <c r="BX143" s="28">
        <f>IFERROR(VLOOKUP(BW143,'Начисление очков 2023'!$AA$4:$AB$69,2,FALSE),0)</f>
        <v>0</v>
      </c>
      <c r="BY143" s="32" t="s">
        <v>572</v>
      </c>
      <c r="BZ143" s="31">
        <f>IFERROR(VLOOKUP(BY143,'Начисление очков 2023'!$AF$4:$AG$69,2,FALSE),0)</f>
        <v>0</v>
      </c>
      <c r="CA143" s="6" t="s">
        <v>572</v>
      </c>
      <c r="CB143" s="28">
        <f>IFERROR(VLOOKUP(CA143,'Начисление очков 2023'!$V$4:$W$69,2,FALSE),0)</f>
        <v>0</v>
      </c>
      <c r="CC143" s="32" t="s">
        <v>572</v>
      </c>
      <c r="CD143" s="31">
        <f>IFERROR(VLOOKUP(CC143,'Начисление очков 2023'!$AA$4:$AB$69,2,FALSE),0)</f>
        <v>0</v>
      </c>
      <c r="CE143" s="47"/>
      <c r="CF143" s="96"/>
      <c r="CG143" s="32" t="s">
        <v>572</v>
      </c>
      <c r="CH143" s="31">
        <f>IFERROR(VLOOKUP(CG143,'Начисление очков 2023'!$AA$4:$AB$69,2,FALSE),0)</f>
        <v>0</v>
      </c>
      <c r="CI143" s="6">
        <v>72</v>
      </c>
      <c r="CJ143" s="28">
        <f>IFERROR(VLOOKUP(CI143,'Начисление очков 2023_1'!$B$4:$C$117,2,FALSE),0)</f>
        <v>11</v>
      </c>
      <c r="CK143" s="32">
        <v>24</v>
      </c>
      <c r="CL143" s="31">
        <f>IFERROR(VLOOKUP(CK143,'Начисление очков 2023'!$V$4:$W$69,2,FALSE),0)</f>
        <v>7</v>
      </c>
      <c r="CM143" s="6" t="s">
        <v>572</v>
      </c>
      <c r="CN143" s="28">
        <f>IFERROR(VLOOKUP(CM143,'Начисление очков 2023'!$AF$4:$AG$69,2,FALSE),0)</f>
        <v>0</v>
      </c>
      <c r="CO143" s="32" t="s">
        <v>572</v>
      </c>
      <c r="CP143" s="31">
        <f>IFERROR(VLOOKUP(CO143,'Начисление очков 2023'!$G$4:$H$69,2,FALSE),0)</f>
        <v>0</v>
      </c>
      <c r="CQ143" s="6" t="s">
        <v>572</v>
      </c>
      <c r="CR143" s="28">
        <f>IFERROR(VLOOKUP(CQ143,'Начисление очков 2023'!$AA$4:$AB$69,2,FALSE),0)</f>
        <v>0</v>
      </c>
      <c r="CS143" s="32" t="s">
        <v>572</v>
      </c>
      <c r="CT143" s="31">
        <f>IFERROR(VLOOKUP(CS143,'Начисление очков 2023'!$Q$4:$R$69,2,FALSE),0)</f>
        <v>0</v>
      </c>
      <c r="CU143" s="6" t="s">
        <v>572</v>
      </c>
      <c r="CV143" s="28">
        <f>IFERROR(VLOOKUP(CU143,'Начисление очков 2023'!$AF$4:$AG$69,2,FALSE),0)</f>
        <v>0</v>
      </c>
      <c r="CW143" s="32" t="s">
        <v>572</v>
      </c>
      <c r="CX143" s="31">
        <f>IFERROR(VLOOKUP(CW143,'Начисление очков 2023'!$AA$4:$AB$69,2,FALSE),0)</f>
        <v>0</v>
      </c>
      <c r="CY143" s="6" t="s">
        <v>572</v>
      </c>
      <c r="CZ143" s="28">
        <f>IFERROR(VLOOKUP(CY143,'Начисление очков 2023'!$AA$4:$AB$69,2,FALSE),0)</f>
        <v>0</v>
      </c>
      <c r="DA143" s="32" t="s">
        <v>572</v>
      </c>
      <c r="DB143" s="31">
        <f>IFERROR(VLOOKUP(DA143,'Начисление очков 2023'!$L$4:$M$69,2,FALSE),0)</f>
        <v>0</v>
      </c>
      <c r="DC143" s="6">
        <v>32</v>
      </c>
      <c r="DD143" s="28">
        <f>IFERROR(VLOOKUP(DC143,'Начисление очков 2023'!$L$4:$M$69,2,FALSE),0)</f>
        <v>10</v>
      </c>
      <c r="DE143" s="32" t="s">
        <v>572</v>
      </c>
      <c r="DF143" s="31">
        <f>IFERROR(VLOOKUP(DE143,'Начисление очков 2023'!$G$4:$H$69,2,FALSE),0)</f>
        <v>0</v>
      </c>
      <c r="DG143" s="6" t="s">
        <v>572</v>
      </c>
      <c r="DH143" s="28">
        <f>IFERROR(VLOOKUP(DG143,'Начисление очков 2023'!$AA$4:$AB$69,2,FALSE),0)</f>
        <v>0</v>
      </c>
      <c r="DI143" s="32" t="s">
        <v>572</v>
      </c>
      <c r="DJ143" s="31">
        <f>IFERROR(VLOOKUP(DI143,'Начисление очков 2023'!$AF$4:$AG$69,2,FALSE),0)</f>
        <v>0</v>
      </c>
      <c r="DK143" s="6" t="s">
        <v>572</v>
      </c>
      <c r="DL143" s="28">
        <f>IFERROR(VLOOKUP(DK143,'Начисление очков 2023'!$V$4:$W$69,2,FALSE),0)</f>
        <v>0</v>
      </c>
      <c r="DM143" s="32" t="s">
        <v>572</v>
      </c>
      <c r="DN143" s="31">
        <f>IFERROR(VLOOKUP(DM143,'Начисление очков 2023'!$Q$4:$R$69,2,FALSE),0)</f>
        <v>0</v>
      </c>
      <c r="DO143" s="6" t="s">
        <v>572</v>
      </c>
      <c r="DP143" s="28">
        <f>IFERROR(VLOOKUP(DO143,'Начисление очков 2023'!$AA$4:$AB$69,2,FALSE),0)</f>
        <v>0</v>
      </c>
      <c r="DQ143" s="32" t="s">
        <v>572</v>
      </c>
      <c r="DR143" s="31">
        <f>IFERROR(VLOOKUP(DQ143,'Начисление очков 2023'!$AA$4:$AB$69,2,FALSE),0)</f>
        <v>0</v>
      </c>
      <c r="DS143" s="6" t="s">
        <v>572</v>
      </c>
      <c r="DT143" s="28">
        <f>IFERROR(VLOOKUP(DS143,'Начисление очков 2023'!$AA$4:$AB$69,2,FALSE),0)</f>
        <v>0</v>
      </c>
      <c r="DU143" s="32" t="s">
        <v>572</v>
      </c>
      <c r="DV143" s="31">
        <f>IFERROR(VLOOKUP(DU143,'Начисление очков 2023'!$AF$4:$AG$69,2,FALSE),0)</f>
        <v>0</v>
      </c>
      <c r="DW143" s="6" t="s">
        <v>572</v>
      </c>
      <c r="DX143" s="28">
        <f>IFERROR(VLOOKUP(DW143,'Начисление очков 2023'!$AA$4:$AB$69,2,FALSE),0)</f>
        <v>0</v>
      </c>
      <c r="DY143" s="32" t="s">
        <v>572</v>
      </c>
      <c r="DZ143" s="31">
        <f>IFERROR(VLOOKUP(DY143,'Начисление очков 2023'!$B$4:$C$69,2,FALSE),0)</f>
        <v>0</v>
      </c>
      <c r="EA143" s="6" t="s">
        <v>572</v>
      </c>
      <c r="EB143" s="28">
        <f>IFERROR(VLOOKUP(EA143,'Начисление очков 2023'!$AA$4:$AB$69,2,FALSE),0)</f>
        <v>0</v>
      </c>
      <c r="EC143" s="32" t="s">
        <v>572</v>
      </c>
      <c r="ED143" s="31">
        <f>IFERROR(VLOOKUP(EC143,'Начисление очков 2023'!$V$4:$W$69,2,FALSE),0)</f>
        <v>0</v>
      </c>
      <c r="EE143" s="6" t="s">
        <v>572</v>
      </c>
      <c r="EF143" s="28">
        <f>IFERROR(VLOOKUP(EE143,'Начисление очков 2023'!$AA$4:$AB$69,2,FALSE),0)</f>
        <v>0</v>
      </c>
      <c r="EG143" s="32" t="s">
        <v>572</v>
      </c>
      <c r="EH143" s="31">
        <f>IFERROR(VLOOKUP(EG143,'Начисление очков 2023'!$AA$4:$AB$69,2,FALSE),0)</f>
        <v>0</v>
      </c>
      <c r="EI143" s="6" t="s">
        <v>572</v>
      </c>
      <c r="EJ143" s="28">
        <f>IFERROR(VLOOKUP(EI143,'Начисление очков 2023'!$G$4:$H$69,2,FALSE),0)</f>
        <v>0</v>
      </c>
      <c r="EK143" s="32" t="s">
        <v>572</v>
      </c>
      <c r="EL143" s="31">
        <f>IFERROR(VLOOKUP(EK143,'Начисление очков 2023'!$V$4:$W$69,2,FALSE),0)</f>
        <v>0</v>
      </c>
      <c r="EM143" s="6">
        <v>64</v>
      </c>
      <c r="EN143" s="28">
        <f>IFERROR(VLOOKUP(EM143,'Начисление очков 2023'!$B$4:$C$101,2,FALSE),0)</f>
        <v>14</v>
      </c>
      <c r="EO143" s="32" t="s">
        <v>572</v>
      </c>
      <c r="EP143" s="31">
        <f>IFERROR(VLOOKUP(EO143,'Начисление очков 2023'!$AA$4:$AB$69,2,FALSE),0)</f>
        <v>0</v>
      </c>
      <c r="EQ143" s="6" t="s">
        <v>572</v>
      </c>
      <c r="ER143" s="28">
        <f>IFERROR(VLOOKUP(EQ143,'Начисление очков 2023'!$AF$4:$AG$69,2,FALSE),0)</f>
        <v>0</v>
      </c>
      <c r="ES143" s="32">
        <v>66</v>
      </c>
      <c r="ET143" s="31">
        <f>IFERROR(VLOOKUP(ES143,'Начисление очков 2023'!$B$4:$C$101,2,FALSE),0)</f>
        <v>13</v>
      </c>
      <c r="EU143" s="6" t="s">
        <v>572</v>
      </c>
      <c r="EV143" s="28">
        <f>IFERROR(VLOOKUP(EU143,'Начисление очков 2023'!$G$4:$H$69,2,FALSE),0)</f>
        <v>0</v>
      </c>
      <c r="EW143" s="32" t="s">
        <v>572</v>
      </c>
      <c r="EX143" s="31">
        <f>IFERROR(VLOOKUP(EW143,'Начисление очков 2023'!$AA$4:$AB$69,2,FALSE),0)</f>
        <v>0</v>
      </c>
      <c r="EY143" s="6" t="s">
        <v>572</v>
      </c>
      <c r="EZ143" s="28">
        <f>IFERROR(VLOOKUP(EY143,'Начисление очков 2023'!$AA$4:$AB$69,2,FALSE),0)</f>
        <v>0</v>
      </c>
      <c r="FA143" s="32" t="s">
        <v>572</v>
      </c>
      <c r="FB143" s="31">
        <f>IFERROR(VLOOKUP(FA143,'Начисление очков 2023'!$L$4:$M$69,2,FALSE),0)</f>
        <v>0</v>
      </c>
      <c r="FC143" s="6" t="s">
        <v>572</v>
      </c>
      <c r="FD143" s="28">
        <f>IFERROR(VLOOKUP(FC143,'Начисление очков 2023'!$AF$4:$AG$69,2,FALSE),0)</f>
        <v>0</v>
      </c>
      <c r="FE143" s="32" t="s">
        <v>572</v>
      </c>
      <c r="FF143" s="31">
        <f>IFERROR(VLOOKUP(FE143,'Начисление очков 2023'!$AA$4:$AB$69,2,FALSE),0)</f>
        <v>0</v>
      </c>
      <c r="FG143" s="6" t="s">
        <v>572</v>
      </c>
      <c r="FH143" s="28">
        <f>IFERROR(VLOOKUP(FG143,'Начисление очков 2023'!$G$4:$H$69,2,FALSE),0)</f>
        <v>0</v>
      </c>
      <c r="FI143" s="32" t="s">
        <v>572</v>
      </c>
      <c r="FJ143" s="31">
        <f>IFERROR(VLOOKUP(FI143,'Начисление очков 2023'!$AA$4:$AB$69,2,FALSE),0)</f>
        <v>0</v>
      </c>
      <c r="FK143" s="6" t="s">
        <v>572</v>
      </c>
      <c r="FL143" s="28">
        <f>IFERROR(VLOOKUP(FK143,'Начисление очков 2023'!$AA$4:$AB$69,2,FALSE),0)</f>
        <v>0</v>
      </c>
      <c r="FM143" s="32" t="s">
        <v>572</v>
      </c>
      <c r="FN143" s="31">
        <f>IFERROR(VLOOKUP(FM143,'Начисление очков 2023'!$AA$4:$AB$69,2,FALSE),0)</f>
        <v>0</v>
      </c>
      <c r="FO143" s="6" t="s">
        <v>572</v>
      </c>
      <c r="FP143" s="28">
        <f>IFERROR(VLOOKUP(FO143,'Начисление очков 2023'!$AF$4:$AG$69,2,FALSE),0)</f>
        <v>0</v>
      </c>
      <c r="FQ143" s="109">
        <v>134</v>
      </c>
      <c r="FR143" s="110" t="s">
        <v>563</v>
      </c>
      <c r="FS143" s="110"/>
      <c r="FT143" s="109">
        <v>3.5</v>
      </c>
      <c r="FU143" s="111"/>
      <c r="FV143" s="108">
        <v>98</v>
      </c>
      <c r="FW143" s="106">
        <v>0</v>
      </c>
      <c r="FX143" s="107" t="s">
        <v>563</v>
      </c>
      <c r="FY143" s="108">
        <v>100</v>
      </c>
      <c r="FZ143" s="127" t="s">
        <v>572</v>
      </c>
      <c r="GA143" s="121">
        <f>IFERROR(VLOOKUP(FZ143,'Начисление очков 2023'!$AA$4:$AB$69,2,FALSE),0)</f>
        <v>0</v>
      </c>
    </row>
    <row r="144" spans="1:183" ht="15.95" customHeight="1" x14ac:dyDescent="0.25">
      <c r="A144" s="1"/>
      <c r="B144" s="6" t="str">
        <f>IFERROR(INDEX('Ласт турнир'!$A$1:$A$96,MATCH($D144,'Ласт турнир'!$B$1:$B$96,0)),"")</f>
        <v/>
      </c>
      <c r="C144" s="1"/>
      <c r="D144" s="39" t="s">
        <v>236</v>
      </c>
      <c r="E144" s="40">
        <f>E143+1</f>
        <v>135</v>
      </c>
      <c r="F144" s="59">
        <f>IF(FQ144=0," ",IF(FQ144-E144=0," ",FQ144-E144))</f>
        <v>1</v>
      </c>
      <c r="G144" s="44"/>
      <c r="H144" s="54">
        <v>4</v>
      </c>
      <c r="I144" s="134"/>
      <c r="J144" s="139">
        <f>AB144+AP144+BB144+BN144+BR144+SUMPRODUCT(LARGE((T144,V144,X144,Z144,AD144,AF144,AH144,AJ144,AL144,AN144,AR144,AT144,AV144,AX144,AZ144,BD144,BF144,BH144,BJ144,BL144,BP144,BT144,BV144,BX144,BZ144,CB144,CD144,CF144,CH144,CJ144,CL144,CN144,CP144,CR144,CT144,CV144,CX144,CZ144,DB144,DD144,DF144,DH144,DJ144,DL144,DN144,DP144,DR144,DT144,DV144,DX144,DZ144,EB144,ED144,EF144,EH144,EJ144,EL144,EN144,EP144,ER144,ET144,EV144,EX144,EZ144,FB144,FD144,FF144,FH144,FJ144,FL144,FN144,FP144),{1,2,3,4,5,6,7,8}))</f>
        <v>90</v>
      </c>
      <c r="K144" s="135">
        <f>J144-FV144</f>
        <v>0</v>
      </c>
      <c r="L144" s="140" t="str">
        <f>IF(SUMIF(S144:FP144,"&lt;0")&lt;&gt;0,SUMIF(S144:FP144,"&lt;0")*(-1)," ")</f>
        <v xml:space="preserve"> </v>
      </c>
      <c r="M144" s="141">
        <f>T144+V144+X144+Z144+AB144+AD144+AF144+AH144+AJ144+AL144+AN144+AP144+AR144+AT144+AV144+AX144+AZ144+BB144+BD144+BF144+BH144+BJ144+BL144+BN144+BP144+BR144+BT144+BV144+BX144+BZ144+CB144+CD144+CF144+CH144+CJ144+CL144+CN144+CP144+CR144+CT144+CV144+CX144+CZ144+DB144+DD144+DF144+DH144+DJ144+DL144+DN144+DP144+DR144+DT144+DV144+DX144+DZ144+EB144+ED144+EF144+EH144+EJ144+EL144+EN144+EP144+ER144+ET144+EV144+EX144+EZ144+FB144+FD144+FF144+FH144+FJ144+FL144+FN144+FP144</f>
        <v>90</v>
      </c>
      <c r="N144" s="135">
        <f>M144-FY144</f>
        <v>0</v>
      </c>
      <c r="O144" s="136">
        <f>ROUNDUP(COUNTIF(S144:FP144,"&gt; 0")/2,0)</f>
        <v>1</v>
      </c>
      <c r="P144" s="142">
        <f>IF(O144=0,"-",IF(O144-R144&gt;8,J144/(8+R144),J144/O144))</f>
        <v>90</v>
      </c>
      <c r="Q144" s="145">
        <f>IF(OR(M144=0,O144=0),"-",M144/O144)</f>
        <v>90</v>
      </c>
      <c r="R144" s="150">
        <f>+IF(AA144="",0,1)+IF(AO144="",0,1)++IF(BA144="",0,1)+IF(BM144="",0,1)+IF(BQ144="",0,1)</f>
        <v>1</v>
      </c>
      <c r="S144" s="6" t="s">
        <v>572</v>
      </c>
      <c r="T144" s="28">
        <f>IFERROR(VLOOKUP(S144,'Начисление очков 2024'!$AA$4:$AB$69,2,FALSE),0)</f>
        <v>0</v>
      </c>
      <c r="U144" s="32" t="s">
        <v>572</v>
      </c>
      <c r="V144" s="31">
        <f>IFERROR(VLOOKUP(U144,'Начисление очков 2024'!$AA$4:$AB$69,2,FALSE),0)</f>
        <v>0</v>
      </c>
      <c r="W144" s="6" t="s">
        <v>572</v>
      </c>
      <c r="X144" s="28">
        <f>IFERROR(VLOOKUP(W144,'Начисление очков 2024'!$L$4:$M$69,2,FALSE),0)</f>
        <v>0</v>
      </c>
      <c r="Y144" s="32" t="s">
        <v>572</v>
      </c>
      <c r="Z144" s="31">
        <f>IFERROR(VLOOKUP(Y144,'Начисление очков 2024'!$AA$4:$AB$69,2,FALSE),0)</f>
        <v>0</v>
      </c>
      <c r="AA144" s="6">
        <v>1</v>
      </c>
      <c r="AB144" s="28">
        <f>ROUND(IFERROR(VLOOKUP(AA144,'Начисление очков 2024'!$L$4:$M$69,2,FALSE),0)/4,0)</f>
        <v>90</v>
      </c>
      <c r="AC144" s="32" t="s">
        <v>572</v>
      </c>
      <c r="AD144" s="31">
        <f>IFERROR(VLOOKUP(AC144,'Начисление очков 2024'!$AA$4:$AB$69,2,FALSE),0)</f>
        <v>0</v>
      </c>
      <c r="AE144" s="6" t="s">
        <v>572</v>
      </c>
      <c r="AF144" s="28">
        <f>IFERROR(VLOOKUP(AE144,'Начисление очков 2024'!$AA$4:$AB$69,2,FALSE),0)</f>
        <v>0</v>
      </c>
      <c r="AG144" s="32" t="s">
        <v>572</v>
      </c>
      <c r="AH144" s="31">
        <f>IFERROR(VLOOKUP(AG144,'Начисление очков 2024'!$Q$4:$R$69,2,FALSE),0)</f>
        <v>0</v>
      </c>
      <c r="AI144" s="6" t="s">
        <v>572</v>
      </c>
      <c r="AJ144" s="28">
        <f>IFERROR(VLOOKUP(AI144,'Начисление очков 2024'!$AA$4:$AB$69,2,FALSE),0)</f>
        <v>0</v>
      </c>
      <c r="AK144" s="32" t="s">
        <v>572</v>
      </c>
      <c r="AL144" s="31">
        <f>IFERROR(VLOOKUP(AK144,'Начисление очков 2024'!$AA$4:$AB$69,2,FALSE),0)</f>
        <v>0</v>
      </c>
      <c r="AM144" s="6" t="s">
        <v>572</v>
      </c>
      <c r="AN144" s="28">
        <f>IFERROR(VLOOKUP(AM144,'Начисление очков 2023'!$AF$4:$AG$69,2,FALSE),0)</f>
        <v>0</v>
      </c>
      <c r="AO144" s="32" t="s">
        <v>572</v>
      </c>
      <c r="AP144" s="31">
        <f>ROUND(IFERROR(VLOOKUP(AO144,'Начисление очков 2024'!$G$4:$H$69,2,FALSE),0)/4,0)</f>
        <v>0</v>
      </c>
      <c r="AQ144" s="6" t="s">
        <v>572</v>
      </c>
      <c r="AR144" s="28">
        <f>IFERROR(VLOOKUP(AQ144,'Начисление очков 2024'!$AA$4:$AB$69,2,FALSE),0)</f>
        <v>0</v>
      </c>
      <c r="AS144" s="32" t="s">
        <v>572</v>
      </c>
      <c r="AT144" s="31">
        <f>IFERROR(VLOOKUP(AS144,'Начисление очков 2024'!$G$4:$H$69,2,FALSE),0)</f>
        <v>0</v>
      </c>
      <c r="AU144" s="6" t="s">
        <v>572</v>
      </c>
      <c r="AV144" s="28">
        <f>IFERROR(VLOOKUP(AU144,'Начисление очков 2023'!$V$4:$W$69,2,FALSE),0)</f>
        <v>0</v>
      </c>
      <c r="AW144" s="32" t="s">
        <v>572</v>
      </c>
      <c r="AX144" s="31">
        <f>IFERROR(VLOOKUP(AW144,'Начисление очков 2024'!$Q$4:$R$69,2,FALSE),0)</f>
        <v>0</v>
      </c>
      <c r="AY144" s="6" t="s">
        <v>572</v>
      </c>
      <c r="AZ144" s="28">
        <f>IFERROR(VLOOKUP(AY144,'Начисление очков 2024'!$AA$4:$AB$69,2,FALSE),0)</f>
        <v>0</v>
      </c>
      <c r="BA144" s="32" t="s">
        <v>572</v>
      </c>
      <c r="BB144" s="31">
        <f>ROUND(IFERROR(VLOOKUP(BA144,'Начисление очков 2024'!$G$4:$H$69,2,FALSE),0)/4,0)</f>
        <v>0</v>
      </c>
      <c r="BC144" s="6" t="s">
        <v>572</v>
      </c>
      <c r="BD144" s="28">
        <f>IFERROR(VLOOKUP(BC144,'Начисление очков 2023'!$AA$4:$AB$69,2,FALSE),0)</f>
        <v>0</v>
      </c>
      <c r="BE144" s="32" t="s">
        <v>572</v>
      </c>
      <c r="BF144" s="31">
        <f>IFERROR(VLOOKUP(BE144,'Начисление очков 2024'!$G$4:$H$69,2,FALSE),0)</f>
        <v>0</v>
      </c>
      <c r="BG144" s="6" t="s">
        <v>572</v>
      </c>
      <c r="BH144" s="28">
        <f>IFERROR(VLOOKUP(BG144,'Начисление очков 2024'!$Q$4:$R$69,2,FALSE),0)</f>
        <v>0</v>
      </c>
      <c r="BI144" s="32" t="s">
        <v>572</v>
      </c>
      <c r="BJ144" s="31">
        <f>IFERROR(VLOOKUP(BI144,'Начисление очков 2024'!$AA$4:$AB$69,2,FALSE),0)</f>
        <v>0</v>
      </c>
      <c r="BK144" s="6" t="s">
        <v>572</v>
      </c>
      <c r="BL144" s="28">
        <f>IFERROR(VLOOKUP(BK144,'Начисление очков 2023'!$V$4:$W$69,2,FALSE),0)</f>
        <v>0</v>
      </c>
      <c r="BM144" s="32" t="s">
        <v>572</v>
      </c>
      <c r="BN144" s="31">
        <f>ROUND(IFERROR(VLOOKUP(BM144,'Начисление очков 2023'!$L$4:$M$69,2,FALSE),0)/4,0)</f>
        <v>0</v>
      </c>
      <c r="BO144" s="6" t="s">
        <v>572</v>
      </c>
      <c r="BP144" s="28">
        <f>IFERROR(VLOOKUP(BO144,'Начисление очков 2023'!$AA$4:$AB$69,2,FALSE),0)</f>
        <v>0</v>
      </c>
      <c r="BQ144" s="32" t="s">
        <v>572</v>
      </c>
      <c r="BR144" s="31">
        <f>ROUND(IFERROR(VLOOKUP(BQ144,'Начисление очков 2023'!$L$4:$M$69,2,FALSE),0)/4,0)</f>
        <v>0</v>
      </c>
      <c r="BS144" s="6" t="s">
        <v>572</v>
      </c>
      <c r="BT144" s="28">
        <f>IFERROR(VLOOKUP(BS144,'Начисление очков 2023'!$AA$4:$AB$69,2,FALSE),0)</f>
        <v>0</v>
      </c>
      <c r="BU144" s="32" t="s">
        <v>572</v>
      </c>
      <c r="BV144" s="31">
        <f>IFERROR(VLOOKUP(BU144,'Начисление очков 2023'!$L$4:$M$69,2,FALSE),0)</f>
        <v>0</v>
      </c>
      <c r="BW144" s="6" t="s">
        <v>572</v>
      </c>
      <c r="BX144" s="28">
        <f>IFERROR(VLOOKUP(BW144,'Начисление очков 2023'!$AA$4:$AB$69,2,FALSE),0)</f>
        <v>0</v>
      </c>
      <c r="BY144" s="32" t="s">
        <v>572</v>
      </c>
      <c r="BZ144" s="31">
        <f>IFERROR(VLOOKUP(BY144,'Начисление очков 2023'!$AF$4:$AG$69,2,FALSE),0)</f>
        <v>0</v>
      </c>
      <c r="CA144" s="6" t="s">
        <v>572</v>
      </c>
      <c r="CB144" s="28">
        <f>IFERROR(VLOOKUP(CA144,'Начисление очков 2023'!$V$4:$W$69,2,FALSE),0)</f>
        <v>0</v>
      </c>
      <c r="CC144" s="32" t="s">
        <v>572</v>
      </c>
      <c r="CD144" s="31">
        <f>IFERROR(VLOOKUP(CC144,'Начисление очков 2023'!$AA$4:$AB$69,2,FALSE),0)</f>
        <v>0</v>
      </c>
      <c r="CE144" s="47"/>
      <c r="CF144" s="96"/>
      <c r="CG144" s="32" t="s">
        <v>572</v>
      </c>
      <c r="CH144" s="31">
        <f>IFERROR(VLOOKUP(CG144,'Начисление очков 2023'!$AA$4:$AB$69,2,FALSE),0)</f>
        <v>0</v>
      </c>
      <c r="CI144" s="6" t="s">
        <v>572</v>
      </c>
      <c r="CJ144" s="28">
        <f>IFERROR(VLOOKUP(CI144,'Начисление очков 2023_1'!$B$4:$C$117,2,FALSE),0)</f>
        <v>0</v>
      </c>
      <c r="CK144" s="32" t="s">
        <v>572</v>
      </c>
      <c r="CL144" s="31">
        <f>IFERROR(VLOOKUP(CK144,'Начисление очков 2023'!$V$4:$W$69,2,FALSE),0)</f>
        <v>0</v>
      </c>
      <c r="CM144" s="6" t="s">
        <v>572</v>
      </c>
      <c r="CN144" s="28">
        <f>IFERROR(VLOOKUP(CM144,'Начисление очков 2023'!$AF$4:$AG$69,2,FALSE),0)</f>
        <v>0</v>
      </c>
      <c r="CO144" s="32" t="s">
        <v>572</v>
      </c>
      <c r="CP144" s="31">
        <f>IFERROR(VLOOKUP(CO144,'Начисление очков 2023'!$G$4:$H$69,2,FALSE),0)</f>
        <v>0</v>
      </c>
      <c r="CQ144" s="6" t="s">
        <v>572</v>
      </c>
      <c r="CR144" s="28">
        <f>IFERROR(VLOOKUP(CQ144,'Начисление очков 2023'!$AA$4:$AB$69,2,FALSE),0)</f>
        <v>0</v>
      </c>
      <c r="CS144" s="32" t="s">
        <v>572</v>
      </c>
      <c r="CT144" s="31">
        <f>IFERROR(VLOOKUP(CS144,'Начисление очков 2023'!$Q$4:$R$69,2,FALSE),0)</f>
        <v>0</v>
      </c>
      <c r="CU144" s="6" t="s">
        <v>572</v>
      </c>
      <c r="CV144" s="28">
        <f>IFERROR(VLOOKUP(CU144,'Начисление очков 2023'!$AF$4:$AG$69,2,FALSE),0)</f>
        <v>0</v>
      </c>
      <c r="CW144" s="32" t="s">
        <v>572</v>
      </c>
      <c r="CX144" s="31">
        <f>IFERROR(VLOOKUP(CW144,'Начисление очков 2023'!$AA$4:$AB$69,2,FALSE),0)</f>
        <v>0</v>
      </c>
      <c r="CY144" s="6" t="s">
        <v>572</v>
      </c>
      <c r="CZ144" s="28">
        <f>IFERROR(VLOOKUP(CY144,'Начисление очков 2023'!$AA$4:$AB$69,2,FALSE),0)</f>
        <v>0</v>
      </c>
      <c r="DA144" s="32" t="s">
        <v>572</v>
      </c>
      <c r="DB144" s="31">
        <f>IFERROR(VLOOKUP(DA144,'Начисление очков 2023'!$L$4:$M$69,2,FALSE),0)</f>
        <v>0</v>
      </c>
      <c r="DC144" s="6" t="s">
        <v>572</v>
      </c>
      <c r="DD144" s="28">
        <f>IFERROR(VLOOKUP(DC144,'Начисление очков 2023'!$L$4:$M$69,2,FALSE),0)</f>
        <v>0</v>
      </c>
      <c r="DE144" s="32" t="s">
        <v>572</v>
      </c>
      <c r="DF144" s="31">
        <f>IFERROR(VLOOKUP(DE144,'Начисление очков 2023'!$G$4:$H$69,2,FALSE),0)</f>
        <v>0</v>
      </c>
      <c r="DG144" s="6" t="s">
        <v>572</v>
      </c>
      <c r="DH144" s="28">
        <f>IFERROR(VLOOKUP(DG144,'Начисление очков 2023'!$AA$4:$AB$69,2,FALSE),0)</f>
        <v>0</v>
      </c>
      <c r="DI144" s="32" t="s">
        <v>572</v>
      </c>
      <c r="DJ144" s="31">
        <f>IFERROR(VLOOKUP(DI144,'Начисление очков 2023'!$AF$4:$AG$69,2,FALSE),0)</f>
        <v>0</v>
      </c>
      <c r="DK144" s="6" t="s">
        <v>572</v>
      </c>
      <c r="DL144" s="28">
        <f>IFERROR(VLOOKUP(DK144,'Начисление очков 2023'!$V$4:$W$69,2,FALSE),0)</f>
        <v>0</v>
      </c>
      <c r="DM144" s="32" t="s">
        <v>572</v>
      </c>
      <c r="DN144" s="31">
        <f>IFERROR(VLOOKUP(DM144,'Начисление очков 2023'!$Q$4:$R$69,2,FALSE),0)</f>
        <v>0</v>
      </c>
      <c r="DO144" s="6" t="s">
        <v>572</v>
      </c>
      <c r="DP144" s="28">
        <f>IFERROR(VLOOKUP(DO144,'Начисление очков 2023'!$AA$4:$AB$69,2,FALSE),0)</f>
        <v>0</v>
      </c>
      <c r="DQ144" s="32" t="s">
        <v>572</v>
      </c>
      <c r="DR144" s="31">
        <f>IFERROR(VLOOKUP(DQ144,'Начисление очков 2023'!$AA$4:$AB$69,2,FALSE),0)</f>
        <v>0</v>
      </c>
      <c r="DS144" s="6" t="s">
        <v>572</v>
      </c>
      <c r="DT144" s="28">
        <f>IFERROR(VLOOKUP(DS144,'Начисление очков 2023'!$AA$4:$AB$69,2,FALSE),0)</f>
        <v>0</v>
      </c>
      <c r="DU144" s="32" t="s">
        <v>572</v>
      </c>
      <c r="DV144" s="31">
        <f>IFERROR(VLOOKUP(DU144,'Начисление очков 2023'!$AF$4:$AG$69,2,FALSE),0)</f>
        <v>0</v>
      </c>
      <c r="DW144" s="6" t="s">
        <v>572</v>
      </c>
      <c r="DX144" s="28">
        <f>IFERROR(VLOOKUP(DW144,'Начисление очков 2023'!$AA$4:$AB$69,2,FALSE),0)</f>
        <v>0</v>
      </c>
      <c r="DY144" s="32" t="s">
        <v>572</v>
      </c>
      <c r="DZ144" s="31">
        <f>IFERROR(VLOOKUP(DY144,'Начисление очков 2023'!$B$4:$C$69,2,FALSE),0)</f>
        <v>0</v>
      </c>
      <c r="EA144" s="6" t="s">
        <v>572</v>
      </c>
      <c r="EB144" s="28">
        <f>IFERROR(VLOOKUP(EA144,'Начисление очков 2023'!$AA$4:$AB$69,2,FALSE),0)</f>
        <v>0</v>
      </c>
      <c r="EC144" s="32" t="s">
        <v>572</v>
      </c>
      <c r="ED144" s="31">
        <f>IFERROR(VLOOKUP(EC144,'Начисление очков 2023'!$V$4:$W$69,2,FALSE),0)</f>
        <v>0</v>
      </c>
      <c r="EE144" s="6" t="s">
        <v>572</v>
      </c>
      <c r="EF144" s="28">
        <f>IFERROR(VLOOKUP(EE144,'Начисление очков 2023'!$AA$4:$AB$69,2,FALSE),0)</f>
        <v>0</v>
      </c>
      <c r="EG144" s="32" t="s">
        <v>572</v>
      </c>
      <c r="EH144" s="31">
        <f>IFERROR(VLOOKUP(EG144,'Начисление очков 2023'!$AA$4:$AB$69,2,FALSE),0)</f>
        <v>0</v>
      </c>
      <c r="EI144" s="6" t="s">
        <v>572</v>
      </c>
      <c r="EJ144" s="28">
        <f>IFERROR(VLOOKUP(EI144,'Начисление очков 2023'!$G$4:$H$69,2,FALSE),0)</f>
        <v>0</v>
      </c>
      <c r="EK144" s="32" t="s">
        <v>572</v>
      </c>
      <c r="EL144" s="31">
        <f>IFERROR(VLOOKUP(EK144,'Начисление очков 2023'!$V$4:$W$69,2,FALSE),0)</f>
        <v>0</v>
      </c>
      <c r="EM144" s="6" t="s">
        <v>572</v>
      </c>
      <c r="EN144" s="28">
        <f>IFERROR(VLOOKUP(EM144,'Начисление очков 2023'!$B$4:$C$101,2,FALSE),0)</f>
        <v>0</v>
      </c>
      <c r="EO144" s="32" t="s">
        <v>572</v>
      </c>
      <c r="EP144" s="31">
        <f>IFERROR(VLOOKUP(EO144,'Начисление очков 2023'!$AA$4:$AB$69,2,FALSE),0)</f>
        <v>0</v>
      </c>
      <c r="EQ144" s="6" t="s">
        <v>572</v>
      </c>
      <c r="ER144" s="28">
        <f>IFERROR(VLOOKUP(EQ144,'Начисление очков 2023'!$AF$4:$AG$69,2,FALSE),0)</f>
        <v>0</v>
      </c>
      <c r="ES144" s="32" t="s">
        <v>572</v>
      </c>
      <c r="ET144" s="31">
        <f>IFERROR(VLOOKUP(ES144,'Начисление очков 2023'!$B$4:$C$101,2,FALSE),0)</f>
        <v>0</v>
      </c>
      <c r="EU144" s="6" t="s">
        <v>572</v>
      </c>
      <c r="EV144" s="28">
        <f>IFERROR(VLOOKUP(EU144,'Начисление очков 2023'!$G$4:$H$69,2,FALSE),0)</f>
        <v>0</v>
      </c>
      <c r="EW144" s="32" t="s">
        <v>572</v>
      </c>
      <c r="EX144" s="31">
        <f>IFERROR(VLOOKUP(EW144,'Начисление очков 2023'!$AA$4:$AB$69,2,FALSE),0)</f>
        <v>0</v>
      </c>
      <c r="EY144" s="6" t="s">
        <v>572</v>
      </c>
      <c r="EZ144" s="28">
        <f>IFERROR(VLOOKUP(EY144,'Начисление очков 2023'!$AA$4:$AB$69,2,FALSE),0)</f>
        <v>0</v>
      </c>
      <c r="FA144" s="32" t="s">
        <v>572</v>
      </c>
      <c r="FB144" s="31">
        <f>IFERROR(VLOOKUP(FA144,'Начисление очков 2023'!$L$4:$M$69,2,FALSE),0)</f>
        <v>0</v>
      </c>
      <c r="FC144" s="6" t="s">
        <v>572</v>
      </c>
      <c r="FD144" s="28">
        <f>IFERROR(VLOOKUP(FC144,'Начисление очков 2023'!$AF$4:$AG$69,2,FALSE),0)</f>
        <v>0</v>
      </c>
      <c r="FE144" s="32" t="s">
        <v>572</v>
      </c>
      <c r="FF144" s="31">
        <f>IFERROR(VLOOKUP(FE144,'Начисление очков 2023'!$AA$4:$AB$69,2,FALSE),0)</f>
        <v>0</v>
      </c>
      <c r="FG144" s="6" t="s">
        <v>572</v>
      </c>
      <c r="FH144" s="28">
        <f>IFERROR(VLOOKUP(FG144,'Начисление очков 2023'!$G$4:$H$69,2,FALSE),0)</f>
        <v>0</v>
      </c>
      <c r="FI144" s="32" t="s">
        <v>572</v>
      </c>
      <c r="FJ144" s="31">
        <f>IFERROR(VLOOKUP(FI144,'Начисление очков 2023'!$AA$4:$AB$69,2,FALSE),0)</f>
        <v>0</v>
      </c>
      <c r="FK144" s="6" t="s">
        <v>572</v>
      </c>
      <c r="FL144" s="28">
        <f>IFERROR(VLOOKUP(FK144,'Начисление очков 2023'!$AA$4:$AB$69,2,FALSE),0)</f>
        <v>0</v>
      </c>
      <c r="FM144" s="32" t="s">
        <v>572</v>
      </c>
      <c r="FN144" s="31">
        <f>IFERROR(VLOOKUP(FM144,'Начисление очков 2023'!$AA$4:$AB$69,2,FALSE),0)</f>
        <v>0</v>
      </c>
      <c r="FO144" s="6" t="s">
        <v>572</v>
      </c>
      <c r="FP144" s="28">
        <f>IFERROR(VLOOKUP(FO144,'Начисление очков 2023'!$AF$4:$AG$69,2,FALSE),0)</f>
        <v>0</v>
      </c>
      <c r="FQ144" s="109">
        <v>136</v>
      </c>
      <c r="FR144" s="110">
        <v>1</v>
      </c>
      <c r="FS144" s="110"/>
      <c r="FT144" s="109">
        <v>4</v>
      </c>
      <c r="FU144" s="111"/>
      <c r="FV144" s="108">
        <v>90</v>
      </c>
      <c r="FW144" s="106">
        <v>0</v>
      </c>
      <c r="FX144" s="107" t="s">
        <v>563</v>
      </c>
      <c r="FY144" s="108">
        <v>90</v>
      </c>
      <c r="FZ144" s="127" t="s">
        <v>572</v>
      </c>
      <c r="GA144" s="121">
        <f>IFERROR(VLOOKUP(FZ144,'Начисление очков 2023'!$AA$4:$AB$69,2,FALSE),0)</f>
        <v>0</v>
      </c>
    </row>
    <row r="145" spans="1:183" ht="15.95" customHeight="1" x14ac:dyDescent="0.25">
      <c r="B145" s="6" t="str">
        <f>IFERROR(INDEX('Ласт турнир'!$A$1:$A$96,MATCH($D145,'Ласт турнир'!$B$1:$B$96,0)),"")</f>
        <v/>
      </c>
      <c r="C145" s="25"/>
      <c r="D145" s="39" t="s">
        <v>6</v>
      </c>
      <c r="E145" s="40">
        <f>E144+1</f>
        <v>136</v>
      </c>
      <c r="F145" s="59">
        <f>IF(FQ145=0," ",IF(FQ145-E145=0," ",FQ145-E145))</f>
        <v>1</v>
      </c>
      <c r="G145" s="44"/>
      <c r="H145" s="54">
        <v>4</v>
      </c>
      <c r="I145" s="134"/>
      <c r="J145" s="139">
        <f>AB145+AP145+BB145+BN145+BR145+SUMPRODUCT(LARGE((T145,V145,X145,Z145,AD145,AF145,AH145,AJ145,AL145,AN145,AR145,AT145,AV145,AX145,AZ145,BD145,BF145,BH145,BJ145,BL145,BP145,BT145,BV145,BX145,BZ145,CB145,CD145,CF145,CH145,CJ145,CL145,CN145,CP145,CR145,CT145,CV145,CX145,CZ145,DB145,DD145,DF145,DH145,DJ145,DL145,DN145,DP145,DR145,DT145,DV145,DX145,DZ145,EB145,ED145,EF145,EH145,EJ145,EL145,EN145,EP145,ER145,ET145,EV145,EX145,EZ145,FB145,FD145,FF145,FH145,FJ145,FL145,FN145,FP145),{1,2,3,4,5,6,7,8}))</f>
        <v>90</v>
      </c>
      <c r="K145" s="135">
        <f>J145-FV145</f>
        <v>0</v>
      </c>
      <c r="L145" s="140" t="str">
        <f>IF(SUMIF(S145:FP145,"&lt;0")&lt;&gt;0,SUMIF(S145:FP145,"&lt;0")*(-1)," ")</f>
        <v xml:space="preserve"> </v>
      </c>
      <c r="M145" s="141">
        <f>T145+V145+X145+Z145+AB145+AD145+AF145+AH145+AJ145+AL145+AN145+AP145+AR145+AT145+AV145+AX145+AZ145+BB145+BD145+BF145+BH145+BJ145+BL145+BN145+BP145+BR145+BT145+BV145+BX145+BZ145+CB145+CD145+CF145+CH145+CJ145+CL145+CN145+CP145+CR145+CT145+CV145+CX145+CZ145+DB145+DD145+DF145+DH145+DJ145+DL145+DN145+DP145+DR145+DT145+DV145+DX145+DZ145+EB145+ED145+EF145+EH145+EJ145+EL145+EN145+EP145+ER145+ET145+EV145+EX145+EZ145+FB145+FD145+FF145+FH145+FJ145+FL145+FN145+FP145</f>
        <v>90</v>
      </c>
      <c r="N145" s="135">
        <f>M145-FY145</f>
        <v>0</v>
      </c>
      <c r="O145" s="136">
        <f>ROUNDUP(COUNTIF(S145:FP145,"&gt; 0")/2,0)</f>
        <v>2</v>
      </c>
      <c r="P145" s="142">
        <f>IF(O145=0,"-",IF(O145-R145&gt;8,J145/(8+R145),J145/O145))</f>
        <v>45</v>
      </c>
      <c r="Q145" s="145">
        <f>IF(OR(M145=0,O145=0),"-",M145/O145)</f>
        <v>45</v>
      </c>
      <c r="R145" s="150">
        <f>+IF(AA145="",0,1)+IF(AO145="",0,1)++IF(BA145="",0,1)+IF(BM145="",0,1)+IF(BQ145="",0,1)</f>
        <v>0</v>
      </c>
      <c r="S145" s="6" t="s">
        <v>572</v>
      </c>
      <c r="T145" s="28">
        <f>IFERROR(VLOOKUP(S145,'Начисление очков 2024'!$AA$4:$AB$69,2,FALSE),0)</f>
        <v>0</v>
      </c>
      <c r="U145" s="32" t="s">
        <v>572</v>
      </c>
      <c r="V145" s="31">
        <f>IFERROR(VLOOKUP(U145,'Начисление очков 2024'!$AA$4:$AB$69,2,FALSE),0)</f>
        <v>0</v>
      </c>
      <c r="W145" s="6" t="s">
        <v>572</v>
      </c>
      <c r="X145" s="28">
        <f>IFERROR(VLOOKUP(W145,'Начисление очков 2024'!$L$4:$M$69,2,FALSE),0)</f>
        <v>0</v>
      </c>
      <c r="Y145" s="32" t="s">
        <v>572</v>
      </c>
      <c r="Z145" s="31">
        <f>IFERROR(VLOOKUP(Y145,'Начисление очков 2024'!$AA$4:$AB$69,2,FALSE),0)</f>
        <v>0</v>
      </c>
      <c r="AA145" s="6" t="s">
        <v>572</v>
      </c>
      <c r="AB145" s="28">
        <f>ROUND(IFERROR(VLOOKUP(AA145,'Начисление очков 2024'!$L$4:$M$69,2,FALSE),0)/4,0)</f>
        <v>0</v>
      </c>
      <c r="AC145" s="32" t="s">
        <v>572</v>
      </c>
      <c r="AD145" s="31">
        <f>IFERROR(VLOOKUP(AC145,'Начисление очков 2024'!$AA$4:$AB$69,2,FALSE),0)</f>
        <v>0</v>
      </c>
      <c r="AE145" s="6" t="s">
        <v>572</v>
      </c>
      <c r="AF145" s="28">
        <f>IFERROR(VLOOKUP(AE145,'Начисление очков 2024'!$AA$4:$AB$69,2,FALSE),0)</f>
        <v>0</v>
      </c>
      <c r="AG145" s="32" t="s">
        <v>572</v>
      </c>
      <c r="AH145" s="31">
        <f>IFERROR(VLOOKUP(AG145,'Начисление очков 2024'!$Q$4:$R$69,2,FALSE),0)</f>
        <v>0</v>
      </c>
      <c r="AI145" s="6" t="s">
        <v>572</v>
      </c>
      <c r="AJ145" s="28">
        <f>IFERROR(VLOOKUP(AI145,'Начисление очков 2024'!$AA$4:$AB$69,2,FALSE),0)</f>
        <v>0</v>
      </c>
      <c r="AK145" s="32" t="s">
        <v>572</v>
      </c>
      <c r="AL145" s="31">
        <f>IFERROR(VLOOKUP(AK145,'Начисление очков 2024'!$AA$4:$AB$69,2,FALSE),0)</f>
        <v>0</v>
      </c>
      <c r="AM145" s="6" t="s">
        <v>572</v>
      </c>
      <c r="AN145" s="28">
        <f>IFERROR(VLOOKUP(AM145,'Начисление очков 2023'!$AF$4:$AG$69,2,FALSE),0)</f>
        <v>0</v>
      </c>
      <c r="AO145" s="32" t="s">
        <v>572</v>
      </c>
      <c r="AP145" s="31">
        <f>ROUND(IFERROR(VLOOKUP(AO145,'Начисление очков 2024'!$G$4:$H$69,2,FALSE),0)/4,0)</f>
        <v>0</v>
      </c>
      <c r="AQ145" s="6" t="s">
        <v>572</v>
      </c>
      <c r="AR145" s="28">
        <f>IFERROR(VLOOKUP(AQ145,'Начисление очков 2024'!$AA$4:$AB$69,2,FALSE),0)</f>
        <v>0</v>
      </c>
      <c r="AS145" s="32" t="s">
        <v>572</v>
      </c>
      <c r="AT145" s="31">
        <f>IFERROR(VLOOKUP(AS145,'Начисление очков 2024'!$G$4:$H$69,2,FALSE),0)</f>
        <v>0</v>
      </c>
      <c r="AU145" s="6" t="s">
        <v>572</v>
      </c>
      <c r="AV145" s="28">
        <f>IFERROR(VLOOKUP(AU145,'Начисление очков 2023'!$V$4:$W$69,2,FALSE),0)</f>
        <v>0</v>
      </c>
      <c r="AW145" s="32" t="s">
        <v>572</v>
      </c>
      <c r="AX145" s="31">
        <f>IFERROR(VLOOKUP(AW145,'Начисление очков 2024'!$Q$4:$R$69,2,FALSE),0)</f>
        <v>0</v>
      </c>
      <c r="AY145" s="6" t="s">
        <v>572</v>
      </c>
      <c r="AZ145" s="28">
        <f>IFERROR(VLOOKUP(AY145,'Начисление очков 2024'!$AA$4:$AB$69,2,FALSE),0)</f>
        <v>0</v>
      </c>
      <c r="BA145" s="32" t="s">
        <v>572</v>
      </c>
      <c r="BB145" s="31">
        <f>ROUND(IFERROR(VLOOKUP(BA145,'Начисление очков 2024'!$G$4:$H$69,2,FALSE),0)/4,0)</f>
        <v>0</v>
      </c>
      <c r="BC145" s="6" t="s">
        <v>572</v>
      </c>
      <c r="BD145" s="28">
        <f>IFERROR(VLOOKUP(BC145,'Начисление очков 2023'!$AA$4:$AB$69,2,FALSE),0)</f>
        <v>0</v>
      </c>
      <c r="BE145" s="32" t="s">
        <v>572</v>
      </c>
      <c r="BF145" s="31">
        <f>IFERROR(VLOOKUP(BE145,'Начисление очков 2024'!$G$4:$H$69,2,FALSE),0)</f>
        <v>0</v>
      </c>
      <c r="BG145" s="6" t="s">
        <v>572</v>
      </c>
      <c r="BH145" s="28">
        <f>IFERROR(VLOOKUP(BG145,'Начисление очков 2024'!$Q$4:$R$69,2,FALSE),0)</f>
        <v>0</v>
      </c>
      <c r="BI145" s="32" t="s">
        <v>572</v>
      </c>
      <c r="BJ145" s="31">
        <f>IFERROR(VLOOKUP(BI145,'Начисление очков 2024'!$AA$4:$AB$69,2,FALSE),0)</f>
        <v>0</v>
      </c>
      <c r="BK145" s="6" t="s">
        <v>572</v>
      </c>
      <c r="BL145" s="28">
        <f>IFERROR(VLOOKUP(BK145,'Начисление очков 2023'!$V$4:$W$69,2,FALSE),0)</f>
        <v>0</v>
      </c>
      <c r="BM145" s="32" t="s">
        <v>572</v>
      </c>
      <c r="BN145" s="31">
        <f>ROUND(IFERROR(VLOOKUP(BM145,'Начисление очков 2023'!$L$4:$M$69,2,FALSE),0)/4,0)</f>
        <v>0</v>
      </c>
      <c r="BO145" s="6" t="s">
        <v>572</v>
      </c>
      <c r="BP145" s="28">
        <f>IFERROR(VLOOKUP(BO145,'Начисление очков 2023'!$AA$4:$AB$69,2,FALSE),0)</f>
        <v>0</v>
      </c>
      <c r="BQ145" s="32" t="s">
        <v>572</v>
      </c>
      <c r="BR145" s="31">
        <f>ROUND(IFERROR(VLOOKUP(BQ145,'Начисление очков 2023'!$L$4:$M$69,2,FALSE),0)/4,0)</f>
        <v>0</v>
      </c>
      <c r="BS145" s="6" t="s">
        <v>572</v>
      </c>
      <c r="BT145" s="28">
        <f>IFERROR(VLOOKUP(BS145,'Начисление очков 2023'!$AA$4:$AB$69,2,FALSE),0)</f>
        <v>0</v>
      </c>
      <c r="BU145" s="32" t="s">
        <v>572</v>
      </c>
      <c r="BV145" s="31">
        <f>IFERROR(VLOOKUP(BU145,'Начисление очков 2023'!$L$4:$M$69,2,FALSE),0)</f>
        <v>0</v>
      </c>
      <c r="BW145" s="6" t="s">
        <v>572</v>
      </c>
      <c r="BX145" s="28">
        <f>IFERROR(VLOOKUP(BW145,'Начисление очков 2023'!$AA$4:$AB$69,2,FALSE),0)</f>
        <v>0</v>
      </c>
      <c r="BY145" s="32" t="s">
        <v>572</v>
      </c>
      <c r="BZ145" s="31">
        <f>IFERROR(VLOOKUP(BY145,'Начисление очков 2023'!$AF$4:$AG$69,2,FALSE),0)</f>
        <v>0</v>
      </c>
      <c r="CA145" s="6" t="s">
        <v>572</v>
      </c>
      <c r="CB145" s="28">
        <f>IFERROR(VLOOKUP(CA145,'Начисление очков 2023'!$V$4:$W$69,2,FALSE),0)</f>
        <v>0</v>
      </c>
      <c r="CC145" s="32" t="s">
        <v>572</v>
      </c>
      <c r="CD145" s="31">
        <f>IFERROR(VLOOKUP(CC145,'Начисление очков 2023'!$AA$4:$AB$69,2,FALSE),0)</f>
        <v>0</v>
      </c>
      <c r="CE145" s="47"/>
      <c r="CF145" s="96"/>
      <c r="CG145" s="32" t="s">
        <v>572</v>
      </c>
      <c r="CH145" s="31">
        <f>IFERROR(VLOOKUP(CG145,'Начисление очков 2023'!$AA$4:$AB$69,2,FALSE),0)</f>
        <v>0</v>
      </c>
      <c r="CI145" s="6" t="s">
        <v>572</v>
      </c>
      <c r="CJ145" s="28">
        <f>IFERROR(VLOOKUP(CI145,'Начисление очков 2023_1'!$B$4:$C$117,2,FALSE),0)</f>
        <v>0</v>
      </c>
      <c r="CK145" s="32" t="s">
        <v>572</v>
      </c>
      <c r="CL145" s="31">
        <f>IFERROR(VLOOKUP(CK145,'Начисление очков 2023'!$V$4:$W$69,2,FALSE),0)</f>
        <v>0</v>
      </c>
      <c r="CM145" s="6" t="s">
        <v>572</v>
      </c>
      <c r="CN145" s="28">
        <f>IFERROR(VLOOKUP(CM145,'Начисление очков 2023'!$AF$4:$AG$69,2,FALSE),0)</f>
        <v>0</v>
      </c>
      <c r="CO145" s="32" t="s">
        <v>572</v>
      </c>
      <c r="CP145" s="31">
        <f>IFERROR(VLOOKUP(CO145,'Начисление очков 2023'!$G$4:$H$69,2,FALSE),0)</f>
        <v>0</v>
      </c>
      <c r="CQ145" s="6" t="s">
        <v>572</v>
      </c>
      <c r="CR145" s="28">
        <f>IFERROR(VLOOKUP(CQ145,'Начисление очков 2023'!$AA$4:$AB$69,2,FALSE),0)</f>
        <v>0</v>
      </c>
      <c r="CS145" s="32" t="s">
        <v>572</v>
      </c>
      <c r="CT145" s="31">
        <f>IFERROR(VLOOKUP(CS145,'Начисление очков 2023'!$Q$4:$R$69,2,FALSE),0)</f>
        <v>0</v>
      </c>
      <c r="CU145" s="6" t="s">
        <v>572</v>
      </c>
      <c r="CV145" s="28">
        <f>IFERROR(VLOOKUP(CU145,'Начисление очков 2023'!$AF$4:$AG$69,2,FALSE),0)</f>
        <v>0</v>
      </c>
      <c r="CW145" s="32" t="s">
        <v>572</v>
      </c>
      <c r="CX145" s="31">
        <f>IFERROR(VLOOKUP(CW145,'Начисление очков 2023'!$AA$4:$AB$69,2,FALSE),0)</f>
        <v>0</v>
      </c>
      <c r="CY145" s="6" t="s">
        <v>572</v>
      </c>
      <c r="CZ145" s="28">
        <f>IFERROR(VLOOKUP(CY145,'Начисление очков 2023'!$AA$4:$AB$69,2,FALSE),0)</f>
        <v>0</v>
      </c>
      <c r="DA145" s="32" t="s">
        <v>572</v>
      </c>
      <c r="DB145" s="31">
        <f>IFERROR(VLOOKUP(DA145,'Начисление очков 2023'!$L$4:$M$69,2,FALSE),0)</f>
        <v>0</v>
      </c>
      <c r="DC145" s="6" t="s">
        <v>572</v>
      </c>
      <c r="DD145" s="28">
        <f>IFERROR(VLOOKUP(DC145,'Начисление очков 2023'!$L$4:$M$69,2,FALSE),0)</f>
        <v>0</v>
      </c>
      <c r="DE145" s="32" t="s">
        <v>572</v>
      </c>
      <c r="DF145" s="31">
        <f>IFERROR(VLOOKUP(DE145,'Начисление очков 2023'!$G$4:$H$69,2,FALSE),0)</f>
        <v>0</v>
      </c>
      <c r="DG145" s="6" t="s">
        <v>572</v>
      </c>
      <c r="DH145" s="28">
        <f>IFERROR(VLOOKUP(DG145,'Начисление очков 2023'!$AA$4:$AB$69,2,FALSE),0)</f>
        <v>0</v>
      </c>
      <c r="DI145" s="32" t="s">
        <v>572</v>
      </c>
      <c r="DJ145" s="31">
        <f>IFERROR(VLOOKUP(DI145,'Начисление очков 2023'!$AF$4:$AG$69,2,FALSE),0)</f>
        <v>0</v>
      </c>
      <c r="DK145" s="6" t="s">
        <v>572</v>
      </c>
      <c r="DL145" s="28">
        <f>IFERROR(VLOOKUP(DK145,'Начисление очков 2023'!$V$4:$W$69,2,FALSE),0)</f>
        <v>0</v>
      </c>
      <c r="DM145" s="32" t="s">
        <v>572</v>
      </c>
      <c r="DN145" s="31">
        <f>IFERROR(VLOOKUP(DM145,'Начисление очков 2023'!$Q$4:$R$69,2,FALSE),0)</f>
        <v>0</v>
      </c>
      <c r="DO145" s="6" t="s">
        <v>572</v>
      </c>
      <c r="DP145" s="28">
        <f>IFERROR(VLOOKUP(DO145,'Начисление очков 2023'!$AA$4:$AB$69,2,FALSE),0)</f>
        <v>0</v>
      </c>
      <c r="DQ145" s="32" t="s">
        <v>572</v>
      </c>
      <c r="DR145" s="31">
        <f>IFERROR(VLOOKUP(DQ145,'Начисление очков 2023'!$AA$4:$AB$69,2,FALSE),0)</f>
        <v>0</v>
      </c>
      <c r="DS145" s="6" t="s">
        <v>572</v>
      </c>
      <c r="DT145" s="28">
        <f>IFERROR(VLOOKUP(DS145,'Начисление очков 2023'!$AA$4:$AB$69,2,FALSE),0)</f>
        <v>0</v>
      </c>
      <c r="DU145" s="32" t="s">
        <v>572</v>
      </c>
      <c r="DV145" s="31">
        <f>IFERROR(VLOOKUP(DU145,'Начисление очков 2023'!$AF$4:$AG$69,2,FALSE),0)</f>
        <v>0</v>
      </c>
      <c r="DW145" s="6" t="s">
        <v>572</v>
      </c>
      <c r="DX145" s="28">
        <f>IFERROR(VLOOKUP(DW145,'Начисление очков 2023'!$AA$4:$AB$69,2,FALSE),0)</f>
        <v>0</v>
      </c>
      <c r="DY145" s="32" t="s">
        <v>572</v>
      </c>
      <c r="DZ145" s="31">
        <f>IFERROR(VLOOKUP(DY145,'Начисление очков 2023'!$B$4:$C$69,2,FALSE),0)</f>
        <v>0</v>
      </c>
      <c r="EA145" s="6" t="s">
        <v>572</v>
      </c>
      <c r="EB145" s="28">
        <f>IFERROR(VLOOKUP(EA145,'Начисление очков 2023'!$AA$4:$AB$69,2,FALSE),0)</f>
        <v>0</v>
      </c>
      <c r="EC145" s="32" t="s">
        <v>572</v>
      </c>
      <c r="ED145" s="31">
        <f>IFERROR(VLOOKUP(EC145,'Начисление очков 2023'!$V$4:$W$69,2,FALSE),0)</f>
        <v>0</v>
      </c>
      <c r="EE145" s="6" t="s">
        <v>572</v>
      </c>
      <c r="EF145" s="28">
        <f>IFERROR(VLOOKUP(EE145,'Начисление очков 2023'!$AA$4:$AB$69,2,FALSE),0)</f>
        <v>0</v>
      </c>
      <c r="EG145" s="32" t="s">
        <v>572</v>
      </c>
      <c r="EH145" s="31">
        <f>IFERROR(VLOOKUP(EG145,'Начисление очков 2023'!$AA$4:$AB$69,2,FALSE),0)</f>
        <v>0</v>
      </c>
      <c r="EI145" s="6" t="s">
        <v>572</v>
      </c>
      <c r="EJ145" s="28">
        <f>IFERROR(VLOOKUP(EI145,'Начисление очков 2023'!$G$4:$H$69,2,FALSE),0)</f>
        <v>0</v>
      </c>
      <c r="EK145" s="32" t="s">
        <v>572</v>
      </c>
      <c r="EL145" s="31">
        <f>IFERROR(VLOOKUP(EK145,'Начисление очков 2023'!$V$4:$W$69,2,FALSE),0)</f>
        <v>0</v>
      </c>
      <c r="EM145" s="6" t="s">
        <v>572</v>
      </c>
      <c r="EN145" s="28">
        <f>IFERROR(VLOOKUP(EM145,'Начисление очков 2023'!$B$4:$C$101,2,FALSE),0)</f>
        <v>0</v>
      </c>
      <c r="EO145" s="32" t="s">
        <v>572</v>
      </c>
      <c r="EP145" s="31">
        <f>IFERROR(VLOOKUP(EO145,'Начисление очков 2023'!$AA$4:$AB$69,2,FALSE),0)</f>
        <v>0</v>
      </c>
      <c r="EQ145" s="6" t="s">
        <v>572</v>
      </c>
      <c r="ER145" s="28">
        <f>IFERROR(VLOOKUP(EQ145,'Начисление очков 2023'!$AF$4:$AG$69,2,FALSE),0)</f>
        <v>0</v>
      </c>
      <c r="ES145" s="32">
        <v>32</v>
      </c>
      <c r="ET145" s="31">
        <f>IFERROR(VLOOKUP(ES145,'Начисление очков 2023'!$B$4:$C$101,2,FALSE),0)</f>
        <v>35</v>
      </c>
      <c r="EU145" s="6">
        <v>16</v>
      </c>
      <c r="EV145" s="28">
        <f>IFERROR(VLOOKUP(EU145,'Начисление очков 2023'!$G$4:$H$69,2,FALSE),0)</f>
        <v>55</v>
      </c>
      <c r="EW145" s="32" t="s">
        <v>572</v>
      </c>
      <c r="EX145" s="31">
        <f>IFERROR(VLOOKUP(EW145,'Начисление очков 2023'!$AA$4:$AB$69,2,FALSE),0)</f>
        <v>0</v>
      </c>
      <c r="EY145" s="6" t="s">
        <v>572</v>
      </c>
      <c r="EZ145" s="28">
        <f>IFERROR(VLOOKUP(EY145,'Начисление очков 2023'!$AA$4:$AB$69,2,FALSE),0)</f>
        <v>0</v>
      </c>
      <c r="FA145" s="32" t="s">
        <v>572</v>
      </c>
      <c r="FB145" s="31">
        <f>IFERROR(VLOOKUP(FA145,'Начисление очков 2023'!$L$4:$M$69,2,FALSE),0)</f>
        <v>0</v>
      </c>
      <c r="FC145" s="6" t="s">
        <v>572</v>
      </c>
      <c r="FD145" s="28">
        <f>IFERROR(VLOOKUP(FC145,'Начисление очков 2023'!$AF$4:$AG$69,2,FALSE),0)</f>
        <v>0</v>
      </c>
      <c r="FE145" s="32" t="s">
        <v>572</v>
      </c>
      <c r="FF145" s="31">
        <f>IFERROR(VLOOKUP(FE145,'Начисление очков 2023'!$AA$4:$AB$69,2,FALSE),0)</f>
        <v>0</v>
      </c>
      <c r="FG145" s="6" t="s">
        <v>572</v>
      </c>
      <c r="FH145" s="28">
        <f>IFERROR(VLOOKUP(FG145,'Начисление очков 2023'!$G$4:$H$69,2,FALSE),0)</f>
        <v>0</v>
      </c>
      <c r="FI145" s="32" t="s">
        <v>572</v>
      </c>
      <c r="FJ145" s="31">
        <f>IFERROR(VLOOKUP(FI145,'Начисление очков 2023'!$AA$4:$AB$69,2,FALSE),0)</f>
        <v>0</v>
      </c>
      <c r="FK145" s="6" t="s">
        <v>572</v>
      </c>
      <c r="FL145" s="28">
        <f>IFERROR(VLOOKUP(FK145,'Начисление очков 2023'!$AA$4:$AB$69,2,FALSE),0)</f>
        <v>0</v>
      </c>
      <c r="FM145" s="32" t="s">
        <v>572</v>
      </c>
      <c r="FN145" s="31">
        <f>IFERROR(VLOOKUP(FM145,'Начисление очков 2023'!$AA$4:$AB$69,2,FALSE),0)</f>
        <v>0</v>
      </c>
      <c r="FO145" s="6" t="s">
        <v>572</v>
      </c>
      <c r="FP145" s="28">
        <f>IFERROR(VLOOKUP(FO145,'Начисление очков 2023'!$AF$4:$AG$69,2,FALSE),0)</f>
        <v>0</v>
      </c>
      <c r="FQ145" s="109">
        <v>137</v>
      </c>
      <c r="FR145" s="110">
        <v>1</v>
      </c>
      <c r="FS145" s="110"/>
      <c r="FT145" s="109">
        <v>4</v>
      </c>
      <c r="FU145" s="111"/>
      <c r="FV145" s="108">
        <v>90</v>
      </c>
      <c r="FW145" s="106">
        <v>0</v>
      </c>
      <c r="FX145" s="107" t="s">
        <v>563</v>
      </c>
      <c r="FY145" s="108">
        <v>90</v>
      </c>
      <c r="FZ145" s="127" t="s">
        <v>572</v>
      </c>
      <c r="GA145" s="121">
        <f>IFERROR(VLOOKUP(FZ145,'Начисление очков 2023'!$AA$4:$AB$69,2,FALSE),0)</f>
        <v>0</v>
      </c>
    </row>
    <row r="146" spans="1:183" ht="15.95" customHeight="1" x14ac:dyDescent="0.25">
      <c r="B146" s="6" t="str">
        <f>IFERROR(INDEX('Ласт турнир'!$A$1:$A$96,MATCH($D146,'Ласт турнир'!$B$1:$B$96,0)),"")</f>
        <v/>
      </c>
      <c r="D146" s="39" t="s">
        <v>396</v>
      </c>
      <c r="E146" s="40">
        <f>E145+1</f>
        <v>137</v>
      </c>
      <c r="F146" s="59">
        <f>IF(FQ146=0," ",IF(FQ146-E146=0," ",FQ146-E146))</f>
        <v>-2</v>
      </c>
      <c r="G146" s="44"/>
      <c r="H146" s="54">
        <v>3.5</v>
      </c>
      <c r="I146" s="134"/>
      <c r="J146" s="139">
        <f>AB146+AP146+BB146+BN146+BR146+SUMPRODUCT(LARGE((T146,V146,X146,Z146,AD146,AF146,AH146,AJ146,AL146,AN146,AR146,AT146,AV146,AX146,AZ146,BD146,BF146,BH146,BJ146,BL146,BP146,BT146,BV146,BX146,BZ146,CB146,CD146,CF146,CH146,CJ146,CL146,CN146,CP146,CR146,CT146,CV146,CX146,CZ146,DB146,DD146,DF146,DH146,DJ146,DL146,DN146,DP146,DR146,DT146,DV146,DX146,DZ146,EB146,ED146,EF146,EH146,EJ146,EL146,EN146,EP146,ER146,ET146,EV146,EX146,EZ146,FB146,FD146,FF146,FH146,FJ146,FL146,FN146,FP146),{1,2,3,4,5,6,7,8}))</f>
        <v>88</v>
      </c>
      <c r="K146" s="135">
        <f>J146-FV146</f>
        <v>-3</v>
      </c>
      <c r="L146" s="140" t="str">
        <f>IF(SUMIF(S146:FP146,"&lt;0")&lt;&gt;0,SUMIF(S146:FP146,"&lt;0")*(-1)," ")</f>
        <v xml:space="preserve"> </v>
      </c>
      <c r="M146" s="141">
        <f>T146+V146+X146+Z146+AB146+AD146+AF146+AH146+AJ146+AL146+AN146+AP146+AR146+AT146+AV146+AX146+AZ146+BB146+BD146+BF146+BH146+BJ146+BL146+BN146+BP146+BR146+BT146+BV146+BX146+BZ146+CB146+CD146+CF146+CH146+CJ146+CL146+CN146+CP146+CR146+CT146+CV146+CX146+CZ146+DB146+DD146+DF146+DH146+DJ146+DL146+DN146+DP146+DR146+DT146+DV146+DX146+DZ146+EB146+ED146+EF146+EH146+EJ146+EL146+EN146+EP146+ER146+ET146+EV146+EX146+EZ146+FB146+FD146+FF146+FH146+FJ146+FL146+FN146+FP146</f>
        <v>127</v>
      </c>
      <c r="N146" s="135">
        <f>M146-FY146</f>
        <v>-10</v>
      </c>
      <c r="O146" s="136">
        <f>ROUNDUP(COUNTIF(S146:FP146,"&gt; 0")/2,0)</f>
        <v>17</v>
      </c>
      <c r="P146" s="142">
        <f>IF(O146=0,"-",IF(O146-R146&gt;8,J146/(8+R146),J146/O146))</f>
        <v>8.8000000000000007</v>
      </c>
      <c r="Q146" s="145">
        <f>IF(OR(M146=0,O146=0),"-",M146/O146)</f>
        <v>7.4705882352941178</v>
      </c>
      <c r="R146" s="150">
        <f>+IF(AA146="",0,1)+IF(AO146="",0,1)++IF(BA146="",0,1)+IF(BM146="",0,1)+IF(BQ146="",0,1)</f>
        <v>2</v>
      </c>
      <c r="S146" s="6" t="s">
        <v>572</v>
      </c>
      <c r="T146" s="28">
        <f>IFERROR(VLOOKUP(S146,'Начисление очков 2024'!$AA$4:$AB$69,2,FALSE),0)</f>
        <v>0</v>
      </c>
      <c r="U146" s="32" t="s">
        <v>572</v>
      </c>
      <c r="V146" s="31">
        <f>IFERROR(VLOOKUP(U146,'Начисление очков 2024'!$AA$4:$AB$69,2,FALSE),0)</f>
        <v>0</v>
      </c>
      <c r="W146" s="6" t="s">
        <v>572</v>
      </c>
      <c r="X146" s="28">
        <f>IFERROR(VLOOKUP(W146,'Начисление очков 2024'!$L$4:$M$69,2,FALSE),0)</f>
        <v>0</v>
      </c>
      <c r="Y146" s="32" t="s">
        <v>572</v>
      </c>
      <c r="Z146" s="31">
        <f>IFERROR(VLOOKUP(Y146,'Начисление очков 2024'!$AA$4:$AB$69,2,FALSE),0)</f>
        <v>0</v>
      </c>
      <c r="AA146" s="6" t="s">
        <v>572</v>
      </c>
      <c r="AB146" s="28">
        <f>ROUND(IFERROR(VLOOKUP(AA146,'Начисление очков 2024'!$L$4:$M$69,2,FALSE),0)/4,0)</f>
        <v>0</v>
      </c>
      <c r="AC146" s="32" t="s">
        <v>572</v>
      </c>
      <c r="AD146" s="31">
        <f>IFERROR(VLOOKUP(AC146,'Начисление очков 2024'!$AA$4:$AB$69,2,FALSE),0)</f>
        <v>0</v>
      </c>
      <c r="AE146" s="6" t="s">
        <v>572</v>
      </c>
      <c r="AF146" s="28">
        <f>IFERROR(VLOOKUP(AE146,'Начисление очков 2024'!$AA$4:$AB$69,2,FALSE),0)</f>
        <v>0</v>
      </c>
      <c r="AG146" s="32" t="s">
        <v>572</v>
      </c>
      <c r="AH146" s="31">
        <f>IFERROR(VLOOKUP(AG146,'Начисление очков 2024'!$Q$4:$R$69,2,FALSE),0)</f>
        <v>0</v>
      </c>
      <c r="AI146" s="6" t="s">
        <v>572</v>
      </c>
      <c r="AJ146" s="28">
        <f>IFERROR(VLOOKUP(AI146,'Начисление очков 2024'!$AA$4:$AB$69,2,FALSE),0)</f>
        <v>0</v>
      </c>
      <c r="AK146" s="32" t="s">
        <v>572</v>
      </c>
      <c r="AL146" s="31">
        <f>IFERROR(VLOOKUP(AK146,'Начисление очков 2024'!$AA$4:$AB$69,2,FALSE),0)</f>
        <v>0</v>
      </c>
      <c r="AM146" s="6" t="s">
        <v>572</v>
      </c>
      <c r="AN146" s="28">
        <f>IFERROR(VLOOKUP(AM146,'Начисление очков 2023'!$AF$4:$AG$69,2,FALSE),0)</f>
        <v>0</v>
      </c>
      <c r="AO146" s="32" t="s">
        <v>572</v>
      </c>
      <c r="AP146" s="31">
        <f>ROUND(IFERROR(VLOOKUP(AO146,'Начисление очков 2024'!$G$4:$H$69,2,FALSE),0)/4,0)</f>
        <v>0</v>
      </c>
      <c r="AQ146" s="6" t="s">
        <v>572</v>
      </c>
      <c r="AR146" s="28">
        <f>IFERROR(VLOOKUP(AQ146,'Начисление очков 2024'!$AA$4:$AB$69,2,FALSE),0)</f>
        <v>0</v>
      </c>
      <c r="AS146" s="32" t="s">
        <v>572</v>
      </c>
      <c r="AT146" s="31">
        <f>IFERROR(VLOOKUP(AS146,'Начисление очков 2024'!$G$4:$H$69,2,FALSE),0)</f>
        <v>0</v>
      </c>
      <c r="AU146" s="6">
        <v>24</v>
      </c>
      <c r="AV146" s="28">
        <f>IFERROR(VLOOKUP(AU146,'Начисление очков 2023'!$V$4:$W$69,2,FALSE),0)</f>
        <v>7</v>
      </c>
      <c r="AW146" s="32" t="s">
        <v>572</v>
      </c>
      <c r="AX146" s="31">
        <f>IFERROR(VLOOKUP(AW146,'Начисление очков 2024'!$Q$4:$R$69,2,FALSE),0)</f>
        <v>0</v>
      </c>
      <c r="AY146" s="6">
        <v>9</v>
      </c>
      <c r="AZ146" s="28">
        <f>IFERROR(VLOOKUP(AY146,'Начисление очков 2024'!$AA$4:$AB$69,2,FALSE),0)</f>
        <v>10</v>
      </c>
      <c r="BA146" s="32">
        <v>16</v>
      </c>
      <c r="BB146" s="31">
        <f>ROUND(IFERROR(VLOOKUP(BA146,'Начисление очков 2024'!$G$4:$H$69,2,FALSE),0)/4,0)</f>
        <v>14</v>
      </c>
      <c r="BC146" s="6" t="s">
        <v>572</v>
      </c>
      <c r="BD146" s="28">
        <f>IFERROR(VLOOKUP(BC146,'Начисление очков 2023'!$AA$4:$AB$69,2,FALSE),0)</f>
        <v>0</v>
      </c>
      <c r="BE146" s="32" t="s">
        <v>572</v>
      </c>
      <c r="BF146" s="31">
        <f>IFERROR(VLOOKUP(BE146,'Начисление очков 2024'!$G$4:$H$69,2,FALSE),0)</f>
        <v>0</v>
      </c>
      <c r="BG146" s="6" t="s">
        <v>572</v>
      </c>
      <c r="BH146" s="28">
        <f>IFERROR(VLOOKUP(BG146,'Начисление очков 2024'!$Q$4:$R$69,2,FALSE),0)</f>
        <v>0</v>
      </c>
      <c r="BI146" s="32">
        <v>16</v>
      </c>
      <c r="BJ146" s="31">
        <f>IFERROR(VLOOKUP(BI146,'Начисление очков 2024'!$AA$4:$AB$69,2,FALSE),0)</f>
        <v>7</v>
      </c>
      <c r="BK146" s="6" t="s">
        <v>572</v>
      </c>
      <c r="BL146" s="28">
        <f>IFERROR(VLOOKUP(BK146,'Начисление очков 2023'!$V$4:$W$69,2,FALSE),0)</f>
        <v>0</v>
      </c>
      <c r="BM146" s="32" t="s">
        <v>572</v>
      </c>
      <c r="BN146" s="31">
        <f>ROUND(IFERROR(VLOOKUP(BM146,'Начисление очков 2023'!$L$4:$M$69,2,FALSE),0)/4,0)</f>
        <v>0</v>
      </c>
      <c r="BO146" s="6" t="s">
        <v>572</v>
      </c>
      <c r="BP146" s="28">
        <f>IFERROR(VLOOKUP(BO146,'Начисление очков 2023'!$AA$4:$AB$69,2,FALSE),0)</f>
        <v>0</v>
      </c>
      <c r="BQ146" s="32">
        <v>16</v>
      </c>
      <c r="BR146" s="31">
        <f>ROUND(IFERROR(VLOOKUP(BQ146,'Начисление очков 2023'!$L$4:$M$69,2,FALSE),0)/4,0)</f>
        <v>8</v>
      </c>
      <c r="BS146" s="6" t="s">
        <v>572</v>
      </c>
      <c r="BT146" s="28">
        <f>IFERROR(VLOOKUP(BS146,'Начисление очков 2023'!$AA$4:$AB$69,2,FALSE),0)</f>
        <v>0</v>
      </c>
      <c r="BU146" s="32" t="s">
        <v>572</v>
      </c>
      <c r="BV146" s="31">
        <f>IFERROR(VLOOKUP(BU146,'Начисление очков 2023'!$L$4:$M$69,2,FALSE),0)</f>
        <v>0</v>
      </c>
      <c r="BW146" s="6" t="s">
        <v>572</v>
      </c>
      <c r="BX146" s="28">
        <f>IFERROR(VLOOKUP(BW146,'Начисление очков 2023'!$AA$4:$AB$69,2,FALSE),0)</f>
        <v>0</v>
      </c>
      <c r="BY146" s="32">
        <v>6</v>
      </c>
      <c r="BZ146" s="31">
        <f>IFERROR(VLOOKUP(BY146,'Начисление очков 2023'!$AF$4:$AG$69,2,FALSE),0)</f>
        <v>8</v>
      </c>
      <c r="CA146" s="6" t="s">
        <v>572</v>
      </c>
      <c r="CB146" s="28">
        <f>IFERROR(VLOOKUP(CA146,'Начисление очков 2023'!$V$4:$W$69,2,FALSE),0)</f>
        <v>0</v>
      </c>
      <c r="CC146" s="32" t="s">
        <v>572</v>
      </c>
      <c r="CD146" s="31">
        <f>IFERROR(VLOOKUP(CC146,'Начисление очков 2023'!$AA$4:$AB$69,2,FALSE),0)</f>
        <v>0</v>
      </c>
      <c r="CE146" s="47"/>
      <c r="CF146" s="96"/>
      <c r="CG146" s="32" t="s">
        <v>572</v>
      </c>
      <c r="CH146" s="31">
        <f>IFERROR(VLOOKUP(CG146,'Начисление очков 2023'!$AA$4:$AB$69,2,FALSE),0)</f>
        <v>0</v>
      </c>
      <c r="CI146" s="6">
        <v>82</v>
      </c>
      <c r="CJ146" s="28">
        <f>IFERROR(VLOOKUP(CI146,'Начисление очков 2023_1'!$B$4:$C$117,2,FALSE),0)</f>
        <v>7</v>
      </c>
      <c r="CK146" s="32" t="s">
        <v>572</v>
      </c>
      <c r="CL146" s="31">
        <f>IFERROR(VLOOKUP(CK146,'Начисление очков 2023'!$V$4:$W$69,2,FALSE),0)</f>
        <v>0</v>
      </c>
      <c r="CM146" s="6" t="s">
        <v>572</v>
      </c>
      <c r="CN146" s="28">
        <f>IFERROR(VLOOKUP(CM146,'Начисление очков 2023'!$AF$4:$AG$69,2,FALSE),0)</f>
        <v>0</v>
      </c>
      <c r="CO146" s="32" t="s">
        <v>572</v>
      </c>
      <c r="CP146" s="31">
        <f>IFERROR(VLOOKUP(CO146,'Начисление очков 2023'!$G$4:$H$69,2,FALSE),0)</f>
        <v>0</v>
      </c>
      <c r="CQ146" s="6" t="s">
        <v>572</v>
      </c>
      <c r="CR146" s="28">
        <f>IFERROR(VLOOKUP(CQ146,'Начисление очков 2023'!$AA$4:$AB$69,2,FALSE),0)</f>
        <v>0</v>
      </c>
      <c r="CS146" s="32" t="s">
        <v>572</v>
      </c>
      <c r="CT146" s="31">
        <f>IFERROR(VLOOKUP(CS146,'Начисление очков 2023'!$Q$4:$R$69,2,FALSE),0)</f>
        <v>0</v>
      </c>
      <c r="CU146" s="6">
        <v>12</v>
      </c>
      <c r="CV146" s="28">
        <f>IFERROR(VLOOKUP(CU146,'Начисление очков 2023'!$AF$4:$AG$69,2,FALSE),0)</f>
        <v>5</v>
      </c>
      <c r="CW146" s="32" t="s">
        <v>572</v>
      </c>
      <c r="CX146" s="31">
        <f>IFERROR(VLOOKUP(CW146,'Начисление очков 2023'!$AA$4:$AB$69,2,FALSE),0)</f>
        <v>0</v>
      </c>
      <c r="CY146" s="6">
        <v>10</v>
      </c>
      <c r="CZ146" s="28">
        <f>IFERROR(VLOOKUP(CY146,'Начисление очков 2023'!$AA$4:$AB$69,2,FALSE),0)</f>
        <v>9</v>
      </c>
      <c r="DA146" s="32" t="s">
        <v>572</v>
      </c>
      <c r="DB146" s="31">
        <f>IFERROR(VLOOKUP(DA146,'Начисление очков 2023'!$L$4:$M$69,2,FALSE),0)</f>
        <v>0</v>
      </c>
      <c r="DC146" s="6" t="s">
        <v>572</v>
      </c>
      <c r="DD146" s="28">
        <f>IFERROR(VLOOKUP(DC146,'Начисление очков 2023'!$L$4:$M$69,2,FALSE),0)</f>
        <v>0</v>
      </c>
      <c r="DE146" s="32" t="s">
        <v>572</v>
      </c>
      <c r="DF146" s="31">
        <f>IFERROR(VLOOKUP(DE146,'Начисление очков 2023'!$G$4:$H$69,2,FALSE),0)</f>
        <v>0</v>
      </c>
      <c r="DG146" s="6">
        <v>16</v>
      </c>
      <c r="DH146" s="28">
        <f>IFERROR(VLOOKUP(DG146,'Начисление очков 2023'!$AA$4:$AB$69,2,FALSE),0)</f>
        <v>7</v>
      </c>
      <c r="DI146" s="32" t="s">
        <v>572</v>
      </c>
      <c r="DJ146" s="31">
        <f>IFERROR(VLOOKUP(DI146,'Начисление очков 2023'!$AF$4:$AG$69,2,FALSE),0)</f>
        <v>0</v>
      </c>
      <c r="DK146" s="6" t="s">
        <v>572</v>
      </c>
      <c r="DL146" s="28">
        <f>IFERROR(VLOOKUP(DK146,'Начисление очков 2023'!$V$4:$W$69,2,FALSE),0)</f>
        <v>0</v>
      </c>
      <c r="DM146" s="32" t="s">
        <v>572</v>
      </c>
      <c r="DN146" s="31">
        <f>IFERROR(VLOOKUP(DM146,'Начисление очков 2023'!$Q$4:$R$69,2,FALSE),0)</f>
        <v>0</v>
      </c>
      <c r="DO146" s="6">
        <v>16</v>
      </c>
      <c r="DP146" s="28">
        <f>IFERROR(VLOOKUP(DO146,'Начисление очков 2023'!$AA$4:$AB$69,2,FALSE),0)</f>
        <v>7</v>
      </c>
      <c r="DQ146" s="32">
        <v>18</v>
      </c>
      <c r="DR146" s="31">
        <f>IFERROR(VLOOKUP(DQ146,'Начисление очков 2023'!$AA$4:$AB$69,2,FALSE),0)</f>
        <v>5</v>
      </c>
      <c r="DS146" s="6" t="s">
        <v>572</v>
      </c>
      <c r="DT146" s="28">
        <f>IFERROR(VLOOKUP(DS146,'Начисление очков 2023'!$AA$4:$AB$69,2,FALSE),0)</f>
        <v>0</v>
      </c>
      <c r="DU146" s="32" t="s">
        <v>572</v>
      </c>
      <c r="DV146" s="31">
        <f>IFERROR(VLOOKUP(DU146,'Начисление очков 2023'!$AF$4:$AG$69,2,FALSE),0)</f>
        <v>0</v>
      </c>
      <c r="DW146" s="6" t="s">
        <v>572</v>
      </c>
      <c r="DX146" s="28">
        <f>IFERROR(VLOOKUP(DW146,'Начисление очков 2023'!$AA$4:$AB$69,2,FALSE),0)</f>
        <v>0</v>
      </c>
      <c r="DY146" s="32" t="s">
        <v>572</v>
      </c>
      <c r="DZ146" s="31">
        <f>IFERROR(VLOOKUP(DY146,'Начисление очков 2023'!$B$4:$C$69,2,FALSE),0)</f>
        <v>0</v>
      </c>
      <c r="EA146" s="6" t="s">
        <v>572</v>
      </c>
      <c r="EB146" s="28">
        <f>IFERROR(VLOOKUP(EA146,'Начисление очков 2023'!$AA$4:$AB$69,2,FALSE),0)</f>
        <v>0</v>
      </c>
      <c r="EC146" s="32" t="s">
        <v>572</v>
      </c>
      <c r="ED146" s="31">
        <f>IFERROR(VLOOKUP(EC146,'Начисление очков 2023'!$V$4:$W$69,2,FALSE),0)</f>
        <v>0</v>
      </c>
      <c r="EE146" s="6">
        <v>17</v>
      </c>
      <c r="EF146" s="28">
        <f>IFERROR(VLOOKUP(EE146,'Начисление очков 2023'!$AA$4:$AB$69,2,FALSE),0)</f>
        <v>6</v>
      </c>
      <c r="EG146" s="32" t="s">
        <v>572</v>
      </c>
      <c r="EH146" s="31">
        <f>IFERROR(VLOOKUP(EG146,'Начисление очков 2023'!$AA$4:$AB$69,2,FALSE),0)</f>
        <v>0</v>
      </c>
      <c r="EI146" s="6" t="s">
        <v>572</v>
      </c>
      <c r="EJ146" s="28">
        <f>IFERROR(VLOOKUP(EI146,'Начисление очков 2023'!$G$4:$H$69,2,FALSE),0)</f>
        <v>0</v>
      </c>
      <c r="EK146" s="32">
        <v>32</v>
      </c>
      <c r="EL146" s="31">
        <f>IFERROR(VLOOKUP(EK146,'Начисление очков 2023'!$V$4:$W$69,2,FALSE),0)</f>
        <v>5</v>
      </c>
      <c r="EM146" s="6" t="s">
        <v>572</v>
      </c>
      <c r="EN146" s="28">
        <f>IFERROR(VLOOKUP(EM146,'Начисление очков 2023'!$B$4:$C$101,2,FALSE),0)</f>
        <v>0</v>
      </c>
      <c r="EO146" s="32" t="s">
        <v>572</v>
      </c>
      <c r="EP146" s="31">
        <f>IFERROR(VLOOKUP(EO146,'Начисление очков 2023'!$AA$4:$AB$69,2,FALSE),0)</f>
        <v>0</v>
      </c>
      <c r="EQ146" s="6" t="s">
        <v>572</v>
      </c>
      <c r="ER146" s="28">
        <f>IFERROR(VLOOKUP(EQ146,'Начисление очков 2023'!$AF$4:$AG$69,2,FALSE),0)</f>
        <v>0</v>
      </c>
      <c r="ES146" s="32">
        <v>73</v>
      </c>
      <c r="ET146" s="31">
        <f>IFERROR(VLOOKUP(ES146,'Начисление очков 2023'!$B$4:$C$101,2,FALSE),0)</f>
        <v>11</v>
      </c>
      <c r="EU146" s="6" t="s">
        <v>572</v>
      </c>
      <c r="EV146" s="28">
        <f>IFERROR(VLOOKUP(EU146,'Начисление очков 2023'!$G$4:$H$69,2,FALSE),0)</f>
        <v>0</v>
      </c>
      <c r="EW146" s="32">
        <v>20</v>
      </c>
      <c r="EX146" s="31">
        <f>IFERROR(VLOOKUP(EW146,'Начисление очков 2023'!$AA$4:$AB$69,2,FALSE),0)</f>
        <v>4</v>
      </c>
      <c r="EY146" s="6" t="s">
        <v>572</v>
      </c>
      <c r="EZ146" s="28">
        <f>IFERROR(VLOOKUP(EY146,'Начисление очков 2023'!$AA$4:$AB$69,2,FALSE),0)</f>
        <v>0</v>
      </c>
      <c r="FA146" s="32" t="s">
        <v>572</v>
      </c>
      <c r="FB146" s="31">
        <f>IFERROR(VLOOKUP(FA146,'Начисление очков 2023'!$L$4:$M$69,2,FALSE),0)</f>
        <v>0</v>
      </c>
      <c r="FC146" s="6" t="s">
        <v>572</v>
      </c>
      <c r="FD146" s="28">
        <f>IFERROR(VLOOKUP(FC146,'Начисление очков 2023'!$AF$4:$AG$69,2,FALSE),0)</f>
        <v>0</v>
      </c>
      <c r="FE146" s="32" t="s">
        <v>572</v>
      </c>
      <c r="FF146" s="31">
        <f>IFERROR(VLOOKUP(FE146,'Начисление очков 2023'!$AA$4:$AB$69,2,FALSE),0)</f>
        <v>0</v>
      </c>
      <c r="FG146" s="6" t="s">
        <v>572</v>
      </c>
      <c r="FH146" s="28">
        <f>IFERROR(VLOOKUP(FG146,'Начисление очков 2023'!$G$4:$H$69,2,FALSE),0)</f>
        <v>0</v>
      </c>
      <c r="FI146" s="32">
        <v>16</v>
      </c>
      <c r="FJ146" s="31">
        <f>IFERROR(VLOOKUP(FI146,'Начисление очков 2023'!$AA$4:$AB$69,2,FALSE),0)</f>
        <v>7</v>
      </c>
      <c r="FK146" s="6" t="s">
        <v>572</v>
      </c>
      <c r="FL146" s="28">
        <f>IFERROR(VLOOKUP(FK146,'Начисление очков 2023'!$AA$4:$AB$69,2,FALSE),0)</f>
        <v>0</v>
      </c>
      <c r="FM146" s="32" t="s">
        <v>572</v>
      </c>
      <c r="FN146" s="31">
        <f>IFERROR(VLOOKUP(FM146,'Начисление очков 2023'!$AA$4:$AB$69,2,FALSE),0)</f>
        <v>0</v>
      </c>
      <c r="FO146" s="6" t="s">
        <v>572</v>
      </c>
      <c r="FP146" s="28">
        <f>IFERROR(VLOOKUP(FO146,'Начисление очков 2023'!$AF$4:$AG$69,2,FALSE),0)</f>
        <v>0</v>
      </c>
      <c r="FQ146" s="109">
        <v>135</v>
      </c>
      <c r="FR146" s="110">
        <v>1</v>
      </c>
      <c r="FS146" s="110"/>
      <c r="FT146" s="109">
        <v>3.5</v>
      </c>
      <c r="FU146" s="111"/>
      <c r="FV146" s="108">
        <v>91</v>
      </c>
      <c r="FW146" s="106">
        <v>0</v>
      </c>
      <c r="FX146" s="107" t="s">
        <v>563</v>
      </c>
      <c r="FY146" s="108">
        <v>137</v>
      </c>
      <c r="FZ146" s="127">
        <v>9</v>
      </c>
      <c r="GA146" s="121">
        <f>IFERROR(VLOOKUP(FZ146,'Начисление очков 2023'!$AA$4:$AB$69,2,FALSE),0)</f>
        <v>10</v>
      </c>
    </row>
    <row r="147" spans="1:183" ht="15.95" customHeight="1" x14ac:dyDescent="0.25">
      <c r="A147" s="1"/>
      <c r="B147" s="6" t="str">
        <f>IFERROR(INDEX('Ласт турнир'!$A$1:$A$96,MATCH($D147,'Ласт турнир'!$B$1:$B$96,0)),"")</f>
        <v/>
      </c>
      <c r="C147" s="1"/>
      <c r="D147" s="39" t="s">
        <v>597</v>
      </c>
      <c r="E147" s="40">
        <f>E146+1</f>
        <v>138</v>
      </c>
      <c r="F147" s="59" t="str">
        <f>IF(FQ147=0," ",IF(FQ147-E147=0," ",FQ147-E147))</f>
        <v xml:space="preserve"> </v>
      </c>
      <c r="G147" s="44"/>
      <c r="H147" s="54">
        <v>3</v>
      </c>
      <c r="I147" s="134"/>
      <c r="J147" s="139">
        <f>AB147+AP147+BB147+BN147+BR147+SUMPRODUCT(LARGE((T147,V147,X147,Z147,AD147,AF147,AH147,AJ147,AL147,AN147,AR147,AT147,AV147,AX147,AZ147,BD147,BF147,BH147,BJ147,BL147,BP147,BT147,BV147,BX147,BZ147,CB147,CD147,CF147,CH147,CJ147,CL147,CN147,CP147,CR147,CT147,CV147,CX147,CZ147,DB147,DD147,DF147,DH147,DJ147,DL147,DN147,DP147,DR147,DT147,DV147,DX147,DZ147,EB147,ED147,EF147,EH147,EJ147,EL147,EN147,EP147,ER147,ET147,EV147,EX147,EZ147,FB147,FD147,FF147,FH147,FJ147,FL147,FN147,FP147),{1,2,3,4,5,6,7,8}))</f>
        <v>88</v>
      </c>
      <c r="K147" s="135">
        <f>J147-FV147</f>
        <v>0</v>
      </c>
      <c r="L147" s="140">
        <f>IF(SUMIF(S147:FP147,"&lt;0")&lt;&gt;0,SUMIF(S147:FP147,"&lt;0")*(-1)," ")</f>
        <v>1</v>
      </c>
      <c r="M147" s="141">
        <f>T147+V147+X147+Z147+AB147+AD147+AF147+AH147+AJ147+AL147+AN147+AP147+AR147+AT147+AV147+AX147+AZ147+BB147+BD147+BF147+BH147+BJ147+BL147+BN147+BP147+BR147+BT147+BV147+BX147+BZ147+CB147+CD147+CF147+CH147+CJ147+CL147+CN147+CP147+CR147+CT147+CV147+CX147+CZ147+DB147+DD147+DF147+DH147+DJ147+DL147+DN147+DP147+DR147+DT147+DV147+DX147+DZ147+EB147+ED147+EF147+EH147+EJ147+EL147+EN147+EP147+ER147+ET147+EV147+EX147+EZ147+FB147+FD147+FF147+FH147+FJ147+FL147+FN147+FP147</f>
        <v>130</v>
      </c>
      <c r="N147" s="135">
        <f>M147-FY147</f>
        <v>5</v>
      </c>
      <c r="O147" s="136">
        <f>ROUNDUP(COUNTIF(S147:FP147,"&gt; 0")/2,0)</f>
        <v>23</v>
      </c>
      <c r="P147" s="142">
        <f>IF(O147=0,"-",IF(O147-R147&gt;8,J147/(8+R147),J147/O147))</f>
        <v>8.8000000000000007</v>
      </c>
      <c r="Q147" s="145">
        <f>IF(OR(M147=0,O147=0),"-",M147/O147)</f>
        <v>5.6521739130434785</v>
      </c>
      <c r="R147" s="150">
        <f>+IF(AA147="",0,1)+IF(AO147="",0,1)++IF(BA147="",0,1)+IF(BM147="",0,1)+IF(BQ147="",0,1)</f>
        <v>2</v>
      </c>
      <c r="S147" s="6">
        <v>18</v>
      </c>
      <c r="T147" s="28">
        <f>IFERROR(VLOOKUP(S147,'Начисление очков 2024'!$AA$4:$AB$69,2,FALSE),0)</f>
        <v>5</v>
      </c>
      <c r="U147" s="32">
        <v>8</v>
      </c>
      <c r="V147" s="31">
        <f>IFERROR(VLOOKUP(U147,'Начисление очков 2024'!$AA$4:$AB$69,2,FALSE),0)</f>
        <v>10</v>
      </c>
      <c r="W147" s="6" t="s">
        <v>572</v>
      </c>
      <c r="X147" s="28">
        <f>IFERROR(VLOOKUP(W147,'Начисление очков 2024'!$L$4:$M$69,2,FALSE),0)</f>
        <v>0</v>
      </c>
      <c r="Y147" s="32" t="s">
        <v>572</v>
      </c>
      <c r="Z147" s="31">
        <f>IFERROR(VLOOKUP(Y147,'Начисление очков 2024'!$AA$4:$AB$69,2,FALSE),0)</f>
        <v>0</v>
      </c>
      <c r="AA147" s="6">
        <v>32</v>
      </c>
      <c r="AB147" s="28">
        <f>ROUND(IFERROR(VLOOKUP(AA147,'Начисление очков 2024'!$L$4:$M$69,2,FALSE),0)/4,0)</f>
        <v>3</v>
      </c>
      <c r="AC147" s="32" t="s">
        <v>572</v>
      </c>
      <c r="AD147" s="31">
        <f>IFERROR(VLOOKUP(AC147,'Начисление очков 2024'!$AA$4:$AB$69,2,FALSE),0)</f>
        <v>0</v>
      </c>
      <c r="AE147" s="6">
        <v>8</v>
      </c>
      <c r="AF147" s="28">
        <f>IFERROR(VLOOKUP(AE147,'Начисление очков 2024'!$AA$4:$AB$69,2,FALSE),0)</f>
        <v>10</v>
      </c>
      <c r="AG147" s="32">
        <v>33</v>
      </c>
      <c r="AH147" s="31">
        <f>IFERROR(VLOOKUP(AG147,'Начисление очков 2024'!$Q$4:$R$69,2,FALSE),0)</f>
        <v>6</v>
      </c>
      <c r="AI147" s="6" t="s">
        <v>572</v>
      </c>
      <c r="AJ147" s="28">
        <f>IFERROR(VLOOKUP(AI147,'Начисление очков 2024'!$AA$4:$AB$69,2,FALSE),0)</f>
        <v>0</v>
      </c>
      <c r="AK147" s="32">
        <v>4</v>
      </c>
      <c r="AL147" s="31">
        <f>IFERROR(VLOOKUP(AK147,'Начисление очков 2024'!$AA$4:$AB$69,2,FALSE),0)</f>
        <v>15</v>
      </c>
      <c r="AM147" s="6" t="s">
        <v>572</v>
      </c>
      <c r="AN147" s="28">
        <f>IFERROR(VLOOKUP(AM147,'Начисление очков 2023'!$AF$4:$AG$69,2,FALSE),0)</f>
        <v>0</v>
      </c>
      <c r="AO147" s="32">
        <v>16</v>
      </c>
      <c r="AP147" s="31">
        <f>ROUND(IFERROR(VLOOKUP(AO147,'Начисление очков 2024'!$G$4:$H$69,2,FALSE),0)/4,0)</f>
        <v>14</v>
      </c>
      <c r="AQ147" s="6" t="s">
        <v>572</v>
      </c>
      <c r="AR147" s="28">
        <f>IFERROR(VLOOKUP(AQ147,'Начисление очков 2024'!$AA$4:$AB$69,2,FALSE),0)</f>
        <v>0</v>
      </c>
      <c r="AS147" s="32" t="s">
        <v>572</v>
      </c>
      <c r="AT147" s="31">
        <f>IFERROR(VLOOKUP(AS147,'Начисление очков 2024'!$G$4:$H$69,2,FALSE),0)</f>
        <v>0</v>
      </c>
      <c r="AU147" s="6" t="s">
        <v>572</v>
      </c>
      <c r="AV147" s="28">
        <f>IFERROR(VLOOKUP(AU147,'Начисление очков 2023'!$V$4:$W$69,2,FALSE),0)</f>
        <v>0</v>
      </c>
      <c r="AW147" s="32" t="s">
        <v>572</v>
      </c>
      <c r="AX147" s="31">
        <f>IFERROR(VLOOKUP(AW147,'Начисление очков 2024'!$Q$4:$R$69,2,FALSE),0)</f>
        <v>0</v>
      </c>
      <c r="AY147" s="6">
        <v>12</v>
      </c>
      <c r="AZ147" s="28">
        <f>IFERROR(VLOOKUP(AY147,'Начисление очков 2024'!$AA$4:$AB$69,2,FALSE),0)</f>
        <v>8</v>
      </c>
      <c r="BA147" s="32" t="s">
        <v>572</v>
      </c>
      <c r="BB147" s="31">
        <f>ROUND(IFERROR(VLOOKUP(BA147,'Начисление очков 2024'!$G$4:$H$69,2,FALSE),0)/4,0)</f>
        <v>0</v>
      </c>
      <c r="BC147" s="6">
        <v>12</v>
      </c>
      <c r="BD147" s="28">
        <f>IFERROR(VLOOKUP(BC147,'Начисление очков 2023'!$AA$4:$AB$69,2,FALSE),0)</f>
        <v>8</v>
      </c>
      <c r="BE147" s="32" t="s">
        <v>572</v>
      </c>
      <c r="BF147" s="31">
        <f>IFERROR(VLOOKUP(BE147,'Начисление очков 2024'!$G$4:$H$69,2,FALSE),0)</f>
        <v>0</v>
      </c>
      <c r="BG147" s="6" t="s">
        <v>572</v>
      </c>
      <c r="BH147" s="28">
        <f>IFERROR(VLOOKUP(BG147,'Начисление очков 2024'!$Q$4:$R$69,2,FALSE),0)</f>
        <v>0</v>
      </c>
      <c r="BI147" s="32">
        <v>32</v>
      </c>
      <c r="BJ147" s="31">
        <f>IFERROR(VLOOKUP(BI147,'Начисление очков 2024'!$AA$4:$AB$69,2,FALSE),0)</f>
        <v>2</v>
      </c>
      <c r="BK147" s="6" t="s">
        <v>572</v>
      </c>
      <c r="BL147" s="28">
        <f>IFERROR(VLOOKUP(BK147,'Начисление очков 2023'!$V$4:$W$69,2,FALSE),0)</f>
        <v>0</v>
      </c>
      <c r="BM147" s="32" t="s">
        <v>572</v>
      </c>
      <c r="BN147" s="31">
        <f>ROUND(IFERROR(VLOOKUP(BM147,'Начисление очков 2023'!$L$4:$M$69,2,FALSE),0)/4,0)</f>
        <v>0</v>
      </c>
      <c r="BO147" s="6">
        <v>32</v>
      </c>
      <c r="BP147" s="28">
        <f>IFERROR(VLOOKUP(BO147,'Начисление очков 2023'!$AA$4:$AB$69,2,FALSE),0)</f>
        <v>2</v>
      </c>
      <c r="BQ147" s="32" t="s">
        <v>572</v>
      </c>
      <c r="BR147" s="31">
        <f>ROUND(IFERROR(VLOOKUP(BQ147,'Начисление очков 2023'!$L$4:$M$69,2,FALSE),0)/4,0)</f>
        <v>0</v>
      </c>
      <c r="BS147" s="6">
        <v>16</v>
      </c>
      <c r="BT147" s="28">
        <f>IFERROR(VLOOKUP(BS147,'Начисление очков 2023'!$AA$4:$AB$69,2,FALSE),0)</f>
        <v>7</v>
      </c>
      <c r="BU147" s="32" t="s">
        <v>572</v>
      </c>
      <c r="BV147" s="31">
        <f>IFERROR(VLOOKUP(BU147,'Начисление очков 2023'!$L$4:$M$69,2,FALSE),0)</f>
        <v>0</v>
      </c>
      <c r="BW147" s="6" t="s">
        <v>572</v>
      </c>
      <c r="BX147" s="28">
        <f>IFERROR(VLOOKUP(BW147,'Начисление очков 2023'!$AA$4:$AB$69,2,FALSE),0)</f>
        <v>0</v>
      </c>
      <c r="BY147" s="32">
        <v>17</v>
      </c>
      <c r="BZ147" s="31">
        <f>IFERROR(VLOOKUP(BY147,'Начисление очков 2023'!$AF$4:$AG$69,2,FALSE),0)</f>
        <v>4</v>
      </c>
      <c r="CA147" s="6" t="s">
        <v>572</v>
      </c>
      <c r="CB147" s="28">
        <f>IFERROR(VLOOKUP(CA147,'Начисление очков 2023'!$V$4:$W$69,2,FALSE),0)</f>
        <v>0</v>
      </c>
      <c r="CC147" s="32" t="s">
        <v>572</v>
      </c>
      <c r="CD147" s="31">
        <f>IFERROR(VLOOKUP(CC147,'Начисление очков 2023'!$AA$4:$AB$69,2,FALSE),0)</f>
        <v>0</v>
      </c>
      <c r="CE147" s="47"/>
      <c r="CF147" s="96"/>
      <c r="CG147" s="32" t="s">
        <v>572</v>
      </c>
      <c r="CH147" s="31">
        <f>IFERROR(VLOOKUP(CG147,'Начисление очков 2023'!$AA$4:$AB$69,2,FALSE),0)</f>
        <v>0</v>
      </c>
      <c r="CI147" s="6" t="s">
        <v>572</v>
      </c>
      <c r="CJ147" s="28">
        <f>IFERROR(VLOOKUP(CI147,'Начисление очков 2023_1'!$B$4:$C$117,2,FALSE),0)</f>
        <v>0</v>
      </c>
      <c r="CK147" s="32" t="s">
        <v>572</v>
      </c>
      <c r="CL147" s="31">
        <f>IFERROR(VLOOKUP(CK147,'Начисление очков 2023'!$V$4:$W$69,2,FALSE),0)</f>
        <v>0</v>
      </c>
      <c r="CM147" s="6" t="s">
        <v>572</v>
      </c>
      <c r="CN147" s="28">
        <f>IFERROR(VLOOKUP(CM147,'Начисление очков 2023'!$AF$4:$AG$69,2,FALSE),0)</f>
        <v>0</v>
      </c>
      <c r="CO147" s="32" t="s">
        <v>572</v>
      </c>
      <c r="CP147" s="31">
        <f>IFERROR(VLOOKUP(CO147,'Начисление очков 2023'!$G$4:$H$69,2,FALSE),0)</f>
        <v>0</v>
      </c>
      <c r="CQ147" s="6" t="s">
        <v>572</v>
      </c>
      <c r="CR147" s="28">
        <f>IFERROR(VLOOKUP(CQ147,'Начисление очков 2023'!$AA$4:$AB$69,2,FALSE),0)</f>
        <v>0</v>
      </c>
      <c r="CS147" s="32" t="s">
        <v>572</v>
      </c>
      <c r="CT147" s="31">
        <f>IFERROR(VLOOKUP(CS147,'Начисление очков 2023'!$Q$4:$R$69,2,FALSE),0)</f>
        <v>0</v>
      </c>
      <c r="CU147" s="6">
        <v>18</v>
      </c>
      <c r="CV147" s="28">
        <f>IFERROR(VLOOKUP(CU147,'Начисление очков 2023'!$AF$4:$AG$69,2,FALSE),0)</f>
        <v>3</v>
      </c>
      <c r="CW147" s="32">
        <v>24</v>
      </c>
      <c r="CX147" s="31">
        <f>IFERROR(VLOOKUP(CW147,'Начисление очков 2023'!$AA$4:$AB$69,2,FALSE),0)</f>
        <v>3</v>
      </c>
      <c r="CY147" s="6">
        <v>32</v>
      </c>
      <c r="CZ147" s="28">
        <f>IFERROR(VLOOKUP(CY147,'Начисление очков 2023'!$AA$4:$AB$69,2,FALSE),0)</f>
        <v>2</v>
      </c>
      <c r="DA147" s="32" t="s">
        <v>572</v>
      </c>
      <c r="DB147" s="31">
        <f>IFERROR(VLOOKUP(DA147,'Начисление очков 2023'!$L$4:$M$69,2,FALSE),0)</f>
        <v>0</v>
      </c>
      <c r="DC147" s="6" t="s">
        <v>572</v>
      </c>
      <c r="DD147" s="28">
        <f>IFERROR(VLOOKUP(DC147,'Начисление очков 2023'!$L$4:$M$69,2,FALSE),0)</f>
        <v>0</v>
      </c>
      <c r="DE147" s="32" t="s">
        <v>572</v>
      </c>
      <c r="DF147" s="31">
        <f>IFERROR(VLOOKUP(DE147,'Начисление очков 2023'!$G$4:$H$69,2,FALSE),0)</f>
        <v>0</v>
      </c>
      <c r="DG147" s="6" t="s">
        <v>572</v>
      </c>
      <c r="DH147" s="28">
        <f>IFERROR(VLOOKUP(DG147,'Начисление очков 2023'!$AA$4:$AB$69,2,FALSE),0)</f>
        <v>0</v>
      </c>
      <c r="DI147" s="32" t="s">
        <v>572</v>
      </c>
      <c r="DJ147" s="31">
        <f>IFERROR(VLOOKUP(DI147,'Начисление очков 2023'!$AF$4:$AG$69,2,FALSE),0)</f>
        <v>0</v>
      </c>
      <c r="DK147" s="6">
        <v>32</v>
      </c>
      <c r="DL147" s="28">
        <f>IFERROR(VLOOKUP(DK147,'Начисление очков 2023'!$V$4:$W$69,2,FALSE),0)</f>
        <v>5</v>
      </c>
      <c r="DM147" s="32" t="s">
        <v>572</v>
      </c>
      <c r="DN147" s="31">
        <f>IFERROR(VLOOKUP(DM147,'Начисление очков 2023'!$Q$4:$R$69,2,FALSE),0)</f>
        <v>0</v>
      </c>
      <c r="DO147" s="6" t="s">
        <v>572</v>
      </c>
      <c r="DP147" s="28">
        <f>IFERROR(VLOOKUP(DO147,'Начисление очков 2023'!$AA$4:$AB$69,2,FALSE),0)</f>
        <v>0</v>
      </c>
      <c r="DQ147" s="32">
        <v>16</v>
      </c>
      <c r="DR147" s="31">
        <f>IFERROR(VLOOKUP(DQ147,'Начисление очков 2023'!$AA$4:$AB$69,2,FALSE),0)</f>
        <v>7</v>
      </c>
      <c r="DS147" s="6">
        <v>-1</v>
      </c>
      <c r="DT147" s="28">
        <f>IFERROR(VLOOKUP(DS147,'Начисление очков 2023'!$AA$4:$AB$69,2,FALSE),0)</f>
        <v>0</v>
      </c>
      <c r="DU147" s="32">
        <v>12</v>
      </c>
      <c r="DV147" s="31">
        <f>IFERROR(VLOOKUP(DU147,'Начисление очков 2023'!$AF$4:$AG$69,2,FALSE),0)</f>
        <v>5</v>
      </c>
      <c r="DW147" s="6" t="s">
        <v>572</v>
      </c>
      <c r="DX147" s="28">
        <f>IFERROR(VLOOKUP(DW147,'Начисление очков 2023'!$AA$4:$AB$69,2,FALSE),0)</f>
        <v>0</v>
      </c>
      <c r="DY147" s="32" t="s">
        <v>572</v>
      </c>
      <c r="DZ147" s="31">
        <f>IFERROR(VLOOKUP(DY147,'Начисление очков 2023'!$B$4:$C$69,2,FALSE),0)</f>
        <v>0</v>
      </c>
      <c r="EA147" s="6">
        <v>20</v>
      </c>
      <c r="EB147" s="28">
        <f>IFERROR(VLOOKUP(EA147,'Начисление очков 2023'!$AA$4:$AB$69,2,FALSE),0)</f>
        <v>4</v>
      </c>
      <c r="EC147" s="32">
        <v>36</v>
      </c>
      <c r="ED147" s="31">
        <f>IFERROR(VLOOKUP(EC147,'Начисление очков 2023'!$V$4:$W$69,2,FALSE),0)</f>
        <v>3</v>
      </c>
      <c r="EE147" s="6" t="s">
        <v>572</v>
      </c>
      <c r="EF147" s="28">
        <f>IFERROR(VLOOKUP(EE147,'Начисление очков 2023'!$AA$4:$AB$69,2,FALSE),0)</f>
        <v>0</v>
      </c>
      <c r="EG147" s="32" t="s">
        <v>572</v>
      </c>
      <c r="EH147" s="31">
        <f>IFERROR(VLOOKUP(EG147,'Начисление очков 2023'!$AA$4:$AB$69,2,FALSE),0)</f>
        <v>0</v>
      </c>
      <c r="EI147" s="6" t="s">
        <v>572</v>
      </c>
      <c r="EJ147" s="28">
        <f>IFERROR(VLOOKUP(EI147,'Начисление очков 2023'!$G$4:$H$69,2,FALSE),0)</f>
        <v>0</v>
      </c>
      <c r="EK147" s="32">
        <v>48</v>
      </c>
      <c r="EL147" s="31">
        <f>IFERROR(VLOOKUP(EK147,'Начисление очков 2023'!$V$4:$W$69,2,FALSE),0)</f>
        <v>2</v>
      </c>
      <c r="EM147" s="6" t="s">
        <v>572</v>
      </c>
      <c r="EN147" s="28">
        <f>IFERROR(VLOOKUP(EM147,'Начисление очков 2023'!$B$4:$C$101,2,FALSE),0)</f>
        <v>0</v>
      </c>
      <c r="EO147" s="32" t="s">
        <v>572</v>
      </c>
      <c r="EP147" s="31">
        <f>IFERROR(VLOOKUP(EO147,'Начисление очков 2023'!$AA$4:$AB$69,2,FALSE),0)</f>
        <v>0</v>
      </c>
      <c r="EQ147" s="6" t="s">
        <v>572</v>
      </c>
      <c r="ER147" s="28">
        <f>IFERROR(VLOOKUP(EQ147,'Начисление очков 2023'!$AF$4:$AG$69,2,FALSE),0)</f>
        <v>0</v>
      </c>
      <c r="ES147" s="32" t="s">
        <v>572</v>
      </c>
      <c r="ET147" s="31">
        <f>IFERROR(VLOOKUP(ES147,'Начисление очков 2023'!$B$4:$C$101,2,FALSE),0)</f>
        <v>0</v>
      </c>
      <c r="EU147" s="6" t="s">
        <v>572</v>
      </c>
      <c r="EV147" s="28">
        <f>IFERROR(VLOOKUP(EU147,'Начисление очков 2023'!$G$4:$H$69,2,FALSE),0)</f>
        <v>0</v>
      </c>
      <c r="EW147" s="32" t="s">
        <v>572</v>
      </c>
      <c r="EX147" s="31">
        <f>IFERROR(VLOOKUP(EW147,'Начисление очков 2023'!$AA$4:$AB$69,2,FALSE),0)</f>
        <v>0</v>
      </c>
      <c r="EY147" s="6" t="s">
        <v>572</v>
      </c>
      <c r="EZ147" s="28">
        <f>IFERROR(VLOOKUP(EY147,'Начисление очков 2023'!$AA$4:$AB$69,2,FALSE),0)</f>
        <v>0</v>
      </c>
      <c r="FA147" s="32" t="s">
        <v>572</v>
      </c>
      <c r="FB147" s="31">
        <f>IFERROR(VLOOKUP(FA147,'Начисление очков 2023'!$L$4:$M$69,2,FALSE),0)</f>
        <v>0</v>
      </c>
      <c r="FC147" s="6" t="s">
        <v>572</v>
      </c>
      <c r="FD147" s="28">
        <f>IFERROR(VLOOKUP(FC147,'Начисление очков 2023'!$AF$4:$AG$69,2,FALSE),0)</f>
        <v>0</v>
      </c>
      <c r="FE147" s="32" t="s">
        <v>572</v>
      </c>
      <c r="FF147" s="31">
        <f>IFERROR(VLOOKUP(FE147,'Начисление очков 2023'!$AA$4:$AB$69,2,FALSE),0)</f>
        <v>0</v>
      </c>
      <c r="FG147" s="6" t="s">
        <v>572</v>
      </c>
      <c r="FH147" s="28">
        <f>IFERROR(VLOOKUP(FG147,'Начисление очков 2023'!$G$4:$H$69,2,FALSE),0)</f>
        <v>0</v>
      </c>
      <c r="FI147" s="32" t="s">
        <v>572</v>
      </c>
      <c r="FJ147" s="31">
        <f>IFERROR(VLOOKUP(FI147,'Начисление очков 2023'!$AA$4:$AB$69,2,FALSE),0)</f>
        <v>0</v>
      </c>
      <c r="FK147" s="6">
        <v>32</v>
      </c>
      <c r="FL147" s="28">
        <f>IFERROR(VLOOKUP(FK147,'Начисление очков 2023'!$AA$4:$AB$69,2,FALSE),0)</f>
        <v>2</v>
      </c>
      <c r="FM147" s="32"/>
      <c r="FN147" s="31">
        <f>IFERROR(VLOOKUP(FM147,'Начисление очков 2023'!$AA$4:$AB$69,2,FALSE),0)</f>
        <v>0</v>
      </c>
      <c r="FO147" s="6"/>
      <c r="FP147" s="28">
        <f>IFERROR(VLOOKUP(FO147,'Начисление очков 2023'!$AF$4:$AG$69,2,FALSE),0)</f>
        <v>0</v>
      </c>
      <c r="FQ147" s="109">
        <v>138</v>
      </c>
      <c r="FR147" s="110">
        <v>5</v>
      </c>
      <c r="FS147" s="110"/>
      <c r="FT147" s="109">
        <v>3</v>
      </c>
      <c r="FU147" s="111"/>
      <c r="FV147" s="108">
        <v>88</v>
      </c>
      <c r="FW147" s="106">
        <v>5</v>
      </c>
      <c r="FX147" s="107">
        <v>1</v>
      </c>
      <c r="FY147" s="108">
        <v>125</v>
      </c>
      <c r="FZ147" s="127"/>
      <c r="GA147" s="121">
        <f>IFERROR(VLOOKUP(FZ147,'Начисление очков 2023'!$AA$4:$AB$69,2,FALSE),0)</f>
        <v>0</v>
      </c>
    </row>
    <row r="148" spans="1:183" ht="15.95" customHeight="1" x14ac:dyDescent="0.25">
      <c r="B148" s="6" t="str">
        <f>IFERROR(INDEX('Ласт турнир'!$A$1:$A$96,MATCH($D148,'Ласт турнир'!$B$1:$B$96,0)),"")</f>
        <v/>
      </c>
      <c r="D148" s="39" t="s">
        <v>492</v>
      </c>
      <c r="E148" s="40">
        <f>E147+1</f>
        <v>139</v>
      </c>
      <c r="F148" s="59" t="str">
        <f>IF(FQ148=0," ",IF(FQ148-E148=0," ",FQ148-E148))</f>
        <v xml:space="preserve"> </v>
      </c>
      <c r="G148" s="44"/>
      <c r="H148" s="54">
        <v>3.5</v>
      </c>
      <c r="I148" s="134"/>
      <c r="J148" s="139">
        <f>AB148+AP148+BB148+BN148+BR148+SUMPRODUCT(LARGE((T148,V148,X148,Z148,AD148,AF148,AH148,AJ148,AL148,AN148,AR148,AT148,AV148,AX148,AZ148,BD148,BF148,BH148,BJ148,BL148,BP148,BT148,BV148,BX148,BZ148,CB148,CD148,CF148,CH148,CJ148,CL148,CN148,CP148,CR148,CT148,CV148,CX148,CZ148,DB148,DD148,DF148,DH148,DJ148,DL148,DN148,DP148,DR148,DT148,DV148,DX148,DZ148,EB148,ED148,EF148,EH148,EJ148,EL148,EN148,EP148,ER148,ET148,EV148,EX148,EZ148,FB148,FD148,FF148,FH148,FJ148,FL148,FN148,FP148),{1,2,3,4,5,6,7,8}))</f>
        <v>86</v>
      </c>
      <c r="K148" s="135">
        <f>J148-FV148</f>
        <v>0</v>
      </c>
      <c r="L148" s="140" t="str">
        <f>IF(SUMIF(S148:FP148,"&lt;0")&lt;&gt;0,SUMIF(S148:FP148,"&lt;0")*(-1)," ")</f>
        <v xml:space="preserve"> </v>
      </c>
      <c r="M148" s="141">
        <f>T148+V148+X148+Z148+AB148+AD148+AF148+AH148+AJ148+AL148+AN148+AP148+AR148+AT148+AV148+AX148+AZ148+BB148+BD148+BF148+BH148+BJ148+BL148+BN148+BP148+BR148+BT148+BV148+BX148+BZ148+CB148+CD148+CF148+CH148+CJ148+CL148+CN148+CP148+CR148+CT148+CV148+CX148+CZ148+DB148+DD148+DF148+DH148+DJ148+DL148+DN148+DP148+DR148+DT148+DV148+DX148+DZ148+EB148+ED148+EF148+EH148+EJ148+EL148+EN148+EP148+ER148+ET148+EV148+EX148+EZ148+FB148+FD148+FF148+FH148+FJ148+FL148+FN148+FP148</f>
        <v>86</v>
      </c>
      <c r="N148" s="135">
        <f>M148-FY148</f>
        <v>0</v>
      </c>
      <c r="O148" s="136">
        <f>ROUNDUP(COUNTIF(S148:FP148,"&gt; 0")/2,0)</f>
        <v>5</v>
      </c>
      <c r="P148" s="142">
        <f>IF(O148=0,"-",IF(O148-R148&gt;8,J148/(8+R148),J148/O148))</f>
        <v>17.2</v>
      </c>
      <c r="Q148" s="145">
        <f>IF(OR(M148=0,O148=0),"-",M148/O148)</f>
        <v>17.2</v>
      </c>
      <c r="R148" s="150">
        <f>+IF(AA148="",0,1)+IF(AO148="",0,1)++IF(BA148="",0,1)+IF(BM148="",0,1)+IF(BQ148="",0,1)</f>
        <v>0</v>
      </c>
      <c r="S148" s="6" t="s">
        <v>572</v>
      </c>
      <c r="T148" s="28">
        <f>IFERROR(VLOOKUP(S148,'Начисление очков 2024'!$AA$4:$AB$69,2,FALSE),0)</f>
        <v>0</v>
      </c>
      <c r="U148" s="32" t="s">
        <v>572</v>
      </c>
      <c r="V148" s="31">
        <f>IFERROR(VLOOKUP(U148,'Начисление очков 2024'!$AA$4:$AB$69,2,FALSE),0)</f>
        <v>0</v>
      </c>
      <c r="W148" s="6" t="s">
        <v>572</v>
      </c>
      <c r="X148" s="28">
        <f>IFERROR(VLOOKUP(W148,'Начисление очков 2024'!$L$4:$M$69,2,FALSE),0)</f>
        <v>0</v>
      </c>
      <c r="Y148" s="32" t="s">
        <v>572</v>
      </c>
      <c r="Z148" s="31">
        <f>IFERROR(VLOOKUP(Y148,'Начисление очков 2024'!$AA$4:$AB$69,2,FALSE),0)</f>
        <v>0</v>
      </c>
      <c r="AA148" s="6" t="s">
        <v>572</v>
      </c>
      <c r="AB148" s="28">
        <f>ROUND(IFERROR(VLOOKUP(AA148,'Начисление очков 2024'!$L$4:$M$69,2,FALSE),0)/4,0)</f>
        <v>0</v>
      </c>
      <c r="AC148" s="32" t="s">
        <v>572</v>
      </c>
      <c r="AD148" s="31">
        <f>IFERROR(VLOOKUP(AC148,'Начисление очков 2024'!$AA$4:$AB$69,2,FALSE),0)</f>
        <v>0</v>
      </c>
      <c r="AE148" s="6" t="s">
        <v>572</v>
      </c>
      <c r="AF148" s="28">
        <f>IFERROR(VLOOKUP(AE148,'Начисление очков 2024'!$AA$4:$AB$69,2,FALSE),0)</f>
        <v>0</v>
      </c>
      <c r="AG148" s="32" t="s">
        <v>572</v>
      </c>
      <c r="AH148" s="31">
        <f>IFERROR(VLOOKUP(AG148,'Начисление очков 2024'!$Q$4:$R$69,2,FALSE),0)</f>
        <v>0</v>
      </c>
      <c r="AI148" s="6" t="s">
        <v>572</v>
      </c>
      <c r="AJ148" s="28">
        <f>IFERROR(VLOOKUP(AI148,'Начисление очков 2024'!$AA$4:$AB$69,2,FALSE),0)</f>
        <v>0</v>
      </c>
      <c r="AK148" s="32" t="s">
        <v>572</v>
      </c>
      <c r="AL148" s="31">
        <f>IFERROR(VLOOKUP(AK148,'Начисление очков 2024'!$AA$4:$AB$69,2,FALSE),0)</f>
        <v>0</v>
      </c>
      <c r="AM148" s="6" t="s">
        <v>572</v>
      </c>
      <c r="AN148" s="28">
        <f>IFERROR(VLOOKUP(AM148,'Начисление очков 2023'!$AF$4:$AG$69,2,FALSE),0)</f>
        <v>0</v>
      </c>
      <c r="AO148" s="32" t="s">
        <v>572</v>
      </c>
      <c r="AP148" s="31">
        <f>ROUND(IFERROR(VLOOKUP(AO148,'Начисление очков 2024'!$G$4:$H$69,2,FALSE),0)/4,0)</f>
        <v>0</v>
      </c>
      <c r="AQ148" s="6" t="s">
        <v>572</v>
      </c>
      <c r="AR148" s="28">
        <f>IFERROR(VLOOKUP(AQ148,'Начисление очков 2024'!$AA$4:$AB$69,2,FALSE),0)</f>
        <v>0</v>
      </c>
      <c r="AS148" s="32">
        <v>32</v>
      </c>
      <c r="AT148" s="31">
        <f>IFERROR(VLOOKUP(AS148,'Начисление очков 2024'!$G$4:$H$69,2,FALSE),0)</f>
        <v>18</v>
      </c>
      <c r="AU148" s="6" t="s">
        <v>572</v>
      </c>
      <c r="AV148" s="28">
        <f>IFERROR(VLOOKUP(AU148,'Начисление очков 2023'!$V$4:$W$69,2,FALSE),0)</f>
        <v>0</v>
      </c>
      <c r="AW148" s="32" t="s">
        <v>572</v>
      </c>
      <c r="AX148" s="31">
        <f>IFERROR(VLOOKUP(AW148,'Начисление очков 2024'!$Q$4:$R$69,2,FALSE),0)</f>
        <v>0</v>
      </c>
      <c r="AY148" s="6" t="s">
        <v>572</v>
      </c>
      <c r="AZ148" s="28">
        <f>IFERROR(VLOOKUP(AY148,'Начисление очков 2024'!$AA$4:$AB$69,2,FALSE),0)</f>
        <v>0</v>
      </c>
      <c r="BA148" s="32" t="s">
        <v>572</v>
      </c>
      <c r="BB148" s="31">
        <f>ROUND(IFERROR(VLOOKUP(BA148,'Начисление очков 2024'!$G$4:$H$69,2,FALSE),0)/4,0)</f>
        <v>0</v>
      </c>
      <c r="BC148" s="6" t="s">
        <v>572</v>
      </c>
      <c r="BD148" s="28">
        <f>IFERROR(VLOOKUP(BC148,'Начисление очков 2023'!$AA$4:$AB$69,2,FALSE),0)</f>
        <v>0</v>
      </c>
      <c r="BE148" s="32" t="s">
        <v>572</v>
      </c>
      <c r="BF148" s="31">
        <f>IFERROR(VLOOKUP(BE148,'Начисление очков 2024'!$G$4:$H$69,2,FALSE),0)</f>
        <v>0</v>
      </c>
      <c r="BG148" s="6" t="s">
        <v>572</v>
      </c>
      <c r="BH148" s="28">
        <f>IFERROR(VLOOKUP(BG148,'Начисление очков 2024'!$Q$4:$R$69,2,FALSE),0)</f>
        <v>0</v>
      </c>
      <c r="BI148" s="32" t="s">
        <v>572</v>
      </c>
      <c r="BJ148" s="31">
        <f>IFERROR(VLOOKUP(BI148,'Начисление очков 2024'!$AA$4:$AB$69,2,FALSE),0)</f>
        <v>0</v>
      </c>
      <c r="BK148" s="6" t="s">
        <v>572</v>
      </c>
      <c r="BL148" s="28">
        <f>IFERROR(VLOOKUP(BK148,'Начисление очков 2023'!$V$4:$W$69,2,FALSE),0)</f>
        <v>0</v>
      </c>
      <c r="BM148" s="32" t="s">
        <v>572</v>
      </c>
      <c r="BN148" s="31">
        <f>ROUND(IFERROR(VLOOKUP(BM148,'Начисление очков 2023'!$L$4:$M$69,2,FALSE),0)/4,0)</f>
        <v>0</v>
      </c>
      <c r="BO148" s="6" t="s">
        <v>572</v>
      </c>
      <c r="BP148" s="28">
        <f>IFERROR(VLOOKUP(BO148,'Начисление очков 2023'!$AA$4:$AB$69,2,FALSE),0)</f>
        <v>0</v>
      </c>
      <c r="BQ148" s="32" t="s">
        <v>572</v>
      </c>
      <c r="BR148" s="31">
        <f>ROUND(IFERROR(VLOOKUP(BQ148,'Начисление очков 2023'!$L$4:$M$69,2,FALSE),0)/4,0)</f>
        <v>0</v>
      </c>
      <c r="BS148" s="6" t="s">
        <v>572</v>
      </c>
      <c r="BT148" s="28">
        <f>IFERROR(VLOOKUP(BS148,'Начисление очков 2023'!$AA$4:$AB$69,2,FALSE),0)</f>
        <v>0</v>
      </c>
      <c r="BU148" s="32" t="s">
        <v>572</v>
      </c>
      <c r="BV148" s="31">
        <f>IFERROR(VLOOKUP(BU148,'Начисление очков 2023'!$L$4:$M$69,2,FALSE),0)</f>
        <v>0</v>
      </c>
      <c r="BW148" s="6" t="s">
        <v>572</v>
      </c>
      <c r="BX148" s="28">
        <f>IFERROR(VLOOKUP(BW148,'Начисление очков 2023'!$AA$4:$AB$69,2,FALSE),0)</f>
        <v>0</v>
      </c>
      <c r="BY148" s="32" t="s">
        <v>572</v>
      </c>
      <c r="BZ148" s="31">
        <f>IFERROR(VLOOKUP(BY148,'Начисление очков 2023'!$AF$4:$AG$69,2,FALSE),0)</f>
        <v>0</v>
      </c>
      <c r="CA148" s="6" t="s">
        <v>572</v>
      </c>
      <c r="CB148" s="28">
        <f>IFERROR(VLOOKUP(CA148,'Начисление очков 2023'!$V$4:$W$69,2,FALSE),0)</f>
        <v>0</v>
      </c>
      <c r="CC148" s="32" t="s">
        <v>572</v>
      </c>
      <c r="CD148" s="31">
        <f>IFERROR(VLOOKUP(CC148,'Начисление очков 2023'!$AA$4:$AB$69,2,FALSE),0)</f>
        <v>0</v>
      </c>
      <c r="CE148" s="47"/>
      <c r="CF148" s="96"/>
      <c r="CG148" s="32" t="s">
        <v>572</v>
      </c>
      <c r="CH148" s="31">
        <f>IFERROR(VLOOKUP(CG148,'Начисление очков 2023'!$AA$4:$AB$69,2,FALSE),0)</f>
        <v>0</v>
      </c>
      <c r="CI148" s="6" t="s">
        <v>572</v>
      </c>
      <c r="CJ148" s="28">
        <f>IFERROR(VLOOKUP(CI148,'Начисление очков 2023_1'!$B$4:$C$117,2,FALSE),0)</f>
        <v>0</v>
      </c>
      <c r="CK148" s="32">
        <v>20</v>
      </c>
      <c r="CL148" s="31">
        <f>IFERROR(VLOOKUP(CK148,'Начисление очков 2023'!$V$4:$W$69,2,FALSE),0)</f>
        <v>10</v>
      </c>
      <c r="CM148" s="6" t="s">
        <v>572</v>
      </c>
      <c r="CN148" s="28">
        <f>IFERROR(VLOOKUP(CM148,'Начисление очков 2023'!$AF$4:$AG$69,2,FALSE),0)</f>
        <v>0</v>
      </c>
      <c r="CO148" s="32" t="s">
        <v>572</v>
      </c>
      <c r="CP148" s="31">
        <f>IFERROR(VLOOKUP(CO148,'Начисление очков 2023'!$G$4:$H$69,2,FALSE),0)</f>
        <v>0</v>
      </c>
      <c r="CQ148" s="6" t="s">
        <v>572</v>
      </c>
      <c r="CR148" s="28">
        <f>IFERROR(VLOOKUP(CQ148,'Начисление очков 2023'!$AA$4:$AB$69,2,FALSE),0)</f>
        <v>0</v>
      </c>
      <c r="CS148" s="32" t="s">
        <v>572</v>
      </c>
      <c r="CT148" s="31">
        <f>IFERROR(VLOOKUP(CS148,'Начисление очков 2023'!$Q$4:$R$69,2,FALSE),0)</f>
        <v>0</v>
      </c>
      <c r="CU148" s="6" t="s">
        <v>572</v>
      </c>
      <c r="CV148" s="28">
        <f>IFERROR(VLOOKUP(CU148,'Начисление очков 2023'!$AF$4:$AG$69,2,FALSE),0)</f>
        <v>0</v>
      </c>
      <c r="CW148" s="32" t="s">
        <v>572</v>
      </c>
      <c r="CX148" s="31">
        <f>IFERROR(VLOOKUP(CW148,'Начисление очков 2023'!$AA$4:$AB$69,2,FALSE),0)</f>
        <v>0</v>
      </c>
      <c r="CY148" s="6" t="s">
        <v>572</v>
      </c>
      <c r="CZ148" s="28">
        <f>IFERROR(VLOOKUP(CY148,'Начисление очков 2023'!$AA$4:$AB$69,2,FALSE),0)</f>
        <v>0</v>
      </c>
      <c r="DA148" s="32" t="s">
        <v>572</v>
      </c>
      <c r="DB148" s="31">
        <f>IFERROR(VLOOKUP(DA148,'Начисление очков 2023'!$L$4:$M$69,2,FALSE),0)</f>
        <v>0</v>
      </c>
      <c r="DC148" s="6">
        <v>20</v>
      </c>
      <c r="DD148" s="28">
        <f>IFERROR(VLOOKUP(DC148,'Начисление очков 2023'!$L$4:$M$69,2,FALSE),0)</f>
        <v>16</v>
      </c>
      <c r="DE148" s="32" t="s">
        <v>572</v>
      </c>
      <c r="DF148" s="31">
        <f>IFERROR(VLOOKUP(DE148,'Начисление очков 2023'!$G$4:$H$69,2,FALSE),0)</f>
        <v>0</v>
      </c>
      <c r="DG148" s="6" t="s">
        <v>572</v>
      </c>
      <c r="DH148" s="28">
        <f>IFERROR(VLOOKUP(DG148,'Начисление очков 2023'!$AA$4:$AB$69,2,FALSE),0)</f>
        <v>0</v>
      </c>
      <c r="DI148" s="32" t="s">
        <v>572</v>
      </c>
      <c r="DJ148" s="31">
        <f>IFERROR(VLOOKUP(DI148,'Начисление очков 2023'!$AF$4:$AG$69,2,FALSE),0)</f>
        <v>0</v>
      </c>
      <c r="DK148" s="6" t="s">
        <v>572</v>
      </c>
      <c r="DL148" s="28">
        <f>IFERROR(VLOOKUP(DK148,'Начисление очков 2023'!$V$4:$W$69,2,FALSE),0)</f>
        <v>0</v>
      </c>
      <c r="DM148" s="32" t="s">
        <v>572</v>
      </c>
      <c r="DN148" s="31">
        <f>IFERROR(VLOOKUP(DM148,'Начисление очков 2023'!$Q$4:$R$69,2,FALSE),0)</f>
        <v>0</v>
      </c>
      <c r="DO148" s="6" t="s">
        <v>572</v>
      </c>
      <c r="DP148" s="28">
        <f>IFERROR(VLOOKUP(DO148,'Начисление очков 2023'!$AA$4:$AB$69,2,FALSE),0)</f>
        <v>0</v>
      </c>
      <c r="DQ148" s="32" t="s">
        <v>572</v>
      </c>
      <c r="DR148" s="31">
        <f>IFERROR(VLOOKUP(DQ148,'Начисление очков 2023'!$AA$4:$AB$69,2,FALSE),0)</f>
        <v>0</v>
      </c>
      <c r="DS148" s="6" t="s">
        <v>572</v>
      </c>
      <c r="DT148" s="28">
        <f>IFERROR(VLOOKUP(DS148,'Начисление очков 2023'!$AA$4:$AB$69,2,FALSE),0)</f>
        <v>0</v>
      </c>
      <c r="DU148" s="32" t="s">
        <v>572</v>
      </c>
      <c r="DV148" s="31">
        <f>IFERROR(VLOOKUP(DU148,'Начисление очков 2023'!$AF$4:$AG$69,2,FALSE),0)</f>
        <v>0</v>
      </c>
      <c r="DW148" s="6" t="s">
        <v>572</v>
      </c>
      <c r="DX148" s="28">
        <f>IFERROR(VLOOKUP(DW148,'Начисление очков 2023'!$AA$4:$AB$69,2,FALSE),0)</f>
        <v>0</v>
      </c>
      <c r="DY148" s="32" t="s">
        <v>572</v>
      </c>
      <c r="DZ148" s="31">
        <f>IFERROR(VLOOKUP(DY148,'Начисление очков 2023'!$B$4:$C$69,2,FALSE),0)</f>
        <v>0</v>
      </c>
      <c r="EA148" s="6" t="s">
        <v>572</v>
      </c>
      <c r="EB148" s="28">
        <f>IFERROR(VLOOKUP(EA148,'Начисление очков 2023'!$AA$4:$AB$69,2,FALSE),0)</f>
        <v>0</v>
      </c>
      <c r="EC148" s="32" t="s">
        <v>572</v>
      </c>
      <c r="ED148" s="31">
        <f>IFERROR(VLOOKUP(EC148,'Начисление очков 2023'!$V$4:$W$69,2,FALSE),0)</f>
        <v>0</v>
      </c>
      <c r="EE148" s="6">
        <v>3</v>
      </c>
      <c r="EF148" s="28">
        <f>IFERROR(VLOOKUP(EE148,'Начисление очков 2023'!$AA$4:$AB$69,2,FALSE),0)</f>
        <v>21</v>
      </c>
      <c r="EG148" s="32" t="s">
        <v>572</v>
      </c>
      <c r="EH148" s="31">
        <f>IFERROR(VLOOKUP(EG148,'Начисление очков 2023'!$AA$4:$AB$69,2,FALSE),0)</f>
        <v>0</v>
      </c>
      <c r="EI148" s="6" t="s">
        <v>572</v>
      </c>
      <c r="EJ148" s="28">
        <f>IFERROR(VLOOKUP(EI148,'Начисление очков 2023'!$G$4:$H$69,2,FALSE),0)</f>
        <v>0</v>
      </c>
      <c r="EK148" s="32" t="s">
        <v>572</v>
      </c>
      <c r="EL148" s="31">
        <f>IFERROR(VLOOKUP(EK148,'Начисление очков 2023'!$V$4:$W$69,2,FALSE),0)</f>
        <v>0</v>
      </c>
      <c r="EM148" s="6" t="s">
        <v>572</v>
      </c>
      <c r="EN148" s="28">
        <f>IFERROR(VLOOKUP(EM148,'Начисление очков 2023'!$B$4:$C$101,2,FALSE),0)</f>
        <v>0</v>
      </c>
      <c r="EO148" s="32" t="s">
        <v>572</v>
      </c>
      <c r="EP148" s="31">
        <f>IFERROR(VLOOKUP(EO148,'Начисление очков 2023'!$AA$4:$AB$69,2,FALSE),0)</f>
        <v>0</v>
      </c>
      <c r="EQ148" s="6" t="s">
        <v>572</v>
      </c>
      <c r="ER148" s="28">
        <f>IFERROR(VLOOKUP(EQ148,'Начисление очков 2023'!$AF$4:$AG$69,2,FALSE),0)</f>
        <v>0</v>
      </c>
      <c r="ES148" s="32" t="s">
        <v>572</v>
      </c>
      <c r="ET148" s="31">
        <f>IFERROR(VLOOKUP(ES148,'Начисление очков 2023'!$B$4:$C$101,2,FALSE),0)</f>
        <v>0</v>
      </c>
      <c r="EU148" s="6" t="s">
        <v>572</v>
      </c>
      <c r="EV148" s="28">
        <f>IFERROR(VLOOKUP(EU148,'Начисление очков 2023'!$G$4:$H$69,2,FALSE),0)</f>
        <v>0</v>
      </c>
      <c r="EW148" s="32">
        <v>3</v>
      </c>
      <c r="EX148" s="31">
        <f>IFERROR(VLOOKUP(EW148,'Начисление очков 2023'!$AA$4:$AB$69,2,FALSE),0)</f>
        <v>21</v>
      </c>
      <c r="EY148" s="6" t="s">
        <v>572</v>
      </c>
      <c r="EZ148" s="28">
        <f>IFERROR(VLOOKUP(EY148,'Начисление очков 2023'!$AA$4:$AB$69,2,FALSE),0)</f>
        <v>0</v>
      </c>
      <c r="FA148" s="32" t="s">
        <v>572</v>
      </c>
      <c r="FB148" s="31">
        <f>IFERROR(VLOOKUP(FA148,'Начисление очков 2023'!$L$4:$M$69,2,FALSE),0)</f>
        <v>0</v>
      </c>
      <c r="FC148" s="6" t="s">
        <v>572</v>
      </c>
      <c r="FD148" s="28">
        <f>IFERROR(VLOOKUP(FC148,'Начисление очков 2023'!$AF$4:$AG$69,2,FALSE),0)</f>
        <v>0</v>
      </c>
      <c r="FE148" s="32" t="s">
        <v>572</v>
      </c>
      <c r="FF148" s="31">
        <f>IFERROR(VLOOKUP(FE148,'Начисление очков 2023'!$AA$4:$AB$69,2,FALSE),0)</f>
        <v>0</v>
      </c>
      <c r="FG148" s="6" t="s">
        <v>572</v>
      </c>
      <c r="FH148" s="28">
        <f>IFERROR(VLOOKUP(FG148,'Начисление очков 2023'!$G$4:$H$69,2,FALSE),0)</f>
        <v>0</v>
      </c>
      <c r="FI148" s="32" t="s">
        <v>572</v>
      </c>
      <c r="FJ148" s="31">
        <f>IFERROR(VLOOKUP(FI148,'Начисление очков 2023'!$AA$4:$AB$69,2,FALSE),0)</f>
        <v>0</v>
      </c>
      <c r="FK148" s="6" t="s">
        <v>572</v>
      </c>
      <c r="FL148" s="28">
        <f>IFERROR(VLOOKUP(FK148,'Начисление очков 2023'!$AA$4:$AB$69,2,FALSE),0)</f>
        <v>0</v>
      </c>
      <c r="FM148" s="32" t="s">
        <v>572</v>
      </c>
      <c r="FN148" s="31">
        <f>IFERROR(VLOOKUP(FM148,'Начисление очков 2023'!$AA$4:$AB$69,2,FALSE),0)</f>
        <v>0</v>
      </c>
      <c r="FO148" s="6" t="s">
        <v>572</v>
      </c>
      <c r="FP148" s="28">
        <f>IFERROR(VLOOKUP(FO148,'Начисление очков 2023'!$AF$4:$AG$69,2,FALSE),0)</f>
        <v>0</v>
      </c>
      <c r="FQ148" s="109">
        <v>139</v>
      </c>
      <c r="FR148" s="110" t="s">
        <v>563</v>
      </c>
      <c r="FS148" s="110"/>
      <c r="FT148" s="109">
        <v>3.5</v>
      </c>
      <c r="FU148" s="111"/>
      <c r="FV148" s="108">
        <v>86</v>
      </c>
      <c r="FW148" s="106">
        <v>0</v>
      </c>
      <c r="FX148" s="107" t="s">
        <v>563</v>
      </c>
      <c r="FY148" s="108">
        <v>86</v>
      </c>
      <c r="FZ148" s="127" t="s">
        <v>572</v>
      </c>
      <c r="GA148" s="121">
        <f>IFERROR(VLOOKUP(FZ148,'Начисление очков 2023'!$AA$4:$AB$69,2,FALSE),0)</f>
        <v>0</v>
      </c>
    </row>
    <row r="149" spans="1:183" ht="15.95" customHeight="1" x14ac:dyDescent="0.25">
      <c r="B149" s="6" t="str">
        <f>IFERROR(INDEX('Ласт турнир'!$A$1:$A$96,MATCH($D149,'Ласт турнир'!$B$1:$B$96,0)),"")</f>
        <v/>
      </c>
      <c r="D149" s="39" t="s">
        <v>70</v>
      </c>
      <c r="E149" s="40">
        <f>E148+1</f>
        <v>140</v>
      </c>
      <c r="F149" s="59" t="str">
        <f>IF(FQ149=0," ",IF(FQ149-E149=0," ",FQ149-E149))</f>
        <v xml:space="preserve"> </v>
      </c>
      <c r="G149" s="44"/>
      <c r="H149" s="54">
        <v>3.5</v>
      </c>
      <c r="I149" s="134"/>
      <c r="J149" s="139">
        <f>AB149+AP149+BB149+BN149+BR149+SUMPRODUCT(LARGE((T149,V149,X149,Z149,AD149,AF149,AH149,AJ149,AL149,AN149,AR149,AT149,AV149,AX149,AZ149,BD149,BF149,BH149,BJ149,BL149,BP149,BT149,BV149,BX149,BZ149,CB149,CD149,CF149,CH149,CJ149,CL149,CN149,CP149,CR149,CT149,CV149,CX149,CZ149,DB149,DD149,DF149,DH149,DJ149,DL149,DN149,DP149,DR149,DT149,DV149,DX149,DZ149,EB149,ED149,EF149,EH149,EJ149,EL149,EN149,EP149,ER149,ET149,EV149,EX149,EZ149,FB149,FD149,FF149,FH149,FJ149,FL149,FN149,FP149),{1,2,3,4,5,6,7,8}))</f>
        <v>85</v>
      </c>
      <c r="K149" s="135">
        <f>J149-FV149</f>
        <v>0</v>
      </c>
      <c r="L149" s="140" t="str">
        <f>IF(SUMIF(S149:FP149,"&lt;0")&lt;&gt;0,SUMIF(S149:FP149,"&lt;0")*(-1)," ")</f>
        <v xml:space="preserve"> </v>
      </c>
      <c r="M149" s="141">
        <f>T149+V149+X149+Z149+AB149+AD149+AF149+AH149+AJ149+AL149+AN149+AP149+AR149+AT149+AV149+AX149+AZ149+BB149+BD149+BF149+BH149+BJ149+BL149+BN149+BP149+BR149+BT149+BV149+BX149+BZ149+CB149+CD149+CF149+CH149+CJ149+CL149+CN149+CP149+CR149+CT149+CV149+CX149+CZ149+DB149+DD149+DF149+DH149+DJ149+DL149+DN149+DP149+DR149+DT149+DV149+DX149+DZ149+EB149+ED149+EF149+EH149+EJ149+EL149+EN149+EP149+ER149+ET149+EV149+EX149+EZ149+FB149+FD149+FF149+FH149+FJ149+FL149+FN149+FP149</f>
        <v>85</v>
      </c>
      <c r="N149" s="135">
        <f>M149-FY149</f>
        <v>0</v>
      </c>
      <c r="O149" s="136">
        <f>ROUNDUP(COUNTIF(S149:FP149,"&gt; 0")/2,0)</f>
        <v>5</v>
      </c>
      <c r="P149" s="142">
        <f>IF(O149=0,"-",IF(O149-R149&gt;8,J149/(8+R149),J149/O149))</f>
        <v>17</v>
      </c>
      <c r="Q149" s="145">
        <f>IF(OR(M149=0,O149=0),"-",M149/O149)</f>
        <v>17</v>
      </c>
      <c r="R149" s="150">
        <f>+IF(AA149="",0,1)+IF(AO149="",0,1)++IF(BA149="",0,1)+IF(BM149="",0,1)+IF(BQ149="",0,1)</f>
        <v>1</v>
      </c>
      <c r="S149" s="6" t="s">
        <v>572</v>
      </c>
      <c r="T149" s="28">
        <f>IFERROR(VLOOKUP(S149,'Начисление очков 2024'!$AA$4:$AB$69,2,FALSE),0)</f>
        <v>0</v>
      </c>
      <c r="U149" s="32" t="s">
        <v>572</v>
      </c>
      <c r="V149" s="31">
        <f>IFERROR(VLOOKUP(U149,'Начисление очков 2024'!$AA$4:$AB$69,2,FALSE),0)</f>
        <v>0</v>
      </c>
      <c r="W149" s="6" t="s">
        <v>572</v>
      </c>
      <c r="X149" s="28">
        <f>IFERROR(VLOOKUP(W149,'Начисление очков 2024'!$L$4:$M$69,2,FALSE),0)</f>
        <v>0</v>
      </c>
      <c r="Y149" s="32" t="s">
        <v>572</v>
      </c>
      <c r="Z149" s="31">
        <f>IFERROR(VLOOKUP(Y149,'Начисление очков 2024'!$AA$4:$AB$69,2,FALSE),0)</f>
        <v>0</v>
      </c>
      <c r="AA149" s="6" t="s">
        <v>572</v>
      </c>
      <c r="AB149" s="28">
        <f>ROUND(IFERROR(VLOOKUP(AA149,'Начисление очков 2024'!$L$4:$M$69,2,FALSE),0)/4,0)</f>
        <v>0</v>
      </c>
      <c r="AC149" s="32" t="s">
        <v>572</v>
      </c>
      <c r="AD149" s="31">
        <f>IFERROR(VLOOKUP(AC149,'Начисление очков 2024'!$AA$4:$AB$69,2,FALSE),0)</f>
        <v>0</v>
      </c>
      <c r="AE149" s="6" t="s">
        <v>572</v>
      </c>
      <c r="AF149" s="28">
        <f>IFERROR(VLOOKUP(AE149,'Начисление очков 2024'!$AA$4:$AB$69,2,FALSE),0)</f>
        <v>0</v>
      </c>
      <c r="AG149" s="32" t="s">
        <v>572</v>
      </c>
      <c r="AH149" s="31">
        <f>IFERROR(VLOOKUP(AG149,'Начисление очков 2024'!$Q$4:$R$69,2,FALSE),0)</f>
        <v>0</v>
      </c>
      <c r="AI149" s="6" t="s">
        <v>572</v>
      </c>
      <c r="AJ149" s="28">
        <f>IFERROR(VLOOKUP(AI149,'Начисление очков 2024'!$AA$4:$AB$69,2,FALSE),0)</f>
        <v>0</v>
      </c>
      <c r="AK149" s="32" t="s">
        <v>572</v>
      </c>
      <c r="AL149" s="31">
        <f>IFERROR(VLOOKUP(AK149,'Начисление очков 2024'!$AA$4:$AB$69,2,FALSE),0)</f>
        <v>0</v>
      </c>
      <c r="AM149" s="6" t="s">
        <v>572</v>
      </c>
      <c r="AN149" s="28">
        <f>IFERROR(VLOOKUP(AM149,'Начисление очков 2023'!$AF$4:$AG$69,2,FALSE),0)</f>
        <v>0</v>
      </c>
      <c r="AO149" s="32" t="s">
        <v>572</v>
      </c>
      <c r="AP149" s="31">
        <f>ROUND(IFERROR(VLOOKUP(AO149,'Начисление очков 2024'!$G$4:$H$69,2,FALSE),0)/4,0)</f>
        <v>0</v>
      </c>
      <c r="AQ149" s="6" t="s">
        <v>572</v>
      </c>
      <c r="AR149" s="28">
        <f>IFERROR(VLOOKUP(AQ149,'Начисление очков 2024'!$AA$4:$AB$69,2,FALSE),0)</f>
        <v>0</v>
      </c>
      <c r="AS149" s="32" t="s">
        <v>572</v>
      </c>
      <c r="AT149" s="31">
        <f>IFERROR(VLOOKUP(AS149,'Начисление очков 2024'!$G$4:$H$69,2,FALSE),0)</f>
        <v>0</v>
      </c>
      <c r="AU149" s="6" t="s">
        <v>572</v>
      </c>
      <c r="AV149" s="28">
        <f>IFERROR(VLOOKUP(AU149,'Начисление очков 2023'!$V$4:$W$69,2,FALSE),0)</f>
        <v>0</v>
      </c>
      <c r="AW149" s="32" t="s">
        <v>572</v>
      </c>
      <c r="AX149" s="31">
        <f>IFERROR(VLOOKUP(AW149,'Начисление очков 2024'!$Q$4:$R$69,2,FALSE),0)</f>
        <v>0</v>
      </c>
      <c r="AY149" s="6" t="s">
        <v>572</v>
      </c>
      <c r="AZ149" s="28">
        <f>IFERROR(VLOOKUP(AY149,'Начисление очков 2024'!$AA$4:$AB$69,2,FALSE),0)</f>
        <v>0</v>
      </c>
      <c r="BA149" s="32" t="s">
        <v>572</v>
      </c>
      <c r="BB149" s="31">
        <f>ROUND(IFERROR(VLOOKUP(BA149,'Начисление очков 2024'!$G$4:$H$69,2,FALSE),0)/4,0)</f>
        <v>0</v>
      </c>
      <c r="BC149" s="6" t="s">
        <v>572</v>
      </c>
      <c r="BD149" s="28">
        <f>IFERROR(VLOOKUP(BC149,'Начисление очков 2023'!$AA$4:$AB$69,2,FALSE),0)</f>
        <v>0</v>
      </c>
      <c r="BE149" s="32" t="s">
        <v>572</v>
      </c>
      <c r="BF149" s="31">
        <f>IFERROR(VLOOKUP(BE149,'Начисление очков 2024'!$G$4:$H$69,2,FALSE),0)</f>
        <v>0</v>
      </c>
      <c r="BG149" s="6" t="s">
        <v>572</v>
      </c>
      <c r="BH149" s="28">
        <f>IFERROR(VLOOKUP(BG149,'Начисление очков 2024'!$Q$4:$R$69,2,FALSE),0)</f>
        <v>0</v>
      </c>
      <c r="BI149" s="32" t="s">
        <v>572</v>
      </c>
      <c r="BJ149" s="31">
        <f>IFERROR(VLOOKUP(BI149,'Начисление очков 2024'!$AA$4:$AB$69,2,FALSE),0)</f>
        <v>0</v>
      </c>
      <c r="BK149" s="6" t="s">
        <v>572</v>
      </c>
      <c r="BL149" s="28">
        <f>IFERROR(VLOOKUP(BK149,'Начисление очков 2023'!$V$4:$W$69,2,FALSE),0)</f>
        <v>0</v>
      </c>
      <c r="BM149" s="32" t="s">
        <v>572</v>
      </c>
      <c r="BN149" s="31">
        <f>ROUND(IFERROR(VLOOKUP(BM149,'Начисление очков 2023'!$L$4:$M$69,2,FALSE),0)/4,0)</f>
        <v>0</v>
      </c>
      <c r="BO149" s="6" t="s">
        <v>572</v>
      </c>
      <c r="BP149" s="28">
        <f>IFERROR(VLOOKUP(BO149,'Начисление очков 2023'!$AA$4:$AB$69,2,FALSE),0)</f>
        <v>0</v>
      </c>
      <c r="BQ149" s="32">
        <v>24</v>
      </c>
      <c r="BR149" s="31">
        <f>ROUND(IFERROR(VLOOKUP(BQ149,'Начисление очков 2023'!$L$4:$M$69,2,FALSE),0)/4,0)</f>
        <v>3</v>
      </c>
      <c r="BS149" s="6" t="s">
        <v>572</v>
      </c>
      <c r="BT149" s="28">
        <f>IFERROR(VLOOKUP(BS149,'Начисление очков 2023'!$AA$4:$AB$69,2,FALSE),0)</f>
        <v>0</v>
      </c>
      <c r="BU149" s="32" t="s">
        <v>572</v>
      </c>
      <c r="BV149" s="31">
        <f>IFERROR(VLOOKUP(BU149,'Начисление очков 2023'!$L$4:$M$69,2,FALSE),0)</f>
        <v>0</v>
      </c>
      <c r="BW149" s="6" t="s">
        <v>572</v>
      </c>
      <c r="BX149" s="28">
        <f>IFERROR(VLOOKUP(BW149,'Начисление очков 2023'!$AA$4:$AB$69,2,FALSE),0)</f>
        <v>0</v>
      </c>
      <c r="BY149" s="32" t="s">
        <v>572</v>
      </c>
      <c r="BZ149" s="31">
        <f>IFERROR(VLOOKUP(BY149,'Начисление очков 2023'!$AF$4:$AG$69,2,FALSE),0)</f>
        <v>0</v>
      </c>
      <c r="CA149" s="6" t="s">
        <v>572</v>
      </c>
      <c r="CB149" s="28">
        <f>IFERROR(VLOOKUP(CA149,'Начисление очков 2023'!$V$4:$W$69,2,FALSE),0)</f>
        <v>0</v>
      </c>
      <c r="CC149" s="32" t="s">
        <v>572</v>
      </c>
      <c r="CD149" s="31">
        <f>IFERROR(VLOOKUP(CC149,'Начисление очков 2023'!$AA$4:$AB$69,2,FALSE),0)</f>
        <v>0</v>
      </c>
      <c r="CE149" s="47"/>
      <c r="CF149" s="96"/>
      <c r="CG149" s="32" t="s">
        <v>572</v>
      </c>
      <c r="CH149" s="31">
        <f>IFERROR(VLOOKUP(CG149,'Начисление очков 2023'!$AA$4:$AB$69,2,FALSE),0)</f>
        <v>0</v>
      </c>
      <c r="CI149" s="6" t="s">
        <v>572</v>
      </c>
      <c r="CJ149" s="28">
        <f>IFERROR(VLOOKUP(CI149,'Начисление очков 2023_1'!$B$4:$C$117,2,FALSE),0)</f>
        <v>0</v>
      </c>
      <c r="CK149" s="32" t="s">
        <v>572</v>
      </c>
      <c r="CL149" s="31">
        <f>IFERROR(VLOOKUP(CK149,'Начисление очков 2023'!$V$4:$W$69,2,FALSE),0)</f>
        <v>0</v>
      </c>
      <c r="CM149" s="6" t="s">
        <v>572</v>
      </c>
      <c r="CN149" s="28">
        <f>IFERROR(VLOOKUP(CM149,'Начисление очков 2023'!$AF$4:$AG$69,2,FALSE),0)</f>
        <v>0</v>
      </c>
      <c r="CO149" s="32" t="s">
        <v>572</v>
      </c>
      <c r="CP149" s="31">
        <f>IFERROR(VLOOKUP(CO149,'Начисление очков 2023'!$G$4:$H$69,2,FALSE),0)</f>
        <v>0</v>
      </c>
      <c r="CQ149" s="6" t="s">
        <v>572</v>
      </c>
      <c r="CR149" s="28">
        <f>IFERROR(VLOOKUP(CQ149,'Начисление очков 2023'!$AA$4:$AB$69,2,FALSE),0)</f>
        <v>0</v>
      </c>
      <c r="CS149" s="32" t="s">
        <v>572</v>
      </c>
      <c r="CT149" s="31">
        <f>IFERROR(VLOOKUP(CS149,'Начисление очков 2023'!$Q$4:$R$69,2,FALSE),0)</f>
        <v>0</v>
      </c>
      <c r="CU149" s="6" t="s">
        <v>572</v>
      </c>
      <c r="CV149" s="28">
        <f>IFERROR(VLOOKUP(CU149,'Начисление очков 2023'!$AF$4:$AG$69,2,FALSE),0)</f>
        <v>0</v>
      </c>
      <c r="CW149" s="32" t="s">
        <v>572</v>
      </c>
      <c r="CX149" s="31">
        <f>IFERROR(VLOOKUP(CW149,'Начисление очков 2023'!$AA$4:$AB$69,2,FALSE),0)</f>
        <v>0</v>
      </c>
      <c r="CY149" s="6" t="s">
        <v>572</v>
      </c>
      <c r="CZ149" s="28">
        <f>IFERROR(VLOOKUP(CY149,'Начисление очков 2023'!$AA$4:$AB$69,2,FALSE),0)</f>
        <v>0</v>
      </c>
      <c r="DA149" s="32" t="s">
        <v>572</v>
      </c>
      <c r="DB149" s="31">
        <f>IFERROR(VLOOKUP(DA149,'Начисление очков 2023'!$L$4:$M$69,2,FALSE),0)</f>
        <v>0</v>
      </c>
      <c r="DC149" s="6" t="s">
        <v>572</v>
      </c>
      <c r="DD149" s="28">
        <f>IFERROR(VLOOKUP(DC149,'Начисление очков 2023'!$L$4:$M$69,2,FALSE),0)</f>
        <v>0</v>
      </c>
      <c r="DE149" s="32" t="s">
        <v>572</v>
      </c>
      <c r="DF149" s="31">
        <f>IFERROR(VLOOKUP(DE149,'Начисление очков 2023'!$G$4:$H$69,2,FALSE),0)</f>
        <v>0</v>
      </c>
      <c r="DG149" s="6" t="s">
        <v>572</v>
      </c>
      <c r="DH149" s="28">
        <f>IFERROR(VLOOKUP(DG149,'Начисление очков 2023'!$AA$4:$AB$69,2,FALSE),0)</f>
        <v>0</v>
      </c>
      <c r="DI149" s="32" t="s">
        <v>572</v>
      </c>
      <c r="DJ149" s="31">
        <f>IFERROR(VLOOKUP(DI149,'Начисление очков 2023'!$AF$4:$AG$69,2,FALSE),0)</f>
        <v>0</v>
      </c>
      <c r="DK149" s="6" t="s">
        <v>572</v>
      </c>
      <c r="DL149" s="28">
        <f>IFERROR(VLOOKUP(DK149,'Начисление очков 2023'!$V$4:$W$69,2,FALSE),0)</f>
        <v>0</v>
      </c>
      <c r="DM149" s="32" t="s">
        <v>572</v>
      </c>
      <c r="DN149" s="31">
        <f>IFERROR(VLOOKUP(DM149,'Начисление очков 2023'!$Q$4:$R$69,2,FALSE),0)</f>
        <v>0</v>
      </c>
      <c r="DO149" s="6" t="s">
        <v>572</v>
      </c>
      <c r="DP149" s="28">
        <f>IFERROR(VLOOKUP(DO149,'Начисление очков 2023'!$AA$4:$AB$69,2,FALSE),0)</f>
        <v>0</v>
      </c>
      <c r="DQ149" s="32" t="s">
        <v>572</v>
      </c>
      <c r="DR149" s="31">
        <f>IFERROR(VLOOKUP(DQ149,'Начисление очков 2023'!$AA$4:$AB$69,2,FALSE),0)</f>
        <v>0</v>
      </c>
      <c r="DS149" s="6" t="s">
        <v>572</v>
      </c>
      <c r="DT149" s="28">
        <f>IFERROR(VLOOKUP(DS149,'Начисление очков 2023'!$AA$4:$AB$69,2,FALSE),0)</f>
        <v>0</v>
      </c>
      <c r="DU149" s="32" t="s">
        <v>572</v>
      </c>
      <c r="DV149" s="31">
        <f>IFERROR(VLOOKUP(DU149,'Начисление очков 2023'!$AF$4:$AG$69,2,FALSE),0)</f>
        <v>0</v>
      </c>
      <c r="DW149" s="6" t="s">
        <v>572</v>
      </c>
      <c r="DX149" s="28">
        <f>IFERROR(VLOOKUP(DW149,'Начисление очков 2023'!$AA$4:$AB$69,2,FALSE),0)</f>
        <v>0</v>
      </c>
      <c r="DY149" s="32" t="s">
        <v>572</v>
      </c>
      <c r="DZ149" s="31">
        <f>IFERROR(VLOOKUP(DY149,'Начисление очков 2023'!$B$4:$C$69,2,FALSE),0)</f>
        <v>0</v>
      </c>
      <c r="EA149" s="6" t="s">
        <v>572</v>
      </c>
      <c r="EB149" s="28">
        <f>IFERROR(VLOOKUP(EA149,'Начисление очков 2023'!$AA$4:$AB$69,2,FALSE),0)</f>
        <v>0</v>
      </c>
      <c r="EC149" s="32" t="s">
        <v>572</v>
      </c>
      <c r="ED149" s="31">
        <f>IFERROR(VLOOKUP(EC149,'Начисление очков 2023'!$V$4:$W$69,2,FALSE),0)</f>
        <v>0</v>
      </c>
      <c r="EE149" s="6" t="s">
        <v>572</v>
      </c>
      <c r="EF149" s="28">
        <f>IFERROR(VLOOKUP(EE149,'Начисление очков 2023'!$AA$4:$AB$69,2,FALSE),0)</f>
        <v>0</v>
      </c>
      <c r="EG149" s="32" t="s">
        <v>572</v>
      </c>
      <c r="EH149" s="31">
        <f>IFERROR(VLOOKUP(EG149,'Начисление очков 2023'!$AA$4:$AB$69,2,FALSE),0)</f>
        <v>0</v>
      </c>
      <c r="EI149" s="6">
        <v>16</v>
      </c>
      <c r="EJ149" s="28">
        <f>IFERROR(VLOOKUP(EI149,'Начисление очков 2023'!$G$4:$H$69,2,FALSE),0)</f>
        <v>55</v>
      </c>
      <c r="EK149" s="32" t="s">
        <v>572</v>
      </c>
      <c r="EL149" s="31">
        <f>IFERROR(VLOOKUP(EK149,'Начисление очков 2023'!$V$4:$W$69,2,FALSE),0)</f>
        <v>0</v>
      </c>
      <c r="EM149" s="6" t="s">
        <v>572</v>
      </c>
      <c r="EN149" s="28">
        <f>IFERROR(VLOOKUP(EM149,'Начисление очков 2023'!$B$4:$C$101,2,FALSE),0)</f>
        <v>0</v>
      </c>
      <c r="EO149" s="32" t="s">
        <v>572</v>
      </c>
      <c r="EP149" s="31">
        <f>IFERROR(VLOOKUP(EO149,'Начисление очков 2023'!$AA$4:$AB$69,2,FALSE),0)</f>
        <v>0</v>
      </c>
      <c r="EQ149" s="6" t="s">
        <v>572</v>
      </c>
      <c r="ER149" s="28">
        <f>IFERROR(VLOOKUP(EQ149,'Начисление очков 2023'!$AF$4:$AG$69,2,FALSE),0)</f>
        <v>0</v>
      </c>
      <c r="ES149" s="32" t="s">
        <v>572</v>
      </c>
      <c r="ET149" s="31">
        <f>IFERROR(VLOOKUP(ES149,'Начисление очков 2023'!$B$4:$C$101,2,FALSE),0)</f>
        <v>0</v>
      </c>
      <c r="EU149" s="6" t="s">
        <v>572</v>
      </c>
      <c r="EV149" s="28">
        <f>IFERROR(VLOOKUP(EU149,'Начисление очков 2023'!$G$4:$H$69,2,FALSE),0)</f>
        <v>0</v>
      </c>
      <c r="EW149" s="32" t="s">
        <v>572</v>
      </c>
      <c r="EX149" s="31">
        <f>IFERROR(VLOOKUP(EW149,'Начисление очков 2023'!$AA$4:$AB$69,2,FALSE),0)</f>
        <v>0</v>
      </c>
      <c r="EY149" s="6">
        <v>32</v>
      </c>
      <c r="EZ149" s="28">
        <f>IFERROR(VLOOKUP(EY149,'Начисление очков 2023'!$AA$4:$AB$69,2,FALSE),0)</f>
        <v>2</v>
      </c>
      <c r="FA149" s="32" t="s">
        <v>572</v>
      </c>
      <c r="FB149" s="31">
        <f>IFERROR(VLOOKUP(FA149,'Начисление очков 2023'!$L$4:$M$69,2,FALSE),0)</f>
        <v>0</v>
      </c>
      <c r="FC149" s="6" t="s">
        <v>572</v>
      </c>
      <c r="FD149" s="28">
        <f>IFERROR(VLOOKUP(FC149,'Начисление очков 2023'!$AF$4:$AG$69,2,FALSE),0)</f>
        <v>0</v>
      </c>
      <c r="FE149" s="32">
        <v>4</v>
      </c>
      <c r="FF149" s="31">
        <f>IFERROR(VLOOKUP(FE149,'Начисление очков 2023'!$AA$4:$AB$69,2,FALSE),0)</f>
        <v>15</v>
      </c>
      <c r="FG149" s="6" t="s">
        <v>572</v>
      </c>
      <c r="FH149" s="28">
        <f>IFERROR(VLOOKUP(FG149,'Начисление очков 2023'!$G$4:$H$69,2,FALSE),0)</f>
        <v>0</v>
      </c>
      <c r="FI149" s="32">
        <v>9</v>
      </c>
      <c r="FJ149" s="31">
        <f>IFERROR(VLOOKUP(FI149,'Начисление очков 2023'!$AA$4:$AB$69,2,FALSE),0)</f>
        <v>10</v>
      </c>
      <c r="FK149" s="6" t="s">
        <v>572</v>
      </c>
      <c r="FL149" s="28">
        <f>IFERROR(VLOOKUP(FK149,'Начисление очков 2023'!$AA$4:$AB$69,2,FALSE),0)</f>
        <v>0</v>
      </c>
      <c r="FM149" s="32" t="s">
        <v>572</v>
      </c>
      <c r="FN149" s="31">
        <f>IFERROR(VLOOKUP(FM149,'Начисление очков 2023'!$AA$4:$AB$69,2,FALSE),0)</f>
        <v>0</v>
      </c>
      <c r="FO149" s="6" t="s">
        <v>572</v>
      </c>
      <c r="FP149" s="28">
        <f>IFERROR(VLOOKUP(FO149,'Начисление очков 2023'!$AF$4:$AG$69,2,FALSE),0)</f>
        <v>0</v>
      </c>
      <c r="FQ149" s="109">
        <v>140</v>
      </c>
      <c r="FR149" s="110" t="s">
        <v>563</v>
      </c>
      <c r="FS149" s="110"/>
      <c r="FT149" s="109">
        <v>3.5</v>
      </c>
      <c r="FU149" s="111"/>
      <c r="FV149" s="108">
        <v>85</v>
      </c>
      <c r="FW149" s="106">
        <v>0</v>
      </c>
      <c r="FX149" s="107" t="s">
        <v>563</v>
      </c>
      <c r="FY149" s="108">
        <v>85</v>
      </c>
      <c r="FZ149" s="127" t="s">
        <v>572</v>
      </c>
      <c r="GA149" s="121">
        <f>IFERROR(VLOOKUP(FZ149,'Начисление очков 2023'!$AA$4:$AB$69,2,FALSE),0)</f>
        <v>0</v>
      </c>
    </row>
    <row r="150" spans="1:183" ht="15.95" customHeight="1" x14ac:dyDescent="0.25">
      <c r="B150" s="6" t="str">
        <f>IFERROR(INDEX('Ласт турнир'!$A$1:$A$96,MATCH($D150,'Ласт турнир'!$B$1:$B$96,0)),"")</f>
        <v/>
      </c>
      <c r="C150" s="1"/>
      <c r="D150" s="39" t="s">
        <v>540</v>
      </c>
      <c r="E150" s="40">
        <f>E149+1</f>
        <v>141</v>
      </c>
      <c r="F150" s="59" t="str">
        <f>IF(FQ150=0," ",IF(FQ150-E150=0," ",FQ150-E150))</f>
        <v xml:space="preserve"> </v>
      </c>
      <c r="G150" s="44"/>
      <c r="H150" s="54">
        <v>3</v>
      </c>
      <c r="I150" s="134"/>
      <c r="J150" s="139">
        <f>AB150+AP150+BB150+BN150+BR150+SUMPRODUCT(LARGE((T150,V150,X150,Z150,AD150,AF150,AH150,AJ150,AL150,AN150,AR150,AT150,AV150,AX150,AZ150,BD150,BF150,BH150,BJ150,BL150,BP150,BT150,BV150,BX150,BZ150,CB150,CD150,CF150,CH150,CJ150,CL150,CN150,CP150,CR150,CT150,CV150,CX150,CZ150,DB150,DD150,DF150,DH150,DJ150,DL150,DN150,DP150,DR150,DT150,DV150,DX150,DZ150,EB150,ED150,EF150,EH150,EJ150,EL150,EN150,EP150,ER150,ET150,EV150,EX150,EZ150,FB150,FD150,FF150,FH150,FJ150,FL150,FN150,FP150),{1,2,3,4,5,6,7,8}))</f>
        <v>84</v>
      </c>
      <c r="K150" s="135">
        <f>J150-FV150</f>
        <v>0</v>
      </c>
      <c r="L150" s="140" t="str">
        <f>IF(SUMIF(S150:FP150,"&lt;0")&lt;&gt;0,SUMIF(S150:FP150,"&lt;0")*(-1)," ")</f>
        <v xml:space="preserve"> </v>
      </c>
      <c r="M150" s="141">
        <f>T150+V150+X150+Z150+AB150+AD150+AF150+AH150+AJ150+AL150+AN150+AP150+AR150+AT150+AV150+AX150+AZ150+BB150+BD150+BF150+BH150+BJ150+BL150+BN150+BP150+BR150+BT150+BV150+BX150+BZ150+CB150+CD150+CF150+CH150+CJ150+CL150+CN150+CP150+CR150+CT150+CV150+CX150+CZ150+DB150+DD150+DF150+DH150+DJ150+DL150+DN150+DP150+DR150+DT150+DV150+DX150+DZ150+EB150+ED150+EF150+EH150+EJ150+EL150+EN150+EP150+ER150+ET150+EV150+EX150+EZ150+FB150+FD150+FF150+FH150+FJ150+FL150+FN150+FP150</f>
        <v>138</v>
      </c>
      <c r="N150" s="135">
        <f>M150-FY150</f>
        <v>0</v>
      </c>
      <c r="O150" s="136">
        <f>ROUNDUP(COUNTIF(S150:FP150,"&gt; 0")/2,0)</f>
        <v>23</v>
      </c>
      <c r="P150" s="142">
        <f>IF(O150=0,"-",IF(O150-R150&gt;8,J150/(8+R150),J150/O150))</f>
        <v>10.5</v>
      </c>
      <c r="Q150" s="145">
        <f>IF(OR(M150=0,O150=0),"-",M150/O150)</f>
        <v>6</v>
      </c>
      <c r="R150" s="150">
        <f>+IF(AA150="",0,1)+IF(AO150="",0,1)++IF(BA150="",0,1)+IF(BM150="",0,1)+IF(BQ150="",0,1)</f>
        <v>0</v>
      </c>
      <c r="S150" s="6" t="s">
        <v>572</v>
      </c>
      <c r="T150" s="28">
        <f>IFERROR(VLOOKUP(S150,'Начисление очков 2024'!$AA$4:$AB$69,2,FALSE),0)</f>
        <v>0</v>
      </c>
      <c r="U150" s="32" t="s">
        <v>572</v>
      </c>
      <c r="V150" s="31">
        <f>IFERROR(VLOOKUP(U150,'Начисление очков 2024'!$AA$4:$AB$69,2,FALSE),0)</f>
        <v>0</v>
      </c>
      <c r="W150" s="6" t="s">
        <v>572</v>
      </c>
      <c r="X150" s="28">
        <f>IFERROR(VLOOKUP(W150,'Начисление очков 2024'!$L$4:$M$69,2,FALSE),0)</f>
        <v>0</v>
      </c>
      <c r="Y150" s="32" t="s">
        <v>572</v>
      </c>
      <c r="Z150" s="31">
        <f>IFERROR(VLOOKUP(Y150,'Начисление очков 2024'!$AA$4:$AB$69,2,FALSE),0)</f>
        <v>0</v>
      </c>
      <c r="AA150" s="6" t="s">
        <v>572</v>
      </c>
      <c r="AB150" s="28">
        <f>ROUND(IFERROR(VLOOKUP(AA150,'Начисление очков 2024'!$L$4:$M$69,2,FALSE),0)/4,0)</f>
        <v>0</v>
      </c>
      <c r="AC150" s="32">
        <v>10</v>
      </c>
      <c r="AD150" s="31">
        <f>IFERROR(VLOOKUP(AC150,'Начисление очков 2024'!$AA$4:$AB$69,2,FALSE),0)</f>
        <v>9</v>
      </c>
      <c r="AE150" s="6" t="s">
        <v>572</v>
      </c>
      <c r="AF150" s="28">
        <f>IFERROR(VLOOKUP(AE150,'Начисление очков 2024'!$AA$4:$AB$69,2,FALSE),0)</f>
        <v>0</v>
      </c>
      <c r="AG150" s="32">
        <v>32</v>
      </c>
      <c r="AH150" s="31">
        <f>IFERROR(VLOOKUP(AG150,'Начисление очков 2024'!$Q$4:$R$69,2,FALSE),0)</f>
        <v>6</v>
      </c>
      <c r="AI150" s="6" t="s">
        <v>572</v>
      </c>
      <c r="AJ150" s="28">
        <f>IFERROR(VLOOKUP(AI150,'Начисление очков 2024'!$AA$4:$AB$69,2,FALSE),0)</f>
        <v>0</v>
      </c>
      <c r="AK150" s="32" t="s">
        <v>572</v>
      </c>
      <c r="AL150" s="31">
        <f>IFERROR(VLOOKUP(AK150,'Начисление очков 2024'!$AA$4:$AB$69,2,FALSE),0)</f>
        <v>0</v>
      </c>
      <c r="AM150" s="6">
        <v>2</v>
      </c>
      <c r="AN150" s="28">
        <f>IFERROR(VLOOKUP(AM150,'Начисление очков 2023'!$AF$4:$AG$69,2,FALSE),0)</f>
        <v>16</v>
      </c>
      <c r="AO150" s="32" t="s">
        <v>572</v>
      </c>
      <c r="AP150" s="31">
        <f>ROUND(IFERROR(VLOOKUP(AO150,'Начисление очков 2024'!$G$4:$H$69,2,FALSE),0)/4,0)</f>
        <v>0</v>
      </c>
      <c r="AQ150" s="6" t="s">
        <v>572</v>
      </c>
      <c r="AR150" s="28">
        <f>IFERROR(VLOOKUP(AQ150,'Начисление очков 2024'!$AA$4:$AB$69,2,FALSE),0)</f>
        <v>0</v>
      </c>
      <c r="AS150" s="32">
        <v>48</v>
      </c>
      <c r="AT150" s="31">
        <f>IFERROR(VLOOKUP(AS150,'Начисление очков 2024'!$G$4:$H$69,2,FALSE),0)</f>
        <v>5</v>
      </c>
      <c r="AU150" s="6" t="s">
        <v>572</v>
      </c>
      <c r="AV150" s="28">
        <f>IFERROR(VLOOKUP(AU150,'Начисление очков 2023'!$V$4:$W$69,2,FALSE),0)</f>
        <v>0</v>
      </c>
      <c r="AW150" s="32" t="s">
        <v>572</v>
      </c>
      <c r="AX150" s="31">
        <f>IFERROR(VLOOKUP(AW150,'Начисление очков 2024'!$Q$4:$R$69,2,FALSE),0)</f>
        <v>0</v>
      </c>
      <c r="AY150" s="6" t="s">
        <v>572</v>
      </c>
      <c r="AZ150" s="28">
        <f>IFERROR(VLOOKUP(AY150,'Начисление очков 2024'!$AA$4:$AB$69,2,FALSE),0)</f>
        <v>0</v>
      </c>
      <c r="BA150" s="32" t="s">
        <v>572</v>
      </c>
      <c r="BB150" s="31">
        <f>ROUND(IFERROR(VLOOKUP(BA150,'Начисление очков 2024'!$G$4:$H$69,2,FALSE),0)/4,0)</f>
        <v>0</v>
      </c>
      <c r="BC150" s="6">
        <v>16</v>
      </c>
      <c r="BD150" s="28">
        <f>IFERROR(VLOOKUP(BC150,'Начисление очков 2023'!$AA$4:$AB$69,2,FALSE),0)</f>
        <v>7</v>
      </c>
      <c r="BE150" s="32" t="s">
        <v>572</v>
      </c>
      <c r="BF150" s="31">
        <f>IFERROR(VLOOKUP(BE150,'Начисление очков 2024'!$G$4:$H$69,2,FALSE),0)</f>
        <v>0</v>
      </c>
      <c r="BG150" s="6" t="s">
        <v>572</v>
      </c>
      <c r="BH150" s="28">
        <f>IFERROR(VLOOKUP(BG150,'Начисление очков 2024'!$Q$4:$R$69,2,FALSE),0)</f>
        <v>0</v>
      </c>
      <c r="BI150" s="32" t="s">
        <v>572</v>
      </c>
      <c r="BJ150" s="31">
        <f>IFERROR(VLOOKUP(BI150,'Начисление очков 2024'!$AA$4:$AB$69,2,FALSE),0)</f>
        <v>0</v>
      </c>
      <c r="BK150" s="6" t="s">
        <v>572</v>
      </c>
      <c r="BL150" s="28">
        <f>IFERROR(VLOOKUP(BK150,'Начисление очков 2023'!$V$4:$W$69,2,FALSE),0)</f>
        <v>0</v>
      </c>
      <c r="BM150" s="32" t="s">
        <v>572</v>
      </c>
      <c r="BN150" s="31">
        <f>ROUND(IFERROR(VLOOKUP(BM150,'Начисление очков 2023'!$L$4:$M$69,2,FALSE),0)/4,0)</f>
        <v>0</v>
      </c>
      <c r="BO150" s="6" t="s">
        <v>572</v>
      </c>
      <c r="BP150" s="28">
        <f>IFERROR(VLOOKUP(BO150,'Начисление очков 2023'!$AA$4:$AB$69,2,FALSE),0)</f>
        <v>0</v>
      </c>
      <c r="BQ150" s="32" t="s">
        <v>572</v>
      </c>
      <c r="BR150" s="31">
        <f>ROUND(IFERROR(VLOOKUP(BQ150,'Начисление очков 2023'!$L$4:$M$69,2,FALSE),0)/4,0)</f>
        <v>0</v>
      </c>
      <c r="BS150" s="6">
        <v>12</v>
      </c>
      <c r="BT150" s="28">
        <f>IFERROR(VLOOKUP(BS150,'Начисление очков 2023'!$AA$4:$AB$69,2,FALSE),0)</f>
        <v>8</v>
      </c>
      <c r="BU150" s="32" t="s">
        <v>572</v>
      </c>
      <c r="BV150" s="31">
        <f>IFERROR(VLOOKUP(BU150,'Начисление очков 2023'!$L$4:$M$69,2,FALSE),0)</f>
        <v>0</v>
      </c>
      <c r="BW150" s="6" t="s">
        <v>572</v>
      </c>
      <c r="BX150" s="28">
        <f>IFERROR(VLOOKUP(BW150,'Начисление очков 2023'!$AA$4:$AB$69,2,FALSE),0)</f>
        <v>0</v>
      </c>
      <c r="BY150" s="32">
        <v>12</v>
      </c>
      <c r="BZ150" s="31">
        <f>IFERROR(VLOOKUP(BY150,'Начисление очков 2023'!$AF$4:$AG$69,2,FALSE),0)</f>
        <v>5</v>
      </c>
      <c r="CA150" s="6" t="s">
        <v>572</v>
      </c>
      <c r="CB150" s="28">
        <f>IFERROR(VLOOKUP(CA150,'Начисление очков 2023'!$V$4:$W$69,2,FALSE),0)</f>
        <v>0</v>
      </c>
      <c r="CC150" s="32">
        <v>12</v>
      </c>
      <c r="CD150" s="31">
        <f>IFERROR(VLOOKUP(CC150,'Начисление очков 2023'!$AA$4:$AB$69,2,FALSE),0)</f>
        <v>8</v>
      </c>
      <c r="CE150" s="47"/>
      <c r="CF150" s="96"/>
      <c r="CG150" s="32" t="s">
        <v>572</v>
      </c>
      <c r="CH150" s="31">
        <f>IFERROR(VLOOKUP(CG150,'Начисление очков 2023'!$AA$4:$AB$69,2,FALSE),0)</f>
        <v>0</v>
      </c>
      <c r="CI150" s="6" t="s">
        <v>572</v>
      </c>
      <c r="CJ150" s="28">
        <f>IFERROR(VLOOKUP(CI150,'Начисление очков 2023_1'!$B$4:$C$117,2,FALSE),0)</f>
        <v>0</v>
      </c>
      <c r="CK150" s="32">
        <v>16</v>
      </c>
      <c r="CL150" s="31">
        <f>IFERROR(VLOOKUP(CK150,'Начисление очков 2023'!$V$4:$W$69,2,FALSE),0)</f>
        <v>17</v>
      </c>
      <c r="CM150" s="6" t="s">
        <v>572</v>
      </c>
      <c r="CN150" s="28">
        <f>IFERROR(VLOOKUP(CM150,'Начисление очков 2023'!$AF$4:$AG$69,2,FALSE),0)</f>
        <v>0</v>
      </c>
      <c r="CO150" s="32" t="s">
        <v>572</v>
      </c>
      <c r="CP150" s="31">
        <f>IFERROR(VLOOKUP(CO150,'Начисление очков 2023'!$G$4:$H$69,2,FALSE),0)</f>
        <v>0</v>
      </c>
      <c r="CQ150" s="6" t="s">
        <v>572</v>
      </c>
      <c r="CR150" s="28">
        <f>IFERROR(VLOOKUP(CQ150,'Начисление очков 2023'!$AA$4:$AB$69,2,FALSE),0)</f>
        <v>0</v>
      </c>
      <c r="CS150" s="32">
        <v>32</v>
      </c>
      <c r="CT150" s="31">
        <f>IFERROR(VLOOKUP(CS150,'Начисление очков 2023'!$Q$4:$R$69,2,FALSE),0)</f>
        <v>6</v>
      </c>
      <c r="CU150" s="6" t="s">
        <v>572</v>
      </c>
      <c r="CV150" s="28">
        <f>IFERROR(VLOOKUP(CU150,'Начисление очков 2023'!$AF$4:$AG$69,2,FALSE),0)</f>
        <v>0</v>
      </c>
      <c r="CW150" s="32">
        <v>8</v>
      </c>
      <c r="CX150" s="31">
        <f>IFERROR(VLOOKUP(CW150,'Начисление очков 2023'!$AA$4:$AB$69,2,FALSE),0)</f>
        <v>10</v>
      </c>
      <c r="CY150" s="6">
        <v>32</v>
      </c>
      <c r="CZ150" s="28">
        <f>IFERROR(VLOOKUP(CY150,'Начисление очков 2023'!$AA$4:$AB$69,2,FALSE),0)</f>
        <v>2</v>
      </c>
      <c r="DA150" s="32" t="s">
        <v>572</v>
      </c>
      <c r="DB150" s="31">
        <f>IFERROR(VLOOKUP(DA150,'Начисление очков 2023'!$L$4:$M$69,2,FALSE),0)</f>
        <v>0</v>
      </c>
      <c r="DC150" s="6" t="s">
        <v>572</v>
      </c>
      <c r="DD150" s="28">
        <f>IFERROR(VLOOKUP(DC150,'Начисление очков 2023'!$L$4:$M$69,2,FALSE),0)</f>
        <v>0</v>
      </c>
      <c r="DE150" s="32" t="s">
        <v>572</v>
      </c>
      <c r="DF150" s="31">
        <f>IFERROR(VLOOKUP(DE150,'Начисление очков 2023'!$G$4:$H$69,2,FALSE),0)</f>
        <v>0</v>
      </c>
      <c r="DG150" s="6" t="s">
        <v>572</v>
      </c>
      <c r="DH150" s="28">
        <f>IFERROR(VLOOKUP(DG150,'Начисление очков 2023'!$AA$4:$AB$69,2,FALSE),0)</f>
        <v>0</v>
      </c>
      <c r="DI150" s="32">
        <v>6</v>
      </c>
      <c r="DJ150" s="31">
        <f>IFERROR(VLOOKUP(DI150,'Начисление очков 2023'!$AF$4:$AG$69,2,FALSE),0)</f>
        <v>8</v>
      </c>
      <c r="DK150" s="6" t="s">
        <v>572</v>
      </c>
      <c r="DL150" s="28">
        <f>IFERROR(VLOOKUP(DK150,'Начисление очков 2023'!$V$4:$W$69,2,FALSE),0)</f>
        <v>0</v>
      </c>
      <c r="DM150" s="32" t="s">
        <v>572</v>
      </c>
      <c r="DN150" s="31">
        <f>IFERROR(VLOOKUP(DM150,'Начисление очков 2023'!$Q$4:$R$69,2,FALSE),0)</f>
        <v>0</v>
      </c>
      <c r="DO150" s="6" t="s">
        <v>572</v>
      </c>
      <c r="DP150" s="28">
        <f>IFERROR(VLOOKUP(DO150,'Начисление очков 2023'!$AA$4:$AB$69,2,FALSE),0)</f>
        <v>0</v>
      </c>
      <c r="DQ150" s="32" t="s">
        <v>572</v>
      </c>
      <c r="DR150" s="31">
        <f>IFERROR(VLOOKUP(DQ150,'Начисление очков 2023'!$AA$4:$AB$69,2,FALSE),0)</f>
        <v>0</v>
      </c>
      <c r="DS150" s="6" t="s">
        <v>572</v>
      </c>
      <c r="DT150" s="28">
        <f>IFERROR(VLOOKUP(DS150,'Начисление очков 2023'!$AA$4:$AB$69,2,FALSE),0)</f>
        <v>0</v>
      </c>
      <c r="DU150" s="32" t="s">
        <v>572</v>
      </c>
      <c r="DV150" s="31">
        <f>IFERROR(VLOOKUP(DU150,'Начисление очков 2023'!$AF$4:$AG$69,2,FALSE),0)</f>
        <v>0</v>
      </c>
      <c r="DW150" s="6">
        <v>24</v>
      </c>
      <c r="DX150" s="28">
        <f>IFERROR(VLOOKUP(DW150,'Начисление очков 2023'!$AA$4:$AB$69,2,FALSE),0)</f>
        <v>3</v>
      </c>
      <c r="DY150" s="32" t="s">
        <v>572</v>
      </c>
      <c r="DZ150" s="31">
        <f>IFERROR(VLOOKUP(DY150,'Начисление очков 2023'!$B$4:$C$69,2,FALSE),0)</f>
        <v>0</v>
      </c>
      <c r="EA150" s="6">
        <v>12</v>
      </c>
      <c r="EB150" s="28">
        <f>IFERROR(VLOOKUP(EA150,'Начисление очков 2023'!$AA$4:$AB$69,2,FALSE),0)</f>
        <v>8</v>
      </c>
      <c r="EC150" s="32" t="s">
        <v>572</v>
      </c>
      <c r="ED150" s="31">
        <f>IFERROR(VLOOKUP(EC150,'Начисление очков 2023'!$V$4:$W$69,2,FALSE),0)</f>
        <v>0</v>
      </c>
      <c r="EE150" s="6">
        <v>20</v>
      </c>
      <c r="EF150" s="28">
        <f>IFERROR(VLOOKUP(EE150,'Начисление очков 2023'!$AA$4:$AB$69,2,FALSE),0)</f>
        <v>4</v>
      </c>
      <c r="EG150" s="32" t="s">
        <v>572</v>
      </c>
      <c r="EH150" s="31">
        <f>IFERROR(VLOOKUP(EG150,'Начисление очков 2023'!$AA$4:$AB$69,2,FALSE),0)</f>
        <v>0</v>
      </c>
      <c r="EI150" s="6">
        <v>48</v>
      </c>
      <c r="EJ150" s="28">
        <f>IFERROR(VLOOKUP(EI150,'Начисление очков 2023'!$G$4:$H$69,2,FALSE),0)</f>
        <v>2</v>
      </c>
      <c r="EK150" s="32" t="s">
        <v>572</v>
      </c>
      <c r="EL150" s="31">
        <f>IFERROR(VLOOKUP(EK150,'Начисление очков 2023'!$V$4:$W$69,2,FALSE),0)</f>
        <v>0</v>
      </c>
      <c r="EM150" s="6" t="s">
        <v>572</v>
      </c>
      <c r="EN150" s="28">
        <f>IFERROR(VLOOKUP(EM150,'Начисление очков 2023'!$B$4:$C$101,2,FALSE),0)</f>
        <v>0</v>
      </c>
      <c r="EO150" s="32">
        <v>32</v>
      </c>
      <c r="EP150" s="31">
        <f>IFERROR(VLOOKUP(EO150,'Начисление очков 2023'!$AA$4:$AB$69,2,FALSE),0)</f>
        <v>2</v>
      </c>
      <c r="EQ150" s="6">
        <v>20</v>
      </c>
      <c r="ER150" s="28">
        <f>IFERROR(VLOOKUP(EQ150,'Начисление очков 2023'!$AF$4:$AG$69,2,FALSE),0)</f>
        <v>2</v>
      </c>
      <c r="ES150" s="32" t="s">
        <v>572</v>
      </c>
      <c r="ET150" s="31">
        <f>IFERROR(VLOOKUP(ES150,'Начисление очков 2023'!$B$4:$C$101,2,FALSE),0)</f>
        <v>0</v>
      </c>
      <c r="EU150" s="6" t="s">
        <v>572</v>
      </c>
      <c r="EV150" s="28">
        <f>IFERROR(VLOOKUP(EU150,'Начисление очков 2023'!$G$4:$H$69,2,FALSE),0)</f>
        <v>0</v>
      </c>
      <c r="EW150" s="32" t="s">
        <v>572</v>
      </c>
      <c r="EX150" s="31">
        <f>IFERROR(VLOOKUP(EW150,'Начисление очков 2023'!$AA$4:$AB$69,2,FALSE),0)</f>
        <v>0</v>
      </c>
      <c r="EY150" s="6">
        <v>32</v>
      </c>
      <c r="EZ150" s="28">
        <f>IFERROR(VLOOKUP(EY150,'Начисление очков 2023'!$AA$4:$AB$69,2,FALSE),0)</f>
        <v>2</v>
      </c>
      <c r="FA150" s="32" t="s">
        <v>572</v>
      </c>
      <c r="FB150" s="31">
        <f>IFERROR(VLOOKUP(FA150,'Начисление очков 2023'!$L$4:$M$69,2,FALSE),0)</f>
        <v>0</v>
      </c>
      <c r="FC150" s="6" t="s">
        <v>572</v>
      </c>
      <c r="FD150" s="28">
        <f>IFERROR(VLOOKUP(FC150,'Начисление очков 2023'!$AF$4:$AG$69,2,FALSE),0)</f>
        <v>0</v>
      </c>
      <c r="FE150" s="32" t="s">
        <v>572</v>
      </c>
      <c r="FF150" s="31">
        <f>IFERROR(VLOOKUP(FE150,'Начисление очков 2023'!$AA$4:$AB$69,2,FALSE),0)</f>
        <v>0</v>
      </c>
      <c r="FG150" s="6" t="s">
        <v>572</v>
      </c>
      <c r="FH150" s="28">
        <f>IFERROR(VLOOKUP(FG150,'Начисление очков 2023'!$G$4:$H$69,2,FALSE),0)</f>
        <v>0</v>
      </c>
      <c r="FI150" s="32">
        <v>32</v>
      </c>
      <c r="FJ150" s="31">
        <f>IFERROR(VLOOKUP(FI150,'Начисление очков 2023'!$AA$4:$AB$69,2,FALSE),0)</f>
        <v>2</v>
      </c>
      <c r="FK150" s="6" t="s">
        <v>572</v>
      </c>
      <c r="FL150" s="28">
        <f>IFERROR(VLOOKUP(FK150,'Начисление очков 2023'!$AA$4:$AB$69,2,FALSE),0)</f>
        <v>0</v>
      </c>
      <c r="FM150" s="32">
        <v>32</v>
      </c>
      <c r="FN150" s="31">
        <f>IFERROR(VLOOKUP(FM150,'Начисление очков 2023'!$AA$4:$AB$69,2,FALSE),0)</f>
        <v>2</v>
      </c>
      <c r="FO150" s="6">
        <v>16</v>
      </c>
      <c r="FP150" s="28">
        <f>IFERROR(VLOOKUP(FO150,'Начисление очков 2023'!$AF$4:$AG$69,2,FALSE),0)</f>
        <v>4</v>
      </c>
      <c r="FQ150" s="109">
        <v>141</v>
      </c>
      <c r="FR150" s="110" t="s">
        <v>563</v>
      </c>
      <c r="FS150" s="110"/>
      <c r="FT150" s="109">
        <v>3</v>
      </c>
      <c r="FU150" s="111"/>
      <c r="FV150" s="108">
        <v>84</v>
      </c>
      <c r="FW150" s="106">
        <v>0</v>
      </c>
      <c r="FX150" s="107" t="s">
        <v>563</v>
      </c>
      <c r="FY150" s="108">
        <v>138</v>
      </c>
      <c r="FZ150" s="127" t="s">
        <v>572</v>
      </c>
      <c r="GA150" s="121">
        <f>IFERROR(VLOOKUP(FZ150,'Начисление очков 2023'!$AA$4:$AB$69,2,FALSE),0)</f>
        <v>0</v>
      </c>
    </row>
    <row r="151" spans="1:183" ht="15.95" customHeight="1" x14ac:dyDescent="0.25">
      <c r="B151" s="6" t="str">
        <f>IFERROR(INDEX('Ласт турнир'!$A$1:$A$96,MATCH($D151,'Ласт турнир'!$B$1:$B$96,0)),"")</f>
        <v/>
      </c>
      <c r="D151" s="39" t="s">
        <v>490</v>
      </c>
      <c r="E151" s="40">
        <f>E150+1</f>
        <v>142</v>
      </c>
      <c r="F151" s="59" t="str">
        <f>IF(FQ151=0," ",IF(FQ151-E151=0," ",FQ151-E151))</f>
        <v xml:space="preserve"> </v>
      </c>
      <c r="G151" s="44"/>
      <c r="H151" s="54">
        <v>3.5</v>
      </c>
      <c r="I151" s="134"/>
      <c r="J151" s="139">
        <f>AB151+AP151+BB151+BN151+BR151+SUMPRODUCT(LARGE((T151,V151,X151,Z151,AD151,AF151,AH151,AJ151,AL151,AN151,AR151,AT151,AV151,AX151,AZ151,BD151,BF151,BH151,BJ151,BL151,BP151,BT151,BV151,BX151,BZ151,CB151,CD151,CF151,CH151,CJ151,CL151,CN151,CP151,CR151,CT151,CV151,CX151,CZ151,DB151,DD151,DF151,DH151,DJ151,DL151,DN151,DP151,DR151,DT151,DV151,DX151,DZ151,EB151,ED151,EF151,EH151,EJ151,EL151,EN151,EP151,ER151,ET151,EV151,EX151,EZ151,FB151,FD151,FF151,FH151,FJ151,FL151,FN151,FP151),{1,2,3,4,5,6,7,8}))</f>
        <v>84</v>
      </c>
      <c r="K151" s="135">
        <f>J151-FV151</f>
        <v>0</v>
      </c>
      <c r="L151" s="140" t="str">
        <f>IF(SUMIF(S151:FP151,"&lt;0")&lt;&gt;0,SUMIF(S151:FP151,"&lt;0")*(-1)," ")</f>
        <v xml:space="preserve"> </v>
      </c>
      <c r="M151" s="141">
        <f>T151+V151+X151+Z151+AB151+AD151+AF151+AH151+AJ151+AL151+AN151+AP151+AR151+AT151+AV151+AX151+AZ151+BB151+BD151+BF151+BH151+BJ151+BL151+BN151+BP151+BR151+BT151+BV151+BX151+BZ151+CB151+CD151+CF151+CH151+CJ151+CL151+CN151+CP151+CR151+CT151+CV151+CX151+CZ151+DB151+DD151+DF151+DH151+DJ151+DL151+DN151+DP151+DR151+DT151+DV151+DX151+DZ151+EB151+ED151+EF151+EH151+EJ151+EL151+EN151+EP151+ER151+ET151+EV151+EX151+EZ151+FB151+FD151+FF151+FH151+FJ151+FL151+FN151+FP151</f>
        <v>84</v>
      </c>
      <c r="N151" s="135">
        <f>M151-FY151</f>
        <v>0</v>
      </c>
      <c r="O151" s="136">
        <f>ROUNDUP(COUNTIF(S151:FP151,"&gt; 0")/2,0)</f>
        <v>8</v>
      </c>
      <c r="P151" s="142">
        <f>IF(O151=0,"-",IF(O151-R151&gt;8,J151/(8+R151),J151/O151))</f>
        <v>10.5</v>
      </c>
      <c r="Q151" s="145">
        <f>IF(OR(M151=0,O151=0),"-",M151/O151)</f>
        <v>10.5</v>
      </c>
      <c r="R151" s="150">
        <f>+IF(AA151="",0,1)+IF(AO151="",0,1)++IF(BA151="",0,1)+IF(BM151="",0,1)+IF(BQ151="",0,1)</f>
        <v>0</v>
      </c>
      <c r="S151" s="6" t="s">
        <v>572</v>
      </c>
      <c r="T151" s="28">
        <f>IFERROR(VLOOKUP(S151,'Начисление очков 2024'!$AA$4:$AB$69,2,FALSE),0)</f>
        <v>0</v>
      </c>
      <c r="U151" s="32" t="s">
        <v>572</v>
      </c>
      <c r="V151" s="31">
        <f>IFERROR(VLOOKUP(U151,'Начисление очков 2024'!$AA$4:$AB$69,2,FALSE),0)</f>
        <v>0</v>
      </c>
      <c r="W151" s="6">
        <v>24</v>
      </c>
      <c r="X151" s="28">
        <f>IFERROR(VLOOKUP(W151,'Начисление очков 2024'!$L$4:$M$69,2,FALSE),0)</f>
        <v>12</v>
      </c>
      <c r="Y151" s="32" t="s">
        <v>572</v>
      </c>
      <c r="Z151" s="31">
        <f>IFERROR(VLOOKUP(Y151,'Начисление очков 2024'!$AA$4:$AB$69,2,FALSE),0)</f>
        <v>0</v>
      </c>
      <c r="AA151" s="6" t="s">
        <v>572</v>
      </c>
      <c r="AB151" s="28">
        <f>ROUND(IFERROR(VLOOKUP(AA151,'Начисление очков 2024'!$L$4:$M$69,2,FALSE),0)/4,0)</f>
        <v>0</v>
      </c>
      <c r="AC151" s="32" t="s">
        <v>572</v>
      </c>
      <c r="AD151" s="31">
        <f>IFERROR(VLOOKUP(AC151,'Начисление очков 2024'!$AA$4:$AB$69,2,FALSE),0)</f>
        <v>0</v>
      </c>
      <c r="AE151" s="6" t="s">
        <v>572</v>
      </c>
      <c r="AF151" s="28">
        <f>IFERROR(VLOOKUP(AE151,'Начисление очков 2024'!$AA$4:$AB$69,2,FALSE),0)</f>
        <v>0</v>
      </c>
      <c r="AG151" s="32">
        <v>40</v>
      </c>
      <c r="AH151" s="31">
        <f>IFERROR(VLOOKUP(AG151,'Начисление очков 2024'!$Q$4:$R$69,2,FALSE),0)</f>
        <v>4</v>
      </c>
      <c r="AI151" s="6" t="s">
        <v>572</v>
      </c>
      <c r="AJ151" s="28">
        <f>IFERROR(VLOOKUP(AI151,'Начисление очков 2024'!$AA$4:$AB$69,2,FALSE),0)</f>
        <v>0</v>
      </c>
      <c r="AK151" s="32" t="s">
        <v>572</v>
      </c>
      <c r="AL151" s="31">
        <f>IFERROR(VLOOKUP(AK151,'Начисление очков 2024'!$AA$4:$AB$69,2,FALSE),0)</f>
        <v>0</v>
      </c>
      <c r="AM151" s="6" t="s">
        <v>572</v>
      </c>
      <c r="AN151" s="28">
        <f>IFERROR(VLOOKUP(AM151,'Начисление очков 2023'!$AF$4:$AG$69,2,FALSE),0)</f>
        <v>0</v>
      </c>
      <c r="AO151" s="32" t="s">
        <v>572</v>
      </c>
      <c r="AP151" s="31">
        <f>ROUND(IFERROR(VLOOKUP(AO151,'Начисление очков 2024'!$G$4:$H$69,2,FALSE),0)/4,0)</f>
        <v>0</v>
      </c>
      <c r="AQ151" s="6" t="s">
        <v>572</v>
      </c>
      <c r="AR151" s="28">
        <f>IFERROR(VLOOKUP(AQ151,'Начисление очков 2024'!$AA$4:$AB$69,2,FALSE),0)</f>
        <v>0</v>
      </c>
      <c r="AS151" s="32" t="s">
        <v>572</v>
      </c>
      <c r="AT151" s="31">
        <f>IFERROR(VLOOKUP(AS151,'Начисление очков 2024'!$G$4:$H$69,2,FALSE),0)</f>
        <v>0</v>
      </c>
      <c r="AU151" s="6" t="s">
        <v>572</v>
      </c>
      <c r="AV151" s="28">
        <f>IFERROR(VLOOKUP(AU151,'Начисление очков 2023'!$V$4:$W$69,2,FALSE),0)</f>
        <v>0</v>
      </c>
      <c r="AW151" s="32" t="s">
        <v>572</v>
      </c>
      <c r="AX151" s="31">
        <f>IFERROR(VLOOKUP(AW151,'Начисление очков 2024'!$Q$4:$R$69,2,FALSE),0)</f>
        <v>0</v>
      </c>
      <c r="AY151" s="6" t="s">
        <v>572</v>
      </c>
      <c r="AZ151" s="28">
        <f>IFERROR(VLOOKUP(AY151,'Начисление очков 2024'!$AA$4:$AB$69,2,FALSE),0)</f>
        <v>0</v>
      </c>
      <c r="BA151" s="32" t="s">
        <v>572</v>
      </c>
      <c r="BB151" s="31">
        <f>ROUND(IFERROR(VLOOKUP(BA151,'Начисление очков 2024'!$G$4:$H$69,2,FALSE),0)/4,0)</f>
        <v>0</v>
      </c>
      <c r="BC151" s="6" t="s">
        <v>572</v>
      </c>
      <c r="BD151" s="28">
        <f>IFERROR(VLOOKUP(BC151,'Начисление очков 2023'!$AA$4:$AB$69,2,FALSE),0)</f>
        <v>0</v>
      </c>
      <c r="BE151" s="32" t="s">
        <v>572</v>
      </c>
      <c r="BF151" s="31">
        <f>IFERROR(VLOOKUP(BE151,'Начисление очков 2024'!$G$4:$H$69,2,FALSE),0)</f>
        <v>0</v>
      </c>
      <c r="BG151" s="6" t="s">
        <v>572</v>
      </c>
      <c r="BH151" s="28">
        <f>IFERROR(VLOOKUP(BG151,'Начисление очков 2024'!$Q$4:$R$69,2,FALSE),0)</f>
        <v>0</v>
      </c>
      <c r="BI151" s="32" t="s">
        <v>572</v>
      </c>
      <c r="BJ151" s="31">
        <f>IFERROR(VLOOKUP(BI151,'Начисление очков 2024'!$AA$4:$AB$69,2,FALSE),0)</f>
        <v>0</v>
      </c>
      <c r="BK151" s="6" t="s">
        <v>572</v>
      </c>
      <c r="BL151" s="28">
        <f>IFERROR(VLOOKUP(BK151,'Начисление очков 2023'!$V$4:$W$69,2,FALSE),0)</f>
        <v>0</v>
      </c>
      <c r="BM151" s="32" t="s">
        <v>572</v>
      </c>
      <c r="BN151" s="31">
        <f>ROUND(IFERROR(VLOOKUP(BM151,'Начисление очков 2023'!$L$4:$M$69,2,FALSE),0)/4,0)</f>
        <v>0</v>
      </c>
      <c r="BO151" s="6" t="s">
        <v>572</v>
      </c>
      <c r="BP151" s="28">
        <f>IFERROR(VLOOKUP(BO151,'Начисление очков 2023'!$AA$4:$AB$69,2,FALSE),0)</f>
        <v>0</v>
      </c>
      <c r="BQ151" s="32" t="s">
        <v>572</v>
      </c>
      <c r="BR151" s="31">
        <f>ROUND(IFERROR(VLOOKUP(BQ151,'Начисление очков 2023'!$L$4:$M$69,2,FALSE),0)/4,0)</f>
        <v>0</v>
      </c>
      <c r="BS151" s="6" t="s">
        <v>572</v>
      </c>
      <c r="BT151" s="28">
        <f>IFERROR(VLOOKUP(BS151,'Начисление очков 2023'!$AA$4:$AB$69,2,FALSE),0)</f>
        <v>0</v>
      </c>
      <c r="BU151" s="32" t="s">
        <v>572</v>
      </c>
      <c r="BV151" s="31">
        <f>IFERROR(VLOOKUP(BU151,'Начисление очков 2023'!$L$4:$M$69,2,FALSE),0)</f>
        <v>0</v>
      </c>
      <c r="BW151" s="6" t="s">
        <v>572</v>
      </c>
      <c r="BX151" s="28">
        <f>IFERROR(VLOOKUP(BW151,'Начисление очков 2023'!$AA$4:$AB$69,2,FALSE),0)</f>
        <v>0</v>
      </c>
      <c r="BY151" s="32" t="s">
        <v>572</v>
      </c>
      <c r="BZ151" s="31">
        <f>IFERROR(VLOOKUP(BY151,'Начисление очков 2023'!$AF$4:$AG$69,2,FALSE),0)</f>
        <v>0</v>
      </c>
      <c r="CA151" s="6" t="s">
        <v>572</v>
      </c>
      <c r="CB151" s="28">
        <f>IFERROR(VLOOKUP(CA151,'Начисление очков 2023'!$V$4:$W$69,2,FALSE),0)</f>
        <v>0</v>
      </c>
      <c r="CC151" s="32" t="s">
        <v>572</v>
      </c>
      <c r="CD151" s="31">
        <f>IFERROR(VLOOKUP(CC151,'Начисление очков 2023'!$AA$4:$AB$69,2,FALSE),0)</f>
        <v>0</v>
      </c>
      <c r="CE151" s="47"/>
      <c r="CF151" s="96"/>
      <c r="CG151" s="32" t="s">
        <v>572</v>
      </c>
      <c r="CH151" s="31">
        <f>IFERROR(VLOOKUP(CG151,'Начисление очков 2023'!$AA$4:$AB$69,2,FALSE),0)</f>
        <v>0</v>
      </c>
      <c r="CI151" s="6">
        <v>112</v>
      </c>
      <c r="CJ151" s="28">
        <f>IFERROR(VLOOKUP(CI151,'Начисление очков 2023_1'!$B$4:$C$117,2,FALSE),0)</f>
        <v>1</v>
      </c>
      <c r="CK151" s="32" t="s">
        <v>572</v>
      </c>
      <c r="CL151" s="31">
        <f>IFERROR(VLOOKUP(CK151,'Начисление очков 2023'!$V$4:$W$69,2,FALSE),0)</f>
        <v>0</v>
      </c>
      <c r="CM151" s="6" t="s">
        <v>572</v>
      </c>
      <c r="CN151" s="28">
        <f>IFERROR(VLOOKUP(CM151,'Начисление очков 2023'!$AF$4:$AG$69,2,FALSE),0)</f>
        <v>0</v>
      </c>
      <c r="CO151" s="32" t="s">
        <v>572</v>
      </c>
      <c r="CP151" s="31">
        <f>IFERROR(VLOOKUP(CO151,'Начисление очков 2023'!$G$4:$H$69,2,FALSE),0)</f>
        <v>0</v>
      </c>
      <c r="CQ151" s="6" t="s">
        <v>572</v>
      </c>
      <c r="CR151" s="28">
        <f>IFERROR(VLOOKUP(CQ151,'Начисление очков 2023'!$AA$4:$AB$69,2,FALSE),0)</f>
        <v>0</v>
      </c>
      <c r="CS151" s="32" t="s">
        <v>572</v>
      </c>
      <c r="CT151" s="31">
        <f>IFERROR(VLOOKUP(CS151,'Начисление очков 2023'!$Q$4:$R$69,2,FALSE),0)</f>
        <v>0</v>
      </c>
      <c r="CU151" s="6" t="s">
        <v>572</v>
      </c>
      <c r="CV151" s="28">
        <f>IFERROR(VLOOKUP(CU151,'Начисление очков 2023'!$AF$4:$AG$69,2,FALSE),0)</f>
        <v>0</v>
      </c>
      <c r="CW151" s="32" t="s">
        <v>572</v>
      </c>
      <c r="CX151" s="31">
        <f>IFERROR(VLOOKUP(CW151,'Начисление очков 2023'!$AA$4:$AB$69,2,FALSE),0)</f>
        <v>0</v>
      </c>
      <c r="CY151" s="6" t="s">
        <v>572</v>
      </c>
      <c r="CZ151" s="28">
        <f>IFERROR(VLOOKUP(CY151,'Начисление очков 2023'!$AA$4:$AB$69,2,FALSE),0)</f>
        <v>0</v>
      </c>
      <c r="DA151" s="32" t="s">
        <v>572</v>
      </c>
      <c r="DB151" s="31">
        <f>IFERROR(VLOOKUP(DA151,'Начисление очков 2023'!$L$4:$M$69,2,FALSE),0)</f>
        <v>0</v>
      </c>
      <c r="DC151" s="6" t="s">
        <v>572</v>
      </c>
      <c r="DD151" s="28">
        <f>IFERROR(VLOOKUP(DC151,'Начисление очков 2023'!$L$4:$M$69,2,FALSE),0)</f>
        <v>0</v>
      </c>
      <c r="DE151" s="32" t="s">
        <v>572</v>
      </c>
      <c r="DF151" s="31">
        <f>IFERROR(VLOOKUP(DE151,'Начисление очков 2023'!$G$4:$H$69,2,FALSE),0)</f>
        <v>0</v>
      </c>
      <c r="DG151" s="6" t="s">
        <v>572</v>
      </c>
      <c r="DH151" s="28">
        <f>IFERROR(VLOOKUP(DG151,'Начисление очков 2023'!$AA$4:$AB$69,2,FALSE),0)</f>
        <v>0</v>
      </c>
      <c r="DI151" s="32" t="s">
        <v>572</v>
      </c>
      <c r="DJ151" s="31">
        <f>IFERROR(VLOOKUP(DI151,'Начисление очков 2023'!$AF$4:$AG$69,2,FALSE),0)</f>
        <v>0</v>
      </c>
      <c r="DK151" s="6" t="s">
        <v>572</v>
      </c>
      <c r="DL151" s="28">
        <f>IFERROR(VLOOKUP(DK151,'Начисление очков 2023'!$V$4:$W$69,2,FALSE),0)</f>
        <v>0</v>
      </c>
      <c r="DM151" s="32">
        <v>32</v>
      </c>
      <c r="DN151" s="31">
        <f>IFERROR(VLOOKUP(DM151,'Начисление очков 2023'!$Q$4:$R$69,2,FALSE),0)</f>
        <v>6</v>
      </c>
      <c r="DO151" s="6" t="s">
        <v>572</v>
      </c>
      <c r="DP151" s="28">
        <f>IFERROR(VLOOKUP(DO151,'Начисление очков 2023'!$AA$4:$AB$69,2,FALSE),0)</f>
        <v>0</v>
      </c>
      <c r="DQ151" s="32" t="s">
        <v>572</v>
      </c>
      <c r="DR151" s="31">
        <f>IFERROR(VLOOKUP(DQ151,'Начисление очков 2023'!$AA$4:$AB$69,2,FALSE),0)</f>
        <v>0</v>
      </c>
      <c r="DS151" s="6" t="s">
        <v>572</v>
      </c>
      <c r="DT151" s="28">
        <f>IFERROR(VLOOKUP(DS151,'Начисление очков 2023'!$AA$4:$AB$69,2,FALSE),0)</f>
        <v>0</v>
      </c>
      <c r="DU151" s="32" t="s">
        <v>572</v>
      </c>
      <c r="DV151" s="31">
        <f>IFERROR(VLOOKUP(DU151,'Начисление очков 2023'!$AF$4:$AG$69,2,FALSE),0)</f>
        <v>0</v>
      </c>
      <c r="DW151" s="6" t="s">
        <v>572</v>
      </c>
      <c r="DX151" s="28">
        <f>IFERROR(VLOOKUP(DW151,'Начисление очков 2023'!$AA$4:$AB$69,2,FALSE),0)</f>
        <v>0</v>
      </c>
      <c r="DY151" s="32">
        <v>48</v>
      </c>
      <c r="DZ151" s="31">
        <f>IFERROR(VLOOKUP(DY151,'Начисление очков 2023'!$B$4:$C$69,2,FALSE),0)</f>
        <v>19</v>
      </c>
      <c r="EA151" s="6" t="s">
        <v>572</v>
      </c>
      <c r="EB151" s="28">
        <f>IFERROR(VLOOKUP(EA151,'Начисление очков 2023'!$AA$4:$AB$69,2,FALSE),0)</f>
        <v>0</v>
      </c>
      <c r="EC151" s="32">
        <v>32</v>
      </c>
      <c r="ED151" s="31">
        <f>IFERROR(VLOOKUP(EC151,'Начисление очков 2023'!$V$4:$W$69,2,FALSE),0)</f>
        <v>5</v>
      </c>
      <c r="EE151" s="6" t="s">
        <v>572</v>
      </c>
      <c r="EF151" s="28">
        <f>IFERROR(VLOOKUP(EE151,'Начисление очков 2023'!$AA$4:$AB$69,2,FALSE),0)</f>
        <v>0</v>
      </c>
      <c r="EG151" s="32" t="s">
        <v>572</v>
      </c>
      <c r="EH151" s="31">
        <f>IFERROR(VLOOKUP(EG151,'Начисление очков 2023'!$AA$4:$AB$69,2,FALSE),0)</f>
        <v>0</v>
      </c>
      <c r="EI151" s="6" t="s">
        <v>572</v>
      </c>
      <c r="EJ151" s="28">
        <f>IFERROR(VLOOKUP(EI151,'Начисление очков 2023'!$G$4:$H$69,2,FALSE),0)</f>
        <v>0</v>
      </c>
      <c r="EK151" s="32">
        <v>8</v>
      </c>
      <c r="EL151" s="31">
        <f>IFERROR(VLOOKUP(EK151,'Начисление очков 2023'!$V$4:$W$69,2,FALSE),0)</f>
        <v>30</v>
      </c>
      <c r="EM151" s="6" t="s">
        <v>572</v>
      </c>
      <c r="EN151" s="28">
        <f>IFERROR(VLOOKUP(EM151,'Начисление очков 2023'!$B$4:$C$101,2,FALSE),0)</f>
        <v>0</v>
      </c>
      <c r="EO151" s="32" t="s">
        <v>572</v>
      </c>
      <c r="EP151" s="31">
        <f>IFERROR(VLOOKUP(EO151,'Начисление очков 2023'!$AA$4:$AB$69,2,FALSE),0)</f>
        <v>0</v>
      </c>
      <c r="EQ151" s="6" t="s">
        <v>572</v>
      </c>
      <c r="ER151" s="28">
        <f>IFERROR(VLOOKUP(EQ151,'Начисление очков 2023'!$AF$4:$AG$69,2,FALSE),0)</f>
        <v>0</v>
      </c>
      <c r="ES151" s="32" t="s">
        <v>572</v>
      </c>
      <c r="ET151" s="31">
        <f>IFERROR(VLOOKUP(ES151,'Начисление очков 2023'!$B$4:$C$101,2,FALSE),0)</f>
        <v>0</v>
      </c>
      <c r="EU151" s="6" t="s">
        <v>572</v>
      </c>
      <c r="EV151" s="28">
        <f>IFERROR(VLOOKUP(EU151,'Начисление очков 2023'!$G$4:$H$69,2,FALSE),0)</f>
        <v>0</v>
      </c>
      <c r="EW151" s="32" t="s">
        <v>572</v>
      </c>
      <c r="EX151" s="31">
        <f>IFERROR(VLOOKUP(EW151,'Начисление очков 2023'!$AA$4:$AB$69,2,FALSE),0)</f>
        <v>0</v>
      </c>
      <c r="EY151" s="6" t="s">
        <v>572</v>
      </c>
      <c r="EZ151" s="28">
        <f>IFERROR(VLOOKUP(EY151,'Начисление очков 2023'!$AA$4:$AB$69,2,FALSE),0)</f>
        <v>0</v>
      </c>
      <c r="FA151" s="32" t="s">
        <v>572</v>
      </c>
      <c r="FB151" s="31">
        <f>IFERROR(VLOOKUP(FA151,'Начисление очков 2023'!$L$4:$M$69,2,FALSE),0)</f>
        <v>0</v>
      </c>
      <c r="FC151" s="6" t="s">
        <v>572</v>
      </c>
      <c r="FD151" s="28">
        <f>IFERROR(VLOOKUP(FC151,'Начисление очков 2023'!$AF$4:$AG$69,2,FALSE),0)</f>
        <v>0</v>
      </c>
      <c r="FE151" s="32">
        <v>16</v>
      </c>
      <c r="FF151" s="31">
        <f>IFERROR(VLOOKUP(FE151,'Начисление очков 2023'!$AA$4:$AB$69,2,FALSE),0)</f>
        <v>7</v>
      </c>
      <c r="FG151" s="6" t="s">
        <v>572</v>
      </c>
      <c r="FH151" s="28">
        <f>IFERROR(VLOOKUP(FG151,'Начисление очков 2023'!$G$4:$H$69,2,FALSE),0)</f>
        <v>0</v>
      </c>
      <c r="FI151" s="32" t="s">
        <v>572</v>
      </c>
      <c r="FJ151" s="31">
        <f>IFERROR(VLOOKUP(FI151,'Начисление очков 2023'!$AA$4:$AB$69,2,FALSE),0)</f>
        <v>0</v>
      </c>
      <c r="FK151" s="6" t="s">
        <v>572</v>
      </c>
      <c r="FL151" s="28">
        <f>IFERROR(VLOOKUP(FK151,'Начисление очков 2023'!$AA$4:$AB$69,2,FALSE),0)</f>
        <v>0</v>
      </c>
      <c r="FM151" s="32" t="s">
        <v>572</v>
      </c>
      <c r="FN151" s="31">
        <f>IFERROR(VLOOKUP(FM151,'Начисление очков 2023'!$AA$4:$AB$69,2,FALSE),0)</f>
        <v>0</v>
      </c>
      <c r="FO151" s="6" t="s">
        <v>572</v>
      </c>
      <c r="FP151" s="28">
        <f>IFERROR(VLOOKUP(FO151,'Начисление очков 2023'!$AF$4:$AG$69,2,FALSE),0)</f>
        <v>0</v>
      </c>
      <c r="FQ151" s="109">
        <v>142</v>
      </c>
      <c r="FR151" s="110" t="s">
        <v>563</v>
      </c>
      <c r="FS151" s="110"/>
      <c r="FT151" s="109">
        <v>3.5</v>
      </c>
      <c r="FU151" s="111"/>
      <c r="FV151" s="108">
        <v>84</v>
      </c>
      <c r="FW151" s="106">
        <v>0</v>
      </c>
      <c r="FX151" s="107" t="s">
        <v>563</v>
      </c>
      <c r="FY151" s="108">
        <v>84</v>
      </c>
      <c r="FZ151" s="127" t="s">
        <v>572</v>
      </c>
      <c r="GA151" s="121">
        <f>IFERROR(VLOOKUP(FZ151,'Начисление очков 2023'!$AA$4:$AB$69,2,FALSE),0)</f>
        <v>0</v>
      </c>
    </row>
    <row r="152" spans="1:183" ht="15.95" customHeight="1" x14ac:dyDescent="0.25">
      <c r="A152" s="1"/>
      <c r="B152" s="6" t="str">
        <f>IFERROR(INDEX('Ласт турнир'!$A$1:$A$96,MATCH($D152,'Ласт турнир'!$B$1:$B$96,0)),"")</f>
        <v/>
      </c>
      <c r="C152" s="1"/>
      <c r="D152" s="39" t="s">
        <v>311</v>
      </c>
      <c r="E152" s="40">
        <f>E151+1</f>
        <v>143</v>
      </c>
      <c r="F152" s="59"/>
      <c r="G152" s="44"/>
      <c r="H152" s="54">
        <v>4</v>
      </c>
      <c r="I152" s="134"/>
      <c r="J152" s="139">
        <f>AB152+AP152+BB152+BN152+BR152+SUMPRODUCT(LARGE((T152,V152,X152,Z152,AD152,AF152,AH152,AJ152,AL152,AN152,AR152,AT152,AV152,AX152,AZ152,BD152,BF152,BH152,BJ152,BL152,BP152,BT152,BV152,BX152,BZ152,CB152,CD152,CF152,CH152,CJ152,CL152,CN152,CP152,CR152,CT152,CV152,CX152,CZ152,DB152,DD152,DF152,DH152,DJ152,DL152,DN152,DP152,DR152,DT152,DV152,DX152,DZ152,EB152,ED152,EF152,EH152,EJ152,EL152,EN152,EP152,ER152,ET152,EV152,EX152,EZ152,FB152,FD152,FF152,FH152,FJ152,FL152,FN152,FP152),{1,2,3,4,5,6,7,8}))</f>
        <v>82</v>
      </c>
      <c r="K152" s="135">
        <f>J152-FV152</f>
        <v>0</v>
      </c>
      <c r="L152" s="140" t="str">
        <f>IF(SUMIF(S152:FP152,"&lt;0")&lt;&gt;0,SUMIF(S152:FP152,"&lt;0")*(-1)," ")</f>
        <v xml:space="preserve"> </v>
      </c>
      <c r="M152" s="141">
        <f>T152+V152+X152+Z152+AB152+AD152+AF152+AH152+AJ152+AL152+AN152+AP152+AR152+AT152+AV152+AX152+AZ152+BB152+BD152+BF152+BH152+BJ152+BL152+BN152+BP152+BR152+BT152+BV152+BX152+BZ152+CB152+CD152+CF152+CH152+CJ152+CL152+CN152+CP152+CR152+CT152+CV152+CX152+CZ152+DB152+DD152+DF152+DH152+DJ152+DL152+DN152+DP152+DR152+DT152+DV152+DX152+DZ152+EB152+ED152+EF152+EH152+EJ152+EL152+EN152+EP152+ER152+ET152+EV152+EX152+EZ152+FB152+FD152+FF152+FH152+FJ152+FL152+FN152+FP152</f>
        <v>82</v>
      </c>
      <c r="N152" s="135">
        <f>M152-FY152</f>
        <v>0</v>
      </c>
      <c r="O152" s="136">
        <f>ROUNDUP(COUNTIF(S152:FP152,"&gt; 0")/2,0)</f>
        <v>2</v>
      </c>
      <c r="P152" s="142">
        <f>IF(O152=0,"-",IF(O152-R152&gt;8,J152/(8+R152),J152/O152))</f>
        <v>41</v>
      </c>
      <c r="Q152" s="145">
        <f>IF(OR(M152=0,O152=0),"-",M152/O152)</f>
        <v>41</v>
      </c>
      <c r="R152" s="150">
        <f>+IF(AA152="",0,1)+IF(AO152="",0,1)++IF(BA152="",0,1)+IF(BM152="",0,1)+IF(BQ152="",0,1)</f>
        <v>2</v>
      </c>
      <c r="S152" s="6" t="s">
        <v>572</v>
      </c>
      <c r="T152" s="28">
        <f>IFERROR(VLOOKUP(S152,'Начисление очков 2024'!$AA$4:$AB$69,2,FALSE),0)</f>
        <v>0</v>
      </c>
      <c r="U152" s="32" t="s">
        <v>572</v>
      </c>
      <c r="V152" s="31">
        <f>IFERROR(VLOOKUP(U152,'Начисление очков 2024'!$AA$4:$AB$69,2,FALSE),0)</f>
        <v>0</v>
      </c>
      <c r="W152" s="6" t="s">
        <v>572</v>
      </c>
      <c r="X152" s="28">
        <f>IFERROR(VLOOKUP(W152,'Начисление очков 2024'!$L$4:$M$69,2,FALSE),0)</f>
        <v>0</v>
      </c>
      <c r="Y152" s="32" t="s">
        <v>572</v>
      </c>
      <c r="Z152" s="31">
        <f>IFERROR(VLOOKUP(Y152,'Начисление очков 2024'!$AA$4:$AB$69,2,FALSE),0)</f>
        <v>0</v>
      </c>
      <c r="AA152" s="6">
        <v>2</v>
      </c>
      <c r="AB152" s="28">
        <f>ROUND(IFERROR(VLOOKUP(AA152,'Начисление очков 2024'!$L$4:$M$69,2,FALSE),0)/4,0)</f>
        <v>54</v>
      </c>
      <c r="AC152" s="32" t="s">
        <v>572</v>
      </c>
      <c r="AD152" s="31">
        <f>IFERROR(VLOOKUP(AC152,'Начисление очков 2024'!$AA$4:$AB$69,2,FALSE),0)</f>
        <v>0</v>
      </c>
      <c r="AE152" s="6" t="s">
        <v>572</v>
      </c>
      <c r="AF152" s="28">
        <f>IFERROR(VLOOKUP(AE152,'Начисление очков 2024'!$AA$4:$AB$69,2,FALSE),0)</f>
        <v>0</v>
      </c>
      <c r="AG152" s="32" t="s">
        <v>572</v>
      </c>
      <c r="AH152" s="31">
        <f>IFERROR(VLOOKUP(AG152,'Начисление очков 2024'!$Q$4:$R$69,2,FALSE),0)</f>
        <v>0</v>
      </c>
      <c r="AI152" s="6" t="s">
        <v>572</v>
      </c>
      <c r="AJ152" s="28">
        <f>IFERROR(VLOOKUP(AI152,'Начисление очков 2024'!$AA$4:$AB$69,2,FALSE),0)</f>
        <v>0</v>
      </c>
      <c r="AK152" s="32" t="s">
        <v>572</v>
      </c>
      <c r="AL152" s="31">
        <f>IFERROR(VLOOKUP(AK152,'Начисление очков 2024'!$AA$4:$AB$69,2,FALSE),0)</f>
        <v>0</v>
      </c>
      <c r="AM152" s="6" t="s">
        <v>572</v>
      </c>
      <c r="AN152" s="28">
        <f>IFERROR(VLOOKUP(AM152,'Начисление очков 2023'!$AF$4:$AG$69,2,FALSE),0)</f>
        <v>0</v>
      </c>
      <c r="AO152" s="32" t="s">
        <v>572</v>
      </c>
      <c r="AP152" s="31">
        <f>ROUND(IFERROR(VLOOKUP(AO152,'Начисление очков 2024'!$G$4:$H$69,2,FALSE),0)/4,0)</f>
        <v>0</v>
      </c>
      <c r="AQ152" s="6" t="s">
        <v>572</v>
      </c>
      <c r="AR152" s="28">
        <f>IFERROR(VLOOKUP(AQ152,'Начисление очков 2024'!$AA$4:$AB$69,2,FALSE),0)</f>
        <v>0</v>
      </c>
      <c r="AS152" s="32" t="s">
        <v>572</v>
      </c>
      <c r="AT152" s="31">
        <f>IFERROR(VLOOKUP(AS152,'Начисление очков 2024'!$G$4:$H$69,2,FALSE),0)</f>
        <v>0</v>
      </c>
      <c r="AU152" s="6" t="s">
        <v>572</v>
      </c>
      <c r="AV152" s="28">
        <f>IFERROR(VLOOKUP(AU152,'Начисление очков 2023'!$V$4:$W$69,2,FALSE),0)</f>
        <v>0</v>
      </c>
      <c r="AW152" s="32" t="s">
        <v>572</v>
      </c>
      <c r="AX152" s="31">
        <f>IFERROR(VLOOKUP(AW152,'Начисление очков 2024'!$Q$4:$R$69,2,FALSE),0)</f>
        <v>0</v>
      </c>
      <c r="AY152" s="6" t="s">
        <v>572</v>
      </c>
      <c r="AZ152" s="28">
        <f>IFERROR(VLOOKUP(AY152,'Начисление очков 2024'!$AA$4:$AB$69,2,FALSE),0)</f>
        <v>0</v>
      </c>
      <c r="BA152" s="32">
        <v>8</v>
      </c>
      <c r="BB152" s="31">
        <f>ROUND(IFERROR(VLOOKUP(BA152,'Начисление очков 2024'!$G$4:$H$69,2,FALSE),0)/4,0)</f>
        <v>28</v>
      </c>
      <c r="BC152" s="6" t="s">
        <v>572</v>
      </c>
      <c r="BD152" s="28">
        <f>IFERROR(VLOOKUP(BC152,'Начисление очков 2023'!$AA$4:$AB$69,2,FALSE),0)</f>
        <v>0</v>
      </c>
      <c r="BE152" s="32" t="s">
        <v>572</v>
      </c>
      <c r="BF152" s="31">
        <f>IFERROR(VLOOKUP(BE152,'Начисление очков 2024'!$G$4:$H$69,2,FALSE),0)</f>
        <v>0</v>
      </c>
      <c r="BG152" s="6" t="s">
        <v>572</v>
      </c>
      <c r="BH152" s="28">
        <f>IFERROR(VLOOKUP(BG152,'Начисление очков 2024'!$Q$4:$R$69,2,FALSE),0)</f>
        <v>0</v>
      </c>
      <c r="BI152" s="32" t="s">
        <v>572</v>
      </c>
      <c r="BJ152" s="31">
        <f>IFERROR(VLOOKUP(BI152,'Начисление очков 2024'!$AA$4:$AB$69,2,FALSE),0)</f>
        <v>0</v>
      </c>
      <c r="BK152" s="6" t="s">
        <v>572</v>
      </c>
      <c r="BL152" s="28">
        <f>IFERROR(VLOOKUP(BK152,'Начисление очков 2023'!$V$4:$W$69,2,FALSE),0)</f>
        <v>0</v>
      </c>
      <c r="BM152" s="32" t="s">
        <v>572</v>
      </c>
      <c r="BN152" s="31">
        <f>ROUND(IFERROR(VLOOKUP(BM152,'Начисление очков 2023'!$L$4:$M$69,2,FALSE),0)/4,0)</f>
        <v>0</v>
      </c>
      <c r="BO152" s="6" t="s">
        <v>572</v>
      </c>
      <c r="BP152" s="28">
        <f>IFERROR(VLOOKUP(BO152,'Начисление очков 2023'!$AA$4:$AB$69,2,FALSE),0)</f>
        <v>0</v>
      </c>
      <c r="BQ152" s="32" t="s">
        <v>572</v>
      </c>
      <c r="BR152" s="31">
        <f>ROUND(IFERROR(VLOOKUP(BQ152,'Начисление очков 2023'!$L$4:$M$69,2,FALSE),0)/4,0)</f>
        <v>0</v>
      </c>
      <c r="BS152" s="6" t="s">
        <v>572</v>
      </c>
      <c r="BT152" s="28">
        <f>IFERROR(VLOOKUP(BS152,'Начисление очков 2023'!$AA$4:$AB$69,2,FALSE),0)</f>
        <v>0</v>
      </c>
      <c r="BU152" s="32" t="s">
        <v>572</v>
      </c>
      <c r="BV152" s="31">
        <f>IFERROR(VLOOKUP(BU152,'Начисление очков 2023'!$L$4:$M$69,2,FALSE),0)</f>
        <v>0</v>
      </c>
      <c r="BW152" s="6" t="s">
        <v>572</v>
      </c>
      <c r="BX152" s="28">
        <f>IFERROR(VLOOKUP(BW152,'Начисление очков 2023'!$AA$4:$AB$69,2,FALSE),0)</f>
        <v>0</v>
      </c>
      <c r="BY152" s="32" t="s">
        <v>572</v>
      </c>
      <c r="BZ152" s="31">
        <f>IFERROR(VLOOKUP(BY152,'Начисление очков 2023'!$AF$4:$AG$69,2,FALSE),0)</f>
        <v>0</v>
      </c>
      <c r="CA152" s="6" t="s">
        <v>572</v>
      </c>
      <c r="CB152" s="28">
        <f>IFERROR(VLOOKUP(CA152,'Начисление очков 2023'!$V$4:$W$69,2,FALSE),0)</f>
        <v>0</v>
      </c>
      <c r="CC152" s="32" t="s">
        <v>572</v>
      </c>
      <c r="CD152" s="31">
        <f>IFERROR(VLOOKUP(CC152,'Начисление очков 2023'!$AA$4:$AB$69,2,FALSE),0)</f>
        <v>0</v>
      </c>
      <c r="CE152" s="47"/>
      <c r="CF152" s="96"/>
      <c r="CG152" s="32" t="s">
        <v>572</v>
      </c>
      <c r="CH152" s="31">
        <f>IFERROR(VLOOKUP(CG152,'Начисление очков 2023'!$AA$4:$AB$69,2,FALSE),0)</f>
        <v>0</v>
      </c>
      <c r="CI152" s="6" t="s">
        <v>572</v>
      </c>
      <c r="CJ152" s="28">
        <f>IFERROR(VLOOKUP(CI152,'Начисление очков 2023_1'!$B$4:$C$117,2,FALSE),0)</f>
        <v>0</v>
      </c>
      <c r="CK152" s="32" t="s">
        <v>572</v>
      </c>
      <c r="CL152" s="31">
        <f>IFERROR(VLOOKUP(CK152,'Начисление очков 2023'!$V$4:$W$69,2,FALSE),0)</f>
        <v>0</v>
      </c>
      <c r="CM152" s="6" t="s">
        <v>572</v>
      </c>
      <c r="CN152" s="28">
        <f>IFERROR(VLOOKUP(CM152,'Начисление очков 2023'!$AF$4:$AG$69,2,FALSE),0)</f>
        <v>0</v>
      </c>
      <c r="CO152" s="32" t="s">
        <v>572</v>
      </c>
      <c r="CP152" s="31">
        <f>IFERROR(VLOOKUP(CO152,'Начисление очков 2023'!$G$4:$H$69,2,FALSE),0)</f>
        <v>0</v>
      </c>
      <c r="CQ152" s="6" t="s">
        <v>572</v>
      </c>
      <c r="CR152" s="28">
        <f>IFERROR(VLOOKUP(CQ152,'Начисление очков 2023'!$AA$4:$AB$69,2,FALSE),0)</f>
        <v>0</v>
      </c>
      <c r="CS152" s="32" t="s">
        <v>572</v>
      </c>
      <c r="CT152" s="31">
        <f>IFERROR(VLOOKUP(CS152,'Начисление очков 2023'!$Q$4:$R$69,2,FALSE),0)</f>
        <v>0</v>
      </c>
      <c r="CU152" s="6" t="s">
        <v>572</v>
      </c>
      <c r="CV152" s="28">
        <f>IFERROR(VLOOKUP(CU152,'Начисление очков 2023'!$AF$4:$AG$69,2,FALSE),0)</f>
        <v>0</v>
      </c>
      <c r="CW152" s="32" t="s">
        <v>572</v>
      </c>
      <c r="CX152" s="31">
        <f>IFERROR(VLOOKUP(CW152,'Начисление очков 2023'!$AA$4:$AB$69,2,FALSE),0)</f>
        <v>0</v>
      </c>
      <c r="CY152" s="6" t="s">
        <v>572</v>
      </c>
      <c r="CZ152" s="28">
        <f>IFERROR(VLOOKUP(CY152,'Начисление очков 2023'!$AA$4:$AB$69,2,FALSE),0)</f>
        <v>0</v>
      </c>
      <c r="DA152" s="32" t="s">
        <v>572</v>
      </c>
      <c r="DB152" s="31">
        <f>IFERROR(VLOOKUP(DA152,'Начисление очков 2023'!$L$4:$M$69,2,FALSE),0)</f>
        <v>0</v>
      </c>
      <c r="DC152" s="6" t="s">
        <v>572</v>
      </c>
      <c r="DD152" s="28">
        <f>IFERROR(VLOOKUP(DC152,'Начисление очков 2023'!$L$4:$M$69,2,FALSE),0)</f>
        <v>0</v>
      </c>
      <c r="DE152" s="32" t="s">
        <v>572</v>
      </c>
      <c r="DF152" s="31">
        <f>IFERROR(VLOOKUP(DE152,'Начисление очков 2023'!$G$4:$H$69,2,FALSE),0)</f>
        <v>0</v>
      </c>
      <c r="DG152" s="6" t="s">
        <v>572</v>
      </c>
      <c r="DH152" s="28">
        <f>IFERROR(VLOOKUP(DG152,'Начисление очков 2023'!$AA$4:$AB$69,2,FALSE),0)</f>
        <v>0</v>
      </c>
      <c r="DI152" s="32" t="s">
        <v>572</v>
      </c>
      <c r="DJ152" s="31">
        <f>IFERROR(VLOOKUP(DI152,'Начисление очков 2023'!$AF$4:$AG$69,2,FALSE),0)</f>
        <v>0</v>
      </c>
      <c r="DK152" s="6" t="s">
        <v>572</v>
      </c>
      <c r="DL152" s="28">
        <f>IFERROR(VLOOKUP(DK152,'Начисление очков 2023'!$V$4:$W$69,2,FALSE),0)</f>
        <v>0</v>
      </c>
      <c r="DM152" s="32" t="s">
        <v>572</v>
      </c>
      <c r="DN152" s="31">
        <f>IFERROR(VLOOKUP(DM152,'Начисление очков 2023'!$Q$4:$R$69,2,FALSE),0)</f>
        <v>0</v>
      </c>
      <c r="DO152" s="6" t="s">
        <v>572</v>
      </c>
      <c r="DP152" s="28">
        <f>IFERROR(VLOOKUP(DO152,'Начисление очков 2023'!$AA$4:$AB$69,2,FALSE),0)</f>
        <v>0</v>
      </c>
      <c r="DQ152" s="32" t="s">
        <v>572</v>
      </c>
      <c r="DR152" s="31">
        <f>IFERROR(VLOOKUP(DQ152,'Начисление очков 2023'!$AA$4:$AB$69,2,FALSE),0)</f>
        <v>0</v>
      </c>
      <c r="DS152" s="6"/>
      <c r="DT152" s="28">
        <f>IFERROR(VLOOKUP(DS152,'Начисление очков 2023'!$AA$4:$AB$69,2,FALSE),0)</f>
        <v>0</v>
      </c>
      <c r="DU152" s="32" t="s">
        <v>572</v>
      </c>
      <c r="DV152" s="31">
        <f>IFERROR(VLOOKUP(DU152,'Начисление очков 2023'!$AF$4:$AG$69,2,FALSE),0)</f>
        <v>0</v>
      </c>
      <c r="DW152" s="6"/>
      <c r="DX152" s="28">
        <f>IFERROR(VLOOKUP(DW152,'Начисление очков 2023'!$AA$4:$AB$69,2,FALSE),0)</f>
        <v>0</v>
      </c>
      <c r="DY152" s="32"/>
      <c r="DZ152" s="31">
        <f>IFERROR(VLOOKUP(DY152,'Начисление очков 2023'!$B$4:$C$69,2,FALSE),0)</f>
        <v>0</v>
      </c>
      <c r="EA152" s="6"/>
      <c r="EB152" s="28">
        <f>IFERROR(VLOOKUP(EA152,'Начисление очков 2023'!$AA$4:$AB$69,2,FALSE),0)</f>
        <v>0</v>
      </c>
      <c r="EC152" s="32"/>
      <c r="ED152" s="31">
        <f>IFERROR(VLOOKUP(EC152,'Начисление очков 2023'!$V$4:$W$69,2,FALSE),0)</f>
        <v>0</v>
      </c>
      <c r="EE152" s="6"/>
      <c r="EF152" s="28">
        <f>IFERROR(VLOOKUP(EE152,'Начисление очков 2023'!$AA$4:$AB$69,2,FALSE),0)</f>
        <v>0</v>
      </c>
      <c r="EG152" s="32"/>
      <c r="EH152" s="31">
        <f>IFERROR(VLOOKUP(EG152,'Начисление очков 2023'!$AA$4:$AB$69,2,FALSE),0)</f>
        <v>0</v>
      </c>
      <c r="EI152" s="6"/>
      <c r="EJ152" s="28">
        <f>IFERROR(VLOOKUP(EI152,'Начисление очков 2023'!$G$4:$H$69,2,FALSE),0)</f>
        <v>0</v>
      </c>
      <c r="EK152" s="32"/>
      <c r="EL152" s="31">
        <f>IFERROR(VLOOKUP(EK152,'Начисление очков 2023'!$V$4:$W$69,2,FALSE),0)</f>
        <v>0</v>
      </c>
      <c r="EM152" s="6"/>
      <c r="EN152" s="28">
        <f>IFERROR(VLOOKUP(EM152,'Начисление очков 2023'!$B$4:$C$101,2,FALSE),0)</f>
        <v>0</v>
      </c>
      <c r="EO152" s="32"/>
      <c r="EP152" s="31">
        <f>IFERROR(VLOOKUP(EO152,'Начисление очков 2023'!$AA$4:$AB$69,2,FALSE),0)</f>
        <v>0</v>
      </c>
      <c r="EQ152" s="6"/>
      <c r="ER152" s="28">
        <f>IFERROR(VLOOKUP(EQ152,'Начисление очков 2023'!$AF$4:$AG$69,2,FALSE),0)</f>
        <v>0</v>
      </c>
      <c r="ES152" s="32"/>
      <c r="ET152" s="31">
        <f>IFERROR(VLOOKUP(ES152,'Начисление очков 2023'!$B$4:$C$101,2,FALSE),0)</f>
        <v>0</v>
      </c>
      <c r="EU152" s="6"/>
      <c r="EV152" s="28">
        <f>IFERROR(VLOOKUP(EU152,'Начисление очков 2023'!$G$4:$H$69,2,FALSE),0)</f>
        <v>0</v>
      </c>
      <c r="EW152" s="32"/>
      <c r="EX152" s="31">
        <f>IFERROR(VLOOKUP(EW152,'Начисление очков 2023'!$AF$4:$AG$69,2,FALSE),0)</f>
        <v>0</v>
      </c>
      <c r="EY152" s="6"/>
      <c r="EZ152" s="28">
        <f>IFERROR(VLOOKUP(EY152,'Начисление очков 2023'!$AA$4:$AB$69,2,FALSE),0)</f>
        <v>0</v>
      </c>
      <c r="FA152" s="32"/>
      <c r="FB152" s="31">
        <f>IFERROR(VLOOKUP(FA152,'Начисление очков 2023'!$L$4:$M$69,2,FALSE),0)</f>
        <v>0</v>
      </c>
      <c r="FC152" s="6"/>
      <c r="FD152" s="28">
        <f>IFERROR(VLOOKUP(FC152,'Начисление очков 2023'!$AF$4:$AG$69,2,FALSE),0)</f>
        <v>0</v>
      </c>
      <c r="FE152" s="32"/>
      <c r="FF152" s="31">
        <f>IFERROR(VLOOKUP(FE152,'Начисление очков 2023'!$AA$4:$AB$69,2,FALSE),0)</f>
        <v>0</v>
      </c>
      <c r="FG152" s="6"/>
      <c r="FH152" s="28">
        <f>IFERROR(VLOOKUP(FG152,'Начисление очков 2023'!$G$4:$H$69,2,FALSE),0)</f>
        <v>0</v>
      </c>
      <c r="FI152" s="32"/>
      <c r="FJ152" s="31">
        <f>IFERROR(VLOOKUP(FI152,'Начисление очков 2023'!$AA$4:$AB$69,2,FALSE),0)</f>
        <v>0</v>
      </c>
      <c r="FK152" s="6"/>
      <c r="FL152" s="28">
        <f>IFERROR(VLOOKUP(FK152,'Начисление очков 2023'!$AA$4:$AB$69,2,FALSE),0)</f>
        <v>0</v>
      </c>
      <c r="FM152" s="32"/>
      <c r="FN152" s="31">
        <f>IFERROR(VLOOKUP(FM152,'Начисление очков 2023'!$AA$4:$AB$69,2,FALSE),0)</f>
        <v>0</v>
      </c>
      <c r="FO152" s="6"/>
      <c r="FP152" s="28">
        <f>IFERROR(VLOOKUP(FO152,'Начисление очков 2023'!$AF$4:$AG$69,2,FALSE),0)</f>
        <v>0</v>
      </c>
      <c r="FQ152" s="109">
        <v>143</v>
      </c>
      <c r="FR152" s="110"/>
      <c r="FS152" s="110"/>
      <c r="FT152" s="109">
        <v>4</v>
      </c>
      <c r="FU152" s="111"/>
      <c r="FV152" s="108">
        <v>82</v>
      </c>
      <c r="FW152" s="106">
        <v>0</v>
      </c>
      <c r="FX152" s="107" t="s">
        <v>563</v>
      </c>
      <c r="FY152" s="108">
        <v>82</v>
      </c>
      <c r="FZ152" s="127"/>
      <c r="GA152" s="121">
        <f>IFERROR(VLOOKUP(FZ152,'Начисление очков 2023'!$AA$4:$AB$69,2,FALSE),0)</f>
        <v>0</v>
      </c>
    </row>
    <row r="153" spans="1:183" ht="15.95" customHeight="1" x14ac:dyDescent="0.25">
      <c r="B153" s="6" t="str">
        <f>IFERROR(INDEX('Ласт турнир'!$A$1:$A$96,MATCH($D153,'Ласт турнир'!$B$1:$B$96,0)),"")</f>
        <v/>
      </c>
      <c r="D153" s="39" t="s">
        <v>69</v>
      </c>
      <c r="E153" s="40">
        <f>E152+1</f>
        <v>144</v>
      </c>
      <c r="F153" s="59" t="str">
        <f>IF(FQ153=0," ",IF(FQ153-E153=0," ",FQ153-E153))</f>
        <v xml:space="preserve"> </v>
      </c>
      <c r="G153" s="44"/>
      <c r="H153" s="54">
        <v>3.5</v>
      </c>
      <c r="I153" s="134"/>
      <c r="J153" s="139">
        <f>AB153+AP153+BB153+BN153+BR153+SUMPRODUCT(LARGE((T153,V153,X153,Z153,AD153,AF153,AH153,AJ153,AL153,AN153,AR153,AT153,AV153,AX153,AZ153,BD153,BF153,BH153,BJ153,BL153,BP153,BT153,BV153,BX153,BZ153,CB153,CD153,CF153,CH153,CJ153,CL153,CN153,CP153,CR153,CT153,CV153,CX153,CZ153,DB153,DD153,DF153,DH153,DJ153,DL153,DN153,DP153,DR153,DT153,DV153,DX153,DZ153,EB153,ED153,EF153,EH153,EJ153,EL153,EN153,EP153,ER153,ET153,EV153,EX153,EZ153,FB153,FD153,FF153,FH153,FJ153,FL153,FN153,FP153),{1,2,3,4,5,6,7,8}))</f>
        <v>81</v>
      </c>
      <c r="K153" s="135">
        <f>J153-FV153</f>
        <v>0</v>
      </c>
      <c r="L153" s="140" t="str">
        <f>IF(SUMIF(S153:FP153,"&lt;0")&lt;&gt;0,SUMIF(S153:FP153,"&lt;0")*(-1)," ")</f>
        <v xml:space="preserve"> </v>
      </c>
      <c r="M153" s="141">
        <f>T153+V153+X153+Z153+AB153+AD153+AF153+AH153+AJ153+AL153+AN153+AP153+AR153+AT153+AV153+AX153+AZ153+BB153+BD153+BF153+BH153+BJ153+BL153+BN153+BP153+BR153+BT153+BV153+BX153+BZ153+CB153+CD153+CF153+CH153+CJ153+CL153+CN153+CP153+CR153+CT153+CV153+CX153+CZ153+DB153+DD153+DF153+DH153+DJ153+DL153+DN153+DP153+DR153+DT153+DV153+DX153+DZ153+EB153+ED153+EF153+EH153+EJ153+EL153+EN153+EP153+ER153+ET153+EV153+EX153+EZ153+FB153+FD153+FF153+FH153+FJ153+FL153+FN153+FP153</f>
        <v>81</v>
      </c>
      <c r="N153" s="135">
        <f>M153-FY153</f>
        <v>0</v>
      </c>
      <c r="O153" s="136">
        <f>ROUNDUP(COUNTIF(S153:FP153,"&gt; 0")/2,0)</f>
        <v>7</v>
      </c>
      <c r="P153" s="142">
        <f>IF(O153=0,"-",IF(O153-R153&gt;8,J153/(8+R153),J153/O153))</f>
        <v>11.571428571428571</v>
      </c>
      <c r="Q153" s="145">
        <f>IF(OR(M153=0,O153=0),"-",M153/O153)</f>
        <v>11.571428571428571</v>
      </c>
      <c r="R153" s="150">
        <f>+IF(AA153="",0,1)+IF(AO153="",0,1)++IF(BA153="",0,1)+IF(BM153="",0,1)+IF(BQ153="",0,1)</f>
        <v>0</v>
      </c>
      <c r="S153" s="6" t="s">
        <v>572</v>
      </c>
      <c r="T153" s="28">
        <f>IFERROR(VLOOKUP(S153,'Начисление очков 2024'!$AA$4:$AB$69,2,FALSE),0)</f>
        <v>0</v>
      </c>
      <c r="U153" s="32" t="s">
        <v>572</v>
      </c>
      <c r="V153" s="31">
        <f>IFERROR(VLOOKUP(U153,'Начисление очков 2024'!$AA$4:$AB$69,2,FALSE),0)</f>
        <v>0</v>
      </c>
      <c r="W153" s="6" t="s">
        <v>572</v>
      </c>
      <c r="X153" s="28">
        <f>IFERROR(VLOOKUP(W153,'Начисление очков 2024'!$L$4:$M$69,2,FALSE),0)</f>
        <v>0</v>
      </c>
      <c r="Y153" s="32" t="s">
        <v>572</v>
      </c>
      <c r="Z153" s="31">
        <f>IFERROR(VLOOKUP(Y153,'Начисление очков 2024'!$AA$4:$AB$69,2,FALSE),0)</f>
        <v>0</v>
      </c>
      <c r="AA153" s="6" t="s">
        <v>572</v>
      </c>
      <c r="AB153" s="28">
        <f>ROUND(IFERROR(VLOOKUP(AA153,'Начисление очков 2024'!$L$4:$M$69,2,FALSE),0)/4,0)</f>
        <v>0</v>
      </c>
      <c r="AC153" s="32" t="s">
        <v>572</v>
      </c>
      <c r="AD153" s="31">
        <f>IFERROR(VLOOKUP(AC153,'Начисление очков 2024'!$AA$4:$AB$69,2,FALSE),0)</f>
        <v>0</v>
      </c>
      <c r="AE153" s="6" t="s">
        <v>572</v>
      </c>
      <c r="AF153" s="28">
        <f>IFERROR(VLOOKUP(AE153,'Начисление очков 2024'!$AA$4:$AB$69,2,FALSE),0)</f>
        <v>0</v>
      </c>
      <c r="AG153" s="32" t="s">
        <v>572</v>
      </c>
      <c r="AH153" s="31">
        <f>IFERROR(VLOOKUP(AG153,'Начисление очков 2024'!$Q$4:$R$69,2,FALSE),0)</f>
        <v>0</v>
      </c>
      <c r="AI153" s="6">
        <v>6</v>
      </c>
      <c r="AJ153" s="28">
        <f>IFERROR(VLOOKUP(AI153,'Начисление очков 2024'!$AA$4:$AB$69,2,FALSE),0)</f>
        <v>11</v>
      </c>
      <c r="AK153" s="32" t="s">
        <v>572</v>
      </c>
      <c r="AL153" s="31">
        <f>IFERROR(VLOOKUP(AK153,'Начисление очков 2024'!$AA$4:$AB$69,2,FALSE),0)</f>
        <v>0</v>
      </c>
      <c r="AM153" s="6" t="s">
        <v>572</v>
      </c>
      <c r="AN153" s="28">
        <f>IFERROR(VLOOKUP(AM153,'Начисление очков 2023'!$AF$4:$AG$69,2,FALSE),0)</f>
        <v>0</v>
      </c>
      <c r="AO153" s="32" t="s">
        <v>572</v>
      </c>
      <c r="AP153" s="31">
        <f>ROUND(IFERROR(VLOOKUP(AO153,'Начисление очков 2024'!$G$4:$H$69,2,FALSE),0)/4,0)</f>
        <v>0</v>
      </c>
      <c r="AQ153" s="6" t="s">
        <v>572</v>
      </c>
      <c r="AR153" s="28">
        <f>IFERROR(VLOOKUP(AQ153,'Начисление очков 2024'!$AA$4:$AB$69,2,FALSE),0)</f>
        <v>0</v>
      </c>
      <c r="AS153" s="32" t="s">
        <v>572</v>
      </c>
      <c r="AT153" s="31">
        <f>IFERROR(VLOOKUP(AS153,'Начисление очков 2024'!$G$4:$H$69,2,FALSE),0)</f>
        <v>0</v>
      </c>
      <c r="AU153" s="6" t="s">
        <v>572</v>
      </c>
      <c r="AV153" s="28">
        <f>IFERROR(VLOOKUP(AU153,'Начисление очков 2023'!$V$4:$W$69,2,FALSE),0)</f>
        <v>0</v>
      </c>
      <c r="AW153" s="32" t="s">
        <v>572</v>
      </c>
      <c r="AX153" s="31">
        <f>IFERROR(VLOOKUP(AW153,'Начисление очков 2024'!$Q$4:$R$69,2,FALSE),0)</f>
        <v>0</v>
      </c>
      <c r="AY153" s="6" t="s">
        <v>572</v>
      </c>
      <c r="AZ153" s="28">
        <f>IFERROR(VLOOKUP(AY153,'Начисление очков 2024'!$AA$4:$AB$69,2,FALSE),0)</f>
        <v>0</v>
      </c>
      <c r="BA153" s="32" t="s">
        <v>572</v>
      </c>
      <c r="BB153" s="31">
        <f>ROUND(IFERROR(VLOOKUP(BA153,'Начисление очков 2024'!$G$4:$H$69,2,FALSE),0)/4,0)</f>
        <v>0</v>
      </c>
      <c r="BC153" s="6" t="s">
        <v>572</v>
      </c>
      <c r="BD153" s="28">
        <f>IFERROR(VLOOKUP(BC153,'Начисление очков 2023'!$AA$4:$AB$69,2,FALSE),0)</f>
        <v>0</v>
      </c>
      <c r="BE153" s="32" t="s">
        <v>572</v>
      </c>
      <c r="BF153" s="31">
        <f>IFERROR(VLOOKUP(BE153,'Начисление очков 2024'!$G$4:$H$69,2,FALSE),0)</f>
        <v>0</v>
      </c>
      <c r="BG153" s="6" t="s">
        <v>572</v>
      </c>
      <c r="BH153" s="28">
        <f>IFERROR(VLOOKUP(BG153,'Начисление очков 2024'!$Q$4:$R$69,2,FALSE),0)</f>
        <v>0</v>
      </c>
      <c r="BI153" s="32" t="s">
        <v>572</v>
      </c>
      <c r="BJ153" s="31">
        <f>IFERROR(VLOOKUP(BI153,'Начисление очков 2024'!$AA$4:$AB$69,2,FALSE),0)</f>
        <v>0</v>
      </c>
      <c r="BK153" s="6" t="s">
        <v>572</v>
      </c>
      <c r="BL153" s="28">
        <f>IFERROR(VLOOKUP(BK153,'Начисление очков 2023'!$V$4:$W$69,2,FALSE),0)</f>
        <v>0</v>
      </c>
      <c r="BM153" s="32" t="s">
        <v>572</v>
      </c>
      <c r="BN153" s="31">
        <f>ROUND(IFERROR(VLOOKUP(BM153,'Начисление очков 2023'!$L$4:$M$69,2,FALSE),0)/4,0)</f>
        <v>0</v>
      </c>
      <c r="BO153" s="6" t="s">
        <v>572</v>
      </c>
      <c r="BP153" s="28">
        <f>IFERROR(VLOOKUP(BO153,'Начисление очков 2023'!$AA$4:$AB$69,2,FALSE),0)</f>
        <v>0</v>
      </c>
      <c r="BQ153" s="32" t="s">
        <v>572</v>
      </c>
      <c r="BR153" s="31">
        <f>ROUND(IFERROR(VLOOKUP(BQ153,'Начисление очков 2023'!$L$4:$M$69,2,FALSE),0)/4,0)</f>
        <v>0</v>
      </c>
      <c r="BS153" s="6" t="s">
        <v>572</v>
      </c>
      <c r="BT153" s="28">
        <f>IFERROR(VLOOKUP(BS153,'Начисление очков 2023'!$AA$4:$AB$69,2,FALSE),0)</f>
        <v>0</v>
      </c>
      <c r="BU153" s="32" t="s">
        <v>572</v>
      </c>
      <c r="BV153" s="31">
        <f>IFERROR(VLOOKUP(BU153,'Начисление очков 2023'!$L$4:$M$69,2,FALSE),0)</f>
        <v>0</v>
      </c>
      <c r="BW153" s="6" t="s">
        <v>572</v>
      </c>
      <c r="BX153" s="28">
        <f>IFERROR(VLOOKUP(BW153,'Начисление очков 2023'!$AA$4:$AB$69,2,FALSE),0)</f>
        <v>0</v>
      </c>
      <c r="BY153" s="32" t="s">
        <v>572</v>
      </c>
      <c r="BZ153" s="31">
        <f>IFERROR(VLOOKUP(BY153,'Начисление очков 2023'!$AF$4:$AG$69,2,FALSE),0)</f>
        <v>0</v>
      </c>
      <c r="CA153" s="6" t="s">
        <v>572</v>
      </c>
      <c r="CB153" s="28">
        <f>IFERROR(VLOOKUP(CA153,'Начисление очков 2023'!$V$4:$W$69,2,FALSE),0)</f>
        <v>0</v>
      </c>
      <c r="CC153" s="32" t="s">
        <v>572</v>
      </c>
      <c r="CD153" s="31">
        <f>IFERROR(VLOOKUP(CC153,'Начисление очков 2023'!$AA$4:$AB$69,2,FALSE),0)</f>
        <v>0</v>
      </c>
      <c r="CE153" s="47"/>
      <c r="CF153" s="96"/>
      <c r="CG153" s="32" t="s">
        <v>572</v>
      </c>
      <c r="CH153" s="31">
        <f>IFERROR(VLOOKUP(CG153,'Начисление очков 2023'!$AA$4:$AB$69,2,FALSE),0)</f>
        <v>0</v>
      </c>
      <c r="CI153" s="6">
        <v>66</v>
      </c>
      <c r="CJ153" s="28">
        <f>IFERROR(VLOOKUP(CI153,'Начисление очков 2023_1'!$B$4:$C$117,2,FALSE),0)</f>
        <v>13</v>
      </c>
      <c r="CK153" s="32" t="s">
        <v>572</v>
      </c>
      <c r="CL153" s="31">
        <f>IFERROR(VLOOKUP(CK153,'Начисление очков 2023'!$V$4:$W$69,2,FALSE),0)</f>
        <v>0</v>
      </c>
      <c r="CM153" s="6" t="s">
        <v>572</v>
      </c>
      <c r="CN153" s="28">
        <f>IFERROR(VLOOKUP(CM153,'Начисление очков 2023'!$AF$4:$AG$69,2,FALSE),0)</f>
        <v>0</v>
      </c>
      <c r="CO153" s="32" t="s">
        <v>572</v>
      </c>
      <c r="CP153" s="31">
        <f>IFERROR(VLOOKUP(CO153,'Начисление очков 2023'!$G$4:$H$69,2,FALSE),0)</f>
        <v>0</v>
      </c>
      <c r="CQ153" s="6" t="s">
        <v>572</v>
      </c>
      <c r="CR153" s="28">
        <f>IFERROR(VLOOKUP(CQ153,'Начисление очков 2023'!$AA$4:$AB$69,2,FALSE),0)</f>
        <v>0</v>
      </c>
      <c r="CS153" s="32" t="s">
        <v>572</v>
      </c>
      <c r="CT153" s="31">
        <f>IFERROR(VLOOKUP(CS153,'Начисление очков 2023'!$Q$4:$R$69,2,FALSE),0)</f>
        <v>0</v>
      </c>
      <c r="CU153" s="6" t="s">
        <v>572</v>
      </c>
      <c r="CV153" s="28">
        <f>IFERROR(VLOOKUP(CU153,'Начисление очков 2023'!$AF$4:$AG$69,2,FALSE),0)</f>
        <v>0</v>
      </c>
      <c r="CW153" s="32" t="s">
        <v>572</v>
      </c>
      <c r="CX153" s="31">
        <f>IFERROR(VLOOKUP(CW153,'Начисление очков 2023'!$AA$4:$AB$69,2,FALSE),0)</f>
        <v>0</v>
      </c>
      <c r="CY153" s="6" t="s">
        <v>572</v>
      </c>
      <c r="CZ153" s="28">
        <f>IFERROR(VLOOKUP(CY153,'Начисление очков 2023'!$AA$4:$AB$69,2,FALSE),0)</f>
        <v>0</v>
      </c>
      <c r="DA153" s="32" t="s">
        <v>572</v>
      </c>
      <c r="DB153" s="31">
        <f>IFERROR(VLOOKUP(DA153,'Начисление очков 2023'!$L$4:$M$69,2,FALSE),0)</f>
        <v>0</v>
      </c>
      <c r="DC153" s="6" t="s">
        <v>572</v>
      </c>
      <c r="DD153" s="28">
        <f>IFERROR(VLOOKUP(DC153,'Начисление очков 2023'!$L$4:$M$69,2,FALSE),0)</f>
        <v>0</v>
      </c>
      <c r="DE153" s="32" t="s">
        <v>572</v>
      </c>
      <c r="DF153" s="31">
        <f>IFERROR(VLOOKUP(DE153,'Начисление очков 2023'!$G$4:$H$69,2,FALSE),0)</f>
        <v>0</v>
      </c>
      <c r="DG153" s="6" t="s">
        <v>572</v>
      </c>
      <c r="DH153" s="28">
        <f>IFERROR(VLOOKUP(DG153,'Начисление очков 2023'!$AA$4:$AB$69,2,FALSE),0)</f>
        <v>0</v>
      </c>
      <c r="DI153" s="32" t="s">
        <v>572</v>
      </c>
      <c r="DJ153" s="31">
        <f>IFERROR(VLOOKUP(DI153,'Начисление очков 2023'!$AF$4:$AG$69,2,FALSE),0)</f>
        <v>0</v>
      </c>
      <c r="DK153" s="6" t="s">
        <v>572</v>
      </c>
      <c r="DL153" s="28">
        <f>IFERROR(VLOOKUP(DK153,'Начисление очков 2023'!$V$4:$W$69,2,FALSE),0)</f>
        <v>0</v>
      </c>
      <c r="DM153" s="32" t="s">
        <v>572</v>
      </c>
      <c r="DN153" s="31">
        <f>IFERROR(VLOOKUP(DM153,'Начисление очков 2023'!$Q$4:$R$69,2,FALSE),0)</f>
        <v>0</v>
      </c>
      <c r="DO153" s="6">
        <v>6</v>
      </c>
      <c r="DP153" s="28">
        <f>IFERROR(VLOOKUP(DO153,'Начисление очков 2023'!$AA$4:$AB$69,2,FALSE),0)</f>
        <v>11</v>
      </c>
      <c r="DQ153" s="32" t="s">
        <v>572</v>
      </c>
      <c r="DR153" s="31">
        <f>IFERROR(VLOOKUP(DQ153,'Начисление очков 2023'!$AA$4:$AB$69,2,FALSE),0)</f>
        <v>0</v>
      </c>
      <c r="DS153" s="6" t="s">
        <v>572</v>
      </c>
      <c r="DT153" s="28">
        <f>IFERROR(VLOOKUP(DS153,'Начисление очков 2023'!$AA$4:$AB$69,2,FALSE),0)</f>
        <v>0</v>
      </c>
      <c r="DU153" s="32" t="s">
        <v>572</v>
      </c>
      <c r="DV153" s="31">
        <f>IFERROR(VLOOKUP(DU153,'Начисление очков 2023'!$AF$4:$AG$69,2,FALSE),0)</f>
        <v>0</v>
      </c>
      <c r="DW153" s="6" t="s">
        <v>572</v>
      </c>
      <c r="DX153" s="28">
        <f>IFERROR(VLOOKUP(DW153,'Начисление очков 2023'!$AA$4:$AB$69,2,FALSE),0)</f>
        <v>0</v>
      </c>
      <c r="DY153" s="32" t="s">
        <v>572</v>
      </c>
      <c r="DZ153" s="31">
        <f>IFERROR(VLOOKUP(DY153,'Начисление очков 2023'!$B$4:$C$69,2,FALSE),0)</f>
        <v>0</v>
      </c>
      <c r="EA153" s="6" t="s">
        <v>572</v>
      </c>
      <c r="EB153" s="28">
        <f>IFERROR(VLOOKUP(EA153,'Начисление очков 2023'!$AA$4:$AB$69,2,FALSE),0)</f>
        <v>0</v>
      </c>
      <c r="EC153" s="32" t="s">
        <v>572</v>
      </c>
      <c r="ED153" s="31">
        <f>IFERROR(VLOOKUP(EC153,'Начисление очков 2023'!$V$4:$W$69,2,FALSE),0)</f>
        <v>0</v>
      </c>
      <c r="EE153" s="6" t="s">
        <v>572</v>
      </c>
      <c r="EF153" s="28">
        <f>IFERROR(VLOOKUP(EE153,'Начисление очков 2023'!$AA$4:$AB$69,2,FALSE),0)</f>
        <v>0</v>
      </c>
      <c r="EG153" s="32">
        <v>6</v>
      </c>
      <c r="EH153" s="31">
        <f>IFERROR(VLOOKUP(EG153,'Начисление очков 2023'!$AA$4:$AB$69,2,FALSE),0)</f>
        <v>11</v>
      </c>
      <c r="EI153" s="6" t="s">
        <v>572</v>
      </c>
      <c r="EJ153" s="28">
        <f>IFERROR(VLOOKUP(EI153,'Начисление очков 2023'!$G$4:$H$69,2,FALSE),0)</f>
        <v>0</v>
      </c>
      <c r="EK153" s="32">
        <v>20</v>
      </c>
      <c r="EL153" s="31">
        <f>IFERROR(VLOOKUP(EK153,'Начисление очков 2023'!$V$4:$W$69,2,FALSE),0)</f>
        <v>10</v>
      </c>
      <c r="EM153" s="6">
        <v>64</v>
      </c>
      <c r="EN153" s="28">
        <f>IFERROR(VLOOKUP(EM153,'Начисление очков 2023'!$B$4:$C$101,2,FALSE),0)</f>
        <v>14</v>
      </c>
      <c r="EO153" s="32" t="s">
        <v>572</v>
      </c>
      <c r="EP153" s="31">
        <f>IFERROR(VLOOKUP(EO153,'Начисление очков 2023'!$AA$4:$AB$69,2,FALSE),0)</f>
        <v>0</v>
      </c>
      <c r="EQ153" s="6" t="s">
        <v>572</v>
      </c>
      <c r="ER153" s="28">
        <f>IFERROR(VLOOKUP(EQ153,'Начисление очков 2023'!$AF$4:$AG$69,2,FALSE),0)</f>
        <v>0</v>
      </c>
      <c r="ES153" s="32">
        <v>72</v>
      </c>
      <c r="ET153" s="31">
        <f>IFERROR(VLOOKUP(ES153,'Начисление очков 2023'!$B$4:$C$101,2,FALSE),0)</f>
        <v>11</v>
      </c>
      <c r="EU153" s="6" t="s">
        <v>572</v>
      </c>
      <c r="EV153" s="28">
        <f>IFERROR(VLOOKUP(EU153,'Начисление очков 2023'!$G$4:$H$69,2,FALSE),0)</f>
        <v>0</v>
      </c>
      <c r="EW153" s="32" t="s">
        <v>572</v>
      </c>
      <c r="EX153" s="31">
        <f>IFERROR(VLOOKUP(EW153,'Начисление очков 2023'!$AA$4:$AB$69,2,FALSE),0)</f>
        <v>0</v>
      </c>
      <c r="EY153" s="6" t="s">
        <v>572</v>
      </c>
      <c r="EZ153" s="28">
        <f>IFERROR(VLOOKUP(EY153,'Начисление очков 2023'!$AA$4:$AB$69,2,FALSE),0)</f>
        <v>0</v>
      </c>
      <c r="FA153" s="32" t="s">
        <v>572</v>
      </c>
      <c r="FB153" s="31">
        <f>IFERROR(VLOOKUP(FA153,'Начисление очков 2023'!$L$4:$M$69,2,FALSE),0)</f>
        <v>0</v>
      </c>
      <c r="FC153" s="6" t="s">
        <v>572</v>
      </c>
      <c r="FD153" s="28">
        <f>IFERROR(VLOOKUP(FC153,'Начисление очков 2023'!$AF$4:$AG$69,2,FALSE),0)</f>
        <v>0</v>
      </c>
      <c r="FE153" s="32" t="s">
        <v>572</v>
      </c>
      <c r="FF153" s="31">
        <f>IFERROR(VLOOKUP(FE153,'Начисление очков 2023'!$AA$4:$AB$69,2,FALSE),0)</f>
        <v>0</v>
      </c>
      <c r="FG153" s="6" t="s">
        <v>572</v>
      </c>
      <c r="FH153" s="28">
        <f>IFERROR(VLOOKUP(FG153,'Начисление очков 2023'!$G$4:$H$69,2,FALSE),0)</f>
        <v>0</v>
      </c>
      <c r="FI153" s="32" t="s">
        <v>572</v>
      </c>
      <c r="FJ153" s="31">
        <f>IFERROR(VLOOKUP(FI153,'Начисление очков 2023'!$AA$4:$AB$69,2,FALSE),0)</f>
        <v>0</v>
      </c>
      <c r="FK153" s="6" t="s">
        <v>572</v>
      </c>
      <c r="FL153" s="28">
        <f>IFERROR(VLOOKUP(FK153,'Начисление очков 2023'!$AA$4:$AB$69,2,FALSE),0)</f>
        <v>0</v>
      </c>
      <c r="FM153" s="32" t="s">
        <v>572</v>
      </c>
      <c r="FN153" s="31">
        <f>IFERROR(VLOOKUP(FM153,'Начисление очков 2023'!$AA$4:$AB$69,2,FALSE),0)</f>
        <v>0</v>
      </c>
      <c r="FO153" s="6" t="s">
        <v>572</v>
      </c>
      <c r="FP153" s="28">
        <f>IFERROR(VLOOKUP(FO153,'Начисление очков 2023'!$AF$4:$AG$69,2,FALSE),0)</f>
        <v>0</v>
      </c>
      <c r="FQ153" s="109">
        <v>144</v>
      </c>
      <c r="FR153" s="110">
        <v>-9</v>
      </c>
      <c r="FS153" s="110"/>
      <c r="FT153" s="109">
        <v>3.5</v>
      </c>
      <c r="FU153" s="111"/>
      <c r="FV153" s="108">
        <v>81</v>
      </c>
      <c r="FW153" s="106">
        <v>-10</v>
      </c>
      <c r="FX153" s="107" t="s">
        <v>563</v>
      </c>
      <c r="FY153" s="108">
        <v>81</v>
      </c>
      <c r="FZ153" s="127" t="s">
        <v>572</v>
      </c>
      <c r="GA153" s="121">
        <f>IFERROR(VLOOKUP(FZ153,'Начисление очков 2023'!$AA$4:$AB$69,2,FALSE),0)</f>
        <v>0</v>
      </c>
    </row>
    <row r="154" spans="1:183" ht="15.95" customHeight="1" x14ac:dyDescent="0.25">
      <c r="B154" s="6" t="str">
        <f>IFERROR(INDEX('Ласт турнир'!$A$1:$A$96,MATCH($D154,'Ласт турнир'!$B$1:$B$96,0)),"")</f>
        <v/>
      </c>
      <c r="D154" s="39" t="s">
        <v>497</v>
      </c>
      <c r="E154" s="40">
        <f>E153+1</f>
        <v>145</v>
      </c>
      <c r="F154" s="59" t="str">
        <f>IF(FQ154=0," ",IF(FQ154-E154=0," ",FQ154-E154))</f>
        <v xml:space="preserve"> </v>
      </c>
      <c r="G154" s="44"/>
      <c r="H154" s="54">
        <v>3</v>
      </c>
      <c r="I154" s="134"/>
      <c r="J154" s="139">
        <f>AB154+AP154+BB154+BN154+BR154+SUMPRODUCT(LARGE((T154,V154,X154,Z154,AD154,AF154,AH154,AJ154,AL154,AN154,AR154,AT154,AV154,AX154,AZ154,BD154,BF154,BH154,BJ154,BL154,BP154,BT154,BV154,BX154,BZ154,CB154,CD154,CF154,CH154,CJ154,CL154,CN154,CP154,CR154,CT154,CV154,CX154,CZ154,DB154,DD154,DF154,DH154,DJ154,DL154,DN154,DP154,DR154,DT154,DV154,DX154,DZ154,EB154,ED154,EF154,EH154,EJ154,EL154,EN154,EP154,ER154,ET154,EV154,EX154,EZ154,FB154,FD154,FF154,FH154,FJ154,FL154,FN154,FP154),{1,2,3,4,5,6,7,8}))</f>
        <v>81</v>
      </c>
      <c r="K154" s="135">
        <f>J154-FV154</f>
        <v>0</v>
      </c>
      <c r="L154" s="140" t="str">
        <f>IF(SUMIF(S154:FP154,"&lt;0")&lt;&gt;0,SUMIF(S154:FP154,"&lt;0")*(-1)," ")</f>
        <v xml:space="preserve"> </v>
      </c>
      <c r="M154" s="141">
        <f>T154+V154+X154+Z154+AB154+AD154+AF154+AH154+AJ154+AL154+AN154+AP154+AR154+AT154+AV154+AX154+AZ154+BB154+BD154+BF154+BH154+BJ154+BL154+BN154+BP154+BR154+BT154+BV154+BX154+BZ154+CB154+CD154+CF154+CH154+CJ154+CL154+CN154+CP154+CR154+CT154+CV154+CX154+CZ154+DB154+DD154+DF154+DH154+DJ154+DL154+DN154+DP154+DR154+DT154+DV154+DX154+DZ154+EB154+ED154+EF154+EH154+EJ154+EL154+EN154+EP154+ER154+ET154+EV154+EX154+EZ154+FB154+FD154+FF154+FH154+FJ154+FL154+FN154+FP154</f>
        <v>92</v>
      </c>
      <c r="N154" s="135">
        <f>M154-FY154</f>
        <v>0</v>
      </c>
      <c r="O154" s="136">
        <f>ROUNDUP(COUNTIF(S154:FP154,"&gt; 0")/2,0)</f>
        <v>12</v>
      </c>
      <c r="P154" s="142">
        <f>IF(O154=0,"-",IF(O154-R154&gt;8,J154/(8+R154),J154/O154))</f>
        <v>10.125</v>
      </c>
      <c r="Q154" s="145">
        <f>IF(OR(M154=0,O154=0),"-",M154/O154)</f>
        <v>7.666666666666667</v>
      </c>
      <c r="R154" s="150">
        <f>+IF(AA154="",0,1)+IF(AO154="",0,1)++IF(BA154="",0,1)+IF(BM154="",0,1)+IF(BQ154="",0,1)</f>
        <v>0</v>
      </c>
      <c r="S154" s="6" t="s">
        <v>572</v>
      </c>
      <c r="T154" s="28">
        <f>IFERROR(VLOOKUP(S154,'Начисление очков 2024'!$AA$4:$AB$69,2,FALSE),0)</f>
        <v>0</v>
      </c>
      <c r="U154" s="32" t="s">
        <v>572</v>
      </c>
      <c r="V154" s="31">
        <f>IFERROR(VLOOKUP(U154,'Начисление очков 2024'!$AA$4:$AB$69,2,FALSE),0)</f>
        <v>0</v>
      </c>
      <c r="W154" s="6" t="s">
        <v>572</v>
      </c>
      <c r="X154" s="28">
        <f>IFERROR(VLOOKUP(W154,'Начисление очков 2024'!$L$4:$M$69,2,FALSE),0)</f>
        <v>0</v>
      </c>
      <c r="Y154" s="32" t="s">
        <v>572</v>
      </c>
      <c r="Z154" s="31">
        <f>IFERROR(VLOOKUP(Y154,'Начисление очков 2024'!$AA$4:$AB$69,2,FALSE),0)</f>
        <v>0</v>
      </c>
      <c r="AA154" s="6" t="s">
        <v>572</v>
      </c>
      <c r="AB154" s="28">
        <f>ROUND(IFERROR(VLOOKUP(AA154,'Начисление очков 2024'!$L$4:$M$69,2,FALSE),0)/4,0)</f>
        <v>0</v>
      </c>
      <c r="AC154" s="32" t="s">
        <v>572</v>
      </c>
      <c r="AD154" s="31">
        <f>IFERROR(VLOOKUP(AC154,'Начисление очков 2024'!$AA$4:$AB$69,2,FALSE),0)</f>
        <v>0</v>
      </c>
      <c r="AE154" s="6" t="s">
        <v>572</v>
      </c>
      <c r="AF154" s="28">
        <f>IFERROR(VLOOKUP(AE154,'Начисление очков 2024'!$AA$4:$AB$69,2,FALSE),0)</f>
        <v>0</v>
      </c>
      <c r="AG154" s="32">
        <v>32</v>
      </c>
      <c r="AH154" s="31">
        <f>IFERROR(VLOOKUP(AG154,'Начисление очков 2024'!$Q$4:$R$69,2,FALSE),0)</f>
        <v>6</v>
      </c>
      <c r="AI154" s="6" t="s">
        <v>572</v>
      </c>
      <c r="AJ154" s="28">
        <f>IFERROR(VLOOKUP(AI154,'Начисление очков 2024'!$AA$4:$AB$69,2,FALSE),0)</f>
        <v>0</v>
      </c>
      <c r="AK154" s="32" t="s">
        <v>572</v>
      </c>
      <c r="AL154" s="31">
        <f>IFERROR(VLOOKUP(AK154,'Начисление очков 2024'!$AA$4:$AB$69,2,FALSE),0)</f>
        <v>0</v>
      </c>
      <c r="AM154" s="6">
        <v>8</v>
      </c>
      <c r="AN154" s="28">
        <f>IFERROR(VLOOKUP(AM154,'Начисление очков 2023'!$AF$4:$AG$69,2,FALSE),0)</f>
        <v>7</v>
      </c>
      <c r="AO154" s="32" t="s">
        <v>572</v>
      </c>
      <c r="AP154" s="31">
        <f>ROUND(IFERROR(VLOOKUP(AO154,'Начисление очков 2024'!$G$4:$H$69,2,FALSE),0)/4,0)</f>
        <v>0</v>
      </c>
      <c r="AQ154" s="6" t="s">
        <v>572</v>
      </c>
      <c r="AR154" s="28">
        <f>IFERROR(VLOOKUP(AQ154,'Начисление очков 2024'!$AA$4:$AB$69,2,FALSE),0)</f>
        <v>0</v>
      </c>
      <c r="AS154" s="32">
        <v>32</v>
      </c>
      <c r="AT154" s="31">
        <f>IFERROR(VLOOKUP(AS154,'Начисление очков 2024'!$G$4:$H$69,2,FALSE),0)</f>
        <v>18</v>
      </c>
      <c r="AU154" s="6" t="s">
        <v>572</v>
      </c>
      <c r="AV154" s="28">
        <f>IFERROR(VLOOKUP(AU154,'Начисление очков 2023'!$V$4:$W$69,2,FALSE),0)</f>
        <v>0</v>
      </c>
      <c r="AW154" s="32" t="s">
        <v>572</v>
      </c>
      <c r="AX154" s="31">
        <f>IFERROR(VLOOKUP(AW154,'Начисление очков 2024'!$Q$4:$R$69,2,FALSE),0)</f>
        <v>0</v>
      </c>
      <c r="AY154" s="6" t="s">
        <v>572</v>
      </c>
      <c r="AZ154" s="28">
        <f>IFERROR(VLOOKUP(AY154,'Начисление очков 2024'!$AA$4:$AB$69,2,FALSE),0)</f>
        <v>0</v>
      </c>
      <c r="BA154" s="32" t="s">
        <v>572</v>
      </c>
      <c r="BB154" s="31">
        <f>ROUND(IFERROR(VLOOKUP(BA154,'Начисление очков 2024'!$G$4:$H$69,2,FALSE),0)/4,0)</f>
        <v>0</v>
      </c>
      <c r="BC154" s="6" t="s">
        <v>572</v>
      </c>
      <c r="BD154" s="28">
        <f>IFERROR(VLOOKUP(BC154,'Начисление очков 2023'!$AA$4:$AB$69,2,FALSE),0)</f>
        <v>0</v>
      </c>
      <c r="BE154" s="32" t="s">
        <v>572</v>
      </c>
      <c r="BF154" s="31">
        <f>IFERROR(VLOOKUP(BE154,'Начисление очков 2024'!$G$4:$H$69,2,FALSE),0)</f>
        <v>0</v>
      </c>
      <c r="BG154" s="6" t="s">
        <v>572</v>
      </c>
      <c r="BH154" s="28">
        <f>IFERROR(VLOOKUP(BG154,'Начисление очков 2024'!$Q$4:$R$69,2,FALSE),0)</f>
        <v>0</v>
      </c>
      <c r="BI154" s="32" t="s">
        <v>572</v>
      </c>
      <c r="BJ154" s="31">
        <f>IFERROR(VLOOKUP(BI154,'Начисление очков 2024'!$AA$4:$AB$69,2,FALSE),0)</f>
        <v>0</v>
      </c>
      <c r="BK154" s="6" t="s">
        <v>572</v>
      </c>
      <c r="BL154" s="28">
        <f>IFERROR(VLOOKUP(BK154,'Начисление очков 2023'!$V$4:$W$69,2,FALSE),0)</f>
        <v>0</v>
      </c>
      <c r="BM154" s="32" t="s">
        <v>572</v>
      </c>
      <c r="BN154" s="31">
        <f>ROUND(IFERROR(VLOOKUP(BM154,'Начисление очков 2023'!$L$4:$M$69,2,FALSE),0)/4,0)</f>
        <v>0</v>
      </c>
      <c r="BO154" s="6" t="s">
        <v>572</v>
      </c>
      <c r="BP154" s="28">
        <f>IFERROR(VLOOKUP(BO154,'Начисление очков 2023'!$AA$4:$AB$69,2,FALSE),0)</f>
        <v>0</v>
      </c>
      <c r="BQ154" s="32" t="s">
        <v>572</v>
      </c>
      <c r="BR154" s="31">
        <f>ROUND(IFERROR(VLOOKUP(BQ154,'Начисление очков 2023'!$L$4:$M$69,2,FALSE),0)/4,0)</f>
        <v>0</v>
      </c>
      <c r="BS154" s="6" t="s">
        <v>572</v>
      </c>
      <c r="BT154" s="28">
        <f>IFERROR(VLOOKUP(BS154,'Начисление очков 2023'!$AA$4:$AB$69,2,FALSE),0)</f>
        <v>0</v>
      </c>
      <c r="BU154" s="32">
        <v>32</v>
      </c>
      <c r="BV154" s="31">
        <f>IFERROR(VLOOKUP(BU154,'Начисление очков 2023'!$L$4:$M$69,2,FALSE),0)</f>
        <v>10</v>
      </c>
      <c r="BW154" s="6" t="s">
        <v>572</v>
      </c>
      <c r="BX154" s="28">
        <f>IFERROR(VLOOKUP(BW154,'Начисление очков 2023'!$AA$4:$AB$69,2,FALSE),0)</f>
        <v>0</v>
      </c>
      <c r="BY154" s="32">
        <v>1</v>
      </c>
      <c r="BZ154" s="31">
        <f>IFERROR(VLOOKUP(BY154,'Начисление очков 2023'!$AF$4:$AG$69,2,FALSE),0)</f>
        <v>20</v>
      </c>
      <c r="CA154" s="6" t="s">
        <v>572</v>
      </c>
      <c r="CB154" s="28">
        <f>IFERROR(VLOOKUP(CA154,'Начисление очков 2023'!$V$4:$W$69,2,FALSE),0)</f>
        <v>0</v>
      </c>
      <c r="CC154" s="32" t="s">
        <v>572</v>
      </c>
      <c r="CD154" s="31">
        <f>IFERROR(VLOOKUP(CC154,'Начисление очков 2023'!$AA$4:$AB$69,2,FALSE),0)</f>
        <v>0</v>
      </c>
      <c r="CE154" s="47"/>
      <c r="CF154" s="96"/>
      <c r="CG154" s="32" t="s">
        <v>572</v>
      </c>
      <c r="CH154" s="31">
        <f>IFERROR(VLOOKUP(CG154,'Начисление очков 2023'!$AA$4:$AB$69,2,FALSE),0)</f>
        <v>0</v>
      </c>
      <c r="CI154" s="6" t="s">
        <v>572</v>
      </c>
      <c r="CJ154" s="28">
        <f>IFERROR(VLOOKUP(CI154,'Начисление очков 2023_1'!$B$4:$C$117,2,FALSE),0)</f>
        <v>0</v>
      </c>
      <c r="CK154" s="32" t="s">
        <v>572</v>
      </c>
      <c r="CL154" s="31">
        <f>IFERROR(VLOOKUP(CK154,'Начисление очков 2023'!$V$4:$W$69,2,FALSE),0)</f>
        <v>0</v>
      </c>
      <c r="CM154" s="6" t="s">
        <v>572</v>
      </c>
      <c r="CN154" s="28">
        <f>IFERROR(VLOOKUP(CM154,'Начисление очков 2023'!$AF$4:$AG$69,2,FALSE),0)</f>
        <v>0</v>
      </c>
      <c r="CO154" s="32" t="s">
        <v>572</v>
      </c>
      <c r="CP154" s="31">
        <f>IFERROR(VLOOKUP(CO154,'Начисление очков 2023'!$G$4:$H$69,2,FALSE),0)</f>
        <v>0</v>
      </c>
      <c r="CQ154" s="6" t="s">
        <v>572</v>
      </c>
      <c r="CR154" s="28">
        <f>IFERROR(VLOOKUP(CQ154,'Начисление очков 2023'!$AA$4:$AB$69,2,FALSE),0)</f>
        <v>0</v>
      </c>
      <c r="CS154" s="32" t="s">
        <v>572</v>
      </c>
      <c r="CT154" s="31">
        <f>IFERROR(VLOOKUP(CS154,'Начисление очков 2023'!$Q$4:$R$69,2,FALSE),0)</f>
        <v>0</v>
      </c>
      <c r="CU154" s="6" t="s">
        <v>572</v>
      </c>
      <c r="CV154" s="28">
        <f>IFERROR(VLOOKUP(CU154,'Начисление очков 2023'!$AF$4:$AG$69,2,FALSE),0)</f>
        <v>0</v>
      </c>
      <c r="CW154" s="32" t="s">
        <v>572</v>
      </c>
      <c r="CX154" s="31">
        <f>IFERROR(VLOOKUP(CW154,'Начисление очков 2023'!$AA$4:$AB$69,2,FALSE),0)</f>
        <v>0</v>
      </c>
      <c r="CY154" s="6" t="s">
        <v>572</v>
      </c>
      <c r="CZ154" s="28">
        <f>IFERROR(VLOOKUP(CY154,'Начисление очков 2023'!$AA$4:$AB$69,2,FALSE),0)</f>
        <v>0</v>
      </c>
      <c r="DA154" s="32" t="s">
        <v>572</v>
      </c>
      <c r="DB154" s="31">
        <f>IFERROR(VLOOKUP(DA154,'Начисление очков 2023'!$L$4:$M$69,2,FALSE),0)</f>
        <v>0</v>
      </c>
      <c r="DC154" s="6" t="s">
        <v>572</v>
      </c>
      <c r="DD154" s="28">
        <f>IFERROR(VLOOKUP(DC154,'Начисление очков 2023'!$L$4:$M$69,2,FALSE),0)</f>
        <v>0</v>
      </c>
      <c r="DE154" s="32" t="s">
        <v>572</v>
      </c>
      <c r="DF154" s="31">
        <f>IFERROR(VLOOKUP(DE154,'Начисление очков 2023'!$G$4:$H$69,2,FALSE),0)</f>
        <v>0</v>
      </c>
      <c r="DG154" s="6">
        <v>24</v>
      </c>
      <c r="DH154" s="28">
        <f>IFERROR(VLOOKUP(DG154,'Начисление очков 2023'!$AA$4:$AB$69,2,FALSE),0)</f>
        <v>3</v>
      </c>
      <c r="DI154" s="32" t="s">
        <v>572</v>
      </c>
      <c r="DJ154" s="31">
        <f>IFERROR(VLOOKUP(DI154,'Начисление очков 2023'!$AF$4:$AG$69,2,FALSE),0)</f>
        <v>0</v>
      </c>
      <c r="DK154" s="6" t="s">
        <v>572</v>
      </c>
      <c r="DL154" s="28">
        <f>IFERROR(VLOOKUP(DK154,'Начисление очков 2023'!$V$4:$W$69,2,FALSE),0)</f>
        <v>0</v>
      </c>
      <c r="DM154" s="32" t="s">
        <v>572</v>
      </c>
      <c r="DN154" s="31">
        <f>IFERROR(VLOOKUP(DM154,'Начисление очков 2023'!$Q$4:$R$69,2,FALSE),0)</f>
        <v>0</v>
      </c>
      <c r="DO154" s="6">
        <v>24</v>
      </c>
      <c r="DP154" s="28">
        <f>IFERROR(VLOOKUP(DO154,'Начисление очков 2023'!$AA$4:$AB$69,2,FALSE),0)</f>
        <v>3</v>
      </c>
      <c r="DQ154" s="32" t="s">
        <v>572</v>
      </c>
      <c r="DR154" s="31">
        <f>IFERROR(VLOOKUP(DQ154,'Начисление очков 2023'!$AA$4:$AB$69,2,FALSE),0)</f>
        <v>0</v>
      </c>
      <c r="DS154" s="6">
        <v>32</v>
      </c>
      <c r="DT154" s="28">
        <f>IFERROR(VLOOKUP(DS154,'Начисление очков 2023'!$AA$4:$AB$69,2,FALSE),0)</f>
        <v>2</v>
      </c>
      <c r="DU154" s="32" t="s">
        <v>572</v>
      </c>
      <c r="DV154" s="31">
        <f>IFERROR(VLOOKUP(DU154,'Начисление очков 2023'!$AF$4:$AG$69,2,FALSE),0)</f>
        <v>0</v>
      </c>
      <c r="DW154" s="6" t="s">
        <v>572</v>
      </c>
      <c r="DX154" s="28">
        <f>IFERROR(VLOOKUP(DW154,'Начисление очков 2023'!$AA$4:$AB$69,2,FALSE),0)</f>
        <v>0</v>
      </c>
      <c r="DY154" s="32" t="s">
        <v>572</v>
      </c>
      <c r="DZ154" s="31">
        <f>IFERROR(VLOOKUP(DY154,'Начисление очков 2023'!$B$4:$C$69,2,FALSE),0)</f>
        <v>0</v>
      </c>
      <c r="EA154" s="6" t="s">
        <v>572</v>
      </c>
      <c r="EB154" s="28">
        <f>IFERROR(VLOOKUP(EA154,'Начисление очков 2023'!$AA$4:$AB$69,2,FALSE),0)</f>
        <v>0</v>
      </c>
      <c r="EC154" s="32" t="s">
        <v>572</v>
      </c>
      <c r="ED154" s="31">
        <f>IFERROR(VLOOKUP(EC154,'Начисление очков 2023'!$V$4:$W$69,2,FALSE),0)</f>
        <v>0</v>
      </c>
      <c r="EE154" s="6">
        <v>16</v>
      </c>
      <c r="EF154" s="28">
        <f>IFERROR(VLOOKUP(EE154,'Начисление очков 2023'!$AA$4:$AB$69,2,FALSE),0)</f>
        <v>7</v>
      </c>
      <c r="EG154" s="32" t="s">
        <v>572</v>
      </c>
      <c r="EH154" s="31">
        <f>IFERROR(VLOOKUP(EG154,'Начисление очков 2023'!$AA$4:$AB$69,2,FALSE),0)</f>
        <v>0</v>
      </c>
      <c r="EI154" s="6" t="s">
        <v>572</v>
      </c>
      <c r="EJ154" s="28">
        <f>IFERROR(VLOOKUP(EI154,'Начисление очков 2023'!$G$4:$H$69,2,FALSE),0)</f>
        <v>0</v>
      </c>
      <c r="EK154" s="32" t="s">
        <v>572</v>
      </c>
      <c r="EL154" s="31">
        <f>IFERROR(VLOOKUP(EK154,'Начисление очков 2023'!$V$4:$W$69,2,FALSE),0)</f>
        <v>0</v>
      </c>
      <c r="EM154" s="6" t="s">
        <v>572</v>
      </c>
      <c r="EN154" s="28">
        <f>IFERROR(VLOOKUP(EM154,'Начисление очков 2023'!$B$4:$C$101,2,FALSE),0)</f>
        <v>0</v>
      </c>
      <c r="EO154" s="32" t="s">
        <v>572</v>
      </c>
      <c r="EP154" s="31">
        <f>IFERROR(VLOOKUP(EO154,'Начисление очков 2023'!$AA$4:$AB$69,2,FALSE),0)</f>
        <v>0</v>
      </c>
      <c r="EQ154" s="6">
        <v>12</v>
      </c>
      <c r="ER154" s="28">
        <f>IFERROR(VLOOKUP(EQ154,'Начисление очков 2023'!$AF$4:$AG$69,2,FALSE),0)</f>
        <v>5</v>
      </c>
      <c r="ES154" s="32" t="s">
        <v>572</v>
      </c>
      <c r="ET154" s="31">
        <f>IFERROR(VLOOKUP(ES154,'Начисление очков 2023'!$B$4:$C$101,2,FALSE),0)</f>
        <v>0</v>
      </c>
      <c r="EU154" s="6" t="s">
        <v>572</v>
      </c>
      <c r="EV154" s="28">
        <f>IFERROR(VLOOKUP(EU154,'Начисление очков 2023'!$G$4:$H$69,2,FALSE),0)</f>
        <v>0</v>
      </c>
      <c r="EW154" s="32" t="s">
        <v>572</v>
      </c>
      <c r="EX154" s="31">
        <f>IFERROR(VLOOKUP(EW154,'Начисление очков 2023'!$AA$4:$AB$69,2,FALSE),0)</f>
        <v>0</v>
      </c>
      <c r="EY154" s="6" t="s">
        <v>572</v>
      </c>
      <c r="EZ154" s="28">
        <f>IFERROR(VLOOKUP(EY154,'Начисление очков 2023'!$AA$4:$AB$69,2,FALSE),0)</f>
        <v>0</v>
      </c>
      <c r="FA154" s="32" t="s">
        <v>572</v>
      </c>
      <c r="FB154" s="31">
        <f>IFERROR(VLOOKUP(FA154,'Начисление очков 2023'!$L$4:$M$69,2,FALSE),0)</f>
        <v>0</v>
      </c>
      <c r="FC154" s="6" t="s">
        <v>572</v>
      </c>
      <c r="FD154" s="28">
        <f>IFERROR(VLOOKUP(FC154,'Начисление очков 2023'!$AF$4:$AG$69,2,FALSE),0)</f>
        <v>0</v>
      </c>
      <c r="FE154" s="32">
        <v>24</v>
      </c>
      <c r="FF154" s="31">
        <f>IFERROR(VLOOKUP(FE154,'Начисление очков 2023'!$AA$4:$AB$69,2,FALSE),0)</f>
        <v>3</v>
      </c>
      <c r="FG154" s="6" t="s">
        <v>572</v>
      </c>
      <c r="FH154" s="28">
        <f>IFERROR(VLOOKUP(FG154,'Начисление очков 2023'!$G$4:$H$69,2,FALSE),0)</f>
        <v>0</v>
      </c>
      <c r="FI154" s="32" t="s">
        <v>572</v>
      </c>
      <c r="FJ154" s="31">
        <f>IFERROR(VLOOKUP(FI154,'Начисление очков 2023'!$AA$4:$AB$69,2,FALSE),0)</f>
        <v>0</v>
      </c>
      <c r="FK154" s="6">
        <v>12</v>
      </c>
      <c r="FL154" s="28">
        <f>IFERROR(VLOOKUP(FK154,'Начисление очков 2023'!$AA$4:$AB$69,2,FALSE),0)</f>
        <v>8</v>
      </c>
      <c r="FM154" s="32" t="s">
        <v>572</v>
      </c>
      <c r="FN154" s="31">
        <f>IFERROR(VLOOKUP(FM154,'Начисление очков 2023'!$AA$4:$AB$69,2,FALSE),0)</f>
        <v>0</v>
      </c>
      <c r="FO154" s="6" t="s">
        <v>572</v>
      </c>
      <c r="FP154" s="28">
        <f>IFERROR(VLOOKUP(FO154,'Начисление очков 2023'!$AF$4:$AG$69,2,FALSE),0)</f>
        <v>0</v>
      </c>
      <c r="FQ154" s="109">
        <v>145</v>
      </c>
      <c r="FR154" s="110" t="s">
        <v>563</v>
      </c>
      <c r="FS154" s="110"/>
      <c r="FT154" s="109">
        <v>3</v>
      </c>
      <c r="FU154" s="111"/>
      <c r="FV154" s="108">
        <v>81</v>
      </c>
      <c r="FW154" s="106">
        <v>0</v>
      </c>
      <c r="FX154" s="107" t="s">
        <v>563</v>
      </c>
      <c r="FY154" s="108">
        <v>92</v>
      </c>
      <c r="FZ154" s="127" t="s">
        <v>572</v>
      </c>
      <c r="GA154" s="121">
        <f>IFERROR(VLOOKUP(FZ154,'Начисление очков 2023'!$AA$4:$AB$69,2,FALSE),0)</f>
        <v>0</v>
      </c>
    </row>
    <row r="155" spans="1:183" ht="15.95" customHeight="1" x14ac:dyDescent="0.25">
      <c r="B155" s="6" t="str">
        <f>IFERROR(INDEX('Ласт турнир'!$A$1:$A$96,MATCH($D155,'Ласт турнир'!$B$1:$B$96,0)),"")</f>
        <v/>
      </c>
      <c r="C155" s="1"/>
      <c r="D155" s="39" t="s">
        <v>352</v>
      </c>
      <c r="E155" s="40">
        <f>E154+1</f>
        <v>146</v>
      </c>
      <c r="F155" s="59" t="str">
        <f>IF(FQ155=0," ",IF(FQ155-E155=0," ",FQ155-E155))</f>
        <v xml:space="preserve"> </v>
      </c>
      <c r="G155" s="44"/>
      <c r="H155" s="54">
        <v>4</v>
      </c>
      <c r="I155" s="134"/>
      <c r="J155" s="139">
        <f>AB155+AP155+BB155+BN155+BR155+SUMPRODUCT(LARGE((T155,V155,X155,Z155,AD155,AF155,AH155,AJ155,AL155,AN155,AR155,AT155,AV155,AX155,AZ155,BD155,BF155,BH155,BJ155,BL155,BP155,BT155,BV155,BX155,BZ155,CB155,CD155,CF155,CH155,CJ155,CL155,CN155,CP155,CR155,CT155,CV155,CX155,CZ155,DB155,DD155,DF155,DH155,DJ155,DL155,DN155,DP155,DR155,DT155,DV155,DX155,DZ155,EB155,ED155,EF155,EH155,EJ155,EL155,EN155,EP155,ER155,ET155,EV155,EX155,EZ155,FB155,FD155,FF155,FH155,FJ155,FL155,FN155,FP155),{1,2,3,4,5,6,7,8}))</f>
        <v>76</v>
      </c>
      <c r="K155" s="135">
        <f>J155-FV155</f>
        <v>0</v>
      </c>
      <c r="L155" s="140" t="str">
        <f>IF(SUMIF(S155:FP155,"&lt;0")&lt;&gt;0,SUMIF(S155:FP155,"&lt;0")*(-1)," ")</f>
        <v xml:space="preserve"> </v>
      </c>
      <c r="M155" s="141">
        <f>T155+V155+X155+Z155+AB155+AD155+AF155+AH155+AJ155+AL155+AN155+AP155+AR155+AT155+AV155+AX155+AZ155+BB155+BD155+BF155+BH155+BJ155+BL155+BN155+BP155+BR155+BT155+BV155+BX155+BZ155+CB155+CD155+CF155+CH155+CJ155+CL155+CN155+CP155+CR155+CT155+CV155+CX155+CZ155+DB155+DD155+DF155+DH155+DJ155+DL155+DN155+DP155+DR155+DT155+DV155+DX155+DZ155+EB155+ED155+EF155+EH155+EJ155+EL155+EN155+EP155+ER155+ET155+EV155+EX155+EZ155+FB155+FD155+FF155+FH155+FJ155+FL155+FN155+FP155</f>
        <v>76</v>
      </c>
      <c r="N155" s="135">
        <f>M155-FY155</f>
        <v>0</v>
      </c>
      <c r="O155" s="136">
        <f>ROUNDUP(COUNTIF(S155:FP155,"&gt; 0")/2,0)</f>
        <v>3</v>
      </c>
      <c r="P155" s="142">
        <f>IF(O155=0,"-",IF(O155-R155&gt;8,J155/(8+R155),J155/O155))</f>
        <v>25.333333333333332</v>
      </c>
      <c r="Q155" s="145">
        <f>IF(OR(M155=0,O155=0),"-",M155/O155)</f>
        <v>25.333333333333332</v>
      </c>
      <c r="R155" s="150">
        <f>+IF(AA155="",0,1)+IF(AO155="",0,1)++IF(BA155="",0,1)+IF(BM155="",0,1)+IF(BQ155="",0,1)</f>
        <v>0</v>
      </c>
      <c r="S155" s="6" t="s">
        <v>572</v>
      </c>
      <c r="T155" s="28">
        <f>IFERROR(VLOOKUP(S155,'Начисление очков 2024'!$AA$4:$AB$69,2,FALSE),0)</f>
        <v>0</v>
      </c>
      <c r="U155" s="32" t="s">
        <v>572</v>
      </c>
      <c r="V155" s="31">
        <f>IFERROR(VLOOKUP(U155,'Начисление очков 2024'!$AA$4:$AB$69,2,FALSE),0)</f>
        <v>0</v>
      </c>
      <c r="W155" s="6" t="s">
        <v>572</v>
      </c>
      <c r="X155" s="28">
        <f>IFERROR(VLOOKUP(W155,'Начисление очков 2024'!$L$4:$M$69,2,FALSE),0)</f>
        <v>0</v>
      </c>
      <c r="Y155" s="32" t="s">
        <v>572</v>
      </c>
      <c r="Z155" s="31">
        <f>IFERROR(VLOOKUP(Y155,'Начисление очков 2024'!$AA$4:$AB$69,2,FALSE),0)</f>
        <v>0</v>
      </c>
      <c r="AA155" s="6" t="s">
        <v>572</v>
      </c>
      <c r="AB155" s="28">
        <f>ROUND(IFERROR(VLOOKUP(AA155,'Начисление очков 2024'!$L$4:$M$69,2,FALSE),0)/4,0)</f>
        <v>0</v>
      </c>
      <c r="AC155" s="32" t="s">
        <v>572</v>
      </c>
      <c r="AD155" s="31">
        <f>IFERROR(VLOOKUP(AC155,'Начисление очков 2024'!$AA$4:$AB$69,2,FALSE),0)</f>
        <v>0</v>
      </c>
      <c r="AE155" s="6" t="s">
        <v>572</v>
      </c>
      <c r="AF155" s="28">
        <f>IFERROR(VLOOKUP(AE155,'Начисление очков 2024'!$AA$4:$AB$69,2,FALSE),0)</f>
        <v>0</v>
      </c>
      <c r="AG155" s="32" t="s">
        <v>572</v>
      </c>
      <c r="AH155" s="31">
        <f>IFERROR(VLOOKUP(AG155,'Начисление очков 2024'!$Q$4:$R$69,2,FALSE),0)</f>
        <v>0</v>
      </c>
      <c r="AI155" s="6" t="s">
        <v>572</v>
      </c>
      <c r="AJ155" s="28">
        <f>IFERROR(VLOOKUP(AI155,'Начисление очков 2024'!$AA$4:$AB$69,2,FALSE),0)</f>
        <v>0</v>
      </c>
      <c r="AK155" s="32" t="s">
        <v>572</v>
      </c>
      <c r="AL155" s="31">
        <f>IFERROR(VLOOKUP(AK155,'Начисление очков 2024'!$AA$4:$AB$69,2,FALSE),0)</f>
        <v>0</v>
      </c>
      <c r="AM155" s="6" t="s">
        <v>572</v>
      </c>
      <c r="AN155" s="28">
        <f>IFERROR(VLOOKUP(AM155,'Начисление очков 2023'!$AF$4:$AG$69,2,FALSE),0)</f>
        <v>0</v>
      </c>
      <c r="AO155" s="32" t="s">
        <v>572</v>
      </c>
      <c r="AP155" s="31">
        <f>ROUND(IFERROR(VLOOKUP(AO155,'Начисление очков 2024'!$G$4:$H$69,2,FALSE),0)/4,0)</f>
        <v>0</v>
      </c>
      <c r="AQ155" s="6" t="s">
        <v>572</v>
      </c>
      <c r="AR155" s="28">
        <f>IFERROR(VLOOKUP(AQ155,'Начисление очков 2024'!$AA$4:$AB$69,2,FALSE),0)</f>
        <v>0</v>
      </c>
      <c r="AS155" s="32" t="s">
        <v>572</v>
      </c>
      <c r="AT155" s="31">
        <f>IFERROR(VLOOKUP(AS155,'Начисление очков 2024'!$G$4:$H$69,2,FALSE),0)</f>
        <v>0</v>
      </c>
      <c r="AU155" s="6" t="s">
        <v>572</v>
      </c>
      <c r="AV155" s="28">
        <f>IFERROR(VLOOKUP(AU155,'Начисление очков 2023'!$V$4:$W$69,2,FALSE),0)</f>
        <v>0</v>
      </c>
      <c r="AW155" s="32" t="s">
        <v>572</v>
      </c>
      <c r="AX155" s="31">
        <f>IFERROR(VLOOKUP(AW155,'Начисление очков 2024'!$Q$4:$R$69,2,FALSE),0)</f>
        <v>0</v>
      </c>
      <c r="AY155" s="6" t="s">
        <v>572</v>
      </c>
      <c r="AZ155" s="28">
        <f>IFERROR(VLOOKUP(AY155,'Начисление очков 2024'!$AA$4:$AB$69,2,FALSE),0)</f>
        <v>0</v>
      </c>
      <c r="BA155" s="32" t="s">
        <v>572</v>
      </c>
      <c r="BB155" s="31">
        <f>ROUND(IFERROR(VLOOKUP(BA155,'Начисление очков 2024'!$G$4:$H$69,2,FALSE),0)/4,0)</f>
        <v>0</v>
      </c>
      <c r="BC155" s="6" t="s">
        <v>572</v>
      </c>
      <c r="BD155" s="28">
        <f>IFERROR(VLOOKUP(BC155,'Начисление очков 2023'!$AA$4:$AB$69,2,FALSE),0)</f>
        <v>0</v>
      </c>
      <c r="BE155" s="32" t="s">
        <v>572</v>
      </c>
      <c r="BF155" s="31">
        <f>IFERROR(VLOOKUP(BE155,'Начисление очков 2024'!$G$4:$H$69,2,FALSE),0)</f>
        <v>0</v>
      </c>
      <c r="BG155" s="6" t="s">
        <v>572</v>
      </c>
      <c r="BH155" s="28">
        <f>IFERROR(VLOOKUP(BG155,'Начисление очков 2024'!$Q$4:$R$69,2,FALSE),0)</f>
        <v>0</v>
      </c>
      <c r="BI155" s="32" t="s">
        <v>572</v>
      </c>
      <c r="BJ155" s="31">
        <f>IFERROR(VLOOKUP(BI155,'Начисление очков 2024'!$AA$4:$AB$69,2,FALSE),0)</f>
        <v>0</v>
      </c>
      <c r="BK155" s="6" t="s">
        <v>572</v>
      </c>
      <c r="BL155" s="28">
        <f>IFERROR(VLOOKUP(BK155,'Начисление очков 2023'!$V$4:$W$69,2,FALSE),0)</f>
        <v>0</v>
      </c>
      <c r="BM155" s="32" t="s">
        <v>572</v>
      </c>
      <c r="BN155" s="31">
        <f>ROUND(IFERROR(VLOOKUP(BM155,'Начисление очков 2023'!$L$4:$M$69,2,FALSE),0)/4,0)</f>
        <v>0</v>
      </c>
      <c r="BO155" s="6" t="s">
        <v>572</v>
      </c>
      <c r="BP155" s="28">
        <f>IFERROR(VLOOKUP(BO155,'Начисление очков 2023'!$AA$4:$AB$69,2,FALSE),0)</f>
        <v>0</v>
      </c>
      <c r="BQ155" s="32" t="s">
        <v>572</v>
      </c>
      <c r="BR155" s="31">
        <f>ROUND(IFERROR(VLOOKUP(BQ155,'Начисление очков 2023'!$L$4:$M$69,2,FALSE),0)/4,0)</f>
        <v>0</v>
      </c>
      <c r="BS155" s="6" t="s">
        <v>572</v>
      </c>
      <c r="BT155" s="28">
        <f>IFERROR(VLOOKUP(BS155,'Начисление очков 2023'!$AA$4:$AB$69,2,FALSE),0)</f>
        <v>0</v>
      </c>
      <c r="BU155" s="32" t="s">
        <v>572</v>
      </c>
      <c r="BV155" s="31">
        <f>IFERROR(VLOOKUP(BU155,'Начисление очков 2023'!$L$4:$M$69,2,FALSE),0)</f>
        <v>0</v>
      </c>
      <c r="BW155" s="6" t="s">
        <v>572</v>
      </c>
      <c r="BX155" s="28">
        <f>IFERROR(VLOOKUP(BW155,'Начисление очков 2023'!$AA$4:$AB$69,2,FALSE),0)</f>
        <v>0</v>
      </c>
      <c r="BY155" s="32" t="s">
        <v>572</v>
      </c>
      <c r="BZ155" s="31">
        <f>IFERROR(VLOOKUP(BY155,'Начисление очков 2023'!$AF$4:$AG$69,2,FALSE),0)</f>
        <v>0</v>
      </c>
      <c r="CA155" s="6" t="s">
        <v>572</v>
      </c>
      <c r="CB155" s="28">
        <f>IFERROR(VLOOKUP(CA155,'Начисление очков 2023'!$V$4:$W$69,2,FALSE),0)</f>
        <v>0</v>
      </c>
      <c r="CC155" s="32" t="s">
        <v>572</v>
      </c>
      <c r="CD155" s="31">
        <f>IFERROR(VLOOKUP(CC155,'Начисление очков 2023'!$AA$4:$AB$69,2,FALSE),0)</f>
        <v>0</v>
      </c>
      <c r="CE155" s="47"/>
      <c r="CF155" s="96"/>
      <c r="CG155" s="32">
        <v>2</v>
      </c>
      <c r="CH155" s="31">
        <f>IFERROR(VLOOKUP(CG155,'Начисление очков 2023'!$AA$4:$AB$69,2,FALSE),0)</f>
        <v>25</v>
      </c>
      <c r="CI155" s="6" t="s">
        <v>572</v>
      </c>
      <c r="CJ155" s="28">
        <f>IFERROR(VLOOKUP(CI155,'Начисление очков 2023_1'!$B$4:$C$117,2,FALSE),0)</f>
        <v>0</v>
      </c>
      <c r="CK155" s="32" t="s">
        <v>572</v>
      </c>
      <c r="CL155" s="31">
        <f>IFERROR(VLOOKUP(CK155,'Начисление очков 2023'!$V$4:$W$69,2,FALSE),0)</f>
        <v>0</v>
      </c>
      <c r="CM155" s="6" t="s">
        <v>572</v>
      </c>
      <c r="CN155" s="28">
        <f>IFERROR(VLOOKUP(CM155,'Начисление очков 2023'!$AF$4:$AG$69,2,FALSE),0)</f>
        <v>0</v>
      </c>
      <c r="CO155" s="32" t="s">
        <v>572</v>
      </c>
      <c r="CP155" s="31">
        <f>IFERROR(VLOOKUP(CO155,'Начисление очков 2023'!$G$4:$H$69,2,FALSE),0)</f>
        <v>0</v>
      </c>
      <c r="CQ155" s="6" t="s">
        <v>572</v>
      </c>
      <c r="CR155" s="28">
        <f>IFERROR(VLOOKUP(CQ155,'Начисление очков 2023'!$AA$4:$AB$69,2,FALSE),0)</f>
        <v>0</v>
      </c>
      <c r="CS155" s="32" t="s">
        <v>572</v>
      </c>
      <c r="CT155" s="31">
        <f>IFERROR(VLOOKUP(CS155,'Начисление очков 2023'!$Q$4:$R$69,2,FALSE),0)</f>
        <v>0</v>
      </c>
      <c r="CU155" s="6" t="s">
        <v>572</v>
      </c>
      <c r="CV155" s="28">
        <f>IFERROR(VLOOKUP(CU155,'Начисление очков 2023'!$AF$4:$AG$69,2,FALSE),0)</f>
        <v>0</v>
      </c>
      <c r="CW155" s="32" t="s">
        <v>572</v>
      </c>
      <c r="CX155" s="31">
        <f>IFERROR(VLOOKUP(CW155,'Начисление очков 2023'!$AA$4:$AB$69,2,FALSE),0)</f>
        <v>0</v>
      </c>
      <c r="CY155" s="6" t="s">
        <v>572</v>
      </c>
      <c r="CZ155" s="28">
        <f>IFERROR(VLOOKUP(CY155,'Начисление очков 2023'!$AA$4:$AB$69,2,FALSE),0)</f>
        <v>0</v>
      </c>
      <c r="DA155" s="32" t="s">
        <v>572</v>
      </c>
      <c r="DB155" s="31">
        <f>IFERROR(VLOOKUP(DA155,'Начисление очков 2023'!$L$4:$M$69,2,FALSE),0)</f>
        <v>0</v>
      </c>
      <c r="DC155" s="6" t="s">
        <v>572</v>
      </c>
      <c r="DD155" s="28">
        <f>IFERROR(VLOOKUP(DC155,'Начисление очков 2023'!$L$4:$M$69,2,FALSE),0)</f>
        <v>0</v>
      </c>
      <c r="DE155" s="32" t="s">
        <v>572</v>
      </c>
      <c r="DF155" s="31">
        <f>IFERROR(VLOOKUP(DE155,'Начисление очков 2023'!$G$4:$H$69,2,FALSE),0)</f>
        <v>0</v>
      </c>
      <c r="DG155" s="6" t="s">
        <v>572</v>
      </c>
      <c r="DH155" s="28">
        <f>IFERROR(VLOOKUP(DG155,'Начисление очков 2023'!$AA$4:$AB$69,2,FALSE),0)</f>
        <v>0</v>
      </c>
      <c r="DI155" s="32" t="s">
        <v>572</v>
      </c>
      <c r="DJ155" s="31">
        <f>IFERROR(VLOOKUP(DI155,'Начисление очков 2023'!$AF$4:$AG$69,2,FALSE),0)</f>
        <v>0</v>
      </c>
      <c r="DK155" s="6" t="s">
        <v>572</v>
      </c>
      <c r="DL155" s="28">
        <f>IFERROR(VLOOKUP(DK155,'Начисление очков 2023'!$V$4:$W$69,2,FALSE),0)</f>
        <v>0</v>
      </c>
      <c r="DM155" s="32" t="s">
        <v>572</v>
      </c>
      <c r="DN155" s="31">
        <f>IFERROR(VLOOKUP(DM155,'Начисление очков 2023'!$Q$4:$R$69,2,FALSE),0)</f>
        <v>0</v>
      </c>
      <c r="DO155" s="6" t="s">
        <v>572</v>
      </c>
      <c r="DP155" s="28">
        <f>IFERROR(VLOOKUP(DO155,'Начисление очков 2023'!$AA$4:$AB$69,2,FALSE),0)</f>
        <v>0</v>
      </c>
      <c r="DQ155" s="32" t="s">
        <v>572</v>
      </c>
      <c r="DR155" s="31">
        <f>IFERROR(VLOOKUP(DQ155,'Начисление очков 2023'!$AA$4:$AB$69,2,FALSE),0)</f>
        <v>0</v>
      </c>
      <c r="DS155" s="6" t="s">
        <v>572</v>
      </c>
      <c r="DT155" s="28">
        <f>IFERROR(VLOOKUP(DS155,'Начисление очков 2023'!$AA$4:$AB$69,2,FALSE),0)</f>
        <v>0</v>
      </c>
      <c r="DU155" s="32" t="s">
        <v>572</v>
      </c>
      <c r="DV155" s="31">
        <f>IFERROR(VLOOKUP(DU155,'Начисление очков 2023'!$AF$4:$AG$69,2,FALSE),0)</f>
        <v>0</v>
      </c>
      <c r="DW155" s="6" t="s">
        <v>572</v>
      </c>
      <c r="DX155" s="28">
        <f>IFERROR(VLOOKUP(DW155,'Начисление очков 2023'!$AA$4:$AB$69,2,FALSE),0)</f>
        <v>0</v>
      </c>
      <c r="DY155" s="32" t="s">
        <v>572</v>
      </c>
      <c r="DZ155" s="31">
        <f>IFERROR(VLOOKUP(DY155,'Начисление очков 2023'!$B$4:$C$69,2,FALSE),0)</f>
        <v>0</v>
      </c>
      <c r="EA155" s="6" t="s">
        <v>572</v>
      </c>
      <c r="EB155" s="28">
        <f>IFERROR(VLOOKUP(EA155,'Начисление очков 2023'!$AA$4:$AB$69,2,FALSE),0)</f>
        <v>0</v>
      </c>
      <c r="EC155" s="32">
        <v>17</v>
      </c>
      <c r="ED155" s="31">
        <f>IFERROR(VLOOKUP(EC155,'Начисление очков 2023'!$V$4:$W$69,2,FALSE),0)</f>
        <v>16</v>
      </c>
      <c r="EE155" s="6" t="s">
        <v>572</v>
      </c>
      <c r="EF155" s="28">
        <f>IFERROR(VLOOKUP(EE155,'Начисление очков 2023'!$AA$4:$AB$69,2,FALSE),0)</f>
        <v>0</v>
      </c>
      <c r="EG155" s="32">
        <v>1</v>
      </c>
      <c r="EH155" s="31">
        <f>IFERROR(VLOOKUP(EG155,'Начисление очков 2023'!$AA$4:$AB$69,2,FALSE),0)</f>
        <v>35</v>
      </c>
      <c r="EI155" s="6" t="s">
        <v>572</v>
      </c>
      <c r="EJ155" s="28">
        <f>IFERROR(VLOOKUP(EI155,'Начисление очков 2023'!$G$4:$H$69,2,FALSE),0)</f>
        <v>0</v>
      </c>
      <c r="EK155" s="32" t="s">
        <v>572</v>
      </c>
      <c r="EL155" s="31">
        <f>IFERROR(VLOOKUP(EK155,'Начисление очков 2023'!$V$4:$W$69,2,FALSE),0)</f>
        <v>0</v>
      </c>
      <c r="EM155" s="6" t="s">
        <v>572</v>
      </c>
      <c r="EN155" s="28">
        <f>IFERROR(VLOOKUP(EM155,'Начисление очков 2023'!$B$4:$C$101,2,FALSE),0)</f>
        <v>0</v>
      </c>
      <c r="EO155" s="32" t="s">
        <v>572</v>
      </c>
      <c r="EP155" s="31">
        <f>IFERROR(VLOOKUP(EO155,'Начисление очков 2023'!$AA$4:$AB$69,2,FALSE),0)</f>
        <v>0</v>
      </c>
      <c r="EQ155" s="6" t="s">
        <v>572</v>
      </c>
      <c r="ER155" s="28">
        <f>IFERROR(VLOOKUP(EQ155,'Начисление очков 2023'!$AF$4:$AG$69,2,FALSE),0)</f>
        <v>0</v>
      </c>
      <c r="ES155" s="32" t="s">
        <v>572</v>
      </c>
      <c r="ET155" s="31">
        <f>IFERROR(VLOOKUP(ES155,'Начисление очков 2023'!$B$4:$C$101,2,FALSE),0)</f>
        <v>0</v>
      </c>
      <c r="EU155" s="6" t="s">
        <v>572</v>
      </c>
      <c r="EV155" s="28">
        <f>IFERROR(VLOOKUP(EU155,'Начисление очков 2023'!$G$4:$H$69,2,FALSE),0)</f>
        <v>0</v>
      </c>
      <c r="EW155" s="32" t="s">
        <v>572</v>
      </c>
      <c r="EX155" s="31">
        <f>IFERROR(VLOOKUP(EW155,'Начисление очков 2023'!$AA$4:$AB$69,2,FALSE),0)</f>
        <v>0</v>
      </c>
      <c r="EY155" s="6"/>
      <c r="EZ155" s="28">
        <f>IFERROR(VLOOKUP(EY155,'Начисление очков 2023'!$AA$4:$AB$69,2,FALSE),0)</f>
        <v>0</v>
      </c>
      <c r="FA155" s="32" t="s">
        <v>572</v>
      </c>
      <c r="FB155" s="31">
        <f>IFERROR(VLOOKUP(FA155,'Начисление очков 2023'!$L$4:$M$69,2,FALSE),0)</f>
        <v>0</v>
      </c>
      <c r="FC155" s="6" t="s">
        <v>572</v>
      </c>
      <c r="FD155" s="28">
        <f>IFERROR(VLOOKUP(FC155,'Начисление очков 2023'!$AF$4:$AG$69,2,FALSE),0)</f>
        <v>0</v>
      </c>
      <c r="FE155" s="32" t="s">
        <v>572</v>
      </c>
      <c r="FF155" s="31">
        <f>IFERROR(VLOOKUP(FE155,'Начисление очков 2023'!$AA$4:$AB$69,2,FALSE),0)</f>
        <v>0</v>
      </c>
      <c r="FG155" s="6" t="s">
        <v>572</v>
      </c>
      <c r="FH155" s="28">
        <f>IFERROR(VLOOKUP(FG155,'Начисление очков 2023'!$G$4:$H$69,2,FALSE),0)</f>
        <v>0</v>
      </c>
      <c r="FI155" s="32" t="s">
        <v>572</v>
      </c>
      <c r="FJ155" s="31">
        <f>IFERROR(VLOOKUP(FI155,'Начисление очков 2023'!$AA$4:$AB$69,2,FALSE),0)</f>
        <v>0</v>
      </c>
      <c r="FK155" s="6" t="s">
        <v>572</v>
      </c>
      <c r="FL155" s="28">
        <f>IFERROR(VLOOKUP(FK155,'Начисление очков 2023'!$AA$4:$AB$69,2,FALSE),0)</f>
        <v>0</v>
      </c>
      <c r="FM155" s="32" t="s">
        <v>572</v>
      </c>
      <c r="FN155" s="31">
        <f>IFERROR(VLOOKUP(FM155,'Начисление очков 2023'!$AA$4:$AB$69,2,FALSE),0)</f>
        <v>0</v>
      </c>
      <c r="FO155" s="6" t="s">
        <v>572</v>
      </c>
      <c r="FP155" s="28">
        <f>IFERROR(VLOOKUP(FO155,'Начисление очков 2023'!$AF$4:$AG$69,2,FALSE),0)</f>
        <v>0</v>
      </c>
      <c r="FQ155" s="109">
        <v>146</v>
      </c>
      <c r="FR155" s="110" t="s">
        <v>563</v>
      </c>
      <c r="FS155" s="110"/>
      <c r="FT155" s="109">
        <v>4</v>
      </c>
      <c r="FU155" s="111"/>
      <c r="FV155" s="108">
        <v>76</v>
      </c>
      <c r="FW155" s="106">
        <v>0</v>
      </c>
      <c r="FX155" s="107" t="s">
        <v>563</v>
      </c>
      <c r="FY155" s="108">
        <v>76</v>
      </c>
      <c r="FZ155" s="127" t="s">
        <v>572</v>
      </c>
      <c r="GA155" s="121">
        <f>IFERROR(VLOOKUP(FZ155,'Начисление очков 2023'!$AA$4:$AB$69,2,FALSE),0)</f>
        <v>0</v>
      </c>
    </row>
    <row r="156" spans="1:183" ht="15.6" customHeight="1" x14ac:dyDescent="0.25">
      <c r="A156" s="1"/>
      <c r="B156" s="6" t="str">
        <f>IFERROR(INDEX('Ласт турнир'!$A$1:$A$96,MATCH($D156,'Ласт турнир'!$B$1:$B$96,0)),"")</f>
        <v/>
      </c>
      <c r="C156" s="1"/>
      <c r="D156" s="39" t="s">
        <v>687</v>
      </c>
      <c r="E156" s="40">
        <f>E155+1</f>
        <v>147</v>
      </c>
      <c r="F156" s="59" t="str">
        <f>IF(FQ156=0," ",IF(FQ156-E156=0," ",FQ156-E156))</f>
        <v xml:space="preserve"> </v>
      </c>
      <c r="G156" s="44"/>
      <c r="H156" s="54">
        <v>3</v>
      </c>
      <c r="I156" s="134"/>
      <c r="J156" s="139">
        <f>AB156+AP156+BB156+BN156+BR156+SUMPRODUCT(LARGE((T156,V156,X156,Z156,AD156,AF156,AH156,AJ156,AL156,AN156,AR156,AT156,AV156,AX156,AZ156,BD156,BF156,BH156,BJ156,BL156,BP156,BT156,BV156,BX156,BZ156,CB156,CD156,CF156,CH156,CJ156,CL156,CN156,CP156,CR156,CT156,CV156,CX156,CZ156,DB156,DD156,DF156,DH156,DJ156,DL156,DN156,DP156,DR156,DT156,DV156,DX156,DZ156,EB156,ED156,EF156,EH156,EJ156,EL156,EN156,EP156,ER156,ET156,EV156,EX156,EZ156,FB156,FD156,FF156,FH156,FJ156,FL156,FN156,FP156),{1,2,3,4,5,6,7,8}))</f>
        <v>76</v>
      </c>
      <c r="K156" s="135">
        <f>J156-FV156</f>
        <v>0</v>
      </c>
      <c r="L156" s="140" t="str">
        <f>IF(SUMIF(S156:FP156,"&lt;0")&lt;&gt;0,SUMIF(S156:FP156,"&lt;0")*(-1)," ")</f>
        <v xml:space="preserve"> </v>
      </c>
      <c r="M156" s="141">
        <f>T156+V156+X156+Z156+AB156+AD156+AF156+AH156+AJ156+AL156+AN156+AP156+AR156+AT156+AV156+AX156+AZ156+BB156+BD156+BF156+BH156+BJ156+BL156+BN156+BP156+BR156+BT156+BV156+BX156+BZ156+CB156+CD156+CF156+CH156+CJ156+CL156+CN156+CP156+CR156+CT156+CV156+CX156+CZ156+DB156+DD156+DF156+DH156+DJ156+DL156+DN156+DP156+DR156+DT156+DV156+DX156+DZ156+EB156+ED156+EF156+EH156+EJ156+EL156+EN156+EP156+ER156+ET156+EV156+EX156+EZ156+FB156+FD156+FF156+FH156+FJ156+FL156+FN156+FP156</f>
        <v>99</v>
      </c>
      <c r="N156" s="135">
        <f>M156-FY156</f>
        <v>0</v>
      </c>
      <c r="O156" s="136">
        <f>ROUNDUP(COUNTIF(S156:FP156,"&gt; 0")/2,0)</f>
        <v>14</v>
      </c>
      <c r="P156" s="142">
        <f>IF(O156=0,"-",IF(O156-R156&gt;8,J156/(8+R156),J156/O156))</f>
        <v>9.5</v>
      </c>
      <c r="Q156" s="145">
        <f>IF(OR(M156=0,O156=0),"-",M156/O156)</f>
        <v>7.0714285714285712</v>
      </c>
      <c r="R156" s="150">
        <f>+IF(AA156="",0,1)+IF(AO156="",0,1)++IF(BA156="",0,1)+IF(BM156="",0,1)+IF(BQ156="",0,1)</f>
        <v>0</v>
      </c>
      <c r="S156" s="6" t="s">
        <v>572</v>
      </c>
      <c r="T156" s="28">
        <f>IFERROR(VLOOKUP(S156,'Начисление очков 2024'!$AA$4:$AB$69,2,FALSE),0)</f>
        <v>0</v>
      </c>
      <c r="U156" s="32">
        <v>18</v>
      </c>
      <c r="V156" s="31">
        <f>IFERROR(VLOOKUP(U156,'Начисление очков 2024'!$AA$4:$AB$69,2,FALSE),0)</f>
        <v>5</v>
      </c>
      <c r="W156" s="6" t="s">
        <v>572</v>
      </c>
      <c r="X156" s="28">
        <f>IFERROR(VLOOKUP(W156,'Начисление очков 2024'!$L$4:$M$69,2,FALSE),0)</f>
        <v>0</v>
      </c>
      <c r="Y156" s="32">
        <v>3</v>
      </c>
      <c r="Z156" s="31">
        <f>IFERROR(VLOOKUP(Y156,'Начисление очков 2024'!$AA$4:$AB$69,2,FALSE),0)</f>
        <v>21</v>
      </c>
      <c r="AA156" s="6" t="s">
        <v>572</v>
      </c>
      <c r="AB156" s="28">
        <f>ROUND(IFERROR(VLOOKUP(AA156,'Начисление очков 2024'!$L$4:$M$69,2,FALSE),0)/4,0)</f>
        <v>0</v>
      </c>
      <c r="AC156" s="32" t="s">
        <v>572</v>
      </c>
      <c r="AD156" s="31">
        <f>IFERROR(VLOOKUP(AC156,'Начисление очков 2024'!$AA$4:$AB$69,2,FALSE),0)</f>
        <v>0</v>
      </c>
      <c r="AE156" s="6">
        <v>12</v>
      </c>
      <c r="AF156" s="28">
        <f>IFERROR(VLOOKUP(AE156,'Начисление очков 2024'!$AA$4:$AB$69,2,FALSE),0)</f>
        <v>8</v>
      </c>
      <c r="AG156" s="32" t="s">
        <v>572</v>
      </c>
      <c r="AH156" s="31">
        <f>IFERROR(VLOOKUP(AG156,'Начисление очков 2024'!$Q$4:$R$69,2,FALSE),0)</f>
        <v>0</v>
      </c>
      <c r="AI156" s="6">
        <v>16</v>
      </c>
      <c r="AJ156" s="28">
        <f>IFERROR(VLOOKUP(AI156,'Начисление очков 2024'!$AA$4:$AB$69,2,FALSE),0)</f>
        <v>7</v>
      </c>
      <c r="AK156" s="32" t="s">
        <v>572</v>
      </c>
      <c r="AL156" s="31">
        <f>IFERROR(VLOOKUP(AK156,'Начисление очков 2024'!$AA$4:$AB$69,2,FALSE),0)</f>
        <v>0</v>
      </c>
      <c r="AM156" s="6">
        <v>12</v>
      </c>
      <c r="AN156" s="28">
        <f>IFERROR(VLOOKUP(AM156,'Начисление очков 2023'!$AF$4:$AG$69,2,FALSE),0)</f>
        <v>5</v>
      </c>
      <c r="AO156" s="32" t="s">
        <v>572</v>
      </c>
      <c r="AP156" s="31">
        <f>ROUND(IFERROR(VLOOKUP(AO156,'Начисление очков 2024'!$G$4:$H$69,2,FALSE),0)/4,0)</f>
        <v>0</v>
      </c>
      <c r="AQ156" s="6" t="s">
        <v>572</v>
      </c>
      <c r="AR156" s="28">
        <f>IFERROR(VLOOKUP(AQ156,'Начисление очков 2024'!$AA$4:$AB$69,2,FALSE),0)</f>
        <v>0</v>
      </c>
      <c r="AS156" s="32" t="s">
        <v>572</v>
      </c>
      <c r="AT156" s="31">
        <f>IFERROR(VLOOKUP(AS156,'Начисление очков 2024'!$G$4:$H$69,2,FALSE),0)</f>
        <v>0</v>
      </c>
      <c r="AU156" s="6">
        <v>24</v>
      </c>
      <c r="AV156" s="28">
        <f>IFERROR(VLOOKUP(AU156,'Начисление очков 2023'!$V$4:$W$69,2,FALSE),0)</f>
        <v>7</v>
      </c>
      <c r="AW156" s="32" t="s">
        <v>572</v>
      </c>
      <c r="AX156" s="31">
        <f>IFERROR(VLOOKUP(AW156,'Начисление очков 2024'!$Q$4:$R$69,2,FALSE),0)</f>
        <v>0</v>
      </c>
      <c r="AY156" s="6">
        <v>12</v>
      </c>
      <c r="AZ156" s="28">
        <f>IFERROR(VLOOKUP(AY156,'Начисление очков 2024'!$AA$4:$AB$69,2,FALSE),0)</f>
        <v>8</v>
      </c>
      <c r="BA156" s="32" t="s">
        <v>572</v>
      </c>
      <c r="BB156" s="31">
        <f>ROUND(IFERROR(VLOOKUP(BA156,'Начисление очков 2024'!$G$4:$H$69,2,FALSE),0)/4,0)</f>
        <v>0</v>
      </c>
      <c r="BC156" s="6" t="s">
        <v>572</v>
      </c>
      <c r="BD156" s="28">
        <f>IFERROR(VLOOKUP(BC156,'Начисление очков 2023'!$AA$4:$AB$69,2,FALSE),0)</f>
        <v>0</v>
      </c>
      <c r="BE156" s="32" t="s">
        <v>572</v>
      </c>
      <c r="BF156" s="31">
        <f>IFERROR(VLOOKUP(BE156,'Начисление очков 2024'!$G$4:$H$69,2,FALSE),0)</f>
        <v>0</v>
      </c>
      <c r="BG156" s="6" t="s">
        <v>572</v>
      </c>
      <c r="BH156" s="28">
        <f>IFERROR(VLOOKUP(BG156,'Начисление очков 2024'!$Q$4:$R$69,2,FALSE),0)</f>
        <v>0</v>
      </c>
      <c r="BI156" s="32">
        <v>32</v>
      </c>
      <c r="BJ156" s="31">
        <f>IFERROR(VLOOKUP(BI156,'Начисление очков 2024'!$AA$4:$AB$69,2,FALSE),0)</f>
        <v>2</v>
      </c>
      <c r="BK156" s="6" t="s">
        <v>572</v>
      </c>
      <c r="BL156" s="28">
        <f>IFERROR(VLOOKUP(BK156,'Начисление очков 2023'!$V$4:$W$69,2,FALSE),0)</f>
        <v>0</v>
      </c>
      <c r="BM156" s="32" t="s">
        <v>572</v>
      </c>
      <c r="BN156" s="31">
        <f>ROUND(IFERROR(VLOOKUP(BM156,'Начисление очков 2023'!$L$4:$M$69,2,FALSE),0)/4,0)</f>
        <v>0</v>
      </c>
      <c r="BO156" s="6" t="s">
        <v>572</v>
      </c>
      <c r="BP156" s="28">
        <f>IFERROR(VLOOKUP(BO156,'Начисление очков 2023'!$AA$4:$AB$69,2,FALSE),0)</f>
        <v>0</v>
      </c>
      <c r="BQ156" s="32" t="s">
        <v>572</v>
      </c>
      <c r="BR156" s="31">
        <f>ROUND(IFERROR(VLOOKUP(BQ156,'Начисление очков 2023'!$L$4:$M$69,2,FALSE),0)/4,0)</f>
        <v>0</v>
      </c>
      <c r="BS156" s="6">
        <v>16</v>
      </c>
      <c r="BT156" s="28">
        <f>IFERROR(VLOOKUP(BS156,'Начисление очков 2023'!$AA$4:$AB$69,2,FALSE),0)</f>
        <v>7</v>
      </c>
      <c r="BU156" s="32" t="s">
        <v>572</v>
      </c>
      <c r="BV156" s="31">
        <f>IFERROR(VLOOKUP(BU156,'Начисление очков 2023'!$L$4:$M$69,2,FALSE),0)</f>
        <v>0</v>
      </c>
      <c r="BW156" s="6" t="s">
        <v>572</v>
      </c>
      <c r="BX156" s="28">
        <f>IFERROR(VLOOKUP(BW156,'Начисление очков 2023'!$AA$4:$AB$69,2,FALSE),0)</f>
        <v>0</v>
      </c>
      <c r="BY156" s="32" t="s">
        <v>572</v>
      </c>
      <c r="BZ156" s="31">
        <f>IFERROR(VLOOKUP(BY156,'Начисление очков 2023'!$AF$4:$AG$69,2,FALSE),0)</f>
        <v>0</v>
      </c>
      <c r="CA156" s="6" t="s">
        <v>572</v>
      </c>
      <c r="CB156" s="28">
        <f>IFERROR(VLOOKUP(CA156,'Начисление очков 2023'!$V$4:$W$69,2,FALSE),0)</f>
        <v>0</v>
      </c>
      <c r="CC156" s="32" t="s">
        <v>572</v>
      </c>
      <c r="CD156" s="31">
        <f>IFERROR(VLOOKUP(CC156,'Начисление очков 2023'!$AA$4:$AB$69,2,FALSE),0)</f>
        <v>0</v>
      </c>
      <c r="CE156" s="47"/>
      <c r="CF156" s="96"/>
      <c r="CG156" s="32" t="s">
        <v>572</v>
      </c>
      <c r="CH156" s="31">
        <f>IFERROR(VLOOKUP(CG156,'Начисление очков 2023'!$AA$4:$AB$69,2,FALSE),0)</f>
        <v>0</v>
      </c>
      <c r="CI156" s="6" t="s">
        <v>572</v>
      </c>
      <c r="CJ156" s="28">
        <f>IFERROR(VLOOKUP(CI156,'Начисление очков 2023_1'!$B$4:$C$117,2,FALSE),0)</f>
        <v>0</v>
      </c>
      <c r="CK156" s="32" t="s">
        <v>572</v>
      </c>
      <c r="CL156" s="31">
        <f>IFERROR(VLOOKUP(CK156,'Начисление очков 2023'!$V$4:$W$69,2,FALSE),0)</f>
        <v>0</v>
      </c>
      <c r="CM156" s="6">
        <v>4</v>
      </c>
      <c r="CN156" s="28">
        <f>IFERROR(VLOOKUP(CM156,'Начисление очков 2023'!$AF$4:$AG$69,2,FALSE),0)</f>
        <v>11</v>
      </c>
      <c r="CO156" s="32" t="s">
        <v>572</v>
      </c>
      <c r="CP156" s="31">
        <f>IFERROR(VLOOKUP(CO156,'Начисление очков 2023'!$G$4:$H$69,2,FALSE),0)</f>
        <v>0</v>
      </c>
      <c r="CQ156" s="6" t="s">
        <v>572</v>
      </c>
      <c r="CR156" s="28">
        <f>IFERROR(VLOOKUP(CQ156,'Начисление очков 2023'!$AA$4:$AB$69,2,FALSE),0)</f>
        <v>0</v>
      </c>
      <c r="CS156" s="32" t="s">
        <v>572</v>
      </c>
      <c r="CT156" s="31">
        <f>IFERROR(VLOOKUP(CS156,'Начисление очков 2023'!$Q$4:$R$69,2,FALSE),0)</f>
        <v>0</v>
      </c>
      <c r="CU156" s="6" t="s">
        <v>572</v>
      </c>
      <c r="CV156" s="28">
        <f>IFERROR(VLOOKUP(CU156,'Начисление очков 2023'!$AF$4:$AG$69,2,FALSE),0)</f>
        <v>0</v>
      </c>
      <c r="CW156" s="32">
        <v>16</v>
      </c>
      <c r="CX156" s="31">
        <f>IFERROR(VLOOKUP(CW156,'Начисление очков 2023'!$AA$4:$AB$69,2,FALSE),0)</f>
        <v>7</v>
      </c>
      <c r="CY156" s="6" t="s">
        <v>572</v>
      </c>
      <c r="CZ156" s="28">
        <f>IFERROR(VLOOKUP(CY156,'Начисление очков 2023'!$AA$4:$AB$69,2,FALSE),0)</f>
        <v>0</v>
      </c>
      <c r="DA156" s="32" t="s">
        <v>572</v>
      </c>
      <c r="DB156" s="31">
        <f>IFERROR(VLOOKUP(DA156,'Начисление очков 2023'!$L$4:$M$69,2,FALSE),0)</f>
        <v>0</v>
      </c>
      <c r="DC156" s="6" t="s">
        <v>572</v>
      </c>
      <c r="DD156" s="28">
        <f>IFERROR(VLOOKUP(DC156,'Начисление очков 2023'!$L$4:$M$69,2,FALSE),0)</f>
        <v>0</v>
      </c>
      <c r="DE156" s="32" t="s">
        <v>572</v>
      </c>
      <c r="DF156" s="31">
        <f>IFERROR(VLOOKUP(DE156,'Начисление очков 2023'!$G$4:$H$69,2,FALSE),0)</f>
        <v>0</v>
      </c>
      <c r="DG156" s="6" t="s">
        <v>572</v>
      </c>
      <c r="DH156" s="28">
        <f>IFERROR(VLOOKUP(DG156,'Начисление очков 2023'!$AA$4:$AB$69,2,FALSE),0)</f>
        <v>0</v>
      </c>
      <c r="DI156" s="32">
        <v>8</v>
      </c>
      <c r="DJ156" s="31">
        <f>IFERROR(VLOOKUP(DI156,'Начисление очков 2023'!$AF$4:$AG$69,2,FALSE),0)</f>
        <v>7</v>
      </c>
      <c r="DK156" s="6" t="s">
        <v>572</v>
      </c>
      <c r="DL156" s="28">
        <f>IFERROR(VLOOKUP(DK156,'Начисление очков 2023'!$V$4:$W$69,2,FALSE),0)</f>
        <v>0</v>
      </c>
      <c r="DM156" s="32">
        <v>48</v>
      </c>
      <c r="DN156" s="31">
        <f>IFERROR(VLOOKUP(DM156,'Начисление очков 2023'!$Q$4:$R$69,2,FALSE),0)</f>
        <v>2</v>
      </c>
      <c r="DO156" s="6" t="s">
        <v>572</v>
      </c>
      <c r="DP156" s="28">
        <f>IFERROR(VLOOKUP(DO156,'Начисление очков 2023'!$AA$4:$AB$69,2,FALSE),0)</f>
        <v>0</v>
      </c>
      <c r="DQ156" s="32">
        <v>32</v>
      </c>
      <c r="DR156" s="31">
        <f>IFERROR(VLOOKUP(DQ156,'Начисление очков 2023'!$AA$4:$AB$69,2,FALSE),0)</f>
        <v>2</v>
      </c>
      <c r="DS156" s="6"/>
      <c r="DT156" s="28">
        <f>IFERROR(VLOOKUP(DS156,'Начисление очков 2023'!$AA$4:$AB$69,2,FALSE),0)</f>
        <v>0</v>
      </c>
      <c r="DU156" s="32" t="s">
        <v>572</v>
      </c>
      <c r="DV156" s="31">
        <f>IFERROR(VLOOKUP(DU156,'Начисление очков 2023'!$AF$4:$AG$69,2,FALSE),0)</f>
        <v>0</v>
      </c>
      <c r="DW156" s="6" t="s">
        <v>572</v>
      </c>
      <c r="DX156" s="28">
        <f>IFERROR(VLOOKUP(DW156,'Начисление очков 2023'!$AA$4:$AB$69,2,FALSE),0)</f>
        <v>0</v>
      </c>
      <c r="DY156" s="32" t="s">
        <v>572</v>
      </c>
      <c r="DZ156" s="31">
        <f>IFERROR(VLOOKUP(DY156,'Начисление очков 2023'!$B$4:$C$69,2,FALSE),0)</f>
        <v>0</v>
      </c>
      <c r="EA156" s="6" t="s">
        <v>572</v>
      </c>
      <c r="EB156" s="28">
        <f>IFERROR(VLOOKUP(EA156,'Начисление очков 2023'!$AA$4:$AB$69,2,FALSE),0)</f>
        <v>0</v>
      </c>
      <c r="EC156" s="32" t="s">
        <v>572</v>
      </c>
      <c r="ED156" s="31">
        <f>IFERROR(VLOOKUP(EC156,'Начисление очков 2023'!$V$4:$W$69,2,FALSE),0)</f>
        <v>0</v>
      </c>
      <c r="EE156" s="6" t="s">
        <v>572</v>
      </c>
      <c r="EF156" s="28">
        <f>IFERROR(VLOOKUP(EE156,'Начисление очков 2023'!$AA$4:$AB$69,2,FALSE),0)</f>
        <v>0</v>
      </c>
      <c r="EG156" s="32" t="s">
        <v>572</v>
      </c>
      <c r="EH156" s="31">
        <f>IFERROR(VLOOKUP(EG156,'Начисление очков 2023'!$AA$4:$AB$69,2,FALSE),0)</f>
        <v>0</v>
      </c>
      <c r="EI156" s="6" t="s">
        <v>572</v>
      </c>
      <c r="EJ156" s="28">
        <f>IFERROR(VLOOKUP(EI156,'Начисление очков 2023'!$G$4:$H$69,2,FALSE),0)</f>
        <v>0</v>
      </c>
      <c r="EK156" s="32" t="s">
        <v>572</v>
      </c>
      <c r="EL156" s="31">
        <f>IFERROR(VLOOKUP(EK156,'Начисление очков 2023'!$V$4:$W$69,2,FALSE),0)</f>
        <v>0</v>
      </c>
      <c r="EM156" s="6" t="s">
        <v>572</v>
      </c>
      <c r="EN156" s="28">
        <f>IFERROR(VLOOKUP(EM156,'Начисление очков 2023'!$B$4:$C$101,2,FALSE),0)</f>
        <v>0</v>
      </c>
      <c r="EO156" s="32" t="s">
        <v>572</v>
      </c>
      <c r="EP156" s="31">
        <f>IFERROR(VLOOKUP(EO156,'Начисление очков 2023'!$AA$4:$AB$69,2,FALSE),0)</f>
        <v>0</v>
      </c>
      <c r="EQ156" s="6" t="s">
        <v>572</v>
      </c>
      <c r="ER156" s="28">
        <f>IFERROR(VLOOKUP(EQ156,'Начисление очков 2023'!$AF$4:$AG$69,2,FALSE),0)</f>
        <v>0</v>
      </c>
      <c r="ES156" s="32" t="s">
        <v>572</v>
      </c>
      <c r="ET156" s="31">
        <f>IFERROR(VLOOKUP(ES156,'Начисление очков 2023'!$B$4:$C$101,2,FALSE),0)</f>
        <v>0</v>
      </c>
      <c r="EU156" s="6" t="s">
        <v>572</v>
      </c>
      <c r="EV156" s="28">
        <f>IFERROR(VLOOKUP(EU156,'Начисление очков 2023'!$G$4:$H$69,2,FALSE),0)</f>
        <v>0</v>
      </c>
      <c r="EW156" s="32" t="s">
        <v>572</v>
      </c>
      <c r="EX156" s="31">
        <f>IFERROR(VLOOKUP(EW156,'Начисление очков 2023'!$AA$4:$AB$69,2,FALSE),0)</f>
        <v>0</v>
      </c>
      <c r="EY156" s="6"/>
      <c r="EZ156" s="28">
        <f>IFERROR(VLOOKUP(EY156,'Начисление очков 2023'!$AA$4:$AB$69,2,FALSE),0)</f>
        <v>0</v>
      </c>
      <c r="FA156" s="32" t="s">
        <v>572</v>
      </c>
      <c r="FB156" s="31">
        <f>IFERROR(VLOOKUP(FA156,'Начисление очков 2023'!$L$4:$M$69,2,FALSE),0)</f>
        <v>0</v>
      </c>
      <c r="FC156" s="6" t="s">
        <v>572</v>
      </c>
      <c r="FD156" s="28">
        <f>IFERROR(VLOOKUP(FC156,'Начисление очков 2023'!$AF$4:$AG$69,2,FALSE),0)</f>
        <v>0</v>
      </c>
      <c r="FE156" s="32" t="s">
        <v>572</v>
      </c>
      <c r="FF156" s="31">
        <f>IFERROR(VLOOKUP(FE156,'Начисление очков 2023'!$AA$4:$AB$69,2,FALSE),0)</f>
        <v>0</v>
      </c>
      <c r="FG156" s="6" t="s">
        <v>572</v>
      </c>
      <c r="FH156" s="28">
        <f>IFERROR(VLOOKUP(FG156,'Начисление очков 2023'!$G$4:$H$69,2,FALSE),0)</f>
        <v>0</v>
      </c>
      <c r="FI156" s="32" t="s">
        <v>572</v>
      </c>
      <c r="FJ156" s="31">
        <f>IFERROR(VLOOKUP(FI156,'Начисление очков 2023'!$AA$4:$AB$69,2,FALSE),0)</f>
        <v>0</v>
      </c>
      <c r="FK156" s="6" t="s">
        <v>572</v>
      </c>
      <c r="FL156" s="28">
        <f>IFERROR(VLOOKUP(FK156,'Начисление очков 2023'!$AA$4:$AB$69,2,FALSE),0)</f>
        <v>0</v>
      </c>
      <c r="FM156" s="32" t="s">
        <v>572</v>
      </c>
      <c r="FN156" s="31">
        <f>IFERROR(VLOOKUP(FM156,'Начисление очков 2023'!$AA$4:$AB$69,2,FALSE),0)</f>
        <v>0</v>
      </c>
      <c r="FO156" s="6" t="s">
        <v>572</v>
      </c>
      <c r="FP156" s="28">
        <f>IFERROR(VLOOKUP(FO156,'Начисление очков 2023'!$AF$4:$AG$69,2,FALSE),0)</f>
        <v>0</v>
      </c>
      <c r="FQ156" s="109">
        <v>147</v>
      </c>
      <c r="FR156" s="110" t="s">
        <v>563</v>
      </c>
      <c r="FS156" s="110"/>
      <c r="FT156" s="109">
        <v>3</v>
      </c>
      <c r="FU156" s="111"/>
      <c r="FV156" s="108">
        <v>76</v>
      </c>
      <c r="FW156" s="106">
        <v>0</v>
      </c>
      <c r="FX156" s="107" t="s">
        <v>563</v>
      </c>
      <c r="FY156" s="108">
        <v>99</v>
      </c>
      <c r="FZ156" s="127" t="s">
        <v>572</v>
      </c>
      <c r="GA156" s="121">
        <f>IFERROR(VLOOKUP(FZ156,'Начисление очков 2023'!$AA$4:$AB$69,2,FALSE),0)</f>
        <v>0</v>
      </c>
    </row>
    <row r="157" spans="1:183" ht="15.95" customHeight="1" x14ac:dyDescent="0.25">
      <c r="B157" s="6" t="str">
        <f>IFERROR(INDEX('Ласт турнир'!$A$1:$A$96,MATCH($D157,'Ласт турнир'!$B$1:$B$96,0)),"")</f>
        <v/>
      </c>
      <c r="C157" s="1"/>
      <c r="D157" s="39" t="s">
        <v>166</v>
      </c>
      <c r="E157" s="40">
        <f>E156+1</f>
        <v>148</v>
      </c>
      <c r="F157" s="59" t="str">
        <f>IF(FQ157=0," ",IF(FQ157-E157=0," ",FQ157-E157))</f>
        <v xml:space="preserve"> </v>
      </c>
      <c r="G157" s="44"/>
      <c r="H157" s="54">
        <v>3.5</v>
      </c>
      <c r="I157" s="134"/>
      <c r="J157" s="139">
        <f>AB157+AP157+BB157+BN157+BR157+SUMPRODUCT(LARGE((T157,V157,X157,Z157,AD157,AF157,AH157,AJ157,AL157,AN157,AR157,AT157,AV157,AX157,AZ157,BD157,BF157,BH157,BJ157,BL157,BP157,BT157,BV157,BX157,BZ157,CB157,CD157,CF157,CH157,CJ157,CL157,CN157,CP157,CR157,CT157,CV157,CX157,CZ157,DB157,DD157,DF157,DH157,DJ157,DL157,DN157,DP157,DR157,DT157,DV157,DX157,DZ157,EB157,ED157,EF157,EH157,EJ157,EL157,EN157,EP157,ER157,ET157,EV157,EX157,EZ157,FB157,FD157,FF157,FH157,FJ157,FL157,FN157,FP157),{1,2,3,4,5,6,7,8}))</f>
        <v>75</v>
      </c>
      <c r="K157" s="135">
        <f>J157-FV157</f>
        <v>0</v>
      </c>
      <c r="L157" s="140" t="str">
        <f>IF(SUMIF(S157:FP157,"&lt;0")&lt;&gt;0,SUMIF(S157:FP157,"&lt;0")*(-1)," ")</f>
        <v xml:space="preserve"> </v>
      </c>
      <c r="M157" s="141">
        <f>T157+V157+X157+Z157+AB157+AD157+AF157+AH157+AJ157+AL157+AN157+AP157+AR157+AT157+AV157+AX157+AZ157+BB157+BD157+BF157+BH157+BJ157+BL157+BN157+BP157+BR157+BT157+BV157+BX157+BZ157+CB157+CD157+CF157+CH157+CJ157+CL157+CN157+CP157+CR157+CT157+CV157+CX157+CZ157+DB157+DD157+DF157+DH157+DJ157+DL157+DN157+DP157+DR157+DT157+DV157+DX157+DZ157+EB157+ED157+EF157+EH157+EJ157+EL157+EN157+EP157+ER157+ET157+EV157+EX157+EZ157+FB157+FD157+FF157+FH157+FJ157+FL157+FN157+FP157</f>
        <v>75</v>
      </c>
      <c r="N157" s="135">
        <f>M157-FY157</f>
        <v>0</v>
      </c>
      <c r="O157" s="136">
        <f>ROUNDUP(COUNTIF(S157:FP157,"&gt; 0")/2,0)</f>
        <v>8</v>
      </c>
      <c r="P157" s="142">
        <f>IF(O157=0,"-",IF(O157-R157&gt;8,J157/(8+R157),J157/O157))</f>
        <v>9.375</v>
      </c>
      <c r="Q157" s="145">
        <f>IF(OR(M157=0,O157=0),"-",M157/O157)</f>
        <v>9.375</v>
      </c>
      <c r="R157" s="150">
        <f>+IF(AA157="",0,1)+IF(AO157="",0,1)++IF(BA157="",0,1)+IF(BM157="",0,1)+IF(BQ157="",0,1)</f>
        <v>0</v>
      </c>
      <c r="S157" s="6" t="s">
        <v>572</v>
      </c>
      <c r="T157" s="28">
        <f>IFERROR(VLOOKUP(S157,'Начисление очков 2024'!$AA$4:$AB$69,2,FALSE),0)</f>
        <v>0</v>
      </c>
      <c r="U157" s="32" t="s">
        <v>572</v>
      </c>
      <c r="V157" s="31">
        <f>IFERROR(VLOOKUP(U157,'Начисление очков 2024'!$AA$4:$AB$69,2,FALSE),0)</f>
        <v>0</v>
      </c>
      <c r="W157" s="6" t="s">
        <v>572</v>
      </c>
      <c r="X157" s="28">
        <f>IFERROR(VLOOKUP(W157,'Начисление очков 2024'!$L$4:$M$69,2,FALSE),0)</f>
        <v>0</v>
      </c>
      <c r="Y157" s="32" t="s">
        <v>572</v>
      </c>
      <c r="Z157" s="31">
        <f>IFERROR(VLOOKUP(Y157,'Начисление очков 2024'!$AA$4:$AB$69,2,FALSE),0)</f>
        <v>0</v>
      </c>
      <c r="AA157" s="6" t="s">
        <v>572</v>
      </c>
      <c r="AB157" s="28">
        <f>ROUND(IFERROR(VLOOKUP(AA157,'Начисление очков 2024'!$L$4:$M$69,2,FALSE),0)/4,0)</f>
        <v>0</v>
      </c>
      <c r="AC157" s="32" t="s">
        <v>572</v>
      </c>
      <c r="AD157" s="31">
        <f>IFERROR(VLOOKUP(AC157,'Начисление очков 2024'!$AA$4:$AB$69,2,FALSE),0)</f>
        <v>0</v>
      </c>
      <c r="AE157" s="6" t="s">
        <v>572</v>
      </c>
      <c r="AF157" s="28">
        <f>IFERROR(VLOOKUP(AE157,'Начисление очков 2024'!$AA$4:$AB$69,2,FALSE),0)</f>
        <v>0</v>
      </c>
      <c r="AG157" s="32" t="s">
        <v>572</v>
      </c>
      <c r="AH157" s="31">
        <f>IFERROR(VLOOKUP(AG157,'Начисление очков 2024'!$Q$4:$R$69,2,FALSE),0)</f>
        <v>0</v>
      </c>
      <c r="AI157" s="6" t="s">
        <v>572</v>
      </c>
      <c r="AJ157" s="28">
        <f>IFERROR(VLOOKUP(AI157,'Начисление очков 2024'!$AA$4:$AB$69,2,FALSE),0)</f>
        <v>0</v>
      </c>
      <c r="AK157" s="32" t="s">
        <v>572</v>
      </c>
      <c r="AL157" s="31">
        <f>IFERROR(VLOOKUP(AK157,'Начисление очков 2024'!$AA$4:$AB$69,2,FALSE),0)</f>
        <v>0</v>
      </c>
      <c r="AM157" s="6" t="s">
        <v>572</v>
      </c>
      <c r="AN157" s="28">
        <f>IFERROR(VLOOKUP(AM157,'Начисление очков 2023'!$AF$4:$AG$69,2,FALSE),0)</f>
        <v>0</v>
      </c>
      <c r="AO157" s="32" t="s">
        <v>572</v>
      </c>
      <c r="AP157" s="31">
        <f>ROUND(IFERROR(VLOOKUP(AO157,'Начисление очков 2024'!$G$4:$H$69,2,FALSE),0)/4,0)</f>
        <v>0</v>
      </c>
      <c r="AQ157" s="6" t="s">
        <v>572</v>
      </c>
      <c r="AR157" s="28">
        <f>IFERROR(VLOOKUP(AQ157,'Начисление очков 2024'!$AA$4:$AB$69,2,FALSE),0)</f>
        <v>0</v>
      </c>
      <c r="AS157" s="32" t="s">
        <v>572</v>
      </c>
      <c r="AT157" s="31">
        <f>IFERROR(VLOOKUP(AS157,'Начисление очков 2024'!$G$4:$H$69,2,FALSE),0)</f>
        <v>0</v>
      </c>
      <c r="AU157" s="6" t="s">
        <v>572</v>
      </c>
      <c r="AV157" s="28">
        <f>IFERROR(VLOOKUP(AU157,'Начисление очков 2023'!$V$4:$W$69,2,FALSE),0)</f>
        <v>0</v>
      </c>
      <c r="AW157" s="32" t="s">
        <v>572</v>
      </c>
      <c r="AX157" s="31">
        <f>IFERROR(VLOOKUP(AW157,'Начисление очков 2024'!$Q$4:$R$69,2,FALSE),0)</f>
        <v>0</v>
      </c>
      <c r="AY157" s="6" t="s">
        <v>572</v>
      </c>
      <c r="AZ157" s="28">
        <f>IFERROR(VLOOKUP(AY157,'Начисление очков 2024'!$AA$4:$AB$69,2,FALSE),0)</f>
        <v>0</v>
      </c>
      <c r="BA157" s="32" t="s">
        <v>572</v>
      </c>
      <c r="BB157" s="31">
        <f>ROUND(IFERROR(VLOOKUP(BA157,'Начисление очков 2024'!$G$4:$H$69,2,FALSE),0)/4,0)</f>
        <v>0</v>
      </c>
      <c r="BC157" s="6" t="s">
        <v>572</v>
      </c>
      <c r="BD157" s="28">
        <f>IFERROR(VLOOKUP(BC157,'Начисление очков 2023'!$AA$4:$AB$69,2,FALSE),0)</f>
        <v>0</v>
      </c>
      <c r="BE157" s="32" t="s">
        <v>572</v>
      </c>
      <c r="BF157" s="31">
        <f>IFERROR(VLOOKUP(BE157,'Начисление очков 2024'!$G$4:$H$69,2,FALSE),0)</f>
        <v>0</v>
      </c>
      <c r="BG157" s="6" t="s">
        <v>572</v>
      </c>
      <c r="BH157" s="28">
        <f>IFERROR(VLOOKUP(BG157,'Начисление очков 2024'!$Q$4:$R$69,2,FALSE),0)</f>
        <v>0</v>
      </c>
      <c r="BI157" s="32" t="s">
        <v>572</v>
      </c>
      <c r="BJ157" s="31">
        <f>IFERROR(VLOOKUP(BI157,'Начисление очков 2024'!$AA$4:$AB$69,2,FALSE),0)</f>
        <v>0</v>
      </c>
      <c r="BK157" s="6" t="s">
        <v>572</v>
      </c>
      <c r="BL157" s="28">
        <f>IFERROR(VLOOKUP(BK157,'Начисление очков 2023'!$V$4:$W$69,2,FALSE),0)</f>
        <v>0</v>
      </c>
      <c r="BM157" s="32" t="s">
        <v>572</v>
      </c>
      <c r="BN157" s="31">
        <f>ROUND(IFERROR(VLOOKUP(BM157,'Начисление очков 2023'!$L$4:$M$69,2,FALSE),0)/4,0)</f>
        <v>0</v>
      </c>
      <c r="BO157" s="6" t="s">
        <v>572</v>
      </c>
      <c r="BP157" s="28">
        <f>IFERROR(VLOOKUP(BO157,'Начисление очков 2023'!$AA$4:$AB$69,2,FALSE),0)</f>
        <v>0</v>
      </c>
      <c r="BQ157" s="32" t="s">
        <v>572</v>
      </c>
      <c r="BR157" s="31">
        <f>ROUND(IFERROR(VLOOKUP(BQ157,'Начисление очков 2023'!$L$4:$M$69,2,FALSE),0)/4,0)</f>
        <v>0</v>
      </c>
      <c r="BS157" s="6" t="s">
        <v>572</v>
      </c>
      <c r="BT157" s="28">
        <f>IFERROR(VLOOKUP(BS157,'Начисление очков 2023'!$AA$4:$AB$69,2,FALSE),0)</f>
        <v>0</v>
      </c>
      <c r="BU157" s="32" t="s">
        <v>572</v>
      </c>
      <c r="BV157" s="31">
        <f>IFERROR(VLOOKUP(BU157,'Начисление очков 2023'!$L$4:$M$69,2,FALSE),0)</f>
        <v>0</v>
      </c>
      <c r="BW157" s="6" t="s">
        <v>572</v>
      </c>
      <c r="BX157" s="28">
        <f>IFERROR(VLOOKUP(BW157,'Начисление очков 2023'!$AA$4:$AB$69,2,FALSE),0)</f>
        <v>0</v>
      </c>
      <c r="BY157" s="32" t="s">
        <v>572</v>
      </c>
      <c r="BZ157" s="31">
        <f>IFERROR(VLOOKUP(BY157,'Начисление очков 2023'!$AF$4:$AG$69,2,FALSE),0)</f>
        <v>0</v>
      </c>
      <c r="CA157" s="6" t="s">
        <v>572</v>
      </c>
      <c r="CB157" s="28">
        <f>IFERROR(VLOOKUP(CA157,'Начисление очков 2023'!$V$4:$W$69,2,FALSE),0)</f>
        <v>0</v>
      </c>
      <c r="CC157" s="32" t="s">
        <v>572</v>
      </c>
      <c r="CD157" s="31">
        <f>IFERROR(VLOOKUP(CC157,'Начисление очков 2023'!$AA$4:$AB$69,2,FALSE),0)</f>
        <v>0</v>
      </c>
      <c r="CE157" s="47"/>
      <c r="CF157" s="96"/>
      <c r="CG157" s="32" t="s">
        <v>572</v>
      </c>
      <c r="CH157" s="31">
        <f>IFERROR(VLOOKUP(CG157,'Начисление очков 2023'!$AA$4:$AB$69,2,FALSE),0)</f>
        <v>0</v>
      </c>
      <c r="CI157" s="6" t="s">
        <v>572</v>
      </c>
      <c r="CJ157" s="28">
        <f>IFERROR(VLOOKUP(CI157,'Начисление очков 2023_1'!$B$4:$C$117,2,FALSE),0)</f>
        <v>0</v>
      </c>
      <c r="CK157" s="32">
        <v>34</v>
      </c>
      <c r="CL157" s="31">
        <f>IFERROR(VLOOKUP(CK157,'Начисление очков 2023'!$V$4:$W$69,2,FALSE),0)</f>
        <v>4</v>
      </c>
      <c r="CM157" s="6" t="s">
        <v>572</v>
      </c>
      <c r="CN157" s="28">
        <f>IFERROR(VLOOKUP(CM157,'Начисление очков 2023'!$AF$4:$AG$69,2,FALSE),0)</f>
        <v>0</v>
      </c>
      <c r="CO157" s="32" t="s">
        <v>572</v>
      </c>
      <c r="CP157" s="31">
        <f>IFERROR(VLOOKUP(CO157,'Начисление очков 2023'!$G$4:$H$69,2,FALSE),0)</f>
        <v>0</v>
      </c>
      <c r="CQ157" s="6" t="s">
        <v>572</v>
      </c>
      <c r="CR157" s="28">
        <f>IFERROR(VLOOKUP(CQ157,'Начисление очков 2023'!$AA$4:$AB$69,2,FALSE),0)</f>
        <v>0</v>
      </c>
      <c r="CS157" s="32">
        <v>16</v>
      </c>
      <c r="CT157" s="31">
        <f>IFERROR(VLOOKUP(CS157,'Начисление очков 2023'!$Q$4:$R$69,2,FALSE),0)</f>
        <v>19</v>
      </c>
      <c r="CU157" s="6" t="s">
        <v>572</v>
      </c>
      <c r="CV157" s="28">
        <f>IFERROR(VLOOKUP(CU157,'Начисление очков 2023'!$AF$4:$AG$69,2,FALSE),0)</f>
        <v>0</v>
      </c>
      <c r="CW157" s="32" t="s">
        <v>572</v>
      </c>
      <c r="CX157" s="31">
        <f>IFERROR(VLOOKUP(CW157,'Начисление очков 2023'!$AA$4:$AB$69,2,FALSE),0)</f>
        <v>0</v>
      </c>
      <c r="CY157" s="6">
        <v>16</v>
      </c>
      <c r="CZ157" s="28">
        <f>IFERROR(VLOOKUP(CY157,'Начисление очков 2023'!$AA$4:$AB$69,2,FALSE),0)</f>
        <v>7</v>
      </c>
      <c r="DA157" s="32" t="s">
        <v>572</v>
      </c>
      <c r="DB157" s="31">
        <f>IFERROR(VLOOKUP(DA157,'Начисление очков 2023'!$L$4:$M$69,2,FALSE),0)</f>
        <v>0</v>
      </c>
      <c r="DC157" s="6" t="s">
        <v>572</v>
      </c>
      <c r="DD157" s="28">
        <f>IFERROR(VLOOKUP(DC157,'Начисление очков 2023'!$L$4:$M$69,2,FALSE),0)</f>
        <v>0</v>
      </c>
      <c r="DE157" s="32" t="s">
        <v>572</v>
      </c>
      <c r="DF157" s="31">
        <f>IFERROR(VLOOKUP(DE157,'Начисление очков 2023'!$G$4:$H$69,2,FALSE),0)</f>
        <v>0</v>
      </c>
      <c r="DG157" s="6" t="s">
        <v>572</v>
      </c>
      <c r="DH157" s="28">
        <f>IFERROR(VLOOKUP(DG157,'Начисление очков 2023'!$AA$4:$AB$69,2,FALSE),0)</f>
        <v>0</v>
      </c>
      <c r="DI157" s="32" t="s">
        <v>572</v>
      </c>
      <c r="DJ157" s="31">
        <f>IFERROR(VLOOKUP(DI157,'Начисление очков 2023'!$AF$4:$AG$69,2,FALSE),0)</f>
        <v>0</v>
      </c>
      <c r="DK157" s="6" t="s">
        <v>572</v>
      </c>
      <c r="DL157" s="28">
        <f>IFERROR(VLOOKUP(DK157,'Начисление очков 2023'!$V$4:$W$69,2,FALSE),0)</f>
        <v>0</v>
      </c>
      <c r="DM157" s="32" t="s">
        <v>572</v>
      </c>
      <c r="DN157" s="31">
        <f>IFERROR(VLOOKUP(DM157,'Начисление очков 2023'!$Q$4:$R$69,2,FALSE),0)</f>
        <v>0</v>
      </c>
      <c r="DO157" s="6">
        <v>9</v>
      </c>
      <c r="DP157" s="28">
        <f>IFERROR(VLOOKUP(DO157,'Начисление очков 2023'!$AA$4:$AB$69,2,FALSE),0)</f>
        <v>10</v>
      </c>
      <c r="DQ157" s="32" t="s">
        <v>572</v>
      </c>
      <c r="DR157" s="31">
        <f>IFERROR(VLOOKUP(DQ157,'Начисление очков 2023'!$AA$4:$AB$69,2,FALSE),0)</f>
        <v>0</v>
      </c>
      <c r="DS157" s="6">
        <v>17</v>
      </c>
      <c r="DT157" s="28">
        <f>IFERROR(VLOOKUP(DS157,'Начисление очков 2023'!$AA$4:$AB$69,2,FALSE),0)</f>
        <v>6</v>
      </c>
      <c r="DU157" s="32" t="s">
        <v>572</v>
      </c>
      <c r="DV157" s="31">
        <f>IFERROR(VLOOKUP(DU157,'Начисление очков 2023'!$AF$4:$AG$69,2,FALSE),0)</f>
        <v>0</v>
      </c>
      <c r="DW157" s="6">
        <v>18</v>
      </c>
      <c r="DX157" s="28">
        <f>IFERROR(VLOOKUP(DW157,'Начисление очков 2023'!$AA$4:$AB$69,2,FALSE),0)</f>
        <v>5</v>
      </c>
      <c r="DY157" s="32" t="s">
        <v>572</v>
      </c>
      <c r="DZ157" s="31">
        <f>IFERROR(VLOOKUP(DY157,'Начисление очков 2023'!$B$4:$C$69,2,FALSE),0)</f>
        <v>0</v>
      </c>
      <c r="EA157" s="6" t="s">
        <v>572</v>
      </c>
      <c r="EB157" s="28">
        <f>IFERROR(VLOOKUP(EA157,'Начисление очков 2023'!$AA$4:$AB$69,2,FALSE),0)</f>
        <v>0</v>
      </c>
      <c r="EC157" s="32" t="s">
        <v>572</v>
      </c>
      <c r="ED157" s="31">
        <f>IFERROR(VLOOKUP(EC157,'Начисление очков 2023'!$V$4:$W$69,2,FALSE),0)</f>
        <v>0</v>
      </c>
      <c r="EE157" s="6">
        <v>4</v>
      </c>
      <c r="EF157" s="28">
        <f>IFERROR(VLOOKUP(EE157,'Начисление очков 2023'!$AA$4:$AB$69,2,FALSE),0)</f>
        <v>15</v>
      </c>
      <c r="EG157" s="32" t="s">
        <v>572</v>
      </c>
      <c r="EH157" s="31">
        <f>IFERROR(VLOOKUP(EG157,'Начисление очков 2023'!$AA$4:$AB$69,2,FALSE),0)</f>
        <v>0</v>
      </c>
      <c r="EI157" s="6" t="s">
        <v>572</v>
      </c>
      <c r="EJ157" s="28">
        <f>IFERROR(VLOOKUP(EI157,'Начисление очков 2023'!$G$4:$H$69,2,FALSE),0)</f>
        <v>0</v>
      </c>
      <c r="EK157" s="32" t="s">
        <v>572</v>
      </c>
      <c r="EL157" s="31">
        <f>IFERROR(VLOOKUP(EK157,'Начисление очков 2023'!$V$4:$W$69,2,FALSE),0)</f>
        <v>0</v>
      </c>
      <c r="EM157" s="6" t="s">
        <v>572</v>
      </c>
      <c r="EN157" s="28">
        <f>IFERROR(VLOOKUP(EM157,'Начисление очков 2023'!$B$4:$C$101,2,FALSE),0)</f>
        <v>0</v>
      </c>
      <c r="EO157" s="32" t="s">
        <v>572</v>
      </c>
      <c r="EP157" s="31">
        <f>IFERROR(VLOOKUP(EO157,'Начисление очков 2023'!$AA$4:$AB$69,2,FALSE),0)</f>
        <v>0</v>
      </c>
      <c r="EQ157" s="6" t="s">
        <v>572</v>
      </c>
      <c r="ER157" s="28">
        <f>IFERROR(VLOOKUP(EQ157,'Начисление очков 2023'!$AF$4:$AG$69,2,FALSE),0)</f>
        <v>0</v>
      </c>
      <c r="ES157" s="32" t="s">
        <v>572</v>
      </c>
      <c r="ET157" s="31">
        <f>IFERROR(VLOOKUP(ES157,'Начисление очков 2023'!$B$4:$C$101,2,FALSE),0)</f>
        <v>0</v>
      </c>
      <c r="EU157" s="6" t="s">
        <v>572</v>
      </c>
      <c r="EV157" s="28">
        <f>IFERROR(VLOOKUP(EU157,'Начисление очков 2023'!$G$4:$H$69,2,FALSE),0)</f>
        <v>0</v>
      </c>
      <c r="EW157" s="32" t="s">
        <v>572</v>
      </c>
      <c r="EX157" s="31">
        <f>IFERROR(VLOOKUP(EW157,'Начисление очков 2023'!$AA$4:$AB$69,2,FALSE),0)</f>
        <v>0</v>
      </c>
      <c r="EY157" s="6" t="s">
        <v>572</v>
      </c>
      <c r="EZ157" s="28">
        <f>IFERROR(VLOOKUP(EY157,'Начисление очков 2023'!$AA$4:$AB$69,2,FALSE),0)</f>
        <v>0</v>
      </c>
      <c r="FA157" s="32" t="s">
        <v>572</v>
      </c>
      <c r="FB157" s="31">
        <f>IFERROR(VLOOKUP(FA157,'Начисление очков 2023'!$L$4:$M$69,2,FALSE),0)</f>
        <v>0</v>
      </c>
      <c r="FC157" s="6">
        <v>5</v>
      </c>
      <c r="FD157" s="28">
        <f>IFERROR(VLOOKUP(FC157,'Начисление очков 2023'!$AF$4:$AG$69,2,FALSE),0)</f>
        <v>9</v>
      </c>
      <c r="FE157" s="32" t="s">
        <v>572</v>
      </c>
      <c r="FF157" s="31">
        <f>IFERROR(VLOOKUP(FE157,'Начисление очков 2023'!$AA$4:$AB$69,2,FALSE),0)</f>
        <v>0</v>
      </c>
      <c r="FG157" s="6" t="s">
        <v>572</v>
      </c>
      <c r="FH157" s="28">
        <f>IFERROR(VLOOKUP(FG157,'Начисление очков 2023'!$G$4:$H$69,2,FALSE),0)</f>
        <v>0</v>
      </c>
      <c r="FI157" s="32" t="s">
        <v>572</v>
      </c>
      <c r="FJ157" s="31">
        <f>IFERROR(VLOOKUP(FI157,'Начисление очков 2023'!$AA$4:$AB$69,2,FALSE),0)</f>
        <v>0</v>
      </c>
      <c r="FK157" s="6" t="s">
        <v>572</v>
      </c>
      <c r="FL157" s="28">
        <f>IFERROR(VLOOKUP(FK157,'Начисление очков 2023'!$AA$4:$AB$69,2,FALSE),0)</f>
        <v>0</v>
      </c>
      <c r="FM157" s="32" t="s">
        <v>572</v>
      </c>
      <c r="FN157" s="31">
        <f>IFERROR(VLOOKUP(FM157,'Начисление очков 2023'!$AA$4:$AB$69,2,FALSE),0)</f>
        <v>0</v>
      </c>
      <c r="FO157" s="6" t="s">
        <v>572</v>
      </c>
      <c r="FP157" s="28">
        <f>IFERROR(VLOOKUP(FO157,'Начисление очков 2023'!$AF$4:$AG$69,2,FALSE),0)</f>
        <v>0</v>
      </c>
      <c r="FQ157" s="109">
        <v>148</v>
      </c>
      <c r="FR157" s="110" t="s">
        <v>563</v>
      </c>
      <c r="FS157" s="110"/>
      <c r="FT157" s="109">
        <v>3.5</v>
      </c>
      <c r="FU157" s="111"/>
      <c r="FV157" s="108">
        <v>75</v>
      </c>
      <c r="FW157" s="106">
        <v>0</v>
      </c>
      <c r="FX157" s="107" t="s">
        <v>563</v>
      </c>
      <c r="FY157" s="108">
        <v>75</v>
      </c>
      <c r="FZ157" s="127" t="s">
        <v>572</v>
      </c>
      <c r="GA157" s="121">
        <f>IFERROR(VLOOKUP(FZ157,'Начисление очков 2023'!$AA$4:$AB$69,2,FALSE),0)</f>
        <v>0</v>
      </c>
    </row>
    <row r="158" spans="1:183" ht="15.95" customHeight="1" x14ac:dyDescent="0.25">
      <c r="B158" s="6" t="str">
        <f>IFERROR(INDEX('Ласт турнир'!$A$1:$A$96,MATCH($D158,'Ласт турнир'!$B$1:$B$96,0)),"")</f>
        <v/>
      </c>
      <c r="D158" s="39" t="s">
        <v>433</v>
      </c>
      <c r="E158" s="40">
        <f>E157+1</f>
        <v>149</v>
      </c>
      <c r="F158" s="59">
        <f>IF(FQ158=0," ",IF(FQ158-E158=0," ",FQ158-E158))</f>
        <v>2</v>
      </c>
      <c r="G158" s="44"/>
      <c r="H158" s="54">
        <v>3</v>
      </c>
      <c r="I158" s="134"/>
      <c r="J158" s="139">
        <f>AB158+AP158+BB158+BN158+BR158+SUMPRODUCT(LARGE((T158,V158,X158,Z158,AD158,AF158,AH158,AJ158,AL158,AN158,AR158,AT158,AV158,AX158,AZ158,BD158,BF158,BH158,BJ158,BL158,BP158,BT158,BV158,BX158,BZ158,CB158,CD158,CF158,CH158,CJ158,CL158,CN158,CP158,CR158,CT158,CV158,CX158,CZ158,DB158,DD158,DF158,DH158,DJ158,DL158,DN158,DP158,DR158,DT158,DV158,DX158,DZ158,EB158,ED158,EF158,EH158,EJ158,EL158,EN158,EP158,ER158,ET158,EV158,EX158,EZ158,FB158,FD158,FF158,FH158,FJ158,FL158,FN158,FP158),{1,2,3,4,5,6,7,8}))</f>
        <v>73</v>
      </c>
      <c r="K158" s="135">
        <f>J158-FV158</f>
        <v>0</v>
      </c>
      <c r="L158" s="140">
        <f>IF(SUMIF(S158:FP158,"&lt;0")&lt;&gt;0,SUMIF(S158:FP158,"&lt;0")*(-1)," ")</f>
        <v>1</v>
      </c>
      <c r="M158" s="141">
        <f>T158+V158+X158+Z158+AB158+AD158+AF158+AH158+AJ158+AL158+AN158+AP158+AR158+AT158+AV158+AX158+AZ158+BB158+BD158+BF158+BH158+BJ158+BL158+BN158+BP158+BR158+BT158+BV158+BX158+BZ158+CB158+CD158+CF158+CH158+CJ158+CL158+CN158+CP158+CR158+CT158+CV158+CX158+CZ158+DB158+DD158+DF158+DH158+DJ158+DL158+DN158+DP158+DR158+DT158+DV158+DX158+DZ158+EB158+ED158+EF158+EH158+EJ158+EL158+EN158+EP158+ER158+ET158+EV158+EX158+EZ158+FB158+FD158+FF158+FH158+FJ158+FL158+FN158+FP158</f>
        <v>123</v>
      </c>
      <c r="N158" s="135">
        <f>M158-FY158</f>
        <v>0</v>
      </c>
      <c r="O158" s="136">
        <f>ROUNDUP(COUNTIF(S158:FP158,"&gt; 0")/2,0)</f>
        <v>23</v>
      </c>
      <c r="P158" s="142">
        <f>IF(O158=0,"-",IF(O158-R158&gt;8,J158/(8+R158),J158/O158))</f>
        <v>9.125</v>
      </c>
      <c r="Q158" s="145">
        <f>IF(OR(M158=0,O158=0),"-",M158/O158)</f>
        <v>5.3478260869565215</v>
      </c>
      <c r="R158" s="150">
        <f>+IF(AA158="",0,1)+IF(AO158="",0,1)++IF(BA158="",0,1)+IF(BM158="",0,1)+IF(BQ158="",0,1)</f>
        <v>0</v>
      </c>
      <c r="S158" s="6" t="s">
        <v>572</v>
      </c>
      <c r="T158" s="28">
        <f>IFERROR(VLOOKUP(S158,'Начисление очков 2024'!$AA$4:$AB$69,2,FALSE),0)</f>
        <v>0</v>
      </c>
      <c r="U158" s="32">
        <v>24</v>
      </c>
      <c r="V158" s="31">
        <f>IFERROR(VLOOKUP(U158,'Начисление очков 2024'!$AA$4:$AB$69,2,FALSE),0)</f>
        <v>3</v>
      </c>
      <c r="W158" s="6" t="s">
        <v>572</v>
      </c>
      <c r="X158" s="28">
        <f>IFERROR(VLOOKUP(W158,'Начисление очков 2024'!$L$4:$M$69,2,FALSE),0)</f>
        <v>0</v>
      </c>
      <c r="Y158" s="32">
        <v>5</v>
      </c>
      <c r="Z158" s="31">
        <f>IFERROR(VLOOKUP(Y158,'Начисление очков 2024'!$AA$4:$AB$69,2,FALSE),0)</f>
        <v>12</v>
      </c>
      <c r="AA158" s="6" t="s">
        <v>572</v>
      </c>
      <c r="AB158" s="28">
        <f>ROUND(IFERROR(VLOOKUP(AA158,'Начисление очков 2024'!$L$4:$M$69,2,FALSE),0)/4,0)</f>
        <v>0</v>
      </c>
      <c r="AC158" s="32" t="s">
        <v>572</v>
      </c>
      <c r="AD158" s="31">
        <f>IFERROR(VLOOKUP(AC158,'Начисление очков 2024'!$AA$4:$AB$69,2,FALSE),0)</f>
        <v>0</v>
      </c>
      <c r="AE158" s="6">
        <v>9</v>
      </c>
      <c r="AF158" s="28">
        <f>IFERROR(VLOOKUP(AE158,'Начисление очков 2024'!$AA$4:$AB$69,2,FALSE),0)</f>
        <v>10</v>
      </c>
      <c r="AG158" s="32">
        <v>48</v>
      </c>
      <c r="AH158" s="31">
        <f>IFERROR(VLOOKUP(AG158,'Начисление очков 2024'!$Q$4:$R$69,2,FALSE),0)</f>
        <v>3</v>
      </c>
      <c r="AI158" s="6" t="s">
        <v>572</v>
      </c>
      <c r="AJ158" s="28">
        <f>IFERROR(VLOOKUP(AI158,'Начисление очков 2024'!$AA$4:$AB$69,2,FALSE),0)</f>
        <v>0</v>
      </c>
      <c r="AK158" s="32">
        <v>16</v>
      </c>
      <c r="AL158" s="31">
        <f>IFERROR(VLOOKUP(AK158,'Начисление очков 2024'!$AA$4:$AB$69,2,FALSE),0)</f>
        <v>7</v>
      </c>
      <c r="AM158" s="6">
        <v>12</v>
      </c>
      <c r="AN158" s="28">
        <f>IFERROR(VLOOKUP(AM158,'Начисление очков 2023'!$AF$4:$AG$69,2,FALSE),0)</f>
        <v>5</v>
      </c>
      <c r="AO158" s="32" t="s">
        <v>572</v>
      </c>
      <c r="AP158" s="31">
        <f>ROUND(IFERROR(VLOOKUP(AO158,'Начисление очков 2024'!$G$4:$H$69,2,FALSE),0)/4,0)</f>
        <v>0</v>
      </c>
      <c r="AQ158" s="6">
        <v>24</v>
      </c>
      <c r="AR158" s="28">
        <f>IFERROR(VLOOKUP(AQ158,'Начисление очков 2024'!$AA$4:$AB$69,2,FALSE),0)</f>
        <v>3</v>
      </c>
      <c r="AS158" s="32">
        <v>32</v>
      </c>
      <c r="AT158" s="31">
        <f>IFERROR(VLOOKUP(AS158,'Начисление очков 2024'!$G$4:$H$69,2,FALSE),0)</f>
        <v>18</v>
      </c>
      <c r="AU158" s="6" t="s">
        <v>572</v>
      </c>
      <c r="AV158" s="28">
        <f>IFERROR(VLOOKUP(AU158,'Начисление очков 2023'!$V$4:$W$69,2,FALSE),0)</f>
        <v>0</v>
      </c>
      <c r="AW158" s="32" t="s">
        <v>572</v>
      </c>
      <c r="AX158" s="31">
        <f>IFERROR(VLOOKUP(AW158,'Начисление очков 2024'!$Q$4:$R$69,2,FALSE),0)</f>
        <v>0</v>
      </c>
      <c r="AY158" s="6" t="s">
        <v>572</v>
      </c>
      <c r="AZ158" s="28">
        <f>IFERROR(VLOOKUP(AY158,'Начисление очков 2024'!$AA$4:$AB$69,2,FALSE),0)</f>
        <v>0</v>
      </c>
      <c r="BA158" s="32" t="s">
        <v>572</v>
      </c>
      <c r="BB158" s="31">
        <f>ROUND(IFERROR(VLOOKUP(BA158,'Начисление очков 2024'!$G$4:$H$69,2,FALSE),0)/4,0)</f>
        <v>0</v>
      </c>
      <c r="BC158" s="6" t="s">
        <v>572</v>
      </c>
      <c r="BD158" s="28">
        <f>IFERROR(VLOOKUP(BC158,'Начисление очков 2023'!$AA$4:$AB$69,2,FALSE),0)</f>
        <v>0</v>
      </c>
      <c r="BE158" s="32">
        <v>-1</v>
      </c>
      <c r="BF158" s="31">
        <f>IFERROR(VLOOKUP(BE158,'Начисление очков 2024'!$G$4:$H$69,2,FALSE),0)</f>
        <v>0</v>
      </c>
      <c r="BG158" s="6" t="s">
        <v>572</v>
      </c>
      <c r="BH158" s="28">
        <f>IFERROR(VLOOKUP(BG158,'Начисление очков 2024'!$Q$4:$R$69,2,FALSE),0)</f>
        <v>0</v>
      </c>
      <c r="BI158" s="32">
        <v>20</v>
      </c>
      <c r="BJ158" s="31">
        <f>IFERROR(VLOOKUP(BI158,'Начисление очков 2024'!$AA$4:$AB$69,2,FALSE),0)</f>
        <v>4</v>
      </c>
      <c r="BK158" s="6" t="s">
        <v>572</v>
      </c>
      <c r="BL158" s="28">
        <f>IFERROR(VLOOKUP(BK158,'Начисление очков 2023'!$V$4:$W$69,2,FALSE),0)</f>
        <v>0</v>
      </c>
      <c r="BM158" s="32" t="s">
        <v>572</v>
      </c>
      <c r="BN158" s="31">
        <f>ROUND(IFERROR(VLOOKUP(BM158,'Начисление очков 2023'!$L$4:$M$69,2,FALSE),0)/4,0)</f>
        <v>0</v>
      </c>
      <c r="BO158" s="6">
        <v>20</v>
      </c>
      <c r="BP158" s="28">
        <f>IFERROR(VLOOKUP(BO158,'Начисление очков 2023'!$AA$4:$AB$69,2,FALSE),0)</f>
        <v>4</v>
      </c>
      <c r="BQ158" s="32" t="s">
        <v>572</v>
      </c>
      <c r="BR158" s="31">
        <f>ROUND(IFERROR(VLOOKUP(BQ158,'Начисление очков 2023'!$L$4:$M$69,2,FALSE),0)/4,0)</f>
        <v>0</v>
      </c>
      <c r="BS158" s="6" t="s">
        <v>572</v>
      </c>
      <c r="BT158" s="28">
        <f>IFERROR(VLOOKUP(BS158,'Начисление очков 2023'!$AA$4:$AB$69,2,FALSE),0)</f>
        <v>0</v>
      </c>
      <c r="BU158" s="32" t="s">
        <v>572</v>
      </c>
      <c r="BV158" s="31">
        <f>IFERROR(VLOOKUP(BU158,'Начисление очков 2023'!$L$4:$M$69,2,FALSE),0)</f>
        <v>0</v>
      </c>
      <c r="BW158" s="6" t="s">
        <v>572</v>
      </c>
      <c r="BX158" s="28">
        <f>IFERROR(VLOOKUP(BW158,'Начисление очков 2023'!$AA$4:$AB$69,2,FALSE),0)</f>
        <v>0</v>
      </c>
      <c r="BY158" s="32" t="s">
        <v>572</v>
      </c>
      <c r="BZ158" s="31">
        <f>IFERROR(VLOOKUP(BY158,'Начисление очков 2023'!$AF$4:$AG$69,2,FALSE),0)</f>
        <v>0</v>
      </c>
      <c r="CA158" s="6" t="s">
        <v>572</v>
      </c>
      <c r="CB158" s="28">
        <f>IFERROR(VLOOKUP(CA158,'Начисление очков 2023'!$V$4:$W$69,2,FALSE),0)</f>
        <v>0</v>
      </c>
      <c r="CC158" s="32">
        <v>16</v>
      </c>
      <c r="CD158" s="31">
        <f>IFERROR(VLOOKUP(CC158,'Начисление очков 2023'!$AA$4:$AB$69,2,FALSE),0)</f>
        <v>7</v>
      </c>
      <c r="CE158" s="47"/>
      <c r="CF158" s="96"/>
      <c r="CG158" s="32" t="s">
        <v>572</v>
      </c>
      <c r="CH158" s="31">
        <f>IFERROR(VLOOKUP(CG158,'Начисление очков 2023'!$AA$4:$AB$69,2,FALSE),0)</f>
        <v>0</v>
      </c>
      <c r="CI158" s="6" t="s">
        <v>572</v>
      </c>
      <c r="CJ158" s="28">
        <f>IFERROR(VLOOKUP(CI158,'Начисление очков 2023_1'!$B$4:$C$117,2,FALSE),0)</f>
        <v>0</v>
      </c>
      <c r="CK158" s="32" t="s">
        <v>572</v>
      </c>
      <c r="CL158" s="31">
        <f>IFERROR(VLOOKUP(CK158,'Начисление очков 2023'!$V$4:$W$69,2,FALSE),0)</f>
        <v>0</v>
      </c>
      <c r="CM158" s="6">
        <v>10</v>
      </c>
      <c r="CN158" s="28">
        <f>IFERROR(VLOOKUP(CM158,'Начисление очков 2023'!$AF$4:$AG$69,2,FALSE),0)</f>
        <v>6</v>
      </c>
      <c r="CO158" s="32" t="s">
        <v>572</v>
      </c>
      <c r="CP158" s="31">
        <f>IFERROR(VLOOKUP(CO158,'Начисление очков 2023'!$G$4:$H$69,2,FALSE),0)</f>
        <v>0</v>
      </c>
      <c r="CQ158" s="6">
        <v>20</v>
      </c>
      <c r="CR158" s="28">
        <f>IFERROR(VLOOKUP(CQ158,'Начисление очков 2023'!$AA$4:$AB$69,2,FALSE),0)</f>
        <v>4</v>
      </c>
      <c r="CS158" s="32" t="s">
        <v>572</v>
      </c>
      <c r="CT158" s="31">
        <f>IFERROR(VLOOKUP(CS158,'Начисление очков 2023'!$Q$4:$R$69,2,FALSE),0)</f>
        <v>0</v>
      </c>
      <c r="CU158" s="6" t="s">
        <v>572</v>
      </c>
      <c r="CV158" s="28">
        <f>IFERROR(VLOOKUP(CU158,'Начисление очков 2023'!$AF$4:$AG$69,2,FALSE),0)</f>
        <v>0</v>
      </c>
      <c r="CW158" s="32">
        <v>18</v>
      </c>
      <c r="CX158" s="31">
        <f>IFERROR(VLOOKUP(CW158,'Начисление очков 2023'!$AA$4:$AB$69,2,FALSE),0)</f>
        <v>5</v>
      </c>
      <c r="CY158" s="6" t="s">
        <v>572</v>
      </c>
      <c r="CZ158" s="28">
        <f>IFERROR(VLOOKUP(CY158,'Начисление очков 2023'!$AA$4:$AB$69,2,FALSE),0)</f>
        <v>0</v>
      </c>
      <c r="DA158" s="32" t="s">
        <v>572</v>
      </c>
      <c r="DB158" s="31">
        <f>IFERROR(VLOOKUP(DA158,'Начисление очков 2023'!$L$4:$M$69,2,FALSE),0)</f>
        <v>0</v>
      </c>
      <c r="DC158" s="6">
        <v>48</v>
      </c>
      <c r="DD158" s="28">
        <f>IFERROR(VLOOKUP(DC158,'Начисление очков 2023'!$L$4:$M$69,2,FALSE),0)</f>
        <v>2</v>
      </c>
      <c r="DE158" s="32" t="s">
        <v>572</v>
      </c>
      <c r="DF158" s="31">
        <f>IFERROR(VLOOKUP(DE158,'Начисление очков 2023'!$G$4:$H$69,2,FALSE),0)</f>
        <v>0</v>
      </c>
      <c r="DG158" s="6" t="s">
        <v>572</v>
      </c>
      <c r="DH158" s="28">
        <f>IFERROR(VLOOKUP(DG158,'Начисление очков 2023'!$AA$4:$AB$69,2,FALSE),0)</f>
        <v>0</v>
      </c>
      <c r="DI158" s="32" t="s">
        <v>572</v>
      </c>
      <c r="DJ158" s="31">
        <f>IFERROR(VLOOKUP(DI158,'Начисление очков 2023'!$AF$4:$AG$69,2,FALSE),0)</f>
        <v>0</v>
      </c>
      <c r="DK158" s="6" t="s">
        <v>572</v>
      </c>
      <c r="DL158" s="28">
        <f>IFERROR(VLOOKUP(DK158,'Начисление очков 2023'!$V$4:$W$69,2,FALSE),0)</f>
        <v>0</v>
      </c>
      <c r="DM158" s="32">
        <v>64</v>
      </c>
      <c r="DN158" s="31">
        <f>IFERROR(VLOOKUP(DM158,'Начисление очков 2023'!$Q$4:$R$69,2,FALSE),0)</f>
        <v>1</v>
      </c>
      <c r="DO158" s="6" t="s">
        <v>572</v>
      </c>
      <c r="DP158" s="28">
        <f>IFERROR(VLOOKUP(DO158,'Начисление очков 2023'!$AA$4:$AB$69,2,FALSE),0)</f>
        <v>0</v>
      </c>
      <c r="DQ158" s="32" t="s">
        <v>572</v>
      </c>
      <c r="DR158" s="31">
        <f>IFERROR(VLOOKUP(DQ158,'Начисление очков 2023'!$AA$4:$AB$69,2,FALSE),0)</f>
        <v>0</v>
      </c>
      <c r="DS158" s="6" t="s">
        <v>572</v>
      </c>
      <c r="DT158" s="28">
        <f>IFERROR(VLOOKUP(DS158,'Начисление очков 2023'!$AA$4:$AB$69,2,FALSE),0)</f>
        <v>0</v>
      </c>
      <c r="DU158" s="32" t="s">
        <v>572</v>
      </c>
      <c r="DV158" s="31">
        <f>IFERROR(VLOOKUP(DU158,'Начисление очков 2023'!$AF$4:$AG$69,2,FALSE),0)</f>
        <v>0</v>
      </c>
      <c r="DW158" s="6" t="s">
        <v>572</v>
      </c>
      <c r="DX158" s="28">
        <f>IFERROR(VLOOKUP(DW158,'Начисление очков 2023'!$AA$4:$AB$69,2,FALSE),0)</f>
        <v>0</v>
      </c>
      <c r="DY158" s="32" t="s">
        <v>572</v>
      </c>
      <c r="DZ158" s="31">
        <f>IFERROR(VLOOKUP(DY158,'Начисление очков 2023'!$B$4:$C$69,2,FALSE),0)</f>
        <v>0</v>
      </c>
      <c r="EA158" s="6" t="s">
        <v>572</v>
      </c>
      <c r="EB158" s="28">
        <f>IFERROR(VLOOKUP(EA158,'Начисление очков 2023'!$AA$4:$AB$69,2,FALSE),0)</f>
        <v>0</v>
      </c>
      <c r="EC158" s="32">
        <v>40</v>
      </c>
      <c r="ED158" s="31">
        <f>IFERROR(VLOOKUP(EC158,'Начисление очков 2023'!$V$4:$W$69,2,FALSE),0)</f>
        <v>3</v>
      </c>
      <c r="EE158" s="6" t="s">
        <v>572</v>
      </c>
      <c r="EF158" s="28">
        <f>IFERROR(VLOOKUP(EE158,'Начисление очков 2023'!$AA$4:$AB$69,2,FALSE),0)</f>
        <v>0</v>
      </c>
      <c r="EG158" s="32">
        <v>32</v>
      </c>
      <c r="EH158" s="31">
        <f>IFERROR(VLOOKUP(EG158,'Начисление очков 2023'!$AA$4:$AB$69,2,FALSE),0)</f>
        <v>2</v>
      </c>
      <c r="EI158" s="6" t="s">
        <v>572</v>
      </c>
      <c r="EJ158" s="28">
        <f>IFERROR(VLOOKUP(EI158,'Начисление очков 2023'!$G$4:$H$69,2,FALSE),0)</f>
        <v>0</v>
      </c>
      <c r="EK158" s="32" t="s">
        <v>572</v>
      </c>
      <c r="EL158" s="31">
        <f>IFERROR(VLOOKUP(EK158,'Начисление очков 2023'!$V$4:$W$69,2,FALSE),0)</f>
        <v>0</v>
      </c>
      <c r="EM158" s="6" t="s">
        <v>572</v>
      </c>
      <c r="EN158" s="28">
        <f>IFERROR(VLOOKUP(EM158,'Начисление очков 2023'!$B$4:$C$101,2,FALSE),0)</f>
        <v>0</v>
      </c>
      <c r="EO158" s="32">
        <v>12</v>
      </c>
      <c r="EP158" s="31">
        <f>IFERROR(VLOOKUP(EO158,'Начисление очков 2023'!$AA$4:$AB$69,2,FALSE),0)</f>
        <v>8</v>
      </c>
      <c r="EQ158" s="6" t="s">
        <v>572</v>
      </c>
      <c r="ER158" s="28">
        <f>IFERROR(VLOOKUP(EQ158,'Начисление очков 2023'!$AF$4:$AG$69,2,FALSE),0)</f>
        <v>0</v>
      </c>
      <c r="ES158" s="32" t="s">
        <v>572</v>
      </c>
      <c r="ET158" s="31">
        <f>IFERROR(VLOOKUP(ES158,'Начисление очков 2023'!$B$4:$C$101,2,FALSE),0)</f>
        <v>0</v>
      </c>
      <c r="EU158" s="6" t="s">
        <v>572</v>
      </c>
      <c r="EV158" s="28">
        <f>IFERROR(VLOOKUP(EU158,'Начисление очков 2023'!$G$4:$H$69,2,FALSE),0)</f>
        <v>0</v>
      </c>
      <c r="EW158" s="32">
        <v>24</v>
      </c>
      <c r="EX158" s="31">
        <f>IFERROR(VLOOKUP(EW158,'Начисление очков 2023'!$AA$4:$AB$69,2,FALSE),0)</f>
        <v>3</v>
      </c>
      <c r="EY158" s="6">
        <v>24</v>
      </c>
      <c r="EZ158" s="28">
        <f>IFERROR(VLOOKUP(EY158,'Начисление очков 2023'!$AA$4:$AB$69,2,FALSE),0)</f>
        <v>3</v>
      </c>
      <c r="FA158" s="32" t="s">
        <v>572</v>
      </c>
      <c r="FB158" s="31">
        <f>IFERROR(VLOOKUP(FA158,'Начисление очков 2023'!$L$4:$M$69,2,FALSE),0)</f>
        <v>0</v>
      </c>
      <c r="FC158" s="6">
        <v>12</v>
      </c>
      <c r="FD158" s="28">
        <f>IFERROR(VLOOKUP(FC158,'Начисление очков 2023'!$AF$4:$AG$69,2,FALSE),0)</f>
        <v>5</v>
      </c>
      <c r="FE158" s="32">
        <v>18</v>
      </c>
      <c r="FF158" s="31">
        <f>IFERROR(VLOOKUP(FE158,'Начисление очков 2023'!$AA$4:$AB$69,2,FALSE),0)</f>
        <v>5</v>
      </c>
      <c r="FG158" s="6" t="s">
        <v>572</v>
      </c>
      <c r="FH158" s="28">
        <f>IFERROR(VLOOKUP(FG158,'Начисление очков 2023'!$G$4:$H$69,2,FALSE),0)</f>
        <v>0</v>
      </c>
      <c r="FI158" s="32" t="s">
        <v>572</v>
      </c>
      <c r="FJ158" s="31">
        <f>IFERROR(VLOOKUP(FI158,'Начисление очков 2023'!$AA$4:$AB$69,2,FALSE),0)</f>
        <v>0</v>
      </c>
      <c r="FK158" s="6" t="s">
        <v>572</v>
      </c>
      <c r="FL158" s="28">
        <f>IFERROR(VLOOKUP(FK158,'Начисление очков 2023'!$AA$4:$AB$69,2,FALSE),0)</f>
        <v>0</v>
      </c>
      <c r="FM158" s="32" t="s">
        <v>572</v>
      </c>
      <c r="FN158" s="31">
        <f>IFERROR(VLOOKUP(FM158,'Начисление очков 2023'!$AA$4:$AB$69,2,FALSE),0)</f>
        <v>0</v>
      </c>
      <c r="FO158" s="6" t="s">
        <v>572</v>
      </c>
      <c r="FP158" s="28">
        <f>IFERROR(VLOOKUP(FO158,'Начисление очков 2023'!$AF$4:$AG$69,2,FALSE),0)</f>
        <v>0</v>
      </c>
      <c r="FQ158" s="109">
        <v>151</v>
      </c>
      <c r="FR158" s="110" t="s">
        <v>563</v>
      </c>
      <c r="FS158" s="110"/>
      <c r="FT158" s="109">
        <v>3</v>
      </c>
      <c r="FU158" s="111"/>
      <c r="FV158" s="108">
        <v>73</v>
      </c>
      <c r="FW158" s="106">
        <v>0</v>
      </c>
      <c r="FX158" s="107">
        <v>1</v>
      </c>
      <c r="FY158" s="108">
        <v>123</v>
      </c>
      <c r="FZ158" s="127" t="s">
        <v>572</v>
      </c>
      <c r="GA158" s="121">
        <f>IFERROR(VLOOKUP(FZ158,'Начисление очков 2023'!$AA$4:$AB$69,2,FALSE),0)</f>
        <v>0</v>
      </c>
    </row>
    <row r="159" spans="1:183" ht="15.95" customHeight="1" x14ac:dyDescent="0.25">
      <c r="B159" s="6" t="str">
        <f>IFERROR(INDEX('Ласт турнир'!$A$1:$A$96,MATCH($D159,'Ласт турнир'!$B$1:$B$96,0)),"")</f>
        <v/>
      </c>
      <c r="D159" s="39" t="s">
        <v>267</v>
      </c>
      <c r="E159" s="40">
        <f>E158+1</f>
        <v>150</v>
      </c>
      <c r="F159" s="59">
        <f>IF(FQ159=0," ",IF(FQ159-E159=0," ",FQ159-E159))</f>
        <v>-1</v>
      </c>
      <c r="G159" s="44"/>
      <c r="H159" s="54">
        <v>3</v>
      </c>
      <c r="I159" s="134"/>
      <c r="J159" s="139">
        <f>AB159+AP159+BB159+BN159+BR159+SUMPRODUCT(LARGE((T159,V159,X159,Z159,AD159,AF159,AH159,AJ159,AL159,AN159,AR159,AT159,AV159,AX159,AZ159,BD159,BF159,BH159,BJ159,BL159,BP159,BT159,BV159,BX159,BZ159,CB159,CD159,CF159,CH159,CJ159,CL159,CN159,CP159,CR159,CT159,CV159,CX159,CZ159,DB159,DD159,DF159,DH159,DJ159,DL159,DN159,DP159,DR159,DT159,DV159,DX159,DZ159,EB159,ED159,EF159,EH159,EJ159,EL159,EN159,EP159,ER159,ET159,EV159,EX159,EZ159,FB159,FD159,FF159,FH159,FJ159,FL159,FN159,FP159),{1,2,3,4,5,6,7,8}))</f>
        <v>72</v>
      </c>
      <c r="K159" s="135">
        <f>J159-FV159</f>
        <v>-1</v>
      </c>
      <c r="L159" s="140" t="str">
        <f>IF(SUMIF(S159:FP159,"&lt;0")&lt;&gt;0,SUMIF(S159:FP159,"&lt;0")*(-1)," ")</f>
        <v xml:space="preserve"> </v>
      </c>
      <c r="M159" s="141">
        <f>T159+V159+X159+Z159+AB159+AD159+AF159+AH159+AJ159+AL159+AN159+AP159+AR159+AT159+AV159+AX159+AZ159+BB159+BD159+BF159+BH159+BJ159+BL159+BN159+BP159+BR159+BT159+BV159+BX159+BZ159+CB159+CD159+CF159+CH159+CJ159+CL159+CN159+CP159+CR159+CT159+CV159+CX159+CZ159+DB159+DD159+DF159+DH159+DJ159+DL159+DN159+DP159+DR159+DT159+DV159+DX159+DZ159+EB159+ED159+EF159+EH159+EJ159+EL159+EN159+EP159+ER159+ET159+EV159+EX159+EZ159+FB159+FD159+FF159+FH159+FJ159+FL159+FN159+FP159</f>
        <v>108</v>
      </c>
      <c r="N159" s="135">
        <f>M159-FY159</f>
        <v>-1</v>
      </c>
      <c r="O159" s="136">
        <f>ROUNDUP(COUNTIF(S159:FP159,"&gt; 0")/2,0)</f>
        <v>18</v>
      </c>
      <c r="P159" s="142">
        <f>IF(O159=0,"-",IF(O159-R159&gt;8,J159/(8+R159),J159/O159))</f>
        <v>9</v>
      </c>
      <c r="Q159" s="145">
        <f>IF(OR(M159=0,O159=0),"-",M159/O159)</f>
        <v>6</v>
      </c>
      <c r="R159" s="150">
        <f>+IF(AA159="",0,1)+IF(AO159="",0,1)++IF(BA159="",0,1)+IF(BM159="",0,1)+IF(BQ159="",0,1)</f>
        <v>0</v>
      </c>
      <c r="S159" s="6">
        <v>16</v>
      </c>
      <c r="T159" s="28">
        <f>IFERROR(VLOOKUP(S159,'Начисление очков 2024'!$AA$4:$AB$69,2,FALSE),0)</f>
        <v>7</v>
      </c>
      <c r="U159" s="32" t="s">
        <v>572</v>
      </c>
      <c r="V159" s="31">
        <f>IFERROR(VLOOKUP(U159,'Начисление очков 2024'!$AA$4:$AB$69,2,FALSE),0)</f>
        <v>0</v>
      </c>
      <c r="W159" s="6" t="s">
        <v>572</v>
      </c>
      <c r="X159" s="28">
        <f>IFERROR(VLOOKUP(W159,'Начисление очков 2024'!$L$4:$M$69,2,FALSE),0)</f>
        <v>0</v>
      </c>
      <c r="Y159" s="32" t="s">
        <v>572</v>
      </c>
      <c r="Z159" s="31">
        <f>IFERROR(VLOOKUP(Y159,'Начисление очков 2024'!$AA$4:$AB$69,2,FALSE),0)</f>
        <v>0</v>
      </c>
      <c r="AA159" s="6" t="s">
        <v>572</v>
      </c>
      <c r="AB159" s="28">
        <f>ROUND(IFERROR(VLOOKUP(AA159,'Начисление очков 2024'!$L$4:$M$69,2,FALSE),0)/4,0)</f>
        <v>0</v>
      </c>
      <c r="AC159" s="32" t="s">
        <v>572</v>
      </c>
      <c r="AD159" s="31">
        <f>IFERROR(VLOOKUP(AC159,'Начисление очков 2024'!$AA$4:$AB$69,2,FALSE),0)</f>
        <v>0</v>
      </c>
      <c r="AE159" s="6" t="s">
        <v>572</v>
      </c>
      <c r="AF159" s="28">
        <f>IFERROR(VLOOKUP(AE159,'Начисление очков 2024'!$AA$4:$AB$69,2,FALSE),0)</f>
        <v>0</v>
      </c>
      <c r="AG159" s="32" t="s">
        <v>572</v>
      </c>
      <c r="AH159" s="31">
        <f>IFERROR(VLOOKUP(AG159,'Начисление очков 2024'!$Q$4:$R$69,2,FALSE),0)</f>
        <v>0</v>
      </c>
      <c r="AI159" s="6" t="s">
        <v>572</v>
      </c>
      <c r="AJ159" s="28">
        <f>IFERROR(VLOOKUP(AI159,'Начисление очков 2024'!$AA$4:$AB$69,2,FALSE),0)</f>
        <v>0</v>
      </c>
      <c r="AK159" s="32" t="s">
        <v>572</v>
      </c>
      <c r="AL159" s="31">
        <f>IFERROR(VLOOKUP(AK159,'Начисление очков 2024'!$AA$4:$AB$69,2,FALSE),0)</f>
        <v>0</v>
      </c>
      <c r="AM159" s="6" t="s">
        <v>572</v>
      </c>
      <c r="AN159" s="28">
        <f>IFERROR(VLOOKUP(AM159,'Начисление очков 2023'!$AF$4:$AG$69,2,FALSE),0)</f>
        <v>0</v>
      </c>
      <c r="AO159" s="32" t="s">
        <v>572</v>
      </c>
      <c r="AP159" s="31">
        <f>ROUND(IFERROR(VLOOKUP(AO159,'Начисление очков 2024'!$G$4:$H$69,2,FALSE),0)/4,0)</f>
        <v>0</v>
      </c>
      <c r="AQ159" s="6" t="s">
        <v>572</v>
      </c>
      <c r="AR159" s="28">
        <f>IFERROR(VLOOKUP(AQ159,'Начисление очков 2024'!$AA$4:$AB$69,2,FALSE),0)</f>
        <v>0</v>
      </c>
      <c r="AS159" s="32" t="s">
        <v>572</v>
      </c>
      <c r="AT159" s="31">
        <f>IFERROR(VLOOKUP(AS159,'Начисление очков 2024'!$G$4:$H$69,2,FALSE),0)</f>
        <v>0</v>
      </c>
      <c r="AU159" s="6" t="s">
        <v>572</v>
      </c>
      <c r="AV159" s="28">
        <f>IFERROR(VLOOKUP(AU159,'Начисление очков 2023'!$V$4:$W$69,2,FALSE),0)</f>
        <v>0</v>
      </c>
      <c r="AW159" s="32" t="s">
        <v>572</v>
      </c>
      <c r="AX159" s="31">
        <f>IFERROR(VLOOKUP(AW159,'Начисление очков 2024'!$Q$4:$R$69,2,FALSE),0)</f>
        <v>0</v>
      </c>
      <c r="AY159" s="6" t="s">
        <v>572</v>
      </c>
      <c r="AZ159" s="28">
        <f>IFERROR(VLOOKUP(AY159,'Начисление очков 2024'!$AA$4:$AB$69,2,FALSE),0)</f>
        <v>0</v>
      </c>
      <c r="BA159" s="32" t="s">
        <v>572</v>
      </c>
      <c r="BB159" s="31">
        <f>ROUND(IFERROR(VLOOKUP(BA159,'Начисление очков 2024'!$G$4:$H$69,2,FALSE),0)/4,0)</f>
        <v>0</v>
      </c>
      <c r="BC159" s="6">
        <v>9</v>
      </c>
      <c r="BD159" s="28">
        <f>IFERROR(VLOOKUP(BC159,'Начисление очков 2023'!$AA$4:$AB$69,2,FALSE),0)</f>
        <v>10</v>
      </c>
      <c r="BE159" s="32" t="s">
        <v>572</v>
      </c>
      <c r="BF159" s="31">
        <f>IFERROR(VLOOKUP(BE159,'Начисление очков 2024'!$G$4:$H$69,2,FALSE),0)</f>
        <v>0</v>
      </c>
      <c r="BG159" s="6" t="s">
        <v>572</v>
      </c>
      <c r="BH159" s="28">
        <f>IFERROR(VLOOKUP(BG159,'Начисление очков 2024'!$Q$4:$R$69,2,FALSE),0)</f>
        <v>0</v>
      </c>
      <c r="BI159" s="32">
        <v>18</v>
      </c>
      <c r="BJ159" s="31">
        <f>IFERROR(VLOOKUP(BI159,'Начисление очков 2024'!$AA$4:$AB$69,2,FALSE),0)</f>
        <v>5</v>
      </c>
      <c r="BK159" s="6">
        <v>32</v>
      </c>
      <c r="BL159" s="28">
        <f>IFERROR(VLOOKUP(BK159,'Начисление очков 2023'!$V$4:$W$69,2,FALSE),0)</f>
        <v>5</v>
      </c>
      <c r="BM159" s="32" t="s">
        <v>572</v>
      </c>
      <c r="BN159" s="31">
        <f>ROUND(IFERROR(VLOOKUP(BM159,'Начисление очков 2023'!$L$4:$M$69,2,FALSE),0)/4,0)</f>
        <v>0</v>
      </c>
      <c r="BO159" s="6">
        <v>12</v>
      </c>
      <c r="BP159" s="28">
        <f>IFERROR(VLOOKUP(BO159,'Начисление очков 2023'!$AA$4:$AB$69,2,FALSE),0)</f>
        <v>8</v>
      </c>
      <c r="BQ159" s="32" t="s">
        <v>572</v>
      </c>
      <c r="BR159" s="31">
        <f>ROUND(IFERROR(VLOOKUP(BQ159,'Начисление очков 2023'!$L$4:$M$69,2,FALSE),0)/4,0)</f>
        <v>0</v>
      </c>
      <c r="BS159" s="6" t="s">
        <v>572</v>
      </c>
      <c r="BT159" s="28">
        <f>IFERROR(VLOOKUP(BS159,'Начисление очков 2023'!$AA$4:$AB$69,2,FALSE),0)</f>
        <v>0</v>
      </c>
      <c r="BU159" s="32" t="s">
        <v>572</v>
      </c>
      <c r="BV159" s="31">
        <f>IFERROR(VLOOKUP(BU159,'Начисление очков 2023'!$L$4:$M$69,2,FALSE),0)</f>
        <v>0</v>
      </c>
      <c r="BW159" s="6" t="s">
        <v>572</v>
      </c>
      <c r="BX159" s="28">
        <f>IFERROR(VLOOKUP(BW159,'Начисление очков 2023'!$AA$4:$AB$69,2,FALSE),0)</f>
        <v>0</v>
      </c>
      <c r="BY159" s="32">
        <v>5</v>
      </c>
      <c r="BZ159" s="31">
        <f>IFERROR(VLOOKUP(BY159,'Начисление очков 2023'!$AF$4:$AG$69,2,FALSE),0)</f>
        <v>9</v>
      </c>
      <c r="CA159" s="6" t="s">
        <v>572</v>
      </c>
      <c r="CB159" s="28">
        <f>IFERROR(VLOOKUP(CA159,'Начисление очков 2023'!$V$4:$W$69,2,FALSE),0)</f>
        <v>0</v>
      </c>
      <c r="CC159" s="32" t="s">
        <v>572</v>
      </c>
      <c r="CD159" s="31">
        <f>IFERROR(VLOOKUP(CC159,'Начисление очков 2023'!$AA$4:$AB$69,2,FALSE),0)</f>
        <v>0</v>
      </c>
      <c r="CE159" s="47"/>
      <c r="CF159" s="96"/>
      <c r="CG159" s="32" t="s">
        <v>572</v>
      </c>
      <c r="CH159" s="31">
        <f>IFERROR(VLOOKUP(CG159,'Начисление очков 2023'!$AA$4:$AB$69,2,FALSE),0)</f>
        <v>0</v>
      </c>
      <c r="CI159" s="6">
        <v>86</v>
      </c>
      <c r="CJ159" s="28">
        <f>IFERROR(VLOOKUP(CI159,'Начисление очков 2023_1'!$B$4:$C$117,2,FALSE),0)</f>
        <v>5</v>
      </c>
      <c r="CK159" s="32" t="s">
        <v>572</v>
      </c>
      <c r="CL159" s="31">
        <f>IFERROR(VLOOKUP(CK159,'Начисление очков 2023'!$V$4:$W$69,2,FALSE),0)</f>
        <v>0</v>
      </c>
      <c r="CM159" s="6" t="s">
        <v>572</v>
      </c>
      <c r="CN159" s="28">
        <f>IFERROR(VLOOKUP(CM159,'Начисление очков 2023'!$AF$4:$AG$69,2,FALSE),0)</f>
        <v>0</v>
      </c>
      <c r="CO159" s="32" t="s">
        <v>572</v>
      </c>
      <c r="CP159" s="31">
        <f>IFERROR(VLOOKUP(CO159,'Начисление очков 2023'!$G$4:$H$69,2,FALSE),0)</f>
        <v>0</v>
      </c>
      <c r="CQ159" s="6">
        <v>24</v>
      </c>
      <c r="CR159" s="28">
        <f>IFERROR(VLOOKUP(CQ159,'Начисление очков 2023'!$AA$4:$AB$69,2,FALSE),0)</f>
        <v>3</v>
      </c>
      <c r="CS159" s="32" t="s">
        <v>572</v>
      </c>
      <c r="CT159" s="31">
        <f>IFERROR(VLOOKUP(CS159,'Начисление очков 2023'!$Q$4:$R$69,2,FALSE),0)</f>
        <v>0</v>
      </c>
      <c r="CU159" s="6" t="s">
        <v>572</v>
      </c>
      <c r="CV159" s="28">
        <f>IFERROR(VLOOKUP(CU159,'Начисление очков 2023'!$AF$4:$AG$69,2,FALSE),0)</f>
        <v>0</v>
      </c>
      <c r="CW159" s="32" t="s">
        <v>572</v>
      </c>
      <c r="CX159" s="31">
        <f>IFERROR(VLOOKUP(CW159,'Начисление очков 2023'!$AA$4:$AB$69,2,FALSE),0)</f>
        <v>0</v>
      </c>
      <c r="CY159" s="6" t="s">
        <v>572</v>
      </c>
      <c r="CZ159" s="28">
        <f>IFERROR(VLOOKUP(CY159,'Начисление очков 2023'!$AA$4:$AB$69,2,FALSE),0)</f>
        <v>0</v>
      </c>
      <c r="DA159" s="32" t="s">
        <v>572</v>
      </c>
      <c r="DB159" s="31">
        <f>IFERROR(VLOOKUP(DA159,'Начисление очков 2023'!$L$4:$M$69,2,FALSE),0)</f>
        <v>0</v>
      </c>
      <c r="DC159" s="6" t="s">
        <v>572</v>
      </c>
      <c r="DD159" s="28">
        <f>IFERROR(VLOOKUP(DC159,'Начисление очков 2023'!$L$4:$M$69,2,FALSE),0)</f>
        <v>0</v>
      </c>
      <c r="DE159" s="32" t="s">
        <v>572</v>
      </c>
      <c r="DF159" s="31">
        <f>IFERROR(VLOOKUP(DE159,'Начисление очков 2023'!$G$4:$H$69,2,FALSE),0)</f>
        <v>0</v>
      </c>
      <c r="DG159" s="6" t="s">
        <v>572</v>
      </c>
      <c r="DH159" s="28">
        <f>IFERROR(VLOOKUP(DG159,'Начисление очков 2023'!$AA$4:$AB$69,2,FALSE),0)</f>
        <v>0</v>
      </c>
      <c r="DI159" s="32" t="s">
        <v>572</v>
      </c>
      <c r="DJ159" s="31">
        <f>IFERROR(VLOOKUP(DI159,'Начисление очков 2023'!$AF$4:$AG$69,2,FALSE),0)</f>
        <v>0</v>
      </c>
      <c r="DK159" s="6" t="s">
        <v>572</v>
      </c>
      <c r="DL159" s="28">
        <f>IFERROR(VLOOKUP(DK159,'Начисление очков 2023'!$V$4:$W$69,2,FALSE),0)</f>
        <v>0</v>
      </c>
      <c r="DM159" s="32" t="s">
        <v>572</v>
      </c>
      <c r="DN159" s="31">
        <f>IFERROR(VLOOKUP(DM159,'Начисление очков 2023'!$Q$4:$R$69,2,FALSE),0)</f>
        <v>0</v>
      </c>
      <c r="DO159" s="6" t="s">
        <v>572</v>
      </c>
      <c r="DP159" s="28">
        <f>IFERROR(VLOOKUP(DO159,'Начисление очков 2023'!$AA$4:$AB$69,2,FALSE),0)</f>
        <v>0</v>
      </c>
      <c r="DQ159" s="32">
        <v>17</v>
      </c>
      <c r="DR159" s="31">
        <f>IFERROR(VLOOKUP(DQ159,'Начисление очков 2023'!$AA$4:$AB$69,2,FALSE),0)</f>
        <v>6</v>
      </c>
      <c r="DS159" s="6">
        <v>24</v>
      </c>
      <c r="DT159" s="28">
        <f>IFERROR(VLOOKUP(DS159,'Начисление очков 2023'!$AA$4:$AB$69,2,FALSE),0)</f>
        <v>3</v>
      </c>
      <c r="DU159" s="32">
        <v>5</v>
      </c>
      <c r="DV159" s="31">
        <f>IFERROR(VLOOKUP(DU159,'Начисление очков 2023'!$AF$4:$AG$69,2,FALSE),0)</f>
        <v>9</v>
      </c>
      <c r="DW159" s="6">
        <v>32</v>
      </c>
      <c r="DX159" s="28">
        <f>IFERROR(VLOOKUP(DW159,'Начисление очков 2023'!$AA$4:$AB$69,2,FALSE),0)</f>
        <v>2</v>
      </c>
      <c r="DY159" s="32">
        <v>64</v>
      </c>
      <c r="DZ159" s="31">
        <f>IFERROR(VLOOKUP(DY159,'Начисление очков 2023'!$B$4:$C$69,2,FALSE),0)</f>
        <v>14</v>
      </c>
      <c r="EA159" s="6" t="s">
        <v>572</v>
      </c>
      <c r="EB159" s="28">
        <f>IFERROR(VLOOKUP(EA159,'Начисление очков 2023'!$AA$4:$AB$69,2,FALSE),0)</f>
        <v>0</v>
      </c>
      <c r="EC159" s="32" t="s">
        <v>572</v>
      </c>
      <c r="ED159" s="31">
        <f>IFERROR(VLOOKUP(EC159,'Начисление очков 2023'!$V$4:$W$69,2,FALSE),0)</f>
        <v>0</v>
      </c>
      <c r="EE159" s="6" t="s">
        <v>572</v>
      </c>
      <c r="EF159" s="28">
        <f>IFERROR(VLOOKUP(EE159,'Начисление очков 2023'!$AA$4:$AB$69,2,FALSE),0)</f>
        <v>0</v>
      </c>
      <c r="EG159" s="32" t="s">
        <v>572</v>
      </c>
      <c r="EH159" s="31">
        <f>IFERROR(VLOOKUP(EG159,'Начисление очков 2023'!$AA$4:$AB$69,2,FALSE),0)</f>
        <v>0</v>
      </c>
      <c r="EI159" s="6" t="s">
        <v>572</v>
      </c>
      <c r="EJ159" s="28">
        <f>IFERROR(VLOOKUP(EI159,'Начисление очков 2023'!$G$4:$H$69,2,FALSE),0)</f>
        <v>0</v>
      </c>
      <c r="EK159" s="32" t="s">
        <v>572</v>
      </c>
      <c r="EL159" s="31">
        <f>IFERROR(VLOOKUP(EK159,'Начисление очков 2023'!$V$4:$W$69,2,FALSE),0)</f>
        <v>0</v>
      </c>
      <c r="EM159" s="6" t="s">
        <v>572</v>
      </c>
      <c r="EN159" s="28">
        <f>IFERROR(VLOOKUP(EM159,'Начисление очков 2023'!$B$4:$C$101,2,FALSE),0)</f>
        <v>0</v>
      </c>
      <c r="EO159" s="32" t="s">
        <v>572</v>
      </c>
      <c r="EP159" s="31">
        <f>IFERROR(VLOOKUP(EO159,'Начисление очков 2023'!$AA$4:$AB$69,2,FALSE),0)</f>
        <v>0</v>
      </c>
      <c r="EQ159" s="6" t="s">
        <v>572</v>
      </c>
      <c r="ER159" s="28">
        <f>IFERROR(VLOOKUP(EQ159,'Начисление очков 2023'!$AF$4:$AG$69,2,FALSE),0)</f>
        <v>0</v>
      </c>
      <c r="ES159" s="32" t="s">
        <v>572</v>
      </c>
      <c r="ET159" s="31">
        <f>IFERROR(VLOOKUP(ES159,'Начисление очков 2023'!$B$4:$C$101,2,FALSE),0)</f>
        <v>0</v>
      </c>
      <c r="EU159" s="6" t="s">
        <v>572</v>
      </c>
      <c r="EV159" s="28">
        <f>IFERROR(VLOOKUP(EU159,'Начисление очков 2023'!$G$4:$H$69,2,FALSE),0)</f>
        <v>0</v>
      </c>
      <c r="EW159" s="32" t="s">
        <v>572</v>
      </c>
      <c r="EX159" s="31">
        <f>IFERROR(VLOOKUP(EW159,'Начисление очков 2023'!$AA$4:$AB$69,2,FALSE),0)</f>
        <v>0</v>
      </c>
      <c r="EY159" s="6">
        <v>24</v>
      </c>
      <c r="EZ159" s="28">
        <f>IFERROR(VLOOKUP(EY159,'Начисление очков 2023'!$AA$4:$AB$69,2,FALSE),0)</f>
        <v>3</v>
      </c>
      <c r="FA159" s="32" t="s">
        <v>572</v>
      </c>
      <c r="FB159" s="31">
        <f>IFERROR(VLOOKUP(FA159,'Начисление очков 2023'!$L$4:$M$69,2,FALSE),0)</f>
        <v>0</v>
      </c>
      <c r="FC159" s="6">
        <v>16</v>
      </c>
      <c r="FD159" s="28">
        <f>IFERROR(VLOOKUP(FC159,'Начисление очков 2023'!$AF$4:$AG$69,2,FALSE),0)</f>
        <v>4</v>
      </c>
      <c r="FE159" s="32" t="s">
        <v>572</v>
      </c>
      <c r="FF159" s="31">
        <f>IFERROR(VLOOKUP(FE159,'Начисление очков 2023'!$AA$4:$AB$69,2,FALSE),0)</f>
        <v>0</v>
      </c>
      <c r="FG159" s="6" t="s">
        <v>572</v>
      </c>
      <c r="FH159" s="28">
        <f>IFERROR(VLOOKUP(FG159,'Начисление очков 2023'!$G$4:$H$69,2,FALSE),0)</f>
        <v>0</v>
      </c>
      <c r="FI159" s="32">
        <v>24</v>
      </c>
      <c r="FJ159" s="31">
        <f>IFERROR(VLOOKUP(FI159,'Начисление очков 2023'!$AA$4:$AB$69,2,FALSE),0)</f>
        <v>3</v>
      </c>
      <c r="FK159" s="6">
        <v>24</v>
      </c>
      <c r="FL159" s="28">
        <f>IFERROR(VLOOKUP(FK159,'Начисление очков 2023'!$AA$4:$AB$69,2,FALSE),0)</f>
        <v>3</v>
      </c>
      <c r="FM159" s="32" t="s">
        <v>572</v>
      </c>
      <c r="FN159" s="31">
        <f>IFERROR(VLOOKUP(FM159,'Начисление очков 2023'!$AA$4:$AB$69,2,FALSE),0)</f>
        <v>0</v>
      </c>
      <c r="FO159" s="6">
        <v>5</v>
      </c>
      <c r="FP159" s="28">
        <f>IFERROR(VLOOKUP(FO159,'Начисление очков 2023'!$AF$4:$AG$69,2,FALSE),0)</f>
        <v>9</v>
      </c>
      <c r="FQ159" s="109">
        <v>149</v>
      </c>
      <c r="FR159" s="110" t="s">
        <v>563</v>
      </c>
      <c r="FS159" s="110"/>
      <c r="FT159" s="109">
        <v>3</v>
      </c>
      <c r="FU159" s="111"/>
      <c r="FV159" s="108">
        <v>73</v>
      </c>
      <c r="FW159" s="106">
        <v>-1</v>
      </c>
      <c r="FX159" s="107" t="s">
        <v>563</v>
      </c>
      <c r="FY159" s="108">
        <v>109</v>
      </c>
      <c r="FZ159" s="127">
        <v>12</v>
      </c>
      <c r="GA159" s="121">
        <f>IFERROR(VLOOKUP(FZ159,'Начисление очков 2023'!$AA$4:$AB$69,2,FALSE),0)</f>
        <v>8</v>
      </c>
    </row>
    <row r="160" spans="1:183" ht="15.95" customHeight="1" x14ac:dyDescent="0.25">
      <c r="B160" s="6" t="str">
        <f>IFERROR(INDEX('Ласт турнир'!$A$1:$A$96,MATCH($D160,'Ласт турнир'!$B$1:$B$96,0)),"")</f>
        <v/>
      </c>
      <c r="D160" s="39" t="s">
        <v>398</v>
      </c>
      <c r="E160" s="40">
        <f>E159+1</f>
        <v>151</v>
      </c>
      <c r="F160" s="59">
        <f>IF(FQ160=0," ",IF(FQ160-E160=0," ",FQ160-E160))</f>
        <v>-1</v>
      </c>
      <c r="G160" s="44"/>
      <c r="H160" s="54">
        <v>3</v>
      </c>
      <c r="I160" s="134"/>
      <c r="J160" s="139">
        <f>AB160+AP160+BB160+BN160+BR160+SUMPRODUCT(LARGE((T160,V160,X160,Z160,AD160,AF160,AH160,AJ160,AL160,AN160,AR160,AT160,AV160,AX160,AZ160,BD160,BF160,BH160,BJ160,BL160,BP160,BT160,BV160,BX160,BZ160,CB160,CD160,CF160,CH160,CJ160,CL160,CN160,CP160,CR160,CT160,CV160,CX160,CZ160,DB160,DD160,DF160,DH160,DJ160,DL160,DN160,DP160,DR160,DT160,DV160,DX160,DZ160,EB160,ED160,EF160,EH160,EJ160,EL160,EN160,EP160,ER160,ET160,EV160,EX160,EZ160,FB160,FD160,FF160,FH160,FJ160,FL160,FN160,FP160),{1,2,3,4,5,6,7,8}))</f>
        <v>71</v>
      </c>
      <c r="K160" s="135">
        <f>J160-FV160</f>
        <v>-2</v>
      </c>
      <c r="L160" s="140" t="str">
        <f>IF(SUMIF(S160:FP160,"&lt;0")&lt;&gt;0,SUMIF(S160:FP160,"&lt;0")*(-1)," ")</f>
        <v xml:space="preserve"> </v>
      </c>
      <c r="M160" s="141">
        <f>T160+V160+X160+Z160+AB160+AD160+AF160+AH160+AJ160+AL160+AN160+AP160+AR160+AT160+AV160+AX160+AZ160+BB160+BD160+BF160+BH160+BJ160+BL160+BN160+BP160+BR160+BT160+BV160+BX160+BZ160+CB160+CD160+CF160+CH160+CJ160+CL160+CN160+CP160+CR160+CT160+CV160+CX160+CZ160+DB160+DD160+DF160+DH160+DJ160+DL160+DN160+DP160+DR160+DT160+DV160+DX160+DZ160+EB160+ED160+EF160+EH160+EJ160+EL160+EN160+EP160+ER160+ET160+EV160+EX160+EZ160+FB160+FD160+FF160+FH160+FJ160+FL160+FN160+FP160</f>
        <v>85</v>
      </c>
      <c r="N160" s="135">
        <f>M160-FY160</f>
        <v>-9</v>
      </c>
      <c r="O160" s="136">
        <f>ROUNDUP(COUNTIF(S160:FP160,"&gt; 0")/2,0)</f>
        <v>11</v>
      </c>
      <c r="P160" s="142">
        <f>IF(O160=0,"-",IF(O160-R160&gt;8,J160/(8+R160),J160/O160))</f>
        <v>8.875</v>
      </c>
      <c r="Q160" s="145">
        <f>IF(OR(M160=0,O160=0),"-",M160/O160)</f>
        <v>7.7272727272727275</v>
      </c>
      <c r="R160" s="150">
        <f>+IF(AA160="",0,1)+IF(AO160="",0,1)++IF(BA160="",0,1)+IF(BM160="",0,1)+IF(BQ160="",0,1)</f>
        <v>0</v>
      </c>
      <c r="S160" s="6" t="s">
        <v>572</v>
      </c>
      <c r="T160" s="28">
        <f>IFERROR(VLOOKUP(S160,'Начисление очков 2024'!$AA$4:$AB$69,2,FALSE),0)</f>
        <v>0</v>
      </c>
      <c r="U160" s="32">
        <v>16</v>
      </c>
      <c r="V160" s="31">
        <f>IFERROR(VLOOKUP(U160,'Начисление очков 2024'!$AA$4:$AB$69,2,FALSE),0)</f>
        <v>7</v>
      </c>
      <c r="W160" s="6" t="s">
        <v>572</v>
      </c>
      <c r="X160" s="28">
        <f>IFERROR(VLOOKUP(W160,'Начисление очков 2024'!$L$4:$M$69,2,FALSE),0)</f>
        <v>0</v>
      </c>
      <c r="Y160" s="32" t="s">
        <v>572</v>
      </c>
      <c r="Z160" s="31">
        <f>IFERROR(VLOOKUP(Y160,'Начисление очков 2024'!$AA$4:$AB$69,2,FALSE),0)</f>
        <v>0</v>
      </c>
      <c r="AA160" s="6" t="s">
        <v>572</v>
      </c>
      <c r="AB160" s="28">
        <f>ROUND(IFERROR(VLOOKUP(AA160,'Начисление очков 2024'!$L$4:$M$69,2,FALSE),0)/4,0)</f>
        <v>0</v>
      </c>
      <c r="AC160" s="32" t="s">
        <v>572</v>
      </c>
      <c r="AD160" s="31">
        <f>IFERROR(VLOOKUP(AC160,'Начисление очков 2024'!$AA$4:$AB$69,2,FALSE),0)</f>
        <v>0</v>
      </c>
      <c r="AE160" s="6" t="s">
        <v>572</v>
      </c>
      <c r="AF160" s="28">
        <f>IFERROR(VLOOKUP(AE160,'Начисление очков 2024'!$AA$4:$AB$69,2,FALSE),0)</f>
        <v>0</v>
      </c>
      <c r="AG160" s="32" t="s">
        <v>572</v>
      </c>
      <c r="AH160" s="31">
        <f>IFERROR(VLOOKUP(AG160,'Начисление очков 2024'!$Q$4:$R$69,2,FALSE),0)</f>
        <v>0</v>
      </c>
      <c r="AI160" s="6" t="s">
        <v>572</v>
      </c>
      <c r="AJ160" s="28">
        <f>IFERROR(VLOOKUP(AI160,'Начисление очков 2024'!$AA$4:$AB$69,2,FALSE),0)</f>
        <v>0</v>
      </c>
      <c r="AK160" s="32" t="s">
        <v>572</v>
      </c>
      <c r="AL160" s="31">
        <f>IFERROR(VLOOKUP(AK160,'Начисление очков 2024'!$AA$4:$AB$69,2,FALSE),0)</f>
        <v>0</v>
      </c>
      <c r="AM160" s="6" t="s">
        <v>572</v>
      </c>
      <c r="AN160" s="28">
        <f>IFERROR(VLOOKUP(AM160,'Начисление очков 2023'!$AF$4:$AG$69,2,FALSE),0)</f>
        <v>0</v>
      </c>
      <c r="AO160" s="32" t="s">
        <v>572</v>
      </c>
      <c r="AP160" s="31">
        <f>ROUND(IFERROR(VLOOKUP(AO160,'Начисление очков 2024'!$G$4:$H$69,2,FALSE),0)/4,0)</f>
        <v>0</v>
      </c>
      <c r="AQ160" s="6" t="s">
        <v>572</v>
      </c>
      <c r="AR160" s="28">
        <f>IFERROR(VLOOKUP(AQ160,'Начисление очков 2024'!$AA$4:$AB$69,2,FALSE),0)</f>
        <v>0</v>
      </c>
      <c r="AS160" s="32" t="s">
        <v>572</v>
      </c>
      <c r="AT160" s="31">
        <f>IFERROR(VLOOKUP(AS160,'Начисление очков 2024'!$G$4:$H$69,2,FALSE),0)</f>
        <v>0</v>
      </c>
      <c r="AU160" s="6" t="s">
        <v>572</v>
      </c>
      <c r="AV160" s="28">
        <f>IFERROR(VLOOKUP(AU160,'Начисление очков 2023'!$V$4:$W$69,2,FALSE),0)</f>
        <v>0</v>
      </c>
      <c r="AW160" s="32" t="s">
        <v>572</v>
      </c>
      <c r="AX160" s="31">
        <f>IFERROR(VLOOKUP(AW160,'Начисление очков 2024'!$Q$4:$R$69,2,FALSE),0)</f>
        <v>0</v>
      </c>
      <c r="AY160" s="6" t="s">
        <v>572</v>
      </c>
      <c r="AZ160" s="28">
        <f>IFERROR(VLOOKUP(AY160,'Начисление очков 2024'!$AA$4:$AB$69,2,FALSE),0)</f>
        <v>0</v>
      </c>
      <c r="BA160" s="32" t="s">
        <v>572</v>
      </c>
      <c r="BB160" s="31">
        <f>ROUND(IFERROR(VLOOKUP(BA160,'Начисление очков 2024'!$G$4:$H$69,2,FALSE),0)/4,0)</f>
        <v>0</v>
      </c>
      <c r="BC160" s="6" t="s">
        <v>572</v>
      </c>
      <c r="BD160" s="28">
        <f>IFERROR(VLOOKUP(BC160,'Начисление очков 2023'!$AA$4:$AB$69,2,FALSE),0)</f>
        <v>0</v>
      </c>
      <c r="BE160" s="32" t="s">
        <v>572</v>
      </c>
      <c r="BF160" s="31">
        <f>IFERROR(VLOOKUP(BE160,'Начисление очков 2024'!$G$4:$H$69,2,FALSE),0)</f>
        <v>0</v>
      </c>
      <c r="BG160" s="6">
        <v>32</v>
      </c>
      <c r="BH160" s="28">
        <f>IFERROR(VLOOKUP(BG160,'Начисление очков 2024'!$Q$4:$R$69,2,FALSE),0)</f>
        <v>6</v>
      </c>
      <c r="BI160" s="32" t="s">
        <v>572</v>
      </c>
      <c r="BJ160" s="31">
        <f>IFERROR(VLOOKUP(BI160,'Начисление очков 2024'!$AA$4:$AB$69,2,FALSE),0)</f>
        <v>0</v>
      </c>
      <c r="BK160" s="6" t="s">
        <v>572</v>
      </c>
      <c r="BL160" s="28">
        <f>IFERROR(VLOOKUP(BK160,'Начисление очков 2023'!$V$4:$W$69,2,FALSE),0)</f>
        <v>0</v>
      </c>
      <c r="BM160" s="32" t="s">
        <v>572</v>
      </c>
      <c r="BN160" s="31">
        <f>ROUND(IFERROR(VLOOKUP(BM160,'Начисление очков 2023'!$L$4:$M$69,2,FALSE),0)/4,0)</f>
        <v>0</v>
      </c>
      <c r="BO160" s="6" t="s">
        <v>572</v>
      </c>
      <c r="BP160" s="28">
        <f>IFERROR(VLOOKUP(BO160,'Начисление очков 2023'!$AA$4:$AB$69,2,FALSE),0)</f>
        <v>0</v>
      </c>
      <c r="BQ160" s="32" t="s">
        <v>572</v>
      </c>
      <c r="BR160" s="31">
        <f>ROUND(IFERROR(VLOOKUP(BQ160,'Начисление очков 2023'!$L$4:$M$69,2,FALSE),0)/4,0)</f>
        <v>0</v>
      </c>
      <c r="BS160" s="6" t="s">
        <v>572</v>
      </c>
      <c r="BT160" s="28">
        <f>IFERROR(VLOOKUP(BS160,'Начисление очков 2023'!$AA$4:$AB$69,2,FALSE),0)</f>
        <v>0</v>
      </c>
      <c r="BU160" s="32" t="s">
        <v>572</v>
      </c>
      <c r="BV160" s="31">
        <f>IFERROR(VLOOKUP(BU160,'Начисление очков 2023'!$L$4:$M$69,2,FALSE),0)</f>
        <v>0</v>
      </c>
      <c r="BW160" s="6" t="s">
        <v>572</v>
      </c>
      <c r="BX160" s="28">
        <f>IFERROR(VLOOKUP(BW160,'Начисление очков 2023'!$AA$4:$AB$69,2,FALSE),0)</f>
        <v>0</v>
      </c>
      <c r="BY160" s="32">
        <v>9</v>
      </c>
      <c r="BZ160" s="31">
        <f>IFERROR(VLOOKUP(BY160,'Начисление очков 2023'!$AF$4:$AG$69,2,FALSE),0)</f>
        <v>7</v>
      </c>
      <c r="CA160" s="6" t="s">
        <v>572</v>
      </c>
      <c r="CB160" s="28">
        <f>IFERROR(VLOOKUP(CA160,'Начисление очков 2023'!$V$4:$W$69,2,FALSE),0)</f>
        <v>0</v>
      </c>
      <c r="CC160" s="32" t="s">
        <v>572</v>
      </c>
      <c r="CD160" s="31">
        <f>IFERROR(VLOOKUP(CC160,'Начисление очков 2023'!$AA$4:$AB$69,2,FALSE),0)</f>
        <v>0</v>
      </c>
      <c r="CE160" s="47"/>
      <c r="CF160" s="96"/>
      <c r="CG160" s="32" t="s">
        <v>572</v>
      </c>
      <c r="CH160" s="31">
        <f>IFERROR(VLOOKUP(CG160,'Начисление очков 2023'!$AA$4:$AB$69,2,FALSE),0)</f>
        <v>0</v>
      </c>
      <c r="CI160" s="6" t="s">
        <v>572</v>
      </c>
      <c r="CJ160" s="28">
        <f>IFERROR(VLOOKUP(CI160,'Начисление очков 2023_1'!$B$4:$C$117,2,FALSE),0)</f>
        <v>0</v>
      </c>
      <c r="CK160" s="32" t="s">
        <v>572</v>
      </c>
      <c r="CL160" s="31">
        <f>IFERROR(VLOOKUP(CK160,'Начисление очков 2023'!$V$4:$W$69,2,FALSE),0)</f>
        <v>0</v>
      </c>
      <c r="CM160" s="6" t="s">
        <v>572</v>
      </c>
      <c r="CN160" s="28">
        <f>IFERROR(VLOOKUP(CM160,'Начисление очков 2023'!$AF$4:$AG$69,2,FALSE),0)</f>
        <v>0</v>
      </c>
      <c r="CO160" s="32" t="s">
        <v>572</v>
      </c>
      <c r="CP160" s="31">
        <f>IFERROR(VLOOKUP(CO160,'Начисление очков 2023'!$G$4:$H$69,2,FALSE),0)</f>
        <v>0</v>
      </c>
      <c r="CQ160" s="6" t="s">
        <v>572</v>
      </c>
      <c r="CR160" s="28">
        <f>IFERROR(VLOOKUP(CQ160,'Начисление очков 2023'!$AA$4:$AB$69,2,FALSE),0)</f>
        <v>0</v>
      </c>
      <c r="CS160" s="32" t="s">
        <v>572</v>
      </c>
      <c r="CT160" s="31">
        <f>IFERROR(VLOOKUP(CS160,'Начисление очков 2023'!$Q$4:$R$69,2,FALSE),0)</f>
        <v>0</v>
      </c>
      <c r="CU160" s="6">
        <v>6</v>
      </c>
      <c r="CV160" s="28">
        <f>IFERROR(VLOOKUP(CU160,'Начисление очков 2023'!$AF$4:$AG$69,2,FALSE),0)</f>
        <v>8</v>
      </c>
      <c r="CW160" s="32" t="s">
        <v>572</v>
      </c>
      <c r="CX160" s="31">
        <f>IFERROR(VLOOKUP(CW160,'Начисление очков 2023'!$AA$4:$AB$69,2,FALSE),0)</f>
        <v>0</v>
      </c>
      <c r="CY160" s="6" t="s">
        <v>572</v>
      </c>
      <c r="CZ160" s="28">
        <f>IFERROR(VLOOKUP(CY160,'Начисление очков 2023'!$AA$4:$AB$69,2,FALSE),0)</f>
        <v>0</v>
      </c>
      <c r="DA160" s="32" t="s">
        <v>572</v>
      </c>
      <c r="DB160" s="31">
        <f>IFERROR(VLOOKUP(DA160,'Начисление очков 2023'!$L$4:$M$69,2,FALSE),0)</f>
        <v>0</v>
      </c>
      <c r="DC160" s="6" t="s">
        <v>572</v>
      </c>
      <c r="DD160" s="28">
        <f>IFERROR(VLOOKUP(DC160,'Начисление очков 2023'!$L$4:$M$69,2,FALSE),0)</f>
        <v>0</v>
      </c>
      <c r="DE160" s="32" t="s">
        <v>572</v>
      </c>
      <c r="DF160" s="31">
        <f>IFERROR(VLOOKUP(DE160,'Начисление очков 2023'!$G$4:$H$69,2,FALSE),0)</f>
        <v>0</v>
      </c>
      <c r="DG160" s="6" t="s">
        <v>572</v>
      </c>
      <c r="DH160" s="28">
        <f>IFERROR(VLOOKUP(DG160,'Начисление очков 2023'!$AA$4:$AB$69,2,FALSE),0)</f>
        <v>0</v>
      </c>
      <c r="DI160" s="32" t="s">
        <v>572</v>
      </c>
      <c r="DJ160" s="31">
        <f>IFERROR(VLOOKUP(DI160,'Начисление очков 2023'!$AF$4:$AG$69,2,FALSE),0)</f>
        <v>0</v>
      </c>
      <c r="DK160" s="6">
        <v>24</v>
      </c>
      <c r="DL160" s="28">
        <f>IFERROR(VLOOKUP(DK160,'Начисление очков 2023'!$V$4:$W$69,2,FALSE),0)</f>
        <v>7</v>
      </c>
      <c r="DM160" s="32" t="s">
        <v>572</v>
      </c>
      <c r="DN160" s="31">
        <f>IFERROR(VLOOKUP(DM160,'Начисление очков 2023'!$Q$4:$R$69,2,FALSE),0)</f>
        <v>0</v>
      </c>
      <c r="DO160" s="6" t="s">
        <v>572</v>
      </c>
      <c r="DP160" s="28">
        <f>IFERROR(VLOOKUP(DO160,'Начисление очков 2023'!$AA$4:$AB$69,2,FALSE),0)</f>
        <v>0</v>
      </c>
      <c r="DQ160" s="32" t="s">
        <v>572</v>
      </c>
      <c r="DR160" s="31">
        <f>IFERROR(VLOOKUP(DQ160,'Начисление очков 2023'!$AA$4:$AB$69,2,FALSE),0)</f>
        <v>0</v>
      </c>
      <c r="DS160" s="6" t="s">
        <v>572</v>
      </c>
      <c r="DT160" s="28">
        <f>IFERROR(VLOOKUP(DS160,'Начисление очков 2023'!$AA$4:$AB$69,2,FALSE),0)</f>
        <v>0</v>
      </c>
      <c r="DU160" s="32" t="s">
        <v>572</v>
      </c>
      <c r="DV160" s="31">
        <f>IFERROR(VLOOKUP(DU160,'Начисление очков 2023'!$AF$4:$AG$69,2,FALSE),0)</f>
        <v>0</v>
      </c>
      <c r="DW160" s="6" t="s">
        <v>572</v>
      </c>
      <c r="DX160" s="28">
        <f>IFERROR(VLOOKUP(DW160,'Начисление очков 2023'!$AA$4:$AB$69,2,FALSE),0)</f>
        <v>0</v>
      </c>
      <c r="DY160" s="32">
        <v>64</v>
      </c>
      <c r="DZ160" s="31">
        <f>IFERROR(VLOOKUP(DY160,'Начисление очков 2023'!$B$4:$C$69,2,FALSE),0)</f>
        <v>14</v>
      </c>
      <c r="EA160" s="6" t="s">
        <v>572</v>
      </c>
      <c r="EB160" s="28">
        <f>IFERROR(VLOOKUP(EA160,'Начисление очков 2023'!$AA$4:$AB$69,2,FALSE),0)</f>
        <v>0</v>
      </c>
      <c r="EC160" s="32" t="s">
        <v>572</v>
      </c>
      <c r="ED160" s="31">
        <f>IFERROR(VLOOKUP(EC160,'Начисление очков 2023'!$V$4:$W$69,2,FALSE),0)</f>
        <v>0</v>
      </c>
      <c r="EE160" s="6" t="s">
        <v>572</v>
      </c>
      <c r="EF160" s="28">
        <f>IFERROR(VLOOKUP(EE160,'Начисление очков 2023'!$AA$4:$AB$69,2,FALSE),0)</f>
        <v>0</v>
      </c>
      <c r="EG160" s="32" t="s">
        <v>572</v>
      </c>
      <c r="EH160" s="31">
        <f>IFERROR(VLOOKUP(EG160,'Начисление очков 2023'!$AA$4:$AB$69,2,FALSE),0)</f>
        <v>0</v>
      </c>
      <c r="EI160" s="6" t="s">
        <v>572</v>
      </c>
      <c r="EJ160" s="28">
        <f>IFERROR(VLOOKUP(EI160,'Начисление очков 2023'!$G$4:$H$69,2,FALSE),0)</f>
        <v>0</v>
      </c>
      <c r="EK160" s="32">
        <v>24</v>
      </c>
      <c r="EL160" s="31">
        <f>IFERROR(VLOOKUP(EK160,'Начисление очков 2023'!$V$4:$W$69,2,FALSE),0)</f>
        <v>7</v>
      </c>
      <c r="EM160" s="6" t="s">
        <v>572</v>
      </c>
      <c r="EN160" s="28">
        <f>IFERROR(VLOOKUP(EM160,'Начисление очков 2023'!$B$4:$C$101,2,FALSE),0)</f>
        <v>0</v>
      </c>
      <c r="EO160" s="32" t="s">
        <v>572</v>
      </c>
      <c r="EP160" s="31">
        <f>IFERROR(VLOOKUP(EO160,'Начисление очков 2023'!$AA$4:$AB$69,2,FALSE),0)</f>
        <v>0</v>
      </c>
      <c r="EQ160" s="6" t="s">
        <v>572</v>
      </c>
      <c r="ER160" s="28">
        <f>IFERROR(VLOOKUP(EQ160,'Начисление очков 2023'!$AF$4:$AG$69,2,FALSE),0)</f>
        <v>0</v>
      </c>
      <c r="ES160" s="32" t="s">
        <v>572</v>
      </c>
      <c r="ET160" s="31">
        <f>IFERROR(VLOOKUP(ES160,'Начисление очков 2023'!$B$4:$C$101,2,FALSE),0)</f>
        <v>0</v>
      </c>
      <c r="EU160" s="6" t="s">
        <v>572</v>
      </c>
      <c r="EV160" s="28">
        <f>IFERROR(VLOOKUP(EU160,'Начисление очков 2023'!$G$4:$H$69,2,FALSE),0)</f>
        <v>0</v>
      </c>
      <c r="EW160" s="32">
        <v>17</v>
      </c>
      <c r="EX160" s="31">
        <f>IFERROR(VLOOKUP(EW160,'Начисление очков 2023'!$AA$4:$AB$69,2,FALSE),0)</f>
        <v>6</v>
      </c>
      <c r="EY160" s="6" t="s">
        <v>572</v>
      </c>
      <c r="EZ160" s="28">
        <f>IFERROR(VLOOKUP(EY160,'Начисление очков 2023'!$AA$4:$AB$69,2,FALSE),0)</f>
        <v>0</v>
      </c>
      <c r="FA160" s="32">
        <v>32</v>
      </c>
      <c r="FB160" s="31">
        <f>IFERROR(VLOOKUP(FA160,'Начисление очков 2023'!$L$4:$M$69,2,FALSE),0)</f>
        <v>10</v>
      </c>
      <c r="FC160" s="6" t="s">
        <v>572</v>
      </c>
      <c r="FD160" s="28">
        <f>IFERROR(VLOOKUP(FC160,'Начисление очков 2023'!$AF$4:$AG$69,2,FALSE),0)</f>
        <v>0</v>
      </c>
      <c r="FE160" s="32" t="s">
        <v>572</v>
      </c>
      <c r="FF160" s="31">
        <f>IFERROR(VLOOKUP(FE160,'Начисление очков 2023'!$AA$4:$AB$69,2,FALSE),0)</f>
        <v>0</v>
      </c>
      <c r="FG160" s="6" t="s">
        <v>572</v>
      </c>
      <c r="FH160" s="28">
        <f>IFERROR(VLOOKUP(FG160,'Начисление очков 2023'!$G$4:$H$69,2,FALSE),0)</f>
        <v>0</v>
      </c>
      <c r="FI160" s="32">
        <v>32</v>
      </c>
      <c r="FJ160" s="31">
        <f>IFERROR(VLOOKUP(FI160,'Начисление очков 2023'!$AA$4:$AB$69,2,FALSE),0)</f>
        <v>2</v>
      </c>
      <c r="FK160" s="6">
        <v>6</v>
      </c>
      <c r="FL160" s="28">
        <f>IFERROR(VLOOKUP(FK160,'Начисление очков 2023'!$AA$4:$AB$69,2,FALSE),0)</f>
        <v>11</v>
      </c>
      <c r="FM160" s="32" t="s">
        <v>572</v>
      </c>
      <c r="FN160" s="31">
        <f>IFERROR(VLOOKUP(FM160,'Начисление очков 2023'!$AA$4:$AB$69,2,FALSE),0)</f>
        <v>0</v>
      </c>
      <c r="FO160" s="6" t="s">
        <v>572</v>
      </c>
      <c r="FP160" s="28">
        <f>IFERROR(VLOOKUP(FO160,'Начисление очков 2023'!$AF$4:$AG$69,2,FALSE),0)</f>
        <v>0</v>
      </c>
      <c r="FQ160" s="109">
        <v>150</v>
      </c>
      <c r="FR160" s="110" t="s">
        <v>563</v>
      </c>
      <c r="FS160" s="110"/>
      <c r="FT160" s="109">
        <v>3</v>
      </c>
      <c r="FU160" s="111"/>
      <c r="FV160" s="108">
        <v>73</v>
      </c>
      <c r="FW160" s="106">
        <v>0</v>
      </c>
      <c r="FX160" s="107" t="s">
        <v>563</v>
      </c>
      <c r="FY160" s="108">
        <v>94</v>
      </c>
      <c r="FZ160" s="127">
        <v>10</v>
      </c>
      <c r="GA160" s="121">
        <f>IFERROR(VLOOKUP(FZ160,'Начисление очков 2023'!$AA$4:$AB$69,2,FALSE),0)</f>
        <v>9</v>
      </c>
    </row>
    <row r="161" spans="1:183" ht="15.95" customHeight="1" x14ac:dyDescent="0.25">
      <c r="A161" s="1"/>
      <c r="B161" s="6" t="str">
        <f>IFERROR(INDEX('Ласт турнир'!$A$1:$A$96,MATCH($D161,'Ласт турнир'!$B$1:$B$96,0)),"")</f>
        <v/>
      </c>
      <c r="C161" s="1"/>
      <c r="D161" s="39" t="s">
        <v>434</v>
      </c>
      <c r="E161" s="40">
        <f>E160+1</f>
        <v>152</v>
      </c>
      <c r="F161" s="59">
        <f>IF(FQ161=0," ",IF(FQ161-E161=0," ",FQ161-E161))</f>
        <v>1</v>
      </c>
      <c r="G161" s="44"/>
      <c r="H161" s="54">
        <v>3.5</v>
      </c>
      <c r="I161" s="134"/>
      <c r="J161" s="139">
        <f>AB161+AP161+BB161+BN161+BR161+SUMPRODUCT(LARGE((T161,V161,X161,Z161,AD161,AF161,AH161,AJ161,AL161,AN161,AR161,AT161,AV161,AX161,AZ161,BD161,BF161,BH161,BJ161,BL161,BP161,BT161,BV161,BX161,BZ161,CB161,CD161,CF161,CH161,CJ161,CL161,CN161,CP161,CR161,CT161,CV161,CX161,CZ161,DB161,DD161,DF161,DH161,DJ161,DL161,DN161,DP161,DR161,DT161,DV161,DX161,DZ161,EB161,ED161,EF161,EH161,EJ161,EL161,EN161,EP161,ER161,ET161,EV161,EX161,EZ161,FB161,FD161,FF161,FH161,FJ161,FL161,FN161,FP161),{1,2,3,4,5,6,7,8}))</f>
        <v>70</v>
      </c>
      <c r="K161" s="135">
        <f>J161-FV161</f>
        <v>0</v>
      </c>
      <c r="L161" s="140">
        <f>IF(SUMIF(S161:FP161,"&lt;0")&lt;&gt;0,SUMIF(S161:FP161,"&lt;0")*(-1)," ")</f>
        <v>1</v>
      </c>
      <c r="M161" s="141">
        <f>T161+V161+X161+Z161+AB161+AD161+AF161+AH161+AJ161+AL161+AN161+AP161+AR161+AT161+AV161+AX161+AZ161+BB161+BD161+BF161+BH161+BJ161+BL161+BN161+BP161+BR161+BT161+BV161+BX161+BZ161+CB161+CD161+CF161+CH161+CJ161+CL161+CN161+CP161+CR161+CT161+CV161+CX161+CZ161+DB161+DD161+DF161+DH161+DJ161+DL161+DN161+DP161+DR161+DT161+DV161+DX161+DZ161+EB161+ED161+EF161+EH161+EJ161+EL161+EN161+EP161+ER161+ET161+EV161+EX161+EZ161+FB161+FD161+FF161+FH161+FJ161+FL161+FN161+FP161</f>
        <v>70</v>
      </c>
      <c r="N161" s="135">
        <f>M161-FY161</f>
        <v>0</v>
      </c>
      <c r="O161" s="136">
        <f>ROUNDUP(COUNTIF(S161:FP161,"&gt; 0")/2,0)</f>
        <v>8</v>
      </c>
      <c r="P161" s="142">
        <f>IF(O161=0,"-",IF(O161-R161&gt;8,J161/(8+R161),J161/O161))</f>
        <v>8.75</v>
      </c>
      <c r="Q161" s="145">
        <f>IF(OR(M161=0,O161=0),"-",M161/O161)</f>
        <v>8.75</v>
      </c>
      <c r="R161" s="150">
        <f>+IF(AA161="",0,1)+IF(AO161="",0,1)++IF(BA161="",0,1)+IF(BM161="",0,1)+IF(BQ161="",0,1)</f>
        <v>0</v>
      </c>
      <c r="S161" s="6" t="s">
        <v>572</v>
      </c>
      <c r="T161" s="28">
        <f>IFERROR(VLOOKUP(S161,'Начисление очков 2024'!$AA$4:$AB$69,2,FALSE),0)</f>
        <v>0</v>
      </c>
      <c r="U161" s="32" t="s">
        <v>572</v>
      </c>
      <c r="V161" s="31">
        <f>IFERROR(VLOOKUP(U161,'Начисление очков 2024'!$AA$4:$AB$69,2,FALSE),0)</f>
        <v>0</v>
      </c>
      <c r="W161" s="6" t="s">
        <v>572</v>
      </c>
      <c r="X161" s="28">
        <f>IFERROR(VLOOKUP(W161,'Начисление очков 2024'!$L$4:$M$69,2,FALSE),0)</f>
        <v>0</v>
      </c>
      <c r="Y161" s="32" t="s">
        <v>572</v>
      </c>
      <c r="Z161" s="31">
        <f>IFERROR(VLOOKUP(Y161,'Начисление очков 2024'!$AA$4:$AB$69,2,FALSE),0)</f>
        <v>0</v>
      </c>
      <c r="AA161" s="6" t="s">
        <v>572</v>
      </c>
      <c r="AB161" s="28">
        <f>ROUND(IFERROR(VLOOKUP(AA161,'Начисление очков 2024'!$L$4:$M$69,2,FALSE),0)/4,0)</f>
        <v>0</v>
      </c>
      <c r="AC161" s="32" t="s">
        <v>572</v>
      </c>
      <c r="AD161" s="31">
        <f>IFERROR(VLOOKUP(AC161,'Начисление очков 2024'!$AA$4:$AB$69,2,FALSE),0)</f>
        <v>0</v>
      </c>
      <c r="AE161" s="6">
        <v>24</v>
      </c>
      <c r="AF161" s="28">
        <f>IFERROR(VLOOKUP(AE161,'Начисление очков 2024'!$AA$4:$AB$69,2,FALSE),0)</f>
        <v>3</v>
      </c>
      <c r="AG161" s="32" t="s">
        <v>572</v>
      </c>
      <c r="AH161" s="31">
        <f>IFERROR(VLOOKUP(AG161,'Начисление очков 2024'!$Q$4:$R$69,2,FALSE),0)</f>
        <v>0</v>
      </c>
      <c r="AI161" s="6" t="s">
        <v>572</v>
      </c>
      <c r="AJ161" s="28">
        <f>IFERROR(VLOOKUP(AI161,'Начисление очков 2024'!$AA$4:$AB$69,2,FALSE),0)</f>
        <v>0</v>
      </c>
      <c r="AK161" s="32" t="s">
        <v>572</v>
      </c>
      <c r="AL161" s="31">
        <f>IFERROR(VLOOKUP(AK161,'Начисление очков 2024'!$AA$4:$AB$69,2,FALSE),0)</f>
        <v>0</v>
      </c>
      <c r="AM161" s="6" t="s">
        <v>572</v>
      </c>
      <c r="AN161" s="28">
        <f>IFERROR(VLOOKUP(AM161,'Начисление очков 2023'!$AF$4:$AG$69,2,FALSE),0)</f>
        <v>0</v>
      </c>
      <c r="AO161" s="32" t="s">
        <v>572</v>
      </c>
      <c r="AP161" s="31">
        <f>ROUND(IFERROR(VLOOKUP(AO161,'Начисление очков 2024'!$G$4:$H$69,2,FALSE),0)/4,0)</f>
        <v>0</v>
      </c>
      <c r="AQ161" s="6" t="s">
        <v>572</v>
      </c>
      <c r="AR161" s="28">
        <f>IFERROR(VLOOKUP(AQ161,'Начисление очков 2024'!$AA$4:$AB$69,2,FALSE),0)</f>
        <v>0</v>
      </c>
      <c r="AS161" s="32" t="s">
        <v>572</v>
      </c>
      <c r="AT161" s="31">
        <f>IFERROR(VLOOKUP(AS161,'Начисление очков 2024'!$G$4:$H$69,2,FALSE),0)</f>
        <v>0</v>
      </c>
      <c r="AU161" s="6" t="s">
        <v>572</v>
      </c>
      <c r="AV161" s="28">
        <f>IFERROR(VLOOKUP(AU161,'Начисление очков 2023'!$V$4:$W$69,2,FALSE),0)</f>
        <v>0</v>
      </c>
      <c r="AW161" s="32" t="s">
        <v>572</v>
      </c>
      <c r="AX161" s="31">
        <f>IFERROR(VLOOKUP(AW161,'Начисление очков 2024'!$Q$4:$R$69,2,FALSE),0)</f>
        <v>0</v>
      </c>
      <c r="AY161" s="6">
        <v>16</v>
      </c>
      <c r="AZ161" s="28">
        <f>IFERROR(VLOOKUP(AY161,'Начисление очков 2024'!$AA$4:$AB$69,2,FALSE),0)</f>
        <v>7</v>
      </c>
      <c r="BA161" s="32" t="s">
        <v>572</v>
      </c>
      <c r="BB161" s="31">
        <f>ROUND(IFERROR(VLOOKUP(BA161,'Начисление очков 2024'!$G$4:$H$69,2,FALSE),0)/4,0)</f>
        <v>0</v>
      </c>
      <c r="BC161" s="6" t="s">
        <v>572</v>
      </c>
      <c r="BD161" s="28">
        <f>IFERROR(VLOOKUP(BC161,'Начисление очков 2023'!$AA$4:$AB$69,2,FALSE),0)</f>
        <v>0</v>
      </c>
      <c r="BE161" s="32" t="s">
        <v>572</v>
      </c>
      <c r="BF161" s="31">
        <f>IFERROR(VLOOKUP(BE161,'Начисление очков 2024'!$G$4:$H$69,2,FALSE),0)</f>
        <v>0</v>
      </c>
      <c r="BG161" s="6" t="s">
        <v>572</v>
      </c>
      <c r="BH161" s="28">
        <f>IFERROR(VLOOKUP(BG161,'Начисление очков 2024'!$Q$4:$R$69,2,FALSE),0)</f>
        <v>0</v>
      </c>
      <c r="BI161" s="32" t="s">
        <v>572</v>
      </c>
      <c r="BJ161" s="31">
        <f>IFERROR(VLOOKUP(BI161,'Начисление очков 2024'!$AA$4:$AB$69,2,FALSE),0)</f>
        <v>0</v>
      </c>
      <c r="BK161" s="6" t="s">
        <v>572</v>
      </c>
      <c r="BL161" s="28">
        <f>IFERROR(VLOOKUP(BK161,'Начисление очков 2023'!$V$4:$W$69,2,FALSE),0)</f>
        <v>0</v>
      </c>
      <c r="BM161" s="32" t="s">
        <v>572</v>
      </c>
      <c r="BN161" s="31">
        <f>ROUND(IFERROR(VLOOKUP(BM161,'Начисление очков 2023'!$L$4:$M$69,2,FALSE),0)/4,0)</f>
        <v>0</v>
      </c>
      <c r="BO161" s="6" t="s">
        <v>572</v>
      </c>
      <c r="BP161" s="28">
        <f>IFERROR(VLOOKUP(BO161,'Начисление очков 2023'!$AA$4:$AB$69,2,FALSE),0)</f>
        <v>0</v>
      </c>
      <c r="BQ161" s="32" t="s">
        <v>572</v>
      </c>
      <c r="BR161" s="31">
        <f>ROUND(IFERROR(VLOOKUP(BQ161,'Начисление очков 2023'!$L$4:$M$69,2,FALSE),0)/4,0)</f>
        <v>0</v>
      </c>
      <c r="BS161" s="6" t="s">
        <v>572</v>
      </c>
      <c r="BT161" s="28">
        <f>IFERROR(VLOOKUP(BS161,'Начисление очков 2023'!$AA$4:$AB$69,2,FALSE),0)</f>
        <v>0</v>
      </c>
      <c r="BU161" s="32" t="s">
        <v>572</v>
      </c>
      <c r="BV161" s="31">
        <f>IFERROR(VLOOKUP(BU161,'Начисление очков 2023'!$L$4:$M$69,2,FALSE),0)</f>
        <v>0</v>
      </c>
      <c r="BW161" s="6" t="s">
        <v>572</v>
      </c>
      <c r="BX161" s="28">
        <f>IFERROR(VLOOKUP(BW161,'Начисление очков 2023'!$AA$4:$AB$69,2,FALSE),0)</f>
        <v>0</v>
      </c>
      <c r="BY161" s="32" t="s">
        <v>572</v>
      </c>
      <c r="BZ161" s="31">
        <f>IFERROR(VLOOKUP(BY161,'Начисление очков 2023'!$AF$4:$AG$69,2,FALSE),0)</f>
        <v>0</v>
      </c>
      <c r="CA161" s="6">
        <v>20</v>
      </c>
      <c r="CB161" s="28">
        <f>IFERROR(VLOOKUP(CA161,'Начисление очков 2023'!$V$4:$W$69,2,FALSE),0)</f>
        <v>10</v>
      </c>
      <c r="CC161" s="32">
        <v>16</v>
      </c>
      <c r="CD161" s="31">
        <f>IFERROR(VLOOKUP(CC161,'Начисление очков 2023'!$AA$4:$AB$69,2,FALSE),0)</f>
        <v>7</v>
      </c>
      <c r="CE161" s="47"/>
      <c r="CF161" s="96"/>
      <c r="CG161" s="32" t="s">
        <v>572</v>
      </c>
      <c r="CH161" s="31">
        <f>IFERROR(VLOOKUP(CG161,'Начисление очков 2023'!$AA$4:$AB$69,2,FALSE),0)</f>
        <v>0</v>
      </c>
      <c r="CI161" s="6" t="s">
        <v>572</v>
      </c>
      <c r="CJ161" s="28">
        <f>IFERROR(VLOOKUP(CI161,'Начисление очков 2023_1'!$B$4:$C$117,2,FALSE),0)</f>
        <v>0</v>
      </c>
      <c r="CK161" s="32" t="s">
        <v>572</v>
      </c>
      <c r="CL161" s="31">
        <f>IFERROR(VLOOKUP(CK161,'Начисление очков 2023'!$V$4:$W$69,2,FALSE),0)</f>
        <v>0</v>
      </c>
      <c r="CM161" s="6" t="s">
        <v>572</v>
      </c>
      <c r="CN161" s="28">
        <f>IFERROR(VLOOKUP(CM161,'Начисление очков 2023'!$AF$4:$AG$69,2,FALSE),0)</f>
        <v>0</v>
      </c>
      <c r="CO161" s="32" t="s">
        <v>572</v>
      </c>
      <c r="CP161" s="31">
        <f>IFERROR(VLOOKUP(CO161,'Начисление очков 2023'!$G$4:$H$69,2,FALSE),0)</f>
        <v>0</v>
      </c>
      <c r="CQ161" s="6" t="s">
        <v>572</v>
      </c>
      <c r="CR161" s="28">
        <f>IFERROR(VLOOKUP(CQ161,'Начисление очков 2023'!$AA$4:$AB$69,2,FALSE),0)</f>
        <v>0</v>
      </c>
      <c r="CS161" s="32" t="s">
        <v>572</v>
      </c>
      <c r="CT161" s="31">
        <f>IFERROR(VLOOKUP(CS161,'Начисление очков 2023'!$Q$4:$R$69,2,FALSE),0)</f>
        <v>0</v>
      </c>
      <c r="CU161" s="6" t="s">
        <v>572</v>
      </c>
      <c r="CV161" s="28">
        <f>IFERROR(VLOOKUP(CU161,'Начисление очков 2023'!$AF$4:$AG$69,2,FALSE),0)</f>
        <v>0</v>
      </c>
      <c r="CW161" s="32" t="s">
        <v>572</v>
      </c>
      <c r="CX161" s="31">
        <f>IFERROR(VLOOKUP(CW161,'Начисление очков 2023'!$AA$4:$AB$69,2,FALSE),0)</f>
        <v>0</v>
      </c>
      <c r="CY161" s="6">
        <v>9</v>
      </c>
      <c r="CZ161" s="28">
        <f>IFERROR(VLOOKUP(CY161,'Начисление очков 2023'!$AA$4:$AB$69,2,FALSE),0)</f>
        <v>10</v>
      </c>
      <c r="DA161" s="32">
        <v>32</v>
      </c>
      <c r="DB161" s="31">
        <f>IFERROR(VLOOKUP(DA161,'Начисление очков 2023'!$L$4:$M$69,2,FALSE),0)</f>
        <v>10</v>
      </c>
      <c r="DC161" s="6" t="s">
        <v>572</v>
      </c>
      <c r="DD161" s="28">
        <f>IFERROR(VLOOKUP(DC161,'Начисление очков 2023'!$L$4:$M$69,2,FALSE),0)</f>
        <v>0</v>
      </c>
      <c r="DE161" s="32" t="s">
        <v>572</v>
      </c>
      <c r="DF161" s="31">
        <f>IFERROR(VLOOKUP(DE161,'Начисление очков 2023'!$G$4:$H$69,2,FALSE),0)</f>
        <v>0</v>
      </c>
      <c r="DG161" s="6" t="s">
        <v>572</v>
      </c>
      <c r="DH161" s="28">
        <f>IFERROR(VLOOKUP(DG161,'Начисление очков 2023'!$AA$4:$AB$69,2,FALSE),0)</f>
        <v>0</v>
      </c>
      <c r="DI161" s="32" t="s">
        <v>572</v>
      </c>
      <c r="DJ161" s="31">
        <f>IFERROR(VLOOKUP(DI161,'Начисление очков 2023'!$AF$4:$AG$69,2,FALSE),0)</f>
        <v>0</v>
      </c>
      <c r="DK161" s="6" t="s">
        <v>572</v>
      </c>
      <c r="DL161" s="28">
        <f>IFERROR(VLOOKUP(DK161,'Начисление очков 2023'!$V$4:$W$69,2,FALSE),0)</f>
        <v>0</v>
      </c>
      <c r="DM161" s="32" t="s">
        <v>572</v>
      </c>
      <c r="DN161" s="31">
        <f>IFERROR(VLOOKUP(DM161,'Начисление очков 2023'!$Q$4:$R$69,2,FALSE),0)</f>
        <v>0</v>
      </c>
      <c r="DO161" s="6">
        <v>16</v>
      </c>
      <c r="DP161" s="28">
        <f>IFERROR(VLOOKUP(DO161,'Начисление очков 2023'!$AA$4:$AB$69,2,FALSE),0)</f>
        <v>7</v>
      </c>
      <c r="DQ161" s="32" t="s">
        <v>572</v>
      </c>
      <c r="DR161" s="31">
        <f>IFERROR(VLOOKUP(DQ161,'Начисление очков 2023'!$AA$4:$AB$69,2,FALSE),0)</f>
        <v>0</v>
      </c>
      <c r="DS161" s="6">
        <v>-1</v>
      </c>
      <c r="DT161" s="28">
        <f>IFERROR(VLOOKUP(DS161,'Начисление очков 2023'!$AA$4:$AB$69,2,FALSE),0)</f>
        <v>0</v>
      </c>
      <c r="DU161" s="32">
        <v>2</v>
      </c>
      <c r="DV161" s="31">
        <f>IFERROR(VLOOKUP(DU161,'Начисление очков 2023'!$AF$4:$AG$69,2,FALSE),0)</f>
        <v>16</v>
      </c>
      <c r="DW161" s="6" t="s">
        <v>572</v>
      </c>
      <c r="DX161" s="28">
        <f>IFERROR(VLOOKUP(DW161,'Начисление очков 2023'!$AA$4:$AB$69,2,FALSE),0)</f>
        <v>0</v>
      </c>
      <c r="DY161" s="32" t="s">
        <v>572</v>
      </c>
      <c r="DZ161" s="31">
        <f>IFERROR(VLOOKUP(DY161,'Начисление очков 2023'!$B$4:$C$69,2,FALSE),0)</f>
        <v>0</v>
      </c>
      <c r="EA161" s="6" t="s">
        <v>572</v>
      </c>
      <c r="EB161" s="28">
        <f>IFERROR(VLOOKUP(EA161,'Начисление очков 2023'!$AA$4:$AB$69,2,FALSE),0)</f>
        <v>0</v>
      </c>
      <c r="EC161" s="32" t="s">
        <v>572</v>
      </c>
      <c r="ED161" s="31">
        <f>IFERROR(VLOOKUP(EC161,'Начисление очков 2023'!$V$4:$W$69,2,FALSE),0)</f>
        <v>0</v>
      </c>
      <c r="EE161" s="6" t="s">
        <v>572</v>
      </c>
      <c r="EF161" s="28">
        <f>IFERROR(VLOOKUP(EE161,'Начисление очков 2023'!$AA$4:$AB$69,2,FALSE),0)</f>
        <v>0</v>
      </c>
      <c r="EG161" s="32" t="s">
        <v>572</v>
      </c>
      <c r="EH161" s="31">
        <f>IFERROR(VLOOKUP(EG161,'Начисление очков 2023'!$AA$4:$AB$69,2,FALSE),0)</f>
        <v>0</v>
      </c>
      <c r="EI161" s="6" t="s">
        <v>572</v>
      </c>
      <c r="EJ161" s="28">
        <f>IFERROR(VLOOKUP(EI161,'Начисление очков 2023'!$G$4:$H$69,2,FALSE),0)</f>
        <v>0</v>
      </c>
      <c r="EK161" s="32" t="s">
        <v>572</v>
      </c>
      <c r="EL161" s="31">
        <f>IFERROR(VLOOKUP(EK161,'Начисление очков 2023'!$V$4:$W$69,2,FALSE),0)</f>
        <v>0</v>
      </c>
      <c r="EM161" s="6" t="s">
        <v>572</v>
      </c>
      <c r="EN161" s="28">
        <f>IFERROR(VLOOKUP(EM161,'Начисление очков 2023'!$B$4:$C$101,2,FALSE),0)</f>
        <v>0</v>
      </c>
      <c r="EO161" s="32" t="s">
        <v>572</v>
      </c>
      <c r="EP161" s="31">
        <f>IFERROR(VLOOKUP(EO161,'Начисление очков 2023'!$AA$4:$AB$69,2,FALSE),0)</f>
        <v>0</v>
      </c>
      <c r="EQ161" s="6" t="s">
        <v>572</v>
      </c>
      <c r="ER161" s="28">
        <f>IFERROR(VLOOKUP(EQ161,'Начисление очков 2023'!$AF$4:$AG$69,2,FALSE),0)</f>
        <v>0</v>
      </c>
      <c r="ES161" s="32" t="s">
        <v>572</v>
      </c>
      <c r="ET161" s="31">
        <f>IFERROR(VLOOKUP(ES161,'Начисление очков 2023'!$B$4:$C$101,2,FALSE),0)</f>
        <v>0</v>
      </c>
      <c r="EU161" s="6" t="s">
        <v>572</v>
      </c>
      <c r="EV161" s="28">
        <f>IFERROR(VLOOKUP(EU161,'Начисление очков 2023'!$G$4:$H$69,2,FALSE),0)</f>
        <v>0</v>
      </c>
      <c r="EW161" s="32" t="s">
        <v>572</v>
      </c>
      <c r="EX161" s="31">
        <f>IFERROR(VLOOKUP(EW161,'Начисление очков 2023'!$AA$4:$AB$69,2,FALSE),0)</f>
        <v>0</v>
      </c>
      <c r="EY161" s="6" t="s">
        <v>572</v>
      </c>
      <c r="EZ161" s="28">
        <f>IFERROR(VLOOKUP(EY161,'Начисление очков 2023'!$AA$4:$AB$69,2,FALSE),0)</f>
        <v>0</v>
      </c>
      <c r="FA161" s="32" t="s">
        <v>572</v>
      </c>
      <c r="FB161" s="31">
        <f>IFERROR(VLOOKUP(FA161,'Начисление очков 2023'!$L$4:$M$69,2,FALSE),0)</f>
        <v>0</v>
      </c>
      <c r="FC161" s="6" t="s">
        <v>572</v>
      </c>
      <c r="FD161" s="28">
        <f>IFERROR(VLOOKUP(FC161,'Начисление очков 2023'!$AF$4:$AG$69,2,FALSE),0)</f>
        <v>0</v>
      </c>
      <c r="FE161" s="32" t="s">
        <v>572</v>
      </c>
      <c r="FF161" s="31">
        <f>IFERROR(VLOOKUP(FE161,'Начисление очков 2023'!$AA$4:$AB$69,2,FALSE),0)</f>
        <v>0</v>
      </c>
      <c r="FG161" s="6" t="s">
        <v>572</v>
      </c>
      <c r="FH161" s="28">
        <f>IFERROR(VLOOKUP(FG161,'Начисление очков 2023'!$G$4:$H$69,2,FALSE),0)</f>
        <v>0</v>
      </c>
      <c r="FI161" s="32" t="s">
        <v>572</v>
      </c>
      <c r="FJ161" s="31">
        <f>IFERROR(VLOOKUP(FI161,'Начисление очков 2023'!$AA$4:$AB$69,2,FALSE),0)</f>
        <v>0</v>
      </c>
      <c r="FK161" s="6" t="s">
        <v>572</v>
      </c>
      <c r="FL161" s="28">
        <f>IFERROR(VLOOKUP(FK161,'Начисление очков 2023'!$AA$4:$AB$69,2,FALSE),0)</f>
        <v>0</v>
      </c>
      <c r="FM161" s="32" t="s">
        <v>572</v>
      </c>
      <c r="FN161" s="31">
        <f>IFERROR(VLOOKUP(FM161,'Начисление очков 2023'!$AA$4:$AB$69,2,FALSE),0)</f>
        <v>0</v>
      </c>
      <c r="FO161" s="6" t="s">
        <v>572</v>
      </c>
      <c r="FP161" s="28">
        <f>IFERROR(VLOOKUP(FO161,'Начисление очков 2023'!$AF$4:$AG$69,2,FALSE),0)</f>
        <v>0</v>
      </c>
      <c r="FQ161" s="109">
        <v>153</v>
      </c>
      <c r="FR161" s="110" t="s">
        <v>563</v>
      </c>
      <c r="FS161" s="110"/>
      <c r="FT161" s="109">
        <v>3.5</v>
      </c>
      <c r="FU161" s="111"/>
      <c r="FV161" s="108">
        <v>70</v>
      </c>
      <c r="FW161" s="106">
        <v>0</v>
      </c>
      <c r="FX161" s="107">
        <v>1</v>
      </c>
      <c r="FY161" s="108">
        <v>70</v>
      </c>
      <c r="FZ161" s="127" t="s">
        <v>572</v>
      </c>
      <c r="GA161" s="121">
        <f>IFERROR(VLOOKUP(FZ161,'Начисление очков 2023'!$AA$4:$AB$69,2,FALSE),0)</f>
        <v>0</v>
      </c>
    </row>
    <row r="162" spans="1:183" ht="15.95" customHeight="1" x14ac:dyDescent="0.25">
      <c r="B162" s="6" t="str">
        <f>IFERROR(INDEX('Ласт турнир'!$A$1:$A$96,MATCH($D162,'Ласт турнир'!$B$1:$B$96,0)),"")</f>
        <v/>
      </c>
      <c r="D162" s="39" t="s">
        <v>83</v>
      </c>
      <c r="E162" s="40">
        <f>E161+1</f>
        <v>153</v>
      </c>
      <c r="F162" s="59">
        <f>IF(FQ162=0," ",IF(FQ162-E162=0," ",FQ162-E162))</f>
        <v>1</v>
      </c>
      <c r="G162" s="44"/>
      <c r="H162" s="54">
        <v>4.5</v>
      </c>
      <c r="I162" s="134"/>
      <c r="J162" s="139">
        <f>AB162+AP162+BB162+BN162+BR162+SUMPRODUCT(LARGE((T162,V162,X162,Z162,AD162,AF162,AH162,AJ162,AL162,AN162,AR162,AT162,AV162,AX162,AZ162,BD162,BF162,BH162,BJ162,BL162,BP162,BT162,BV162,BX162,BZ162,CB162,CD162,CF162,CH162,CJ162,CL162,CN162,CP162,CR162,CT162,CV162,CX162,CZ162,DB162,DD162,DF162,DH162,DJ162,DL162,DN162,DP162,DR162,DT162,DV162,DX162,DZ162,EB162,ED162,EF162,EH162,EJ162,EL162,EN162,EP162,ER162,ET162,EV162,EX162,EZ162,FB162,FD162,FF162,FH162,FJ162,FL162,FN162,FP162),{1,2,3,4,5,6,7,8}))</f>
        <v>69</v>
      </c>
      <c r="K162" s="135">
        <f>J162-FV162</f>
        <v>0</v>
      </c>
      <c r="L162" s="140" t="str">
        <f>IF(SUMIF(S162:FP162,"&lt;0")&lt;&gt;0,SUMIF(S162:FP162,"&lt;0")*(-1)," ")</f>
        <v xml:space="preserve"> </v>
      </c>
      <c r="M162" s="141">
        <f>T162+V162+X162+Z162+AB162+AD162+AF162+AH162+AJ162+AL162+AN162+AP162+AR162+AT162+AV162+AX162+AZ162+BB162+BD162+BF162+BH162+BJ162+BL162+BN162+BP162+BR162+BT162+BV162+BX162+BZ162+CB162+CD162+CF162+CH162+CJ162+CL162+CN162+CP162+CR162+CT162+CV162+CX162+CZ162+DB162+DD162+DF162+DH162+DJ162+DL162+DN162+DP162+DR162+DT162+DV162+DX162+DZ162+EB162+ED162+EF162+EH162+EJ162+EL162+EN162+EP162+ER162+ET162+EV162+EX162+EZ162+FB162+FD162+FF162+FH162+FJ162+FL162+FN162+FP162</f>
        <v>69</v>
      </c>
      <c r="N162" s="135">
        <f>M162-FY162</f>
        <v>0</v>
      </c>
      <c r="O162" s="136">
        <f>ROUNDUP(COUNTIF(S162:FP162,"&gt; 0")/2,0)</f>
        <v>3</v>
      </c>
      <c r="P162" s="142">
        <f>IF(O162=0,"-",IF(O162-R162&gt;8,J162/(8+R162),J162/O162))</f>
        <v>23</v>
      </c>
      <c r="Q162" s="145">
        <f>IF(OR(M162=0,O162=0),"-",M162/O162)</f>
        <v>23</v>
      </c>
      <c r="R162" s="150">
        <f>+IF(AA162="",0,1)+IF(AO162="",0,1)++IF(BA162="",0,1)+IF(BM162="",0,1)+IF(BQ162="",0,1)</f>
        <v>2</v>
      </c>
      <c r="S162" s="6" t="s">
        <v>572</v>
      </c>
      <c r="T162" s="28">
        <f>IFERROR(VLOOKUP(S162,'Начисление очков 2024'!$AA$4:$AB$69,2,FALSE),0)</f>
        <v>0</v>
      </c>
      <c r="U162" s="32" t="s">
        <v>572</v>
      </c>
      <c r="V162" s="31">
        <f>IFERROR(VLOOKUP(U162,'Начисление очков 2024'!$AA$4:$AB$69,2,FALSE),0)</f>
        <v>0</v>
      </c>
      <c r="W162" s="6" t="s">
        <v>572</v>
      </c>
      <c r="X162" s="28">
        <f>IFERROR(VLOOKUP(W162,'Начисление очков 2024'!$L$4:$M$69,2,FALSE),0)</f>
        <v>0</v>
      </c>
      <c r="Y162" s="32" t="s">
        <v>572</v>
      </c>
      <c r="Z162" s="31">
        <f>IFERROR(VLOOKUP(Y162,'Начисление очков 2024'!$AA$4:$AB$69,2,FALSE),0)</f>
        <v>0</v>
      </c>
      <c r="AA162" s="6" t="s">
        <v>572</v>
      </c>
      <c r="AB162" s="28">
        <f>ROUND(IFERROR(VLOOKUP(AA162,'Начисление очков 2024'!$L$4:$M$69,2,FALSE),0)/4,0)</f>
        <v>0</v>
      </c>
      <c r="AC162" s="32" t="s">
        <v>572</v>
      </c>
      <c r="AD162" s="31">
        <f>IFERROR(VLOOKUP(AC162,'Начисление очков 2024'!$AA$4:$AB$69,2,FALSE),0)</f>
        <v>0</v>
      </c>
      <c r="AE162" s="6" t="s">
        <v>572</v>
      </c>
      <c r="AF162" s="28">
        <f>IFERROR(VLOOKUP(AE162,'Начисление очков 2024'!$AA$4:$AB$69,2,FALSE),0)</f>
        <v>0</v>
      </c>
      <c r="AG162" s="32" t="s">
        <v>572</v>
      </c>
      <c r="AH162" s="31">
        <f>IFERROR(VLOOKUP(AG162,'Начисление очков 2024'!$Q$4:$R$69,2,FALSE),0)</f>
        <v>0</v>
      </c>
      <c r="AI162" s="6" t="s">
        <v>572</v>
      </c>
      <c r="AJ162" s="28">
        <f>IFERROR(VLOOKUP(AI162,'Начисление очков 2024'!$AA$4:$AB$69,2,FALSE),0)</f>
        <v>0</v>
      </c>
      <c r="AK162" s="32" t="s">
        <v>572</v>
      </c>
      <c r="AL162" s="31">
        <f>IFERROR(VLOOKUP(AK162,'Начисление очков 2024'!$AA$4:$AB$69,2,FALSE),0)</f>
        <v>0</v>
      </c>
      <c r="AM162" s="6" t="s">
        <v>572</v>
      </c>
      <c r="AN162" s="28">
        <f>IFERROR(VLOOKUP(AM162,'Начисление очков 2023'!$AF$4:$AG$69,2,FALSE),0)</f>
        <v>0</v>
      </c>
      <c r="AO162" s="32">
        <v>8</v>
      </c>
      <c r="AP162" s="31">
        <f>ROUND(IFERROR(VLOOKUP(AO162,'Начисление очков 2024'!$G$4:$H$69,2,FALSE),0)/4,0)</f>
        <v>28</v>
      </c>
      <c r="AQ162" s="6" t="s">
        <v>572</v>
      </c>
      <c r="AR162" s="28">
        <f>IFERROR(VLOOKUP(AQ162,'Начисление очков 2024'!$AA$4:$AB$69,2,FALSE),0)</f>
        <v>0</v>
      </c>
      <c r="AS162" s="32" t="s">
        <v>572</v>
      </c>
      <c r="AT162" s="31">
        <f>IFERROR(VLOOKUP(AS162,'Начисление очков 2024'!$G$4:$H$69,2,FALSE),0)</f>
        <v>0</v>
      </c>
      <c r="AU162" s="6" t="s">
        <v>572</v>
      </c>
      <c r="AV162" s="28">
        <f>IFERROR(VLOOKUP(AU162,'Начисление очков 2023'!$V$4:$W$69,2,FALSE),0)</f>
        <v>0</v>
      </c>
      <c r="AW162" s="32" t="s">
        <v>572</v>
      </c>
      <c r="AX162" s="31">
        <f>IFERROR(VLOOKUP(AW162,'Начисление очков 2024'!$Q$4:$R$69,2,FALSE),0)</f>
        <v>0</v>
      </c>
      <c r="AY162" s="6" t="s">
        <v>572</v>
      </c>
      <c r="AZ162" s="28">
        <f>IFERROR(VLOOKUP(AY162,'Начисление очков 2024'!$AA$4:$AB$69,2,FALSE),0)</f>
        <v>0</v>
      </c>
      <c r="BA162" s="32">
        <v>16</v>
      </c>
      <c r="BB162" s="31">
        <f>ROUND(IFERROR(VLOOKUP(BA162,'Начисление очков 2024'!$G$4:$H$69,2,FALSE),0)/4,0)</f>
        <v>14</v>
      </c>
      <c r="BC162" s="6" t="s">
        <v>572</v>
      </c>
      <c r="BD162" s="28">
        <f>IFERROR(VLOOKUP(BC162,'Начисление очков 2023'!$AA$4:$AB$69,2,FALSE),0)</f>
        <v>0</v>
      </c>
      <c r="BE162" s="32" t="s">
        <v>572</v>
      </c>
      <c r="BF162" s="31">
        <f>IFERROR(VLOOKUP(BE162,'Начисление очков 2024'!$G$4:$H$69,2,FALSE),0)</f>
        <v>0</v>
      </c>
      <c r="BG162" s="6" t="s">
        <v>572</v>
      </c>
      <c r="BH162" s="28">
        <f>IFERROR(VLOOKUP(BG162,'Начисление очков 2024'!$Q$4:$R$69,2,FALSE),0)</f>
        <v>0</v>
      </c>
      <c r="BI162" s="32" t="s">
        <v>572</v>
      </c>
      <c r="BJ162" s="31">
        <f>IFERROR(VLOOKUP(BI162,'Начисление очков 2024'!$AA$4:$AB$69,2,FALSE),0)</f>
        <v>0</v>
      </c>
      <c r="BK162" s="6" t="s">
        <v>572</v>
      </c>
      <c r="BL162" s="28">
        <f>IFERROR(VLOOKUP(BK162,'Начисление очков 2023'!$V$4:$W$69,2,FALSE),0)</f>
        <v>0</v>
      </c>
      <c r="BM162" s="32" t="s">
        <v>572</v>
      </c>
      <c r="BN162" s="31">
        <f>ROUND(IFERROR(VLOOKUP(BM162,'Начисление очков 2023'!$L$4:$M$69,2,FALSE),0)/4,0)</f>
        <v>0</v>
      </c>
      <c r="BO162" s="6" t="s">
        <v>572</v>
      </c>
      <c r="BP162" s="28">
        <f>IFERROR(VLOOKUP(BO162,'Начисление очков 2023'!$AA$4:$AB$69,2,FALSE),0)</f>
        <v>0</v>
      </c>
      <c r="BQ162" s="32" t="s">
        <v>572</v>
      </c>
      <c r="BR162" s="31">
        <f>ROUND(IFERROR(VLOOKUP(BQ162,'Начисление очков 2023'!$L$4:$M$69,2,FALSE),0)/4,0)</f>
        <v>0</v>
      </c>
      <c r="BS162" s="6" t="s">
        <v>572</v>
      </c>
      <c r="BT162" s="28">
        <f>IFERROR(VLOOKUP(BS162,'Начисление очков 2023'!$AA$4:$AB$69,2,FALSE),0)</f>
        <v>0</v>
      </c>
      <c r="BU162" s="32" t="s">
        <v>572</v>
      </c>
      <c r="BV162" s="31">
        <f>IFERROR(VLOOKUP(BU162,'Начисление очков 2023'!$L$4:$M$69,2,FALSE),0)</f>
        <v>0</v>
      </c>
      <c r="BW162" s="6" t="s">
        <v>572</v>
      </c>
      <c r="BX162" s="28">
        <f>IFERROR(VLOOKUP(BW162,'Начисление очков 2023'!$AA$4:$AB$69,2,FALSE),0)</f>
        <v>0</v>
      </c>
      <c r="BY162" s="32" t="s">
        <v>572</v>
      </c>
      <c r="BZ162" s="31">
        <f>IFERROR(VLOOKUP(BY162,'Начисление очков 2023'!$AF$4:$AG$69,2,FALSE),0)</f>
        <v>0</v>
      </c>
      <c r="CA162" s="6" t="s">
        <v>572</v>
      </c>
      <c r="CB162" s="28">
        <f>IFERROR(VLOOKUP(CA162,'Начисление очков 2023'!$V$4:$W$69,2,FALSE),0)</f>
        <v>0</v>
      </c>
      <c r="CC162" s="32" t="s">
        <v>572</v>
      </c>
      <c r="CD162" s="31">
        <f>IFERROR(VLOOKUP(CC162,'Начисление очков 2023'!$AA$4:$AB$69,2,FALSE),0)</f>
        <v>0</v>
      </c>
      <c r="CE162" s="47"/>
      <c r="CF162" s="96"/>
      <c r="CG162" s="32" t="s">
        <v>572</v>
      </c>
      <c r="CH162" s="31">
        <f>IFERROR(VLOOKUP(CG162,'Начисление очков 2023'!$AA$4:$AB$69,2,FALSE),0)</f>
        <v>0</v>
      </c>
      <c r="CI162" s="6" t="s">
        <v>572</v>
      </c>
      <c r="CJ162" s="28">
        <f>IFERROR(VLOOKUP(CI162,'Начисление очков 2023_1'!$B$4:$C$117,2,FALSE),0)</f>
        <v>0</v>
      </c>
      <c r="CK162" s="32" t="s">
        <v>572</v>
      </c>
      <c r="CL162" s="31">
        <f>IFERROR(VLOOKUP(CK162,'Начисление очков 2023'!$V$4:$W$69,2,FALSE),0)</f>
        <v>0</v>
      </c>
      <c r="CM162" s="6" t="s">
        <v>572</v>
      </c>
      <c r="CN162" s="28">
        <f>IFERROR(VLOOKUP(CM162,'Начисление очков 2023'!$AF$4:$AG$69,2,FALSE),0)</f>
        <v>0</v>
      </c>
      <c r="CO162" s="32" t="s">
        <v>572</v>
      </c>
      <c r="CP162" s="31">
        <f>IFERROR(VLOOKUP(CO162,'Начисление очков 2023'!$G$4:$H$69,2,FALSE),0)</f>
        <v>0</v>
      </c>
      <c r="CQ162" s="6" t="s">
        <v>572</v>
      </c>
      <c r="CR162" s="28">
        <f>IFERROR(VLOOKUP(CQ162,'Начисление очков 2023'!$AA$4:$AB$69,2,FALSE),0)</f>
        <v>0</v>
      </c>
      <c r="CS162" s="32" t="s">
        <v>572</v>
      </c>
      <c r="CT162" s="31">
        <f>IFERROR(VLOOKUP(CS162,'Начисление очков 2023'!$Q$4:$R$69,2,FALSE),0)</f>
        <v>0</v>
      </c>
      <c r="CU162" s="6" t="s">
        <v>572</v>
      </c>
      <c r="CV162" s="28">
        <f>IFERROR(VLOOKUP(CU162,'Начисление очков 2023'!$AF$4:$AG$69,2,FALSE),0)</f>
        <v>0</v>
      </c>
      <c r="CW162" s="32" t="s">
        <v>572</v>
      </c>
      <c r="CX162" s="31">
        <f>IFERROR(VLOOKUP(CW162,'Начисление очков 2023'!$AA$4:$AB$69,2,FALSE),0)</f>
        <v>0</v>
      </c>
      <c r="CY162" s="6" t="s">
        <v>572</v>
      </c>
      <c r="CZ162" s="28">
        <f>IFERROR(VLOOKUP(CY162,'Начисление очков 2023'!$AA$4:$AB$69,2,FALSE),0)</f>
        <v>0</v>
      </c>
      <c r="DA162" s="32" t="s">
        <v>572</v>
      </c>
      <c r="DB162" s="31">
        <f>IFERROR(VLOOKUP(DA162,'Начисление очков 2023'!$L$4:$M$69,2,FALSE),0)</f>
        <v>0</v>
      </c>
      <c r="DC162" s="6" t="s">
        <v>572</v>
      </c>
      <c r="DD162" s="28">
        <f>IFERROR(VLOOKUP(DC162,'Начисление очков 2023'!$L$4:$M$69,2,FALSE),0)</f>
        <v>0</v>
      </c>
      <c r="DE162" s="32" t="s">
        <v>572</v>
      </c>
      <c r="DF162" s="31">
        <f>IFERROR(VLOOKUP(DE162,'Начисление очков 2023'!$G$4:$H$69,2,FALSE),0)</f>
        <v>0</v>
      </c>
      <c r="DG162" s="6" t="s">
        <v>572</v>
      </c>
      <c r="DH162" s="28">
        <f>IFERROR(VLOOKUP(DG162,'Начисление очков 2023'!$AA$4:$AB$69,2,FALSE),0)</f>
        <v>0</v>
      </c>
      <c r="DI162" s="32" t="s">
        <v>572</v>
      </c>
      <c r="DJ162" s="31">
        <f>IFERROR(VLOOKUP(DI162,'Начисление очков 2023'!$AF$4:$AG$69,2,FALSE),0)</f>
        <v>0</v>
      </c>
      <c r="DK162" s="6" t="s">
        <v>572</v>
      </c>
      <c r="DL162" s="28">
        <f>IFERROR(VLOOKUP(DK162,'Начисление очков 2023'!$V$4:$W$69,2,FALSE),0)</f>
        <v>0</v>
      </c>
      <c r="DM162" s="32" t="s">
        <v>572</v>
      </c>
      <c r="DN162" s="31">
        <f>IFERROR(VLOOKUP(DM162,'Начисление очков 2023'!$Q$4:$R$69,2,FALSE),0)</f>
        <v>0</v>
      </c>
      <c r="DO162" s="6" t="s">
        <v>572</v>
      </c>
      <c r="DP162" s="28">
        <f>IFERROR(VLOOKUP(DO162,'Начисление очков 2023'!$AA$4:$AB$69,2,FALSE),0)</f>
        <v>0</v>
      </c>
      <c r="DQ162" s="32" t="s">
        <v>572</v>
      </c>
      <c r="DR162" s="31">
        <f>IFERROR(VLOOKUP(DQ162,'Начисление очков 2023'!$AA$4:$AB$69,2,FALSE),0)</f>
        <v>0</v>
      </c>
      <c r="DS162" s="6" t="s">
        <v>572</v>
      </c>
      <c r="DT162" s="28">
        <f>IFERROR(VLOOKUP(DS162,'Начисление очков 2023'!$AA$4:$AB$69,2,FALSE),0)</f>
        <v>0</v>
      </c>
      <c r="DU162" s="32" t="s">
        <v>572</v>
      </c>
      <c r="DV162" s="31">
        <f>IFERROR(VLOOKUP(DU162,'Начисление очков 2023'!$AF$4:$AG$69,2,FALSE),0)</f>
        <v>0</v>
      </c>
      <c r="DW162" s="6" t="s">
        <v>572</v>
      </c>
      <c r="DX162" s="28">
        <f>IFERROR(VLOOKUP(DW162,'Начисление очков 2023'!$AA$4:$AB$69,2,FALSE),0)</f>
        <v>0</v>
      </c>
      <c r="DY162" s="32" t="s">
        <v>572</v>
      </c>
      <c r="DZ162" s="31">
        <f>IFERROR(VLOOKUP(DY162,'Начисление очков 2023'!$B$4:$C$69,2,FALSE),0)</f>
        <v>0</v>
      </c>
      <c r="EA162" s="6" t="s">
        <v>572</v>
      </c>
      <c r="EB162" s="28">
        <f>IFERROR(VLOOKUP(EA162,'Начисление очков 2023'!$AA$4:$AB$69,2,FALSE),0)</f>
        <v>0</v>
      </c>
      <c r="EC162" s="32" t="s">
        <v>572</v>
      </c>
      <c r="ED162" s="31">
        <f>IFERROR(VLOOKUP(EC162,'Начисление очков 2023'!$V$4:$W$69,2,FALSE),0)</f>
        <v>0</v>
      </c>
      <c r="EE162" s="6" t="s">
        <v>572</v>
      </c>
      <c r="EF162" s="28">
        <f>IFERROR(VLOOKUP(EE162,'Начисление очков 2023'!$AA$4:$AB$69,2,FALSE),0)</f>
        <v>0</v>
      </c>
      <c r="EG162" s="32" t="s">
        <v>572</v>
      </c>
      <c r="EH162" s="31">
        <f>IFERROR(VLOOKUP(EG162,'Начисление очков 2023'!$AA$4:$AB$69,2,FALSE),0)</f>
        <v>0</v>
      </c>
      <c r="EI162" s="6" t="s">
        <v>572</v>
      </c>
      <c r="EJ162" s="28">
        <f>IFERROR(VLOOKUP(EI162,'Начисление очков 2023'!$G$4:$H$69,2,FALSE),0)</f>
        <v>0</v>
      </c>
      <c r="EK162" s="32" t="s">
        <v>572</v>
      </c>
      <c r="EL162" s="31">
        <f>IFERROR(VLOOKUP(EK162,'Начисление очков 2023'!$V$4:$W$69,2,FALSE),0)</f>
        <v>0</v>
      </c>
      <c r="EM162" s="6">
        <v>36</v>
      </c>
      <c r="EN162" s="28">
        <f>IFERROR(VLOOKUP(EM162,'Начисление очков 2023'!$B$4:$C$101,2,FALSE),0)</f>
        <v>27</v>
      </c>
      <c r="EO162" s="32" t="s">
        <v>572</v>
      </c>
      <c r="EP162" s="31">
        <f>IFERROR(VLOOKUP(EO162,'Начисление очков 2023'!$AA$4:$AB$69,2,FALSE),0)</f>
        <v>0</v>
      </c>
      <c r="EQ162" s="6" t="s">
        <v>572</v>
      </c>
      <c r="ER162" s="28">
        <f>IFERROR(VLOOKUP(EQ162,'Начисление очков 2023'!$AF$4:$AG$69,2,FALSE),0)</f>
        <v>0</v>
      </c>
      <c r="ES162" s="32" t="s">
        <v>572</v>
      </c>
      <c r="ET162" s="31">
        <f>IFERROR(VLOOKUP(ES162,'Начисление очков 2023'!$B$4:$C$101,2,FALSE),0)</f>
        <v>0</v>
      </c>
      <c r="EU162" s="6" t="s">
        <v>572</v>
      </c>
      <c r="EV162" s="28">
        <f>IFERROR(VLOOKUP(EU162,'Начисление очков 2023'!$G$4:$H$69,2,FALSE),0)</f>
        <v>0</v>
      </c>
      <c r="EW162" s="32" t="s">
        <v>572</v>
      </c>
      <c r="EX162" s="31">
        <f>IFERROR(VLOOKUP(EW162,'Начисление очков 2023'!$AA$4:$AB$69,2,FALSE),0)</f>
        <v>0</v>
      </c>
      <c r="EY162" s="6" t="s">
        <v>572</v>
      </c>
      <c r="EZ162" s="28">
        <f>IFERROR(VLOOKUP(EY162,'Начисление очков 2023'!$AA$4:$AB$69,2,FALSE),0)</f>
        <v>0</v>
      </c>
      <c r="FA162" s="32" t="s">
        <v>572</v>
      </c>
      <c r="FB162" s="31">
        <f>IFERROR(VLOOKUP(FA162,'Начисление очков 2023'!$L$4:$M$69,2,FALSE),0)</f>
        <v>0</v>
      </c>
      <c r="FC162" s="6" t="s">
        <v>572</v>
      </c>
      <c r="FD162" s="28">
        <f>IFERROR(VLOOKUP(FC162,'Начисление очков 2023'!$AF$4:$AG$69,2,FALSE),0)</f>
        <v>0</v>
      </c>
      <c r="FE162" s="32" t="s">
        <v>572</v>
      </c>
      <c r="FF162" s="31">
        <f>IFERROR(VLOOKUP(FE162,'Начисление очков 2023'!$AA$4:$AB$69,2,FALSE),0)</f>
        <v>0</v>
      </c>
      <c r="FG162" s="6" t="s">
        <v>572</v>
      </c>
      <c r="FH162" s="28">
        <f>IFERROR(VLOOKUP(FG162,'Начисление очков 2023'!$G$4:$H$69,2,FALSE),0)</f>
        <v>0</v>
      </c>
      <c r="FI162" s="32" t="s">
        <v>572</v>
      </c>
      <c r="FJ162" s="31">
        <f>IFERROR(VLOOKUP(FI162,'Начисление очков 2023'!$AA$4:$AB$69,2,FALSE),0)</f>
        <v>0</v>
      </c>
      <c r="FK162" s="6" t="s">
        <v>572</v>
      </c>
      <c r="FL162" s="28">
        <f>IFERROR(VLOOKUP(FK162,'Начисление очков 2023'!$AA$4:$AB$69,2,FALSE),0)</f>
        <v>0</v>
      </c>
      <c r="FM162" s="32" t="s">
        <v>572</v>
      </c>
      <c r="FN162" s="31">
        <f>IFERROR(VLOOKUP(FM162,'Начисление очков 2023'!$AA$4:$AB$69,2,FALSE),0)</f>
        <v>0</v>
      </c>
      <c r="FO162" s="6" t="s">
        <v>572</v>
      </c>
      <c r="FP162" s="28">
        <f>IFERROR(VLOOKUP(FO162,'Начисление очков 2023'!$AF$4:$AG$69,2,FALSE),0)</f>
        <v>0</v>
      </c>
      <c r="FQ162" s="109">
        <v>154</v>
      </c>
      <c r="FR162" s="110" t="s">
        <v>563</v>
      </c>
      <c r="FS162" s="110"/>
      <c r="FT162" s="109">
        <v>4.5</v>
      </c>
      <c r="FU162" s="111"/>
      <c r="FV162" s="108">
        <v>69</v>
      </c>
      <c r="FW162" s="106">
        <v>0</v>
      </c>
      <c r="FX162" s="107" t="s">
        <v>563</v>
      </c>
      <c r="FY162" s="108">
        <v>69</v>
      </c>
      <c r="FZ162" s="127" t="s">
        <v>572</v>
      </c>
      <c r="GA162" s="121">
        <f>IFERROR(VLOOKUP(FZ162,'Начисление очков 2023'!$AA$4:$AB$69,2,FALSE),0)</f>
        <v>0</v>
      </c>
    </row>
    <row r="163" spans="1:183" ht="15.95" customHeight="1" x14ac:dyDescent="0.25">
      <c r="B163" s="6" t="str">
        <f>IFERROR(INDEX('Ласт турнир'!$A$1:$A$96,MATCH($D163,'Ласт турнир'!$B$1:$B$96,0)),"")</f>
        <v/>
      </c>
      <c r="D163" s="39" t="s">
        <v>377</v>
      </c>
      <c r="E163" s="40">
        <f>E162+1</f>
        <v>154</v>
      </c>
      <c r="F163" s="59">
        <f>IF(FQ163=0," ",IF(FQ163-E163=0," ",FQ163-E163))</f>
        <v>1</v>
      </c>
      <c r="G163" s="44"/>
      <c r="H163" s="54">
        <v>3</v>
      </c>
      <c r="I163" s="134"/>
      <c r="J163" s="139">
        <f>AB163+AP163+BB163+BN163+BR163+SUMPRODUCT(LARGE((T163,V163,X163,Z163,AD163,AF163,AH163,AJ163,AL163,AN163,AR163,AT163,AV163,AX163,AZ163,BD163,BF163,BH163,BJ163,BL163,BP163,BT163,BV163,BX163,BZ163,CB163,CD163,CF163,CH163,CJ163,CL163,CN163,CP163,CR163,CT163,CV163,CX163,CZ163,DB163,DD163,DF163,DH163,DJ163,DL163,DN163,DP163,DR163,DT163,DV163,DX163,DZ163,EB163,ED163,EF163,EH163,EJ163,EL163,EN163,EP163,ER163,ET163,EV163,EX163,EZ163,FB163,FD163,FF163,FH163,FJ163,FL163,FN163,FP163),{1,2,3,4,5,6,7,8}))</f>
        <v>69</v>
      </c>
      <c r="K163" s="135">
        <f>J163-FV163</f>
        <v>0</v>
      </c>
      <c r="L163" s="140">
        <f>IF(SUMIF(S163:FP163,"&lt;0")&lt;&gt;0,SUMIF(S163:FP163,"&lt;0")*(-1)," ")</f>
        <v>1</v>
      </c>
      <c r="M163" s="141">
        <f>T163+V163+X163+Z163+AB163+AD163+AF163+AH163+AJ163+AL163+AN163+AP163+AR163+AT163+AV163+AX163+AZ163+BB163+BD163+BF163+BH163+BJ163+BL163+BN163+BP163+BR163+BT163+BV163+BX163+BZ163+CB163+CD163+CF163+CH163+CJ163+CL163+CN163+CP163+CR163+CT163+CV163+CX163+CZ163+DB163+DD163+DF163+DH163+DJ163+DL163+DN163+DP163+DR163+DT163+DV163+DX163+DZ163+EB163+ED163+EF163+EH163+EJ163+EL163+EN163+EP163+ER163+ET163+EV163+EX163+EZ163+FB163+FD163+FF163+FH163+FJ163+FL163+FN163+FP163</f>
        <v>77</v>
      </c>
      <c r="N163" s="135">
        <f>M163-FY163</f>
        <v>0</v>
      </c>
      <c r="O163" s="136">
        <f>ROUNDUP(COUNTIF(S163:FP163,"&gt; 0")/2,0)</f>
        <v>13</v>
      </c>
      <c r="P163" s="142">
        <f>IF(O163=0,"-",IF(O163-R163&gt;8,J163/(8+R163),J163/O163))</f>
        <v>6.9</v>
      </c>
      <c r="Q163" s="145">
        <f>IF(OR(M163=0,O163=0),"-",M163/O163)</f>
        <v>5.9230769230769234</v>
      </c>
      <c r="R163" s="150">
        <f>+IF(AA163="",0,1)+IF(AO163="",0,1)++IF(BA163="",0,1)+IF(BM163="",0,1)+IF(BQ163="",0,1)</f>
        <v>2</v>
      </c>
      <c r="S163" s="6" t="s">
        <v>572</v>
      </c>
      <c r="T163" s="28">
        <f>IFERROR(VLOOKUP(S163,'Начисление очков 2024'!$AA$4:$AB$69,2,FALSE),0)</f>
        <v>0</v>
      </c>
      <c r="U163" s="32" t="s">
        <v>572</v>
      </c>
      <c r="V163" s="31">
        <f>IFERROR(VLOOKUP(U163,'Начисление очков 2024'!$AA$4:$AB$69,2,FALSE),0)</f>
        <v>0</v>
      </c>
      <c r="W163" s="6" t="s">
        <v>572</v>
      </c>
      <c r="X163" s="28">
        <f>IFERROR(VLOOKUP(W163,'Начисление очков 2024'!$L$4:$M$69,2,FALSE),0)</f>
        <v>0</v>
      </c>
      <c r="Y163" s="32" t="s">
        <v>572</v>
      </c>
      <c r="Z163" s="31">
        <f>IFERROR(VLOOKUP(Y163,'Начисление очков 2024'!$AA$4:$AB$69,2,FALSE),0)</f>
        <v>0</v>
      </c>
      <c r="AA163" s="6">
        <v>32</v>
      </c>
      <c r="AB163" s="28">
        <f>ROUND(IFERROR(VLOOKUP(AA163,'Начисление очков 2024'!$L$4:$M$69,2,FALSE),0)/4,0)</f>
        <v>3</v>
      </c>
      <c r="AC163" s="32" t="s">
        <v>572</v>
      </c>
      <c r="AD163" s="31">
        <f>IFERROR(VLOOKUP(AC163,'Начисление очков 2024'!$AA$4:$AB$69,2,FALSE),0)</f>
        <v>0</v>
      </c>
      <c r="AE163" s="6" t="s">
        <v>572</v>
      </c>
      <c r="AF163" s="28">
        <f>IFERROR(VLOOKUP(AE163,'Начисление очков 2024'!$AA$4:$AB$69,2,FALSE),0)</f>
        <v>0</v>
      </c>
      <c r="AG163" s="32">
        <v>40</v>
      </c>
      <c r="AH163" s="31">
        <f>IFERROR(VLOOKUP(AG163,'Начисление очков 2024'!$Q$4:$R$69,2,FALSE),0)</f>
        <v>4</v>
      </c>
      <c r="AI163" s="6" t="s">
        <v>572</v>
      </c>
      <c r="AJ163" s="28">
        <f>IFERROR(VLOOKUP(AI163,'Начисление очков 2024'!$AA$4:$AB$69,2,FALSE),0)</f>
        <v>0</v>
      </c>
      <c r="AK163" s="32" t="s">
        <v>572</v>
      </c>
      <c r="AL163" s="31">
        <f>IFERROR(VLOOKUP(AK163,'Начисление очков 2024'!$AA$4:$AB$69,2,FALSE),0)</f>
        <v>0</v>
      </c>
      <c r="AM163" s="6" t="s">
        <v>572</v>
      </c>
      <c r="AN163" s="28">
        <f>IFERROR(VLOOKUP(AM163,'Начисление очков 2023'!$AF$4:$AG$69,2,FALSE),0)</f>
        <v>0</v>
      </c>
      <c r="AO163" s="32" t="s">
        <v>572</v>
      </c>
      <c r="AP163" s="31">
        <f>ROUND(IFERROR(VLOOKUP(AO163,'Начисление очков 2024'!$G$4:$H$69,2,FALSE),0)/4,0)</f>
        <v>0</v>
      </c>
      <c r="AQ163" s="6" t="s">
        <v>572</v>
      </c>
      <c r="AR163" s="28">
        <f>IFERROR(VLOOKUP(AQ163,'Начисление очков 2024'!$AA$4:$AB$69,2,FALSE),0)</f>
        <v>0</v>
      </c>
      <c r="AS163" s="32" t="s">
        <v>572</v>
      </c>
      <c r="AT163" s="31">
        <f>IFERROR(VLOOKUP(AS163,'Начисление очков 2024'!$G$4:$H$69,2,FALSE),0)</f>
        <v>0</v>
      </c>
      <c r="AU163" s="6">
        <v>32</v>
      </c>
      <c r="AV163" s="28">
        <f>IFERROR(VLOOKUP(AU163,'Начисление очков 2023'!$V$4:$W$69,2,FALSE),0)</f>
        <v>5</v>
      </c>
      <c r="AW163" s="32" t="s">
        <v>572</v>
      </c>
      <c r="AX163" s="31">
        <f>IFERROR(VLOOKUP(AW163,'Начисление очков 2024'!$Q$4:$R$69,2,FALSE),0)</f>
        <v>0</v>
      </c>
      <c r="AY163" s="6" t="s">
        <v>572</v>
      </c>
      <c r="AZ163" s="28">
        <f>IFERROR(VLOOKUP(AY163,'Начисление очков 2024'!$AA$4:$AB$69,2,FALSE),0)</f>
        <v>0</v>
      </c>
      <c r="BA163" s="32">
        <v>25</v>
      </c>
      <c r="BB163" s="31">
        <f>ROUND(IFERROR(VLOOKUP(BA163,'Начисление очков 2024'!$G$4:$H$69,2,FALSE),0)/4,0)</f>
        <v>5</v>
      </c>
      <c r="BC163" s="6" t="s">
        <v>572</v>
      </c>
      <c r="BD163" s="28">
        <f>IFERROR(VLOOKUP(BC163,'Начисление очков 2023'!$AA$4:$AB$69,2,FALSE),0)</f>
        <v>0</v>
      </c>
      <c r="BE163" s="32" t="s">
        <v>572</v>
      </c>
      <c r="BF163" s="31">
        <f>IFERROR(VLOOKUP(BE163,'Начисление очков 2024'!$G$4:$H$69,2,FALSE),0)</f>
        <v>0</v>
      </c>
      <c r="BG163" s="6">
        <v>24</v>
      </c>
      <c r="BH163" s="28">
        <f>IFERROR(VLOOKUP(BG163,'Начисление очков 2024'!$Q$4:$R$69,2,FALSE),0)</f>
        <v>8</v>
      </c>
      <c r="BI163" s="32" t="s">
        <v>572</v>
      </c>
      <c r="BJ163" s="31">
        <f>IFERROR(VLOOKUP(BI163,'Начисление очков 2024'!$AA$4:$AB$69,2,FALSE),0)</f>
        <v>0</v>
      </c>
      <c r="BK163" s="6" t="s">
        <v>572</v>
      </c>
      <c r="BL163" s="28">
        <f>IFERROR(VLOOKUP(BK163,'Начисление очков 2023'!$V$4:$W$69,2,FALSE),0)</f>
        <v>0</v>
      </c>
      <c r="BM163" s="32" t="s">
        <v>572</v>
      </c>
      <c r="BN163" s="31">
        <f>ROUND(IFERROR(VLOOKUP(BM163,'Начисление очков 2023'!$L$4:$M$69,2,FALSE),0)/4,0)</f>
        <v>0</v>
      </c>
      <c r="BO163" s="6" t="s">
        <v>572</v>
      </c>
      <c r="BP163" s="28">
        <f>IFERROR(VLOOKUP(BO163,'Начисление очков 2023'!$AA$4:$AB$69,2,FALSE),0)</f>
        <v>0</v>
      </c>
      <c r="BQ163" s="32" t="s">
        <v>572</v>
      </c>
      <c r="BR163" s="31">
        <f>ROUND(IFERROR(VLOOKUP(BQ163,'Начисление очков 2023'!$L$4:$M$69,2,FALSE),0)/4,0)</f>
        <v>0</v>
      </c>
      <c r="BS163" s="6" t="s">
        <v>572</v>
      </c>
      <c r="BT163" s="28">
        <f>IFERROR(VLOOKUP(BS163,'Начисление очков 2023'!$AA$4:$AB$69,2,FALSE),0)</f>
        <v>0</v>
      </c>
      <c r="BU163" s="32" t="s">
        <v>572</v>
      </c>
      <c r="BV163" s="31">
        <f>IFERROR(VLOOKUP(BU163,'Начисление очков 2023'!$L$4:$M$69,2,FALSE),0)</f>
        <v>0</v>
      </c>
      <c r="BW163" s="6">
        <v>18</v>
      </c>
      <c r="BX163" s="28">
        <f>IFERROR(VLOOKUP(BW163,'Начисление очков 2023'!$AA$4:$AB$69,2,FALSE),0)</f>
        <v>5</v>
      </c>
      <c r="BY163" s="32" t="s">
        <v>572</v>
      </c>
      <c r="BZ163" s="31">
        <f>IFERROR(VLOOKUP(BY163,'Начисление очков 2023'!$AF$4:$AG$69,2,FALSE),0)</f>
        <v>0</v>
      </c>
      <c r="CA163" s="6" t="s">
        <v>572</v>
      </c>
      <c r="CB163" s="28">
        <f>IFERROR(VLOOKUP(CA163,'Начисление очков 2023'!$V$4:$W$69,2,FALSE),0)</f>
        <v>0</v>
      </c>
      <c r="CC163" s="32">
        <v>18</v>
      </c>
      <c r="CD163" s="31">
        <f>IFERROR(VLOOKUP(CC163,'Начисление очков 2023'!$AA$4:$AB$69,2,FALSE),0)</f>
        <v>5</v>
      </c>
      <c r="CE163" s="47"/>
      <c r="CF163" s="96"/>
      <c r="CG163" s="32" t="s">
        <v>572</v>
      </c>
      <c r="CH163" s="31">
        <f>IFERROR(VLOOKUP(CG163,'Начисление очков 2023'!$AA$4:$AB$69,2,FALSE),0)</f>
        <v>0</v>
      </c>
      <c r="CI163" s="6" t="s">
        <v>572</v>
      </c>
      <c r="CJ163" s="28">
        <f>IFERROR(VLOOKUP(CI163,'Начисление очков 2023_1'!$B$4:$C$117,2,FALSE),0)</f>
        <v>0</v>
      </c>
      <c r="CK163" s="32" t="s">
        <v>572</v>
      </c>
      <c r="CL163" s="31">
        <f>IFERROR(VLOOKUP(CK163,'Начисление очков 2023'!$V$4:$W$69,2,FALSE),0)</f>
        <v>0</v>
      </c>
      <c r="CM163" s="6" t="s">
        <v>572</v>
      </c>
      <c r="CN163" s="28">
        <f>IFERROR(VLOOKUP(CM163,'Начисление очков 2023'!$AF$4:$AG$69,2,FALSE),0)</f>
        <v>0</v>
      </c>
      <c r="CO163" s="32" t="s">
        <v>572</v>
      </c>
      <c r="CP163" s="31">
        <f>IFERROR(VLOOKUP(CO163,'Начисление очков 2023'!$G$4:$H$69,2,FALSE),0)</f>
        <v>0</v>
      </c>
      <c r="CQ163" s="6" t="s">
        <v>572</v>
      </c>
      <c r="CR163" s="28">
        <f>IFERROR(VLOOKUP(CQ163,'Начисление очков 2023'!$AA$4:$AB$69,2,FALSE),0)</f>
        <v>0</v>
      </c>
      <c r="CS163" s="32" t="s">
        <v>572</v>
      </c>
      <c r="CT163" s="31">
        <f>IFERROR(VLOOKUP(CS163,'Начисление очков 2023'!$Q$4:$R$69,2,FALSE),0)</f>
        <v>0</v>
      </c>
      <c r="CU163" s="6" t="s">
        <v>572</v>
      </c>
      <c r="CV163" s="28">
        <f>IFERROR(VLOOKUP(CU163,'Начисление очков 2023'!$AF$4:$AG$69,2,FALSE),0)</f>
        <v>0</v>
      </c>
      <c r="CW163" s="32" t="s">
        <v>572</v>
      </c>
      <c r="CX163" s="31">
        <f>IFERROR(VLOOKUP(CW163,'Начисление очков 2023'!$AA$4:$AB$69,2,FALSE),0)</f>
        <v>0</v>
      </c>
      <c r="CY163" s="6">
        <v>12</v>
      </c>
      <c r="CZ163" s="28">
        <f>IFERROR(VLOOKUP(CY163,'Начисление очков 2023'!$AA$4:$AB$69,2,FALSE),0)</f>
        <v>8</v>
      </c>
      <c r="DA163" s="32" t="s">
        <v>572</v>
      </c>
      <c r="DB163" s="31">
        <f>IFERROR(VLOOKUP(DA163,'Начисление очков 2023'!$L$4:$M$69,2,FALSE),0)</f>
        <v>0</v>
      </c>
      <c r="DC163" s="6" t="s">
        <v>572</v>
      </c>
      <c r="DD163" s="28">
        <f>IFERROR(VLOOKUP(DC163,'Начисление очков 2023'!$L$4:$M$69,2,FALSE),0)</f>
        <v>0</v>
      </c>
      <c r="DE163" s="32" t="s">
        <v>572</v>
      </c>
      <c r="DF163" s="31">
        <f>IFERROR(VLOOKUP(DE163,'Начисление очков 2023'!$G$4:$H$69,2,FALSE),0)</f>
        <v>0</v>
      </c>
      <c r="DG163" s="6" t="s">
        <v>572</v>
      </c>
      <c r="DH163" s="28">
        <f>IFERROR(VLOOKUP(DG163,'Начисление очков 2023'!$AA$4:$AB$69,2,FALSE),0)</f>
        <v>0</v>
      </c>
      <c r="DI163" s="32" t="s">
        <v>572</v>
      </c>
      <c r="DJ163" s="31">
        <f>IFERROR(VLOOKUP(DI163,'Начисление очков 2023'!$AF$4:$AG$69,2,FALSE),0)</f>
        <v>0</v>
      </c>
      <c r="DK163" s="6" t="s">
        <v>572</v>
      </c>
      <c r="DL163" s="28">
        <f>IFERROR(VLOOKUP(DK163,'Начисление очков 2023'!$V$4:$W$69,2,FALSE),0)</f>
        <v>0</v>
      </c>
      <c r="DM163" s="32" t="s">
        <v>572</v>
      </c>
      <c r="DN163" s="31">
        <f>IFERROR(VLOOKUP(DM163,'Начисление очков 2023'!$Q$4:$R$69,2,FALSE),0)</f>
        <v>0</v>
      </c>
      <c r="DO163" s="6" t="s">
        <v>572</v>
      </c>
      <c r="DP163" s="28">
        <f>IFERROR(VLOOKUP(DO163,'Начисление очков 2023'!$AA$4:$AB$69,2,FALSE),0)</f>
        <v>0</v>
      </c>
      <c r="DQ163" s="32" t="s">
        <v>572</v>
      </c>
      <c r="DR163" s="31">
        <f>IFERROR(VLOOKUP(DQ163,'Начисление очков 2023'!$AA$4:$AB$69,2,FALSE),0)</f>
        <v>0</v>
      </c>
      <c r="DS163" s="6" t="s">
        <v>572</v>
      </c>
      <c r="DT163" s="28">
        <f>IFERROR(VLOOKUP(DS163,'Начисление очков 2023'!$AA$4:$AB$69,2,FALSE),0)</f>
        <v>0</v>
      </c>
      <c r="DU163" s="32" t="s">
        <v>572</v>
      </c>
      <c r="DV163" s="31">
        <f>IFERROR(VLOOKUP(DU163,'Начисление очков 2023'!$AF$4:$AG$69,2,FALSE),0)</f>
        <v>0</v>
      </c>
      <c r="DW163" s="6">
        <v>32</v>
      </c>
      <c r="DX163" s="28">
        <f>IFERROR(VLOOKUP(DW163,'Начисление очков 2023'!$AA$4:$AB$69,2,FALSE),0)</f>
        <v>2</v>
      </c>
      <c r="DY163" s="32" t="s">
        <v>572</v>
      </c>
      <c r="DZ163" s="31">
        <f>IFERROR(VLOOKUP(DY163,'Начисление очков 2023'!$B$4:$C$69,2,FALSE),0)</f>
        <v>0</v>
      </c>
      <c r="EA163" s="6" t="s">
        <v>572</v>
      </c>
      <c r="EB163" s="28">
        <f>IFERROR(VLOOKUP(EA163,'Начисление очков 2023'!$AA$4:$AB$69,2,FALSE),0)</f>
        <v>0</v>
      </c>
      <c r="EC163" s="32"/>
      <c r="ED163" s="31">
        <f>IFERROR(VLOOKUP(EC163,'Начисление очков 2023'!$V$4:$W$69,2,FALSE),0)</f>
        <v>0</v>
      </c>
      <c r="EE163" s="6">
        <v>-1</v>
      </c>
      <c r="EF163" s="28">
        <f>IFERROR(VLOOKUP(EE163,'Начисление очков 2023'!$AA$4:$AB$69,2,FALSE),0)</f>
        <v>0</v>
      </c>
      <c r="EG163" s="32" t="s">
        <v>572</v>
      </c>
      <c r="EH163" s="31">
        <f>IFERROR(VLOOKUP(EG163,'Начисление очков 2023'!$AA$4:$AB$69,2,FALSE),0)</f>
        <v>0</v>
      </c>
      <c r="EI163" s="6" t="s">
        <v>572</v>
      </c>
      <c r="EJ163" s="28">
        <f>IFERROR(VLOOKUP(EI163,'Начисление очков 2023'!$G$4:$H$69,2,FALSE),0)</f>
        <v>0</v>
      </c>
      <c r="EK163" s="32">
        <v>36</v>
      </c>
      <c r="EL163" s="31">
        <f>IFERROR(VLOOKUP(EK163,'Начисление очков 2023'!$V$4:$W$69,2,FALSE),0)</f>
        <v>3</v>
      </c>
      <c r="EM163" s="6" t="s">
        <v>572</v>
      </c>
      <c r="EN163" s="28">
        <f>IFERROR(VLOOKUP(EM163,'Начисление очков 2023'!$B$4:$C$101,2,FALSE),0)</f>
        <v>0</v>
      </c>
      <c r="EO163" s="32" t="s">
        <v>572</v>
      </c>
      <c r="EP163" s="31">
        <f>IFERROR(VLOOKUP(EO163,'Начисление очков 2023'!$AA$4:$AB$69,2,FALSE),0)</f>
        <v>0</v>
      </c>
      <c r="EQ163" s="6" t="s">
        <v>572</v>
      </c>
      <c r="ER163" s="28">
        <f>IFERROR(VLOOKUP(EQ163,'Начисление очков 2023'!$AF$4:$AG$69,2,FALSE),0)</f>
        <v>0</v>
      </c>
      <c r="ES163" s="32" t="s">
        <v>572</v>
      </c>
      <c r="ET163" s="31">
        <f>IFERROR(VLOOKUP(ES163,'Начисление очков 2023'!$B$4:$C$101,2,FALSE),0)</f>
        <v>0</v>
      </c>
      <c r="EU163" s="6" t="s">
        <v>572</v>
      </c>
      <c r="EV163" s="28">
        <f>IFERROR(VLOOKUP(EU163,'Начисление очков 2023'!$G$4:$H$69,2,FALSE),0)</f>
        <v>0</v>
      </c>
      <c r="EW163" s="32" t="s">
        <v>572</v>
      </c>
      <c r="EX163" s="31">
        <f>IFERROR(VLOOKUP(EW163,'Начисление очков 2023'!$AA$4:$AB$69,2,FALSE),0)</f>
        <v>0</v>
      </c>
      <c r="EY163" s="6" t="s">
        <v>572</v>
      </c>
      <c r="EZ163" s="28">
        <f>IFERROR(VLOOKUP(EY163,'Начисление очков 2023'!$AA$4:$AB$69,2,FALSE),0)</f>
        <v>0</v>
      </c>
      <c r="FA163" s="32" t="s">
        <v>572</v>
      </c>
      <c r="FB163" s="31">
        <f>IFERROR(VLOOKUP(FA163,'Начисление очков 2023'!$L$4:$M$69,2,FALSE),0)</f>
        <v>0</v>
      </c>
      <c r="FC163" s="6" t="s">
        <v>572</v>
      </c>
      <c r="FD163" s="28">
        <f>IFERROR(VLOOKUP(FC163,'Начисление очков 2023'!$AF$4:$AG$69,2,FALSE),0)</f>
        <v>0</v>
      </c>
      <c r="FE163" s="32">
        <v>12</v>
      </c>
      <c r="FF163" s="31">
        <f>IFERROR(VLOOKUP(FE163,'Начисление очков 2023'!$AA$4:$AB$69,2,FALSE),0)</f>
        <v>8</v>
      </c>
      <c r="FG163" s="6">
        <v>32</v>
      </c>
      <c r="FH163" s="28">
        <f>IFERROR(VLOOKUP(FG163,'Начисление очков 2023'!$G$4:$H$69,2,FALSE),0)</f>
        <v>18</v>
      </c>
      <c r="FI163" s="32" t="s">
        <v>572</v>
      </c>
      <c r="FJ163" s="31">
        <f>IFERROR(VLOOKUP(FI163,'Начисление очков 2023'!$AA$4:$AB$69,2,FALSE),0)</f>
        <v>0</v>
      </c>
      <c r="FK163" s="6">
        <v>24</v>
      </c>
      <c r="FL163" s="28">
        <f>IFERROR(VLOOKUP(FK163,'Начисление очков 2023'!$AA$4:$AB$69,2,FALSE),0)</f>
        <v>3</v>
      </c>
      <c r="FM163" s="32" t="s">
        <v>572</v>
      </c>
      <c r="FN163" s="31">
        <f>IFERROR(VLOOKUP(FM163,'Начисление очков 2023'!$AA$4:$AB$69,2,FALSE),0)</f>
        <v>0</v>
      </c>
      <c r="FO163" s="6" t="s">
        <v>572</v>
      </c>
      <c r="FP163" s="28">
        <f>IFERROR(VLOOKUP(FO163,'Начисление очков 2023'!$AF$4:$AG$69,2,FALSE),0)</f>
        <v>0</v>
      </c>
      <c r="FQ163" s="109">
        <v>155</v>
      </c>
      <c r="FR163" s="110" t="s">
        <v>563</v>
      </c>
      <c r="FS163" s="110"/>
      <c r="FT163" s="109">
        <v>3</v>
      </c>
      <c r="FU163" s="111"/>
      <c r="FV163" s="108">
        <v>69</v>
      </c>
      <c r="FW163" s="106">
        <v>0</v>
      </c>
      <c r="FX163" s="107">
        <v>1</v>
      </c>
      <c r="FY163" s="108">
        <v>77</v>
      </c>
      <c r="FZ163" s="127" t="s">
        <v>572</v>
      </c>
      <c r="GA163" s="121">
        <f>IFERROR(VLOOKUP(FZ163,'Начисление очков 2023'!$AA$4:$AB$69,2,FALSE),0)</f>
        <v>0</v>
      </c>
    </row>
    <row r="164" spans="1:183" ht="15.95" customHeight="1" x14ac:dyDescent="0.25">
      <c r="A164" s="1"/>
      <c r="B164" s="6" t="str">
        <f>IFERROR(INDEX('Ласт турнир'!$A$1:$A$96,MATCH($D164,'Ласт турнир'!$B$1:$B$96,0)),"")</f>
        <v/>
      </c>
      <c r="C164" s="1"/>
      <c r="D164" s="39" t="s">
        <v>575</v>
      </c>
      <c r="E164" s="40">
        <f>E163+1</f>
        <v>155</v>
      </c>
      <c r="F164" s="59">
        <f>IF(FQ164=0," ",IF(FQ164-E164=0," ",FQ164-E164))</f>
        <v>1</v>
      </c>
      <c r="G164" s="44"/>
      <c r="H164" s="54">
        <v>3</v>
      </c>
      <c r="I164" s="134"/>
      <c r="J164" s="139">
        <f>AB164+AP164+BB164+BN164+BR164+SUMPRODUCT(LARGE((T164,V164,X164,Z164,AD164,AF164,AH164,AJ164,AL164,AN164,AR164,AT164,AV164,AX164,AZ164,BD164,BF164,BH164,BJ164,BL164,BP164,BT164,BV164,BX164,BZ164,CB164,CD164,CF164,CH164,CJ164,CL164,CN164,CP164,CR164,CT164,CV164,CX164,CZ164,DB164,DD164,DF164,DH164,DJ164,DL164,DN164,DP164,DR164,DT164,DV164,DX164,DZ164,EB164,ED164,EF164,EH164,EJ164,EL164,EN164,EP164,ER164,ET164,EV164,EX164,EZ164,FB164,FD164,FF164,FH164,FJ164,FL164,FN164,FP164),{1,2,3,4,5,6,7,8}))</f>
        <v>68</v>
      </c>
      <c r="K164" s="135">
        <f>J164-FV164</f>
        <v>0</v>
      </c>
      <c r="L164" s="140" t="str">
        <f>IF(SUMIF(S164:FP164,"&lt;0")&lt;&gt;0,SUMIF(S164:FP164,"&lt;0")*(-1)," ")</f>
        <v xml:space="preserve"> </v>
      </c>
      <c r="M164" s="141">
        <f>T164+V164+X164+Z164+AB164+AD164+AF164+AH164+AJ164+AL164+AN164+AP164+AR164+AT164+AV164+AX164+AZ164+BB164+BD164+BF164+BH164+BJ164+BL164+BN164+BP164+BR164+BT164+BV164+BX164+BZ164+CB164+CD164+CF164+CH164+CJ164+CL164+CN164+CP164+CR164+CT164+CV164+CX164+CZ164+DB164+DD164+DF164+DH164+DJ164+DL164+DN164+DP164+DR164+DT164+DV164+DX164+DZ164+EB164+ED164+EF164+EH164+EJ164+EL164+EN164+EP164+ER164+ET164+EV164+EX164+EZ164+FB164+FD164+FF164+FH164+FJ164+FL164+FN164+FP164</f>
        <v>68</v>
      </c>
      <c r="N164" s="135">
        <f>M164-FY164</f>
        <v>0</v>
      </c>
      <c r="O164" s="136">
        <f>ROUNDUP(COUNTIF(S164:FP164,"&gt; 0")/2,0)</f>
        <v>7</v>
      </c>
      <c r="P164" s="142">
        <f>IF(O164=0,"-",IF(O164-R164&gt;8,J164/(8+R164),J164/O164))</f>
        <v>9.7142857142857135</v>
      </c>
      <c r="Q164" s="145">
        <f>IF(OR(M164=0,O164=0),"-",M164/O164)</f>
        <v>9.7142857142857135</v>
      </c>
      <c r="R164" s="150">
        <f>+IF(AA164="",0,1)+IF(AO164="",0,1)++IF(BA164="",0,1)+IF(BM164="",0,1)+IF(BQ164="",0,1)</f>
        <v>0</v>
      </c>
      <c r="S164" s="6" t="s">
        <v>572</v>
      </c>
      <c r="T164" s="28">
        <f>IFERROR(VLOOKUP(S164,'Начисление очков 2024'!$AA$4:$AB$69,2,FALSE),0)</f>
        <v>0</v>
      </c>
      <c r="U164" s="32" t="s">
        <v>572</v>
      </c>
      <c r="V164" s="31">
        <f>IFERROR(VLOOKUP(U164,'Начисление очков 2024'!$AA$4:$AB$69,2,FALSE),0)</f>
        <v>0</v>
      </c>
      <c r="W164" s="6" t="s">
        <v>572</v>
      </c>
      <c r="X164" s="28">
        <f>IFERROR(VLOOKUP(W164,'Начисление очков 2024'!$L$4:$M$69,2,FALSE),0)</f>
        <v>0</v>
      </c>
      <c r="Y164" s="32" t="s">
        <v>572</v>
      </c>
      <c r="Z164" s="31">
        <f>IFERROR(VLOOKUP(Y164,'Начисление очков 2024'!$AA$4:$AB$69,2,FALSE),0)</f>
        <v>0</v>
      </c>
      <c r="AA164" s="6" t="s">
        <v>572</v>
      </c>
      <c r="AB164" s="28">
        <f>ROUND(IFERROR(VLOOKUP(AA164,'Начисление очков 2024'!$L$4:$M$69,2,FALSE),0)/4,0)</f>
        <v>0</v>
      </c>
      <c r="AC164" s="32" t="s">
        <v>572</v>
      </c>
      <c r="AD164" s="31">
        <f>IFERROR(VLOOKUP(AC164,'Начисление очков 2024'!$AA$4:$AB$69,2,FALSE),0)</f>
        <v>0</v>
      </c>
      <c r="AE164" s="6" t="s">
        <v>572</v>
      </c>
      <c r="AF164" s="28">
        <f>IFERROR(VLOOKUP(AE164,'Начисление очков 2024'!$AA$4:$AB$69,2,FALSE),0)</f>
        <v>0</v>
      </c>
      <c r="AG164" s="32" t="s">
        <v>572</v>
      </c>
      <c r="AH164" s="31">
        <f>IFERROR(VLOOKUP(AG164,'Начисление очков 2024'!$Q$4:$R$69,2,FALSE),0)</f>
        <v>0</v>
      </c>
      <c r="AI164" s="6" t="s">
        <v>572</v>
      </c>
      <c r="AJ164" s="28">
        <f>IFERROR(VLOOKUP(AI164,'Начисление очков 2024'!$AA$4:$AB$69,2,FALSE),0)</f>
        <v>0</v>
      </c>
      <c r="AK164" s="32" t="s">
        <v>572</v>
      </c>
      <c r="AL164" s="31">
        <f>IFERROR(VLOOKUP(AK164,'Начисление очков 2024'!$AA$4:$AB$69,2,FALSE),0)</f>
        <v>0</v>
      </c>
      <c r="AM164" s="6" t="s">
        <v>572</v>
      </c>
      <c r="AN164" s="28">
        <f>IFERROR(VLOOKUP(AM164,'Начисление очков 2023'!$AF$4:$AG$69,2,FALSE),0)</f>
        <v>0</v>
      </c>
      <c r="AO164" s="32" t="s">
        <v>572</v>
      </c>
      <c r="AP164" s="31">
        <f>ROUND(IFERROR(VLOOKUP(AO164,'Начисление очков 2024'!$G$4:$H$69,2,FALSE),0)/4,0)</f>
        <v>0</v>
      </c>
      <c r="AQ164" s="6" t="s">
        <v>572</v>
      </c>
      <c r="AR164" s="28">
        <f>IFERROR(VLOOKUP(AQ164,'Начисление очков 2024'!$AA$4:$AB$69,2,FALSE),0)</f>
        <v>0</v>
      </c>
      <c r="AS164" s="32" t="s">
        <v>572</v>
      </c>
      <c r="AT164" s="31">
        <f>IFERROR(VLOOKUP(AS164,'Начисление очков 2024'!$G$4:$H$69,2,FALSE),0)</f>
        <v>0</v>
      </c>
      <c r="AU164" s="6" t="s">
        <v>572</v>
      </c>
      <c r="AV164" s="28">
        <f>IFERROR(VLOOKUP(AU164,'Начисление очков 2023'!$V$4:$W$69,2,FALSE),0)</f>
        <v>0</v>
      </c>
      <c r="AW164" s="32" t="s">
        <v>572</v>
      </c>
      <c r="AX164" s="31">
        <f>IFERROR(VLOOKUP(AW164,'Начисление очков 2024'!$Q$4:$R$69,2,FALSE),0)</f>
        <v>0</v>
      </c>
      <c r="AY164" s="6">
        <v>5</v>
      </c>
      <c r="AZ164" s="28">
        <f>IFERROR(VLOOKUP(AY164,'Начисление очков 2024'!$AA$4:$AB$69,2,FALSE),0)</f>
        <v>12</v>
      </c>
      <c r="BA164" s="32" t="s">
        <v>572</v>
      </c>
      <c r="BB164" s="31">
        <f>ROUND(IFERROR(VLOOKUP(BA164,'Начисление очков 2024'!$G$4:$H$69,2,FALSE),0)/4,0)</f>
        <v>0</v>
      </c>
      <c r="BC164" s="6" t="s">
        <v>572</v>
      </c>
      <c r="BD164" s="28">
        <f>IFERROR(VLOOKUP(BC164,'Начисление очков 2023'!$AA$4:$AB$69,2,FALSE),0)</f>
        <v>0</v>
      </c>
      <c r="BE164" s="32" t="s">
        <v>572</v>
      </c>
      <c r="BF164" s="31">
        <f>IFERROR(VLOOKUP(BE164,'Начисление очков 2024'!$G$4:$H$69,2,FALSE),0)</f>
        <v>0</v>
      </c>
      <c r="BG164" s="6" t="s">
        <v>572</v>
      </c>
      <c r="BH164" s="28">
        <f>IFERROR(VLOOKUP(BG164,'Начисление очков 2024'!$Q$4:$R$69,2,FALSE),0)</f>
        <v>0</v>
      </c>
      <c r="BI164" s="32" t="s">
        <v>572</v>
      </c>
      <c r="BJ164" s="31">
        <f>IFERROR(VLOOKUP(BI164,'Начисление очков 2024'!$AA$4:$AB$69,2,FALSE),0)</f>
        <v>0</v>
      </c>
      <c r="BK164" s="6" t="s">
        <v>572</v>
      </c>
      <c r="BL164" s="28">
        <f>IFERROR(VLOOKUP(BK164,'Начисление очков 2023'!$V$4:$W$69,2,FALSE),0)</f>
        <v>0</v>
      </c>
      <c r="BM164" s="32" t="s">
        <v>572</v>
      </c>
      <c r="BN164" s="31">
        <f>ROUND(IFERROR(VLOOKUP(BM164,'Начисление очков 2023'!$L$4:$M$69,2,FALSE),0)/4,0)</f>
        <v>0</v>
      </c>
      <c r="BO164" s="6" t="s">
        <v>572</v>
      </c>
      <c r="BP164" s="28">
        <f>IFERROR(VLOOKUP(BO164,'Начисление очков 2023'!$AA$4:$AB$69,2,FALSE),0)</f>
        <v>0</v>
      </c>
      <c r="BQ164" s="32" t="s">
        <v>572</v>
      </c>
      <c r="BR164" s="31">
        <f>ROUND(IFERROR(VLOOKUP(BQ164,'Начисление очков 2023'!$L$4:$M$69,2,FALSE),0)/4,0)</f>
        <v>0</v>
      </c>
      <c r="BS164" s="6">
        <v>2</v>
      </c>
      <c r="BT164" s="28">
        <f>IFERROR(VLOOKUP(BS164,'Начисление очков 2023'!$AA$4:$AB$69,2,FALSE),0)</f>
        <v>25</v>
      </c>
      <c r="BU164" s="32" t="s">
        <v>572</v>
      </c>
      <c r="BV164" s="31">
        <f>IFERROR(VLOOKUP(BU164,'Начисление очков 2023'!$L$4:$M$69,2,FALSE),0)</f>
        <v>0</v>
      </c>
      <c r="BW164" s="6">
        <v>16</v>
      </c>
      <c r="BX164" s="28">
        <f>IFERROR(VLOOKUP(BW164,'Начисление очков 2023'!$AA$4:$AB$69,2,FALSE),0)</f>
        <v>7</v>
      </c>
      <c r="BY164" s="32" t="s">
        <v>572</v>
      </c>
      <c r="BZ164" s="31">
        <f>IFERROR(VLOOKUP(BY164,'Начисление очков 2023'!$AF$4:$AG$69,2,FALSE),0)</f>
        <v>0</v>
      </c>
      <c r="CA164" s="6" t="s">
        <v>572</v>
      </c>
      <c r="CB164" s="28">
        <f>IFERROR(VLOOKUP(CA164,'Начисление очков 2023'!$V$4:$W$69,2,FALSE),0)</f>
        <v>0</v>
      </c>
      <c r="CC164" s="32" t="s">
        <v>572</v>
      </c>
      <c r="CD164" s="31">
        <f>IFERROR(VLOOKUP(CC164,'Начисление очков 2023'!$AA$4:$AB$69,2,FALSE),0)</f>
        <v>0</v>
      </c>
      <c r="CE164" s="47"/>
      <c r="CF164" s="96"/>
      <c r="CG164" s="32" t="s">
        <v>572</v>
      </c>
      <c r="CH164" s="31">
        <f>IFERROR(VLOOKUP(CG164,'Начисление очков 2023'!$AA$4:$AB$69,2,FALSE),0)</f>
        <v>0</v>
      </c>
      <c r="CI164" s="6" t="s">
        <v>572</v>
      </c>
      <c r="CJ164" s="28">
        <f>IFERROR(VLOOKUP(CI164,'Начисление очков 2023_1'!$B$4:$C$117,2,FALSE),0)</f>
        <v>0</v>
      </c>
      <c r="CK164" s="32" t="s">
        <v>572</v>
      </c>
      <c r="CL164" s="31">
        <f>IFERROR(VLOOKUP(CK164,'Начисление очков 2023'!$V$4:$W$69,2,FALSE),0)</f>
        <v>0</v>
      </c>
      <c r="CM164" s="6" t="s">
        <v>572</v>
      </c>
      <c r="CN164" s="28">
        <f>IFERROR(VLOOKUP(CM164,'Начисление очков 2023'!$AF$4:$AG$69,2,FALSE),0)</f>
        <v>0</v>
      </c>
      <c r="CO164" s="32" t="s">
        <v>572</v>
      </c>
      <c r="CP164" s="31">
        <f>IFERROR(VLOOKUP(CO164,'Начисление очков 2023'!$G$4:$H$69,2,FALSE),0)</f>
        <v>0</v>
      </c>
      <c r="CQ164" s="6" t="s">
        <v>572</v>
      </c>
      <c r="CR164" s="28">
        <f>IFERROR(VLOOKUP(CQ164,'Начисление очков 2023'!$AA$4:$AB$69,2,FALSE),0)</f>
        <v>0</v>
      </c>
      <c r="CS164" s="32" t="s">
        <v>572</v>
      </c>
      <c r="CT164" s="31">
        <f>IFERROR(VLOOKUP(CS164,'Начисление очков 2023'!$Q$4:$R$69,2,FALSE),0)</f>
        <v>0</v>
      </c>
      <c r="CU164" s="6" t="s">
        <v>572</v>
      </c>
      <c r="CV164" s="28">
        <f>IFERROR(VLOOKUP(CU164,'Начисление очков 2023'!$AF$4:$AG$69,2,FALSE),0)</f>
        <v>0</v>
      </c>
      <c r="CW164" s="32" t="s">
        <v>572</v>
      </c>
      <c r="CX164" s="31">
        <f>IFERROR(VLOOKUP(CW164,'Начисление очков 2023'!$AA$4:$AB$69,2,FALSE),0)</f>
        <v>0</v>
      </c>
      <c r="CY164" s="6" t="s">
        <v>572</v>
      </c>
      <c r="CZ164" s="28">
        <f>IFERROR(VLOOKUP(CY164,'Начисление очков 2023'!$AA$4:$AB$69,2,FALSE),0)</f>
        <v>0</v>
      </c>
      <c r="DA164" s="32" t="s">
        <v>572</v>
      </c>
      <c r="DB164" s="31">
        <f>IFERROR(VLOOKUP(DA164,'Начисление очков 2023'!$L$4:$M$69,2,FALSE),0)</f>
        <v>0</v>
      </c>
      <c r="DC164" s="6" t="s">
        <v>572</v>
      </c>
      <c r="DD164" s="28">
        <f>IFERROR(VLOOKUP(DC164,'Начисление очков 2023'!$L$4:$M$69,2,FALSE),0)</f>
        <v>0</v>
      </c>
      <c r="DE164" s="32" t="s">
        <v>572</v>
      </c>
      <c r="DF164" s="31">
        <f>IFERROR(VLOOKUP(DE164,'Начисление очков 2023'!$G$4:$H$69,2,FALSE),0)</f>
        <v>0</v>
      </c>
      <c r="DG164" s="6" t="s">
        <v>572</v>
      </c>
      <c r="DH164" s="28">
        <f>IFERROR(VLOOKUP(DG164,'Начисление очков 2023'!$AA$4:$AB$69,2,FALSE),0)</f>
        <v>0</v>
      </c>
      <c r="DI164" s="32" t="s">
        <v>572</v>
      </c>
      <c r="DJ164" s="31">
        <f>IFERROR(VLOOKUP(DI164,'Начисление очков 2023'!$AF$4:$AG$69,2,FALSE),0)</f>
        <v>0</v>
      </c>
      <c r="DK164" s="6" t="s">
        <v>572</v>
      </c>
      <c r="DL164" s="28">
        <f>IFERROR(VLOOKUP(DK164,'Начисление очков 2023'!$V$4:$W$69,2,FALSE),0)</f>
        <v>0</v>
      </c>
      <c r="DM164" s="32" t="s">
        <v>572</v>
      </c>
      <c r="DN164" s="31">
        <f>IFERROR(VLOOKUP(DM164,'Начисление очков 2023'!$Q$4:$R$69,2,FALSE),0)</f>
        <v>0</v>
      </c>
      <c r="DO164" s="6" t="s">
        <v>572</v>
      </c>
      <c r="DP164" s="28">
        <f>IFERROR(VLOOKUP(DO164,'Начисление очков 2023'!$AA$4:$AB$69,2,FALSE),0)</f>
        <v>0</v>
      </c>
      <c r="DQ164" s="32" t="s">
        <v>572</v>
      </c>
      <c r="DR164" s="31">
        <f>IFERROR(VLOOKUP(DQ164,'Начисление очков 2023'!$AA$4:$AB$69,2,FALSE),0)</f>
        <v>0</v>
      </c>
      <c r="DS164" s="6" t="s">
        <v>572</v>
      </c>
      <c r="DT164" s="28">
        <f>IFERROR(VLOOKUP(DS164,'Начисление очков 2023'!$AA$4:$AB$69,2,FALSE),0)</f>
        <v>0</v>
      </c>
      <c r="DU164" s="32">
        <v>4</v>
      </c>
      <c r="DV164" s="31">
        <f>IFERROR(VLOOKUP(DU164,'Начисление очков 2023'!$AF$4:$AG$69,2,FALSE),0)</f>
        <v>11</v>
      </c>
      <c r="DW164" s="6" t="s">
        <v>572</v>
      </c>
      <c r="DX164" s="28">
        <f>IFERROR(VLOOKUP(DW164,'Начисление очков 2023'!$AA$4:$AB$69,2,FALSE),0)</f>
        <v>0</v>
      </c>
      <c r="DY164" s="32" t="s">
        <v>572</v>
      </c>
      <c r="DZ164" s="31">
        <f>IFERROR(VLOOKUP(DY164,'Начисление очков 2023'!$B$4:$C$69,2,FALSE),0)</f>
        <v>0</v>
      </c>
      <c r="EA164" s="6" t="s">
        <v>572</v>
      </c>
      <c r="EB164" s="28">
        <f>IFERROR(VLOOKUP(EA164,'Начисление очков 2023'!$AA$4:$AB$69,2,FALSE),0)</f>
        <v>0</v>
      </c>
      <c r="EC164" s="32">
        <v>32</v>
      </c>
      <c r="ED164" s="31">
        <f>IFERROR(VLOOKUP(EC164,'Начисление очков 2023'!$V$4:$W$69,2,FALSE),0)</f>
        <v>5</v>
      </c>
      <c r="EE164" s="6" t="s">
        <v>572</v>
      </c>
      <c r="EF164" s="28">
        <f>IFERROR(VLOOKUP(EE164,'Начисление очков 2023'!$AA$4:$AB$69,2,FALSE),0)</f>
        <v>0</v>
      </c>
      <c r="EG164" s="32">
        <v>18</v>
      </c>
      <c r="EH164" s="31">
        <f>IFERROR(VLOOKUP(EG164,'Начисление очков 2023'!$AA$4:$AB$69,2,FALSE),0)</f>
        <v>5</v>
      </c>
      <c r="EI164" s="6" t="s">
        <v>572</v>
      </c>
      <c r="EJ164" s="28">
        <f>IFERROR(VLOOKUP(EI164,'Начисление очков 2023'!$G$4:$H$69,2,FALSE),0)</f>
        <v>0</v>
      </c>
      <c r="EK164" s="32" t="s">
        <v>572</v>
      </c>
      <c r="EL164" s="31">
        <f>IFERROR(VLOOKUP(EK164,'Начисление очков 2023'!$V$4:$W$69,2,FALSE),0)</f>
        <v>0</v>
      </c>
      <c r="EM164" s="6" t="s">
        <v>572</v>
      </c>
      <c r="EN164" s="28">
        <f>IFERROR(VLOOKUP(EM164,'Начисление очков 2023'!$B$4:$C$101,2,FALSE),0)</f>
        <v>0</v>
      </c>
      <c r="EO164" s="32" t="s">
        <v>572</v>
      </c>
      <c r="EP164" s="31">
        <f>IFERROR(VLOOKUP(EO164,'Начисление очков 2023'!$AA$4:$AB$69,2,FALSE),0)</f>
        <v>0</v>
      </c>
      <c r="EQ164" s="6" t="s">
        <v>572</v>
      </c>
      <c r="ER164" s="28">
        <f>IFERROR(VLOOKUP(EQ164,'Начисление очков 2023'!$AF$4:$AG$69,2,FALSE),0)</f>
        <v>0</v>
      </c>
      <c r="ES164" s="32" t="s">
        <v>572</v>
      </c>
      <c r="ET164" s="31">
        <f>IFERROR(VLOOKUP(ES164,'Начисление очков 2023'!$B$4:$C$101,2,FALSE),0)</f>
        <v>0</v>
      </c>
      <c r="EU164" s="6" t="s">
        <v>572</v>
      </c>
      <c r="EV164" s="28">
        <f>IFERROR(VLOOKUP(EU164,'Начисление очков 2023'!$G$4:$H$69,2,FALSE),0)</f>
        <v>0</v>
      </c>
      <c r="EW164" s="32" t="s">
        <v>572</v>
      </c>
      <c r="EX164" s="31">
        <f>IFERROR(VLOOKUP(EW164,'Начисление очков 2023'!$AA$4:$AB$69,2,FALSE),0)</f>
        <v>0</v>
      </c>
      <c r="EY164" s="6" t="s">
        <v>572</v>
      </c>
      <c r="EZ164" s="28">
        <f>IFERROR(VLOOKUP(EY164,'Начисление очков 2023'!$AA$4:$AB$69,2,FALSE),0)</f>
        <v>0</v>
      </c>
      <c r="FA164" s="32" t="s">
        <v>572</v>
      </c>
      <c r="FB164" s="31">
        <f>IFERROR(VLOOKUP(FA164,'Начисление очков 2023'!$L$4:$M$69,2,FALSE),0)</f>
        <v>0</v>
      </c>
      <c r="FC164" s="6" t="s">
        <v>572</v>
      </c>
      <c r="FD164" s="28">
        <f>IFERROR(VLOOKUP(FC164,'Начисление очков 2023'!$AF$4:$AG$69,2,FALSE),0)</f>
        <v>0</v>
      </c>
      <c r="FE164" s="32" t="s">
        <v>572</v>
      </c>
      <c r="FF164" s="31">
        <f>IFERROR(VLOOKUP(FE164,'Начисление очков 2023'!$AA$4:$AB$69,2,FALSE),0)</f>
        <v>0</v>
      </c>
      <c r="FG164" s="6" t="s">
        <v>572</v>
      </c>
      <c r="FH164" s="28">
        <f>IFERROR(VLOOKUP(FG164,'Начисление очков 2023'!$G$4:$H$69,2,FALSE),0)</f>
        <v>0</v>
      </c>
      <c r="FI164" s="32" t="s">
        <v>572</v>
      </c>
      <c r="FJ164" s="31">
        <f>IFERROR(VLOOKUP(FI164,'Начисление очков 2023'!$AA$4:$AB$69,2,FALSE),0)</f>
        <v>0</v>
      </c>
      <c r="FK164" s="6">
        <v>24</v>
      </c>
      <c r="FL164" s="28">
        <f>IFERROR(VLOOKUP(FK164,'Начисление очков 2023'!$AA$4:$AB$69,2,FALSE),0)</f>
        <v>3</v>
      </c>
      <c r="FM164" s="32" t="s">
        <v>572</v>
      </c>
      <c r="FN164" s="31">
        <f>IFERROR(VLOOKUP(FM164,'Начисление очков 2023'!$AA$4:$AB$69,2,FALSE),0)</f>
        <v>0</v>
      </c>
      <c r="FO164" s="6" t="s">
        <v>572</v>
      </c>
      <c r="FP164" s="28">
        <f>IFERROR(VLOOKUP(FO164,'Начисление очков 2023'!$AF$4:$AG$69,2,FALSE),0)</f>
        <v>0</v>
      </c>
      <c r="FQ164" s="109">
        <v>156</v>
      </c>
      <c r="FR164" s="110" t="s">
        <v>563</v>
      </c>
      <c r="FS164" s="110"/>
      <c r="FT164" s="109">
        <v>3</v>
      </c>
      <c r="FU164" s="111"/>
      <c r="FV164" s="108">
        <v>68</v>
      </c>
      <c r="FW164" s="106">
        <v>0</v>
      </c>
      <c r="FX164" s="107" t="s">
        <v>563</v>
      </c>
      <c r="FY164" s="108">
        <v>68</v>
      </c>
      <c r="FZ164" s="127" t="s">
        <v>572</v>
      </c>
      <c r="GA164" s="121">
        <f>IFERROR(VLOOKUP(FZ164,'Начисление очков 2023'!$AA$4:$AB$69,2,FALSE),0)</f>
        <v>0</v>
      </c>
    </row>
    <row r="165" spans="1:183" ht="15.95" customHeight="1" x14ac:dyDescent="0.25">
      <c r="B165" s="6" t="str">
        <f>IFERROR(INDEX('Ласт турнир'!$A$1:$A$96,MATCH($D165,'Ласт турнир'!$B$1:$B$96,0)),"")</f>
        <v/>
      </c>
      <c r="D165" s="39" t="s">
        <v>458</v>
      </c>
      <c r="E165" s="40">
        <f>E164+1</f>
        <v>156</v>
      </c>
      <c r="F165" s="59">
        <f>IF(FQ165=0," ",IF(FQ165-E165=0," ",FQ165-E165))</f>
        <v>-4</v>
      </c>
      <c r="G165" s="44"/>
      <c r="H165" s="54">
        <v>3.5</v>
      </c>
      <c r="I165" s="134"/>
      <c r="J165" s="139">
        <f>AB165+AP165+BB165+BN165+BR165+SUMPRODUCT(LARGE((T165,V165,X165,Z165,AD165,AF165,AH165,AJ165,AL165,AN165,AR165,AT165,AV165,AX165,AZ165,BD165,BF165,BH165,BJ165,BL165,BP165,BT165,BV165,BX165,BZ165,CB165,CD165,CF165,CH165,CJ165,CL165,CN165,CP165,CR165,CT165,CV165,CX165,CZ165,DB165,DD165,DF165,DH165,DJ165,DL165,DN165,DP165,DR165,DT165,DV165,DX165,DZ165,EB165,ED165,EF165,EH165,EJ165,EL165,EN165,EP165,ER165,ET165,EV165,EX165,EZ165,FB165,FD165,FF165,FH165,FJ165,FL165,FN165,FP165),{1,2,3,4,5,6,7,8}))</f>
        <v>68</v>
      </c>
      <c r="K165" s="135">
        <f>J165-FV165</f>
        <v>-3</v>
      </c>
      <c r="L165" s="140" t="str">
        <f>IF(SUMIF(S165:FP165,"&lt;0")&lt;&gt;0,SUMIF(S165:FP165,"&lt;0")*(-1)," ")</f>
        <v xml:space="preserve"> </v>
      </c>
      <c r="M165" s="141">
        <f>T165+V165+X165+Z165+AB165+AD165+AF165+AH165+AJ165+AL165+AN165+AP165+AR165+AT165+AV165+AX165+AZ165+BB165+BD165+BF165+BH165+BJ165+BL165+BN165+BP165+BR165+BT165+BV165+BX165+BZ165+CB165+CD165+CF165+CH165+CJ165+CL165+CN165+CP165+CR165+CT165+CV165+CX165+CZ165+DB165+DD165+DF165+DH165+DJ165+DL165+DN165+DP165+DR165+DT165+DV165+DX165+DZ165+EB165+ED165+EF165+EH165+EJ165+EL165+EN165+EP165+ER165+ET165+EV165+EX165+EZ165+FB165+FD165+FF165+FH165+FJ165+FL165+FN165+FP165</f>
        <v>91</v>
      </c>
      <c r="N165" s="135">
        <f>M165-FY165</f>
        <v>-8</v>
      </c>
      <c r="O165" s="136">
        <f>ROUNDUP(COUNTIF(S165:FP165,"&gt; 0")/2,0)</f>
        <v>15</v>
      </c>
      <c r="P165" s="142">
        <f>IF(O165=0,"-",IF(O165-R165&gt;8,J165/(8+R165),J165/O165))</f>
        <v>8.5</v>
      </c>
      <c r="Q165" s="145">
        <f>IF(OR(M165=0,O165=0),"-",M165/O165)</f>
        <v>6.0666666666666664</v>
      </c>
      <c r="R165" s="150">
        <f>+IF(AA165="",0,1)+IF(AO165="",0,1)++IF(BA165="",0,1)+IF(BM165="",0,1)+IF(BQ165="",0,1)</f>
        <v>0</v>
      </c>
      <c r="S165" s="6" t="s">
        <v>572</v>
      </c>
      <c r="T165" s="28">
        <f>IFERROR(VLOOKUP(S165,'Начисление очков 2024'!$AA$4:$AB$69,2,FALSE),0)</f>
        <v>0</v>
      </c>
      <c r="U165" s="32" t="s">
        <v>572</v>
      </c>
      <c r="V165" s="31">
        <f>IFERROR(VLOOKUP(U165,'Начисление очков 2024'!$AA$4:$AB$69,2,FALSE),0)</f>
        <v>0</v>
      </c>
      <c r="W165" s="6" t="s">
        <v>572</v>
      </c>
      <c r="X165" s="28">
        <f>IFERROR(VLOOKUP(W165,'Начисление очков 2024'!$L$4:$M$69,2,FALSE),0)</f>
        <v>0</v>
      </c>
      <c r="Y165" s="32" t="s">
        <v>572</v>
      </c>
      <c r="Z165" s="31">
        <f>IFERROR(VLOOKUP(Y165,'Начисление очков 2024'!$AA$4:$AB$69,2,FALSE),0)</f>
        <v>0</v>
      </c>
      <c r="AA165" s="6" t="s">
        <v>572</v>
      </c>
      <c r="AB165" s="28">
        <f>ROUND(IFERROR(VLOOKUP(AA165,'Начисление очков 2024'!$L$4:$M$69,2,FALSE),0)/4,0)</f>
        <v>0</v>
      </c>
      <c r="AC165" s="32" t="s">
        <v>572</v>
      </c>
      <c r="AD165" s="31">
        <f>IFERROR(VLOOKUP(AC165,'Начисление очков 2024'!$AA$4:$AB$69,2,FALSE),0)</f>
        <v>0</v>
      </c>
      <c r="AE165" s="6" t="s">
        <v>572</v>
      </c>
      <c r="AF165" s="28">
        <f>IFERROR(VLOOKUP(AE165,'Начисление очков 2024'!$AA$4:$AB$69,2,FALSE),0)</f>
        <v>0</v>
      </c>
      <c r="AG165" s="32" t="s">
        <v>572</v>
      </c>
      <c r="AH165" s="31">
        <f>IFERROR(VLOOKUP(AG165,'Начисление очков 2024'!$Q$4:$R$69,2,FALSE),0)</f>
        <v>0</v>
      </c>
      <c r="AI165" s="6" t="s">
        <v>572</v>
      </c>
      <c r="AJ165" s="28">
        <f>IFERROR(VLOOKUP(AI165,'Начисление очков 2024'!$AA$4:$AB$69,2,FALSE),0)</f>
        <v>0</v>
      </c>
      <c r="AK165" s="32" t="s">
        <v>572</v>
      </c>
      <c r="AL165" s="31">
        <f>IFERROR(VLOOKUP(AK165,'Начисление очков 2024'!$AA$4:$AB$69,2,FALSE),0)</f>
        <v>0</v>
      </c>
      <c r="AM165" s="6" t="s">
        <v>572</v>
      </c>
      <c r="AN165" s="28">
        <f>IFERROR(VLOOKUP(AM165,'Начисление очков 2023'!$AF$4:$AG$69,2,FALSE),0)</f>
        <v>0</v>
      </c>
      <c r="AO165" s="32" t="s">
        <v>572</v>
      </c>
      <c r="AP165" s="31">
        <f>ROUND(IFERROR(VLOOKUP(AO165,'Начисление очков 2024'!$G$4:$H$69,2,FALSE),0)/4,0)</f>
        <v>0</v>
      </c>
      <c r="AQ165" s="6" t="s">
        <v>572</v>
      </c>
      <c r="AR165" s="28">
        <f>IFERROR(VLOOKUP(AQ165,'Начисление очков 2024'!$AA$4:$AB$69,2,FALSE),0)</f>
        <v>0</v>
      </c>
      <c r="AS165" s="32" t="s">
        <v>572</v>
      </c>
      <c r="AT165" s="31">
        <f>IFERROR(VLOOKUP(AS165,'Начисление очков 2024'!$G$4:$H$69,2,FALSE),0)</f>
        <v>0</v>
      </c>
      <c r="AU165" s="6">
        <v>24</v>
      </c>
      <c r="AV165" s="28">
        <f>IFERROR(VLOOKUP(AU165,'Начисление очков 2023'!$V$4:$W$69,2,FALSE),0)</f>
        <v>7</v>
      </c>
      <c r="AW165" s="32" t="s">
        <v>572</v>
      </c>
      <c r="AX165" s="31">
        <f>IFERROR(VLOOKUP(AW165,'Начисление очков 2024'!$Q$4:$R$69,2,FALSE),0)</f>
        <v>0</v>
      </c>
      <c r="AY165" s="6" t="s">
        <v>572</v>
      </c>
      <c r="AZ165" s="28">
        <f>IFERROR(VLOOKUP(AY165,'Начисление очков 2024'!$AA$4:$AB$69,2,FALSE),0)</f>
        <v>0</v>
      </c>
      <c r="BA165" s="32" t="s">
        <v>572</v>
      </c>
      <c r="BB165" s="31">
        <f>ROUND(IFERROR(VLOOKUP(BA165,'Начисление очков 2024'!$G$4:$H$69,2,FALSE),0)/4,0)</f>
        <v>0</v>
      </c>
      <c r="BC165" s="6" t="s">
        <v>572</v>
      </c>
      <c r="BD165" s="28">
        <f>IFERROR(VLOOKUP(BC165,'Начисление очков 2023'!$AA$4:$AB$69,2,FALSE),0)</f>
        <v>0</v>
      </c>
      <c r="BE165" s="32" t="s">
        <v>572</v>
      </c>
      <c r="BF165" s="31">
        <f>IFERROR(VLOOKUP(BE165,'Начисление очков 2024'!$G$4:$H$69,2,FALSE),0)</f>
        <v>0</v>
      </c>
      <c r="BG165" s="6" t="s">
        <v>572</v>
      </c>
      <c r="BH165" s="28">
        <f>IFERROR(VLOOKUP(BG165,'Начисление очков 2024'!$Q$4:$R$69,2,FALSE),0)</f>
        <v>0</v>
      </c>
      <c r="BI165" s="32" t="s">
        <v>572</v>
      </c>
      <c r="BJ165" s="31">
        <f>IFERROR(VLOOKUP(BI165,'Начисление очков 2024'!$AA$4:$AB$69,2,FALSE),0)</f>
        <v>0</v>
      </c>
      <c r="BK165" s="6" t="s">
        <v>572</v>
      </c>
      <c r="BL165" s="28">
        <f>IFERROR(VLOOKUP(BK165,'Начисление очков 2023'!$V$4:$W$69,2,FALSE),0)</f>
        <v>0</v>
      </c>
      <c r="BM165" s="32" t="s">
        <v>572</v>
      </c>
      <c r="BN165" s="31">
        <f>ROUND(IFERROR(VLOOKUP(BM165,'Начисление очков 2023'!$L$4:$M$69,2,FALSE),0)/4,0)</f>
        <v>0</v>
      </c>
      <c r="BO165" s="6" t="s">
        <v>572</v>
      </c>
      <c r="BP165" s="28">
        <f>IFERROR(VLOOKUP(BO165,'Начисление очков 2023'!$AA$4:$AB$69,2,FALSE),0)</f>
        <v>0</v>
      </c>
      <c r="BQ165" s="32" t="s">
        <v>572</v>
      </c>
      <c r="BR165" s="31">
        <f>ROUND(IFERROR(VLOOKUP(BQ165,'Начисление очков 2023'!$L$4:$M$69,2,FALSE),0)/4,0)</f>
        <v>0</v>
      </c>
      <c r="BS165" s="6" t="s">
        <v>572</v>
      </c>
      <c r="BT165" s="28">
        <f>IFERROR(VLOOKUP(BS165,'Начисление очков 2023'!$AA$4:$AB$69,2,FALSE),0)</f>
        <v>0</v>
      </c>
      <c r="BU165" s="32" t="s">
        <v>572</v>
      </c>
      <c r="BV165" s="31">
        <f>IFERROR(VLOOKUP(BU165,'Начисление очков 2023'!$L$4:$M$69,2,FALSE),0)</f>
        <v>0</v>
      </c>
      <c r="BW165" s="6" t="s">
        <v>572</v>
      </c>
      <c r="BX165" s="28">
        <f>IFERROR(VLOOKUP(BW165,'Начисление очков 2023'!$AA$4:$AB$69,2,FALSE),0)</f>
        <v>0</v>
      </c>
      <c r="BY165" s="32">
        <v>3</v>
      </c>
      <c r="BZ165" s="31">
        <f>IFERROR(VLOOKUP(BY165,'Начисление очков 2023'!$AF$4:$AG$69,2,FALSE),0)</f>
        <v>13</v>
      </c>
      <c r="CA165" s="6" t="s">
        <v>572</v>
      </c>
      <c r="CB165" s="28">
        <f>IFERROR(VLOOKUP(CA165,'Начисление очков 2023'!$V$4:$W$69,2,FALSE),0)</f>
        <v>0</v>
      </c>
      <c r="CC165" s="32" t="s">
        <v>572</v>
      </c>
      <c r="CD165" s="31">
        <f>IFERROR(VLOOKUP(CC165,'Начисление очков 2023'!$AA$4:$AB$69,2,FALSE),0)</f>
        <v>0</v>
      </c>
      <c r="CE165" s="47"/>
      <c r="CF165" s="96"/>
      <c r="CG165" s="32" t="s">
        <v>572</v>
      </c>
      <c r="CH165" s="31">
        <f>IFERROR(VLOOKUP(CG165,'Начисление очков 2023'!$AA$4:$AB$69,2,FALSE),0)</f>
        <v>0</v>
      </c>
      <c r="CI165" s="6">
        <v>105</v>
      </c>
      <c r="CJ165" s="28">
        <f>IFERROR(VLOOKUP(CI165,'Начисление очков 2023_1'!$B$4:$C$117,2,FALSE),0)</f>
        <v>2</v>
      </c>
      <c r="CK165" s="32" t="s">
        <v>572</v>
      </c>
      <c r="CL165" s="31">
        <f>IFERROR(VLOOKUP(CK165,'Начисление очков 2023'!$V$4:$W$69,2,FALSE),0)</f>
        <v>0</v>
      </c>
      <c r="CM165" s="6" t="s">
        <v>572</v>
      </c>
      <c r="CN165" s="28">
        <f>IFERROR(VLOOKUP(CM165,'Начисление очков 2023'!$AF$4:$AG$69,2,FALSE),0)</f>
        <v>0</v>
      </c>
      <c r="CO165" s="32" t="s">
        <v>572</v>
      </c>
      <c r="CP165" s="31">
        <f>IFERROR(VLOOKUP(CO165,'Начисление очков 2023'!$G$4:$H$69,2,FALSE),0)</f>
        <v>0</v>
      </c>
      <c r="CQ165" s="6" t="s">
        <v>572</v>
      </c>
      <c r="CR165" s="28">
        <f>IFERROR(VLOOKUP(CQ165,'Начисление очков 2023'!$AA$4:$AB$69,2,FALSE),0)</f>
        <v>0</v>
      </c>
      <c r="CS165" s="32" t="s">
        <v>572</v>
      </c>
      <c r="CT165" s="31">
        <f>IFERROR(VLOOKUP(CS165,'Начисление очков 2023'!$Q$4:$R$69,2,FALSE),0)</f>
        <v>0</v>
      </c>
      <c r="CU165" s="6" t="s">
        <v>572</v>
      </c>
      <c r="CV165" s="28">
        <f>IFERROR(VLOOKUP(CU165,'Начисление очков 2023'!$AF$4:$AG$69,2,FALSE),0)</f>
        <v>0</v>
      </c>
      <c r="CW165" s="32" t="s">
        <v>572</v>
      </c>
      <c r="CX165" s="31">
        <f>IFERROR(VLOOKUP(CW165,'Начисление очков 2023'!$AA$4:$AB$69,2,FALSE),0)</f>
        <v>0</v>
      </c>
      <c r="CY165" s="6" t="s">
        <v>572</v>
      </c>
      <c r="CZ165" s="28">
        <f>IFERROR(VLOOKUP(CY165,'Начисление очков 2023'!$AA$4:$AB$69,2,FALSE),0)</f>
        <v>0</v>
      </c>
      <c r="DA165" s="32" t="s">
        <v>572</v>
      </c>
      <c r="DB165" s="31">
        <f>IFERROR(VLOOKUP(DA165,'Начисление очков 2023'!$L$4:$M$69,2,FALSE),0)</f>
        <v>0</v>
      </c>
      <c r="DC165" s="6" t="s">
        <v>572</v>
      </c>
      <c r="DD165" s="28">
        <f>IFERROR(VLOOKUP(DC165,'Начисление очков 2023'!$L$4:$M$69,2,FALSE),0)</f>
        <v>0</v>
      </c>
      <c r="DE165" s="32" t="s">
        <v>572</v>
      </c>
      <c r="DF165" s="31">
        <f>IFERROR(VLOOKUP(DE165,'Начисление очков 2023'!$G$4:$H$69,2,FALSE),0)</f>
        <v>0</v>
      </c>
      <c r="DG165" s="6" t="s">
        <v>572</v>
      </c>
      <c r="DH165" s="28">
        <f>IFERROR(VLOOKUP(DG165,'Начисление очков 2023'!$AA$4:$AB$69,2,FALSE),0)</f>
        <v>0</v>
      </c>
      <c r="DI165" s="32">
        <v>3</v>
      </c>
      <c r="DJ165" s="31">
        <f>IFERROR(VLOOKUP(DI165,'Начисление очков 2023'!$AF$4:$AG$69,2,FALSE),0)</f>
        <v>13</v>
      </c>
      <c r="DK165" s="6" t="s">
        <v>572</v>
      </c>
      <c r="DL165" s="28">
        <f>IFERROR(VLOOKUP(DK165,'Начисление очков 2023'!$V$4:$W$69,2,FALSE),0)</f>
        <v>0</v>
      </c>
      <c r="DM165" s="32" t="s">
        <v>572</v>
      </c>
      <c r="DN165" s="31">
        <f>IFERROR(VLOOKUP(DM165,'Начисление очков 2023'!$Q$4:$R$69,2,FALSE),0)</f>
        <v>0</v>
      </c>
      <c r="DO165" s="6">
        <v>18</v>
      </c>
      <c r="DP165" s="28">
        <f>IFERROR(VLOOKUP(DO165,'Начисление очков 2023'!$AA$4:$AB$69,2,FALSE),0)</f>
        <v>5</v>
      </c>
      <c r="DQ165" s="32" t="s">
        <v>572</v>
      </c>
      <c r="DR165" s="31">
        <f>IFERROR(VLOOKUP(DQ165,'Начисление очков 2023'!$AA$4:$AB$69,2,FALSE),0)</f>
        <v>0</v>
      </c>
      <c r="DS165" s="6">
        <v>16</v>
      </c>
      <c r="DT165" s="28">
        <f>IFERROR(VLOOKUP(DS165,'Начисление очков 2023'!$AA$4:$AB$69,2,FALSE),0)</f>
        <v>7</v>
      </c>
      <c r="DU165" s="32">
        <v>16</v>
      </c>
      <c r="DV165" s="31">
        <f>IFERROR(VLOOKUP(DU165,'Начисление очков 2023'!$AF$4:$AG$69,2,FALSE),0)</f>
        <v>4</v>
      </c>
      <c r="DW165" s="6">
        <v>20</v>
      </c>
      <c r="DX165" s="28">
        <f>IFERROR(VLOOKUP(DW165,'Начисление очков 2023'!$AA$4:$AB$69,2,FALSE),0)</f>
        <v>4</v>
      </c>
      <c r="DY165" s="32" t="s">
        <v>572</v>
      </c>
      <c r="DZ165" s="31">
        <f>IFERROR(VLOOKUP(DY165,'Начисление очков 2023'!$B$4:$C$69,2,FALSE),0)</f>
        <v>0</v>
      </c>
      <c r="EA165" s="6" t="s">
        <v>572</v>
      </c>
      <c r="EB165" s="28">
        <f>IFERROR(VLOOKUP(EA165,'Начисление очков 2023'!$AA$4:$AB$69,2,FALSE),0)</f>
        <v>0</v>
      </c>
      <c r="EC165" s="32" t="s">
        <v>572</v>
      </c>
      <c r="ED165" s="31">
        <f>IFERROR(VLOOKUP(EC165,'Начисление очков 2023'!$V$4:$W$69,2,FALSE),0)</f>
        <v>0</v>
      </c>
      <c r="EE165" s="6">
        <v>12</v>
      </c>
      <c r="EF165" s="28">
        <f>IFERROR(VLOOKUP(EE165,'Начисление очков 2023'!$AA$4:$AB$69,2,FALSE),0)</f>
        <v>8</v>
      </c>
      <c r="EG165" s="32" t="s">
        <v>572</v>
      </c>
      <c r="EH165" s="31">
        <f>IFERROR(VLOOKUP(EG165,'Начисление очков 2023'!$AA$4:$AB$69,2,FALSE),0)</f>
        <v>0</v>
      </c>
      <c r="EI165" s="6" t="s">
        <v>572</v>
      </c>
      <c r="EJ165" s="28">
        <f>IFERROR(VLOOKUP(EI165,'Начисление очков 2023'!$G$4:$H$69,2,FALSE),0)</f>
        <v>0</v>
      </c>
      <c r="EK165" s="32">
        <v>34</v>
      </c>
      <c r="EL165" s="31">
        <f>IFERROR(VLOOKUP(EK165,'Начисление очков 2023'!$V$4:$W$69,2,FALSE),0)</f>
        <v>4</v>
      </c>
      <c r="EM165" s="6" t="s">
        <v>572</v>
      </c>
      <c r="EN165" s="28">
        <f>IFERROR(VLOOKUP(EM165,'Начисление очков 2023'!$B$4:$C$101,2,FALSE),0)</f>
        <v>0</v>
      </c>
      <c r="EO165" s="32" t="s">
        <v>572</v>
      </c>
      <c r="EP165" s="31">
        <f>IFERROR(VLOOKUP(EO165,'Начисление очков 2023'!$AA$4:$AB$69,2,FALSE),0)</f>
        <v>0</v>
      </c>
      <c r="EQ165" s="6">
        <v>6</v>
      </c>
      <c r="ER165" s="28">
        <f>IFERROR(VLOOKUP(EQ165,'Начисление очков 2023'!$AF$4:$AG$69,2,FALSE),0)</f>
        <v>8</v>
      </c>
      <c r="ES165" s="32" t="s">
        <v>572</v>
      </c>
      <c r="ET165" s="31">
        <f>IFERROR(VLOOKUP(ES165,'Начисление очков 2023'!$B$4:$C$101,2,FALSE),0)</f>
        <v>0</v>
      </c>
      <c r="EU165" s="6" t="s">
        <v>572</v>
      </c>
      <c r="EV165" s="28">
        <f>IFERROR(VLOOKUP(EU165,'Начисление очков 2023'!$G$4:$H$69,2,FALSE),0)</f>
        <v>0</v>
      </c>
      <c r="EW165" s="32">
        <v>32</v>
      </c>
      <c r="EX165" s="31">
        <f>IFERROR(VLOOKUP(EW165,'Начисление очков 2023'!$AA$4:$AB$69,2,FALSE),0)</f>
        <v>2</v>
      </c>
      <c r="EY165" s="6" t="s">
        <v>572</v>
      </c>
      <c r="EZ165" s="28">
        <f>IFERROR(VLOOKUP(EY165,'Начисление очков 2023'!$AA$4:$AB$69,2,FALSE),0)</f>
        <v>0</v>
      </c>
      <c r="FA165" s="32" t="s">
        <v>572</v>
      </c>
      <c r="FB165" s="31">
        <f>IFERROR(VLOOKUP(FA165,'Начисление очков 2023'!$L$4:$M$69,2,FALSE),0)</f>
        <v>0</v>
      </c>
      <c r="FC165" s="6">
        <v>18</v>
      </c>
      <c r="FD165" s="28">
        <f>IFERROR(VLOOKUP(FC165,'Начисление очков 2023'!$AF$4:$AG$69,2,FALSE),0)</f>
        <v>3</v>
      </c>
      <c r="FE165" s="32" t="s">
        <v>572</v>
      </c>
      <c r="FF165" s="31">
        <f>IFERROR(VLOOKUP(FE165,'Начисление очков 2023'!$AA$4:$AB$69,2,FALSE),0)</f>
        <v>0</v>
      </c>
      <c r="FG165" s="6" t="s">
        <v>572</v>
      </c>
      <c r="FH165" s="28">
        <f>IFERROR(VLOOKUP(FG165,'Начисление очков 2023'!$G$4:$H$69,2,FALSE),0)</f>
        <v>0</v>
      </c>
      <c r="FI165" s="32">
        <v>20</v>
      </c>
      <c r="FJ165" s="31">
        <f>IFERROR(VLOOKUP(FI165,'Начисление очков 2023'!$AA$4:$AB$69,2,FALSE),0)</f>
        <v>4</v>
      </c>
      <c r="FK165" s="6">
        <v>16</v>
      </c>
      <c r="FL165" s="28">
        <f>IFERROR(VLOOKUP(FK165,'Начисление очков 2023'!$AA$4:$AB$69,2,FALSE),0)</f>
        <v>7</v>
      </c>
      <c r="FM165" s="32" t="s">
        <v>572</v>
      </c>
      <c r="FN165" s="31">
        <f>IFERROR(VLOOKUP(FM165,'Начисление очков 2023'!$AA$4:$AB$69,2,FALSE),0)</f>
        <v>0</v>
      </c>
      <c r="FO165" s="6" t="s">
        <v>572</v>
      </c>
      <c r="FP165" s="28">
        <f>IFERROR(VLOOKUP(FO165,'Начисление очков 2023'!$AF$4:$AG$69,2,FALSE),0)</f>
        <v>0</v>
      </c>
      <c r="FQ165" s="109">
        <v>152</v>
      </c>
      <c r="FR165" s="110" t="s">
        <v>563</v>
      </c>
      <c r="FS165" s="110"/>
      <c r="FT165" s="109">
        <v>3.5</v>
      </c>
      <c r="FU165" s="111"/>
      <c r="FV165" s="108">
        <v>71</v>
      </c>
      <c r="FW165" s="106">
        <v>-1</v>
      </c>
      <c r="FX165" s="107" t="s">
        <v>563</v>
      </c>
      <c r="FY165" s="108">
        <v>99</v>
      </c>
      <c r="FZ165" s="127">
        <v>12</v>
      </c>
      <c r="GA165" s="121">
        <f>IFERROR(VLOOKUP(FZ165,'Начисление очков 2023'!$AA$4:$AB$69,2,FALSE),0)</f>
        <v>8</v>
      </c>
    </row>
    <row r="166" spans="1:183" ht="15.95" customHeight="1" x14ac:dyDescent="0.25">
      <c r="A166" s="1"/>
      <c r="B166" s="6" t="str">
        <f>IFERROR(INDEX('Ласт турнир'!$A$1:$A$96,MATCH($D166,'Ласт турнир'!$B$1:$B$96,0)),"")</f>
        <v/>
      </c>
      <c r="C166" s="1"/>
      <c r="D166" s="39" t="s">
        <v>556</v>
      </c>
      <c r="E166" s="40">
        <f>E165+1</f>
        <v>157</v>
      </c>
      <c r="F166" s="59">
        <f>IF(FQ166=0," ",IF(FQ166-E166=0," ",FQ166-E166))</f>
        <v>1</v>
      </c>
      <c r="G166" s="44"/>
      <c r="H166" s="54">
        <v>3</v>
      </c>
      <c r="I166" s="134"/>
      <c r="J166" s="139">
        <f>AB166+AP166+BB166+BN166+BR166+SUMPRODUCT(LARGE((T166,V166,X166,Z166,AD166,AF166,AH166,AJ166,AL166,AN166,AR166,AT166,AV166,AX166,AZ166,BD166,BF166,BH166,BJ166,BL166,BP166,BT166,BV166,BX166,BZ166,CB166,CD166,CF166,CH166,CJ166,CL166,CN166,CP166,CR166,CT166,CV166,CX166,CZ166,DB166,DD166,DF166,DH166,DJ166,DL166,DN166,DP166,DR166,DT166,DV166,DX166,DZ166,EB166,ED166,EF166,EH166,EJ166,EL166,EN166,EP166,ER166,ET166,EV166,EX166,EZ166,FB166,FD166,FF166,FH166,FJ166,FL166,FN166,FP166),{1,2,3,4,5,6,7,8}))</f>
        <v>66</v>
      </c>
      <c r="K166" s="135">
        <f>J166-FV166</f>
        <v>0</v>
      </c>
      <c r="L166" s="140" t="str">
        <f>IF(SUMIF(S166:FP166,"&lt;0")&lt;&gt;0,SUMIF(S166:FP166,"&lt;0")*(-1)," ")</f>
        <v xml:space="preserve"> </v>
      </c>
      <c r="M166" s="141">
        <f>T166+V166+X166+Z166+AB166+AD166+AF166+AH166+AJ166+AL166+AN166+AP166+AR166+AT166+AV166+AX166+AZ166+BB166+BD166+BF166+BH166+BJ166+BL166+BN166+BP166+BR166+BT166+BV166+BX166+BZ166+CB166+CD166+CF166+CH166+CJ166+CL166+CN166+CP166+CR166+CT166+CV166+CX166+CZ166+DB166+DD166+DF166+DH166+DJ166+DL166+DN166+DP166+DR166+DT166+DV166+DX166+DZ166+EB166+ED166+EF166+EH166+EJ166+EL166+EN166+EP166+ER166+ET166+EV166+EX166+EZ166+FB166+FD166+FF166+FH166+FJ166+FL166+FN166+FP166</f>
        <v>66</v>
      </c>
      <c r="N166" s="135">
        <f>M166-FY166</f>
        <v>0</v>
      </c>
      <c r="O166" s="136">
        <f>ROUNDUP(COUNTIF(S166:FP166,"&gt; 0")/2,0)</f>
        <v>8</v>
      </c>
      <c r="P166" s="142">
        <f>IF(O166=0,"-",IF(O166-R166&gt;8,J166/(8+R166),J166/O166))</f>
        <v>8.25</v>
      </c>
      <c r="Q166" s="145">
        <f>IF(OR(M166=0,O166=0),"-",M166/O166)</f>
        <v>8.25</v>
      </c>
      <c r="R166" s="150">
        <f>+IF(AA166="",0,1)+IF(AO166="",0,1)++IF(BA166="",0,1)+IF(BM166="",0,1)+IF(BQ166="",0,1)</f>
        <v>0</v>
      </c>
      <c r="S166" s="6" t="s">
        <v>572</v>
      </c>
      <c r="T166" s="28">
        <f>IFERROR(VLOOKUP(S166,'Начисление очков 2024'!$AA$4:$AB$69,2,FALSE),0)</f>
        <v>0</v>
      </c>
      <c r="U166" s="32" t="s">
        <v>572</v>
      </c>
      <c r="V166" s="31">
        <f>IFERROR(VLOOKUP(U166,'Начисление очков 2024'!$AA$4:$AB$69,2,FALSE),0)</f>
        <v>0</v>
      </c>
      <c r="W166" s="6" t="s">
        <v>572</v>
      </c>
      <c r="X166" s="28">
        <f>IFERROR(VLOOKUP(W166,'Начисление очков 2024'!$L$4:$M$69,2,FALSE),0)</f>
        <v>0</v>
      </c>
      <c r="Y166" s="32" t="s">
        <v>572</v>
      </c>
      <c r="Z166" s="31">
        <f>IFERROR(VLOOKUP(Y166,'Начисление очков 2024'!$AA$4:$AB$69,2,FALSE),0)</f>
        <v>0</v>
      </c>
      <c r="AA166" s="6" t="s">
        <v>572</v>
      </c>
      <c r="AB166" s="28">
        <f>ROUND(IFERROR(VLOOKUP(AA166,'Начисление очков 2024'!$L$4:$M$69,2,FALSE),0)/4,0)</f>
        <v>0</v>
      </c>
      <c r="AC166" s="32" t="s">
        <v>572</v>
      </c>
      <c r="AD166" s="31">
        <f>IFERROR(VLOOKUP(AC166,'Начисление очков 2024'!$AA$4:$AB$69,2,FALSE),0)</f>
        <v>0</v>
      </c>
      <c r="AE166" s="6" t="s">
        <v>572</v>
      </c>
      <c r="AF166" s="28">
        <f>IFERROR(VLOOKUP(AE166,'Начисление очков 2024'!$AA$4:$AB$69,2,FALSE),0)</f>
        <v>0</v>
      </c>
      <c r="AG166" s="32" t="s">
        <v>572</v>
      </c>
      <c r="AH166" s="31">
        <f>IFERROR(VLOOKUP(AG166,'Начисление очков 2024'!$Q$4:$R$69,2,FALSE),0)</f>
        <v>0</v>
      </c>
      <c r="AI166" s="6">
        <v>8</v>
      </c>
      <c r="AJ166" s="28">
        <f>IFERROR(VLOOKUP(AI166,'Начисление очков 2024'!$AA$4:$AB$69,2,FALSE),0)</f>
        <v>10</v>
      </c>
      <c r="AK166" s="32" t="s">
        <v>572</v>
      </c>
      <c r="AL166" s="31">
        <f>IFERROR(VLOOKUP(AK166,'Начисление очков 2024'!$AA$4:$AB$69,2,FALSE),0)</f>
        <v>0</v>
      </c>
      <c r="AM166" s="6">
        <v>8</v>
      </c>
      <c r="AN166" s="28">
        <f>IFERROR(VLOOKUP(AM166,'Начисление очков 2023'!$AF$4:$AG$69,2,FALSE),0)</f>
        <v>7</v>
      </c>
      <c r="AO166" s="32" t="s">
        <v>572</v>
      </c>
      <c r="AP166" s="31">
        <f>ROUND(IFERROR(VLOOKUP(AO166,'Начисление очков 2024'!$G$4:$H$69,2,FALSE),0)/4,0)</f>
        <v>0</v>
      </c>
      <c r="AQ166" s="6" t="s">
        <v>572</v>
      </c>
      <c r="AR166" s="28">
        <f>IFERROR(VLOOKUP(AQ166,'Начисление очков 2024'!$AA$4:$AB$69,2,FALSE),0)</f>
        <v>0</v>
      </c>
      <c r="AS166" s="32" t="s">
        <v>572</v>
      </c>
      <c r="AT166" s="31">
        <f>IFERROR(VLOOKUP(AS166,'Начисление очков 2024'!$G$4:$H$69,2,FALSE),0)</f>
        <v>0</v>
      </c>
      <c r="AU166" s="6" t="s">
        <v>572</v>
      </c>
      <c r="AV166" s="28">
        <f>IFERROR(VLOOKUP(AU166,'Начисление очков 2023'!$V$4:$W$69,2,FALSE),0)</f>
        <v>0</v>
      </c>
      <c r="AW166" s="32" t="s">
        <v>572</v>
      </c>
      <c r="AX166" s="31">
        <f>IFERROR(VLOOKUP(AW166,'Начисление очков 2024'!$Q$4:$R$69,2,FALSE),0)</f>
        <v>0</v>
      </c>
      <c r="AY166" s="6" t="s">
        <v>572</v>
      </c>
      <c r="AZ166" s="28">
        <f>IFERROR(VLOOKUP(AY166,'Начисление очков 2024'!$AA$4:$AB$69,2,FALSE),0)</f>
        <v>0</v>
      </c>
      <c r="BA166" s="32" t="s">
        <v>572</v>
      </c>
      <c r="BB166" s="31">
        <f>ROUND(IFERROR(VLOOKUP(BA166,'Начисление очков 2024'!$G$4:$H$69,2,FALSE),0)/4,0)</f>
        <v>0</v>
      </c>
      <c r="BC166" s="6" t="s">
        <v>572</v>
      </c>
      <c r="BD166" s="28">
        <f>IFERROR(VLOOKUP(BC166,'Начисление очков 2023'!$AA$4:$AB$69,2,FALSE),0)</f>
        <v>0</v>
      </c>
      <c r="BE166" s="32" t="s">
        <v>572</v>
      </c>
      <c r="BF166" s="31">
        <f>IFERROR(VLOOKUP(BE166,'Начисление очков 2024'!$G$4:$H$69,2,FALSE),0)</f>
        <v>0</v>
      </c>
      <c r="BG166" s="6" t="s">
        <v>572</v>
      </c>
      <c r="BH166" s="28">
        <f>IFERROR(VLOOKUP(BG166,'Начисление очков 2024'!$Q$4:$R$69,2,FALSE),0)</f>
        <v>0</v>
      </c>
      <c r="BI166" s="32" t="s">
        <v>572</v>
      </c>
      <c r="BJ166" s="31">
        <f>IFERROR(VLOOKUP(BI166,'Начисление очков 2024'!$AA$4:$AB$69,2,FALSE),0)</f>
        <v>0</v>
      </c>
      <c r="BK166" s="6" t="s">
        <v>572</v>
      </c>
      <c r="BL166" s="28">
        <f>IFERROR(VLOOKUP(BK166,'Начисление очков 2023'!$V$4:$W$69,2,FALSE),0)</f>
        <v>0</v>
      </c>
      <c r="BM166" s="32" t="s">
        <v>572</v>
      </c>
      <c r="BN166" s="31">
        <f>ROUND(IFERROR(VLOOKUP(BM166,'Начисление очков 2023'!$L$4:$M$69,2,FALSE),0)/4,0)</f>
        <v>0</v>
      </c>
      <c r="BO166" s="6" t="s">
        <v>572</v>
      </c>
      <c r="BP166" s="28">
        <f>IFERROR(VLOOKUP(BO166,'Начисление очков 2023'!$AA$4:$AB$69,2,FALSE),0)</f>
        <v>0</v>
      </c>
      <c r="BQ166" s="32" t="s">
        <v>572</v>
      </c>
      <c r="BR166" s="31">
        <f>ROUND(IFERROR(VLOOKUP(BQ166,'Начисление очков 2023'!$L$4:$M$69,2,FALSE),0)/4,0)</f>
        <v>0</v>
      </c>
      <c r="BS166" s="6" t="s">
        <v>572</v>
      </c>
      <c r="BT166" s="28">
        <f>IFERROR(VLOOKUP(BS166,'Начисление очков 2023'!$AA$4:$AB$69,2,FALSE),0)</f>
        <v>0</v>
      </c>
      <c r="BU166" s="32" t="s">
        <v>572</v>
      </c>
      <c r="BV166" s="31">
        <f>IFERROR(VLOOKUP(BU166,'Начисление очков 2023'!$L$4:$M$69,2,FALSE),0)</f>
        <v>0</v>
      </c>
      <c r="BW166" s="6" t="s">
        <v>572</v>
      </c>
      <c r="BX166" s="28">
        <f>IFERROR(VLOOKUP(BW166,'Начисление очков 2023'!$AA$4:$AB$69,2,FALSE),0)</f>
        <v>0</v>
      </c>
      <c r="BY166" s="32" t="s">
        <v>572</v>
      </c>
      <c r="BZ166" s="31">
        <f>IFERROR(VLOOKUP(BY166,'Начисление очков 2023'!$AF$4:$AG$69,2,FALSE),0)</f>
        <v>0</v>
      </c>
      <c r="CA166" s="6" t="s">
        <v>572</v>
      </c>
      <c r="CB166" s="28">
        <f>IFERROR(VLOOKUP(CA166,'Начисление очков 2023'!$V$4:$W$69,2,FALSE),0)</f>
        <v>0</v>
      </c>
      <c r="CC166" s="32" t="s">
        <v>572</v>
      </c>
      <c r="CD166" s="31">
        <f>IFERROR(VLOOKUP(CC166,'Начисление очков 2023'!$AA$4:$AB$69,2,FALSE),0)</f>
        <v>0</v>
      </c>
      <c r="CE166" s="47"/>
      <c r="CF166" s="96"/>
      <c r="CG166" s="32" t="s">
        <v>572</v>
      </c>
      <c r="CH166" s="31">
        <f>IFERROR(VLOOKUP(CG166,'Начисление очков 2023'!$AA$4:$AB$69,2,FALSE),0)</f>
        <v>0</v>
      </c>
      <c r="CI166" s="6" t="s">
        <v>572</v>
      </c>
      <c r="CJ166" s="28">
        <f>IFERROR(VLOOKUP(CI166,'Начисление очков 2023_1'!$B$4:$C$117,2,FALSE),0)</f>
        <v>0</v>
      </c>
      <c r="CK166" s="32" t="s">
        <v>572</v>
      </c>
      <c r="CL166" s="31">
        <f>IFERROR(VLOOKUP(CK166,'Начисление очков 2023'!$V$4:$W$69,2,FALSE),0)</f>
        <v>0</v>
      </c>
      <c r="CM166" s="6">
        <v>2</v>
      </c>
      <c r="CN166" s="28">
        <f>IFERROR(VLOOKUP(CM166,'Начисление очков 2023'!$AF$4:$AG$69,2,FALSE),0)</f>
        <v>16</v>
      </c>
      <c r="CO166" s="32" t="s">
        <v>572</v>
      </c>
      <c r="CP166" s="31">
        <f>IFERROR(VLOOKUP(CO166,'Начисление очков 2023'!$G$4:$H$69,2,FALSE),0)</f>
        <v>0</v>
      </c>
      <c r="CQ166" s="6" t="s">
        <v>572</v>
      </c>
      <c r="CR166" s="28">
        <f>IFERROR(VLOOKUP(CQ166,'Начисление очков 2023'!$AA$4:$AB$69,2,FALSE),0)</f>
        <v>0</v>
      </c>
      <c r="CS166" s="32" t="s">
        <v>572</v>
      </c>
      <c r="CT166" s="31">
        <f>IFERROR(VLOOKUP(CS166,'Начисление очков 2023'!$Q$4:$R$69,2,FALSE),0)</f>
        <v>0</v>
      </c>
      <c r="CU166" s="6" t="s">
        <v>572</v>
      </c>
      <c r="CV166" s="28">
        <f>IFERROR(VLOOKUP(CU166,'Начисление очков 2023'!$AF$4:$AG$69,2,FALSE),0)</f>
        <v>0</v>
      </c>
      <c r="CW166" s="32" t="s">
        <v>572</v>
      </c>
      <c r="CX166" s="31">
        <f>IFERROR(VLOOKUP(CW166,'Начисление очков 2023'!$AA$4:$AB$69,2,FALSE),0)</f>
        <v>0</v>
      </c>
      <c r="CY166" s="6">
        <v>20</v>
      </c>
      <c r="CZ166" s="28">
        <f>IFERROR(VLOOKUP(CY166,'Начисление очков 2023'!$AA$4:$AB$69,2,FALSE),0)</f>
        <v>4</v>
      </c>
      <c r="DA166" s="32" t="s">
        <v>572</v>
      </c>
      <c r="DB166" s="31">
        <f>IFERROR(VLOOKUP(DA166,'Начисление очков 2023'!$L$4:$M$69,2,FALSE),0)</f>
        <v>0</v>
      </c>
      <c r="DC166" s="6">
        <v>32</v>
      </c>
      <c r="DD166" s="28">
        <f>IFERROR(VLOOKUP(DC166,'Начисление очков 2023'!$L$4:$M$69,2,FALSE),0)</f>
        <v>10</v>
      </c>
      <c r="DE166" s="32" t="s">
        <v>572</v>
      </c>
      <c r="DF166" s="31">
        <f>IFERROR(VLOOKUP(DE166,'Начисление очков 2023'!$G$4:$H$69,2,FALSE),0)</f>
        <v>0</v>
      </c>
      <c r="DG166" s="6">
        <v>16</v>
      </c>
      <c r="DH166" s="28">
        <f>IFERROR(VLOOKUP(DG166,'Начисление очков 2023'!$AA$4:$AB$69,2,FALSE),0)</f>
        <v>7</v>
      </c>
      <c r="DI166" s="32">
        <v>5</v>
      </c>
      <c r="DJ166" s="31">
        <f>IFERROR(VLOOKUP(DI166,'Начисление очков 2023'!$AF$4:$AG$69,2,FALSE),0)</f>
        <v>9</v>
      </c>
      <c r="DK166" s="6" t="s">
        <v>572</v>
      </c>
      <c r="DL166" s="28">
        <f>IFERROR(VLOOKUP(DK166,'Начисление очков 2023'!$V$4:$W$69,2,FALSE),0)</f>
        <v>0</v>
      </c>
      <c r="DM166" s="32" t="s">
        <v>572</v>
      </c>
      <c r="DN166" s="31">
        <f>IFERROR(VLOOKUP(DM166,'Начисление очков 2023'!$Q$4:$R$69,2,FALSE),0)</f>
        <v>0</v>
      </c>
      <c r="DO166" s="6">
        <v>24</v>
      </c>
      <c r="DP166" s="28">
        <f>IFERROR(VLOOKUP(DO166,'Начисление очков 2023'!$AA$4:$AB$69,2,FALSE),0)</f>
        <v>3</v>
      </c>
      <c r="DQ166" s="32" t="s">
        <v>572</v>
      </c>
      <c r="DR166" s="31">
        <f>IFERROR(VLOOKUP(DQ166,'Начисление очков 2023'!$AA$4:$AB$69,2,FALSE),0)</f>
        <v>0</v>
      </c>
      <c r="DS166" s="6" t="s">
        <v>572</v>
      </c>
      <c r="DT166" s="28">
        <f>IFERROR(VLOOKUP(DS166,'Начисление очков 2023'!$AA$4:$AB$69,2,FALSE),0)</f>
        <v>0</v>
      </c>
      <c r="DU166" s="32" t="s">
        <v>572</v>
      </c>
      <c r="DV166" s="31">
        <f>IFERROR(VLOOKUP(DU166,'Начисление очков 2023'!$AF$4:$AG$69,2,FALSE),0)</f>
        <v>0</v>
      </c>
      <c r="DW166" s="6" t="s">
        <v>572</v>
      </c>
      <c r="DX166" s="28">
        <f>IFERROR(VLOOKUP(DW166,'Начисление очков 2023'!$AA$4:$AB$69,2,FALSE),0)</f>
        <v>0</v>
      </c>
      <c r="DY166" s="32" t="s">
        <v>572</v>
      </c>
      <c r="DZ166" s="31">
        <f>IFERROR(VLOOKUP(DY166,'Начисление очков 2023'!$B$4:$C$69,2,FALSE),0)</f>
        <v>0</v>
      </c>
      <c r="EA166" s="6" t="s">
        <v>572</v>
      </c>
      <c r="EB166" s="28">
        <f>IFERROR(VLOOKUP(EA166,'Начисление очков 2023'!$AA$4:$AB$69,2,FALSE),0)</f>
        <v>0</v>
      </c>
      <c r="EC166" s="32" t="s">
        <v>572</v>
      </c>
      <c r="ED166" s="31">
        <f>IFERROR(VLOOKUP(EC166,'Начисление очков 2023'!$V$4:$W$69,2,FALSE),0)</f>
        <v>0</v>
      </c>
      <c r="EE166" s="6" t="s">
        <v>572</v>
      </c>
      <c r="EF166" s="28">
        <f>IFERROR(VLOOKUP(EE166,'Начисление очков 2023'!$AA$4:$AB$69,2,FALSE),0)</f>
        <v>0</v>
      </c>
      <c r="EG166" s="32" t="s">
        <v>572</v>
      </c>
      <c r="EH166" s="31">
        <f>IFERROR(VLOOKUP(EG166,'Начисление очков 2023'!$AA$4:$AB$69,2,FALSE),0)</f>
        <v>0</v>
      </c>
      <c r="EI166" s="6" t="s">
        <v>572</v>
      </c>
      <c r="EJ166" s="28">
        <f>IFERROR(VLOOKUP(EI166,'Начисление очков 2023'!$G$4:$H$69,2,FALSE),0)</f>
        <v>0</v>
      </c>
      <c r="EK166" s="32" t="s">
        <v>572</v>
      </c>
      <c r="EL166" s="31">
        <f>IFERROR(VLOOKUP(EK166,'Начисление очков 2023'!$V$4:$W$69,2,FALSE),0)</f>
        <v>0</v>
      </c>
      <c r="EM166" s="6" t="s">
        <v>572</v>
      </c>
      <c r="EN166" s="28">
        <f>IFERROR(VLOOKUP(EM166,'Начисление очков 2023'!$B$4:$C$101,2,FALSE),0)</f>
        <v>0</v>
      </c>
      <c r="EO166" s="32" t="s">
        <v>572</v>
      </c>
      <c r="EP166" s="31">
        <f>IFERROR(VLOOKUP(EO166,'Начисление очков 2023'!$AA$4:$AB$69,2,FALSE),0)</f>
        <v>0</v>
      </c>
      <c r="EQ166" s="6" t="s">
        <v>572</v>
      </c>
      <c r="ER166" s="28">
        <f>IFERROR(VLOOKUP(EQ166,'Начисление очков 2023'!$AF$4:$AG$69,2,FALSE),0)</f>
        <v>0</v>
      </c>
      <c r="ES166" s="32" t="s">
        <v>572</v>
      </c>
      <c r="ET166" s="31">
        <f>IFERROR(VLOOKUP(ES166,'Начисление очков 2023'!$B$4:$C$101,2,FALSE),0)</f>
        <v>0</v>
      </c>
      <c r="EU166" s="6" t="s">
        <v>572</v>
      </c>
      <c r="EV166" s="28">
        <f>IFERROR(VLOOKUP(EU166,'Начисление очков 2023'!$G$4:$H$69,2,FALSE),0)</f>
        <v>0</v>
      </c>
      <c r="EW166" s="32" t="s">
        <v>572</v>
      </c>
      <c r="EX166" s="31">
        <f>IFERROR(VLOOKUP(EW166,'Начисление очков 2023'!$AA$4:$AB$69,2,FALSE),0)</f>
        <v>0</v>
      </c>
      <c r="EY166" s="6" t="s">
        <v>572</v>
      </c>
      <c r="EZ166" s="28">
        <f>IFERROR(VLOOKUP(EY166,'Начисление очков 2023'!$AA$4:$AB$69,2,FALSE),0)</f>
        <v>0</v>
      </c>
      <c r="FA166" s="32" t="s">
        <v>572</v>
      </c>
      <c r="FB166" s="31">
        <f>IFERROR(VLOOKUP(FA166,'Начисление очков 2023'!$L$4:$M$69,2,FALSE),0)</f>
        <v>0</v>
      </c>
      <c r="FC166" s="6" t="s">
        <v>572</v>
      </c>
      <c r="FD166" s="28">
        <f>IFERROR(VLOOKUP(FC166,'Начисление очков 2023'!$AF$4:$AG$69,2,FALSE),0)</f>
        <v>0</v>
      </c>
      <c r="FE166" s="32" t="s">
        <v>572</v>
      </c>
      <c r="FF166" s="31">
        <f>IFERROR(VLOOKUP(FE166,'Начисление очков 2023'!$AA$4:$AB$69,2,FALSE),0)</f>
        <v>0</v>
      </c>
      <c r="FG166" s="6" t="s">
        <v>572</v>
      </c>
      <c r="FH166" s="28">
        <f>IFERROR(VLOOKUP(FG166,'Начисление очков 2023'!$G$4:$H$69,2,FALSE),0)</f>
        <v>0</v>
      </c>
      <c r="FI166" s="32" t="s">
        <v>572</v>
      </c>
      <c r="FJ166" s="31">
        <f>IFERROR(VLOOKUP(FI166,'Начисление очков 2023'!$AA$4:$AB$69,2,FALSE),0)</f>
        <v>0</v>
      </c>
      <c r="FK166" s="6" t="s">
        <v>572</v>
      </c>
      <c r="FL166" s="28">
        <f>IFERROR(VLOOKUP(FK166,'Начисление очков 2023'!$AA$4:$AB$69,2,FALSE),0)</f>
        <v>0</v>
      </c>
      <c r="FM166" s="32" t="s">
        <v>572</v>
      </c>
      <c r="FN166" s="31">
        <f>IFERROR(VLOOKUP(FM166,'Начисление очков 2023'!$AA$4:$AB$69,2,FALSE),0)</f>
        <v>0</v>
      </c>
      <c r="FO166" s="6" t="s">
        <v>572</v>
      </c>
      <c r="FP166" s="28">
        <f>IFERROR(VLOOKUP(FO166,'Начисление очков 2023'!$AF$4:$AG$69,2,FALSE),0)</f>
        <v>0</v>
      </c>
      <c r="FQ166" s="109">
        <v>158</v>
      </c>
      <c r="FR166" s="110" t="s">
        <v>563</v>
      </c>
      <c r="FS166" s="110"/>
      <c r="FT166" s="109">
        <v>3</v>
      </c>
      <c r="FU166" s="111"/>
      <c r="FV166" s="108">
        <v>66</v>
      </c>
      <c r="FW166" s="106">
        <v>0</v>
      </c>
      <c r="FX166" s="107" t="s">
        <v>563</v>
      </c>
      <c r="FY166" s="108">
        <v>66</v>
      </c>
      <c r="FZ166" s="127" t="s">
        <v>572</v>
      </c>
      <c r="GA166" s="121">
        <f>IFERROR(VLOOKUP(FZ166,'Начисление очков 2023'!$AA$4:$AB$69,2,FALSE),0)</f>
        <v>0</v>
      </c>
    </row>
    <row r="167" spans="1:183" ht="15.95" customHeight="1" x14ac:dyDescent="0.25">
      <c r="B167" s="6" t="str">
        <f>IFERROR(INDEX('Ласт турнир'!$A$1:$A$96,MATCH($D167,'Ласт турнир'!$B$1:$B$96,0)),"")</f>
        <v/>
      </c>
      <c r="D167" s="39" t="s">
        <v>453</v>
      </c>
      <c r="E167" s="40">
        <f>E166+1</f>
        <v>158</v>
      </c>
      <c r="F167" s="59">
        <f>IF(FQ167=0," ",IF(FQ167-E167=0," ",FQ167-E167))</f>
        <v>-1</v>
      </c>
      <c r="G167" s="44"/>
      <c r="H167" s="54">
        <v>3.5</v>
      </c>
      <c r="I167" s="134"/>
      <c r="J167" s="139">
        <f>AB167+AP167+BB167+BN167+BR167+SUMPRODUCT(LARGE((T167,V167,X167,Z167,AD167,AF167,AH167,AJ167,AL167,AN167,AR167,AT167,AV167,AX167,AZ167,BD167,BF167,BH167,BJ167,BL167,BP167,BT167,BV167,BX167,BZ167,CB167,CD167,CF167,CH167,CJ167,CL167,CN167,CP167,CR167,CT167,CV167,CX167,CZ167,DB167,DD167,DF167,DH167,DJ167,DL167,DN167,DP167,DR167,DT167,DV167,DX167,DZ167,EB167,ED167,EF167,EH167,EJ167,EL167,EN167,EP167,ER167,ET167,EV167,EX167,EZ167,FB167,FD167,FF167,FH167,FJ167,FL167,FN167,FP167),{1,2,3,4,5,6,7,8}))</f>
        <v>65</v>
      </c>
      <c r="K167" s="135">
        <f>J167-FV167</f>
        <v>-3</v>
      </c>
      <c r="L167" s="140" t="str">
        <f>IF(SUMIF(S167:FP167,"&lt;0")&lt;&gt;0,SUMIF(S167:FP167,"&lt;0")*(-1)," ")</f>
        <v xml:space="preserve"> </v>
      </c>
      <c r="M167" s="141">
        <f>T167+V167+X167+Z167+AB167+AD167+AF167+AH167+AJ167+AL167+AN167+AP167+AR167+AT167+AV167+AX167+AZ167+BB167+BD167+BF167+BH167+BJ167+BL167+BN167+BP167+BR167+BT167+BV167+BX167+BZ167+CB167+CD167+CF167+CH167+CJ167+CL167+CN167+CP167+CR167+CT167+CV167+CX167+CZ167+DB167+DD167+DF167+DH167+DJ167+DL167+DN167+DP167+DR167+DT167+DV167+DX167+DZ167+EB167+ED167+EF167+EH167+EJ167+EL167+EN167+EP167+ER167+ET167+EV167+EX167+EZ167+FB167+FD167+FF167+FH167+FJ167+FL167+FN167+FP167</f>
        <v>83</v>
      </c>
      <c r="N167" s="135">
        <f>M167-FY167</f>
        <v>-7</v>
      </c>
      <c r="O167" s="136">
        <f>ROUNDUP(COUNTIF(S167:FP167,"&gt; 0")/2,0)</f>
        <v>15</v>
      </c>
      <c r="P167" s="142">
        <f>IF(O167=0,"-",IF(O167-R167&gt;8,J167/(8+R167),J167/O167))</f>
        <v>8.125</v>
      </c>
      <c r="Q167" s="145">
        <f>IF(OR(M167=0,O167=0),"-",M167/O167)</f>
        <v>5.5333333333333332</v>
      </c>
      <c r="R167" s="150">
        <f>+IF(AA167="",0,1)+IF(AO167="",0,1)++IF(BA167="",0,1)+IF(BM167="",0,1)+IF(BQ167="",0,1)</f>
        <v>0</v>
      </c>
      <c r="S167" s="6" t="s">
        <v>572</v>
      </c>
      <c r="T167" s="28">
        <f>IFERROR(VLOOKUP(S167,'Начисление очков 2024'!$AA$4:$AB$69,2,FALSE),0)</f>
        <v>0</v>
      </c>
      <c r="U167" s="32" t="s">
        <v>572</v>
      </c>
      <c r="V167" s="31">
        <f>IFERROR(VLOOKUP(U167,'Начисление очков 2024'!$AA$4:$AB$69,2,FALSE),0)</f>
        <v>0</v>
      </c>
      <c r="W167" s="6">
        <v>48</v>
      </c>
      <c r="X167" s="28">
        <f>IFERROR(VLOOKUP(W167,'Начисление очков 2024'!$L$4:$M$69,2,FALSE),0)</f>
        <v>4</v>
      </c>
      <c r="Y167" s="32" t="s">
        <v>572</v>
      </c>
      <c r="Z167" s="31">
        <f>IFERROR(VLOOKUP(Y167,'Начисление очков 2024'!$AA$4:$AB$69,2,FALSE),0)</f>
        <v>0</v>
      </c>
      <c r="AA167" s="6" t="s">
        <v>572</v>
      </c>
      <c r="AB167" s="28">
        <f>ROUND(IFERROR(VLOOKUP(AA167,'Начисление очков 2024'!$L$4:$M$69,2,FALSE),0)/4,0)</f>
        <v>0</v>
      </c>
      <c r="AC167" s="32" t="s">
        <v>572</v>
      </c>
      <c r="AD167" s="31">
        <f>IFERROR(VLOOKUP(AC167,'Начисление очков 2024'!$AA$4:$AB$69,2,FALSE),0)</f>
        <v>0</v>
      </c>
      <c r="AE167" s="6" t="s">
        <v>572</v>
      </c>
      <c r="AF167" s="28">
        <f>IFERROR(VLOOKUP(AE167,'Начисление очков 2024'!$AA$4:$AB$69,2,FALSE),0)</f>
        <v>0</v>
      </c>
      <c r="AG167" s="32" t="s">
        <v>572</v>
      </c>
      <c r="AH167" s="31">
        <f>IFERROR(VLOOKUP(AG167,'Начисление очков 2024'!$Q$4:$R$69,2,FALSE),0)</f>
        <v>0</v>
      </c>
      <c r="AI167" s="6" t="s">
        <v>572</v>
      </c>
      <c r="AJ167" s="28">
        <f>IFERROR(VLOOKUP(AI167,'Начисление очков 2024'!$AA$4:$AB$69,2,FALSE),0)</f>
        <v>0</v>
      </c>
      <c r="AK167" s="32" t="s">
        <v>572</v>
      </c>
      <c r="AL167" s="31">
        <f>IFERROR(VLOOKUP(AK167,'Начисление очков 2024'!$AA$4:$AB$69,2,FALSE),0)</f>
        <v>0</v>
      </c>
      <c r="AM167" s="6" t="s">
        <v>572</v>
      </c>
      <c r="AN167" s="28">
        <f>IFERROR(VLOOKUP(AM167,'Начисление очков 2023'!$AF$4:$AG$69,2,FALSE),0)</f>
        <v>0</v>
      </c>
      <c r="AO167" s="32" t="s">
        <v>572</v>
      </c>
      <c r="AP167" s="31">
        <f>ROUND(IFERROR(VLOOKUP(AO167,'Начисление очков 2024'!$G$4:$H$69,2,FALSE),0)/4,0)</f>
        <v>0</v>
      </c>
      <c r="AQ167" s="6">
        <v>24</v>
      </c>
      <c r="AR167" s="28">
        <f>IFERROR(VLOOKUP(AQ167,'Начисление очков 2024'!$AA$4:$AB$69,2,FALSE),0)</f>
        <v>3</v>
      </c>
      <c r="AS167" s="32">
        <v>40</v>
      </c>
      <c r="AT167" s="31">
        <f>IFERROR(VLOOKUP(AS167,'Начисление очков 2024'!$G$4:$H$69,2,FALSE),0)</f>
        <v>6</v>
      </c>
      <c r="AU167" s="6" t="s">
        <v>572</v>
      </c>
      <c r="AV167" s="28">
        <f>IFERROR(VLOOKUP(AU167,'Начисление очков 2023'!$V$4:$W$69,2,FALSE),0)</f>
        <v>0</v>
      </c>
      <c r="AW167" s="32" t="s">
        <v>572</v>
      </c>
      <c r="AX167" s="31">
        <f>IFERROR(VLOOKUP(AW167,'Начисление очков 2024'!$Q$4:$R$69,2,FALSE),0)</f>
        <v>0</v>
      </c>
      <c r="AY167" s="6" t="s">
        <v>572</v>
      </c>
      <c r="AZ167" s="28">
        <f>IFERROR(VLOOKUP(AY167,'Начисление очков 2024'!$AA$4:$AB$69,2,FALSE),0)</f>
        <v>0</v>
      </c>
      <c r="BA167" s="32" t="s">
        <v>572</v>
      </c>
      <c r="BB167" s="31">
        <f>ROUND(IFERROR(VLOOKUP(BA167,'Начисление очков 2024'!$G$4:$H$69,2,FALSE),0)/4,0)</f>
        <v>0</v>
      </c>
      <c r="BC167" s="6" t="s">
        <v>572</v>
      </c>
      <c r="BD167" s="28">
        <f>IFERROR(VLOOKUP(BC167,'Начисление очков 2023'!$AA$4:$AB$69,2,FALSE),0)</f>
        <v>0</v>
      </c>
      <c r="BE167" s="32" t="s">
        <v>572</v>
      </c>
      <c r="BF167" s="31">
        <f>IFERROR(VLOOKUP(BE167,'Начисление очков 2024'!$G$4:$H$69,2,FALSE),0)</f>
        <v>0</v>
      </c>
      <c r="BG167" s="6" t="s">
        <v>572</v>
      </c>
      <c r="BH167" s="28">
        <f>IFERROR(VLOOKUP(BG167,'Начисление очков 2024'!$Q$4:$R$69,2,FALSE),0)</f>
        <v>0</v>
      </c>
      <c r="BI167" s="32" t="s">
        <v>572</v>
      </c>
      <c r="BJ167" s="31">
        <f>IFERROR(VLOOKUP(BI167,'Начисление очков 2024'!$AA$4:$AB$69,2,FALSE),0)</f>
        <v>0</v>
      </c>
      <c r="BK167" s="6" t="s">
        <v>572</v>
      </c>
      <c r="BL167" s="28">
        <f>IFERROR(VLOOKUP(BK167,'Начисление очков 2023'!$V$4:$W$69,2,FALSE),0)</f>
        <v>0</v>
      </c>
      <c r="BM167" s="32" t="s">
        <v>572</v>
      </c>
      <c r="BN167" s="31">
        <f>ROUND(IFERROR(VLOOKUP(BM167,'Начисление очков 2023'!$L$4:$M$69,2,FALSE),0)/4,0)</f>
        <v>0</v>
      </c>
      <c r="BO167" s="6" t="s">
        <v>572</v>
      </c>
      <c r="BP167" s="28">
        <f>IFERROR(VLOOKUP(BO167,'Начисление очков 2023'!$AA$4:$AB$69,2,FALSE),0)</f>
        <v>0</v>
      </c>
      <c r="BQ167" s="32" t="s">
        <v>572</v>
      </c>
      <c r="BR167" s="31">
        <f>ROUND(IFERROR(VLOOKUP(BQ167,'Начисление очков 2023'!$L$4:$M$69,2,FALSE),0)/4,0)</f>
        <v>0</v>
      </c>
      <c r="BS167" s="6" t="s">
        <v>572</v>
      </c>
      <c r="BT167" s="28">
        <f>IFERROR(VLOOKUP(BS167,'Начисление очков 2023'!$AA$4:$AB$69,2,FALSE),0)</f>
        <v>0</v>
      </c>
      <c r="BU167" s="32" t="s">
        <v>572</v>
      </c>
      <c r="BV167" s="31">
        <f>IFERROR(VLOOKUP(BU167,'Начисление очков 2023'!$L$4:$M$69,2,FALSE),0)</f>
        <v>0</v>
      </c>
      <c r="BW167" s="6" t="s">
        <v>572</v>
      </c>
      <c r="BX167" s="28">
        <f>IFERROR(VLOOKUP(BW167,'Начисление очков 2023'!$AA$4:$AB$69,2,FALSE),0)</f>
        <v>0</v>
      </c>
      <c r="BY167" s="32" t="s">
        <v>572</v>
      </c>
      <c r="BZ167" s="31">
        <f>IFERROR(VLOOKUP(BY167,'Начисление очков 2023'!$AF$4:$AG$69,2,FALSE),0)</f>
        <v>0</v>
      </c>
      <c r="CA167" s="6" t="s">
        <v>572</v>
      </c>
      <c r="CB167" s="28">
        <f>IFERROR(VLOOKUP(CA167,'Начисление очков 2023'!$V$4:$W$69,2,FALSE),0)</f>
        <v>0</v>
      </c>
      <c r="CC167" s="32" t="s">
        <v>572</v>
      </c>
      <c r="CD167" s="31">
        <f>IFERROR(VLOOKUP(CC167,'Начисление очков 2023'!$AA$4:$AB$69,2,FALSE),0)</f>
        <v>0</v>
      </c>
      <c r="CE167" s="47"/>
      <c r="CF167" s="96"/>
      <c r="CG167" s="32" t="s">
        <v>572</v>
      </c>
      <c r="CH167" s="31">
        <f>IFERROR(VLOOKUP(CG167,'Начисление очков 2023'!$AA$4:$AB$69,2,FALSE),0)</f>
        <v>0</v>
      </c>
      <c r="CI167" s="6">
        <v>104</v>
      </c>
      <c r="CJ167" s="28">
        <f>IFERROR(VLOOKUP(CI167,'Начисление очков 2023_1'!$B$4:$C$117,2,FALSE),0)</f>
        <v>2</v>
      </c>
      <c r="CK167" s="32">
        <v>40</v>
      </c>
      <c r="CL167" s="31">
        <f>IFERROR(VLOOKUP(CK167,'Начисление очков 2023'!$V$4:$W$69,2,FALSE),0)</f>
        <v>3</v>
      </c>
      <c r="CM167" s="6" t="s">
        <v>572</v>
      </c>
      <c r="CN167" s="28">
        <f>IFERROR(VLOOKUP(CM167,'Начисление очков 2023'!$AF$4:$AG$69,2,FALSE),0)</f>
        <v>0</v>
      </c>
      <c r="CO167" s="32" t="s">
        <v>572</v>
      </c>
      <c r="CP167" s="31">
        <f>IFERROR(VLOOKUP(CO167,'Начисление очков 2023'!$G$4:$H$69,2,FALSE),0)</f>
        <v>0</v>
      </c>
      <c r="CQ167" s="6" t="s">
        <v>572</v>
      </c>
      <c r="CR167" s="28">
        <f>IFERROR(VLOOKUP(CQ167,'Начисление очков 2023'!$AA$4:$AB$69,2,FALSE),0)</f>
        <v>0</v>
      </c>
      <c r="CS167" s="32" t="s">
        <v>572</v>
      </c>
      <c r="CT167" s="31">
        <f>IFERROR(VLOOKUP(CS167,'Начисление очков 2023'!$Q$4:$R$69,2,FALSE),0)</f>
        <v>0</v>
      </c>
      <c r="CU167" s="6" t="s">
        <v>572</v>
      </c>
      <c r="CV167" s="28">
        <f>IFERROR(VLOOKUP(CU167,'Начисление очков 2023'!$AF$4:$AG$69,2,FALSE),0)</f>
        <v>0</v>
      </c>
      <c r="CW167" s="32" t="s">
        <v>572</v>
      </c>
      <c r="CX167" s="31">
        <f>IFERROR(VLOOKUP(CW167,'Начисление очков 2023'!$AA$4:$AB$69,2,FALSE),0)</f>
        <v>0</v>
      </c>
      <c r="CY167" s="6">
        <v>24</v>
      </c>
      <c r="CZ167" s="28">
        <f>IFERROR(VLOOKUP(CY167,'Начисление очков 2023'!$AA$4:$AB$69,2,FALSE),0)</f>
        <v>3</v>
      </c>
      <c r="DA167" s="32" t="s">
        <v>572</v>
      </c>
      <c r="DB167" s="31">
        <f>IFERROR(VLOOKUP(DA167,'Начисление очков 2023'!$L$4:$M$69,2,FALSE),0)</f>
        <v>0</v>
      </c>
      <c r="DC167" s="6" t="s">
        <v>572</v>
      </c>
      <c r="DD167" s="28">
        <f>IFERROR(VLOOKUP(DC167,'Начисление очков 2023'!$L$4:$M$69,2,FALSE),0)</f>
        <v>0</v>
      </c>
      <c r="DE167" s="32" t="s">
        <v>572</v>
      </c>
      <c r="DF167" s="31">
        <f>IFERROR(VLOOKUP(DE167,'Начисление очков 2023'!$G$4:$H$69,2,FALSE),0)</f>
        <v>0</v>
      </c>
      <c r="DG167" s="6" t="s">
        <v>572</v>
      </c>
      <c r="DH167" s="28">
        <f>IFERROR(VLOOKUP(DG167,'Начисление очков 2023'!$AA$4:$AB$69,2,FALSE),0)</f>
        <v>0</v>
      </c>
      <c r="DI167" s="32" t="s">
        <v>572</v>
      </c>
      <c r="DJ167" s="31">
        <f>IFERROR(VLOOKUP(DI167,'Начисление очков 2023'!$AF$4:$AG$69,2,FALSE),0)</f>
        <v>0</v>
      </c>
      <c r="DK167" s="6" t="s">
        <v>572</v>
      </c>
      <c r="DL167" s="28">
        <f>IFERROR(VLOOKUP(DK167,'Начисление очков 2023'!$V$4:$W$69,2,FALSE),0)</f>
        <v>0</v>
      </c>
      <c r="DM167" s="32" t="s">
        <v>572</v>
      </c>
      <c r="DN167" s="31">
        <f>IFERROR(VLOOKUP(DM167,'Начисление очков 2023'!$Q$4:$R$69,2,FALSE),0)</f>
        <v>0</v>
      </c>
      <c r="DO167" s="6" t="s">
        <v>572</v>
      </c>
      <c r="DP167" s="28">
        <f>IFERROR(VLOOKUP(DO167,'Начисление очков 2023'!$AA$4:$AB$69,2,FALSE),0)</f>
        <v>0</v>
      </c>
      <c r="DQ167" s="32">
        <v>20</v>
      </c>
      <c r="DR167" s="31">
        <f>IFERROR(VLOOKUP(DQ167,'Начисление очков 2023'!$AA$4:$AB$69,2,FALSE),0)</f>
        <v>4</v>
      </c>
      <c r="DS167" s="6">
        <v>12</v>
      </c>
      <c r="DT167" s="28">
        <f>IFERROR(VLOOKUP(DS167,'Начисление очков 2023'!$AA$4:$AB$69,2,FALSE),0)</f>
        <v>8</v>
      </c>
      <c r="DU167" s="32" t="s">
        <v>572</v>
      </c>
      <c r="DV167" s="31">
        <f>IFERROR(VLOOKUP(DU167,'Начисление очков 2023'!$AF$4:$AG$69,2,FALSE),0)</f>
        <v>0</v>
      </c>
      <c r="DW167" s="6">
        <v>8</v>
      </c>
      <c r="DX167" s="28">
        <f>IFERROR(VLOOKUP(DW167,'Начисление очков 2023'!$AA$4:$AB$69,2,FALSE),0)</f>
        <v>10</v>
      </c>
      <c r="DY167" s="32">
        <v>64</v>
      </c>
      <c r="DZ167" s="31">
        <f>IFERROR(VLOOKUP(DY167,'Начисление очков 2023'!$B$4:$C$69,2,FALSE),0)</f>
        <v>14</v>
      </c>
      <c r="EA167" s="6">
        <v>32</v>
      </c>
      <c r="EB167" s="28">
        <f>IFERROR(VLOOKUP(EA167,'Начисление очков 2023'!$AA$4:$AB$69,2,FALSE),0)</f>
        <v>2</v>
      </c>
      <c r="EC167" s="32" t="s">
        <v>572</v>
      </c>
      <c r="ED167" s="31">
        <f>IFERROR(VLOOKUP(EC167,'Начисление очков 2023'!$V$4:$W$69,2,FALSE),0)</f>
        <v>0</v>
      </c>
      <c r="EE167" s="6" t="s">
        <v>572</v>
      </c>
      <c r="EF167" s="28">
        <f>IFERROR(VLOOKUP(EE167,'Начисление очков 2023'!$AA$4:$AB$69,2,FALSE),0)</f>
        <v>0</v>
      </c>
      <c r="EG167" s="32" t="s">
        <v>572</v>
      </c>
      <c r="EH167" s="31">
        <f>IFERROR(VLOOKUP(EG167,'Начисление очков 2023'!$AA$4:$AB$69,2,FALSE),0)</f>
        <v>0</v>
      </c>
      <c r="EI167" s="6" t="s">
        <v>572</v>
      </c>
      <c r="EJ167" s="28">
        <f>IFERROR(VLOOKUP(EI167,'Начисление очков 2023'!$G$4:$H$69,2,FALSE),0)</f>
        <v>0</v>
      </c>
      <c r="EK167" s="32" t="s">
        <v>572</v>
      </c>
      <c r="EL167" s="31">
        <f>IFERROR(VLOOKUP(EK167,'Начисление очков 2023'!$V$4:$W$69,2,FALSE),0)</f>
        <v>0</v>
      </c>
      <c r="EM167" s="6">
        <v>64</v>
      </c>
      <c r="EN167" s="28">
        <f>IFERROR(VLOOKUP(EM167,'Начисление очков 2023'!$B$4:$C$101,2,FALSE),0)</f>
        <v>14</v>
      </c>
      <c r="EO167" s="32" t="s">
        <v>572</v>
      </c>
      <c r="EP167" s="31">
        <f>IFERROR(VLOOKUP(EO167,'Начисление очков 2023'!$AA$4:$AB$69,2,FALSE),0)</f>
        <v>0</v>
      </c>
      <c r="EQ167" s="6" t="s">
        <v>572</v>
      </c>
      <c r="ER167" s="28">
        <f>IFERROR(VLOOKUP(EQ167,'Начисление очков 2023'!$AF$4:$AG$69,2,FALSE),0)</f>
        <v>0</v>
      </c>
      <c r="ES167" s="32">
        <v>88</v>
      </c>
      <c r="ET167" s="31">
        <f>IFERROR(VLOOKUP(ES167,'Начисление очков 2023'!$B$4:$C$101,2,FALSE),0)</f>
        <v>5</v>
      </c>
      <c r="EU167" s="6" t="s">
        <v>572</v>
      </c>
      <c r="EV167" s="28">
        <f>IFERROR(VLOOKUP(EU167,'Начисление очков 2023'!$G$4:$H$69,2,FALSE),0)</f>
        <v>0</v>
      </c>
      <c r="EW167" s="32">
        <v>24</v>
      </c>
      <c r="EX167" s="31">
        <f>IFERROR(VLOOKUP(EW167,'Начисление очков 2023'!$AA$4:$AB$69,2,FALSE),0)</f>
        <v>3</v>
      </c>
      <c r="EY167" s="6" t="s">
        <v>572</v>
      </c>
      <c r="EZ167" s="28">
        <f>IFERROR(VLOOKUP(EY167,'Начисление очков 2023'!$AA$4:$AB$69,2,FALSE),0)</f>
        <v>0</v>
      </c>
      <c r="FA167" s="32" t="s">
        <v>572</v>
      </c>
      <c r="FB167" s="31">
        <f>IFERROR(VLOOKUP(FA167,'Начисление очков 2023'!$L$4:$M$69,2,FALSE),0)</f>
        <v>0</v>
      </c>
      <c r="FC167" s="6" t="s">
        <v>572</v>
      </c>
      <c r="FD167" s="28">
        <f>IFERROR(VLOOKUP(FC167,'Начисление очков 2023'!$AF$4:$AG$69,2,FALSE),0)</f>
        <v>0</v>
      </c>
      <c r="FE167" s="32" t="s">
        <v>572</v>
      </c>
      <c r="FF167" s="31">
        <f>IFERROR(VLOOKUP(FE167,'Начисление очков 2023'!$AA$4:$AB$69,2,FALSE),0)</f>
        <v>0</v>
      </c>
      <c r="FG167" s="6" t="s">
        <v>572</v>
      </c>
      <c r="FH167" s="28">
        <f>IFERROR(VLOOKUP(FG167,'Начисление очков 2023'!$G$4:$H$69,2,FALSE),0)</f>
        <v>0</v>
      </c>
      <c r="FI167" s="32" t="s">
        <v>572</v>
      </c>
      <c r="FJ167" s="31">
        <f>IFERROR(VLOOKUP(FI167,'Начисление очков 2023'!$AA$4:$AB$69,2,FALSE),0)</f>
        <v>0</v>
      </c>
      <c r="FK167" s="6" t="s">
        <v>572</v>
      </c>
      <c r="FL167" s="28">
        <f>IFERROR(VLOOKUP(FK167,'Начисление очков 2023'!$AA$4:$AB$69,2,FALSE),0)</f>
        <v>0</v>
      </c>
      <c r="FM167" s="32">
        <v>32</v>
      </c>
      <c r="FN167" s="31">
        <f>IFERROR(VLOOKUP(FM167,'Начисление очков 2023'!$AA$4:$AB$69,2,FALSE),0)</f>
        <v>2</v>
      </c>
      <c r="FO167" s="6" t="s">
        <v>572</v>
      </c>
      <c r="FP167" s="28">
        <f>IFERROR(VLOOKUP(FO167,'Начисление очков 2023'!$AF$4:$AG$69,2,FALSE),0)</f>
        <v>0</v>
      </c>
      <c r="FQ167" s="109">
        <v>157</v>
      </c>
      <c r="FR167" s="110" t="s">
        <v>563</v>
      </c>
      <c r="FS167" s="110"/>
      <c r="FT167" s="109">
        <v>3.5</v>
      </c>
      <c r="FU167" s="111"/>
      <c r="FV167" s="108">
        <v>68</v>
      </c>
      <c r="FW167" s="106">
        <v>0</v>
      </c>
      <c r="FX167" s="107" t="s">
        <v>563</v>
      </c>
      <c r="FY167" s="108">
        <v>90</v>
      </c>
      <c r="FZ167" s="127">
        <v>16</v>
      </c>
      <c r="GA167" s="121">
        <f>IFERROR(VLOOKUP(FZ167,'Начисление очков 2023'!$AA$4:$AB$69,2,FALSE),0)</f>
        <v>7</v>
      </c>
    </row>
    <row r="168" spans="1:183" ht="15.95" customHeight="1" x14ac:dyDescent="0.25">
      <c r="B168" s="6" t="str">
        <f>IFERROR(INDEX('Ласт турнир'!$A$1:$A$96,MATCH($D168,'Ласт турнир'!$B$1:$B$96,0)),"")</f>
        <v/>
      </c>
      <c r="D168" s="39" t="s">
        <v>536</v>
      </c>
      <c r="E168" s="40">
        <f>E167+1</f>
        <v>159</v>
      </c>
      <c r="F168" s="59" t="str">
        <f>IF(FQ168=0," ",IF(FQ168-E168=0," ",FQ168-E168))</f>
        <v xml:space="preserve"> </v>
      </c>
      <c r="G168" s="44"/>
      <c r="H168" s="54">
        <v>3.5</v>
      </c>
      <c r="I168" s="134"/>
      <c r="J168" s="139">
        <f>AB168+AP168+BB168+BN168+BR168+SUMPRODUCT(LARGE((T168,V168,X168,Z168,AD168,AF168,AH168,AJ168,AL168,AN168,AR168,AT168,AV168,AX168,AZ168,BD168,BF168,BH168,BJ168,BL168,BP168,BT168,BV168,BX168,BZ168,CB168,CD168,CF168,CH168,CJ168,CL168,CN168,CP168,CR168,CT168,CV168,CX168,CZ168,DB168,DD168,DF168,DH168,DJ168,DL168,DN168,DP168,DR168,DT168,DV168,DX168,DZ168,EB168,ED168,EF168,EH168,EJ168,EL168,EN168,EP168,ER168,ET168,EV168,EX168,EZ168,FB168,FD168,FF168,FH168,FJ168,FL168,FN168,FP168),{1,2,3,4,5,6,7,8}))</f>
        <v>65</v>
      </c>
      <c r="K168" s="135">
        <f>J168-FV168</f>
        <v>0</v>
      </c>
      <c r="L168" s="140" t="str">
        <f>IF(SUMIF(S168:FP168,"&lt;0")&lt;&gt;0,SUMIF(S168:FP168,"&lt;0")*(-1)," ")</f>
        <v xml:space="preserve"> </v>
      </c>
      <c r="M168" s="141">
        <f>T168+V168+X168+Z168+AB168+AD168+AF168+AH168+AJ168+AL168+AN168+AP168+AR168+AT168+AV168+AX168+AZ168+BB168+BD168+BF168+BH168+BJ168+BL168+BN168+BP168+BR168+BT168+BV168+BX168+BZ168+CB168+CD168+CF168+CH168+CJ168+CL168+CN168+CP168+CR168+CT168+CV168+CX168+CZ168+DB168+DD168+DF168+DH168+DJ168+DL168+DN168+DP168+DR168+DT168+DV168+DX168+DZ168+EB168+ED168+EF168+EH168+EJ168+EL168+EN168+EP168+ER168+ET168+EV168+EX168+EZ168+FB168+FD168+FF168+FH168+FJ168+FL168+FN168+FP168</f>
        <v>72</v>
      </c>
      <c r="N168" s="135">
        <f>M168-FY168</f>
        <v>0</v>
      </c>
      <c r="O168" s="136">
        <f>ROUNDUP(COUNTIF(S168:FP168,"&gt; 0")/2,0)</f>
        <v>10</v>
      </c>
      <c r="P168" s="142">
        <f>IF(O168=0,"-",IF(O168-R168&gt;8,J168/(8+R168),J168/O168))</f>
        <v>8.125</v>
      </c>
      <c r="Q168" s="145">
        <f>IF(OR(M168=0,O168=0),"-",M168/O168)</f>
        <v>7.2</v>
      </c>
      <c r="R168" s="150">
        <f>+IF(AA168="",0,1)+IF(AO168="",0,1)++IF(BA168="",0,1)+IF(BM168="",0,1)+IF(BQ168="",0,1)</f>
        <v>0</v>
      </c>
      <c r="S168" s="6" t="s">
        <v>572</v>
      </c>
      <c r="T168" s="28">
        <f>IFERROR(VLOOKUP(S168,'Начисление очков 2024'!$AA$4:$AB$69,2,FALSE),0)</f>
        <v>0</v>
      </c>
      <c r="U168" s="32" t="s">
        <v>572</v>
      </c>
      <c r="V168" s="31">
        <f>IFERROR(VLOOKUP(U168,'Начисление очков 2024'!$AA$4:$AB$69,2,FALSE),0)</f>
        <v>0</v>
      </c>
      <c r="W168" s="6" t="s">
        <v>572</v>
      </c>
      <c r="X168" s="28">
        <f>IFERROR(VLOOKUP(W168,'Начисление очков 2024'!$L$4:$M$69,2,FALSE),0)</f>
        <v>0</v>
      </c>
      <c r="Y168" s="32" t="s">
        <v>572</v>
      </c>
      <c r="Z168" s="31">
        <f>IFERROR(VLOOKUP(Y168,'Начисление очков 2024'!$AA$4:$AB$69,2,FALSE),0)</f>
        <v>0</v>
      </c>
      <c r="AA168" s="6" t="s">
        <v>572</v>
      </c>
      <c r="AB168" s="28">
        <f>ROUND(IFERROR(VLOOKUP(AA168,'Начисление очков 2024'!$L$4:$M$69,2,FALSE),0)/4,0)</f>
        <v>0</v>
      </c>
      <c r="AC168" s="32" t="s">
        <v>572</v>
      </c>
      <c r="AD168" s="31">
        <f>IFERROR(VLOOKUP(AC168,'Начисление очков 2024'!$AA$4:$AB$69,2,FALSE),0)</f>
        <v>0</v>
      </c>
      <c r="AE168" s="6" t="s">
        <v>572</v>
      </c>
      <c r="AF168" s="28">
        <f>IFERROR(VLOOKUP(AE168,'Начисление очков 2024'!$AA$4:$AB$69,2,FALSE),0)</f>
        <v>0</v>
      </c>
      <c r="AG168" s="32" t="s">
        <v>572</v>
      </c>
      <c r="AH168" s="31">
        <f>IFERROR(VLOOKUP(AG168,'Начисление очков 2024'!$Q$4:$R$69,2,FALSE),0)</f>
        <v>0</v>
      </c>
      <c r="AI168" s="6" t="s">
        <v>572</v>
      </c>
      <c r="AJ168" s="28">
        <f>IFERROR(VLOOKUP(AI168,'Начисление очков 2024'!$AA$4:$AB$69,2,FALSE),0)</f>
        <v>0</v>
      </c>
      <c r="AK168" s="32" t="s">
        <v>572</v>
      </c>
      <c r="AL168" s="31">
        <f>IFERROR(VLOOKUP(AK168,'Начисление очков 2024'!$AA$4:$AB$69,2,FALSE),0)</f>
        <v>0</v>
      </c>
      <c r="AM168" s="6" t="s">
        <v>572</v>
      </c>
      <c r="AN168" s="28">
        <f>IFERROR(VLOOKUP(AM168,'Начисление очков 2023'!$AF$4:$AG$69,2,FALSE),0)</f>
        <v>0</v>
      </c>
      <c r="AO168" s="32" t="s">
        <v>572</v>
      </c>
      <c r="AP168" s="31">
        <f>ROUND(IFERROR(VLOOKUP(AO168,'Начисление очков 2024'!$G$4:$H$69,2,FALSE),0)/4,0)</f>
        <v>0</v>
      </c>
      <c r="AQ168" s="6" t="s">
        <v>572</v>
      </c>
      <c r="AR168" s="28">
        <f>IFERROR(VLOOKUP(AQ168,'Начисление очков 2024'!$AA$4:$AB$69,2,FALSE),0)</f>
        <v>0</v>
      </c>
      <c r="AS168" s="32" t="s">
        <v>572</v>
      </c>
      <c r="AT168" s="31">
        <f>IFERROR(VLOOKUP(AS168,'Начисление очков 2024'!$G$4:$H$69,2,FALSE),0)</f>
        <v>0</v>
      </c>
      <c r="AU168" s="6" t="s">
        <v>572</v>
      </c>
      <c r="AV168" s="28">
        <f>IFERROR(VLOOKUP(AU168,'Начисление очков 2023'!$V$4:$W$69,2,FALSE),0)</f>
        <v>0</v>
      </c>
      <c r="AW168" s="32" t="s">
        <v>572</v>
      </c>
      <c r="AX168" s="31">
        <f>IFERROR(VLOOKUP(AW168,'Начисление очков 2024'!$Q$4:$R$69,2,FALSE),0)</f>
        <v>0</v>
      </c>
      <c r="AY168" s="6" t="s">
        <v>572</v>
      </c>
      <c r="AZ168" s="28">
        <f>IFERROR(VLOOKUP(AY168,'Начисление очков 2024'!$AA$4:$AB$69,2,FALSE),0)</f>
        <v>0</v>
      </c>
      <c r="BA168" s="32" t="s">
        <v>572</v>
      </c>
      <c r="BB168" s="31">
        <f>ROUND(IFERROR(VLOOKUP(BA168,'Начисление очков 2024'!$G$4:$H$69,2,FALSE),0)/4,0)</f>
        <v>0</v>
      </c>
      <c r="BC168" s="6">
        <v>16</v>
      </c>
      <c r="BD168" s="28">
        <f>IFERROR(VLOOKUP(BC168,'Начисление очков 2023'!$AA$4:$AB$69,2,FALSE),0)</f>
        <v>7</v>
      </c>
      <c r="BE168" s="32" t="s">
        <v>572</v>
      </c>
      <c r="BF168" s="31">
        <f>IFERROR(VLOOKUP(BE168,'Начисление очков 2024'!$G$4:$H$69,2,FALSE),0)</f>
        <v>0</v>
      </c>
      <c r="BG168" s="6" t="s">
        <v>572</v>
      </c>
      <c r="BH168" s="28">
        <f>IFERROR(VLOOKUP(BG168,'Начисление очков 2024'!$Q$4:$R$69,2,FALSE),0)</f>
        <v>0</v>
      </c>
      <c r="BI168" s="32" t="s">
        <v>572</v>
      </c>
      <c r="BJ168" s="31">
        <f>IFERROR(VLOOKUP(BI168,'Начисление очков 2024'!$AA$4:$AB$69,2,FALSE),0)</f>
        <v>0</v>
      </c>
      <c r="BK168" s="6" t="s">
        <v>572</v>
      </c>
      <c r="BL168" s="28">
        <f>IFERROR(VLOOKUP(BK168,'Начисление очков 2023'!$V$4:$W$69,2,FALSE),0)</f>
        <v>0</v>
      </c>
      <c r="BM168" s="32" t="s">
        <v>572</v>
      </c>
      <c r="BN168" s="31">
        <f>ROUND(IFERROR(VLOOKUP(BM168,'Начисление очков 2023'!$L$4:$M$69,2,FALSE),0)/4,0)</f>
        <v>0</v>
      </c>
      <c r="BO168" s="6" t="s">
        <v>572</v>
      </c>
      <c r="BP168" s="28">
        <f>IFERROR(VLOOKUP(BO168,'Начисление очков 2023'!$AA$4:$AB$69,2,FALSE),0)</f>
        <v>0</v>
      </c>
      <c r="BQ168" s="32" t="s">
        <v>572</v>
      </c>
      <c r="BR168" s="31">
        <f>ROUND(IFERROR(VLOOKUP(BQ168,'Начисление очков 2023'!$L$4:$M$69,2,FALSE),0)/4,0)</f>
        <v>0</v>
      </c>
      <c r="BS168" s="6">
        <v>16</v>
      </c>
      <c r="BT168" s="28">
        <f>IFERROR(VLOOKUP(BS168,'Начисление очков 2023'!$AA$4:$AB$69,2,FALSE),0)</f>
        <v>7</v>
      </c>
      <c r="BU168" s="32" t="s">
        <v>572</v>
      </c>
      <c r="BV168" s="31">
        <f>IFERROR(VLOOKUP(BU168,'Начисление очков 2023'!$L$4:$M$69,2,FALSE),0)</f>
        <v>0</v>
      </c>
      <c r="BW168" s="6" t="s">
        <v>572</v>
      </c>
      <c r="BX168" s="28">
        <f>IFERROR(VLOOKUP(BW168,'Начисление очков 2023'!$AA$4:$AB$69,2,FALSE),0)</f>
        <v>0</v>
      </c>
      <c r="BY168" s="32" t="s">
        <v>572</v>
      </c>
      <c r="BZ168" s="31">
        <f>IFERROR(VLOOKUP(BY168,'Начисление очков 2023'!$AF$4:$AG$69,2,FALSE),0)</f>
        <v>0</v>
      </c>
      <c r="CA168" s="6" t="s">
        <v>572</v>
      </c>
      <c r="CB168" s="28">
        <f>IFERROR(VLOOKUP(CA168,'Начисление очков 2023'!$V$4:$W$69,2,FALSE),0)</f>
        <v>0</v>
      </c>
      <c r="CC168" s="32">
        <v>16</v>
      </c>
      <c r="CD168" s="31">
        <f>IFERROR(VLOOKUP(CC168,'Начисление очков 2023'!$AA$4:$AB$69,2,FALSE),0)</f>
        <v>7</v>
      </c>
      <c r="CE168" s="47"/>
      <c r="CF168" s="96"/>
      <c r="CG168" s="32" t="s">
        <v>572</v>
      </c>
      <c r="CH168" s="31">
        <f>IFERROR(VLOOKUP(CG168,'Начисление очков 2023'!$AA$4:$AB$69,2,FALSE),0)</f>
        <v>0</v>
      </c>
      <c r="CI168" s="6" t="s">
        <v>572</v>
      </c>
      <c r="CJ168" s="28">
        <f>IFERROR(VLOOKUP(CI168,'Начисление очков 2023_1'!$B$4:$C$117,2,FALSE),0)</f>
        <v>0</v>
      </c>
      <c r="CK168" s="32">
        <v>40</v>
      </c>
      <c r="CL168" s="31">
        <f>IFERROR(VLOOKUP(CK168,'Начисление очков 2023'!$V$4:$W$69,2,FALSE),0)</f>
        <v>3</v>
      </c>
      <c r="CM168" s="6" t="s">
        <v>572</v>
      </c>
      <c r="CN168" s="28">
        <f>IFERROR(VLOOKUP(CM168,'Начисление очков 2023'!$AF$4:$AG$69,2,FALSE),0)</f>
        <v>0</v>
      </c>
      <c r="CO168" s="32" t="s">
        <v>572</v>
      </c>
      <c r="CP168" s="31">
        <f>IFERROR(VLOOKUP(CO168,'Начисление очков 2023'!$G$4:$H$69,2,FALSE),0)</f>
        <v>0</v>
      </c>
      <c r="CQ168" s="6" t="s">
        <v>572</v>
      </c>
      <c r="CR168" s="28">
        <f>IFERROR(VLOOKUP(CQ168,'Начисление очков 2023'!$AA$4:$AB$69,2,FALSE),0)</f>
        <v>0</v>
      </c>
      <c r="CS168" s="32" t="s">
        <v>572</v>
      </c>
      <c r="CT168" s="31">
        <f>IFERROR(VLOOKUP(CS168,'Начисление очков 2023'!$Q$4:$R$69,2,FALSE),0)</f>
        <v>0</v>
      </c>
      <c r="CU168" s="6" t="s">
        <v>572</v>
      </c>
      <c r="CV168" s="28">
        <f>IFERROR(VLOOKUP(CU168,'Начисление очков 2023'!$AF$4:$AG$69,2,FALSE),0)</f>
        <v>0</v>
      </c>
      <c r="CW168" s="32" t="s">
        <v>572</v>
      </c>
      <c r="CX168" s="31">
        <f>IFERROR(VLOOKUP(CW168,'Начисление очков 2023'!$AA$4:$AB$69,2,FALSE),0)</f>
        <v>0</v>
      </c>
      <c r="CY168" s="6" t="s">
        <v>572</v>
      </c>
      <c r="CZ168" s="28">
        <f>IFERROR(VLOOKUP(CY168,'Начисление очков 2023'!$AA$4:$AB$69,2,FALSE),0)</f>
        <v>0</v>
      </c>
      <c r="DA168" s="32" t="s">
        <v>572</v>
      </c>
      <c r="DB168" s="31">
        <f>IFERROR(VLOOKUP(DA168,'Начисление очков 2023'!$L$4:$M$69,2,FALSE),0)</f>
        <v>0</v>
      </c>
      <c r="DC168" s="6" t="s">
        <v>572</v>
      </c>
      <c r="DD168" s="28">
        <f>IFERROR(VLOOKUP(DC168,'Начисление очков 2023'!$L$4:$M$69,2,FALSE),0)</f>
        <v>0</v>
      </c>
      <c r="DE168" s="32" t="s">
        <v>572</v>
      </c>
      <c r="DF168" s="31">
        <f>IFERROR(VLOOKUP(DE168,'Начисление очков 2023'!$G$4:$H$69,2,FALSE),0)</f>
        <v>0</v>
      </c>
      <c r="DG168" s="6">
        <v>20</v>
      </c>
      <c r="DH168" s="28">
        <f>IFERROR(VLOOKUP(DG168,'Начисление очков 2023'!$AA$4:$AB$69,2,FALSE),0)</f>
        <v>4</v>
      </c>
      <c r="DI168" s="32" t="s">
        <v>572</v>
      </c>
      <c r="DJ168" s="31">
        <f>IFERROR(VLOOKUP(DI168,'Начисление очков 2023'!$AF$4:$AG$69,2,FALSE),0)</f>
        <v>0</v>
      </c>
      <c r="DK168" s="6">
        <v>24</v>
      </c>
      <c r="DL168" s="28">
        <f>IFERROR(VLOOKUP(DK168,'Начисление очков 2023'!$V$4:$W$69,2,FALSE),0)</f>
        <v>7</v>
      </c>
      <c r="DM168" s="32" t="s">
        <v>572</v>
      </c>
      <c r="DN168" s="31">
        <f>IFERROR(VLOOKUP(DM168,'Начисление очков 2023'!$Q$4:$R$69,2,FALSE),0)</f>
        <v>0</v>
      </c>
      <c r="DO168" s="6">
        <v>16</v>
      </c>
      <c r="DP168" s="28">
        <f>IFERROR(VLOOKUP(DO168,'Начисление очков 2023'!$AA$4:$AB$69,2,FALSE),0)</f>
        <v>7</v>
      </c>
      <c r="DQ168" s="32">
        <v>16</v>
      </c>
      <c r="DR168" s="31">
        <f>IFERROR(VLOOKUP(DQ168,'Начисление очков 2023'!$AA$4:$AB$69,2,FALSE),0)</f>
        <v>7</v>
      </c>
      <c r="DS168" s="6" t="s">
        <v>572</v>
      </c>
      <c r="DT168" s="28">
        <f>IFERROR(VLOOKUP(DS168,'Начисление очков 2023'!$AA$4:$AB$69,2,FALSE),0)</f>
        <v>0</v>
      </c>
      <c r="DU168" s="32" t="s">
        <v>572</v>
      </c>
      <c r="DV168" s="31">
        <f>IFERROR(VLOOKUP(DU168,'Начисление очков 2023'!$AF$4:$AG$69,2,FALSE),0)</f>
        <v>0</v>
      </c>
      <c r="DW168" s="6" t="s">
        <v>572</v>
      </c>
      <c r="DX168" s="28">
        <f>IFERROR(VLOOKUP(DW168,'Начисление очков 2023'!$AA$4:$AB$69,2,FALSE),0)</f>
        <v>0</v>
      </c>
      <c r="DY168" s="32" t="s">
        <v>572</v>
      </c>
      <c r="DZ168" s="31">
        <f>IFERROR(VLOOKUP(DY168,'Начисление очков 2023'!$B$4:$C$69,2,FALSE),0)</f>
        <v>0</v>
      </c>
      <c r="EA168" s="6" t="s">
        <v>572</v>
      </c>
      <c r="EB168" s="28">
        <f>IFERROR(VLOOKUP(EA168,'Начисление очков 2023'!$AA$4:$AB$69,2,FALSE),0)</f>
        <v>0</v>
      </c>
      <c r="EC168" s="32">
        <v>24</v>
      </c>
      <c r="ED168" s="31">
        <f>IFERROR(VLOOKUP(EC168,'Начисление очков 2023'!$V$4:$W$69,2,FALSE),0)</f>
        <v>7</v>
      </c>
      <c r="EE168" s="6" t="s">
        <v>572</v>
      </c>
      <c r="EF168" s="28">
        <f>IFERROR(VLOOKUP(EE168,'Начисление очков 2023'!$AA$4:$AB$69,2,FALSE),0)</f>
        <v>0</v>
      </c>
      <c r="EG168" s="32" t="s">
        <v>572</v>
      </c>
      <c r="EH168" s="31">
        <f>IFERROR(VLOOKUP(EG168,'Начисление очков 2023'!$AA$4:$AB$69,2,FALSE),0)</f>
        <v>0</v>
      </c>
      <c r="EI168" s="6" t="s">
        <v>572</v>
      </c>
      <c r="EJ168" s="28">
        <f>IFERROR(VLOOKUP(EI168,'Начисление очков 2023'!$G$4:$H$69,2,FALSE),0)</f>
        <v>0</v>
      </c>
      <c r="EK168" s="32" t="s">
        <v>572</v>
      </c>
      <c r="EL168" s="31">
        <f>IFERROR(VLOOKUP(EK168,'Начисление очков 2023'!$V$4:$W$69,2,FALSE),0)</f>
        <v>0</v>
      </c>
      <c r="EM168" s="6" t="s">
        <v>572</v>
      </c>
      <c r="EN168" s="28">
        <f>IFERROR(VLOOKUP(EM168,'Начисление очков 2023'!$B$4:$C$101,2,FALSE),0)</f>
        <v>0</v>
      </c>
      <c r="EO168" s="32" t="s">
        <v>572</v>
      </c>
      <c r="EP168" s="31">
        <f>IFERROR(VLOOKUP(EO168,'Начисление очков 2023'!$AA$4:$AB$69,2,FALSE),0)</f>
        <v>0</v>
      </c>
      <c r="EQ168" s="6" t="s">
        <v>572</v>
      </c>
      <c r="ER168" s="28">
        <f>IFERROR(VLOOKUP(EQ168,'Начисление очков 2023'!$AF$4:$AG$69,2,FALSE),0)</f>
        <v>0</v>
      </c>
      <c r="ES168" s="32">
        <v>56</v>
      </c>
      <c r="ET168" s="31">
        <f>IFERROR(VLOOKUP(ES168,'Начисление очков 2023'!$B$4:$C$101,2,FALSE),0)</f>
        <v>16</v>
      </c>
      <c r="EU168" s="6" t="s">
        <v>572</v>
      </c>
      <c r="EV168" s="28">
        <f>IFERROR(VLOOKUP(EU168,'Начисление очков 2023'!$G$4:$H$69,2,FALSE),0)</f>
        <v>0</v>
      </c>
      <c r="EW168" s="32" t="s">
        <v>572</v>
      </c>
      <c r="EX168" s="31">
        <f>IFERROR(VLOOKUP(EW168,'Начисление очков 2023'!$AA$4:$AB$69,2,FALSE),0)</f>
        <v>0</v>
      </c>
      <c r="EY168" s="6" t="s">
        <v>572</v>
      </c>
      <c r="EZ168" s="28">
        <f>IFERROR(VLOOKUP(EY168,'Начисление очков 2023'!$AA$4:$AB$69,2,FALSE),0)</f>
        <v>0</v>
      </c>
      <c r="FA168" s="32" t="s">
        <v>572</v>
      </c>
      <c r="FB168" s="31">
        <f>IFERROR(VLOOKUP(FA168,'Начисление очков 2023'!$L$4:$M$69,2,FALSE),0)</f>
        <v>0</v>
      </c>
      <c r="FC168" s="6" t="s">
        <v>572</v>
      </c>
      <c r="FD168" s="28">
        <f>IFERROR(VLOOKUP(FC168,'Начисление очков 2023'!$AF$4:$AG$69,2,FALSE),0)</f>
        <v>0</v>
      </c>
      <c r="FE168" s="32" t="s">
        <v>572</v>
      </c>
      <c r="FF168" s="31">
        <f>IFERROR(VLOOKUP(FE168,'Начисление очков 2023'!$AA$4:$AB$69,2,FALSE),0)</f>
        <v>0</v>
      </c>
      <c r="FG168" s="6" t="s">
        <v>572</v>
      </c>
      <c r="FH168" s="28">
        <f>IFERROR(VLOOKUP(FG168,'Начисление очков 2023'!$G$4:$H$69,2,FALSE),0)</f>
        <v>0</v>
      </c>
      <c r="FI168" s="32" t="s">
        <v>572</v>
      </c>
      <c r="FJ168" s="31">
        <f>IFERROR(VLOOKUP(FI168,'Начисление очков 2023'!$AA$4:$AB$69,2,FALSE),0)</f>
        <v>0</v>
      </c>
      <c r="FK168" s="6" t="s">
        <v>572</v>
      </c>
      <c r="FL168" s="28">
        <f>IFERROR(VLOOKUP(FK168,'Начисление очков 2023'!$AA$4:$AB$69,2,FALSE),0)</f>
        <v>0</v>
      </c>
      <c r="FM168" s="32" t="s">
        <v>572</v>
      </c>
      <c r="FN168" s="31">
        <f>IFERROR(VLOOKUP(FM168,'Начисление очков 2023'!$AA$4:$AB$69,2,FALSE),0)</f>
        <v>0</v>
      </c>
      <c r="FO168" s="6" t="s">
        <v>572</v>
      </c>
      <c r="FP168" s="28">
        <f>IFERROR(VLOOKUP(FO168,'Начисление очков 2023'!$AF$4:$AG$69,2,FALSE),0)</f>
        <v>0</v>
      </c>
      <c r="FQ168" s="109">
        <v>159</v>
      </c>
      <c r="FR168" s="110" t="s">
        <v>563</v>
      </c>
      <c r="FS168" s="110"/>
      <c r="FT168" s="109">
        <v>3.5</v>
      </c>
      <c r="FU168" s="111"/>
      <c r="FV168" s="108">
        <v>65</v>
      </c>
      <c r="FW168" s="106">
        <v>0</v>
      </c>
      <c r="FX168" s="107" t="s">
        <v>563</v>
      </c>
      <c r="FY168" s="108">
        <v>72</v>
      </c>
      <c r="FZ168" s="127" t="s">
        <v>572</v>
      </c>
      <c r="GA168" s="121">
        <f>IFERROR(VLOOKUP(FZ168,'Начисление очков 2023'!$AA$4:$AB$69,2,FALSE),0)</f>
        <v>0</v>
      </c>
    </row>
    <row r="169" spans="1:183" ht="15.95" customHeight="1" x14ac:dyDescent="0.25">
      <c r="B169" s="6" t="str">
        <f>IFERROR(INDEX('Ласт турнир'!$A$1:$A$96,MATCH($D169,'Ласт турнир'!$B$1:$B$96,0)),"")</f>
        <v/>
      </c>
      <c r="D169" s="39" t="s">
        <v>108</v>
      </c>
      <c r="E169" s="40">
        <f>E168+1</f>
        <v>160</v>
      </c>
      <c r="F169" s="59" t="str">
        <f>IF(FQ169=0," ",IF(FQ169-E169=0," ",FQ169-E169))</f>
        <v xml:space="preserve"> </v>
      </c>
      <c r="G169" s="44"/>
      <c r="H169" s="54">
        <v>4.5</v>
      </c>
      <c r="I169" s="134"/>
      <c r="J169" s="139">
        <f>AB169+AP169+BB169+BN169+BR169+SUMPRODUCT(LARGE((T169,V169,X169,Z169,AD169,AF169,AH169,AJ169,AL169,AN169,AR169,AT169,AV169,AX169,AZ169,BD169,BF169,BH169,BJ169,BL169,BP169,BT169,BV169,BX169,BZ169,CB169,CD169,CF169,CH169,CJ169,CL169,CN169,CP169,CR169,CT169,CV169,CX169,CZ169,DB169,DD169,DF169,DH169,DJ169,DL169,DN169,DP169,DR169,DT169,DV169,DX169,DZ169,EB169,ED169,EF169,EH169,EJ169,EL169,EN169,EP169,ER169,ET169,EV169,EX169,EZ169,FB169,FD169,FF169,FH169,FJ169,FL169,FN169,FP169),{1,2,3,4,5,6,7,8}))</f>
        <v>64</v>
      </c>
      <c r="K169" s="135">
        <f>J169-FV169</f>
        <v>0</v>
      </c>
      <c r="L169" s="140" t="str">
        <f>IF(SUMIF(S169:FP169,"&lt;0")&lt;&gt;0,SUMIF(S169:FP169,"&lt;0")*(-1)," ")</f>
        <v xml:space="preserve"> </v>
      </c>
      <c r="M169" s="141">
        <f>T169+V169+X169+Z169+AB169+AD169+AF169+AH169+AJ169+AL169+AN169+AP169+AR169+AT169+AV169+AX169+AZ169+BB169+BD169+BF169+BH169+BJ169+BL169+BN169+BP169+BR169+BT169+BV169+BX169+BZ169+CB169+CD169+CF169+CH169+CJ169+CL169+CN169+CP169+CR169+CT169+CV169+CX169+CZ169+DB169+DD169+DF169+DH169+DJ169+DL169+DN169+DP169+DR169+DT169+DV169+DX169+DZ169+EB169+ED169+EF169+EH169+EJ169+EL169+EN169+EP169+ER169+ET169+EV169+EX169+EZ169+FB169+FD169+FF169+FH169+FJ169+FL169+FN169+FP169</f>
        <v>64</v>
      </c>
      <c r="N169" s="135">
        <f>M169-FY169</f>
        <v>0</v>
      </c>
      <c r="O169" s="136">
        <f>ROUNDUP(COUNTIF(S169:FP169,"&gt; 0")/2,0)</f>
        <v>6</v>
      </c>
      <c r="P169" s="142">
        <f>IF(O169=0,"-",IF(O169-R169&gt;8,J169/(8+R169),J169/O169))</f>
        <v>10.666666666666666</v>
      </c>
      <c r="Q169" s="145">
        <f>IF(OR(M169=0,O169=0),"-",M169/O169)</f>
        <v>10.666666666666666</v>
      </c>
      <c r="R169" s="150">
        <f>+IF(AA169="",0,1)+IF(AO169="",0,1)++IF(BA169="",0,1)+IF(BM169="",0,1)+IF(BQ169="",0,1)</f>
        <v>4</v>
      </c>
      <c r="S169" s="6" t="s">
        <v>572</v>
      </c>
      <c r="T169" s="28">
        <f>IFERROR(VLOOKUP(S169,'Начисление очков 2024'!$AA$4:$AB$69,2,FALSE),0)</f>
        <v>0</v>
      </c>
      <c r="U169" s="32" t="s">
        <v>572</v>
      </c>
      <c r="V169" s="31">
        <f>IFERROR(VLOOKUP(U169,'Начисление очков 2024'!$AA$4:$AB$69,2,FALSE),0)</f>
        <v>0</v>
      </c>
      <c r="W169" s="6">
        <v>24</v>
      </c>
      <c r="X169" s="28">
        <f>IFERROR(VLOOKUP(W169,'Начисление очков 2024'!$L$4:$M$69,2,FALSE),0)</f>
        <v>12</v>
      </c>
      <c r="Y169" s="32" t="s">
        <v>572</v>
      </c>
      <c r="Z169" s="31">
        <f>IFERROR(VLOOKUP(Y169,'Начисление очков 2024'!$AA$4:$AB$69,2,FALSE),0)</f>
        <v>0</v>
      </c>
      <c r="AA169" s="6">
        <v>32</v>
      </c>
      <c r="AB169" s="28">
        <f>ROUND(IFERROR(VLOOKUP(AA169,'Начисление очков 2024'!$L$4:$M$69,2,FALSE),0)/4,0)</f>
        <v>3</v>
      </c>
      <c r="AC169" s="32" t="s">
        <v>572</v>
      </c>
      <c r="AD169" s="31">
        <f>IFERROR(VLOOKUP(AC169,'Начисление очков 2024'!$AA$4:$AB$69,2,FALSE),0)</f>
        <v>0</v>
      </c>
      <c r="AE169" s="6" t="s">
        <v>572</v>
      </c>
      <c r="AF169" s="28">
        <f>IFERROR(VLOOKUP(AE169,'Начисление очков 2024'!$AA$4:$AB$69,2,FALSE),0)</f>
        <v>0</v>
      </c>
      <c r="AG169" s="32" t="s">
        <v>572</v>
      </c>
      <c r="AH169" s="31">
        <f>IFERROR(VLOOKUP(AG169,'Начисление очков 2024'!$Q$4:$R$69,2,FALSE),0)</f>
        <v>0</v>
      </c>
      <c r="AI169" s="6" t="s">
        <v>572</v>
      </c>
      <c r="AJ169" s="28">
        <f>IFERROR(VLOOKUP(AI169,'Начисление очков 2024'!$AA$4:$AB$69,2,FALSE),0)</f>
        <v>0</v>
      </c>
      <c r="AK169" s="32" t="s">
        <v>572</v>
      </c>
      <c r="AL169" s="31">
        <f>IFERROR(VLOOKUP(AK169,'Начисление очков 2024'!$AA$4:$AB$69,2,FALSE),0)</f>
        <v>0</v>
      </c>
      <c r="AM169" s="6" t="s">
        <v>572</v>
      </c>
      <c r="AN169" s="28">
        <f>IFERROR(VLOOKUP(AM169,'Начисление очков 2023'!$AF$4:$AG$69,2,FALSE),0)</f>
        <v>0</v>
      </c>
      <c r="AO169" s="32">
        <v>16</v>
      </c>
      <c r="AP169" s="31">
        <f>ROUND(IFERROR(VLOOKUP(AO169,'Начисление очков 2024'!$G$4:$H$69,2,FALSE),0)/4,0)</f>
        <v>14</v>
      </c>
      <c r="AQ169" s="6" t="s">
        <v>572</v>
      </c>
      <c r="AR169" s="28">
        <f>IFERROR(VLOOKUP(AQ169,'Начисление очков 2024'!$AA$4:$AB$69,2,FALSE),0)</f>
        <v>0</v>
      </c>
      <c r="AS169" s="32" t="s">
        <v>572</v>
      </c>
      <c r="AT169" s="31">
        <f>IFERROR(VLOOKUP(AS169,'Начисление очков 2024'!$G$4:$H$69,2,FALSE),0)</f>
        <v>0</v>
      </c>
      <c r="AU169" s="6" t="s">
        <v>572</v>
      </c>
      <c r="AV169" s="28">
        <f>IFERROR(VLOOKUP(AU169,'Начисление очков 2023'!$V$4:$W$69,2,FALSE),0)</f>
        <v>0</v>
      </c>
      <c r="AW169" s="32" t="s">
        <v>572</v>
      </c>
      <c r="AX169" s="31">
        <f>IFERROR(VLOOKUP(AW169,'Начисление очков 2024'!$Q$4:$R$69,2,FALSE),0)</f>
        <v>0</v>
      </c>
      <c r="AY169" s="6" t="s">
        <v>572</v>
      </c>
      <c r="AZ169" s="28">
        <f>IFERROR(VLOOKUP(AY169,'Начисление очков 2024'!$AA$4:$AB$69,2,FALSE),0)</f>
        <v>0</v>
      </c>
      <c r="BA169" s="32">
        <v>16</v>
      </c>
      <c r="BB169" s="31">
        <f>ROUND(IFERROR(VLOOKUP(BA169,'Начисление очков 2024'!$G$4:$H$69,2,FALSE),0)/4,0)</f>
        <v>14</v>
      </c>
      <c r="BC169" s="6" t="s">
        <v>572</v>
      </c>
      <c r="BD169" s="28">
        <f>IFERROR(VLOOKUP(BC169,'Начисление очков 2023'!$AA$4:$AB$69,2,FALSE),0)</f>
        <v>0</v>
      </c>
      <c r="BE169" s="32" t="s">
        <v>572</v>
      </c>
      <c r="BF169" s="31">
        <f>IFERROR(VLOOKUP(BE169,'Начисление очков 2024'!$G$4:$H$69,2,FALSE),0)</f>
        <v>0</v>
      </c>
      <c r="BG169" s="6" t="s">
        <v>572</v>
      </c>
      <c r="BH169" s="28">
        <f>IFERROR(VLOOKUP(BG169,'Начисление очков 2024'!$Q$4:$R$69,2,FALSE),0)</f>
        <v>0</v>
      </c>
      <c r="BI169" s="32" t="s">
        <v>572</v>
      </c>
      <c r="BJ169" s="31">
        <f>IFERROR(VLOOKUP(BI169,'Начисление очков 2024'!$AA$4:$AB$69,2,FALSE),0)</f>
        <v>0</v>
      </c>
      <c r="BK169" s="6" t="s">
        <v>572</v>
      </c>
      <c r="BL169" s="28">
        <f>IFERROR(VLOOKUP(BK169,'Начисление очков 2023'!$V$4:$W$69,2,FALSE),0)</f>
        <v>0</v>
      </c>
      <c r="BM169" s="32">
        <v>8</v>
      </c>
      <c r="BN169" s="31">
        <f>ROUND(IFERROR(VLOOKUP(BM169,'Начисление очков 2023'!$L$4:$M$69,2,FALSE),0)/4,0)</f>
        <v>16</v>
      </c>
      <c r="BO169" s="6" t="s">
        <v>572</v>
      </c>
      <c r="BP169" s="28">
        <f>IFERROR(VLOOKUP(BO169,'Начисление очков 2023'!$AA$4:$AB$69,2,FALSE),0)</f>
        <v>0</v>
      </c>
      <c r="BQ169" s="32" t="s">
        <v>572</v>
      </c>
      <c r="BR169" s="31">
        <f>ROUND(IFERROR(VLOOKUP(BQ169,'Начисление очков 2023'!$L$4:$M$69,2,FALSE),0)/4,0)</f>
        <v>0</v>
      </c>
      <c r="BS169" s="6" t="s">
        <v>572</v>
      </c>
      <c r="BT169" s="28">
        <f>IFERROR(VLOOKUP(BS169,'Начисление очков 2023'!$AA$4:$AB$69,2,FALSE),0)</f>
        <v>0</v>
      </c>
      <c r="BU169" s="32" t="s">
        <v>572</v>
      </c>
      <c r="BV169" s="31">
        <f>IFERROR(VLOOKUP(BU169,'Начисление очков 2023'!$L$4:$M$69,2,FALSE),0)</f>
        <v>0</v>
      </c>
      <c r="BW169" s="6" t="s">
        <v>572</v>
      </c>
      <c r="BX169" s="28">
        <f>IFERROR(VLOOKUP(BW169,'Начисление очков 2023'!$AA$4:$AB$69,2,FALSE),0)</f>
        <v>0</v>
      </c>
      <c r="BY169" s="32" t="s">
        <v>572</v>
      </c>
      <c r="BZ169" s="31">
        <f>IFERROR(VLOOKUP(BY169,'Начисление очков 2023'!$AF$4:$AG$69,2,FALSE),0)</f>
        <v>0</v>
      </c>
      <c r="CA169" s="6" t="s">
        <v>572</v>
      </c>
      <c r="CB169" s="28">
        <f>IFERROR(VLOOKUP(CA169,'Начисление очков 2023'!$V$4:$W$69,2,FALSE),0)</f>
        <v>0</v>
      </c>
      <c r="CC169" s="32" t="s">
        <v>572</v>
      </c>
      <c r="CD169" s="31">
        <f>IFERROR(VLOOKUP(CC169,'Начисление очков 2023'!$AA$4:$AB$69,2,FALSE),0)</f>
        <v>0</v>
      </c>
      <c r="CE169" s="47"/>
      <c r="CF169" s="96"/>
      <c r="CG169" s="32" t="s">
        <v>572</v>
      </c>
      <c r="CH169" s="31">
        <f>IFERROR(VLOOKUP(CG169,'Начисление очков 2023'!$AA$4:$AB$69,2,FALSE),0)</f>
        <v>0</v>
      </c>
      <c r="CI169" s="6" t="s">
        <v>572</v>
      </c>
      <c r="CJ169" s="28">
        <f>IFERROR(VLOOKUP(CI169,'Начисление очков 2023_1'!$B$4:$C$117,2,FALSE),0)</f>
        <v>0</v>
      </c>
      <c r="CK169" s="32" t="s">
        <v>572</v>
      </c>
      <c r="CL169" s="31">
        <f>IFERROR(VLOOKUP(CK169,'Начисление очков 2023'!$V$4:$W$69,2,FALSE),0)</f>
        <v>0</v>
      </c>
      <c r="CM169" s="6" t="s">
        <v>572</v>
      </c>
      <c r="CN169" s="28">
        <f>IFERROR(VLOOKUP(CM169,'Начисление очков 2023'!$AF$4:$AG$69,2,FALSE),0)</f>
        <v>0</v>
      </c>
      <c r="CO169" s="32" t="s">
        <v>572</v>
      </c>
      <c r="CP169" s="31">
        <f>IFERROR(VLOOKUP(CO169,'Начисление очков 2023'!$G$4:$H$69,2,FALSE),0)</f>
        <v>0</v>
      </c>
      <c r="CQ169" s="6" t="s">
        <v>572</v>
      </c>
      <c r="CR169" s="28">
        <f>IFERROR(VLOOKUP(CQ169,'Начисление очков 2023'!$AA$4:$AB$69,2,FALSE),0)</f>
        <v>0</v>
      </c>
      <c r="CS169" s="32" t="s">
        <v>572</v>
      </c>
      <c r="CT169" s="31">
        <f>IFERROR(VLOOKUP(CS169,'Начисление очков 2023'!$Q$4:$R$69,2,FALSE),0)</f>
        <v>0</v>
      </c>
      <c r="CU169" s="6" t="s">
        <v>572</v>
      </c>
      <c r="CV169" s="28">
        <f>IFERROR(VLOOKUP(CU169,'Начисление очков 2023'!$AF$4:$AG$69,2,FALSE),0)</f>
        <v>0</v>
      </c>
      <c r="CW169" s="32" t="s">
        <v>572</v>
      </c>
      <c r="CX169" s="31">
        <f>IFERROR(VLOOKUP(CW169,'Начисление очков 2023'!$AA$4:$AB$69,2,FALSE),0)</f>
        <v>0</v>
      </c>
      <c r="CY169" s="6" t="s">
        <v>572</v>
      </c>
      <c r="CZ169" s="28">
        <f>IFERROR(VLOOKUP(CY169,'Начисление очков 2023'!$AA$4:$AB$69,2,FALSE),0)</f>
        <v>0</v>
      </c>
      <c r="DA169" s="32" t="s">
        <v>572</v>
      </c>
      <c r="DB169" s="31">
        <f>IFERROR(VLOOKUP(DA169,'Начисление очков 2023'!$L$4:$M$69,2,FALSE),0)</f>
        <v>0</v>
      </c>
      <c r="DC169" s="6" t="s">
        <v>572</v>
      </c>
      <c r="DD169" s="28">
        <f>IFERROR(VLOOKUP(DC169,'Начисление очков 2023'!$L$4:$M$69,2,FALSE),0)</f>
        <v>0</v>
      </c>
      <c r="DE169" s="32" t="s">
        <v>572</v>
      </c>
      <c r="DF169" s="31">
        <f>IFERROR(VLOOKUP(DE169,'Начисление очков 2023'!$G$4:$H$69,2,FALSE),0)</f>
        <v>0</v>
      </c>
      <c r="DG169" s="6" t="s">
        <v>572</v>
      </c>
      <c r="DH169" s="28">
        <f>IFERROR(VLOOKUP(DG169,'Начисление очков 2023'!$AA$4:$AB$69,2,FALSE),0)</f>
        <v>0</v>
      </c>
      <c r="DI169" s="32" t="s">
        <v>572</v>
      </c>
      <c r="DJ169" s="31">
        <f>IFERROR(VLOOKUP(DI169,'Начисление очков 2023'!$AF$4:$AG$69,2,FALSE),0)</f>
        <v>0</v>
      </c>
      <c r="DK169" s="6" t="s">
        <v>572</v>
      </c>
      <c r="DL169" s="28">
        <f>IFERROR(VLOOKUP(DK169,'Начисление очков 2023'!$V$4:$W$69,2,FALSE),0)</f>
        <v>0</v>
      </c>
      <c r="DM169" s="32" t="s">
        <v>572</v>
      </c>
      <c r="DN169" s="31">
        <f>IFERROR(VLOOKUP(DM169,'Начисление очков 2023'!$Q$4:$R$69,2,FALSE),0)</f>
        <v>0</v>
      </c>
      <c r="DO169" s="6" t="s">
        <v>572</v>
      </c>
      <c r="DP169" s="28">
        <f>IFERROR(VLOOKUP(DO169,'Начисление очков 2023'!$AA$4:$AB$69,2,FALSE),0)</f>
        <v>0</v>
      </c>
      <c r="DQ169" s="32" t="s">
        <v>572</v>
      </c>
      <c r="DR169" s="31">
        <f>IFERROR(VLOOKUP(DQ169,'Начисление очков 2023'!$AA$4:$AB$69,2,FALSE),0)</f>
        <v>0</v>
      </c>
      <c r="DS169" s="6" t="s">
        <v>572</v>
      </c>
      <c r="DT169" s="28">
        <f>IFERROR(VLOOKUP(DS169,'Начисление очков 2023'!$AA$4:$AB$69,2,FALSE),0)</f>
        <v>0</v>
      </c>
      <c r="DU169" s="32" t="s">
        <v>572</v>
      </c>
      <c r="DV169" s="31">
        <f>IFERROR(VLOOKUP(DU169,'Начисление очков 2023'!$AF$4:$AG$69,2,FALSE),0)</f>
        <v>0</v>
      </c>
      <c r="DW169" s="6" t="s">
        <v>572</v>
      </c>
      <c r="DX169" s="28">
        <f>IFERROR(VLOOKUP(DW169,'Начисление очков 2023'!$AA$4:$AB$69,2,FALSE),0)</f>
        <v>0</v>
      </c>
      <c r="DY169" s="32" t="s">
        <v>572</v>
      </c>
      <c r="DZ169" s="31">
        <f>IFERROR(VLOOKUP(DY169,'Начисление очков 2023'!$B$4:$C$69,2,FALSE),0)</f>
        <v>0</v>
      </c>
      <c r="EA169" s="6" t="s">
        <v>572</v>
      </c>
      <c r="EB169" s="28">
        <f>IFERROR(VLOOKUP(EA169,'Начисление очков 2023'!$AA$4:$AB$69,2,FALSE),0)</f>
        <v>0</v>
      </c>
      <c r="EC169" s="32">
        <v>32</v>
      </c>
      <c r="ED169" s="31">
        <f>IFERROR(VLOOKUP(EC169,'Начисление очков 2023'!$V$4:$W$69,2,FALSE),0)</f>
        <v>5</v>
      </c>
      <c r="EE169" s="6" t="s">
        <v>572</v>
      </c>
      <c r="EF169" s="28">
        <f>IFERROR(VLOOKUP(EE169,'Начисление очков 2023'!$AA$4:$AB$69,2,FALSE),0)</f>
        <v>0</v>
      </c>
      <c r="EG169" s="32" t="s">
        <v>572</v>
      </c>
      <c r="EH169" s="31">
        <f>IFERROR(VLOOKUP(EG169,'Начисление очков 2023'!$AA$4:$AB$69,2,FALSE),0)</f>
        <v>0</v>
      </c>
      <c r="EI169" s="6" t="s">
        <v>572</v>
      </c>
      <c r="EJ169" s="28">
        <f>IFERROR(VLOOKUP(EI169,'Начисление очков 2023'!$G$4:$H$69,2,FALSE),0)</f>
        <v>0</v>
      </c>
      <c r="EK169" s="32" t="s">
        <v>572</v>
      </c>
      <c r="EL169" s="31">
        <f>IFERROR(VLOOKUP(EK169,'Начисление очков 2023'!$V$4:$W$69,2,FALSE),0)</f>
        <v>0</v>
      </c>
      <c r="EM169" s="6" t="s">
        <v>572</v>
      </c>
      <c r="EN169" s="28">
        <f>IFERROR(VLOOKUP(EM169,'Начисление очков 2023'!$B$4:$C$101,2,FALSE),0)</f>
        <v>0</v>
      </c>
      <c r="EO169" s="32" t="s">
        <v>572</v>
      </c>
      <c r="EP169" s="31">
        <f>IFERROR(VLOOKUP(EO169,'Начисление очков 2023'!$AA$4:$AB$69,2,FALSE),0)</f>
        <v>0</v>
      </c>
      <c r="EQ169" s="6" t="s">
        <v>572</v>
      </c>
      <c r="ER169" s="28">
        <f>IFERROR(VLOOKUP(EQ169,'Начисление очков 2023'!$AF$4:$AG$69,2,FALSE),0)</f>
        <v>0</v>
      </c>
      <c r="ES169" s="32" t="s">
        <v>572</v>
      </c>
      <c r="ET169" s="31">
        <f>IFERROR(VLOOKUP(ES169,'Начисление очков 2023'!$B$4:$C$101,2,FALSE),0)</f>
        <v>0</v>
      </c>
      <c r="EU169" s="6" t="s">
        <v>572</v>
      </c>
      <c r="EV169" s="28">
        <f>IFERROR(VLOOKUP(EU169,'Начисление очков 2023'!$G$4:$H$69,2,FALSE),0)</f>
        <v>0</v>
      </c>
      <c r="EW169" s="32" t="s">
        <v>572</v>
      </c>
      <c r="EX169" s="31">
        <f>IFERROR(VLOOKUP(EW169,'Начисление очков 2023'!$AA$4:$AB$69,2,FALSE),0)</f>
        <v>0</v>
      </c>
      <c r="EY169" s="6" t="s">
        <v>572</v>
      </c>
      <c r="EZ169" s="28">
        <f>IFERROR(VLOOKUP(EY169,'Начисление очков 2023'!$AA$4:$AB$69,2,FALSE),0)</f>
        <v>0</v>
      </c>
      <c r="FA169" s="32" t="s">
        <v>572</v>
      </c>
      <c r="FB169" s="31">
        <f>IFERROR(VLOOKUP(FA169,'Начисление очков 2023'!$L$4:$M$69,2,FALSE),0)</f>
        <v>0</v>
      </c>
      <c r="FC169" s="6" t="s">
        <v>572</v>
      </c>
      <c r="FD169" s="28">
        <f>IFERROR(VLOOKUP(FC169,'Начисление очков 2023'!$AF$4:$AG$69,2,FALSE),0)</f>
        <v>0</v>
      </c>
      <c r="FE169" s="32" t="s">
        <v>572</v>
      </c>
      <c r="FF169" s="31">
        <f>IFERROR(VLOOKUP(FE169,'Начисление очков 2023'!$AA$4:$AB$69,2,FALSE),0)</f>
        <v>0</v>
      </c>
      <c r="FG169" s="6" t="s">
        <v>572</v>
      </c>
      <c r="FH169" s="28">
        <f>IFERROR(VLOOKUP(FG169,'Начисление очков 2023'!$G$4:$H$69,2,FALSE),0)</f>
        <v>0</v>
      </c>
      <c r="FI169" s="32" t="s">
        <v>572</v>
      </c>
      <c r="FJ169" s="31">
        <f>IFERROR(VLOOKUP(FI169,'Начисление очков 2023'!$AA$4:$AB$69,2,FALSE),0)</f>
        <v>0</v>
      </c>
      <c r="FK169" s="6" t="s">
        <v>572</v>
      </c>
      <c r="FL169" s="28">
        <f>IFERROR(VLOOKUP(FK169,'Начисление очков 2023'!$AA$4:$AB$69,2,FALSE),0)</f>
        <v>0</v>
      </c>
      <c r="FM169" s="32" t="s">
        <v>572</v>
      </c>
      <c r="FN169" s="31">
        <f>IFERROR(VLOOKUP(FM169,'Начисление очков 2023'!$AA$4:$AB$69,2,FALSE),0)</f>
        <v>0</v>
      </c>
      <c r="FO169" s="6" t="s">
        <v>572</v>
      </c>
      <c r="FP169" s="28">
        <f>IFERROR(VLOOKUP(FO169,'Начисление очков 2023'!$AF$4:$AG$69,2,FALSE),0)</f>
        <v>0</v>
      </c>
      <c r="FQ169" s="109">
        <v>160</v>
      </c>
      <c r="FR169" s="110" t="s">
        <v>563</v>
      </c>
      <c r="FS169" s="110"/>
      <c r="FT169" s="109">
        <v>4.5</v>
      </c>
      <c r="FU169" s="111"/>
      <c r="FV169" s="108">
        <v>64</v>
      </c>
      <c r="FW169" s="106">
        <v>0</v>
      </c>
      <c r="FX169" s="107" t="s">
        <v>563</v>
      </c>
      <c r="FY169" s="108">
        <v>64</v>
      </c>
      <c r="FZ169" s="127" t="s">
        <v>572</v>
      </c>
      <c r="GA169" s="121">
        <f>IFERROR(VLOOKUP(FZ169,'Начисление очков 2023'!$AA$4:$AB$69,2,FALSE),0)</f>
        <v>0</v>
      </c>
    </row>
    <row r="170" spans="1:183" ht="15.95" customHeight="1" x14ac:dyDescent="0.25">
      <c r="A170" s="1"/>
      <c r="B170" s="6" t="str">
        <f>IFERROR(INDEX('Ласт турнир'!$A$1:$A$96,MATCH($D170,'Ласт турнир'!$B$1:$B$96,0)),"")</f>
        <v/>
      </c>
      <c r="C170" s="1"/>
      <c r="D170" s="39" t="s">
        <v>722</v>
      </c>
      <c r="E170" s="40">
        <f>E169+1</f>
        <v>161</v>
      </c>
      <c r="F170" s="59">
        <f>IF(FQ170=0," ",IF(FQ170-E170=0," ",FQ170-E170))</f>
        <v>1</v>
      </c>
      <c r="G170" s="44"/>
      <c r="H170" s="54">
        <v>3</v>
      </c>
      <c r="I170" s="134"/>
      <c r="J170" s="139">
        <f>AB170+AP170+BB170+BN170+BR170+SUMPRODUCT(LARGE((T170,V170,X170,Z170,AD170,AF170,AH170,AJ170,AL170,AN170,AR170,AT170,AV170,AX170,AZ170,BD170,BF170,BH170,BJ170,BL170,BP170,BT170,BV170,BX170,BZ170,CB170,CD170,CF170,CH170,CJ170,CL170,CN170,CP170,CR170,CT170,CV170,CX170,CZ170,DB170,DD170,DF170,DH170,DJ170,DL170,DN170,DP170,DR170,DT170,DV170,DX170,DZ170,EB170,ED170,EF170,EH170,EJ170,EL170,EN170,EP170,ER170,ET170,EV170,EX170,EZ170,FB170,FD170,FF170,FH170,FJ170,FL170,FN170,FP170),{1,2,3,4,5,6,7,8}))</f>
        <v>64</v>
      </c>
      <c r="K170" s="135">
        <f>J170-FV170</f>
        <v>2</v>
      </c>
      <c r="L170" s="140" t="str">
        <f>IF(SUMIF(S170:FP170,"&lt;0")&lt;&gt;0,SUMIF(S170:FP170,"&lt;0")*(-1)," ")</f>
        <v xml:space="preserve"> </v>
      </c>
      <c r="M170" s="141">
        <f>T170+V170+X170+Z170+AB170+AD170+AF170+AH170+AJ170+AL170+AN170+AP170+AR170+AT170+AV170+AX170+AZ170+BB170+BD170+BF170+BH170+BJ170+BL170+BN170+BP170+BR170+BT170+BV170+BX170+BZ170+CB170+CD170+CF170+CH170+CJ170+CL170+CN170+CP170+CR170+CT170+CV170+CX170+CZ170+DB170+DD170+DF170+DH170+DJ170+DL170+DN170+DP170+DR170+DT170+DV170+DX170+DZ170+EB170+ED170+EF170+EH170+EJ170+EL170+EN170+EP170+ER170+ET170+EV170+EX170+EZ170+FB170+FD170+FF170+FH170+FJ170+FL170+FN170+FP170</f>
        <v>64</v>
      </c>
      <c r="N170" s="135">
        <f>M170-FY170</f>
        <v>2</v>
      </c>
      <c r="O170" s="136">
        <f>ROUNDUP(COUNTIF(S170:FP170,"&gt; 0")/2,0)</f>
        <v>8</v>
      </c>
      <c r="P170" s="142">
        <f>IF(O170=0,"-",IF(O170-R170&gt;8,J170/(8+R170),J170/O170))</f>
        <v>8</v>
      </c>
      <c r="Q170" s="145">
        <f>IF(OR(M170=0,O170=0),"-",M170/O170)</f>
        <v>8</v>
      </c>
      <c r="R170" s="150">
        <f>+IF(AA170="",0,1)+IF(AO170="",0,1)++IF(BA170="",0,1)+IF(BM170="",0,1)+IF(BQ170="",0,1)</f>
        <v>0</v>
      </c>
      <c r="S170" s="6">
        <v>32</v>
      </c>
      <c r="T170" s="28">
        <f>IFERROR(VLOOKUP(S170,'Начисление очков 2024'!$AA$4:$AB$69,2,FALSE),0)</f>
        <v>2</v>
      </c>
      <c r="U170" s="32">
        <v>9</v>
      </c>
      <c r="V170" s="31">
        <f>IFERROR(VLOOKUP(U170,'Начисление очков 2024'!$AA$4:$AB$69,2,FALSE),0)</f>
        <v>10</v>
      </c>
      <c r="W170" s="6" t="s">
        <v>572</v>
      </c>
      <c r="X170" s="28">
        <f>IFERROR(VLOOKUP(W170,'Начисление очков 2024'!$L$4:$M$69,2,FALSE),0)</f>
        <v>0</v>
      </c>
      <c r="Y170" s="32">
        <v>9</v>
      </c>
      <c r="Z170" s="31">
        <f>IFERROR(VLOOKUP(Y170,'Начисление очков 2024'!$AA$4:$AB$69,2,FALSE),0)</f>
        <v>10</v>
      </c>
      <c r="AA170" s="6" t="s">
        <v>572</v>
      </c>
      <c r="AB170" s="28">
        <f>ROUND(IFERROR(VLOOKUP(AA170,'Начисление очков 2024'!$L$4:$M$69,2,FALSE),0)/4,0)</f>
        <v>0</v>
      </c>
      <c r="AC170" s="32" t="s">
        <v>572</v>
      </c>
      <c r="AD170" s="31">
        <f>IFERROR(VLOOKUP(AC170,'Начисление очков 2024'!$AA$4:$AB$69,2,FALSE),0)</f>
        <v>0</v>
      </c>
      <c r="AE170" s="6" t="s">
        <v>572</v>
      </c>
      <c r="AF170" s="28">
        <f>IFERROR(VLOOKUP(AE170,'Начисление очков 2024'!$AA$4:$AB$69,2,FALSE),0)</f>
        <v>0</v>
      </c>
      <c r="AG170" s="32" t="s">
        <v>572</v>
      </c>
      <c r="AH170" s="31">
        <f>IFERROR(VLOOKUP(AG170,'Начисление очков 2024'!$Q$4:$R$69,2,FALSE),0)</f>
        <v>0</v>
      </c>
      <c r="AI170" s="6" t="s">
        <v>572</v>
      </c>
      <c r="AJ170" s="28">
        <f>IFERROR(VLOOKUP(AI170,'Начисление очков 2024'!$AA$4:$AB$69,2,FALSE),0)</f>
        <v>0</v>
      </c>
      <c r="AK170" s="32" t="s">
        <v>572</v>
      </c>
      <c r="AL170" s="31">
        <f>IFERROR(VLOOKUP(AK170,'Начисление очков 2024'!$AA$4:$AB$69,2,FALSE),0)</f>
        <v>0</v>
      </c>
      <c r="AM170" s="6">
        <v>16</v>
      </c>
      <c r="AN170" s="28">
        <f>IFERROR(VLOOKUP(AM170,'Начисление очков 2023'!$AF$4:$AG$69,2,FALSE),0)</f>
        <v>4</v>
      </c>
      <c r="AO170" s="32" t="s">
        <v>572</v>
      </c>
      <c r="AP170" s="31">
        <f>ROUND(IFERROR(VLOOKUP(AO170,'Начисление очков 2024'!$G$4:$H$69,2,FALSE),0)/4,0)</f>
        <v>0</v>
      </c>
      <c r="AQ170" s="6" t="s">
        <v>572</v>
      </c>
      <c r="AR170" s="28">
        <f>IFERROR(VLOOKUP(AQ170,'Начисление очков 2024'!$AA$4:$AB$69,2,FALSE),0)</f>
        <v>0</v>
      </c>
      <c r="AS170" s="32" t="s">
        <v>572</v>
      </c>
      <c r="AT170" s="31">
        <f>IFERROR(VLOOKUP(AS170,'Начисление очков 2024'!$G$4:$H$69,2,FALSE),0)</f>
        <v>0</v>
      </c>
      <c r="AU170" s="6" t="s">
        <v>572</v>
      </c>
      <c r="AV170" s="28">
        <f>IFERROR(VLOOKUP(AU170,'Начисление очков 2023'!$V$4:$W$69,2,FALSE),0)</f>
        <v>0</v>
      </c>
      <c r="AW170" s="32" t="s">
        <v>572</v>
      </c>
      <c r="AX170" s="31">
        <f>IFERROR(VLOOKUP(AW170,'Начисление очков 2024'!$Q$4:$R$69,2,FALSE),0)</f>
        <v>0</v>
      </c>
      <c r="AY170" s="6" t="s">
        <v>572</v>
      </c>
      <c r="AZ170" s="28">
        <f>IFERROR(VLOOKUP(AY170,'Начисление очков 2024'!$AA$4:$AB$69,2,FALSE),0)</f>
        <v>0</v>
      </c>
      <c r="BA170" s="32" t="s">
        <v>572</v>
      </c>
      <c r="BB170" s="31">
        <f>ROUND(IFERROR(VLOOKUP(BA170,'Начисление очков 2024'!$G$4:$H$69,2,FALSE),0)/4,0)</f>
        <v>0</v>
      </c>
      <c r="BC170" s="6" t="s">
        <v>572</v>
      </c>
      <c r="BD170" s="28">
        <f>IFERROR(VLOOKUP(BC170,'Начисление очков 2023'!$AA$4:$AB$69,2,FALSE),0)</f>
        <v>0</v>
      </c>
      <c r="BE170" s="32" t="s">
        <v>572</v>
      </c>
      <c r="BF170" s="31">
        <f>IFERROR(VLOOKUP(BE170,'Начисление очков 2024'!$G$4:$H$69,2,FALSE),0)</f>
        <v>0</v>
      </c>
      <c r="BG170" s="6" t="s">
        <v>572</v>
      </c>
      <c r="BH170" s="28">
        <f>IFERROR(VLOOKUP(BG170,'Начисление очков 2024'!$Q$4:$R$69,2,FALSE),0)</f>
        <v>0</v>
      </c>
      <c r="BI170" s="32" t="s">
        <v>572</v>
      </c>
      <c r="BJ170" s="31">
        <f>IFERROR(VLOOKUP(BI170,'Начисление очков 2024'!$AA$4:$AB$69,2,FALSE),0)</f>
        <v>0</v>
      </c>
      <c r="BK170" s="6" t="s">
        <v>572</v>
      </c>
      <c r="BL170" s="28">
        <f>IFERROR(VLOOKUP(BK170,'Начисление очков 2023'!$V$4:$W$69,2,FALSE),0)</f>
        <v>0</v>
      </c>
      <c r="BM170" s="32" t="s">
        <v>572</v>
      </c>
      <c r="BN170" s="31">
        <f>ROUND(IFERROR(VLOOKUP(BM170,'Начисление очков 2023'!$L$4:$M$69,2,FALSE),0)/4,0)</f>
        <v>0</v>
      </c>
      <c r="BO170" s="6" t="s">
        <v>572</v>
      </c>
      <c r="BP170" s="28">
        <f>IFERROR(VLOOKUP(BO170,'Начисление очков 2023'!$AA$4:$AB$69,2,FALSE),0)</f>
        <v>0</v>
      </c>
      <c r="BQ170" s="32" t="s">
        <v>572</v>
      </c>
      <c r="BR170" s="31">
        <f>ROUND(IFERROR(VLOOKUP(BQ170,'Начисление очков 2023'!$L$4:$M$69,2,FALSE),0)/4,0)</f>
        <v>0</v>
      </c>
      <c r="BS170" s="6" t="s">
        <v>572</v>
      </c>
      <c r="BT170" s="28">
        <f>IFERROR(VLOOKUP(BS170,'Начисление очков 2023'!$AA$4:$AB$69,2,FALSE),0)</f>
        <v>0</v>
      </c>
      <c r="BU170" s="32" t="s">
        <v>572</v>
      </c>
      <c r="BV170" s="31">
        <f>IFERROR(VLOOKUP(BU170,'Начисление очков 2023'!$L$4:$M$69,2,FALSE),0)</f>
        <v>0</v>
      </c>
      <c r="BW170" s="6" t="s">
        <v>572</v>
      </c>
      <c r="BX170" s="28">
        <f>IFERROR(VLOOKUP(BW170,'Начисление очков 2023'!$AA$4:$AB$69,2,FALSE),0)</f>
        <v>0</v>
      </c>
      <c r="BY170" s="32" t="s">
        <v>572</v>
      </c>
      <c r="BZ170" s="31">
        <f>IFERROR(VLOOKUP(BY170,'Начисление очков 2023'!$AF$4:$AG$69,2,FALSE),0)</f>
        <v>0</v>
      </c>
      <c r="CA170" s="6" t="s">
        <v>572</v>
      </c>
      <c r="CB170" s="28">
        <f>IFERROR(VLOOKUP(CA170,'Начисление очков 2023'!$V$4:$W$69,2,FALSE),0)</f>
        <v>0</v>
      </c>
      <c r="CC170" s="32">
        <v>17</v>
      </c>
      <c r="CD170" s="31">
        <f>IFERROR(VLOOKUP(CC170,'Начисление очков 2023'!$AA$4:$AB$69,2,FALSE),0)</f>
        <v>6</v>
      </c>
      <c r="CE170" s="47"/>
      <c r="CF170" s="96"/>
      <c r="CG170" s="32" t="s">
        <v>572</v>
      </c>
      <c r="CH170" s="31">
        <f>IFERROR(VLOOKUP(CG170,'Начисление очков 2023'!$AA$4:$AB$69,2,FALSE),0)</f>
        <v>0</v>
      </c>
      <c r="CI170" s="6" t="s">
        <v>572</v>
      </c>
      <c r="CJ170" s="28">
        <f>IFERROR(VLOOKUP(CI170,'Начисление очков 2023_1'!$B$4:$C$117,2,FALSE),0)</f>
        <v>0</v>
      </c>
      <c r="CK170" s="32">
        <v>24</v>
      </c>
      <c r="CL170" s="31">
        <f>IFERROR(VLOOKUP(CK170,'Начисление очков 2023'!$V$4:$W$69,2,FALSE),0)</f>
        <v>7</v>
      </c>
      <c r="CM170" s="6" t="s">
        <v>572</v>
      </c>
      <c r="CN170" s="28">
        <f>IFERROR(VLOOKUP(CM170,'Начисление очков 2023'!$AF$4:$AG$69,2,FALSE),0)</f>
        <v>0</v>
      </c>
      <c r="CO170" s="32" t="s">
        <v>572</v>
      </c>
      <c r="CP170" s="31">
        <f>IFERROR(VLOOKUP(CO170,'Начисление очков 2023'!$G$4:$H$69,2,FALSE),0)</f>
        <v>0</v>
      </c>
      <c r="CQ170" s="6">
        <v>17</v>
      </c>
      <c r="CR170" s="28">
        <f>IFERROR(VLOOKUP(CQ170,'Начисление очков 2023'!$AA$4:$AB$69,2,FALSE),0)</f>
        <v>6</v>
      </c>
      <c r="CS170" s="32">
        <v>16</v>
      </c>
      <c r="CT170" s="31">
        <f>IFERROR(VLOOKUP(CS170,'Начисление очков 2023'!$Q$4:$R$69,2,FALSE),0)</f>
        <v>19</v>
      </c>
      <c r="CU170" s="6" t="s">
        <v>572</v>
      </c>
      <c r="CV170" s="28">
        <f>IFERROR(VLOOKUP(CU170,'Начисление очков 2023'!$AF$4:$AG$69,2,FALSE),0)</f>
        <v>0</v>
      </c>
      <c r="CW170" s="32" t="s">
        <v>572</v>
      </c>
      <c r="CX170" s="31">
        <f>IFERROR(VLOOKUP(CW170,'Начисление очков 2023'!$AA$4:$AB$69,2,FALSE),0)</f>
        <v>0</v>
      </c>
      <c r="CY170" s="6" t="s">
        <v>572</v>
      </c>
      <c r="CZ170" s="28">
        <f>IFERROR(VLOOKUP(CY170,'Начисление очков 2023'!$AA$4:$AB$69,2,FALSE),0)</f>
        <v>0</v>
      </c>
      <c r="DA170" s="32" t="s">
        <v>572</v>
      </c>
      <c r="DB170" s="31">
        <f>IFERROR(VLOOKUP(DA170,'Начисление очков 2023'!$L$4:$M$69,2,FALSE),0)</f>
        <v>0</v>
      </c>
      <c r="DC170" s="6" t="s">
        <v>572</v>
      </c>
      <c r="DD170" s="28">
        <f>IFERROR(VLOOKUP(DC170,'Начисление очков 2023'!$L$4:$M$69,2,FALSE),0)</f>
        <v>0</v>
      </c>
      <c r="DE170" s="32" t="s">
        <v>572</v>
      </c>
      <c r="DF170" s="31">
        <f>IFERROR(VLOOKUP(DE170,'Начисление очков 2023'!$G$4:$H$69,2,FALSE),0)</f>
        <v>0</v>
      </c>
      <c r="DG170" s="6" t="s">
        <v>572</v>
      </c>
      <c r="DH170" s="28">
        <f>IFERROR(VLOOKUP(DG170,'Начисление очков 2023'!$AA$4:$AB$69,2,FALSE),0)</f>
        <v>0</v>
      </c>
      <c r="DI170" s="32" t="s">
        <v>572</v>
      </c>
      <c r="DJ170" s="31">
        <f>IFERROR(VLOOKUP(DI170,'Начисление очков 2023'!$AF$4:$AG$69,2,FALSE),0)</f>
        <v>0</v>
      </c>
      <c r="DK170" s="6" t="s">
        <v>572</v>
      </c>
      <c r="DL170" s="28">
        <f>IFERROR(VLOOKUP(DK170,'Начисление очков 2023'!$V$4:$W$69,2,FALSE),0)</f>
        <v>0</v>
      </c>
      <c r="DM170" s="32" t="s">
        <v>572</v>
      </c>
      <c r="DN170" s="31">
        <f>IFERROR(VLOOKUP(DM170,'Начисление очков 2023'!$Q$4:$R$69,2,FALSE),0)</f>
        <v>0</v>
      </c>
      <c r="DO170" s="6" t="s">
        <v>572</v>
      </c>
      <c r="DP170" s="28">
        <f>IFERROR(VLOOKUP(DO170,'Начисление очков 2023'!$AA$4:$AB$69,2,FALSE),0)</f>
        <v>0</v>
      </c>
      <c r="DQ170" s="32" t="s">
        <v>572</v>
      </c>
      <c r="DR170" s="31">
        <f>IFERROR(VLOOKUP(DQ170,'Начисление очков 2023'!$AA$4:$AB$69,2,FALSE),0)</f>
        <v>0</v>
      </c>
      <c r="DS170" s="6"/>
      <c r="DT170" s="28">
        <f>IFERROR(VLOOKUP(DS170,'Начисление очков 2023'!$AA$4:$AB$69,2,FALSE),0)</f>
        <v>0</v>
      </c>
      <c r="DU170" s="32" t="s">
        <v>572</v>
      </c>
      <c r="DV170" s="31">
        <f>IFERROR(VLOOKUP(DU170,'Начисление очков 2023'!$AF$4:$AG$69,2,FALSE),0)</f>
        <v>0</v>
      </c>
      <c r="DW170" s="6"/>
      <c r="DX170" s="28">
        <f>IFERROR(VLOOKUP(DW170,'Начисление очков 2023'!$AA$4:$AB$69,2,FALSE),0)</f>
        <v>0</v>
      </c>
      <c r="DY170" s="32"/>
      <c r="DZ170" s="31">
        <f>IFERROR(VLOOKUP(DY170,'Начисление очков 2023'!$B$4:$C$69,2,FALSE),0)</f>
        <v>0</v>
      </c>
      <c r="EA170" s="6"/>
      <c r="EB170" s="28">
        <f>IFERROR(VLOOKUP(EA170,'Начисление очков 2023'!$AA$4:$AB$69,2,FALSE),0)</f>
        <v>0</v>
      </c>
      <c r="EC170" s="32"/>
      <c r="ED170" s="31">
        <f>IFERROR(VLOOKUP(EC170,'Начисление очков 2023'!$V$4:$W$69,2,FALSE),0)</f>
        <v>0</v>
      </c>
      <c r="EE170" s="6"/>
      <c r="EF170" s="28">
        <f>IFERROR(VLOOKUP(EE170,'Начисление очков 2023'!$AA$4:$AB$69,2,FALSE),0)</f>
        <v>0</v>
      </c>
      <c r="EG170" s="32"/>
      <c r="EH170" s="31">
        <f>IFERROR(VLOOKUP(EG170,'Начисление очков 2023'!$AA$4:$AB$69,2,FALSE),0)</f>
        <v>0</v>
      </c>
      <c r="EI170" s="6"/>
      <c r="EJ170" s="28">
        <f>IFERROR(VLOOKUP(EI170,'Начисление очков 2023'!$G$4:$H$69,2,FALSE),0)</f>
        <v>0</v>
      </c>
      <c r="EK170" s="32"/>
      <c r="EL170" s="31">
        <f>IFERROR(VLOOKUP(EK170,'Начисление очков 2023'!$V$4:$W$69,2,FALSE),0)</f>
        <v>0</v>
      </c>
      <c r="EM170" s="6"/>
      <c r="EN170" s="28">
        <f>IFERROR(VLOOKUP(EM170,'Начисление очков 2023'!$B$4:$C$101,2,FALSE),0)</f>
        <v>0</v>
      </c>
      <c r="EO170" s="32"/>
      <c r="EP170" s="31">
        <f>IFERROR(VLOOKUP(EO170,'Начисление очков 2023'!$AA$4:$AB$69,2,FALSE),0)</f>
        <v>0</v>
      </c>
      <c r="EQ170" s="6"/>
      <c r="ER170" s="28">
        <f>IFERROR(VLOOKUP(EQ170,'Начисление очков 2023'!$AF$4:$AG$69,2,FALSE),0)</f>
        <v>0</v>
      </c>
      <c r="ES170" s="32"/>
      <c r="ET170" s="31">
        <f>IFERROR(VLOOKUP(ES170,'Начисление очков 2023'!$B$4:$C$101,2,FALSE),0)</f>
        <v>0</v>
      </c>
      <c r="EU170" s="6"/>
      <c r="EV170" s="28">
        <f>IFERROR(VLOOKUP(EU170,'Начисление очков 2023'!$G$4:$H$69,2,FALSE),0)</f>
        <v>0</v>
      </c>
      <c r="EW170" s="32"/>
      <c r="EX170" s="31">
        <f>IFERROR(VLOOKUP(EW170,'Начисление очков 2023'!$AF$4:$AG$69,2,FALSE),0)</f>
        <v>0</v>
      </c>
      <c r="EY170" s="6"/>
      <c r="EZ170" s="28">
        <f>IFERROR(VLOOKUP(EY170,'Начисление очков 2023'!$AA$4:$AB$69,2,FALSE),0)</f>
        <v>0</v>
      </c>
      <c r="FA170" s="32"/>
      <c r="FB170" s="31">
        <f>IFERROR(VLOOKUP(FA170,'Начисление очков 2023'!$L$4:$M$69,2,FALSE),0)</f>
        <v>0</v>
      </c>
      <c r="FC170" s="6"/>
      <c r="FD170" s="28">
        <f>IFERROR(VLOOKUP(FC170,'Начисление очков 2023'!$AF$4:$AG$69,2,FALSE),0)</f>
        <v>0</v>
      </c>
      <c r="FE170" s="32"/>
      <c r="FF170" s="31">
        <f>IFERROR(VLOOKUP(FE170,'Начисление очков 2023'!$AA$4:$AB$69,2,FALSE),0)</f>
        <v>0</v>
      </c>
      <c r="FG170" s="6"/>
      <c r="FH170" s="28">
        <f>IFERROR(VLOOKUP(FG170,'Начисление очков 2023'!$G$4:$H$69,2,FALSE),0)</f>
        <v>0</v>
      </c>
      <c r="FI170" s="32"/>
      <c r="FJ170" s="31">
        <f>IFERROR(VLOOKUP(FI170,'Начисление очков 2023'!$AA$4:$AB$69,2,FALSE),0)</f>
        <v>0</v>
      </c>
      <c r="FK170" s="6"/>
      <c r="FL170" s="28">
        <f>IFERROR(VLOOKUP(FK170,'Начисление очков 2023'!$AA$4:$AB$69,2,FALSE),0)</f>
        <v>0</v>
      </c>
      <c r="FM170" s="32"/>
      <c r="FN170" s="31">
        <f>IFERROR(VLOOKUP(FM170,'Начисление очков 2023'!$AA$4:$AB$69,2,FALSE),0)</f>
        <v>0</v>
      </c>
      <c r="FO170" s="6"/>
      <c r="FP170" s="28">
        <f>IFERROR(VLOOKUP(FO170,'Начисление очков 2023'!$AF$4:$AG$69,2,FALSE),0)</f>
        <v>0</v>
      </c>
      <c r="FQ170" s="109">
        <v>162</v>
      </c>
      <c r="FR170" s="110">
        <v>12</v>
      </c>
      <c r="FS170" s="110"/>
      <c r="FT170" s="109">
        <v>3</v>
      </c>
      <c r="FU170" s="111"/>
      <c r="FV170" s="108">
        <v>62</v>
      </c>
      <c r="FW170" s="106">
        <v>10</v>
      </c>
      <c r="FX170" s="107" t="s">
        <v>563</v>
      </c>
      <c r="FY170" s="108">
        <v>62</v>
      </c>
      <c r="FZ170" s="127"/>
      <c r="GA170" s="121">
        <f>IFERROR(VLOOKUP(FZ170,'Начисление очков 2023'!$AA$4:$AB$69,2,FALSE),0)</f>
        <v>0</v>
      </c>
    </row>
    <row r="171" spans="1:183" ht="15.95" customHeight="1" x14ac:dyDescent="0.25">
      <c r="B171" s="6" t="str">
        <f>IFERROR(INDEX('Ласт турнир'!$A$1:$A$96,MATCH($D171,'Ласт турнир'!$B$1:$B$96,0)),"")</f>
        <v/>
      </c>
      <c r="D171" s="39" t="s">
        <v>485</v>
      </c>
      <c r="E171" s="40">
        <f>E170+1</f>
        <v>162</v>
      </c>
      <c r="F171" s="59">
        <f>IF(FQ171=0," ",IF(FQ171-E171=0," ",FQ171-E171))</f>
        <v>-1</v>
      </c>
      <c r="G171" s="44"/>
      <c r="H171" s="54">
        <v>3.5</v>
      </c>
      <c r="I171" s="134"/>
      <c r="J171" s="139">
        <f>AB171+AP171+BB171+BN171+BR171+SUMPRODUCT(LARGE((T171,V171,X171,Z171,AD171,AF171,AH171,AJ171,AL171,AN171,AR171,AT171,AV171,AX171,AZ171,BD171,BF171,BH171,BJ171,BL171,BP171,BT171,BV171,BX171,BZ171,CB171,CD171,CF171,CH171,CJ171,CL171,CN171,CP171,CR171,CT171,CV171,CX171,CZ171,DB171,DD171,DF171,DH171,DJ171,DL171,DN171,DP171,DR171,DT171,DV171,DX171,DZ171,EB171,ED171,EF171,EH171,EJ171,EL171,EN171,EP171,ER171,ET171,EV171,EX171,EZ171,FB171,FD171,FF171,FH171,FJ171,FL171,FN171,FP171),{1,2,3,4,5,6,7,8}))</f>
        <v>63</v>
      </c>
      <c r="K171" s="135">
        <f>J171-FV171</f>
        <v>0</v>
      </c>
      <c r="L171" s="140" t="str">
        <f>IF(SUMIF(S171:FP171,"&lt;0")&lt;&gt;0,SUMIF(S171:FP171,"&lt;0")*(-1)," ")</f>
        <v xml:space="preserve"> </v>
      </c>
      <c r="M171" s="141">
        <f>T171+V171+X171+Z171+AB171+AD171+AF171+AH171+AJ171+AL171+AN171+AP171+AR171+AT171+AV171+AX171+AZ171+BB171+BD171+BF171+BH171+BJ171+BL171+BN171+BP171+BR171+BT171+BV171+BX171+BZ171+CB171+CD171+CF171+CH171+CJ171+CL171+CN171+CP171+CR171+CT171+CV171+CX171+CZ171+DB171+DD171+DF171+DH171+DJ171+DL171+DN171+DP171+DR171+DT171+DV171+DX171+DZ171+EB171+ED171+EF171+EH171+EJ171+EL171+EN171+EP171+ER171+ET171+EV171+EX171+EZ171+FB171+FD171+FF171+FH171+FJ171+FL171+FN171+FP171</f>
        <v>63</v>
      </c>
      <c r="N171" s="135">
        <f>M171-FY171</f>
        <v>0</v>
      </c>
      <c r="O171" s="136">
        <f>ROUNDUP(COUNTIF(S171:FP171,"&gt; 0")/2,0)</f>
        <v>8</v>
      </c>
      <c r="P171" s="142">
        <f>IF(O171=0,"-",IF(O171-R171&gt;8,J171/(8+R171),J171/O171))</f>
        <v>7.875</v>
      </c>
      <c r="Q171" s="145">
        <f>IF(OR(M171=0,O171=0),"-",M171/O171)</f>
        <v>7.875</v>
      </c>
      <c r="R171" s="150">
        <f>+IF(AA171="",0,1)+IF(AO171="",0,1)++IF(BA171="",0,1)+IF(BM171="",0,1)+IF(BQ171="",0,1)</f>
        <v>0</v>
      </c>
      <c r="S171" s="6" t="s">
        <v>572</v>
      </c>
      <c r="T171" s="28">
        <f>IFERROR(VLOOKUP(S171,'Начисление очков 2024'!$AA$4:$AB$69,2,FALSE),0)</f>
        <v>0</v>
      </c>
      <c r="U171" s="32" t="s">
        <v>572</v>
      </c>
      <c r="V171" s="31">
        <f>IFERROR(VLOOKUP(U171,'Начисление очков 2024'!$AA$4:$AB$69,2,FALSE),0)</f>
        <v>0</v>
      </c>
      <c r="W171" s="6" t="s">
        <v>572</v>
      </c>
      <c r="X171" s="28">
        <f>IFERROR(VLOOKUP(W171,'Начисление очков 2024'!$L$4:$M$69,2,FALSE),0)</f>
        <v>0</v>
      </c>
      <c r="Y171" s="32" t="s">
        <v>572</v>
      </c>
      <c r="Z171" s="31">
        <f>IFERROR(VLOOKUP(Y171,'Начисление очков 2024'!$AA$4:$AB$69,2,FALSE),0)</f>
        <v>0</v>
      </c>
      <c r="AA171" s="6" t="s">
        <v>572</v>
      </c>
      <c r="AB171" s="28">
        <f>ROUND(IFERROR(VLOOKUP(AA171,'Начисление очков 2024'!$L$4:$M$69,2,FALSE),0)/4,0)</f>
        <v>0</v>
      </c>
      <c r="AC171" s="32" t="s">
        <v>572</v>
      </c>
      <c r="AD171" s="31">
        <f>IFERROR(VLOOKUP(AC171,'Начисление очков 2024'!$AA$4:$AB$69,2,FALSE),0)</f>
        <v>0</v>
      </c>
      <c r="AE171" s="6" t="s">
        <v>572</v>
      </c>
      <c r="AF171" s="28">
        <f>IFERROR(VLOOKUP(AE171,'Начисление очков 2024'!$AA$4:$AB$69,2,FALSE),0)</f>
        <v>0</v>
      </c>
      <c r="AG171" s="32" t="s">
        <v>572</v>
      </c>
      <c r="AH171" s="31">
        <f>IFERROR(VLOOKUP(AG171,'Начисление очков 2024'!$Q$4:$R$69,2,FALSE),0)</f>
        <v>0</v>
      </c>
      <c r="AI171" s="6" t="s">
        <v>572</v>
      </c>
      <c r="AJ171" s="28">
        <f>IFERROR(VLOOKUP(AI171,'Начисление очков 2024'!$AA$4:$AB$69,2,FALSE),0)</f>
        <v>0</v>
      </c>
      <c r="AK171" s="32" t="s">
        <v>572</v>
      </c>
      <c r="AL171" s="31">
        <f>IFERROR(VLOOKUP(AK171,'Начисление очков 2024'!$AA$4:$AB$69,2,FALSE),0)</f>
        <v>0</v>
      </c>
      <c r="AM171" s="6" t="s">
        <v>572</v>
      </c>
      <c r="AN171" s="28">
        <f>IFERROR(VLOOKUP(AM171,'Начисление очков 2023'!$AF$4:$AG$69,2,FALSE),0)</f>
        <v>0</v>
      </c>
      <c r="AO171" s="32" t="s">
        <v>572</v>
      </c>
      <c r="AP171" s="31">
        <f>ROUND(IFERROR(VLOOKUP(AO171,'Начисление очков 2024'!$G$4:$H$69,2,FALSE),0)/4,0)</f>
        <v>0</v>
      </c>
      <c r="AQ171" s="6">
        <v>8</v>
      </c>
      <c r="AR171" s="28">
        <f>IFERROR(VLOOKUP(AQ171,'Начисление очков 2024'!$AA$4:$AB$69,2,FALSE),0)</f>
        <v>10</v>
      </c>
      <c r="AS171" s="32">
        <v>40</v>
      </c>
      <c r="AT171" s="31">
        <f>IFERROR(VLOOKUP(AS171,'Начисление очков 2024'!$G$4:$H$69,2,FALSE),0)</f>
        <v>6</v>
      </c>
      <c r="AU171" s="6" t="s">
        <v>572</v>
      </c>
      <c r="AV171" s="28">
        <f>IFERROR(VLOOKUP(AU171,'Начисление очков 2023'!$V$4:$W$69,2,FALSE),0)</f>
        <v>0</v>
      </c>
      <c r="AW171" s="32" t="s">
        <v>572</v>
      </c>
      <c r="AX171" s="31">
        <f>IFERROR(VLOOKUP(AW171,'Начисление очков 2024'!$Q$4:$R$69,2,FALSE),0)</f>
        <v>0</v>
      </c>
      <c r="AY171" s="6" t="s">
        <v>572</v>
      </c>
      <c r="AZ171" s="28">
        <f>IFERROR(VLOOKUP(AY171,'Начисление очков 2024'!$AA$4:$AB$69,2,FALSE),0)</f>
        <v>0</v>
      </c>
      <c r="BA171" s="32" t="s">
        <v>572</v>
      </c>
      <c r="BB171" s="31">
        <f>ROUND(IFERROR(VLOOKUP(BA171,'Начисление очков 2024'!$G$4:$H$69,2,FALSE),0)/4,0)</f>
        <v>0</v>
      </c>
      <c r="BC171" s="6" t="s">
        <v>572</v>
      </c>
      <c r="BD171" s="28">
        <f>IFERROR(VLOOKUP(BC171,'Начисление очков 2023'!$AA$4:$AB$69,2,FALSE),0)</f>
        <v>0</v>
      </c>
      <c r="BE171" s="32" t="s">
        <v>572</v>
      </c>
      <c r="BF171" s="31">
        <f>IFERROR(VLOOKUP(BE171,'Начисление очков 2024'!$G$4:$H$69,2,FALSE),0)</f>
        <v>0</v>
      </c>
      <c r="BG171" s="6" t="s">
        <v>572</v>
      </c>
      <c r="BH171" s="28">
        <f>IFERROR(VLOOKUP(BG171,'Начисление очков 2024'!$Q$4:$R$69,2,FALSE),0)</f>
        <v>0</v>
      </c>
      <c r="BI171" s="32">
        <v>6</v>
      </c>
      <c r="BJ171" s="31">
        <f>IFERROR(VLOOKUP(BI171,'Начисление очков 2024'!$AA$4:$AB$69,2,FALSE),0)</f>
        <v>11</v>
      </c>
      <c r="BK171" s="6" t="s">
        <v>572</v>
      </c>
      <c r="BL171" s="28">
        <f>IFERROR(VLOOKUP(BK171,'Начисление очков 2023'!$V$4:$W$69,2,FALSE),0)</f>
        <v>0</v>
      </c>
      <c r="BM171" s="32" t="s">
        <v>572</v>
      </c>
      <c r="BN171" s="31">
        <f>ROUND(IFERROR(VLOOKUP(BM171,'Начисление очков 2023'!$L$4:$M$69,2,FALSE),0)/4,0)</f>
        <v>0</v>
      </c>
      <c r="BO171" s="6">
        <v>9</v>
      </c>
      <c r="BP171" s="28">
        <f>IFERROR(VLOOKUP(BO171,'Начисление очков 2023'!$AA$4:$AB$69,2,FALSE),0)</f>
        <v>10</v>
      </c>
      <c r="BQ171" s="32" t="s">
        <v>572</v>
      </c>
      <c r="BR171" s="31">
        <f>ROUND(IFERROR(VLOOKUP(BQ171,'Начисление очков 2023'!$L$4:$M$69,2,FALSE),0)/4,0)</f>
        <v>0</v>
      </c>
      <c r="BS171" s="6" t="s">
        <v>572</v>
      </c>
      <c r="BT171" s="28">
        <f>IFERROR(VLOOKUP(BS171,'Начисление очков 2023'!$AA$4:$AB$69,2,FALSE),0)</f>
        <v>0</v>
      </c>
      <c r="BU171" s="32" t="s">
        <v>572</v>
      </c>
      <c r="BV171" s="31">
        <f>IFERROR(VLOOKUP(BU171,'Начисление очков 2023'!$L$4:$M$69,2,FALSE),0)</f>
        <v>0</v>
      </c>
      <c r="BW171" s="6" t="s">
        <v>572</v>
      </c>
      <c r="BX171" s="28">
        <f>IFERROR(VLOOKUP(BW171,'Начисление очков 2023'!$AA$4:$AB$69,2,FALSE),0)</f>
        <v>0</v>
      </c>
      <c r="BY171" s="32" t="s">
        <v>572</v>
      </c>
      <c r="BZ171" s="31">
        <f>IFERROR(VLOOKUP(BY171,'Начисление очков 2023'!$AF$4:$AG$69,2,FALSE),0)</f>
        <v>0</v>
      </c>
      <c r="CA171" s="6">
        <v>32</v>
      </c>
      <c r="CB171" s="28">
        <f>IFERROR(VLOOKUP(CA171,'Начисление очков 2023'!$V$4:$W$69,2,FALSE),0)</f>
        <v>5</v>
      </c>
      <c r="CC171" s="32" t="s">
        <v>572</v>
      </c>
      <c r="CD171" s="31">
        <f>IFERROR(VLOOKUP(CC171,'Начисление очков 2023'!$AA$4:$AB$69,2,FALSE),0)</f>
        <v>0</v>
      </c>
      <c r="CE171" s="47"/>
      <c r="CF171" s="96"/>
      <c r="CG171" s="32" t="s">
        <v>572</v>
      </c>
      <c r="CH171" s="31">
        <f>IFERROR(VLOOKUP(CG171,'Начисление очков 2023'!$AA$4:$AB$69,2,FALSE),0)</f>
        <v>0</v>
      </c>
      <c r="CI171" s="6" t="s">
        <v>572</v>
      </c>
      <c r="CJ171" s="28">
        <f>IFERROR(VLOOKUP(CI171,'Начисление очков 2023_1'!$B$4:$C$117,2,FALSE),0)</f>
        <v>0</v>
      </c>
      <c r="CK171" s="32" t="s">
        <v>572</v>
      </c>
      <c r="CL171" s="31">
        <f>IFERROR(VLOOKUP(CK171,'Начисление очков 2023'!$V$4:$W$69,2,FALSE),0)</f>
        <v>0</v>
      </c>
      <c r="CM171" s="6" t="s">
        <v>572</v>
      </c>
      <c r="CN171" s="28">
        <f>IFERROR(VLOOKUP(CM171,'Начисление очков 2023'!$AF$4:$AG$69,2,FALSE),0)</f>
        <v>0</v>
      </c>
      <c r="CO171" s="32" t="s">
        <v>572</v>
      </c>
      <c r="CP171" s="31">
        <f>IFERROR(VLOOKUP(CO171,'Начисление очков 2023'!$G$4:$H$69,2,FALSE),0)</f>
        <v>0</v>
      </c>
      <c r="CQ171" s="6">
        <v>18</v>
      </c>
      <c r="CR171" s="28">
        <f>IFERROR(VLOOKUP(CQ171,'Начисление очков 2023'!$AA$4:$AB$69,2,FALSE),0)</f>
        <v>5</v>
      </c>
      <c r="CS171" s="32" t="s">
        <v>572</v>
      </c>
      <c r="CT171" s="31">
        <f>IFERROR(VLOOKUP(CS171,'Начисление очков 2023'!$Q$4:$R$69,2,FALSE),0)</f>
        <v>0</v>
      </c>
      <c r="CU171" s="6" t="s">
        <v>572</v>
      </c>
      <c r="CV171" s="28">
        <f>IFERROR(VLOOKUP(CU171,'Начисление очков 2023'!$AF$4:$AG$69,2,FALSE),0)</f>
        <v>0</v>
      </c>
      <c r="CW171" s="32" t="s">
        <v>572</v>
      </c>
      <c r="CX171" s="31">
        <f>IFERROR(VLOOKUP(CW171,'Начисление очков 2023'!$AA$4:$AB$69,2,FALSE),0)</f>
        <v>0</v>
      </c>
      <c r="CY171" s="6" t="s">
        <v>572</v>
      </c>
      <c r="CZ171" s="28">
        <f>IFERROR(VLOOKUP(CY171,'Начисление очков 2023'!$AA$4:$AB$69,2,FALSE),0)</f>
        <v>0</v>
      </c>
      <c r="DA171" s="32" t="s">
        <v>572</v>
      </c>
      <c r="DB171" s="31">
        <f>IFERROR(VLOOKUP(DA171,'Начисление очков 2023'!$L$4:$M$69,2,FALSE),0)</f>
        <v>0</v>
      </c>
      <c r="DC171" s="6" t="s">
        <v>572</v>
      </c>
      <c r="DD171" s="28">
        <f>IFERROR(VLOOKUP(DC171,'Начисление очков 2023'!$L$4:$M$69,2,FALSE),0)</f>
        <v>0</v>
      </c>
      <c r="DE171" s="32" t="s">
        <v>572</v>
      </c>
      <c r="DF171" s="31">
        <f>IFERROR(VLOOKUP(DE171,'Начисление очков 2023'!$G$4:$H$69,2,FALSE),0)</f>
        <v>0</v>
      </c>
      <c r="DG171" s="6" t="s">
        <v>572</v>
      </c>
      <c r="DH171" s="28">
        <f>IFERROR(VLOOKUP(DG171,'Начисление очков 2023'!$AA$4:$AB$69,2,FALSE),0)</f>
        <v>0</v>
      </c>
      <c r="DI171" s="32" t="s">
        <v>572</v>
      </c>
      <c r="DJ171" s="31">
        <f>IFERROR(VLOOKUP(DI171,'Начисление очков 2023'!$AF$4:$AG$69,2,FALSE),0)</f>
        <v>0</v>
      </c>
      <c r="DK171" s="6" t="s">
        <v>572</v>
      </c>
      <c r="DL171" s="28">
        <f>IFERROR(VLOOKUP(DK171,'Начисление очков 2023'!$V$4:$W$69,2,FALSE),0)</f>
        <v>0</v>
      </c>
      <c r="DM171" s="32" t="s">
        <v>572</v>
      </c>
      <c r="DN171" s="31">
        <f>IFERROR(VLOOKUP(DM171,'Начисление очков 2023'!$Q$4:$R$69,2,FALSE),0)</f>
        <v>0</v>
      </c>
      <c r="DO171" s="6" t="s">
        <v>572</v>
      </c>
      <c r="DP171" s="28">
        <f>IFERROR(VLOOKUP(DO171,'Начисление очков 2023'!$AA$4:$AB$69,2,FALSE),0)</f>
        <v>0</v>
      </c>
      <c r="DQ171" s="32" t="s">
        <v>572</v>
      </c>
      <c r="DR171" s="31">
        <f>IFERROR(VLOOKUP(DQ171,'Начисление очков 2023'!$AA$4:$AB$69,2,FALSE),0)</f>
        <v>0</v>
      </c>
      <c r="DS171" s="6" t="s">
        <v>572</v>
      </c>
      <c r="DT171" s="28">
        <f>IFERROR(VLOOKUP(DS171,'Начисление очков 2023'!$AA$4:$AB$69,2,FALSE),0)</f>
        <v>0</v>
      </c>
      <c r="DU171" s="32" t="s">
        <v>572</v>
      </c>
      <c r="DV171" s="31">
        <f>IFERROR(VLOOKUP(DU171,'Начисление очков 2023'!$AF$4:$AG$69,2,FALSE),0)</f>
        <v>0</v>
      </c>
      <c r="DW171" s="6">
        <v>4</v>
      </c>
      <c r="DX171" s="28">
        <f>IFERROR(VLOOKUP(DW171,'Начисление очков 2023'!$AA$4:$AB$69,2,FALSE),0)</f>
        <v>15</v>
      </c>
      <c r="DY171" s="32" t="s">
        <v>572</v>
      </c>
      <c r="DZ171" s="31">
        <f>IFERROR(VLOOKUP(DY171,'Начисление очков 2023'!$B$4:$C$69,2,FALSE),0)</f>
        <v>0</v>
      </c>
      <c r="EA171" s="6" t="s">
        <v>572</v>
      </c>
      <c r="EB171" s="28">
        <f>IFERROR(VLOOKUP(EA171,'Начисление очков 2023'!$AA$4:$AB$69,2,FALSE),0)</f>
        <v>0</v>
      </c>
      <c r="EC171" s="32" t="s">
        <v>572</v>
      </c>
      <c r="ED171" s="31">
        <f>IFERROR(VLOOKUP(EC171,'Начисление очков 2023'!$V$4:$W$69,2,FALSE),0)</f>
        <v>0</v>
      </c>
      <c r="EE171" s="6" t="s">
        <v>572</v>
      </c>
      <c r="EF171" s="28">
        <f>IFERROR(VLOOKUP(EE171,'Начисление очков 2023'!$AA$4:$AB$69,2,FALSE),0)</f>
        <v>0</v>
      </c>
      <c r="EG171" s="32" t="s">
        <v>572</v>
      </c>
      <c r="EH171" s="31">
        <f>IFERROR(VLOOKUP(EG171,'Начисление очков 2023'!$AA$4:$AB$69,2,FALSE),0)</f>
        <v>0</v>
      </c>
      <c r="EI171" s="6" t="s">
        <v>572</v>
      </c>
      <c r="EJ171" s="28">
        <f>IFERROR(VLOOKUP(EI171,'Начисление очков 2023'!$G$4:$H$69,2,FALSE),0)</f>
        <v>0</v>
      </c>
      <c r="EK171" s="32" t="s">
        <v>572</v>
      </c>
      <c r="EL171" s="31">
        <f>IFERROR(VLOOKUP(EK171,'Начисление очков 2023'!$V$4:$W$69,2,FALSE),0)</f>
        <v>0</v>
      </c>
      <c r="EM171" s="6" t="s">
        <v>572</v>
      </c>
      <c r="EN171" s="28">
        <f>IFERROR(VLOOKUP(EM171,'Начисление очков 2023'!$B$4:$C$101,2,FALSE),0)</f>
        <v>0</v>
      </c>
      <c r="EO171" s="32" t="s">
        <v>572</v>
      </c>
      <c r="EP171" s="31">
        <f>IFERROR(VLOOKUP(EO171,'Начисление очков 2023'!$AA$4:$AB$69,2,FALSE),0)</f>
        <v>0</v>
      </c>
      <c r="EQ171" s="6" t="s">
        <v>572</v>
      </c>
      <c r="ER171" s="28">
        <f>IFERROR(VLOOKUP(EQ171,'Начисление очков 2023'!$AF$4:$AG$69,2,FALSE),0)</f>
        <v>0</v>
      </c>
      <c r="ES171" s="32">
        <v>96</v>
      </c>
      <c r="ET171" s="31">
        <f>IFERROR(VLOOKUP(ES171,'Начисление очков 2023'!$B$4:$C$101,2,FALSE),0)</f>
        <v>1</v>
      </c>
      <c r="EU171" s="6" t="s">
        <v>572</v>
      </c>
      <c r="EV171" s="28">
        <f>IFERROR(VLOOKUP(EU171,'Начисление очков 2023'!$G$4:$H$69,2,FALSE),0)</f>
        <v>0</v>
      </c>
      <c r="EW171" s="32" t="s">
        <v>572</v>
      </c>
      <c r="EX171" s="31">
        <f>IFERROR(VLOOKUP(EW171,'Начисление очков 2023'!$AA$4:$AB$69,2,FALSE),0)</f>
        <v>0</v>
      </c>
      <c r="EY171" s="6" t="s">
        <v>572</v>
      </c>
      <c r="EZ171" s="28">
        <f>IFERROR(VLOOKUP(EY171,'Начисление очков 2023'!$AA$4:$AB$69,2,FALSE),0)</f>
        <v>0</v>
      </c>
      <c r="FA171" s="32" t="s">
        <v>572</v>
      </c>
      <c r="FB171" s="31">
        <f>IFERROR(VLOOKUP(FA171,'Начисление очков 2023'!$L$4:$M$69,2,FALSE),0)</f>
        <v>0</v>
      </c>
      <c r="FC171" s="6" t="s">
        <v>572</v>
      </c>
      <c r="FD171" s="28">
        <f>IFERROR(VLOOKUP(FC171,'Начисление очков 2023'!$AF$4:$AG$69,2,FALSE),0)</f>
        <v>0</v>
      </c>
      <c r="FE171" s="32" t="s">
        <v>572</v>
      </c>
      <c r="FF171" s="31">
        <f>IFERROR(VLOOKUP(FE171,'Начисление очков 2023'!$AA$4:$AB$69,2,FALSE),0)</f>
        <v>0</v>
      </c>
      <c r="FG171" s="6" t="s">
        <v>572</v>
      </c>
      <c r="FH171" s="28">
        <f>IFERROR(VLOOKUP(FG171,'Начисление очков 2023'!$G$4:$H$69,2,FALSE),0)</f>
        <v>0</v>
      </c>
      <c r="FI171" s="32" t="s">
        <v>572</v>
      </c>
      <c r="FJ171" s="31">
        <f>IFERROR(VLOOKUP(FI171,'Начисление очков 2023'!$AA$4:$AB$69,2,FALSE),0)</f>
        <v>0</v>
      </c>
      <c r="FK171" s="6" t="s">
        <v>572</v>
      </c>
      <c r="FL171" s="28">
        <f>IFERROR(VLOOKUP(FK171,'Начисление очков 2023'!$AA$4:$AB$69,2,FALSE),0)</f>
        <v>0</v>
      </c>
      <c r="FM171" s="32" t="s">
        <v>572</v>
      </c>
      <c r="FN171" s="31">
        <f>IFERROR(VLOOKUP(FM171,'Начисление очков 2023'!$AA$4:$AB$69,2,FALSE),0)</f>
        <v>0</v>
      </c>
      <c r="FO171" s="6" t="s">
        <v>572</v>
      </c>
      <c r="FP171" s="28">
        <f>IFERROR(VLOOKUP(FO171,'Начисление очков 2023'!$AF$4:$AG$69,2,FALSE),0)</f>
        <v>0</v>
      </c>
      <c r="FQ171" s="109">
        <v>161</v>
      </c>
      <c r="FR171" s="110" t="s">
        <v>563</v>
      </c>
      <c r="FS171" s="110"/>
      <c r="FT171" s="109">
        <v>3.5</v>
      </c>
      <c r="FU171" s="111"/>
      <c r="FV171" s="108">
        <v>63</v>
      </c>
      <c r="FW171" s="106">
        <v>0</v>
      </c>
      <c r="FX171" s="107" t="s">
        <v>563</v>
      </c>
      <c r="FY171" s="108">
        <v>63</v>
      </c>
      <c r="FZ171" s="127" t="s">
        <v>572</v>
      </c>
      <c r="GA171" s="121">
        <f>IFERROR(VLOOKUP(FZ171,'Начисление очков 2023'!$AA$4:$AB$69,2,FALSE),0)</f>
        <v>0</v>
      </c>
    </row>
    <row r="172" spans="1:183" ht="15.95" customHeight="1" x14ac:dyDescent="0.25">
      <c r="A172" s="1"/>
      <c r="B172" s="6" t="str">
        <f>IFERROR(INDEX('Ласт турнир'!$A$1:$A$96,MATCH($D172,'Ласт турнир'!$B$1:$B$96,0)),"")</f>
        <v/>
      </c>
      <c r="C172" s="1"/>
      <c r="D172" s="39" t="s">
        <v>496</v>
      </c>
      <c r="E172" s="40">
        <f>E171+1</f>
        <v>163</v>
      </c>
      <c r="F172" s="59" t="str">
        <f>IF(FQ172=0," ",IF(FQ172-E172=0," ",FQ172-E172))</f>
        <v xml:space="preserve"> </v>
      </c>
      <c r="G172" s="44"/>
      <c r="H172" s="54">
        <v>3</v>
      </c>
      <c r="I172" s="134"/>
      <c r="J172" s="139">
        <f>AB172+AP172+BB172+BN172+BR172+SUMPRODUCT(LARGE((T172,V172,X172,Z172,AD172,AF172,AH172,AJ172,AL172,AN172,AR172,AT172,AV172,AX172,AZ172,BD172,BF172,BH172,BJ172,BL172,BP172,BT172,BV172,BX172,BZ172,CB172,CD172,CF172,CH172,CJ172,CL172,CN172,CP172,CR172,CT172,CV172,CX172,CZ172,DB172,DD172,DF172,DH172,DJ172,DL172,DN172,DP172,DR172,DT172,DV172,DX172,DZ172,EB172,ED172,EF172,EH172,EJ172,EL172,EN172,EP172,ER172,ET172,EV172,EX172,EZ172,FB172,FD172,FF172,FH172,FJ172,FL172,FN172,FP172),{1,2,3,4,5,6,7,8}))</f>
        <v>62</v>
      </c>
      <c r="K172" s="135">
        <f>J172-FV172</f>
        <v>0</v>
      </c>
      <c r="L172" s="140" t="str">
        <f>IF(SUMIF(S172:FP172,"&lt;0")&lt;&gt;0,SUMIF(S172:FP172,"&lt;0")*(-1)," ")</f>
        <v xml:space="preserve"> </v>
      </c>
      <c r="M172" s="141">
        <f>T172+V172+X172+Z172+AB172+AD172+AF172+AH172+AJ172+AL172+AN172+AP172+AR172+AT172+AV172+AX172+AZ172+BB172+BD172+BF172+BH172+BJ172+BL172+BN172+BP172+BR172+BT172+BV172+BX172+BZ172+CB172+CD172+CF172+CH172+CJ172+CL172+CN172+CP172+CR172+CT172+CV172+CX172+CZ172+DB172+DD172+DF172+DH172+DJ172+DL172+DN172+DP172+DR172+DT172+DV172+DX172+DZ172+EB172+ED172+EF172+EH172+EJ172+EL172+EN172+EP172+ER172+ET172+EV172+EX172+EZ172+FB172+FD172+FF172+FH172+FJ172+FL172+FN172+FP172</f>
        <v>75</v>
      </c>
      <c r="N172" s="135">
        <f>M172-FY172</f>
        <v>0</v>
      </c>
      <c r="O172" s="136">
        <f>ROUNDUP(COUNTIF(S172:FP172,"&gt; 0")/2,0)</f>
        <v>13</v>
      </c>
      <c r="P172" s="142">
        <f>IF(O172=0,"-",IF(O172-R172&gt;8,J172/(8+R172),J172/O172))</f>
        <v>7.75</v>
      </c>
      <c r="Q172" s="145">
        <f>IF(OR(M172=0,O172=0),"-",M172/O172)</f>
        <v>5.7692307692307692</v>
      </c>
      <c r="R172" s="150">
        <f>+IF(AA172="",0,1)+IF(AO172="",0,1)++IF(BA172="",0,1)+IF(BM172="",0,1)+IF(BQ172="",0,1)</f>
        <v>0</v>
      </c>
      <c r="S172" s="6" t="s">
        <v>572</v>
      </c>
      <c r="T172" s="28">
        <f>IFERROR(VLOOKUP(S172,'Начисление очков 2024'!$AA$4:$AB$69,2,FALSE),0)</f>
        <v>0</v>
      </c>
      <c r="U172" s="32" t="s">
        <v>572</v>
      </c>
      <c r="V172" s="31">
        <f>IFERROR(VLOOKUP(U172,'Начисление очков 2024'!$AA$4:$AB$69,2,FALSE),0)</f>
        <v>0</v>
      </c>
      <c r="W172" s="6" t="s">
        <v>572</v>
      </c>
      <c r="X172" s="28">
        <f>IFERROR(VLOOKUP(W172,'Начисление очков 2024'!$L$4:$M$69,2,FALSE),0)</f>
        <v>0</v>
      </c>
      <c r="Y172" s="32" t="s">
        <v>572</v>
      </c>
      <c r="Z172" s="31">
        <f>IFERROR(VLOOKUP(Y172,'Начисление очков 2024'!$AA$4:$AB$69,2,FALSE),0)</f>
        <v>0</v>
      </c>
      <c r="AA172" s="6" t="s">
        <v>572</v>
      </c>
      <c r="AB172" s="28">
        <f>ROUND(IFERROR(VLOOKUP(AA172,'Начисление очков 2024'!$L$4:$M$69,2,FALSE),0)/4,0)</f>
        <v>0</v>
      </c>
      <c r="AC172" s="32" t="s">
        <v>572</v>
      </c>
      <c r="AD172" s="31">
        <f>IFERROR(VLOOKUP(AC172,'Начисление очков 2024'!$AA$4:$AB$69,2,FALSE),0)</f>
        <v>0</v>
      </c>
      <c r="AE172" s="6" t="s">
        <v>572</v>
      </c>
      <c r="AF172" s="28">
        <f>IFERROR(VLOOKUP(AE172,'Начисление очков 2024'!$AA$4:$AB$69,2,FALSE),0)</f>
        <v>0</v>
      </c>
      <c r="AG172" s="32" t="s">
        <v>572</v>
      </c>
      <c r="AH172" s="31">
        <f>IFERROR(VLOOKUP(AG172,'Начисление очков 2024'!$Q$4:$R$69,2,FALSE),0)</f>
        <v>0</v>
      </c>
      <c r="AI172" s="6" t="s">
        <v>572</v>
      </c>
      <c r="AJ172" s="28">
        <f>IFERROR(VLOOKUP(AI172,'Начисление очков 2024'!$AA$4:$AB$69,2,FALSE),0)</f>
        <v>0</v>
      </c>
      <c r="AK172" s="32" t="s">
        <v>572</v>
      </c>
      <c r="AL172" s="31">
        <f>IFERROR(VLOOKUP(AK172,'Начисление очков 2024'!$AA$4:$AB$69,2,FALSE),0)</f>
        <v>0</v>
      </c>
      <c r="AM172" s="6" t="s">
        <v>572</v>
      </c>
      <c r="AN172" s="28">
        <f>IFERROR(VLOOKUP(AM172,'Начисление очков 2023'!$AF$4:$AG$69,2,FALSE),0)</f>
        <v>0</v>
      </c>
      <c r="AO172" s="32" t="s">
        <v>572</v>
      </c>
      <c r="AP172" s="31">
        <f>ROUND(IFERROR(VLOOKUP(AO172,'Начисление очков 2024'!$G$4:$H$69,2,FALSE),0)/4,0)</f>
        <v>0</v>
      </c>
      <c r="AQ172" s="6" t="s">
        <v>572</v>
      </c>
      <c r="AR172" s="28">
        <f>IFERROR(VLOOKUP(AQ172,'Начисление очков 2024'!$AA$4:$AB$69,2,FALSE),0)</f>
        <v>0</v>
      </c>
      <c r="AS172" s="32" t="s">
        <v>572</v>
      </c>
      <c r="AT172" s="31">
        <f>IFERROR(VLOOKUP(AS172,'Начисление очков 2024'!$G$4:$H$69,2,FALSE),0)</f>
        <v>0</v>
      </c>
      <c r="AU172" s="6" t="s">
        <v>572</v>
      </c>
      <c r="AV172" s="28">
        <f>IFERROR(VLOOKUP(AU172,'Начисление очков 2023'!$V$4:$W$69,2,FALSE),0)</f>
        <v>0</v>
      </c>
      <c r="AW172" s="32" t="s">
        <v>572</v>
      </c>
      <c r="AX172" s="31">
        <f>IFERROR(VLOOKUP(AW172,'Начисление очков 2024'!$Q$4:$R$69,2,FALSE),0)</f>
        <v>0</v>
      </c>
      <c r="AY172" s="6" t="s">
        <v>572</v>
      </c>
      <c r="AZ172" s="28">
        <f>IFERROR(VLOOKUP(AY172,'Начисление очков 2024'!$AA$4:$AB$69,2,FALSE),0)</f>
        <v>0</v>
      </c>
      <c r="BA172" s="32" t="s">
        <v>572</v>
      </c>
      <c r="BB172" s="31">
        <f>ROUND(IFERROR(VLOOKUP(BA172,'Начисление очков 2024'!$G$4:$H$69,2,FALSE),0)/4,0)</f>
        <v>0</v>
      </c>
      <c r="BC172" s="6" t="s">
        <v>572</v>
      </c>
      <c r="BD172" s="28">
        <f>IFERROR(VLOOKUP(BC172,'Начисление очков 2023'!$AA$4:$AB$69,2,FALSE),0)</f>
        <v>0</v>
      </c>
      <c r="BE172" s="32" t="s">
        <v>572</v>
      </c>
      <c r="BF172" s="31">
        <f>IFERROR(VLOOKUP(BE172,'Начисление очков 2024'!$G$4:$H$69,2,FALSE),0)</f>
        <v>0</v>
      </c>
      <c r="BG172" s="6" t="s">
        <v>572</v>
      </c>
      <c r="BH172" s="28">
        <f>IFERROR(VLOOKUP(BG172,'Начисление очков 2024'!$Q$4:$R$69,2,FALSE),0)</f>
        <v>0</v>
      </c>
      <c r="BI172" s="32" t="s">
        <v>572</v>
      </c>
      <c r="BJ172" s="31">
        <f>IFERROR(VLOOKUP(BI172,'Начисление очков 2024'!$AA$4:$AB$69,2,FALSE),0)</f>
        <v>0</v>
      </c>
      <c r="BK172" s="6" t="s">
        <v>572</v>
      </c>
      <c r="BL172" s="28">
        <f>IFERROR(VLOOKUP(BK172,'Начисление очков 2023'!$V$4:$W$69,2,FALSE),0)</f>
        <v>0</v>
      </c>
      <c r="BM172" s="32" t="s">
        <v>572</v>
      </c>
      <c r="BN172" s="31">
        <f>ROUND(IFERROR(VLOOKUP(BM172,'Начисление очков 2023'!$L$4:$M$69,2,FALSE),0)/4,0)</f>
        <v>0</v>
      </c>
      <c r="BO172" s="6" t="s">
        <v>572</v>
      </c>
      <c r="BP172" s="28">
        <f>IFERROR(VLOOKUP(BO172,'Начисление очков 2023'!$AA$4:$AB$69,2,FALSE),0)</f>
        <v>0</v>
      </c>
      <c r="BQ172" s="32" t="s">
        <v>572</v>
      </c>
      <c r="BR172" s="31">
        <f>ROUND(IFERROR(VLOOKUP(BQ172,'Начисление очков 2023'!$L$4:$M$69,2,FALSE),0)/4,0)</f>
        <v>0</v>
      </c>
      <c r="BS172" s="6">
        <v>32</v>
      </c>
      <c r="BT172" s="28">
        <f>IFERROR(VLOOKUP(BS172,'Начисление очков 2023'!$AA$4:$AB$69,2,FALSE),0)</f>
        <v>2</v>
      </c>
      <c r="BU172" s="32" t="s">
        <v>572</v>
      </c>
      <c r="BV172" s="31">
        <f>IFERROR(VLOOKUP(BU172,'Начисление очков 2023'!$L$4:$M$69,2,FALSE),0)</f>
        <v>0</v>
      </c>
      <c r="BW172" s="6">
        <v>17</v>
      </c>
      <c r="BX172" s="28">
        <f>IFERROR(VLOOKUP(BW172,'Начисление очков 2023'!$AA$4:$AB$69,2,FALSE),0)</f>
        <v>6</v>
      </c>
      <c r="BY172" s="32">
        <v>4</v>
      </c>
      <c r="BZ172" s="31">
        <f>IFERROR(VLOOKUP(BY172,'Начисление очков 2023'!$AF$4:$AG$69,2,FALSE),0)</f>
        <v>11</v>
      </c>
      <c r="CA172" s="6" t="s">
        <v>572</v>
      </c>
      <c r="CB172" s="28">
        <f>IFERROR(VLOOKUP(CA172,'Начисление очков 2023'!$V$4:$W$69,2,FALSE),0)</f>
        <v>0</v>
      </c>
      <c r="CC172" s="32" t="s">
        <v>572</v>
      </c>
      <c r="CD172" s="31">
        <f>IFERROR(VLOOKUP(CC172,'Начисление очков 2023'!$AA$4:$AB$69,2,FALSE),0)</f>
        <v>0</v>
      </c>
      <c r="CE172" s="47"/>
      <c r="CF172" s="96"/>
      <c r="CG172" s="32" t="s">
        <v>572</v>
      </c>
      <c r="CH172" s="31">
        <f>IFERROR(VLOOKUP(CG172,'Начисление очков 2023'!$AA$4:$AB$69,2,FALSE),0)</f>
        <v>0</v>
      </c>
      <c r="CI172" s="6" t="s">
        <v>572</v>
      </c>
      <c r="CJ172" s="28">
        <f>IFERROR(VLOOKUP(CI172,'Начисление очков 2023_1'!$B$4:$C$117,2,FALSE),0)</f>
        <v>0</v>
      </c>
      <c r="CK172" s="32" t="s">
        <v>572</v>
      </c>
      <c r="CL172" s="31">
        <f>IFERROR(VLOOKUP(CK172,'Начисление очков 2023'!$V$4:$W$69,2,FALSE),0)</f>
        <v>0</v>
      </c>
      <c r="CM172" s="6">
        <v>1</v>
      </c>
      <c r="CN172" s="28">
        <f>IFERROR(VLOOKUP(CM172,'Начисление очков 2023'!$AF$4:$AG$69,2,FALSE),0)</f>
        <v>20</v>
      </c>
      <c r="CO172" s="32" t="s">
        <v>572</v>
      </c>
      <c r="CP172" s="31">
        <f>IFERROR(VLOOKUP(CO172,'Начисление очков 2023'!$G$4:$H$69,2,FALSE),0)</f>
        <v>0</v>
      </c>
      <c r="CQ172" s="6" t="s">
        <v>572</v>
      </c>
      <c r="CR172" s="28">
        <f>IFERROR(VLOOKUP(CQ172,'Начисление очков 2023'!$AA$4:$AB$69,2,FALSE),0)</f>
        <v>0</v>
      </c>
      <c r="CS172" s="32" t="s">
        <v>572</v>
      </c>
      <c r="CT172" s="31">
        <f>IFERROR(VLOOKUP(CS172,'Начисление очков 2023'!$Q$4:$R$69,2,FALSE),0)</f>
        <v>0</v>
      </c>
      <c r="CU172" s="6" t="s">
        <v>572</v>
      </c>
      <c r="CV172" s="28">
        <f>IFERROR(VLOOKUP(CU172,'Начисление очков 2023'!$AF$4:$AG$69,2,FALSE),0)</f>
        <v>0</v>
      </c>
      <c r="CW172" s="32">
        <v>17</v>
      </c>
      <c r="CX172" s="31">
        <f>IFERROR(VLOOKUP(CW172,'Начисление очков 2023'!$AA$4:$AB$69,2,FALSE),0)</f>
        <v>6</v>
      </c>
      <c r="CY172" s="6">
        <v>18</v>
      </c>
      <c r="CZ172" s="28">
        <f>IFERROR(VLOOKUP(CY172,'Начисление очков 2023'!$AA$4:$AB$69,2,FALSE),0)</f>
        <v>5</v>
      </c>
      <c r="DA172" s="32" t="s">
        <v>572</v>
      </c>
      <c r="DB172" s="31">
        <f>IFERROR(VLOOKUP(DA172,'Начисление очков 2023'!$L$4:$M$69,2,FALSE),0)</f>
        <v>0</v>
      </c>
      <c r="DC172" s="6" t="s">
        <v>572</v>
      </c>
      <c r="DD172" s="28">
        <f>IFERROR(VLOOKUP(DC172,'Начисление очков 2023'!$L$4:$M$69,2,FALSE),0)</f>
        <v>0</v>
      </c>
      <c r="DE172" s="32" t="s">
        <v>572</v>
      </c>
      <c r="DF172" s="31">
        <f>IFERROR(VLOOKUP(DE172,'Начисление очков 2023'!$G$4:$H$69,2,FALSE),0)</f>
        <v>0</v>
      </c>
      <c r="DG172" s="6">
        <v>24</v>
      </c>
      <c r="DH172" s="28">
        <f>IFERROR(VLOOKUP(DG172,'Начисление очков 2023'!$AA$4:$AB$69,2,FALSE),0)</f>
        <v>3</v>
      </c>
      <c r="DI172" s="32">
        <v>20</v>
      </c>
      <c r="DJ172" s="31">
        <f>IFERROR(VLOOKUP(DI172,'Начисление очков 2023'!$AF$4:$AG$69,2,FALSE),0)</f>
        <v>2</v>
      </c>
      <c r="DK172" s="6" t="s">
        <v>572</v>
      </c>
      <c r="DL172" s="28">
        <f>IFERROR(VLOOKUP(DK172,'Начисление очков 2023'!$V$4:$W$69,2,FALSE),0)</f>
        <v>0</v>
      </c>
      <c r="DM172" s="32" t="s">
        <v>572</v>
      </c>
      <c r="DN172" s="31">
        <f>IFERROR(VLOOKUP(DM172,'Начисление очков 2023'!$Q$4:$R$69,2,FALSE),0)</f>
        <v>0</v>
      </c>
      <c r="DO172" s="6" t="s">
        <v>572</v>
      </c>
      <c r="DP172" s="28">
        <f>IFERROR(VLOOKUP(DO172,'Начисление очков 2023'!$AA$4:$AB$69,2,FALSE),0)</f>
        <v>0</v>
      </c>
      <c r="DQ172" s="32" t="s">
        <v>572</v>
      </c>
      <c r="DR172" s="31">
        <f>IFERROR(VLOOKUP(DQ172,'Начисление очков 2023'!$AA$4:$AB$69,2,FALSE),0)</f>
        <v>0</v>
      </c>
      <c r="DS172" s="6" t="s">
        <v>572</v>
      </c>
      <c r="DT172" s="28">
        <f>IFERROR(VLOOKUP(DS172,'Начисление очков 2023'!$AA$4:$AB$69,2,FALSE),0)</f>
        <v>0</v>
      </c>
      <c r="DU172" s="32">
        <v>17</v>
      </c>
      <c r="DV172" s="31">
        <f>IFERROR(VLOOKUP(DU172,'Начисление очков 2023'!$AF$4:$AG$69,2,FALSE),0)</f>
        <v>4</v>
      </c>
      <c r="DW172" s="6" t="s">
        <v>572</v>
      </c>
      <c r="DX172" s="28">
        <f>IFERROR(VLOOKUP(DW172,'Начисление очков 2023'!$AA$4:$AB$69,2,FALSE),0)</f>
        <v>0</v>
      </c>
      <c r="DY172" s="32" t="s">
        <v>572</v>
      </c>
      <c r="DZ172" s="31">
        <f>IFERROR(VLOOKUP(DY172,'Начисление очков 2023'!$B$4:$C$69,2,FALSE),0)</f>
        <v>0</v>
      </c>
      <c r="EA172" s="6" t="s">
        <v>572</v>
      </c>
      <c r="EB172" s="28">
        <f>IFERROR(VLOOKUP(EA172,'Начисление очков 2023'!$AA$4:$AB$69,2,FALSE),0)</f>
        <v>0</v>
      </c>
      <c r="EC172" s="32" t="s">
        <v>572</v>
      </c>
      <c r="ED172" s="31">
        <f>IFERROR(VLOOKUP(EC172,'Начисление очков 2023'!$V$4:$W$69,2,FALSE),0)</f>
        <v>0</v>
      </c>
      <c r="EE172" s="6">
        <v>24</v>
      </c>
      <c r="EF172" s="28">
        <f>IFERROR(VLOOKUP(EE172,'Начисление очков 2023'!$AA$4:$AB$69,2,FALSE),0)</f>
        <v>3</v>
      </c>
      <c r="EG172" s="32" t="s">
        <v>572</v>
      </c>
      <c r="EH172" s="31">
        <f>IFERROR(VLOOKUP(EG172,'Начисление очков 2023'!$AA$4:$AB$69,2,FALSE),0)</f>
        <v>0</v>
      </c>
      <c r="EI172" s="6" t="s">
        <v>572</v>
      </c>
      <c r="EJ172" s="28">
        <f>IFERROR(VLOOKUP(EI172,'Начисление очков 2023'!$G$4:$H$69,2,FALSE),0)</f>
        <v>0</v>
      </c>
      <c r="EK172" s="32">
        <v>36</v>
      </c>
      <c r="EL172" s="31">
        <f>IFERROR(VLOOKUP(EK172,'Начисление очков 2023'!$V$4:$W$69,2,FALSE),0)</f>
        <v>3</v>
      </c>
      <c r="EM172" s="6" t="s">
        <v>572</v>
      </c>
      <c r="EN172" s="28">
        <f>IFERROR(VLOOKUP(EM172,'Начисление очков 2023'!$B$4:$C$101,2,FALSE),0)</f>
        <v>0</v>
      </c>
      <c r="EO172" s="32" t="s">
        <v>572</v>
      </c>
      <c r="EP172" s="31">
        <f>IFERROR(VLOOKUP(EO172,'Начисление очков 2023'!$AA$4:$AB$69,2,FALSE),0)</f>
        <v>0</v>
      </c>
      <c r="EQ172" s="6" t="s">
        <v>572</v>
      </c>
      <c r="ER172" s="28">
        <f>IFERROR(VLOOKUP(EQ172,'Начисление очков 2023'!$AF$4:$AG$69,2,FALSE),0)</f>
        <v>0</v>
      </c>
      <c r="ES172" s="32" t="s">
        <v>572</v>
      </c>
      <c r="ET172" s="31">
        <f>IFERROR(VLOOKUP(ES172,'Начисление очков 2023'!$B$4:$C$101,2,FALSE),0)</f>
        <v>0</v>
      </c>
      <c r="EU172" s="6" t="s">
        <v>572</v>
      </c>
      <c r="EV172" s="28">
        <f>IFERROR(VLOOKUP(EU172,'Начисление очков 2023'!$G$4:$H$69,2,FALSE),0)</f>
        <v>0</v>
      </c>
      <c r="EW172" s="32">
        <v>24</v>
      </c>
      <c r="EX172" s="31">
        <f>IFERROR(VLOOKUP(EW172,'Начисление очков 2023'!$AA$4:$AB$69,2,FALSE),0)</f>
        <v>3</v>
      </c>
      <c r="EY172" s="6">
        <v>16</v>
      </c>
      <c r="EZ172" s="28">
        <f>IFERROR(VLOOKUP(EY172,'Начисление очков 2023'!$AA$4:$AB$69,2,FALSE),0)</f>
        <v>7</v>
      </c>
      <c r="FA172" s="32" t="s">
        <v>572</v>
      </c>
      <c r="FB172" s="31">
        <f>IFERROR(VLOOKUP(FA172,'Начисление очков 2023'!$L$4:$M$69,2,FALSE),0)</f>
        <v>0</v>
      </c>
      <c r="FC172" s="6" t="s">
        <v>572</v>
      </c>
      <c r="FD172" s="28">
        <f>IFERROR(VLOOKUP(FC172,'Начисление очков 2023'!$AF$4:$AG$69,2,FALSE),0)</f>
        <v>0</v>
      </c>
      <c r="FE172" s="32" t="s">
        <v>572</v>
      </c>
      <c r="FF172" s="31">
        <f>IFERROR(VLOOKUP(FE172,'Начисление очков 2023'!$AA$4:$AB$69,2,FALSE),0)</f>
        <v>0</v>
      </c>
      <c r="FG172" s="6" t="s">
        <v>572</v>
      </c>
      <c r="FH172" s="28">
        <f>IFERROR(VLOOKUP(FG172,'Начисление очков 2023'!$G$4:$H$69,2,FALSE),0)</f>
        <v>0</v>
      </c>
      <c r="FI172" s="32" t="s">
        <v>572</v>
      </c>
      <c r="FJ172" s="31">
        <f>IFERROR(VLOOKUP(FI172,'Начисление очков 2023'!$AA$4:$AB$69,2,FALSE),0)</f>
        <v>0</v>
      </c>
      <c r="FK172" s="6" t="s">
        <v>572</v>
      </c>
      <c r="FL172" s="28">
        <f>IFERROR(VLOOKUP(FK172,'Начисление очков 2023'!$AA$4:$AB$69,2,FALSE),0)</f>
        <v>0</v>
      </c>
      <c r="FM172" s="32" t="s">
        <v>572</v>
      </c>
      <c r="FN172" s="31">
        <f>IFERROR(VLOOKUP(FM172,'Начисление очков 2023'!$AA$4:$AB$69,2,FALSE),0)</f>
        <v>0</v>
      </c>
      <c r="FO172" s="6" t="s">
        <v>572</v>
      </c>
      <c r="FP172" s="28">
        <f>IFERROR(VLOOKUP(FO172,'Начисление очков 2023'!$AF$4:$AG$69,2,FALSE),0)</f>
        <v>0</v>
      </c>
      <c r="FQ172" s="109">
        <v>163</v>
      </c>
      <c r="FR172" s="110">
        <v>-1</v>
      </c>
      <c r="FS172" s="110"/>
      <c r="FT172" s="109">
        <v>3</v>
      </c>
      <c r="FU172" s="111"/>
      <c r="FV172" s="108">
        <v>62</v>
      </c>
      <c r="FW172" s="106">
        <v>0</v>
      </c>
      <c r="FX172" s="107" t="s">
        <v>563</v>
      </c>
      <c r="FY172" s="108">
        <v>75</v>
      </c>
      <c r="FZ172" s="127" t="s">
        <v>572</v>
      </c>
      <c r="GA172" s="121">
        <f>IFERROR(VLOOKUP(FZ172,'Начисление очков 2023'!$AA$4:$AB$69,2,FALSE),0)</f>
        <v>0</v>
      </c>
    </row>
    <row r="173" spans="1:183" ht="15.95" customHeight="1" x14ac:dyDescent="0.25">
      <c r="A173" s="1"/>
      <c r="B173" s="6" t="str">
        <f>IFERROR(INDEX('Ласт турнир'!$A$1:$A$96,MATCH($D173,'Ласт турнир'!$B$1:$B$96,0)),"")</f>
        <v/>
      </c>
      <c r="C173" s="1"/>
      <c r="D173" s="39" t="s">
        <v>777</v>
      </c>
      <c r="E173" s="40">
        <f>E172+1</f>
        <v>164</v>
      </c>
      <c r="F173" s="59" t="str">
        <f>IF(FQ173=0," ",IF(FQ173-E173=0," ",FQ173-E173))</f>
        <v xml:space="preserve"> </v>
      </c>
      <c r="G173" s="44"/>
      <c r="H173" s="54">
        <v>3</v>
      </c>
      <c r="I173" s="134"/>
      <c r="J173" s="139">
        <f>AB173+AP173+BB173+BN173+BR173+SUMPRODUCT(LARGE((T173,V173,X173,Z173,AD173,AF173,AH173,AJ173,AL173,AN173,AR173,AT173,AV173,AX173,AZ173,BD173,BF173,BH173,BJ173,BL173,BP173,BT173,BV173,BX173,BZ173,CB173,CD173,CF173,CH173,CJ173,CL173,CN173,CP173,CR173,CT173,CV173,CX173,CZ173,DB173,DD173,DF173,DH173,DJ173,DL173,DN173,DP173,DR173,DT173,DV173,DX173,DZ173,EB173,ED173,EF173,EH173,EJ173,EL173,EN173,EP173,ER173,ET173,EV173,EX173,EZ173,FB173,FD173,FF173,FH173,FJ173,FL173,FN173,FP173),{1,2,3,4,5,6,7,8}))</f>
        <v>62</v>
      </c>
      <c r="K173" s="135">
        <f>J173-FV173</f>
        <v>3</v>
      </c>
      <c r="L173" s="140" t="str">
        <f>IF(SUMIF(S173:FP173,"&lt;0")&lt;&gt;0,SUMIF(S173:FP173,"&lt;0")*(-1)," ")</f>
        <v xml:space="preserve"> </v>
      </c>
      <c r="M173" s="141">
        <f>T173+V173+X173+Z173+AB173+AD173+AF173+AH173+AJ173+AL173+AN173+AP173+AR173+AT173+AV173+AX173+AZ173+BB173+BD173+BF173+BH173+BJ173+BL173+BN173+BP173+BR173+BT173+BV173+BX173+BZ173+CB173+CD173+CF173+CH173+CJ173+CL173+CN173+CP173+CR173+CT173+CV173+CX173+CZ173+DB173+DD173+DF173+DH173+DJ173+DL173+DN173+DP173+DR173+DT173+DV173+DX173+DZ173+EB173+ED173+EF173+EH173+EJ173+EL173+EN173+EP173+ER173+ET173+EV173+EX173+EZ173+FB173+FD173+FF173+FH173+FJ173+FL173+FN173+FP173</f>
        <v>62</v>
      </c>
      <c r="N173" s="135">
        <f>M173-FY173</f>
        <v>3</v>
      </c>
      <c r="O173" s="136">
        <f>ROUNDUP(COUNTIF(S173:FP173,"&gt; 0")/2,0)</f>
        <v>8</v>
      </c>
      <c r="P173" s="142">
        <f>IF(O173=0,"-",IF(O173-R173&gt;8,J173/(8+R173),J173/O173))</f>
        <v>7.75</v>
      </c>
      <c r="Q173" s="145">
        <f>IF(OR(M173=0,O173=0),"-",M173/O173)</f>
        <v>7.75</v>
      </c>
      <c r="R173" s="150">
        <f>+IF(AA173="",0,1)+IF(AO173="",0,1)++IF(BA173="",0,1)+IF(BM173="",0,1)+IF(BQ173="",0,1)</f>
        <v>0</v>
      </c>
      <c r="S173" s="6">
        <v>24</v>
      </c>
      <c r="T173" s="28">
        <f>IFERROR(VLOOKUP(S173,'Начисление очков 2024'!$AA$4:$AB$69,2,FALSE),0)</f>
        <v>3</v>
      </c>
      <c r="U173" s="32">
        <v>17</v>
      </c>
      <c r="V173" s="31">
        <f>IFERROR(VLOOKUP(U173,'Начисление очков 2024'!$AA$4:$AB$69,2,FALSE),0)</f>
        <v>6</v>
      </c>
      <c r="W173" s="6" t="s">
        <v>572</v>
      </c>
      <c r="X173" s="28">
        <f>IFERROR(VLOOKUP(W173,'Начисление очков 2024'!$L$4:$M$69,2,FALSE),0)</f>
        <v>0</v>
      </c>
      <c r="Y173" s="32">
        <v>16</v>
      </c>
      <c r="Z173" s="31">
        <f>IFERROR(VLOOKUP(Y173,'Начисление очков 2024'!$AA$4:$AB$69,2,FALSE),0)</f>
        <v>7</v>
      </c>
      <c r="AA173" s="6" t="s">
        <v>572</v>
      </c>
      <c r="AB173" s="28">
        <f>ROUND(IFERROR(VLOOKUP(AA173,'Начисление очков 2024'!$L$4:$M$69,2,FALSE),0)/4,0)</f>
        <v>0</v>
      </c>
      <c r="AC173" s="32">
        <v>12</v>
      </c>
      <c r="AD173" s="31">
        <f>IFERROR(VLOOKUP(AC173,'Начисление очков 2024'!$AA$4:$AB$69,2,FALSE),0)</f>
        <v>8</v>
      </c>
      <c r="AE173" s="6">
        <v>16</v>
      </c>
      <c r="AF173" s="28">
        <f>IFERROR(VLOOKUP(AE173,'Начисление очков 2024'!$AA$4:$AB$69,2,FALSE),0)</f>
        <v>7</v>
      </c>
      <c r="AG173" s="32" t="s">
        <v>572</v>
      </c>
      <c r="AH173" s="31">
        <f>IFERROR(VLOOKUP(AG173,'Начисление очков 2024'!$Q$4:$R$69,2,FALSE),0)</f>
        <v>0</v>
      </c>
      <c r="AI173" s="6" t="s">
        <v>572</v>
      </c>
      <c r="AJ173" s="28">
        <f>IFERROR(VLOOKUP(AI173,'Начисление очков 2024'!$AA$4:$AB$69,2,FALSE),0)</f>
        <v>0</v>
      </c>
      <c r="AK173" s="32" t="s">
        <v>572</v>
      </c>
      <c r="AL173" s="31">
        <f>IFERROR(VLOOKUP(AK173,'Начисление очков 2024'!$AA$4:$AB$69,2,FALSE),0)</f>
        <v>0</v>
      </c>
      <c r="AM173" s="6">
        <v>5</v>
      </c>
      <c r="AN173" s="28">
        <f>IFERROR(VLOOKUP(AM173,'Начисление очков 2023'!$AF$4:$AG$69,2,FALSE),0)</f>
        <v>9</v>
      </c>
      <c r="AO173" s="32" t="s">
        <v>572</v>
      </c>
      <c r="AP173" s="31">
        <f>ROUND(IFERROR(VLOOKUP(AO173,'Начисление очков 2024'!$G$4:$H$69,2,FALSE),0)/4,0)</f>
        <v>0</v>
      </c>
      <c r="AQ173" s="6" t="s">
        <v>572</v>
      </c>
      <c r="AR173" s="28">
        <f>IFERROR(VLOOKUP(AQ173,'Начисление очков 2024'!$AA$4:$AB$69,2,FALSE),0)</f>
        <v>0</v>
      </c>
      <c r="AS173" s="32" t="s">
        <v>572</v>
      </c>
      <c r="AT173" s="31">
        <f>IFERROR(VLOOKUP(AS173,'Начисление очков 2024'!$G$4:$H$69,2,FALSE),0)</f>
        <v>0</v>
      </c>
      <c r="AU173" s="6">
        <v>16</v>
      </c>
      <c r="AV173" s="28">
        <f>IFERROR(VLOOKUP(AU173,'Начисление очков 2023'!$V$4:$W$69,2,FALSE),0)</f>
        <v>17</v>
      </c>
      <c r="AW173" s="32" t="s">
        <v>572</v>
      </c>
      <c r="AX173" s="31">
        <f>IFERROR(VLOOKUP(AW173,'Начисление очков 2024'!$Q$4:$R$69,2,FALSE),0)</f>
        <v>0</v>
      </c>
      <c r="AY173" s="6" t="s">
        <v>572</v>
      </c>
      <c r="AZ173" s="28">
        <f>IFERROR(VLOOKUP(AY173,'Начисление очков 2024'!$AA$4:$AB$69,2,FALSE),0)</f>
        <v>0</v>
      </c>
      <c r="BA173" s="32" t="s">
        <v>572</v>
      </c>
      <c r="BB173" s="31">
        <f>ROUND(IFERROR(VLOOKUP(BA173,'Начисление очков 2024'!$G$4:$H$69,2,FALSE),0)/4,0)</f>
        <v>0</v>
      </c>
      <c r="BC173" s="6" t="s">
        <v>572</v>
      </c>
      <c r="BD173" s="28">
        <f>IFERROR(VLOOKUP(BC173,'Начисление очков 2023'!$AA$4:$AB$69,2,FALSE),0)</f>
        <v>0</v>
      </c>
      <c r="BE173" s="32" t="s">
        <v>572</v>
      </c>
      <c r="BF173" s="31">
        <f>IFERROR(VLOOKUP(BE173,'Начисление очков 2024'!$G$4:$H$69,2,FALSE),0)</f>
        <v>0</v>
      </c>
      <c r="BG173" s="6" t="s">
        <v>572</v>
      </c>
      <c r="BH173" s="28">
        <f>IFERROR(VLOOKUP(BG173,'Начисление очков 2024'!$Q$4:$R$69,2,FALSE),0)</f>
        <v>0</v>
      </c>
      <c r="BI173" s="32" t="s">
        <v>572</v>
      </c>
      <c r="BJ173" s="31">
        <f>IFERROR(VLOOKUP(BI173,'Начисление очков 2024'!$AA$4:$AB$69,2,FALSE),0)</f>
        <v>0</v>
      </c>
      <c r="BK173" s="6">
        <v>32</v>
      </c>
      <c r="BL173" s="28">
        <f>IFERROR(VLOOKUP(BK173,'Начисление очков 2023'!$V$4:$W$69,2,FALSE),0)</f>
        <v>5</v>
      </c>
      <c r="BM173" s="32" t="s">
        <v>572</v>
      </c>
      <c r="BN173" s="31">
        <f>ROUND(IFERROR(VLOOKUP(BM173,'Начисление очков 2023'!$L$4:$M$69,2,FALSE),0)/4,0)</f>
        <v>0</v>
      </c>
      <c r="BO173" s="6" t="s">
        <v>572</v>
      </c>
      <c r="BP173" s="28">
        <f>IFERROR(VLOOKUP(BO173,'Начисление очков 2023'!$AA$4:$AB$69,2,FALSE),0)</f>
        <v>0</v>
      </c>
      <c r="BQ173" s="32" t="s">
        <v>572</v>
      </c>
      <c r="BR173" s="31">
        <f>ROUND(IFERROR(VLOOKUP(BQ173,'Начисление очков 2023'!$L$4:$M$69,2,FALSE),0)/4,0)</f>
        <v>0</v>
      </c>
      <c r="BS173" s="6" t="s">
        <v>572</v>
      </c>
      <c r="BT173" s="28">
        <f>IFERROR(VLOOKUP(BS173,'Начисление очков 2023'!$AA$4:$AB$69,2,FALSE),0)</f>
        <v>0</v>
      </c>
      <c r="BU173" s="32" t="s">
        <v>572</v>
      </c>
      <c r="BV173" s="31">
        <f>IFERROR(VLOOKUP(BU173,'Начисление очков 2023'!$L$4:$M$69,2,FALSE),0)</f>
        <v>0</v>
      </c>
      <c r="BW173" s="6" t="s">
        <v>572</v>
      </c>
      <c r="BX173" s="28">
        <f>IFERROR(VLOOKUP(BW173,'Начисление очков 2023'!$AA$4:$AB$69,2,FALSE),0)</f>
        <v>0</v>
      </c>
      <c r="BY173" s="32" t="s">
        <v>572</v>
      </c>
      <c r="BZ173" s="31">
        <f>IFERROR(VLOOKUP(BY173,'Начисление очков 2023'!$AF$4:$AG$69,2,FALSE),0)</f>
        <v>0</v>
      </c>
      <c r="CA173" s="6" t="s">
        <v>572</v>
      </c>
      <c r="CB173" s="28">
        <f>IFERROR(VLOOKUP(CA173,'Начисление очков 2023'!$V$4:$W$69,2,FALSE),0)</f>
        <v>0</v>
      </c>
      <c r="CC173" s="32" t="s">
        <v>572</v>
      </c>
      <c r="CD173" s="31">
        <f>IFERROR(VLOOKUP(CC173,'Начисление очков 2023'!$AA$4:$AB$69,2,FALSE),0)</f>
        <v>0</v>
      </c>
      <c r="CE173" s="47"/>
      <c r="CF173" s="96"/>
      <c r="CG173" s="32" t="s">
        <v>572</v>
      </c>
      <c r="CH173" s="31">
        <f>IFERROR(VLOOKUP(CG173,'Начисление очков 2023'!$AA$4:$AB$69,2,FALSE),0)</f>
        <v>0</v>
      </c>
      <c r="CI173" s="6" t="s">
        <v>572</v>
      </c>
      <c r="CJ173" s="28">
        <f>IFERROR(VLOOKUP(CI173,'Начисление очков 2023_1'!$B$4:$C$117,2,FALSE),0)</f>
        <v>0</v>
      </c>
      <c r="CK173" s="32" t="s">
        <v>572</v>
      </c>
      <c r="CL173" s="31">
        <f>IFERROR(VLOOKUP(CK173,'Начисление очков 2023'!$V$4:$W$69,2,FALSE),0)</f>
        <v>0</v>
      </c>
      <c r="CM173" s="6" t="s">
        <v>572</v>
      </c>
      <c r="CN173" s="28">
        <f>IFERROR(VLOOKUP(CM173,'Начисление очков 2023'!$AF$4:$AG$69,2,FALSE),0)</f>
        <v>0</v>
      </c>
      <c r="CO173" s="32" t="s">
        <v>572</v>
      </c>
      <c r="CP173" s="31">
        <f>IFERROR(VLOOKUP(CO173,'Начисление очков 2023'!$G$4:$H$69,2,FALSE),0)</f>
        <v>0</v>
      </c>
      <c r="CQ173" s="6" t="s">
        <v>572</v>
      </c>
      <c r="CR173" s="28">
        <f>IFERROR(VLOOKUP(CQ173,'Начисление очков 2023'!$AA$4:$AB$69,2,FALSE),0)</f>
        <v>0</v>
      </c>
      <c r="CS173" s="32" t="s">
        <v>572</v>
      </c>
      <c r="CT173" s="31">
        <f>IFERROR(VLOOKUP(CS173,'Начисление очков 2023'!$Q$4:$R$69,2,FALSE),0)</f>
        <v>0</v>
      </c>
      <c r="CU173" s="6" t="s">
        <v>572</v>
      </c>
      <c r="CV173" s="28">
        <f>IFERROR(VLOOKUP(CU173,'Начисление очков 2023'!$AF$4:$AG$69,2,FALSE),0)</f>
        <v>0</v>
      </c>
      <c r="CW173" s="32" t="s">
        <v>572</v>
      </c>
      <c r="CX173" s="31">
        <f>IFERROR(VLOOKUP(CW173,'Начисление очков 2023'!$AA$4:$AB$69,2,FALSE),0)</f>
        <v>0</v>
      </c>
      <c r="CY173" s="6" t="s">
        <v>572</v>
      </c>
      <c r="CZ173" s="28">
        <f>IFERROR(VLOOKUP(CY173,'Начисление очков 2023'!$AA$4:$AB$69,2,FALSE),0)</f>
        <v>0</v>
      </c>
      <c r="DA173" s="32" t="s">
        <v>572</v>
      </c>
      <c r="DB173" s="31">
        <f>IFERROR(VLOOKUP(DA173,'Начисление очков 2023'!$L$4:$M$69,2,FALSE),0)</f>
        <v>0</v>
      </c>
      <c r="DC173" s="6" t="s">
        <v>572</v>
      </c>
      <c r="DD173" s="28">
        <f>IFERROR(VLOOKUP(DC173,'Начисление очков 2023'!$L$4:$M$69,2,FALSE),0)</f>
        <v>0</v>
      </c>
      <c r="DE173" s="32" t="s">
        <v>572</v>
      </c>
      <c r="DF173" s="31">
        <f>IFERROR(VLOOKUP(DE173,'Начисление очков 2023'!$G$4:$H$69,2,FALSE),0)</f>
        <v>0</v>
      </c>
      <c r="DG173" s="6" t="s">
        <v>572</v>
      </c>
      <c r="DH173" s="28">
        <f>IFERROR(VLOOKUP(DG173,'Начисление очков 2023'!$AA$4:$AB$69,2,FALSE),0)</f>
        <v>0</v>
      </c>
      <c r="DI173" s="32" t="s">
        <v>572</v>
      </c>
      <c r="DJ173" s="31">
        <f>IFERROR(VLOOKUP(DI173,'Начисление очков 2023'!$AF$4:$AG$69,2,FALSE),0)</f>
        <v>0</v>
      </c>
      <c r="DK173" s="6" t="s">
        <v>572</v>
      </c>
      <c r="DL173" s="28">
        <f>IFERROR(VLOOKUP(DK173,'Начисление очков 2023'!$V$4:$W$69,2,FALSE),0)</f>
        <v>0</v>
      </c>
      <c r="DM173" s="32" t="s">
        <v>572</v>
      </c>
      <c r="DN173" s="31">
        <f>IFERROR(VLOOKUP(DM173,'Начисление очков 2023'!$Q$4:$R$69,2,FALSE),0)</f>
        <v>0</v>
      </c>
      <c r="DO173" s="6" t="s">
        <v>572</v>
      </c>
      <c r="DP173" s="28">
        <f>IFERROR(VLOOKUP(DO173,'Начисление очков 2023'!$AA$4:$AB$69,2,FALSE),0)</f>
        <v>0</v>
      </c>
      <c r="DQ173" s="32" t="s">
        <v>572</v>
      </c>
      <c r="DR173" s="31">
        <f>IFERROR(VLOOKUP(DQ173,'Начисление очков 2023'!$AA$4:$AB$69,2,FALSE),0)</f>
        <v>0</v>
      </c>
      <c r="DS173" s="6"/>
      <c r="DT173" s="28">
        <f>IFERROR(VLOOKUP(DS173,'Начисление очков 2023'!$AA$4:$AB$69,2,FALSE),0)</f>
        <v>0</v>
      </c>
      <c r="DU173" s="32" t="s">
        <v>572</v>
      </c>
      <c r="DV173" s="31">
        <f>IFERROR(VLOOKUP(DU173,'Начисление очков 2023'!$AF$4:$AG$69,2,FALSE),0)</f>
        <v>0</v>
      </c>
      <c r="DW173" s="6"/>
      <c r="DX173" s="28">
        <f>IFERROR(VLOOKUP(DW173,'Начисление очков 2023'!$AA$4:$AB$69,2,FALSE),0)</f>
        <v>0</v>
      </c>
      <c r="DY173" s="32"/>
      <c r="DZ173" s="31">
        <f>IFERROR(VLOOKUP(DY173,'Начисление очков 2023'!$B$4:$C$69,2,FALSE),0)</f>
        <v>0</v>
      </c>
      <c r="EA173" s="6"/>
      <c r="EB173" s="28">
        <f>IFERROR(VLOOKUP(EA173,'Начисление очков 2023'!$AA$4:$AB$69,2,FALSE),0)</f>
        <v>0</v>
      </c>
      <c r="EC173" s="32"/>
      <c r="ED173" s="31">
        <f>IFERROR(VLOOKUP(EC173,'Начисление очков 2023'!$V$4:$W$69,2,FALSE),0)</f>
        <v>0</v>
      </c>
      <c r="EE173" s="6"/>
      <c r="EF173" s="28">
        <f>IFERROR(VLOOKUP(EE173,'Начисление очков 2023'!$AA$4:$AB$69,2,FALSE),0)</f>
        <v>0</v>
      </c>
      <c r="EG173" s="32"/>
      <c r="EH173" s="31">
        <f>IFERROR(VLOOKUP(EG173,'Начисление очков 2023'!$AA$4:$AB$69,2,FALSE),0)</f>
        <v>0</v>
      </c>
      <c r="EI173" s="6"/>
      <c r="EJ173" s="28">
        <f>IFERROR(VLOOKUP(EI173,'Начисление очков 2023'!$G$4:$H$69,2,FALSE),0)</f>
        <v>0</v>
      </c>
      <c r="EK173" s="32"/>
      <c r="EL173" s="31">
        <f>IFERROR(VLOOKUP(EK173,'Начисление очков 2023'!$V$4:$W$69,2,FALSE),0)</f>
        <v>0</v>
      </c>
      <c r="EM173" s="6"/>
      <c r="EN173" s="28">
        <f>IFERROR(VLOOKUP(EM173,'Начисление очков 2023'!$B$4:$C$101,2,FALSE),0)</f>
        <v>0</v>
      </c>
      <c r="EO173" s="32"/>
      <c r="EP173" s="31">
        <f>IFERROR(VLOOKUP(EO173,'Начисление очков 2023'!$AA$4:$AB$69,2,FALSE),0)</f>
        <v>0</v>
      </c>
      <c r="EQ173" s="6"/>
      <c r="ER173" s="28">
        <f>IFERROR(VLOOKUP(EQ173,'Начисление очков 2023'!$AF$4:$AG$69,2,FALSE),0)</f>
        <v>0</v>
      </c>
      <c r="ES173" s="32"/>
      <c r="ET173" s="31">
        <f>IFERROR(VLOOKUP(ES173,'Начисление очков 2023'!$B$4:$C$101,2,FALSE),0)</f>
        <v>0</v>
      </c>
      <c r="EU173" s="6"/>
      <c r="EV173" s="28">
        <f>IFERROR(VLOOKUP(EU173,'Начисление очков 2023'!$G$4:$H$69,2,FALSE),0)</f>
        <v>0</v>
      </c>
      <c r="EW173" s="32"/>
      <c r="EX173" s="31">
        <f>IFERROR(VLOOKUP(EW173,'Начисление очков 2023'!$AF$4:$AG$69,2,FALSE),0)</f>
        <v>0</v>
      </c>
      <c r="EY173" s="6"/>
      <c r="EZ173" s="28">
        <f>IFERROR(VLOOKUP(EY173,'Начисление очков 2023'!$AA$4:$AB$69,2,FALSE),0)</f>
        <v>0</v>
      </c>
      <c r="FA173" s="32"/>
      <c r="FB173" s="31">
        <f>IFERROR(VLOOKUP(FA173,'Начисление очков 2023'!$L$4:$M$69,2,FALSE),0)</f>
        <v>0</v>
      </c>
      <c r="FC173" s="6"/>
      <c r="FD173" s="28">
        <f>IFERROR(VLOOKUP(FC173,'Начисление очков 2023'!$AF$4:$AG$69,2,FALSE),0)</f>
        <v>0</v>
      </c>
      <c r="FE173" s="32"/>
      <c r="FF173" s="31">
        <f>IFERROR(VLOOKUP(FE173,'Начисление очков 2023'!$AA$4:$AB$69,2,FALSE),0)</f>
        <v>0</v>
      </c>
      <c r="FG173" s="6"/>
      <c r="FH173" s="28">
        <f>IFERROR(VLOOKUP(FG173,'Начисление очков 2023'!$G$4:$H$69,2,FALSE),0)</f>
        <v>0</v>
      </c>
      <c r="FI173" s="32"/>
      <c r="FJ173" s="31">
        <f>IFERROR(VLOOKUP(FI173,'Начисление очков 2023'!$AA$4:$AB$69,2,FALSE),0)</f>
        <v>0</v>
      </c>
      <c r="FK173" s="6"/>
      <c r="FL173" s="28">
        <f>IFERROR(VLOOKUP(FK173,'Начисление очков 2023'!$AA$4:$AB$69,2,FALSE),0)</f>
        <v>0</v>
      </c>
      <c r="FM173" s="32"/>
      <c r="FN173" s="31">
        <f>IFERROR(VLOOKUP(FM173,'Начисление очков 2023'!$AA$4:$AB$69,2,FALSE),0)</f>
        <v>0</v>
      </c>
      <c r="FO173" s="6"/>
      <c r="FP173" s="28">
        <f>IFERROR(VLOOKUP(FO173,'Начисление очков 2023'!$AF$4:$AG$69,2,FALSE),0)</f>
        <v>0</v>
      </c>
      <c r="FQ173" s="109">
        <v>164</v>
      </c>
      <c r="FR173" s="110">
        <v>8</v>
      </c>
      <c r="FS173" s="110"/>
      <c r="FT173" s="109">
        <v>3</v>
      </c>
      <c r="FU173" s="111"/>
      <c r="FV173" s="108">
        <v>59</v>
      </c>
      <c r="FW173" s="106">
        <v>6</v>
      </c>
      <c r="FX173" s="107" t="s">
        <v>563</v>
      </c>
      <c r="FY173" s="108">
        <v>59</v>
      </c>
      <c r="FZ173" s="127"/>
      <c r="GA173" s="121">
        <f>IFERROR(VLOOKUP(FZ173,'Начисление очков 2023'!$AA$4:$AB$69,2,FALSE),0)</f>
        <v>0</v>
      </c>
    </row>
    <row r="174" spans="1:183" ht="15.95" customHeight="1" x14ac:dyDescent="0.25">
      <c r="A174" s="1"/>
      <c r="B174" s="6" t="str">
        <f>IFERROR(INDEX('Ласт турнир'!$A$1:$A$96,MATCH($D174,'Ласт турнир'!$B$1:$B$96,0)),"")</f>
        <v/>
      </c>
      <c r="C174" s="1"/>
      <c r="D174" s="39" t="s">
        <v>583</v>
      </c>
      <c r="E174" s="40">
        <f>E173+1</f>
        <v>165</v>
      </c>
      <c r="F174" s="59" t="str">
        <f>IF(FQ174=0," ",IF(FQ174-E174=0," ",FQ174-E174))</f>
        <v xml:space="preserve"> </v>
      </c>
      <c r="G174" s="44"/>
      <c r="H174" s="54">
        <v>3.5</v>
      </c>
      <c r="I174" s="134"/>
      <c r="J174" s="139">
        <f>AB174+AP174+BB174+BN174+BR174+SUMPRODUCT(LARGE((T174,V174,X174,Z174,AD174,AF174,AH174,AJ174,AL174,AN174,AR174,AT174,AV174,AX174,AZ174,BD174,BF174,BH174,BJ174,BL174,BP174,BT174,BV174,BX174,BZ174,CB174,CD174,CF174,CH174,CJ174,CL174,CN174,CP174,CR174,CT174,CV174,CX174,CZ174,DB174,DD174,DF174,DH174,DJ174,DL174,DN174,DP174,DR174,DT174,DV174,DX174,DZ174,EB174,ED174,EF174,EH174,EJ174,EL174,EN174,EP174,ER174,ET174,EV174,EX174,EZ174,FB174,FD174,FF174,FH174,FJ174,FL174,FN174,FP174),{1,2,3,4,5,6,7,8}))</f>
        <v>59</v>
      </c>
      <c r="K174" s="135">
        <f>J174-FV174</f>
        <v>0</v>
      </c>
      <c r="L174" s="140" t="str">
        <f>IF(SUMIF(S174:FP174,"&lt;0")&lt;&gt;0,SUMIF(S174:FP174,"&lt;0")*(-1)," ")</f>
        <v xml:space="preserve"> </v>
      </c>
      <c r="M174" s="141">
        <f>T174+V174+X174+Z174+AB174+AD174+AF174+AH174+AJ174+AL174+AN174+AP174+AR174+AT174+AV174+AX174+AZ174+BB174+BD174+BF174+BH174+BJ174+BL174+BN174+BP174+BR174+BT174+BV174+BX174+BZ174+CB174+CD174+CF174+CH174+CJ174+CL174+CN174+CP174+CR174+CT174+CV174+CX174+CZ174+DB174+DD174+DF174+DH174+DJ174+DL174+DN174+DP174+DR174+DT174+DV174+DX174+DZ174+EB174+ED174+EF174+EH174+EJ174+EL174+EN174+EP174+ER174+ET174+EV174+EX174+EZ174+FB174+FD174+FF174+FH174+FJ174+FL174+FN174+FP174</f>
        <v>67</v>
      </c>
      <c r="N174" s="135">
        <f>M174-FY174</f>
        <v>0</v>
      </c>
      <c r="O174" s="136">
        <f>ROUNDUP(COUNTIF(S174:FP174,"&gt; 0")/2,0)</f>
        <v>12</v>
      </c>
      <c r="P174" s="142">
        <f>IF(O174=0,"-",IF(O174-R174&gt;8,J174/(8+R174),J174/O174))</f>
        <v>6.5555555555555554</v>
      </c>
      <c r="Q174" s="145">
        <f>IF(OR(M174=0,O174=0),"-",M174/O174)</f>
        <v>5.583333333333333</v>
      </c>
      <c r="R174" s="150">
        <f>+IF(AA174="",0,1)+IF(AO174="",0,1)++IF(BA174="",0,1)+IF(BM174="",0,1)+IF(BQ174="",0,1)</f>
        <v>1</v>
      </c>
      <c r="S174" s="6" t="s">
        <v>572</v>
      </c>
      <c r="T174" s="28">
        <f>IFERROR(VLOOKUP(S174,'Начисление очков 2024'!$AA$4:$AB$69,2,FALSE),0)</f>
        <v>0</v>
      </c>
      <c r="U174" s="32">
        <v>16</v>
      </c>
      <c r="V174" s="31">
        <f>IFERROR(VLOOKUP(U174,'Начисление очков 2024'!$AA$4:$AB$69,2,FALSE),0)</f>
        <v>7</v>
      </c>
      <c r="W174" s="6" t="s">
        <v>572</v>
      </c>
      <c r="X174" s="28">
        <f>IFERROR(VLOOKUP(W174,'Начисление очков 2024'!$L$4:$M$69,2,FALSE),0)</f>
        <v>0</v>
      </c>
      <c r="Y174" s="32" t="s">
        <v>572</v>
      </c>
      <c r="Z174" s="31">
        <f>IFERROR(VLOOKUP(Y174,'Начисление очков 2024'!$AA$4:$AB$69,2,FALSE),0)</f>
        <v>0</v>
      </c>
      <c r="AA174" s="6" t="s">
        <v>572</v>
      </c>
      <c r="AB174" s="28">
        <f>ROUND(IFERROR(VLOOKUP(AA174,'Начисление очков 2024'!$L$4:$M$69,2,FALSE),0)/4,0)</f>
        <v>0</v>
      </c>
      <c r="AC174" s="32" t="s">
        <v>572</v>
      </c>
      <c r="AD174" s="31">
        <f>IFERROR(VLOOKUP(AC174,'Начисление очков 2024'!$AA$4:$AB$69,2,FALSE),0)</f>
        <v>0</v>
      </c>
      <c r="AE174" s="6">
        <v>18</v>
      </c>
      <c r="AF174" s="28">
        <f>IFERROR(VLOOKUP(AE174,'Начисление очков 2024'!$AA$4:$AB$69,2,FALSE),0)</f>
        <v>5</v>
      </c>
      <c r="AG174" s="32" t="s">
        <v>572</v>
      </c>
      <c r="AH174" s="31">
        <f>IFERROR(VLOOKUP(AG174,'Начисление очков 2024'!$Q$4:$R$69,2,FALSE),0)</f>
        <v>0</v>
      </c>
      <c r="AI174" s="6" t="s">
        <v>572</v>
      </c>
      <c r="AJ174" s="28">
        <f>IFERROR(VLOOKUP(AI174,'Начисление очков 2024'!$AA$4:$AB$69,2,FALSE),0)</f>
        <v>0</v>
      </c>
      <c r="AK174" s="32" t="s">
        <v>572</v>
      </c>
      <c r="AL174" s="31">
        <f>IFERROR(VLOOKUP(AK174,'Начисление очков 2024'!$AA$4:$AB$69,2,FALSE),0)</f>
        <v>0</v>
      </c>
      <c r="AM174" s="6" t="s">
        <v>572</v>
      </c>
      <c r="AN174" s="28">
        <f>IFERROR(VLOOKUP(AM174,'Начисление очков 2023'!$AF$4:$AG$69,2,FALSE),0)</f>
        <v>0</v>
      </c>
      <c r="AO174" s="32" t="s">
        <v>572</v>
      </c>
      <c r="AP174" s="31">
        <f>ROUND(IFERROR(VLOOKUP(AO174,'Начисление очков 2024'!$G$4:$H$69,2,FALSE),0)/4,0)</f>
        <v>0</v>
      </c>
      <c r="AQ174" s="6" t="s">
        <v>572</v>
      </c>
      <c r="AR174" s="28">
        <f>IFERROR(VLOOKUP(AQ174,'Начисление очков 2024'!$AA$4:$AB$69,2,FALSE),0)</f>
        <v>0</v>
      </c>
      <c r="AS174" s="32">
        <v>48</v>
      </c>
      <c r="AT174" s="31">
        <f>IFERROR(VLOOKUP(AS174,'Начисление очков 2024'!$G$4:$H$69,2,FALSE),0)</f>
        <v>5</v>
      </c>
      <c r="AU174" s="6" t="s">
        <v>572</v>
      </c>
      <c r="AV174" s="28">
        <f>IFERROR(VLOOKUP(AU174,'Начисление очков 2023'!$V$4:$W$69,2,FALSE),0)</f>
        <v>0</v>
      </c>
      <c r="AW174" s="32">
        <v>32</v>
      </c>
      <c r="AX174" s="31">
        <f>IFERROR(VLOOKUP(AW174,'Начисление очков 2024'!$Q$4:$R$69,2,FALSE),0)</f>
        <v>6</v>
      </c>
      <c r="AY174" s="6" t="s">
        <v>572</v>
      </c>
      <c r="AZ174" s="28">
        <f>IFERROR(VLOOKUP(AY174,'Начисление очков 2024'!$AA$4:$AB$69,2,FALSE),0)</f>
        <v>0</v>
      </c>
      <c r="BA174" s="32" t="s">
        <v>572</v>
      </c>
      <c r="BB174" s="31">
        <f>ROUND(IFERROR(VLOOKUP(BA174,'Начисление очков 2024'!$G$4:$H$69,2,FALSE),0)/4,0)</f>
        <v>0</v>
      </c>
      <c r="BC174" s="6" t="s">
        <v>572</v>
      </c>
      <c r="BD174" s="28">
        <f>IFERROR(VLOOKUP(BC174,'Начисление очков 2023'!$AA$4:$AB$69,2,FALSE),0)</f>
        <v>0</v>
      </c>
      <c r="BE174" s="32" t="s">
        <v>572</v>
      </c>
      <c r="BF174" s="31">
        <f>IFERROR(VLOOKUP(BE174,'Начисление очков 2024'!$G$4:$H$69,2,FALSE),0)</f>
        <v>0</v>
      </c>
      <c r="BG174" s="6">
        <v>24</v>
      </c>
      <c r="BH174" s="28">
        <f>IFERROR(VLOOKUP(BG174,'Начисление очков 2024'!$Q$4:$R$69,2,FALSE),0)</f>
        <v>8</v>
      </c>
      <c r="BI174" s="32" t="s">
        <v>572</v>
      </c>
      <c r="BJ174" s="31">
        <f>IFERROR(VLOOKUP(BI174,'Начисление очков 2024'!$AA$4:$AB$69,2,FALSE),0)</f>
        <v>0</v>
      </c>
      <c r="BK174" s="6" t="s">
        <v>572</v>
      </c>
      <c r="BL174" s="28">
        <f>IFERROR(VLOOKUP(BK174,'Начисление очков 2023'!$V$4:$W$69,2,FALSE),0)</f>
        <v>0</v>
      </c>
      <c r="BM174" s="32" t="s">
        <v>572</v>
      </c>
      <c r="BN174" s="31">
        <f>ROUND(IFERROR(VLOOKUP(BM174,'Начисление очков 2023'!$L$4:$M$69,2,FALSE),0)/4,0)</f>
        <v>0</v>
      </c>
      <c r="BO174" s="6" t="s">
        <v>572</v>
      </c>
      <c r="BP174" s="28">
        <f>IFERROR(VLOOKUP(BO174,'Начисление очков 2023'!$AA$4:$AB$69,2,FALSE),0)</f>
        <v>0</v>
      </c>
      <c r="BQ174" s="32">
        <v>24</v>
      </c>
      <c r="BR174" s="31">
        <f>ROUND(IFERROR(VLOOKUP(BQ174,'Начисление очков 2023'!$L$4:$M$69,2,FALSE),0)/4,0)</f>
        <v>3</v>
      </c>
      <c r="BS174" s="6" t="s">
        <v>572</v>
      </c>
      <c r="BT174" s="28">
        <f>IFERROR(VLOOKUP(BS174,'Начисление очков 2023'!$AA$4:$AB$69,2,FALSE),0)</f>
        <v>0</v>
      </c>
      <c r="BU174" s="32" t="s">
        <v>572</v>
      </c>
      <c r="BV174" s="31">
        <f>IFERROR(VLOOKUP(BU174,'Начисление очков 2023'!$L$4:$M$69,2,FALSE),0)</f>
        <v>0</v>
      </c>
      <c r="BW174" s="6">
        <v>16</v>
      </c>
      <c r="BX174" s="28">
        <f>IFERROR(VLOOKUP(BW174,'Начисление очков 2023'!$AA$4:$AB$69,2,FALSE),0)</f>
        <v>7</v>
      </c>
      <c r="BY174" s="32" t="s">
        <v>572</v>
      </c>
      <c r="BZ174" s="31">
        <f>IFERROR(VLOOKUP(BY174,'Начисление очков 2023'!$AF$4:$AG$69,2,FALSE),0)</f>
        <v>0</v>
      </c>
      <c r="CA174" s="6" t="s">
        <v>572</v>
      </c>
      <c r="CB174" s="28">
        <f>IFERROR(VLOOKUP(CA174,'Начисление очков 2023'!$V$4:$W$69,2,FALSE),0)</f>
        <v>0</v>
      </c>
      <c r="CC174" s="32">
        <v>16</v>
      </c>
      <c r="CD174" s="31">
        <f>IFERROR(VLOOKUP(CC174,'Начисление очков 2023'!$AA$4:$AB$69,2,FALSE),0)</f>
        <v>7</v>
      </c>
      <c r="CE174" s="47"/>
      <c r="CF174" s="96"/>
      <c r="CG174" s="32" t="s">
        <v>572</v>
      </c>
      <c r="CH174" s="31">
        <f>IFERROR(VLOOKUP(CG174,'Начисление очков 2023'!$AA$4:$AB$69,2,FALSE),0)</f>
        <v>0</v>
      </c>
      <c r="CI174" s="6" t="s">
        <v>572</v>
      </c>
      <c r="CJ174" s="28">
        <f>IFERROR(VLOOKUP(CI174,'Начисление очков 2023_1'!$B$4:$C$117,2,FALSE),0)</f>
        <v>0</v>
      </c>
      <c r="CK174" s="32" t="s">
        <v>572</v>
      </c>
      <c r="CL174" s="31">
        <f>IFERROR(VLOOKUP(CK174,'Начисление очков 2023'!$V$4:$W$69,2,FALSE),0)</f>
        <v>0</v>
      </c>
      <c r="CM174" s="6">
        <v>9</v>
      </c>
      <c r="CN174" s="28">
        <f>IFERROR(VLOOKUP(CM174,'Начисление очков 2023'!$AF$4:$AG$69,2,FALSE),0)</f>
        <v>7</v>
      </c>
      <c r="CO174" s="32" t="s">
        <v>572</v>
      </c>
      <c r="CP174" s="31">
        <f>IFERROR(VLOOKUP(CO174,'Начисление очков 2023'!$G$4:$H$69,2,FALSE),0)</f>
        <v>0</v>
      </c>
      <c r="CQ174" s="6" t="s">
        <v>572</v>
      </c>
      <c r="CR174" s="28">
        <f>IFERROR(VLOOKUP(CQ174,'Начисление очков 2023'!$AA$4:$AB$69,2,FALSE),0)</f>
        <v>0</v>
      </c>
      <c r="CS174" s="32" t="s">
        <v>572</v>
      </c>
      <c r="CT174" s="31">
        <f>IFERROR(VLOOKUP(CS174,'Начисление очков 2023'!$Q$4:$R$69,2,FALSE),0)</f>
        <v>0</v>
      </c>
      <c r="CU174" s="6" t="s">
        <v>572</v>
      </c>
      <c r="CV174" s="28">
        <f>IFERROR(VLOOKUP(CU174,'Начисление очков 2023'!$AF$4:$AG$69,2,FALSE),0)</f>
        <v>0</v>
      </c>
      <c r="CW174" s="32">
        <v>10</v>
      </c>
      <c r="CX174" s="31">
        <f>IFERROR(VLOOKUP(CW174,'Начисление очков 2023'!$AA$4:$AB$69,2,FALSE),0)</f>
        <v>9</v>
      </c>
      <c r="CY174" s="6">
        <v>32</v>
      </c>
      <c r="CZ174" s="28">
        <f>IFERROR(VLOOKUP(CY174,'Начисление очков 2023'!$AA$4:$AB$69,2,FALSE),0)</f>
        <v>2</v>
      </c>
      <c r="DA174" s="32" t="s">
        <v>572</v>
      </c>
      <c r="DB174" s="31">
        <f>IFERROR(VLOOKUP(DA174,'Начисление очков 2023'!$L$4:$M$69,2,FALSE),0)</f>
        <v>0</v>
      </c>
      <c r="DC174" s="6" t="s">
        <v>572</v>
      </c>
      <c r="DD174" s="28">
        <f>IFERROR(VLOOKUP(DC174,'Начисление очков 2023'!$L$4:$M$69,2,FALSE),0)</f>
        <v>0</v>
      </c>
      <c r="DE174" s="32" t="s">
        <v>572</v>
      </c>
      <c r="DF174" s="31">
        <f>IFERROR(VLOOKUP(DE174,'Начисление очков 2023'!$G$4:$H$69,2,FALSE),0)</f>
        <v>0</v>
      </c>
      <c r="DG174" s="6" t="s">
        <v>572</v>
      </c>
      <c r="DH174" s="28">
        <f>IFERROR(VLOOKUP(DG174,'Начисление очков 2023'!$AA$4:$AB$69,2,FALSE),0)</f>
        <v>0</v>
      </c>
      <c r="DI174" s="32">
        <v>32</v>
      </c>
      <c r="DJ174" s="31">
        <f>IFERROR(VLOOKUP(DI174,'Начисление очков 2023'!$AF$4:$AG$69,2,FALSE),0)</f>
        <v>1</v>
      </c>
      <c r="DK174" s="6" t="s">
        <v>572</v>
      </c>
      <c r="DL174" s="28">
        <f>IFERROR(VLOOKUP(DK174,'Начисление очков 2023'!$V$4:$W$69,2,FALSE),0)</f>
        <v>0</v>
      </c>
      <c r="DM174" s="32" t="s">
        <v>572</v>
      </c>
      <c r="DN174" s="31">
        <f>IFERROR(VLOOKUP(DM174,'Начисление очков 2023'!$Q$4:$R$69,2,FALSE),0)</f>
        <v>0</v>
      </c>
      <c r="DO174" s="6" t="s">
        <v>572</v>
      </c>
      <c r="DP174" s="28">
        <f>IFERROR(VLOOKUP(DO174,'Начисление очков 2023'!$AA$4:$AB$69,2,FALSE),0)</f>
        <v>0</v>
      </c>
      <c r="DQ174" s="32" t="s">
        <v>572</v>
      </c>
      <c r="DR174" s="31">
        <f>IFERROR(VLOOKUP(DQ174,'Начисление очков 2023'!$AA$4:$AB$69,2,FALSE),0)</f>
        <v>0</v>
      </c>
      <c r="DS174" s="6" t="s">
        <v>572</v>
      </c>
      <c r="DT174" s="28">
        <f>IFERROR(VLOOKUP(DS174,'Начисление очков 2023'!$AA$4:$AB$69,2,FALSE),0)</f>
        <v>0</v>
      </c>
      <c r="DU174" s="32" t="s">
        <v>572</v>
      </c>
      <c r="DV174" s="31">
        <f>IFERROR(VLOOKUP(DU174,'Начисление очков 2023'!$AF$4:$AG$69,2,FALSE),0)</f>
        <v>0</v>
      </c>
      <c r="DW174" s="6" t="s">
        <v>572</v>
      </c>
      <c r="DX174" s="28">
        <f>IFERROR(VLOOKUP(DW174,'Начисление очков 2023'!$AA$4:$AB$69,2,FALSE),0)</f>
        <v>0</v>
      </c>
      <c r="DY174" s="32" t="s">
        <v>572</v>
      </c>
      <c r="DZ174" s="31">
        <f>IFERROR(VLOOKUP(DY174,'Начисление очков 2023'!$B$4:$C$69,2,FALSE),0)</f>
        <v>0</v>
      </c>
      <c r="EA174" s="6" t="s">
        <v>572</v>
      </c>
      <c r="EB174" s="28">
        <f>IFERROR(VLOOKUP(EA174,'Начисление очков 2023'!$AA$4:$AB$69,2,FALSE),0)</f>
        <v>0</v>
      </c>
      <c r="EC174" s="32" t="s">
        <v>572</v>
      </c>
      <c r="ED174" s="31">
        <f>IFERROR(VLOOKUP(EC174,'Начисление очков 2023'!$V$4:$W$69,2,FALSE),0)</f>
        <v>0</v>
      </c>
      <c r="EE174" s="6" t="s">
        <v>572</v>
      </c>
      <c r="EF174" s="28">
        <f>IFERROR(VLOOKUP(EE174,'Начисление очков 2023'!$AA$4:$AB$69,2,FALSE),0)</f>
        <v>0</v>
      </c>
      <c r="EG174" s="32" t="s">
        <v>572</v>
      </c>
      <c r="EH174" s="31">
        <f>IFERROR(VLOOKUP(EG174,'Начисление очков 2023'!$AA$4:$AB$69,2,FALSE),0)</f>
        <v>0</v>
      </c>
      <c r="EI174" s="6" t="s">
        <v>572</v>
      </c>
      <c r="EJ174" s="28">
        <f>IFERROR(VLOOKUP(EI174,'Начисление очков 2023'!$G$4:$H$69,2,FALSE),0)</f>
        <v>0</v>
      </c>
      <c r="EK174" s="32" t="s">
        <v>572</v>
      </c>
      <c r="EL174" s="31">
        <f>IFERROR(VLOOKUP(EK174,'Начисление очков 2023'!$V$4:$W$69,2,FALSE),0)</f>
        <v>0</v>
      </c>
      <c r="EM174" s="6" t="s">
        <v>572</v>
      </c>
      <c r="EN174" s="28">
        <f>IFERROR(VLOOKUP(EM174,'Начисление очков 2023'!$B$4:$C$101,2,FALSE),0)</f>
        <v>0</v>
      </c>
      <c r="EO174" s="32" t="s">
        <v>572</v>
      </c>
      <c r="EP174" s="31">
        <f>IFERROR(VLOOKUP(EO174,'Начисление очков 2023'!$AA$4:$AB$69,2,FALSE),0)</f>
        <v>0</v>
      </c>
      <c r="EQ174" s="6" t="s">
        <v>572</v>
      </c>
      <c r="ER174" s="28">
        <f>IFERROR(VLOOKUP(EQ174,'Начисление очков 2023'!$AF$4:$AG$69,2,FALSE),0)</f>
        <v>0</v>
      </c>
      <c r="ES174" s="32" t="s">
        <v>572</v>
      </c>
      <c r="ET174" s="31">
        <f>IFERROR(VLOOKUP(ES174,'Начисление очков 2023'!$B$4:$C$101,2,FALSE),0)</f>
        <v>0</v>
      </c>
      <c r="EU174" s="6" t="s">
        <v>572</v>
      </c>
      <c r="EV174" s="28">
        <f>IFERROR(VLOOKUP(EU174,'Начисление очков 2023'!$G$4:$H$69,2,FALSE),0)</f>
        <v>0</v>
      </c>
      <c r="EW174" s="32" t="s">
        <v>572</v>
      </c>
      <c r="EX174" s="31">
        <f>IFERROR(VLOOKUP(EW174,'Начисление очков 2023'!$AA$4:$AB$69,2,FALSE),0)</f>
        <v>0</v>
      </c>
      <c r="EY174" s="6" t="s">
        <v>572</v>
      </c>
      <c r="EZ174" s="28">
        <f>IFERROR(VLOOKUP(EY174,'Начисление очков 2023'!$AA$4:$AB$69,2,FALSE),0)</f>
        <v>0</v>
      </c>
      <c r="FA174" s="32" t="s">
        <v>572</v>
      </c>
      <c r="FB174" s="31">
        <f>IFERROR(VLOOKUP(FA174,'Начисление очков 2023'!$L$4:$M$69,2,FALSE),0)</f>
        <v>0</v>
      </c>
      <c r="FC174" s="6" t="s">
        <v>572</v>
      </c>
      <c r="FD174" s="28">
        <f>IFERROR(VLOOKUP(FC174,'Начисление очков 2023'!$AF$4:$AG$69,2,FALSE),0)</f>
        <v>0</v>
      </c>
      <c r="FE174" s="32" t="s">
        <v>572</v>
      </c>
      <c r="FF174" s="31">
        <f>IFERROR(VLOOKUP(FE174,'Начисление очков 2023'!$AA$4:$AB$69,2,FALSE),0)</f>
        <v>0</v>
      </c>
      <c r="FG174" s="6" t="s">
        <v>572</v>
      </c>
      <c r="FH174" s="28">
        <f>IFERROR(VLOOKUP(FG174,'Начисление очков 2023'!$G$4:$H$69,2,FALSE),0)</f>
        <v>0</v>
      </c>
      <c r="FI174" s="32" t="s">
        <v>572</v>
      </c>
      <c r="FJ174" s="31">
        <f>IFERROR(VLOOKUP(FI174,'Начисление очков 2023'!$AA$4:$AB$69,2,FALSE),0)</f>
        <v>0</v>
      </c>
      <c r="FK174" s="6" t="s">
        <v>572</v>
      </c>
      <c r="FL174" s="28">
        <f>IFERROR(VLOOKUP(FK174,'Начисление очков 2023'!$AA$4:$AB$69,2,FALSE),0)</f>
        <v>0</v>
      </c>
      <c r="FM174" s="32" t="s">
        <v>572</v>
      </c>
      <c r="FN174" s="31">
        <f>IFERROR(VLOOKUP(FM174,'Начисление очков 2023'!$AA$4:$AB$69,2,FALSE),0)</f>
        <v>0</v>
      </c>
      <c r="FO174" s="6" t="s">
        <v>572</v>
      </c>
      <c r="FP174" s="28">
        <f>IFERROR(VLOOKUP(FO174,'Начисление очков 2023'!$AF$4:$AG$69,2,FALSE),0)</f>
        <v>0</v>
      </c>
      <c r="FQ174" s="109">
        <v>165</v>
      </c>
      <c r="FR174" s="110" t="s">
        <v>563</v>
      </c>
      <c r="FS174" s="110"/>
      <c r="FT174" s="109">
        <v>3.5</v>
      </c>
      <c r="FU174" s="111"/>
      <c r="FV174" s="108">
        <v>59</v>
      </c>
      <c r="FW174" s="106">
        <v>2</v>
      </c>
      <c r="FX174" s="107" t="s">
        <v>563</v>
      </c>
      <c r="FY174" s="108">
        <v>67</v>
      </c>
      <c r="FZ174" s="127" t="s">
        <v>572</v>
      </c>
      <c r="GA174" s="121">
        <f>IFERROR(VLOOKUP(FZ174,'Начисление очков 2023'!$AA$4:$AB$69,2,FALSE),0)</f>
        <v>0</v>
      </c>
    </row>
    <row r="175" spans="1:183" ht="15.95" customHeight="1" x14ac:dyDescent="0.25">
      <c r="A175" s="1"/>
      <c r="B175" s="6" t="str">
        <f>IFERROR(INDEX('Ласт турнир'!$A$1:$A$96,MATCH($D175,'Ласт турнир'!$B$1:$B$96,0)),"")</f>
        <v/>
      </c>
      <c r="C175" s="1"/>
      <c r="D175" s="39" t="s">
        <v>662</v>
      </c>
      <c r="E175" s="40">
        <f>E174+1</f>
        <v>166</v>
      </c>
      <c r="F175" s="59" t="str">
        <f>IF(FQ175=0," ",IF(FQ175-E175=0," ",FQ175-E175))</f>
        <v xml:space="preserve"> </v>
      </c>
      <c r="G175" s="44"/>
      <c r="H175" s="54">
        <v>3.5</v>
      </c>
      <c r="I175" s="134"/>
      <c r="J175" s="139">
        <f>AB175+AP175+BB175+BN175+BR175+SUMPRODUCT(LARGE((T175,V175,X175,Z175,AD175,AF175,AH175,AJ175,AL175,AN175,AR175,AT175,AV175,AX175,AZ175,BD175,BF175,BH175,BJ175,BL175,BP175,BT175,BV175,BX175,BZ175,CB175,CD175,CF175,CH175,CJ175,CL175,CN175,CP175,CR175,CT175,CV175,CX175,CZ175,DB175,DD175,DF175,DH175,DJ175,DL175,DN175,DP175,DR175,DT175,DV175,DX175,DZ175,EB175,ED175,EF175,EH175,EJ175,EL175,EN175,EP175,ER175,ET175,EV175,EX175,EZ175,FB175,FD175,FF175,FH175,FJ175,FL175,FN175,FP175),{1,2,3,4,5,6,7,8}))</f>
        <v>58</v>
      </c>
      <c r="K175" s="135">
        <f>J175-FV175</f>
        <v>0</v>
      </c>
      <c r="L175" s="140" t="str">
        <f>IF(SUMIF(S175:FP175,"&lt;0")&lt;&gt;0,SUMIF(S175:FP175,"&lt;0")*(-1)," ")</f>
        <v xml:space="preserve"> </v>
      </c>
      <c r="M175" s="141">
        <f>T175+V175+X175+Z175+AB175+AD175+AF175+AH175+AJ175+AL175+AN175+AP175+AR175+AT175+AV175+AX175+AZ175+BB175+BD175+BF175+BH175+BJ175+BL175+BN175+BP175+BR175+BT175+BV175+BX175+BZ175+CB175+CD175+CF175+CH175+CJ175+CL175+CN175+CP175+CR175+CT175+CV175+CX175+CZ175+DB175+DD175+DF175+DH175+DJ175+DL175+DN175+DP175+DR175+DT175+DV175+DX175+DZ175+EB175+ED175+EF175+EH175+EJ175+EL175+EN175+EP175+ER175+ET175+EV175+EX175+EZ175+FB175+FD175+FF175+FH175+FJ175+FL175+FN175+FP175</f>
        <v>58</v>
      </c>
      <c r="N175" s="135">
        <f>M175-FY175</f>
        <v>0</v>
      </c>
      <c r="O175" s="136">
        <f>ROUNDUP(COUNTIF(S175:FP175,"&gt; 0")/2,0)</f>
        <v>5</v>
      </c>
      <c r="P175" s="142">
        <f>IF(O175=0,"-",IF(O175-R175&gt;8,J175/(8+R175),J175/O175))</f>
        <v>11.6</v>
      </c>
      <c r="Q175" s="145">
        <f>IF(OR(M175=0,O175=0),"-",M175/O175)</f>
        <v>11.6</v>
      </c>
      <c r="R175" s="150">
        <f>+IF(AA175="",0,1)+IF(AO175="",0,1)++IF(BA175="",0,1)+IF(BM175="",0,1)+IF(BQ175="",0,1)</f>
        <v>1</v>
      </c>
      <c r="S175" s="6" t="s">
        <v>572</v>
      </c>
      <c r="T175" s="28">
        <f>IFERROR(VLOOKUP(S175,'Начисление очков 2024'!$AA$4:$AB$69,2,FALSE),0)</f>
        <v>0</v>
      </c>
      <c r="U175" s="32" t="s">
        <v>572</v>
      </c>
      <c r="V175" s="31">
        <f>IFERROR(VLOOKUP(U175,'Начисление очков 2024'!$AA$4:$AB$69,2,FALSE),0)</f>
        <v>0</v>
      </c>
      <c r="W175" s="6" t="s">
        <v>572</v>
      </c>
      <c r="X175" s="28">
        <f>IFERROR(VLOOKUP(W175,'Начисление очков 2024'!$L$4:$M$69,2,FALSE),0)</f>
        <v>0</v>
      </c>
      <c r="Y175" s="32" t="s">
        <v>572</v>
      </c>
      <c r="Z175" s="31">
        <f>IFERROR(VLOOKUP(Y175,'Начисление очков 2024'!$AA$4:$AB$69,2,FALSE),0)</f>
        <v>0</v>
      </c>
      <c r="AA175" s="6" t="s">
        <v>572</v>
      </c>
      <c r="AB175" s="28">
        <f>ROUND(IFERROR(VLOOKUP(AA175,'Начисление очков 2024'!$L$4:$M$69,2,FALSE),0)/4,0)</f>
        <v>0</v>
      </c>
      <c r="AC175" s="32">
        <v>3</v>
      </c>
      <c r="AD175" s="31">
        <f>IFERROR(VLOOKUP(AC175,'Начисление очков 2024'!$AA$4:$AB$69,2,FALSE),0)</f>
        <v>21</v>
      </c>
      <c r="AE175" s="6" t="s">
        <v>572</v>
      </c>
      <c r="AF175" s="28">
        <f>IFERROR(VLOOKUP(AE175,'Начисление очков 2024'!$AA$4:$AB$69,2,FALSE),0)</f>
        <v>0</v>
      </c>
      <c r="AG175" s="32" t="s">
        <v>572</v>
      </c>
      <c r="AH175" s="31">
        <f>IFERROR(VLOOKUP(AG175,'Начисление очков 2024'!$Q$4:$R$69,2,FALSE),0)</f>
        <v>0</v>
      </c>
      <c r="AI175" s="6" t="s">
        <v>572</v>
      </c>
      <c r="AJ175" s="28">
        <f>IFERROR(VLOOKUP(AI175,'Начисление очков 2024'!$AA$4:$AB$69,2,FALSE),0)</f>
        <v>0</v>
      </c>
      <c r="AK175" s="32" t="s">
        <v>572</v>
      </c>
      <c r="AL175" s="31">
        <f>IFERROR(VLOOKUP(AK175,'Начисление очков 2024'!$AA$4:$AB$69,2,FALSE),0)</f>
        <v>0</v>
      </c>
      <c r="AM175" s="6" t="s">
        <v>572</v>
      </c>
      <c r="AN175" s="28">
        <f>IFERROR(VLOOKUP(AM175,'Начисление очков 2023'!$AF$4:$AG$69,2,FALSE),0)</f>
        <v>0</v>
      </c>
      <c r="AO175" s="32" t="s">
        <v>572</v>
      </c>
      <c r="AP175" s="31">
        <f>ROUND(IFERROR(VLOOKUP(AO175,'Начисление очков 2024'!$G$4:$H$69,2,FALSE),0)/4,0)</f>
        <v>0</v>
      </c>
      <c r="AQ175" s="6">
        <v>5</v>
      </c>
      <c r="AR175" s="28">
        <f>IFERROR(VLOOKUP(AQ175,'Начисление очков 2024'!$AA$4:$AB$69,2,FALSE),0)</f>
        <v>12</v>
      </c>
      <c r="AS175" s="32" t="s">
        <v>572</v>
      </c>
      <c r="AT175" s="31">
        <f>IFERROR(VLOOKUP(AS175,'Начисление очков 2024'!$G$4:$H$69,2,FALSE),0)</f>
        <v>0</v>
      </c>
      <c r="AU175" s="6" t="s">
        <v>572</v>
      </c>
      <c r="AV175" s="28">
        <f>IFERROR(VLOOKUP(AU175,'Начисление очков 2023'!$V$4:$W$69,2,FALSE),0)</f>
        <v>0</v>
      </c>
      <c r="AW175" s="32" t="s">
        <v>572</v>
      </c>
      <c r="AX175" s="31">
        <f>IFERROR(VLOOKUP(AW175,'Начисление очков 2024'!$Q$4:$R$69,2,FALSE),0)</f>
        <v>0</v>
      </c>
      <c r="AY175" s="6" t="s">
        <v>572</v>
      </c>
      <c r="AZ175" s="28">
        <f>IFERROR(VLOOKUP(AY175,'Начисление очков 2024'!$AA$4:$AB$69,2,FALSE),0)</f>
        <v>0</v>
      </c>
      <c r="BA175" s="32">
        <v>24</v>
      </c>
      <c r="BB175" s="31">
        <f>ROUND(IFERROR(VLOOKUP(BA175,'Начисление очков 2024'!$G$4:$H$69,2,FALSE),0)/4,0)</f>
        <v>5</v>
      </c>
      <c r="BC175" s="6" t="s">
        <v>572</v>
      </c>
      <c r="BD175" s="28">
        <f>IFERROR(VLOOKUP(BC175,'Начисление очков 2023'!$AA$4:$AB$69,2,FALSE),0)</f>
        <v>0</v>
      </c>
      <c r="BE175" s="32" t="s">
        <v>572</v>
      </c>
      <c r="BF175" s="31">
        <f>IFERROR(VLOOKUP(BE175,'Начисление очков 2024'!$G$4:$H$69,2,FALSE),0)</f>
        <v>0</v>
      </c>
      <c r="BG175" s="6" t="s">
        <v>572</v>
      </c>
      <c r="BH175" s="28">
        <f>IFERROR(VLOOKUP(BG175,'Начисление очков 2024'!$Q$4:$R$69,2,FALSE),0)</f>
        <v>0</v>
      </c>
      <c r="BI175" s="32" t="s">
        <v>572</v>
      </c>
      <c r="BJ175" s="31">
        <f>IFERROR(VLOOKUP(BI175,'Начисление очков 2024'!$AA$4:$AB$69,2,FALSE),0)</f>
        <v>0</v>
      </c>
      <c r="BK175" s="6" t="s">
        <v>572</v>
      </c>
      <c r="BL175" s="28">
        <f>IFERROR(VLOOKUP(BK175,'Начисление очков 2023'!$V$4:$W$69,2,FALSE),0)</f>
        <v>0</v>
      </c>
      <c r="BM175" s="32" t="s">
        <v>572</v>
      </c>
      <c r="BN175" s="31">
        <f>ROUND(IFERROR(VLOOKUP(BM175,'Начисление очков 2023'!$L$4:$M$69,2,FALSE),0)/4,0)</f>
        <v>0</v>
      </c>
      <c r="BO175" s="6">
        <v>4</v>
      </c>
      <c r="BP175" s="28">
        <f>IFERROR(VLOOKUP(BO175,'Начисление очков 2023'!$AA$4:$AB$69,2,FALSE),0)</f>
        <v>15</v>
      </c>
      <c r="BQ175" s="32" t="s">
        <v>572</v>
      </c>
      <c r="BR175" s="31">
        <f>ROUND(IFERROR(VLOOKUP(BQ175,'Начисление очков 2023'!$L$4:$M$69,2,FALSE),0)/4,0)</f>
        <v>0</v>
      </c>
      <c r="BS175" s="6" t="s">
        <v>572</v>
      </c>
      <c r="BT175" s="28">
        <f>IFERROR(VLOOKUP(BS175,'Начисление очков 2023'!$AA$4:$AB$69,2,FALSE),0)</f>
        <v>0</v>
      </c>
      <c r="BU175" s="32" t="s">
        <v>572</v>
      </c>
      <c r="BV175" s="31">
        <f>IFERROR(VLOOKUP(BU175,'Начисление очков 2023'!$L$4:$M$69,2,FALSE),0)</f>
        <v>0</v>
      </c>
      <c r="BW175" s="6" t="s">
        <v>572</v>
      </c>
      <c r="BX175" s="28">
        <f>IFERROR(VLOOKUP(BW175,'Начисление очков 2023'!$AA$4:$AB$69,2,FALSE),0)</f>
        <v>0</v>
      </c>
      <c r="BY175" s="32" t="s">
        <v>572</v>
      </c>
      <c r="BZ175" s="31">
        <f>IFERROR(VLOOKUP(BY175,'Начисление очков 2023'!$AF$4:$AG$69,2,FALSE),0)</f>
        <v>0</v>
      </c>
      <c r="CA175" s="6" t="s">
        <v>572</v>
      </c>
      <c r="CB175" s="28">
        <f>IFERROR(VLOOKUP(CA175,'Начисление очков 2023'!$V$4:$W$69,2,FALSE),0)</f>
        <v>0</v>
      </c>
      <c r="CC175" s="32" t="s">
        <v>572</v>
      </c>
      <c r="CD175" s="31">
        <f>IFERROR(VLOOKUP(CC175,'Начисление очков 2023'!$AA$4:$AB$69,2,FALSE),0)</f>
        <v>0</v>
      </c>
      <c r="CE175" s="47"/>
      <c r="CF175" s="96"/>
      <c r="CG175" s="32" t="s">
        <v>572</v>
      </c>
      <c r="CH175" s="31">
        <f>IFERROR(VLOOKUP(CG175,'Начисление очков 2023'!$AA$4:$AB$69,2,FALSE),0)</f>
        <v>0</v>
      </c>
      <c r="CI175" s="6" t="s">
        <v>572</v>
      </c>
      <c r="CJ175" s="28">
        <f>IFERROR(VLOOKUP(CI175,'Начисление очков 2023_1'!$B$4:$C$117,2,FALSE),0)</f>
        <v>0</v>
      </c>
      <c r="CK175" s="32" t="s">
        <v>572</v>
      </c>
      <c r="CL175" s="31">
        <f>IFERROR(VLOOKUP(CK175,'Начисление очков 2023'!$V$4:$W$69,2,FALSE),0)</f>
        <v>0</v>
      </c>
      <c r="CM175" s="6" t="s">
        <v>572</v>
      </c>
      <c r="CN175" s="28">
        <f>IFERROR(VLOOKUP(CM175,'Начисление очков 2023'!$AF$4:$AG$69,2,FALSE),0)</f>
        <v>0</v>
      </c>
      <c r="CO175" s="32" t="s">
        <v>572</v>
      </c>
      <c r="CP175" s="31">
        <f>IFERROR(VLOOKUP(CO175,'Начисление очков 2023'!$G$4:$H$69,2,FALSE),0)</f>
        <v>0</v>
      </c>
      <c r="CQ175" s="6" t="s">
        <v>572</v>
      </c>
      <c r="CR175" s="28">
        <f>IFERROR(VLOOKUP(CQ175,'Начисление очков 2023'!$AA$4:$AB$69,2,FALSE),0)</f>
        <v>0</v>
      </c>
      <c r="CS175" s="32" t="s">
        <v>572</v>
      </c>
      <c r="CT175" s="31">
        <f>IFERROR(VLOOKUP(CS175,'Начисление очков 2023'!$Q$4:$R$69,2,FALSE),0)</f>
        <v>0</v>
      </c>
      <c r="CU175" s="6" t="s">
        <v>572</v>
      </c>
      <c r="CV175" s="28">
        <f>IFERROR(VLOOKUP(CU175,'Начисление очков 2023'!$AF$4:$AG$69,2,FALSE),0)</f>
        <v>0</v>
      </c>
      <c r="CW175" s="32" t="s">
        <v>572</v>
      </c>
      <c r="CX175" s="31">
        <f>IFERROR(VLOOKUP(CW175,'Начисление очков 2023'!$AA$4:$AB$69,2,FALSE),0)</f>
        <v>0</v>
      </c>
      <c r="CY175" s="6" t="s">
        <v>572</v>
      </c>
      <c r="CZ175" s="28">
        <f>IFERROR(VLOOKUP(CY175,'Начисление очков 2023'!$AA$4:$AB$69,2,FALSE),0)</f>
        <v>0</v>
      </c>
      <c r="DA175" s="32" t="s">
        <v>572</v>
      </c>
      <c r="DB175" s="31">
        <f>IFERROR(VLOOKUP(DA175,'Начисление очков 2023'!$L$4:$M$69,2,FALSE),0)</f>
        <v>0</v>
      </c>
      <c r="DC175" s="6" t="s">
        <v>572</v>
      </c>
      <c r="DD175" s="28">
        <f>IFERROR(VLOOKUP(DC175,'Начисление очков 2023'!$L$4:$M$69,2,FALSE),0)</f>
        <v>0</v>
      </c>
      <c r="DE175" s="32" t="s">
        <v>572</v>
      </c>
      <c r="DF175" s="31">
        <f>IFERROR(VLOOKUP(DE175,'Начисление очков 2023'!$G$4:$H$69,2,FALSE),0)</f>
        <v>0</v>
      </c>
      <c r="DG175" s="6" t="s">
        <v>572</v>
      </c>
      <c r="DH175" s="28">
        <f>IFERROR(VLOOKUP(DG175,'Начисление очков 2023'!$AA$4:$AB$69,2,FALSE),0)</f>
        <v>0</v>
      </c>
      <c r="DI175" s="32" t="s">
        <v>572</v>
      </c>
      <c r="DJ175" s="31">
        <f>IFERROR(VLOOKUP(DI175,'Начисление очков 2023'!$AF$4:$AG$69,2,FALSE),0)</f>
        <v>0</v>
      </c>
      <c r="DK175" s="6" t="s">
        <v>572</v>
      </c>
      <c r="DL175" s="28">
        <f>IFERROR(VLOOKUP(DK175,'Начисление очков 2023'!$V$4:$W$69,2,FALSE),0)</f>
        <v>0</v>
      </c>
      <c r="DM175" s="32" t="s">
        <v>572</v>
      </c>
      <c r="DN175" s="31">
        <f>IFERROR(VLOOKUP(DM175,'Начисление очков 2023'!$Q$4:$R$69,2,FALSE),0)</f>
        <v>0</v>
      </c>
      <c r="DO175" s="6" t="s">
        <v>572</v>
      </c>
      <c r="DP175" s="28">
        <f>IFERROR(VLOOKUP(DO175,'Начисление очков 2023'!$AA$4:$AB$69,2,FALSE),0)</f>
        <v>0</v>
      </c>
      <c r="DQ175" s="32" t="s">
        <v>572</v>
      </c>
      <c r="DR175" s="31">
        <f>IFERROR(VLOOKUP(DQ175,'Начисление очков 2023'!$AA$4:$AB$69,2,FALSE),0)</f>
        <v>0</v>
      </c>
      <c r="DS175" s="6" t="s">
        <v>572</v>
      </c>
      <c r="DT175" s="28">
        <f>IFERROR(VLOOKUP(DS175,'Начисление очков 2023'!$AA$4:$AB$69,2,FALSE),0)</f>
        <v>0</v>
      </c>
      <c r="DU175" s="32" t="s">
        <v>572</v>
      </c>
      <c r="DV175" s="31">
        <f>IFERROR(VLOOKUP(DU175,'Начисление очков 2023'!$AF$4:$AG$69,2,FALSE),0)</f>
        <v>0</v>
      </c>
      <c r="DW175" s="6" t="s">
        <v>572</v>
      </c>
      <c r="DX175" s="28">
        <f>IFERROR(VLOOKUP(DW175,'Начисление очков 2023'!$AA$4:$AB$69,2,FALSE),0)</f>
        <v>0</v>
      </c>
      <c r="DY175" s="32" t="s">
        <v>572</v>
      </c>
      <c r="DZ175" s="31">
        <f>IFERROR(VLOOKUP(DY175,'Начисление очков 2023'!$B$4:$C$69,2,FALSE),0)</f>
        <v>0</v>
      </c>
      <c r="EA175" s="6">
        <v>18</v>
      </c>
      <c r="EB175" s="28">
        <f>IFERROR(VLOOKUP(EA175,'Начисление очков 2023'!$AA$4:$AB$69,2,FALSE),0)</f>
        <v>5</v>
      </c>
      <c r="EC175" s="32" t="s">
        <v>572</v>
      </c>
      <c r="ED175" s="31">
        <f>IFERROR(VLOOKUP(EC175,'Начисление очков 2023'!$V$4:$W$69,2,FALSE),0)</f>
        <v>0</v>
      </c>
      <c r="EE175" s="6" t="s">
        <v>572</v>
      </c>
      <c r="EF175" s="28">
        <f>IFERROR(VLOOKUP(EE175,'Начисление очков 2023'!$AA$4:$AB$69,2,FALSE),0)</f>
        <v>0</v>
      </c>
      <c r="EG175" s="32" t="s">
        <v>572</v>
      </c>
      <c r="EH175" s="31">
        <f>IFERROR(VLOOKUP(EG175,'Начисление очков 2023'!$AA$4:$AB$69,2,FALSE),0)</f>
        <v>0</v>
      </c>
      <c r="EI175" s="6" t="s">
        <v>572</v>
      </c>
      <c r="EJ175" s="28">
        <f>IFERROR(VLOOKUP(EI175,'Начисление очков 2023'!$G$4:$H$69,2,FALSE),0)</f>
        <v>0</v>
      </c>
      <c r="EK175" s="32" t="s">
        <v>572</v>
      </c>
      <c r="EL175" s="31">
        <f>IFERROR(VLOOKUP(EK175,'Начисление очков 2023'!$V$4:$W$69,2,FALSE),0)</f>
        <v>0</v>
      </c>
      <c r="EM175" s="6" t="s">
        <v>572</v>
      </c>
      <c r="EN175" s="28">
        <f>IFERROR(VLOOKUP(EM175,'Начисление очков 2023'!$B$4:$C$101,2,FALSE),0)</f>
        <v>0</v>
      </c>
      <c r="EO175" s="32" t="s">
        <v>572</v>
      </c>
      <c r="EP175" s="31">
        <f>IFERROR(VLOOKUP(EO175,'Начисление очков 2023'!$AA$4:$AB$69,2,FALSE),0)</f>
        <v>0</v>
      </c>
      <c r="EQ175" s="6" t="s">
        <v>572</v>
      </c>
      <c r="ER175" s="28">
        <f>IFERROR(VLOOKUP(EQ175,'Начисление очков 2023'!$AF$4:$AG$69,2,FALSE),0)</f>
        <v>0</v>
      </c>
      <c r="ES175" s="32" t="s">
        <v>572</v>
      </c>
      <c r="ET175" s="31">
        <f>IFERROR(VLOOKUP(ES175,'Начисление очков 2023'!$B$4:$C$101,2,FALSE),0)</f>
        <v>0</v>
      </c>
      <c r="EU175" s="6" t="s">
        <v>572</v>
      </c>
      <c r="EV175" s="28">
        <f>IFERROR(VLOOKUP(EU175,'Начисление очков 2023'!$G$4:$H$69,2,FALSE),0)</f>
        <v>0</v>
      </c>
      <c r="EW175" s="32" t="s">
        <v>572</v>
      </c>
      <c r="EX175" s="31">
        <f>IFERROR(VLOOKUP(EW175,'Начисление очков 2023'!$AA$4:$AB$69,2,FALSE),0)</f>
        <v>0</v>
      </c>
      <c r="EY175" s="6"/>
      <c r="EZ175" s="28">
        <f>IFERROR(VLOOKUP(EY175,'Начисление очков 2023'!$AA$4:$AB$69,2,FALSE),0)</f>
        <v>0</v>
      </c>
      <c r="FA175" s="32" t="s">
        <v>572</v>
      </c>
      <c r="FB175" s="31">
        <f>IFERROR(VLOOKUP(FA175,'Начисление очков 2023'!$L$4:$M$69,2,FALSE),0)</f>
        <v>0</v>
      </c>
      <c r="FC175" s="6" t="s">
        <v>572</v>
      </c>
      <c r="FD175" s="28">
        <f>IFERROR(VLOOKUP(FC175,'Начисление очков 2023'!$AF$4:$AG$69,2,FALSE),0)</f>
        <v>0</v>
      </c>
      <c r="FE175" s="32" t="s">
        <v>572</v>
      </c>
      <c r="FF175" s="31">
        <f>IFERROR(VLOOKUP(FE175,'Начисление очков 2023'!$AA$4:$AB$69,2,FALSE),0)</f>
        <v>0</v>
      </c>
      <c r="FG175" s="6" t="s">
        <v>572</v>
      </c>
      <c r="FH175" s="28">
        <f>IFERROR(VLOOKUP(FG175,'Начисление очков 2023'!$G$4:$H$69,2,FALSE),0)</f>
        <v>0</v>
      </c>
      <c r="FI175" s="32" t="s">
        <v>572</v>
      </c>
      <c r="FJ175" s="31">
        <f>IFERROR(VLOOKUP(FI175,'Начисление очков 2023'!$AA$4:$AB$69,2,FALSE),0)</f>
        <v>0</v>
      </c>
      <c r="FK175" s="6" t="s">
        <v>572</v>
      </c>
      <c r="FL175" s="28">
        <f>IFERROR(VLOOKUP(FK175,'Начисление очков 2023'!$AA$4:$AB$69,2,FALSE),0)</f>
        <v>0</v>
      </c>
      <c r="FM175" s="32" t="s">
        <v>572</v>
      </c>
      <c r="FN175" s="31">
        <f>IFERROR(VLOOKUP(FM175,'Начисление очков 2023'!$AA$4:$AB$69,2,FALSE),0)</f>
        <v>0</v>
      </c>
      <c r="FO175" s="6" t="s">
        <v>572</v>
      </c>
      <c r="FP175" s="28">
        <f>IFERROR(VLOOKUP(FO175,'Начисление очков 2023'!$AF$4:$AG$69,2,FALSE),0)</f>
        <v>0</v>
      </c>
      <c r="FQ175" s="109">
        <v>166</v>
      </c>
      <c r="FR175" s="110">
        <v>-3</v>
      </c>
      <c r="FS175" s="110"/>
      <c r="FT175" s="109">
        <v>3.5</v>
      </c>
      <c r="FU175" s="111"/>
      <c r="FV175" s="108">
        <v>58</v>
      </c>
      <c r="FW175" s="106">
        <v>0</v>
      </c>
      <c r="FX175" s="107" t="s">
        <v>563</v>
      </c>
      <c r="FY175" s="108">
        <v>58</v>
      </c>
      <c r="FZ175" s="127" t="s">
        <v>572</v>
      </c>
      <c r="GA175" s="121">
        <f>IFERROR(VLOOKUP(FZ175,'Начисление очков 2023'!$AA$4:$AB$69,2,FALSE),0)</f>
        <v>0</v>
      </c>
    </row>
    <row r="176" spans="1:183" ht="15.95" customHeight="1" x14ac:dyDescent="0.25">
      <c r="A176" s="1"/>
      <c r="B176" s="6" t="str">
        <f>IFERROR(INDEX('Ласт турнир'!$A$1:$A$96,MATCH($D176,'Ласт турнир'!$B$1:$B$96,0)),"")</f>
        <v/>
      </c>
      <c r="C176" s="1"/>
      <c r="D176" s="39" t="s">
        <v>695</v>
      </c>
      <c r="E176" s="40">
        <f>E175+1</f>
        <v>167</v>
      </c>
      <c r="F176" s="59" t="str">
        <f>IF(FQ176=0," ",IF(FQ176-E176=0," ",FQ176-E176))</f>
        <v xml:space="preserve"> </v>
      </c>
      <c r="G176" s="44"/>
      <c r="H176" s="54">
        <v>3</v>
      </c>
      <c r="I176" s="134"/>
      <c r="J176" s="139">
        <f>AB176+AP176+BB176+BN176+BR176+SUMPRODUCT(LARGE((T176,V176,X176,Z176,AD176,AF176,AH176,AJ176,AL176,AN176,AR176,AT176,AV176,AX176,AZ176,BD176,BF176,BH176,BJ176,BL176,BP176,BT176,BV176,BX176,BZ176,CB176,CD176,CF176,CH176,CJ176,CL176,CN176,CP176,CR176,CT176,CV176,CX176,CZ176,DB176,DD176,DF176,DH176,DJ176,DL176,DN176,DP176,DR176,DT176,DV176,DX176,DZ176,EB176,ED176,EF176,EH176,EJ176,EL176,EN176,EP176,ER176,ET176,EV176,EX176,EZ176,FB176,FD176,FF176,FH176,FJ176,FL176,FN176,FP176),{1,2,3,4,5,6,7,8}))</f>
        <v>56</v>
      </c>
      <c r="K176" s="135">
        <f>J176-FV176</f>
        <v>0</v>
      </c>
      <c r="L176" s="140" t="str">
        <f>IF(SUMIF(S176:FP176,"&lt;0")&lt;&gt;0,SUMIF(S176:FP176,"&lt;0")*(-1)," ")</f>
        <v xml:space="preserve"> </v>
      </c>
      <c r="M176" s="141">
        <f>T176+V176+X176+Z176+AB176+AD176+AF176+AH176+AJ176+AL176+AN176+AP176+AR176+AT176+AV176+AX176+AZ176+BB176+BD176+BF176+BH176+BJ176+BL176+BN176+BP176+BR176+BT176+BV176+BX176+BZ176+CB176+CD176+CF176+CH176+CJ176+CL176+CN176+CP176+CR176+CT176+CV176+CX176+CZ176+DB176+DD176+DF176+DH176+DJ176+DL176+DN176+DP176+DR176+DT176+DV176+DX176+DZ176+EB176+ED176+EF176+EH176+EJ176+EL176+EN176+EP176+ER176+ET176+EV176+EX176+EZ176+FB176+FD176+FF176+FH176+FJ176+FL176+FN176+FP176</f>
        <v>56</v>
      </c>
      <c r="N176" s="135">
        <f>M176-FY176</f>
        <v>0</v>
      </c>
      <c r="O176" s="136">
        <f>ROUNDUP(COUNTIF(S176:FP176,"&gt; 0")/2,0)</f>
        <v>8</v>
      </c>
      <c r="P176" s="142">
        <f>IF(O176=0,"-",IF(O176-R176&gt;8,J176/(8+R176),J176/O176))</f>
        <v>7</v>
      </c>
      <c r="Q176" s="145">
        <f>IF(OR(M176=0,O176=0),"-",M176/O176)</f>
        <v>7</v>
      </c>
      <c r="R176" s="150">
        <f>+IF(AA176="",0,1)+IF(AO176="",0,1)++IF(BA176="",0,1)+IF(BM176="",0,1)+IF(BQ176="",0,1)</f>
        <v>0</v>
      </c>
      <c r="S176" s="6" t="s">
        <v>572</v>
      </c>
      <c r="T176" s="28">
        <f>IFERROR(VLOOKUP(S176,'Начисление очков 2024'!$AA$4:$AB$69,2,FALSE),0)</f>
        <v>0</v>
      </c>
      <c r="U176" s="32" t="s">
        <v>572</v>
      </c>
      <c r="V176" s="31">
        <f>IFERROR(VLOOKUP(U176,'Начисление очков 2024'!$AA$4:$AB$69,2,FALSE),0)</f>
        <v>0</v>
      </c>
      <c r="W176" s="6" t="s">
        <v>572</v>
      </c>
      <c r="X176" s="28">
        <f>IFERROR(VLOOKUP(W176,'Начисление очков 2024'!$L$4:$M$69,2,FALSE),0)</f>
        <v>0</v>
      </c>
      <c r="Y176" s="32" t="s">
        <v>572</v>
      </c>
      <c r="Z176" s="31">
        <f>IFERROR(VLOOKUP(Y176,'Начисление очков 2024'!$AA$4:$AB$69,2,FALSE),0)</f>
        <v>0</v>
      </c>
      <c r="AA176" s="6" t="s">
        <v>572</v>
      </c>
      <c r="AB176" s="28">
        <f>ROUND(IFERROR(VLOOKUP(AA176,'Начисление очков 2024'!$L$4:$M$69,2,FALSE),0)/4,0)</f>
        <v>0</v>
      </c>
      <c r="AC176" s="32" t="s">
        <v>572</v>
      </c>
      <c r="AD176" s="31">
        <f>IFERROR(VLOOKUP(AC176,'Начисление очков 2024'!$AA$4:$AB$69,2,FALSE),0)</f>
        <v>0</v>
      </c>
      <c r="AE176" s="6" t="s">
        <v>572</v>
      </c>
      <c r="AF176" s="28">
        <f>IFERROR(VLOOKUP(AE176,'Начисление очков 2024'!$AA$4:$AB$69,2,FALSE),0)</f>
        <v>0</v>
      </c>
      <c r="AG176" s="32" t="s">
        <v>572</v>
      </c>
      <c r="AH176" s="31">
        <f>IFERROR(VLOOKUP(AG176,'Начисление очков 2024'!$Q$4:$R$69,2,FALSE),0)</f>
        <v>0</v>
      </c>
      <c r="AI176" s="6" t="s">
        <v>572</v>
      </c>
      <c r="AJ176" s="28">
        <f>IFERROR(VLOOKUP(AI176,'Начисление очков 2024'!$AA$4:$AB$69,2,FALSE),0)</f>
        <v>0</v>
      </c>
      <c r="AK176" s="32" t="s">
        <v>572</v>
      </c>
      <c r="AL176" s="31">
        <f>IFERROR(VLOOKUP(AK176,'Начисление очков 2024'!$AA$4:$AB$69,2,FALSE),0)</f>
        <v>0</v>
      </c>
      <c r="AM176" s="6" t="s">
        <v>572</v>
      </c>
      <c r="AN176" s="28">
        <f>IFERROR(VLOOKUP(AM176,'Начисление очков 2023'!$AF$4:$AG$69,2,FALSE),0)</f>
        <v>0</v>
      </c>
      <c r="AO176" s="32" t="s">
        <v>572</v>
      </c>
      <c r="AP176" s="31">
        <f>ROUND(IFERROR(VLOOKUP(AO176,'Начисление очков 2024'!$G$4:$H$69,2,FALSE),0)/4,0)</f>
        <v>0</v>
      </c>
      <c r="AQ176" s="6" t="s">
        <v>572</v>
      </c>
      <c r="AR176" s="28">
        <f>IFERROR(VLOOKUP(AQ176,'Начисление очков 2024'!$AA$4:$AB$69,2,FALSE),0)</f>
        <v>0</v>
      </c>
      <c r="AS176" s="32" t="s">
        <v>572</v>
      </c>
      <c r="AT176" s="31">
        <f>IFERROR(VLOOKUP(AS176,'Начисление очков 2024'!$G$4:$H$69,2,FALSE),0)</f>
        <v>0</v>
      </c>
      <c r="AU176" s="6" t="s">
        <v>572</v>
      </c>
      <c r="AV176" s="28">
        <f>IFERROR(VLOOKUP(AU176,'Начисление очков 2023'!$V$4:$W$69,2,FALSE),0)</f>
        <v>0</v>
      </c>
      <c r="AW176" s="32" t="s">
        <v>572</v>
      </c>
      <c r="AX176" s="31">
        <f>IFERROR(VLOOKUP(AW176,'Начисление очков 2024'!$Q$4:$R$69,2,FALSE),0)</f>
        <v>0</v>
      </c>
      <c r="AY176" s="6" t="s">
        <v>572</v>
      </c>
      <c r="AZ176" s="28">
        <f>IFERROR(VLOOKUP(AY176,'Начисление очков 2024'!$AA$4:$AB$69,2,FALSE),0)</f>
        <v>0</v>
      </c>
      <c r="BA176" s="32" t="s">
        <v>572</v>
      </c>
      <c r="BB176" s="31">
        <f>ROUND(IFERROR(VLOOKUP(BA176,'Начисление очков 2024'!$G$4:$H$69,2,FALSE),0)/4,0)</f>
        <v>0</v>
      </c>
      <c r="BC176" s="6" t="s">
        <v>572</v>
      </c>
      <c r="BD176" s="28">
        <f>IFERROR(VLOOKUP(BC176,'Начисление очков 2023'!$AA$4:$AB$69,2,FALSE),0)</f>
        <v>0</v>
      </c>
      <c r="BE176" s="32" t="s">
        <v>572</v>
      </c>
      <c r="BF176" s="31">
        <f>IFERROR(VLOOKUP(BE176,'Начисление очков 2024'!$G$4:$H$69,2,FALSE),0)</f>
        <v>0</v>
      </c>
      <c r="BG176" s="6" t="s">
        <v>572</v>
      </c>
      <c r="BH176" s="28">
        <f>IFERROR(VLOOKUP(BG176,'Начисление очков 2024'!$Q$4:$R$69,2,FALSE),0)</f>
        <v>0</v>
      </c>
      <c r="BI176" s="32" t="s">
        <v>572</v>
      </c>
      <c r="BJ176" s="31">
        <f>IFERROR(VLOOKUP(BI176,'Начисление очков 2024'!$AA$4:$AB$69,2,FALSE),0)</f>
        <v>0</v>
      </c>
      <c r="BK176" s="6" t="s">
        <v>572</v>
      </c>
      <c r="BL176" s="28">
        <f>IFERROR(VLOOKUP(BK176,'Начисление очков 2023'!$V$4:$W$69,2,FALSE),0)</f>
        <v>0</v>
      </c>
      <c r="BM176" s="32" t="s">
        <v>572</v>
      </c>
      <c r="BN176" s="31">
        <f>ROUND(IFERROR(VLOOKUP(BM176,'Начисление очков 2023'!$L$4:$M$69,2,FALSE),0)/4,0)</f>
        <v>0</v>
      </c>
      <c r="BO176" s="6">
        <v>12</v>
      </c>
      <c r="BP176" s="28">
        <f>IFERROR(VLOOKUP(BO176,'Начисление очков 2023'!$AA$4:$AB$69,2,FALSE),0)</f>
        <v>8</v>
      </c>
      <c r="BQ176" s="32" t="s">
        <v>572</v>
      </c>
      <c r="BR176" s="31">
        <f>ROUND(IFERROR(VLOOKUP(BQ176,'Начисление очков 2023'!$L$4:$M$69,2,FALSE),0)/4,0)</f>
        <v>0</v>
      </c>
      <c r="BS176" s="6">
        <v>18</v>
      </c>
      <c r="BT176" s="28">
        <f>IFERROR(VLOOKUP(BS176,'Начисление очков 2023'!$AA$4:$AB$69,2,FALSE),0)</f>
        <v>5</v>
      </c>
      <c r="BU176" s="32" t="s">
        <v>572</v>
      </c>
      <c r="BV176" s="31">
        <f>IFERROR(VLOOKUP(BU176,'Начисление очков 2023'!$L$4:$M$69,2,FALSE),0)</f>
        <v>0</v>
      </c>
      <c r="BW176" s="6" t="s">
        <v>572</v>
      </c>
      <c r="BX176" s="28">
        <f>IFERROR(VLOOKUP(BW176,'Начисление очков 2023'!$AA$4:$AB$69,2,FALSE),0)</f>
        <v>0</v>
      </c>
      <c r="BY176" s="32" t="s">
        <v>572</v>
      </c>
      <c r="BZ176" s="31">
        <f>IFERROR(VLOOKUP(BY176,'Начисление очков 2023'!$AF$4:$AG$69,2,FALSE),0)</f>
        <v>0</v>
      </c>
      <c r="CA176" s="6" t="s">
        <v>572</v>
      </c>
      <c r="CB176" s="28">
        <f>IFERROR(VLOOKUP(CA176,'Начисление очков 2023'!$V$4:$W$69,2,FALSE),0)</f>
        <v>0</v>
      </c>
      <c r="CC176" s="32" t="s">
        <v>572</v>
      </c>
      <c r="CD176" s="31">
        <f>IFERROR(VLOOKUP(CC176,'Начисление очков 2023'!$AA$4:$AB$69,2,FALSE),0)</f>
        <v>0</v>
      </c>
      <c r="CE176" s="47"/>
      <c r="CF176" s="96"/>
      <c r="CG176" s="32">
        <v>16</v>
      </c>
      <c r="CH176" s="31">
        <f>IFERROR(VLOOKUP(CG176,'Начисление очков 2023'!$AA$4:$AB$69,2,FALSE),0)</f>
        <v>7</v>
      </c>
      <c r="CI176" s="6" t="s">
        <v>572</v>
      </c>
      <c r="CJ176" s="28">
        <f>IFERROR(VLOOKUP(CI176,'Начисление очков 2023_1'!$B$4:$C$117,2,FALSE),0)</f>
        <v>0</v>
      </c>
      <c r="CK176" s="32">
        <v>48</v>
      </c>
      <c r="CL176" s="31">
        <f>IFERROR(VLOOKUP(CK176,'Начисление очков 2023'!$V$4:$W$69,2,FALSE),0)</f>
        <v>2</v>
      </c>
      <c r="CM176" s="6" t="s">
        <v>572</v>
      </c>
      <c r="CN176" s="28">
        <f>IFERROR(VLOOKUP(CM176,'Начисление очков 2023'!$AF$4:$AG$69,2,FALSE),0)</f>
        <v>0</v>
      </c>
      <c r="CO176" s="32" t="s">
        <v>572</v>
      </c>
      <c r="CP176" s="31">
        <f>IFERROR(VLOOKUP(CO176,'Начисление очков 2023'!$G$4:$H$69,2,FALSE),0)</f>
        <v>0</v>
      </c>
      <c r="CQ176" s="6" t="s">
        <v>572</v>
      </c>
      <c r="CR176" s="28">
        <f>IFERROR(VLOOKUP(CQ176,'Начисление очков 2023'!$AA$4:$AB$69,2,FALSE),0)</f>
        <v>0</v>
      </c>
      <c r="CS176" s="32" t="s">
        <v>572</v>
      </c>
      <c r="CT176" s="31">
        <f>IFERROR(VLOOKUP(CS176,'Начисление очков 2023'!$Q$4:$R$69,2,FALSE),0)</f>
        <v>0</v>
      </c>
      <c r="CU176" s="6" t="s">
        <v>572</v>
      </c>
      <c r="CV176" s="28">
        <f>IFERROR(VLOOKUP(CU176,'Начисление очков 2023'!$AF$4:$AG$69,2,FALSE),0)</f>
        <v>0</v>
      </c>
      <c r="CW176" s="32" t="s">
        <v>572</v>
      </c>
      <c r="CX176" s="31">
        <f>IFERROR(VLOOKUP(CW176,'Начисление очков 2023'!$AA$4:$AB$69,2,FALSE),0)</f>
        <v>0</v>
      </c>
      <c r="CY176" s="6" t="s">
        <v>572</v>
      </c>
      <c r="CZ176" s="28">
        <f>IFERROR(VLOOKUP(CY176,'Начисление очков 2023'!$AA$4:$AB$69,2,FALSE),0)</f>
        <v>0</v>
      </c>
      <c r="DA176" s="32" t="s">
        <v>572</v>
      </c>
      <c r="DB176" s="31">
        <f>IFERROR(VLOOKUP(DA176,'Начисление очков 2023'!$L$4:$M$69,2,FALSE),0)</f>
        <v>0</v>
      </c>
      <c r="DC176" s="6">
        <v>48</v>
      </c>
      <c r="DD176" s="28">
        <f>IFERROR(VLOOKUP(DC176,'Начисление очков 2023'!$L$4:$M$69,2,FALSE),0)</f>
        <v>2</v>
      </c>
      <c r="DE176" s="32" t="s">
        <v>572</v>
      </c>
      <c r="DF176" s="31">
        <f>IFERROR(VLOOKUP(DE176,'Начисление очков 2023'!$G$4:$H$69,2,FALSE),0)</f>
        <v>0</v>
      </c>
      <c r="DG176" s="6">
        <v>2</v>
      </c>
      <c r="DH176" s="28">
        <f>IFERROR(VLOOKUP(DG176,'Начисление очков 2023'!$AA$4:$AB$69,2,FALSE),0)</f>
        <v>25</v>
      </c>
      <c r="DI176" s="32">
        <v>12</v>
      </c>
      <c r="DJ176" s="31">
        <f>IFERROR(VLOOKUP(DI176,'Начисление очков 2023'!$AF$4:$AG$69,2,FALSE),0)</f>
        <v>5</v>
      </c>
      <c r="DK176" s="6" t="s">
        <v>572</v>
      </c>
      <c r="DL176" s="28">
        <f>IFERROR(VLOOKUP(DK176,'Начисление очков 2023'!$V$4:$W$69,2,FALSE),0)</f>
        <v>0</v>
      </c>
      <c r="DM176" s="32" t="s">
        <v>572</v>
      </c>
      <c r="DN176" s="31">
        <f>IFERROR(VLOOKUP(DM176,'Начисление очков 2023'!$Q$4:$R$69,2,FALSE),0)</f>
        <v>0</v>
      </c>
      <c r="DO176" s="6" t="s">
        <v>572</v>
      </c>
      <c r="DP176" s="28">
        <f>IFERROR(VLOOKUP(DO176,'Начисление очков 2023'!$AA$4:$AB$69,2,FALSE),0)</f>
        <v>0</v>
      </c>
      <c r="DQ176" s="32">
        <v>32</v>
      </c>
      <c r="DR176" s="31">
        <f>IFERROR(VLOOKUP(DQ176,'Начисление очков 2023'!$AA$4:$AB$69,2,FALSE),0)</f>
        <v>2</v>
      </c>
      <c r="DS176" s="6"/>
      <c r="DT176" s="28">
        <f>IFERROR(VLOOKUP(DS176,'Начисление очков 2023'!$AA$4:$AB$69,2,FALSE),0)</f>
        <v>0</v>
      </c>
      <c r="DU176" s="32" t="s">
        <v>572</v>
      </c>
      <c r="DV176" s="31">
        <f>IFERROR(VLOOKUP(DU176,'Начисление очков 2023'!$AF$4:$AG$69,2,FALSE),0)</f>
        <v>0</v>
      </c>
      <c r="DW176" s="6" t="s">
        <v>572</v>
      </c>
      <c r="DX176" s="28">
        <f>IFERROR(VLOOKUP(DW176,'Начисление очков 2023'!$AA$4:$AB$69,2,FALSE),0)</f>
        <v>0</v>
      </c>
      <c r="DY176" s="32" t="s">
        <v>572</v>
      </c>
      <c r="DZ176" s="31">
        <f>IFERROR(VLOOKUP(DY176,'Начисление очков 2023'!$B$4:$C$69,2,FALSE),0)</f>
        <v>0</v>
      </c>
      <c r="EA176" s="6" t="s">
        <v>572</v>
      </c>
      <c r="EB176" s="28">
        <f>IFERROR(VLOOKUP(EA176,'Начисление очков 2023'!$AA$4:$AB$69,2,FALSE),0)</f>
        <v>0</v>
      </c>
      <c r="EC176" s="32" t="s">
        <v>572</v>
      </c>
      <c r="ED176" s="31">
        <f>IFERROR(VLOOKUP(EC176,'Начисление очков 2023'!$V$4:$W$69,2,FALSE),0)</f>
        <v>0</v>
      </c>
      <c r="EE176" s="6" t="s">
        <v>572</v>
      </c>
      <c r="EF176" s="28">
        <f>IFERROR(VLOOKUP(EE176,'Начисление очков 2023'!$AA$4:$AB$69,2,FALSE),0)</f>
        <v>0</v>
      </c>
      <c r="EG176" s="32" t="s">
        <v>572</v>
      </c>
      <c r="EH176" s="31">
        <f>IFERROR(VLOOKUP(EG176,'Начисление очков 2023'!$AA$4:$AB$69,2,FALSE),0)</f>
        <v>0</v>
      </c>
      <c r="EI176" s="6" t="s">
        <v>572</v>
      </c>
      <c r="EJ176" s="28">
        <f>IFERROR(VLOOKUP(EI176,'Начисление очков 2023'!$G$4:$H$69,2,FALSE),0)</f>
        <v>0</v>
      </c>
      <c r="EK176" s="32" t="s">
        <v>572</v>
      </c>
      <c r="EL176" s="31">
        <f>IFERROR(VLOOKUP(EK176,'Начисление очков 2023'!$V$4:$W$69,2,FALSE),0)</f>
        <v>0</v>
      </c>
      <c r="EM176" s="6" t="s">
        <v>572</v>
      </c>
      <c r="EN176" s="28">
        <f>IFERROR(VLOOKUP(EM176,'Начисление очков 2023'!$B$4:$C$101,2,FALSE),0)</f>
        <v>0</v>
      </c>
      <c r="EO176" s="32" t="s">
        <v>572</v>
      </c>
      <c r="EP176" s="31">
        <f>IFERROR(VLOOKUP(EO176,'Начисление очков 2023'!$AA$4:$AB$69,2,FALSE),0)</f>
        <v>0</v>
      </c>
      <c r="EQ176" s="6" t="s">
        <v>572</v>
      </c>
      <c r="ER176" s="28">
        <f>IFERROR(VLOOKUP(EQ176,'Начисление очков 2023'!$AF$4:$AG$69,2,FALSE),0)</f>
        <v>0</v>
      </c>
      <c r="ES176" s="32" t="s">
        <v>572</v>
      </c>
      <c r="ET176" s="31">
        <f>IFERROR(VLOOKUP(ES176,'Начисление очков 2023'!$B$4:$C$101,2,FALSE),0)</f>
        <v>0</v>
      </c>
      <c r="EU176" s="6" t="s">
        <v>572</v>
      </c>
      <c r="EV176" s="28">
        <f>IFERROR(VLOOKUP(EU176,'Начисление очков 2023'!$G$4:$H$69,2,FALSE),0)</f>
        <v>0</v>
      </c>
      <c r="EW176" s="32" t="s">
        <v>572</v>
      </c>
      <c r="EX176" s="31">
        <f>IFERROR(VLOOKUP(EW176,'Начисление очков 2023'!$AA$4:$AB$69,2,FALSE),0)</f>
        <v>0</v>
      </c>
      <c r="EY176" s="6"/>
      <c r="EZ176" s="28">
        <f>IFERROR(VLOOKUP(EY176,'Начисление очков 2023'!$AA$4:$AB$69,2,FALSE),0)</f>
        <v>0</v>
      </c>
      <c r="FA176" s="32" t="s">
        <v>572</v>
      </c>
      <c r="FB176" s="31">
        <f>IFERROR(VLOOKUP(FA176,'Начисление очков 2023'!$L$4:$M$69,2,FALSE),0)</f>
        <v>0</v>
      </c>
      <c r="FC176" s="6" t="s">
        <v>572</v>
      </c>
      <c r="FD176" s="28">
        <f>IFERROR(VLOOKUP(FC176,'Начисление очков 2023'!$AF$4:$AG$69,2,FALSE),0)</f>
        <v>0</v>
      </c>
      <c r="FE176" s="32" t="s">
        <v>572</v>
      </c>
      <c r="FF176" s="31">
        <f>IFERROR(VLOOKUP(FE176,'Начисление очков 2023'!$AA$4:$AB$69,2,FALSE),0)</f>
        <v>0</v>
      </c>
      <c r="FG176" s="6" t="s">
        <v>572</v>
      </c>
      <c r="FH176" s="28">
        <f>IFERROR(VLOOKUP(FG176,'Начисление очков 2023'!$G$4:$H$69,2,FALSE),0)</f>
        <v>0</v>
      </c>
      <c r="FI176" s="32" t="s">
        <v>572</v>
      </c>
      <c r="FJ176" s="31">
        <f>IFERROR(VLOOKUP(FI176,'Начисление очков 2023'!$AA$4:$AB$69,2,FALSE),0)</f>
        <v>0</v>
      </c>
      <c r="FK176" s="6" t="s">
        <v>572</v>
      </c>
      <c r="FL176" s="28">
        <f>IFERROR(VLOOKUP(FK176,'Начисление очков 2023'!$AA$4:$AB$69,2,FALSE),0)</f>
        <v>0</v>
      </c>
      <c r="FM176" s="32" t="s">
        <v>572</v>
      </c>
      <c r="FN176" s="31">
        <f>IFERROR(VLOOKUP(FM176,'Начисление очков 2023'!$AA$4:$AB$69,2,FALSE),0)</f>
        <v>0</v>
      </c>
      <c r="FO176" s="6" t="s">
        <v>572</v>
      </c>
      <c r="FP176" s="28">
        <f>IFERROR(VLOOKUP(FO176,'Начисление очков 2023'!$AF$4:$AG$69,2,FALSE),0)</f>
        <v>0</v>
      </c>
      <c r="FQ176" s="109">
        <v>167</v>
      </c>
      <c r="FR176" s="110">
        <v>-1</v>
      </c>
      <c r="FS176" s="110"/>
      <c r="FT176" s="109">
        <v>3</v>
      </c>
      <c r="FU176" s="111"/>
      <c r="FV176" s="108">
        <v>56</v>
      </c>
      <c r="FW176" s="106">
        <v>0</v>
      </c>
      <c r="FX176" s="107" t="s">
        <v>563</v>
      </c>
      <c r="FY176" s="108">
        <v>56</v>
      </c>
      <c r="FZ176" s="127" t="s">
        <v>572</v>
      </c>
      <c r="GA176" s="121">
        <f>IFERROR(VLOOKUP(FZ176,'Начисление очков 2023'!$AA$4:$AB$69,2,FALSE),0)</f>
        <v>0</v>
      </c>
    </row>
    <row r="177" spans="1:183" ht="15.95" customHeight="1" x14ac:dyDescent="0.25">
      <c r="A177" s="1"/>
      <c r="B177" s="6" t="str">
        <f>IFERROR(INDEX('Ласт турнир'!$A$1:$A$96,MATCH($D177,'Ласт турнир'!$B$1:$B$96,0)),"")</f>
        <v/>
      </c>
      <c r="D177" s="39" t="s">
        <v>539</v>
      </c>
      <c r="E177" s="40">
        <f>E176+1</f>
        <v>168</v>
      </c>
      <c r="F177" s="59" t="str">
        <f>IF(FQ177=0," ",IF(FQ177-E177=0," ",FQ177-E177))</f>
        <v xml:space="preserve"> </v>
      </c>
      <c r="G177" s="44"/>
      <c r="H177" s="54">
        <v>3</v>
      </c>
      <c r="I177" s="134"/>
      <c r="J177" s="139">
        <f>AB177+AP177+BB177+BN177+BR177+SUMPRODUCT(LARGE((T177,V177,X177,Z177,AD177,AF177,AH177,AJ177,AL177,AN177,AR177,AT177,AV177,AX177,AZ177,BD177,BF177,BH177,BJ177,BL177,BP177,BT177,BV177,BX177,BZ177,CB177,CD177,CF177,CH177,CJ177,CL177,CN177,CP177,CR177,CT177,CV177,CX177,CZ177,DB177,DD177,DF177,DH177,DJ177,DL177,DN177,DP177,DR177,DT177,DV177,DX177,DZ177,EB177,ED177,EF177,EH177,EJ177,EL177,EN177,EP177,ER177,ET177,EV177,EX177,EZ177,FB177,FD177,FF177,FH177,FJ177,FL177,FN177,FP177),{1,2,3,4,5,6,7,8}))</f>
        <v>56</v>
      </c>
      <c r="K177" s="135">
        <f>J177-FV177</f>
        <v>0</v>
      </c>
      <c r="L177" s="140" t="str">
        <f>IF(SUMIF(S177:FP177,"&lt;0")&lt;&gt;0,SUMIF(S177:FP177,"&lt;0")*(-1)," ")</f>
        <v xml:space="preserve"> </v>
      </c>
      <c r="M177" s="141">
        <f>T177+V177+X177+Z177+AB177+AD177+AF177+AH177+AJ177+AL177+AN177+AP177+AR177+AT177+AV177+AX177+AZ177+BB177+BD177+BF177+BH177+BJ177+BL177+BN177+BP177+BR177+BT177+BV177+BX177+BZ177+CB177+CD177+CF177+CH177+CJ177+CL177+CN177+CP177+CR177+CT177+CV177+CX177+CZ177+DB177+DD177+DF177+DH177+DJ177+DL177+DN177+DP177+DR177+DT177+DV177+DX177+DZ177+EB177+ED177+EF177+EH177+EJ177+EL177+EN177+EP177+ER177+ET177+EV177+EX177+EZ177+FB177+FD177+FF177+FH177+FJ177+FL177+FN177+FP177</f>
        <v>97</v>
      </c>
      <c r="N177" s="135">
        <f>M177-FY177</f>
        <v>0</v>
      </c>
      <c r="O177" s="136">
        <f>ROUNDUP(COUNTIF(S177:FP177,"&gt; 0")/2,0)</f>
        <v>22</v>
      </c>
      <c r="P177" s="142">
        <f>IF(O177=0,"-",IF(O177-R177&gt;8,J177/(8+R177),J177/O177))</f>
        <v>7</v>
      </c>
      <c r="Q177" s="145">
        <f>IF(OR(M177=0,O177=0),"-",M177/O177)</f>
        <v>4.4090909090909092</v>
      </c>
      <c r="R177" s="150">
        <f>+IF(AA177="",0,1)+IF(AO177="",0,1)++IF(BA177="",0,1)+IF(BM177="",0,1)+IF(BQ177="",0,1)</f>
        <v>0</v>
      </c>
      <c r="S177" s="6">
        <v>24</v>
      </c>
      <c r="T177" s="28">
        <f>IFERROR(VLOOKUP(S177,'Начисление очков 2024'!$AA$4:$AB$69,2,FALSE),0)</f>
        <v>3</v>
      </c>
      <c r="U177" s="32" t="s">
        <v>572</v>
      </c>
      <c r="V177" s="31">
        <f>IFERROR(VLOOKUP(U177,'Начисление очков 2024'!$AA$4:$AB$69,2,FALSE),0)</f>
        <v>0</v>
      </c>
      <c r="W177" s="6" t="s">
        <v>572</v>
      </c>
      <c r="X177" s="28">
        <f>IFERROR(VLOOKUP(W177,'Начисление очков 2024'!$L$4:$M$69,2,FALSE),0)</f>
        <v>0</v>
      </c>
      <c r="Y177" s="32" t="s">
        <v>572</v>
      </c>
      <c r="Z177" s="31">
        <f>IFERROR(VLOOKUP(Y177,'Начисление очков 2024'!$AA$4:$AB$69,2,FALSE),0)</f>
        <v>0</v>
      </c>
      <c r="AA177" s="6" t="s">
        <v>572</v>
      </c>
      <c r="AB177" s="28">
        <f>ROUND(IFERROR(VLOOKUP(AA177,'Начисление очков 2024'!$L$4:$M$69,2,FALSE),0)/4,0)</f>
        <v>0</v>
      </c>
      <c r="AC177" s="32" t="s">
        <v>572</v>
      </c>
      <c r="AD177" s="31">
        <f>IFERROR(VLOOKUP(AC177,'Начисление очков 2024'!$AA$4:$AB$69,2,FALSE),0)</f>
        <v>0</v>
      </c>
      <c r="AE177" s="6">
        <v>12</v>
      </c>
      <c r="AF177" s="28">
        <f>IFERROR(VLOOKUP(AE177,'Начисление очков 2024'!$AA$4:$AB$69,2,FALSE),0)</f>
        <v>8</v>
      </c>
      <c r="AG177" s="32">
        <v>40</v>
      </c>
      <c r="AH177" s="31">
        <f>IFERROR(VLOOKUP(AG177,'Начисление очков 2024'!$Q$4:$R$69,2,FALSE),0)</f>
        <v>4</v>
      </c>
      <c r="AI177" s="6" t="s">
        <v>572</v>
      </c>
      <c r="AJ177" s="28">
        <f>IFERROR(VLOOKUP(AI177,'Начисление очков 2024'!$AA$4:$AB$69,2,FALSE),0)</f>
        <v>0</v>
      </c>
      <c r="AK177" s="32">
        <v>16</v>
      </c>
      <c r="AL177" s="31">
        <f>IFERROR(VLOOKUP(AK177,'Начисление очков 2024'!$AA$4:$AB$69,2,FALSE),0)</f>
        <v>7</v>
      </c>
      <c r="AM177" s="6" t="s">
        <v>572</v>
      </c>
      <c r="AN177" s="28">
        <f>IFERROR(VLOOKUP(AM177,'Начисление очков 2023'!$AF$4:$AG$69,2,FALSE),0)</f>
        <v>0</v>
      </c>
      <c r="AO177" s="32" t="s">
        <v>572</v>
      </c>
      <c r="AP177" s="31">
        <f>ROUND(IFERROR(VLOOKUP(AO177,'Начисление очков 2024'!$G$4:$H$69,2,FALSE),0)/4,0)</f>
        <v>0</v>
      </c>
      <c r="AQ177" s="6" t="s">
        <v>572</v>
      </c>
      <c r="AR177" s="28">
        <f>IFERROR(VLOOKUP(AQ177,'Начисление очков 2024'!$AA$4:$AB$69,2,FALSE),0)</f>
        <v>0</v>
      </c>
      <c r="AS177" s="32" t="s">
        <v>572</v>
      </c>
      <c r="AT177" s="31">
        <f>IFERROR(VLOOKUP(AS177,'Начисление очков 2024'!$G$4:$H$69,2,FALSE),0)</f>
        <v>0</v>
      </c>
      <c r="AU177" s="6">
        <v>32</v>
      </c>
      <c r="AV177" s="28">
        <f>IFERROR(VLOOKUP(AU177,'Начисление очков 2023'!$V$4:$W$69,2,FALSE),0)</f>
        <v>5</v>
      </c>
      <c r="AW177" s="32" t="s">
        <v>572</v>
      </c>
      <c r="AX177" s="31">
        <f>IFERROR(VLOOKUP(AW177,'Начисление очков 2024'!$Q$4:$R$69,2,FALSE),0)</f>
        <v>0</v>
      </c>
      <c r="AY177" s="6">
        <v>16</v>
      </c>
      <c r="AZ177" s="28">
        <f>IFERROR(VLOOKUP(AY177,'Начисление очков 2024'!$AA$4:$AB$69,2,FALSE),0)</f>
        <v>7</v>
      </c>
      <c r="BA177" s="32" t="s">
        <v>572</v>
      </c>
      <c r="BB177" s="31">
        <f>ROUND(IFERROR(VLOOKUP(BA177,'Начисление очков 2024'!$G$4:$H$69,2,FALSE),0)/4,0)</f>
        <v>0</v>
      </c>
      <c r="BC177" s="6">
        <v>12</v>
      </c>
      <c r="BD177" s="28">
        <f>IFERROR(VLOOKUP(BC177,'Начисление очков 2023'!$AA$4:$AB$69,2,FALSE),0)</f>
        <v>8</v>
      </c>
      <c r="BE177" s="32" t="s">
        <v>572</v>
      </c>
      <c r="BF177" s="31">
        <f>IFERROR(VLOOKUP(BE177,'Начисление очков 2024'!$G$4:$H$69,2,FALSE),0)</f>
        <v>0</v>
      </c>
      <c r="BG177" s="6" t="s">
        <v>572</v>
      </c>
      <c r="BH177" s="28">
        <f>IFERROR(VLOOKUP(BG177,'Начисление очков 2024'!$Q$4:$R$69,2,FALSE),0)</f>
        <v>0</v>
      </c>
      <c r="BI177" s="32" t="s">
        <v>572</v>
      </c>
      <c r="BJ177" s="31">
        <f>IFERROR(VLOOKUP(BI177,'Начисление очков 2024'!$AA$4:$AB$69,2,FALSE),0)</f>
        <v>0</v>
      </c>
      <c r="BK177" s="6" t="s">
        <v>572</v>
      </c>
      <c r="BL177" s="28">
        <f>IFERROR(VLOOKUP(BK177,'Начисление очков 2023'!$V$4:$W$69,2,FALSE),0)</f>
        <v>0</v>
      </c>
      <c r="BM177" s="32" t="s">
        <v>572</v>
      </c>
      <c r="BN177" s="31">
        <f>ROUND(IFERROR(VLOOKUP(BM177,'Начисление очков 2023'!$L$4:$M$69,2,FALSE),0)/4,0)</f>
        <v>0</v>
      </c>
      <c r="BO177" s="6" t="s">
        <v>572</v>
      </c>
      <c r="BP177" s="28">
        <f>IFERROR(VLOOKUP(BO177,'Начисление очков 2023'!$AA$4:$AB$69,2,FALSE),0)</f>
        <v>0</v>
      </c>
      <c r="BQ177" s="32" t="s">
        <v>572</v>
      </c>
      <c r="BR177" s="31">
        <f>ROUND(IFERROR(VLOOKUP(BQ177,'Начисление очков 2023'!$L$4:$M$69,2,FALSE),0)/4,0)</f>
        <v>0</v>
      </c>
      <c r="BS177" s="6">
        <v>16</v>
      </c>
      <c r="BT177" s="28">
        <f>IFERROR(VLOOKUP(BS177,'Начисление очков 2023'!$AA$4:$AB$69,2,FALSE),0)</f>
        <v>7</v>
      </c>
      <c r="BU177" s="32" t="s">
        <v>572</v>
      </c>
      <c r="BV177" s="31">
        <f>IFERROR(VLOOKUP(BU177,'Начисление очков 2023'!$L$4:$M$69,2,FALSE),0)</f>
        <v>0</v>
      </c>
      <c r="BW177" s="6">
        <v>20</v>
      </c>
      <c r="BX177" s="28">
        <f>IFERROR(VLOOKUP(BW177,'Начисление очков 2023'!$AA$4:$AB$69,2,FALSE),0)</f>
        <v>4</v>
      </c>
      <c r="BY177" s="32">
        <v>16</v>
      </c>
      <c r="BZ177" s="31">
        <f>IFERROR(VLOOKUP(BY177,'Начисление очков 2023'!$AF$4:$AG$69,2,FALSE),0)</f>
        <v>4</v>
      </c>
      <c r="CA177" s="6" t="s">
        <v>572</v>
      </c>
      <c r="CB177" s="28">
        <f>IFERROR(VLOOKUP(CA177,'Начисление очков 2023'!$V$4:$W$69,2,FALSE),0)</f>
        <v>0</v>
      </c>
      <c r="CC177" s="32" t="s">
        <v>572</v>
      </c>
      <c r="CD177" s="31">
        <f>IFERROR(VLOOKUP(CC177,'Начисление очков 2023'!$AA$4:$AB$69,2,FALSE),0)</f>
        <v>0</v>
      </c>
      <c r="CE177" s="47"/>
      <c r="CF177" s="96"/>
      <c r="CG177" s="32">
        <v>16</v>
      </c>
      <c r="CH177" s="31">
        <f>IFERROR(VLOOKUP(CG177,'Начисление очков 2023'!$AA$4:$AB$69,2,FALSE),0)</f>
        <v>7</v>
      </c>
      <c r="CI177" s="6" t="s">
        <v>572</v>
      </c>
      <c r="CJ177" s="28">
        <f>IFERROR(VLOOKUP(CI177,'Начисление очков 2023_1'!$B$4:$C$117,2,FALSE),0)</f>
        <v>0</v>
      </c>
      <c r="CK177" s="32">
        <v>48</v>
      </c>
      <c r="CL177" s="31">
        <f>IFERROR(VLOOKUP(CK177,'Начисление очков 2023'!$V$4:$W$69,2,FALSE),0)</f>
        <v>2</v>
      </c>
      <c r="CM177" s="6">
        <v>8</v>
      </c>
      <c r="CN177" s="28">
        <f>IFERROR(VLOOKUP(CM177,'Начисление очков 2023'!$AF$4:$AG$69,2,FALSE),0)</f>
        <v>7</v>
      </c>
      <c r="CO177" s="32" t="s">
        <v>572</v>
      </c>
      <c r="CP177" s="31">
        <f>IFERROR(VLOOKUP(CO177,'Начисление очков 2023'!$G$4:$H$69,2,FALSE),0)</f>
        <v>0</v>
      </c>
      <c r="CQ177" s="6">
        <v>24</v>
      </c>
      <c r="CR177" s="28">
        <f>IFERROR(VLOOKUP(CQ177,'Начисление очков 2023'!$AA$4:$AB$69,2,FALSE),0)</f>
        <v>3</v>
      </c>
      <c r="CS177" s="32" t="s">
        <v>572</v>
      </c>
      <c r="CT177" s="31">
        <f>IFERROR(VLOOKUP(CS177,'Начисление очков 2023'!$Q$4:$R$69,2,FALSE),0)</f>
        <v>0</v>
      </c>
      <c r="CU177" s="6">
        <v>24</v>
      </c>
      <c r="CV177" s="28">
        <f>IFERROR(VLOOKUP(CU177,'Начисление очков 2023'!$AF$4:$AG$69,2,FALSE),0)</f>
        <v>1</v>
      </c>
      <c r="CW177" s="32">
        <v>24</v>
      </c>
      <c r="CX177" s="31">
        <f>IFERROR(VLOOKUP(CW177,'Начисление очков 2023'!$AA$4:$AB$69,2,FALSE),0)</f>
        <v>3</v>
      </c>
      <c r="CY177" s="6" t="s">
        <v>572</v>
      </c>
      <c r="CZ177" s="28">
        <f>IFERROR(VLOOKUP(CY177,'Начисление очков 2023'!$AA$4:$AB$69,2,FALSE),0)</f>
        <v>0</v>
      </c>
      <c r="DA177" s="32" t="s">
        <v>572</v>
      </c>
      <c r="DB177" s="31">
        <f>IFERROR(VLOOKUP(DA177,'Начисление очков 2023'!$L$4:$M$69,2,FALSE),0)</f>
        <v>0</v>
      </c>
      <c r="DC177" s="6" t="s">
        <v>572</v>
      </c>
      <c r="DD177" s="28">
        <f>IFERROR(VLOOKUP(DC177,'Начисление очков 2023'!$L$4:$M$69,2,FALSE),0)</f>
        <v>0</v>
      </c>
      <c r="DE177" s="32" t="s">
        <v>572</v>
      </c>
      <c r="DF177" s="31">
        <f>IFERROR(VLOOKUP(DE177,'Начисление очков 2023'!$G$4:$H$69,2,FALSE),0)</f>
        <v>0</v>
      </c>
      <c r="DG177" s="6" t="s">
        <v>572</v>
      </c>
      <c r="DH177" s="28">
        <f>IFERROR(VLOOKUP(DG177,'Начисление очков 2023'!$AA$4:$AB$69,2,FALSE),0)</f>
        <v>0</v>
      </c>
      <c r="DI177" s="32" t="s">
        <v>572</v>
      </c>
      <c r="DJ177" s="31">
        <f>IFERROR(VLOOKUP(DI177,'Начисление очков 2023'!$AF$4:$AG$69,2,FALSE),0)</f>
        <v>0</v>
      </c>
      <c r="DK177" s="6" t="s">
        <v>572</v>
      </c>
      <c r="DL177" s="28">
        <f>IFERROR(VLOOKUP(DK177,'Начисление очков 2023'!$V$4:$W$69,2,FALSE),0)</f>
        <v>0</v>
      </c>
      <c r="DM177" s="32" t="s">
        <v>572</v>
      </c>
      <c r="DN177" s="31">
        <f>IFERROR(VLOOKUP(DM177,'Начисление очков 2023'!$Q$4:$R$69,2,FALSE),0)</f>
        <v>0</v>
      </c>
      <c r="DO177" s="6" t="s">
        <v>572</v>
      </c>
      <c r="DP177" s="28">
        <f>IFERROR(VLOOKUP(DO177,'Начисление очков 2023'!$AA$4:$AB$69,2,FALSE),0)</f>
        <v>0</v>
      </c>
      <c r="DQ177" s="32" t="s">
        <v>572</v>
      </c>
      <c r="DR177" s="31">
        <f>IFERROR(VLOOKUP(DQ177,'Начисление очков 2023'!$AA$4:$AB$69,2,FALSE),0)</f>
        <v>0</v>
      </c>
      <c r="DS177" s="6">
        <v>32</v>
      </c>
      <c r="DT177" s="28">
        <f>IFERROR(VLOOKUP(DS177,'Начисление очков 2023'!$AA$4:$AB$69,2,FALSE),0)</f>
        <v>2</v>
      </c>
      <c r="DU177" s="32" t="s">
        <v>572</v>
      </c>
      <c r="DV177" s="31">
        <f>IFERROR(VLOOKUP(DU177,'Начисление очков 2023'!$AF$4:$AG$69,2,FALSE),0)</f>
        <v>0</v>
      </c>
      <c r="DW177" s="6" t="s">
        <v>572</v>
      </c>
      <c r="DX177" s="28">
        <f>IFERROR(VLOOKUP(DW177,'Начисление очков 2023'!$AA$4:$AB$69,2,FALSE),0)</f>
        <v>0</v>
      </c>
      <c r="DY177" s="32" t="s">
        <v>572</v>
      </c>
      <c r="DZ177" s="31">
        <f>IFERROR(VLOOKUP(DY177,'Начисление очков 2023'!$B$4:$C$69,2,FALSE),0)</f>
        <v>0</v>
      </c>
      <c r="EA177" s="6">
        <v>32</v>
      </c>
      <c r="EB177" s="28">
        <f>IFERROR(VLOOKUP(EA177,'Начисление очков 2023'!$AA$4:$AB$69,2,FALSE),0)</f>
        <v>2</v>
      </c>
      <c r="EC177" s="32" t="s">
        <v>572</v>
      </c>
      <c r="ED177" s="31">
        <f>IFERROR(VLOOKUP(EC177,'Начисление очков 2023'!$V$4:$W$69,2,FALSE),0)</f>
        <v>0</v>
      </c>
      <c r="EE177" s="6" t="s">
        <v>572</v>
      </c>
      <c r="EF177" s="28">
        <f>IFERROR(VLOOKUP(EE177,'Начисление очков 2023'!$AA$4:$AB$69,2,FALSE),0)</f>
        <v>0</v>
      </c>
      <c r="EG177" s="32" t="s">
        <v>572</v>
      </c>
      <c r="EH177" s="31">
        <f>IFERROR(VLOOKUP(EG177,'Начисление очков 2023'!$AA$4:$AB$69,2,FALSE),0)</f>
        <v>0</v>
      </c>
      <c r="EI177" s="6" t="s">
        <v>572</v>
      </c>
      <c r="EJ177" s="28">
        <f>IFERROR(VLOOKUP(EI177,'Начисление очков 2023'!$G$4:$H$69,2,FALSE),0)</f>
        <v>0</v>
      </c>
      <c r="EK177" s="32">
        <v>32</v>
      </c>
      <c r="EL177" s="31">
        <f>IFERROR(VLOOKUP(EK177,'Начисление очков 2023'!$V$4:$W$69,2,FALSE),0)</f>
        <v>5</v>
      </c>
      <c r="EM177" s="6" t="s">
        <v>572</v>
      </c>
      <c r="EN177" s="28">
        <f>IFERROR(VLOOKUP(EM177,'Начисление очков 2023'!$B$4:$C$101,2,FALSE),0)</f>
        <v>0</v>
      </c>
      <c r="EO177" s="32" t="s">
        <v>572</v>
      </c>
      <c r="EP177" s="31">
        <f>IFERROR(VLOOKUP(EO177,'Начисление очков 2023'!$AA$4:$AB$69,2,FALSE),0)</f>
        <v>0</v>
      </c>
      <c r="EQ177" s="6" t="s">
        <v>572</v>
      </c>
      <c r="ER177" s="28">
        <f>IFERROR(VLOOKUP(EQ177,'Начисление очков 2023'!$AF$4:$AG$69,2,FALSE),0)</f>
        <v>0</v>
      </c>
      <c r="ES177" s="32" t="s">
        <v>572</v>
      </c>
      <c r="ET177" s="31">
        <f>IFERROR(VLOOKUP(ES177,'Начисление очков 2023'!$B$4:$C$101,2,FALSE),0)</f>
        <v>0</v>
      </c>
      <c r="EU177" s="6" t="s">
        <v>572</v>
      </c>
      <c r="EV177" s="28">
        <f>IFERROR(VLOOKUP(EU177,'Начисление очков 2023'!$G$4:$H$69,2,FALSE),0)</f>
        <v>0</v>
      </c>
      <c r="EW177" s="32" t="s">
        <v>572</v>
      </c>
      <c r="EX177" s="31">
        <f>IFERROR(VLOOKUP(EW177,'Начисление очков 2023'!$AA$4:$AB$69,2,FALSE),0)</f>
        <v>0</v>
      </c>
      <c r="EY177" s="6" t="s">
        <v>572</v>
      </c>
      <c r="EZ177" s="28">
        <f>IFERROR(VLOOKUP(EY177,'Начисление очков 2023'!$AA$4:$AB$69,2,FALSE),0)</f>
        <v>0</v>
      </c>
      <c r="FA177" s="32" t="s">
        <v>572</v>
      </c>
      <c r="FB177" s="31">
        <f>IFERROR(VLOOKUP(FA177,'Начисление очков 2023'!$L$4:$M$69,2,FALSE),0)</f>
        <v>0</v>
      </c>
      <c r="FC177" s="6">
        <v>32</v>
      </c>
      <c r="FD177" s="28">
        <f>IFERROR(VLOOKUP(FC177,'Начисление очков 2023'!$AF$4:$AG$69,2,FALSE),0)</f>
        <v>1</v>
      </c>
      <c r="FE177" s="32" t="s">
        <v>572</v>
      </c>
      <c r="FF177" s="31">
        <f>IFERROR(VLOOKUP(FE177,'Начисление очков 2023'!$AA$4:$AB$69,2,FALSE),0)</f>
        <v>0</v>
      </c>
      <c r="FG177" s="6" t="s">
        <v>572</v>
      </c>
      <c r="FH177" s="28">
        <f>IFERROR(VLOOKUP(FG177,'Начисление очков 2023'!$G$4:$H$69,2,FALSE),0)</f>
        <v>0</v>
      </c>
      <c r="FI177" s="32" t="s">
        <v>572</v>
      </c>
      <c r="FJ177" s="31">
        <f>IFERROR(VLOOKUP(FI177,'Начисление очков 2023'!$AA$4:$AB$69,2,FALSE),0)</f>
        <v>0</v>
      </c>
      <c r="FK177" s="6" t="s">
        <v>572</v>
      </c>
      <c r="FL177" s="28">
        <f>IFERROR(VLOOKUP(FK177,'Начисление очков 2023'!$AA$4:$AB$69,2,FALSE),0)</f>
        <v>0</v>
      </c>
      <c r="FM177" s="32">
        <v>24</v>
      </c>
      <c r="FN177" s="31">
        <f>IFERROR(VLOOKUP(FM177,'Начисление очков 2023'!$AA$4:$AB$69,2,FALSE),0)</f>
        <v>3</v>
      </c>
      <c r="FO177" s="6">
        <v>16</v>
      </c>
      <c r="FP177" s="28">
        <f>IFERROR(VLOOKUP(FO177,'Начисление очков 2023'!$AF$4:$AG$69,2,FALSE),0)</f>
        <v>4</v>
      </c>
      <c r="FQ177" s="109">
        <v>168</v>
      </c>
      <c r="FR177" s="110">
        <v>-1</v>
      </c>
      <c r="FS177" s="110"/>
      <c r="FT177" s="109">
        <v>3</v>
      </c>
      <c r="FU177" s="111"/>
      <c r="FV177" s="108">
        <v>56</v>
      </c>
      <c r="FW177" s="106">
        <v>0</v>
      </c>
      <c r="FX177" s="107" t="s">
        <v>563</v>
      </c>
      <c r="FY177" s="108">
        <v>97</v>
      </c>
      <c r="FZ177" s="127">
        <v>24</v>
      </c>
      <c r="GA177" s="121">
        <f>IFERROR(VLOOKUP(FZ177,'Начисление очков 2023'!$AA$4:$AB$69,2,FALSE),0)</f>
        <v>3</v>
      </c>
    </row>
    <row r="178" spans="1:183" ht="15.95" customHeight="1" x14ac:dyDescent="0.25">
      <c r="B178" s="6" t="str">
        <f>IFERROR(INDEX('Ласт турнир'!$A$1:$A$96,MATCH($D178,'Ласт турнир'!$B$1:$B$96,0)),"")</f>
        <v/>
      </c>
      <c r="D178" s="39" t="s">
        <v>411</v>
      </c>
      <c r="E178" s="40">
        <f>E177+1</f>
        <v>169</v>
      </c>
      <c r="F178" s="59" t="str">
        <f>IF(FQ178=0," ",IF(FQ178-E178=0," ",FQ178-E178))</f>
        <v xml:space="preserve"> </v>
      </c>
      <c r="G178" s="44"/>
      <c r="H178" s="54">
        <v>4</v>
      </c>
      <c r="I178" s="134"/>
      <c r="J178" s="139">
        <f>AB178+AP178+BB178+BN178+BR178+SUMPRODUCT(LARGE((T178,V178,X178,Z178,AD178,AF178,AH178,AJ178,AL178,AN178,AR178,AT178,AV178,AX178,AZ178,BD178,BF178,BH178,BJ178,BL178,BP178,BT178,BV178,BX178,BZ178,CB178,CD178,CF178,CH178,CJ178,CL178,CN178,CP178,CR178,CT178,CV178,CX178,CZ178,DB178,DD178,DF178,DH178,DJ178,DL178,DN178,DP178,DR178,DT178,DV178,DX178,DZ178,EB178,ED178,EF178,EH178,EJ178,EL178,EN178,EP178,ER178,ET178,EV178,EX178,EZ178,FB178,FD178,FF178,FH178,FJ178,FL178,FN178,FP178),{1,2,3,4,5,6,7,8}))</f>
        <v>54</v>
      </c>
      <c r="K178" s="135">
        <f>J178-FV178</f>
        <v>0</v>
      </c>
      <c r="L178" s="140" t="str">
        <f>IF(SUMIF(S178:FP178,"&lt;0")&lt;&gt;0,SUMIF(S178:FP178,"&lt;0")*(-1)," ")</f>
        <v xml:space="preserve"> </v>
      </c>
      <c r="M178" s="141">
        <f>T178+V178+X178+Z178+AB178+AD178+AF178+AH178+AJ178+AL178+AN178+AP178+AR178+AT178+AV178+AX178+AZ178+BB178+BD178+BF178+BH178+BJ178+BL178+BN178+BP178+BR178+BT178+BV178+BX178+BZ178+CB178+CD178+CF178+CH178+CJ178+CL178+CN178+CP178+CR178+CT178+CV178+CX178+CZ178+DB178+DD178+DF178+DH178+DJ178+DL178+DN178+DP178+DR178+DT178+DV178+DX178+DZ178+EB178+ED178+EF178+EH178+EJ178+EL178+EN178+EP178+ER178+ET178+EV178+EX178+EZ178+FB178+FD178+FF178+FH178+FJ178+FL178+FN178+FP178</f>
        <v>54</v>
      </c>
      <c r="N178" s="135">
        <f>M178-FY178</f>
        <v>0</v>
      </c>
      <c r="O178" s="136">
        <f>ROUNDUP(COUNTIF(S178:FP178,"&gt; 0")/2,0)</f>
        <v>5</v>
      </c>
      <c r="P178" s="142">
        <f>IF(O178=0,"-",IF(O178-R178&gt;8,J178/(8+R178),J178/O178))</f>
        <v>10.8</v>
      </c>
      <c r="Q178" s="145">
        <f>IF(OR(M178=0,O178=0),"-",M178/O178)</f>
        <v>10.8</v>
      </c>
      <c r="R178" s="150">
        <f>+IF(AA178="",0,1)+IF(AO178="",0,1)++IF(BA178="",0,1)+IF(BM178="",0,1)+IF(BQ178="",0,1)</f>
        <v>1</v>
      </c>
      <c r="S178" s="6" t="s">
        <v>572</v>
      </c>
      <c r="T178" s="28">
        <f>IFERROR(VLOOKUP(S178,'Начисление очков 2024'!$AA$4:$AB$69,2,FALSE),0)</f>
        <v>0</v>
      </c>
      <c r="U178" s="32" t="s">
        <v>572</v>
      </c>
      <c r="V178" s="31">
        <f>IFERROR(VLOOKUP(U178,'Начисление очков 2024'!$AA$4:$AB$69,2,FALSE),0)</f>
        <v>0</v>
      </c>
      <c r="W178" s="6" t="s">
        <v>572</v>
      </c>
      <c r="X178" s="28">
        <f>IFERROR(VLOOKUP(W178,'Начисление очков 2024'!$L$4:$M$69,2,FALSE),0)</f>
        <v>0</v>
      </c>
      <c r="Y178" s="32" t="s">
        <v>572</v>
      </c>
      <c r="Z178" s="31">
        <f>IFERROR(VLOOKUP(Y178,'Начисление очков 2024'!$AA$4:$AB$69,2,FALSE),0)</f>
        <v>0</v>
      </c>
      <c r="AA178" s="6" t="s">
        <v>572</v>
      </c>
      <c r="AB178" s="28">
        <f>ROUND(IFERROR(VLOOKUP(AA178,'Начисление очков 2024'!$L$4:$M$69,2,FALSE),0)/4,0)</f>
        <v>0</v>
      </c>
      <c r="AC178" s="32">
        <v>8</v>
      </c>
      <c r="AD178" s="31">
        <f>IFERROR(VLOOKUP(AC178,'Начисление очков 2024'!$AA$4:$AB$69,2,FALSE),0)</f>
        <v>10</v>
      </c>
      <c r="AE178" s="6" t="s">
        <v>572</v>
      </c>
      <c r="AF178" s="28">
        <f>IFERROR(VLOOKUP(AE178,'Начисление очков 2024'!$AA$4:$AB$69,2,FALSE),0)</f>
        <v>0</v>
      </c>
      <c r="AG178" s="32" t="s">
        <v>572</v>
      </c>
      <c r="AH178" s="31">
        <f>IFERROR(VLOOKUP(AG178,'Начисление очков 2024'!$Q$4:$R$69,2,FALSE),0)</f>
        <v>0</v>
      </c>
      <c r="AI178" s="6" t="s">
        <v>572</v>
      </c>
      <c r="AJ178" s="28">
        <f>IFERROR(VLOOKUP(AI178,'Начисление очков 2024'!$AA$4:$AB$69,2,FALSE),0)</f>
        <v>0</v>
      </c>
      <c r="AK178" s="32" t="s">
        <v>572</v>
      </c>
      <c r="AL178" s="31">
        <f>IFERROR(VLOOKUP(AK178,'Начисление очков 2024'!$AA$4:$AB$69,2,FALSE),0)</f>
        <v>0</v>
      </c>
      <c r="AM178" s="6" t="s">
        <v>572</v>
      </c>
      <c r="AN178" s="28">
        <f>IFERROR(VLOOKUP(AM178,'Начисление очков 2023'!$AF$4:$AG$69,2,FALSE),0)</f>
        <v>0</v>
      </c>
      <c r="AO178" s="32" t="s">
        <v>572</v>
      </c>
      <c r="AP178" s="31">
        <f>ROUND(IFERROR(VLOOKUP(AO178,'Начисление очков 2024'!$G$4:$H$69,2,FALSE),0)/4,0)</f>
        <v>0</v>
      </c>
      <c r="AQ178" s="6" t="s">
        <v>572</v>
      </c>
      <c r="AR178" s="28">
        <f>IFERROR(VLOOKUP(AQ178,'Начисление очков 2024'!$AA$4:$AB$69,2,FALSE),0)</f>
        <v>0</v>
      </c>
      <c r="AS178" s="32" t="s">
        <v>572</v>
      </c>
      <c r="AT178" s="31">
        <f>IFERROR(VLOOKUP(AS178,'Начисление очков 2024'!$G$4:$H$69,2,FALSE),0)</f>
        <v>0</v>
      </c>
      <c r="AU178" s="6" t="s">
        <v>572</v>
      </c>
      <c r="AV178" s="28">
        <f>IFERROR(VLOOKUP(AU178,'Начисление очков 2023'!$V$4:$W$69,2,FALSE),0)</f>
        <v>0</v>
      </c>
      <c r="AW178" s="32" t="s">
        <v>572</v>
      </c>
      <c r="AX178" s="31">
        <f>IFERROR(VLOOKUP(AW178,'Начисление очков 2024'!$Q$4:$R$69,2,FALSE),0)</f>
        <v>0</v>
      </c>
      <c r="AY178" s="6" t="s">
        <v>572</v>
      </c>
      <c r="AZ178" s="28">
        <f>IFERROR(VLOOKUP(AY178,'Начисление очков 2024'!$AA$4:$AB$69,2,FALSE),0)</f>
        <v>0</v>
      </c>
      <c r="BA178" s="32" t="s">
        <v>572</v>
      </c>
      <c r="BB178" s="31">
        <f>ROUND(IFERROR(VLOOKUP(BA178,'Начисление очков 2024'!$G$4:$H$69,2,FALSE),0)/4,0)</f>
        <v>0</v>
      </c>
      <c r="BC178" s="6" t="s">
        <v>572</v>
      </c>
      <c r="BD178" s="28">
        <f>IFERROR(VLOOKUP(BC178,'Начисление очков 2023'!$AA$4:$AB$69,2,FALSE),0)</f>
        <v>0</v>
      </c>
      <c r="BE178" s="32" t="s">
        <v>572</v>
      </c>
      <c r="BF178" s="31">
        <f>IFERROR(VLOOKUP(BE178,'Начисление очков 2024'!$G$4:$H$69,2,FALSE),0)</f>
        <v>0</v>
      </c>
      <c r="BG178" s="6" t="s">
        <v>572</v>
      </c>
      <c r="BH178" s="28">
        <f>IFERROR(VLOOKUP(BG178,'Начисление очков 2024'!$Q$4:$R$69,2,FALSE),0)</f>
        <v>0</v>
      </c>
      <c r="BI178" s="32" t="s">
        <v>572</v>
      </c>
      <c r="BJ178" s="31">
        <f>IFERROR(VLOOKUP(BI178,'Начисление очков 2024'!$AA$4:$AB$69,2,FALSE),0)</f>
        <v>0</v>
      </c>
      <c r="BK178" s="6" t="s">
        <v>572</v>
      </c>
      <c r="BL178" s="28">
        <f>IFERROR(VLOOKUP(BK178,'Начисление очков 2023'!$V$4:$W$69,2,FALSE),0)</f>
        <v>0</v>
      </c>
      <c r="BM178" s="32">
        <v>18</v>
      </c>
      <c r="BN178" s="31">
        <f>ROUND(IFERROR(VLOOKUP(BM178,'Начисление очков 2023'!$L$4:$M$69,2,FALSE),0)/4,0)</f>
        <v>6</v>
      </c>
      <c r="BO178" s="6" t="s">
        <v>572</v>
      </c>
      <c r="BP178" s="28">
        <f>IFERROR(VLOOKUP(BO178,'Начисление очков 2023'!$AA$4:$AB$69,2,FALSE),0)</f>
        <v>0</v>
      </c>
      <c r="BQ178" s="32" t="s">
        <v>572</v>
      </c>
      <c r="BR178" s="31">
        <f>ROUND(IFERROR(VLOOKUP(BQ178,'Начисление очков 2023'!$L$4:$M$69,2,FALSE),0)/4,0)</f>
        <v>0</v>
      </c>
      <c r="BS178" s="6" t="s">
        <v>572</v>
      </c>
      <c r="BT178" s="28">
        <f>IFERROR(VLOOKUP(BS178,'Начисление очков 2023'!$AA$4:$AB$69,2,FALSE),0)</f>
        <v>0</v>
      </c>
      <c r="BU178" s="32" t="s">
        <v>572</v>
      </c>
      <c r="BV178" s="31">
        <f>IFERROR(VLOOKUP(BU178,'Начисление очков 2023'!$L$4:$M$69,2,FALSE),0)</f>
        <v>0</v>
      </c>
      <c r="BW178" s="6" t="s">
        <v>572</v>
      </c>
      <c r="BX178" s="28">
        <f>IFERROR(VLOOKUP(BW178,'Начисление очков 2023'!$AA$4:$AB$69,2,FALSE),0)</f>
        <v>0</v>
      </c>
      <c r="BY178" s="32" t="s">
        <v>572</v>
      </c>
      <c r="BZ178" s="31">
        <f>IFERROR(VLOOKUP(BY178,'Начисление очков 2023'!$AF$4:$AG$69,2,FALSE),0)</f>
        <v>0</v>
      </c>
      <c r="CA178" s="6" t="s">
        <v>572</v>
      </c>
      <c r="CB178" s="28">
        <f>IFERROR(VLOOKUP(CA178,'Начисление очков 2023'!$V$4:$W$69,2,FALSE),0)</f>
        <v>0</v>
      </c>
      <c r="CC178" s="32" t="s">
        <v>572</v>
      </c>
      <c r="CD178" s="31">
        <f>IFERROR(VLOOKUP(CC178,'Начисление очков 2023'!$AA$4:$AB$69,2,FALSE),0)</f>
        <v>0</v>
      </c>
      <c r="CE178" s="47"/>
      <c r="CF178" s="96"/>
      <c r="CG178" s="32" t="s">
        <v>572</v>
      </c>
      <c r="CH178" s="31">
        <f>IFERROR(VLOOKUP(CG178,'Начисление очков 2023'!$AA$4:$AB$69,2,FALSE),0)</f>
        <v>0</v>
      </c>
      <c r="CI178" s="6" t="s">
        <v>572</v>
      </c>
      <c r="CJ178" s="28">
        <f>IFERROR(VLOOKUP(CI178,'Начисление очков 2023_1'!$B$4:$C$117,2,FALSE),0)</f>
        <v>0</v>
      </c>
      <c r="CK178" s="32" t="s">
        <v>572</v>
      </c>
      <c r="CL178" s="31">
        <f>IFERROR(VLOOKUP(CK178,'Начисление очков 2023'!$V$4:$W$69,2,FALSE),0)</f>
        <v>0</v>
      </c>
      <c r="CM178" s="6" t="s">
        <v>572</v>
      </c>
      <c r="CN178" s="28">
        <f>IFERROR(VLOOKUP(CM178,'Начисление очков 2023'!$AF$4:$AG$69,2,FALSE),0)</f>
        <v>0</v>
      </c>
      <c r="CO178" s="32" t="s">
        <v>572</v>
      </c>
      <c r="CP178" s="31">
        <f>IFERROR(VLOOKUP(CO178,'Начисление очков 2023'!$G$4:$H$69,2,FALSE),0)</f>
        <v>0</v>
      </c>
      <c r="CQ178" s="6" t="s">
        <v>572</v>
      </c>
      <c r="CR178" s="28">
        <f>IFERROR(VLOOKUP(CQ178,'Начисление очков 2023'!$AA$4:$AB$69,2,FALSE),0)</f>
        <v>0</v>
      </c>
      <c r="CS178" s="32" t="s">
        <v>572</v>
      </c>
      <c r="CT178" s="31">
        <f>IFERROR(VLOOKUP(CS178,'Начисление очков 2023'!$Q$4:$R$69,2,FALSE),0)</f>
        <v>0</v>
      </c>
      <c r="CU178" s="6" t="s">
        <v>572</v>
      </c>
      <c r="CV178" s="28">
        <f>IFERROR(VLOOKUP(CU178,'Начисление очков 2023'!$AF$4:$AG$69,2,FALSE),0)</f>
        <v>0</v>
      </c>
      <c r="CW178" s="32" t="s">
        <v>572</v>
      </c>
      <c r="CX178" s="31">
        <f>IFERROR(VLOOKUP(CW178,'Начисление очков 2023'!$AA$4:$AB$69,2,FALSE),0)</f>
        <v>0</v>
      </c>
      <c r="CY178" s="6" t="s">
        <v>572</v>
      </c>
      <c r="CZ178" s="28">
        <f>IFERROR(VLOOKUP(CY178,'Начисление очков 2023'!$AA$4:$AB$69,2,FALSE),0)</f>
        <v>0</v>
      </c>
      <c r="DA178" s="32" t="s">
        <v>572</v>
      </c>
      <c r="DB178" s="31">
        <f>IFERROR(VLOOKUP(DA178,'Начисление очков 2023'!$L$4:$M$69,2,FALSE),0)</f>
        <v>0</v>
      </c>
      <c r="DC178" s="6" t="s">
        <v>572</v>
      </c>
      <c r="DD178" s="28">
        <f>IFERROR(VLOOKUP(DC178,'Начисление очков 2023'!$L$4:$M$69,2,FALSE),0)</f>
        <v>0</v>
      </c>
      <c r="DE178" s="32" t="s">
        <v>572</v>
      </c>
      <c r="DF178" s="31">
        <f>IFERROR(VLOOKUP(DE178,'Начисление очков 2023'!$G$4:$H$69,2,FALSE),0)</f>
        <v>0</v>
      </c>
      <c r="DG178" s="6" t="s">
        <v>572</v>
      </c>
      <c r="DH178" s="28">
        <f>IFERROR(VLOOKUP(DG178,'Начисление очков 2023'!$AA$4:$AB$69,2,FALSE),0)</f>
        <v>0</v>
      </c>
      <c r="DI178" s="32" t="s">
        <v>572</v>
      </c>
      <c r="DJ178" s="31">
        <f>IFERROR(VLOOKUP(DI178,'Начисление очков 2023'!$AF$4:$AG$69,2,FALSE),0)</f>
        <v>0</v>
      </c>
      <c r="DK178" s="6" t="s">
        <v>572</v>
      </c>
      <c r="DL178" s="28">
        <f>IFERROR(VLOOKUP(DK178,'Начисление очков 2023'!$V$4:$W$69,2,FALSE),0)</f>
        <v>0</v>
      </c>
      <c r="DM178" s="32" t="s">
        <v>572</v>
      </c>
      <c r="DN178" s="31">
        <f>IFERROR(VLOOKUP(DM178,'Начисление очков 2023'!$Q$4:$R$69,2,FALSE),0)</f>
        <v>0</v>
      </c>
      <c r="DO178" s="6" t="s">
        <v>572</v>
      </c>
      <c r="DP178" s="28">
        <f>IFERROR(VLOOKUP(DO178,'Начисление очков 2023'!$AA$4:$AB$69,2,FALSE),0)</f>
        <v>0</v>
      </c>
      <c r="DQ178" s="32" t="s">
        <v>572</v>
      </c>
      <c r="DR178" s="31">
        <f>IFERROR(VLOOKUP(DQ178,'Начисление очков 2023'!$AA$4:$AB$69,2,FALSE),0)</f>
        <v>0</v>
      </c>
      <c r="DS178" s="6" t="s">
        <v>572</v>
      </c>
      <c r="DT178" s="28">
        <f>IFERROR(VLOOKUP(DS178,'Начисление очков 2023'!$AA$4:$AB$69,2,FALSE),0)</f>
        <v>0</v>
      </c>
      <c r="DU178" s="32" t="s">
        <v>572</v>
      </c>
      <c r="DV178" s="31">
        <f>IFERROR(VLOOKUP(DU178,'Начисление очков 2023'!$AF$4:$AG$69,2,FALSE),0)</f>
        <v>0</v>
      </c>
      <c r="DW178" s="6" t="s">
        <v>572</v>
      </c>
      <c r="DX178" s="28">
        <f>IFERROR(VLOOKUP(DW178,'Начисление очков 2023'!$AA$4:$AB$69,2,FALSE),0)</f>
        <v>0</v>
      </c>
      <c r="DY178" s="32" t="s">
        <v>572</v>
      </c>
      <c r="DZ178" s="31">
        <f>IFERROR(VLOOKUP(DY178,'Начисление очков 2023'!$B$4:$C$69,2,FALSE),0)</f>
        <v>0</v>
      </c>
      <c r="EA178" s="6" t="s">
        <v>572</v>
      </c>
      <c r="EB178" s="28">
        <f>IFERROR(VLOOKUP(EA178,'Начисление очков 2023'!$AA$4:$AB$69,2,FALSE),0)</f>
        <v>0</v>
      </c>
      <c r="EC178" s="32" t="s">
        <v>572</v>
      </c>
      <c r="ED178" s="31">
        <f>IFERROR(VLOOKUP(EC178,'Начисление очков 2023'!$V$4:$W$69,2,FALSE),0)</f>
        <v>0</v>
      </c>
      <c r="EE178" s="6" t="s">
        <v>572</v>
      </c>
      <c r="EF178" s="28">
        <f>IFERROR(VLOOKUP(EE178,'Начисление очков 2023'!$AA$4:$AB$69,2,FALSE),0)</f>
        <v>0</v>
      </c>
      <c r="EG178" s="32" t="s">
        <v>572</v>
      </c>
      <c r="EH178" s="31">
        <f>IFERROR(VLOOKUP(EG178,'Начисление очков 2023'!$AA$4:$AB$69,2,FALSE),0)</f>
        <v>0</v>
      </c>
      <c r="EI178" s="6" t="s">
        <v>572</v>
      </c>
      <c r="EJ178" s="28">
        <f>IFERROR(VLOOKUP(EI178,'Начисление очков 2023'!$G$4:$H$69,2,FALSE),0)</f>
        <v>0</v>
      </c>
      <c r="EK178" s="32" t="s">
        <v>572</v>
      </c>
      <c r="EL178" s="31">
        <f>IFERROR(VLOOKUP(EK178,'Начисление очков 2023'!$V$4:$W$69,2,FALSE),0)</f>
        <v>0</v>
      </c>
      <c r="EM178" s="6">
        <v>64</v>
      </c>
      <c r="EN178" s="28">
        <f>IFERROR(VLOOKUP(EM178,'Начисление очков 2023'!$B$4:$C$101,2,FALSE),0)</f>
        <v>14</v>
      </c>
      <c r="EO178" s="32" t="s">
        <v>572</v>
      </c>
      <c r="EP178" s="31">
        <f>IFERROR(VLOOKUP(EO178,'Начисление очков 2023'!$AA$4:$AB$69,2,FALSE),0)</f>
        <v>0</v>
      </c>
      <c r="EQ178" s="6" t="s">
        <v>572</v>
      </c>
      <c r="ER178" s="28">
        <f>IFERROR(VLOOKUP(EQ178,'Начисление очков 2023'!$AF$4:$AG$69,2,FALSE),0)</f>
        <v>0</v>
      </c>
      <c r="ES178" s="32">
        <v>60</v>
      </c>
      <c r="ET178" s="31">
        <f>IFERROR(VLOOKUP(ES178,'Начисление очков 2023'!$B$4:$C$101,2,FALSE),0)</f>
        <v>14</v>
      </c>
      <c r="EU178" s="6" t="s">
        <v>572</v>
      </c>
      <c r="EV178" s="28">
        <f>IFERROR(VLOOKUP(EU178,'Начисление очков 2023'!$G$4:$H$69,2,FALSE),0)</f>
        <v>0</v>
      </c>
      <c r="EW178" s="32" t="s">
        <v>572</v>
      </c>
      <c r="EX178" s="31">
        <f>IFERROR(VLOOKUP(EW178,'Начисление очков 2023'!$AA$4:$AB$69,2,FALSE),0)</f>
        <v>0</v>
      </c>
      <c r="EY178" s="6" t="s">
        <v>572</v>
      </c>
      <c r="EZ178" s="28">
        <f>IFERROR(VLOOKUP(EY178,'Начисление очков 2023'!$AA$4:$AB$69,2,FALSE),0)</f>
        <v>0</v>
      </c>
      <c r="FA178" s="32" t="s">
        <v>572</v>
      </c>
      <c r="FB178" s="31">
        <f>IFERROR(VLOOKUP(FA178,'Начисление очков 2023'!$L$4:$M$69,2,FALSE),0)</f>
        <v>0</v>
      </c>
      <c r="FC178" s="6" t="s">
        <v>572</v>
      </c>
      <c r="FD178" s="28">
        <f>IFERROR(VLOOKUP(FC178,'Начисление очков 2023'!$AF$4:$AG$69,2,FALSE),0)</f>
        <v>0</v>
      </c>
      <c r="FE178" s="32" t="s">
        <v>572</v>
      </c>
      <c r="FF178" s="31">
        <f>IFERROR(VLOOKUP(FE178,'Начисление очков 2023'!$AA$4:$AB$69,2,FALSE),0)</f>
        <v>0</v>
      </c>
      <c r="FG178" s="6" t="s">
        <v>572</v>
      </c>
      <c r="FH178" s="28">
        <f>IFERROR(VLOOKUP(FG178,'Начисление очков 2023'!$G$4:$H$69,2,FALSE),0)</f>
        <v>0</v>
      </c>
      <c r="FI178" s="32" t="s">
        <v>572</v>
      </c>
      <c r="FJ178" s="31">
        <f>IFERROR(VLOOKUP(FI178,'Начисление очков 2023'!$AA$4:$AB$69,2,FALSE),0)</f>
        <v>0</v>
      </c>
      <c r="FK178" s="6" t="s">
        <v>572</v>
      </c>
      <c r="FL178" s="28">
        <f>IFERROR(VLOOKUP(FK178,'Начисление очков 2023'!$AA$4:$AB$69,2,FALSE),0)</f>
        <v>0</v>
      </c>
      <c r="FM178" s="32">
        <v>8</v>
      </c>
      <c r="FN178" s="31">
        <f>IFERROR(VLOOKUP(FM178,'Начисление очков 2023'!$AA$4:$AB$69,2,FALSE),0)</f>
        <v>10</v>
      </c>
      <c r="FO178" s="6" t="s">
        <v>572</v>
      </c>
      <c r="FP178" s="28">
        <f>IFERROR(VLOOKUP(FO178,'Начисление очков 2023'!$AF$4:$AG$69,2,FALSE),0)</f>
        <v>0</v>
      </c>
      <c r="FQ178" s="109">
        <v>169</v>
      </c>
      <c r="FR178" s="110">
        <v>-1</v>
      </c>
      <c r="FS178" s="110"/>
      <c r="FT178" s="109">
        <v>4</v>
      </c>
      <c r="FU178" s="111"/>
      <c r="FV178" s="108">
        <v>54</v>
      </c>
      <c r="FW178" s="106">
        <v>0</v>
      </c>
      <c r="FX178" s="107" t="s">
        <v>563</v>
      </c>
      <c r="FY178" s="108">
        <v>54</v>
      </c>
      <c r="FZ178" s="127" t="s">
        <v>572</v>
      </c>
      <c r="GA178" s="121">
        <f>IFERROR(VLOOKUP(FZ178,'Начисление очков 2023'!$AA$4:$AB$69,2,FALSE),0)</f>
        <v>0</v>
      </c>
    </row>
    <row r="179" spans="1:183" ht="15.95" customHeight="1" x14ac:dyDescent="0.25">
      <c r="B179" s="6" t="str">
        <f>IFERROR(INDEX('Ласт турнир'!$A$1:$A$96,MATCH($D179,'Ласт турнир'!$B$1:$B$96,0)),"")</f>
        <v/>
      </c>
      <c r="C179" s="1"/>
      <c r="D179" s="39" t="s">
        <v>320</v>
      </c>
      <c r="E179" s="40">
        <f>E178+1</f>
        <v>170</v>
      </c>
      <c r="F179" s="59" t="str">
        <f>IF(FQ179=0," ",IF(FQ179-E179=0," ",FQ179-E179))</f>
        <v xml:space="preserve"> </v>
      </c>
      <c r="G179" s="44"/>
      <c r="H179" s="54">
        <v>3.5</v>
      </c>
      <c r="I179" s="134"/>
      <c r="J179" s="139">
        <f>AB179+AP179+BB179+BN179+BR179+SUMPRODUCT(LARGE((T179,V179,X179,Z179,AD179,AF179,AH179,AJ179,AL179,AN179,AR179,AT179,AV179,AX179,AZ179,BD179,BF179,BH179,BJ179,BL179,BP179,BT179,BV179,BX179,BZ179,CB179,CD179,CF179,CH179,CJ179,CL179,CN179,CP179,CR179,CT179,CV179,CX179,CZ179,DB179,DD179,DF179,DH179,DJ179,DL179,DN179,DP179,DR179,DT179,DV179,DX179,DZ179,EB179,ED179,EF179,EH179,EJ179,EL179,EN179,EP179,ER179,ET179,EV179,EX179,EZ179,FB179,FD179,FF179,FH179,FJ179,FL179,FN179,FP179),{1,2,3,4,5,6,7,8}))</f>
        <v>54</v>
      </c>
      <c r="K179" s="135">
        <f>J179-FV179</f>
        <v>0</v>
      </c>
      <c r="L179" s="140" t="str">
        <f>IF(SUMIF(S179:FP179,"&lt;0")&lt;&gt;0,SUMIF(S179:FP179,"&lt;0")*(-1)," ")</f>
        <v xml:space="preserve"> </v>
      </c>
      <c r="M179" s="141">
        <f>T179+V179+X179+Z179+AB179+AD179+AF179+AH179+AJ179+AL179+AN179+AP179+AR179+AT179+AV179+AX179+AZ179+BB179+BD179+BF179+BH179+BJ179+BL179+BN179+BP179+BR179+BT179+BV179+BX179+BZ179+CB179+CD179+CF179+CH179+CJ179+CL179+CN179+CP179+CR179+CT179+CV179+CX179+CZ179+DB179+DD179+DF179+DH179+DJ179+DL179+DN179+DP179+DR179+DT179+DV179+DX179+DZ179+EB179+ED179+EF179+EH179+EJ179+EL179+EN179+EP179+ER179+ET179+EV179+EX179+EZ179+FB179+FD179+FF179+FH179+FJ179+FL179+FN179+FP179</f>
        <v>54</v>
      </c>
      <c r="N179" s="135">
        <f>M179-FY179</f>
        <v>0</v>
      </c>
      <c r="O179" s="136">
        <f>ROUNDUP(COUNTIF(S179:FP179,"&gt; 0")/2,0)</f>
        <v>6</v>
      </c>
      <c r="P179" s="142">
        <f>IF(O179=0,"-",IF(O179-R179&gt;8,J179/(8+R179),J179/O179))</f>
        <v>9</v>
      </c>
      <c r="Q179" s="145">
        <f>IF(OR(M179=0,O179=0),"-",M179/O179)</f>
        <v>9</v>
      </c>
      <c r="R179" s="150">
        <f>+IF(AA179="",0,1)+IF(AO179="",0,1)++IF(BA179="",0,1)+IF(BM179="",0,1)+IF(BQ179="",0,1)</f>
        <v>0</v>
      </c>
      <c r="S179" s="6" t="s">
        <v>572</v>
      </c>
      <c r="T179" s="28">
        <f>IFERROR(VLOOKUP(S179,'Начисление очков 2024'!$AA$4:$AB$69,2,FALSE),0)</f>
        <v>0</v>
      </c>
      <c r="U179" s="32" t="s">
        <v>572</v>
      </c>
      <c r="V179" s="31">
        <f>IFERROR(VLOOKUP(U179,'Начисление очков 2024'!$AA$4:$AB$69,2,FALSE),0)</f>
        <v>0</v>
      </c>
      <c r="W179" s="6" t="s">
        <v>572</v>
      </c>
      <c r="X179" s="28">
        <f>IFERROR(VLOOKUP(W179,'Начисление очков 2024'!$L$4:$M$69,2,FALSE),0)</f>
        <v>0</v>
      </c>
      <c r="Y179" s="32" t="s">
        <v>572</v>
      </c>
      <c r="Z179" s="31">
        <f>IFERROR(VLOOKUP(Y179,'Начисление очков 2024'!$AA$4:$AB$69,2,FALSE),0)</f>
        <v>0</v>
      </c>
      <c r="AA179" s="6" t="s">
        <v>572</v>
      </c>
      <c r="AB179" s="28">
        <f>ROUND(IFERROR(VLOOKUP(AA179,'Начисление очков 2024'!$L$4:$M$69,2,FALSE),0)/4,0)</f>
        <v>0</v>
      </c>
      <c r="AC179" s="32" t="s">
        <v>572</v>
      </c>
      <c r="AD179" s="31">
        <f>IFERROR(VLOOKUP(AC179,'Начисление очков 2024'!$AA$4:$AB$69,2,FALSE),0)</f>
        <v>0</v>
      </c>
      <c r="AE179" s="6" t="s">
        <v>572</v>
      </c>
      <c r="AF179" s="28">
        <f>IFERROR(VLOOKUP(AE179,'Начисление очков 2024'!$AA$4:$AB$69,2,FALSE),0)</f>
        <v>0</v>
      </c>
      <c r="AG179" s="32">
        <v>18</v>
      </c>
      <c r="AH179" s="31">
        <f>IFERROR(VLOOKUP(AG179,'Начисление очков 2024'!$Q$4:$R$69,2,FALSE),0)</f>
        <v>15</v>
      </c>
      <c r="AI179" s="6" t="s">
        <v>572</v>
      </c>
      <c r="AJ179" s="28">
        <f>IFERROR(VLOOKUP(AI179,'Начисление очков 2024'!$AA$4:$AB$69,2,FALSE),0)</f>
        <v>0</v>
      </c>
      <c r="AK179" s="32" t="s">
        <v>572</v>
      </c>
      <c r="AL179" s="31">
        <f>IFERROR(VLOOKUP(AK179,'Начисление очков 2024'!$AA$4:$AB$69,2,FALSE),0)</f>
        <v>0</v>
      </c>
      <c r="AM179" s="6">
        <v>17</v>
      </c>
      <c r="AN179" s="28">
        <f>IFERROR(VLOOKUP(AM179,'Начисление очков 2023'!$AF$4:$AG$69,2,FALSE),0)</f>
        <v>4</v>
      </c>
      <c r="AO179" s="32" t="s">
        <v>572</v>
      </c>
      <c r="AP179" s="31">
        <f>ROUND(IFERROR(VLOOKUP(AO179,'Начисление очков 2024'!$G$4:$H$69,2,FALSE),0)/4,0)</f>
        <v>0</v>
      </c>
      <c r="AQ179" s="6">
        <v>10</v>
      </c>
      <c r="AR179" s="28">
        <f>IFERROR(VLOOKUP(AQ179,'Начисление очков 2024'!$AA$4:$AB$69,2,FALSE),0)</f>
        <v>9</v>
      </c>
      <c r="AS179" s="32">
        <v>34</v>
      </c>
      <c r="AT179" s="31">
        <f>IFERROR(VLOOKUP(AS179,'Начисление очков 2024'!$G$4:$H$69,2,FALSE),0)</f>
        <v>12</v>
      </c>
      <c r="AU179" s="6" t="s">
        <v>572</v>
      </c>
      <c r="AV179" s="28">
        <f>IFERROR(VLOOKUP(AU179,'Начисление очков 2023'!$V$4:$W$69,2,FALSE),0)</f>
        <v>0</v>
      </c>
      <c r="AW179" s="32" t="s">
        <v>572</v>
      </c>
      <c r="AX179" s="31">
        <f>IFERROR(VLOOKUP(AW179,'Начисление очков 2024'!$Q$4:$R$69,2,FALSE),0)</f>
        <v>0</v>
      </c>
      <c r="AY179" s="6" t="s">
        <v>572</v>
      </c>
      <c r="AZ179" s="28">
        <f>IFERROR(VLOOKUP(AY179,'Начисление очков 2024'!$AA$4:$AB$69,2,FALSE),0)</f>
        <v>0</v>
      </c>
      <c r="BA179" s="32" t="s">
        <v>572</v>
      </c>
      <c r="BB179" s="31">
        <f>ROUND(IFERROR(VLOOKUP(BA179,'Начисление очков 2024'!$G$4:$H$69,2,FALSE),0)/4,0)</f>
        <v>0</v>
      </c>
      <c r="BC179" s="6" t="s">
        <v>572</v>
      </c>
      <c r="BD179" s="28">
        <f>IFERROR(VLOOKUP(BC179,'Начисление очков 2023'!$AA$4:$AB$69,2,FALSE),0)</f>
        <v>0</v>
      </c>
      <c r="BE179" s="32" t="s">
        <v>572</v>
      </c>
      <c r="BF179" s="31">
        <f>IFERROR(VLOOKUP(BE179,'Начисление очков 2024'!$G$4:$H$69,2,FALSE),0)</f>
        <v>0</v>
      </c>
      <c r="BG179" s="6" t="s">
        <v>572</v>
      </c>
      <c r="BH179" s="28">
        <f>IFERROR(VLOOKUP(BG179,'Начисление очков 2024'!$Q$4:$R$69,2,FALSE),0)</f>
        <v>0</v>
      </c>
      <c r="BI179" s="32" t="s">
        <v>572</v>
      </c>
      <c r="BJ179" s="31">
        <f>IFERROR(VLOOKUP(BI179,'Начисление очков 2024'!$AA$4:$AB$69,2,FALSE),0)</f>
        <v>0</v>
      </c>
      <c r="BK179" s="6" t="s">
        <v>572</v>
      </c>
      <c r="BL179" s="28">
        <f>IFERROR(VLOOKUP(BK179,'Начисление очков 2023'!$V$4:$W$69,2,FALSE),0)</f>
        <v>0</v>
      </c>
      <c r="BM179" s="32" t="s">
        <v>572</v>
      </c>
      <c r="BN179" s="31">
        <f>ROUND(IFERROR(VLOOKUP(BM179,'Начисление очков 2023'!$L$4:$M$69,2,FALSE),0)/4,0)</f>
        <v>0</v>
      </c>
      <c r="BO179" s="6" t="s">
        <v>572</v>
      </c>
      <c r="BP179" s="28">
        <f>IFERROR(VLOOKUP(BO179,'Начисление очков 2023'!$AA$4:$AB$69,2,FALSE),0)</f>
        <v>0</v>
      </c>
      <c r="BQ179" s="32" t="s">
        <v>572</v>
      </c>
      <c r="BR179" s="31">
        <f>ROUND(IFERROR(VLOOKUP(BQ179,'Начисление очков 2023'!$L$4:$M$69,2,FALSE),0)/4,0)</f>
        <v>0</v>
      </c>
      <c r="BS179" s="6" t="s">
        <v>572</v>
      </c>
      <c r="BT179" s="28">
        <f>IFERROR(VLOOKUP(BS179,'Начисление очков 2023'!$AA$4:$AB$69,2,FALSE),0)</f>
        <v>0</v>
      </c>
      <c r="BU179" s="32" t="s">
        <v>572</v>
      </c>
      <c r="BV179" s="31">
        <f>IFERROR(VLOOKUP(BU179,'Начисление очков 2023'!$L$4:$M$69,2,FALSE),0)</f>
        <v>0</v>
      </c>
      <c r="BW179" s="6" t="s">
        <v>572</v>
      </c>
      <c r="BX179" s="28">
        <f>IFERROR(VLOOKUP(BW179,'Начисление очков 2023'!$AA$4:$AB$69,2,FALSE),0)</f>
        <v>0</v>
      </c>
      <c r="BY179" s="32" t="s">
        <v>572</v>
      </c>
      <c r="BZ179" s="31">
        <f>IFERROR(VLOOKUP(BY179,'Начисление очков 2023'!$AF$4:$AG$69,2,FALSE),0)</f>
        <v>0</v>
      </c>
      <c r="CA179" s="6" t="s">
        <v>572</v>
      </c>
      <c r="CB179" s="28">
        <f>IFERROR(VLOOKUP(CA179,'Начисление очков 2023'!$V$4:$W$69,2,FALSE),0)</f>
        <v>0</v>
      </c>
      <c r="CC179" s="32" t="s">
        <v>572</v>
      </c>
      <c r="CD179" s="31">
        <f>IFERROR(VLOOKUP(CC179,'Начисление очков 2023'!$AA$4:$AB$69,2,FALSE),0)</f>
        <v>0</v>
      </c>
      <c r="CE179" s="47"/>
      <c r="CF179" s="96"/>
      <c r="CG179" s="32" t="s">
        <v>572</v>
      </c>
      <c r="CH179" s="31">
        <f>IFERROR(VLOOKUP(CG179,'Начисление очков 2023'!$AA$4:$AB$69,2,FALSE),0)</f>
        <v>0</v>
      </c>
      <c r="CI179" s="6" t="s">
        <v>572</v>
      </c>
      <c r="CJ179" s="28">
        <f>IFERROR(VLOOKUP(CI179,'Начисление очков 2023_1'!$B$4:$C$117,2,FALSE),0)</f>
        <v>0</v>
      </c>
      <c r="CK179" s="32" t="s">
        <v>572</v>
      </c>
      <c r="CL179" s="31">
        <f>IFERROR(VLOOKUP(CK179,'Начисление очков 2023'!$V$4:$W$69,2,FALSE),0)</f>
        <v>0</v>
      </c>
      <c r="CM179" s="6" t="s">
        <v>572</v>
      </c>
      <c r="CN179" s="28">
        <f>IFERROR(VLOOKUP(CM179,'Начисление очков 2023'!$AF$4:$AG$69,2,FALSE),0)</f>
        <v>0</v>
      </c>
      <c r="CO179" s="32" t="s">
        <v>572</v>
      </c>
      <c r="CP179" s="31">
        <f>IFERROR(VLOOKUP(CO179,'Начисление очков 2023'!$G$4:$H$69,2,FALSE),0)</f>
        <v>0</v>
      </c>
      <c r="CQ179" s="6" t="s">
        <v>572</v>
      </c>
      <c r="CR179" s="28">
        <f>IFERROR(VLOOKUP(CQ179,'Начисление очков 2023'!$AA$4:$AB$69,2,FALSE),0)</f>
        <v>0</v>
      </c>
      <c r="CS179" s="32" t="s">
        <v>572</v>
      </c>
      <c r="CT179" s="31">
        <f>IFERROR(VLOOKUP(CS179,'Начисление очков 2023'!$Q$4:$R$69,2,FALSE),0)</f>
        <v>0</v>
      </c>
      <c r="CU179" s="6" t="s">
        <v>572</v>
      </c>
      <c r="CV179" s="28">
        <f>IFERROR(VLOOKUP(CU179,'Начисление очков 2023'!$AF$4:$AG$69,2,FALSE),0)</f>
        <v>0</v>
      </c>
      <c r="CW179" s="32" t="s">
        <v>572</v>
      </c>
      <c r="CX179" s="31">
        <f>IFERROR(VLOOKUP(CW179,'Начисление очков 2023'!$AA$4:$AB$69,2,FALSE),0)</f>
        <v>0</v>
      </c>
      <c r="CY179" s="6" t="s">
        <v>572</v>
      </c>
      <c r="CZ179" s="28">
        <f>IFERROR(VLOOKUP(CY179,'Начисление очков 2023'!$AA$4:$AB$69,2,FALSE),0)</f>
        <v>0</v>
      </c>
      <c r="DA179" s="32" t="s">
        <v>572</v>
      </c>
      <c r="DB179" s="31">
        <f>IFERROR(VLOOKUP(DA179,'Начисление очков 2023'!$L$4:$M$69,2,FALSE),0)</f>
        <v>0</v>
      </c>
      <c r="DC179" s="6" t="s">
        <v>572</v>
      </c>
      <c r="DD179" s="28">
        <f>IFERROR(VLOOKUP(DC179,'Начисление очков 2023'!$L$4:$M$69,2,FALSE),0)</f>
        <v>0</v>
      </c>
      <c r="DE179" s="32" t="s">
        <v>572</v>
      </c>
      <c r="DF179" s="31">
        <f>IFERROR(VLOOKUP(DE179,'Начисление очков 2023'!$G$4:$H$69,2,FALSE),0)</f>
        <v>0</v>
      </c>
      <c r="DG179" s="6" t="s">
        <v>572</v>
      </c>
      <c r="DH179" s="28">
        <f>IFERROR(VLOOKUP(DG179,'Начисление очков 2023'!$AA$4:$AB$69,2,FALSE),0)</f>
        <v>0</v>
      </c>
      <c r="DI179" s="32" t="s">
        <v>572</v>
      </c>
      <c r="DJ179" s="31">
        <f>IFERROR(VLOOKUP(DI179,'Начисление очков 2023'!$AF$4:$AG$69,2,FALSE),0)</f>
        <v>0</v>
      </c>
      <c r="DK179" s="6" t="s">
        <v>572</v>
      </c>
      <c r="DL179" s="28">
        <f>IFERROR(VLOOKUP(DK179,'Начисление очков 2023'!$V$4:$W$69,2,FALSE),0)</f>
        <v>0</v>
      </c>
      <c r="DM179" s="32" t="s">
        <v>572</v>
      </c>
      <c r="DN179" s="31">
        <f>IFERROR(VLOOKUP(DM179,'Начисление очков 2023'!$Q$4:$R$69,2,FALSE),0)</f>
        <v>0</v>
      </c>
      <c r="DO179" s="6" t="s">
        <v>572</v>
      </c>
      <c r="DP179" s="28">
        <f>IFERROR(VLOOKUP(DO179,'Начисление очков 2023'!$AA$4:$AB$69,2,FALSE),0)</f>
        <v>0</v>
      </c>
      <c r="DQ179" s="32" t="s">
        <v>572</v>
      </c>
      <c r="DR179" s="31">
        <f>IFERROR(VLOOKUP(DQ179,'Начисление очков 2023'!$AA$4:$AB$69,2,FALSE),0)</f>
        <v>0</v>
      </c>
      <c r="DS179" s="6" t="s">
        <v>572</v>
      </c>
      <c r="DT179" s="28">
        <f>IFERROR(VLOOKUP(DS179,'Начисление очков 2023'!$AA$4:$AB$69,2,FALSE),0)</f>
        <v>0</v>
      </c>
      <c r="DU179" s="32" t="s">
        <v>572</v>
      </c>
      <c r="DV179" s="31">
        <f>IFERROR(VLOOKUP(DU179,'Начисление очков 2023'!$AF$4:$AG$69,2,FALSE),0)</f>
        <v>0</v>
      </c>
      <c r="DW179" s="6" t="s">
        <v>572</v>
      </c>
      <c r="DX179" s="28">
        <f>IFERROR(VLOOKUP(DW179,'Начисление очков 2023'!$AA$4:$AB$69,2,FALSE),0)</f>
        <v>0</v>
      </c>
      <c r="DY179" s="32" t="s">
        <v>572</v>
      </c>
      <c r="DZ179" s="31">
        <f>IFERROR(VLOOKUP(DY179,'Начисление очков 2023'!$B$4:$C$69,2,FALSE),0)</f>
        <v>0</v>
      </c>
      <c r="EA179" s="6" t="s">
        <v>572</v>
      </c>
      <c r="EB179" s="28">
        <f>IFERROR(VLOOKUP(EA179,'Начисление очков 2023'!$AA$4:$AB$69,2,FALSE),0)</f>
        <v>0</v>
      </c>
      <c r="EC179" s="32" t="s">
        <v>572</v>
      </c>
      <c r="ED179" s="31">
        <f>IFERROR(VLOOKUP(EC179,'Начисление очков 2023'!$V$4:$W$69,2,FALSE),0)</f>
        <v>0</v>
      </c>
      <c r="EE179" s="6" t="s">
        <v>572</v>
      </c>
      <c r="EF179" s="28">
        <f>IFERROR(VLOOKUP(EE179,'Начисление очков 2023'!$AA$4:$AB$69,2,FALSE),0)</f>
        <v>0</v>
      </c>
      <c r="EG179" s="32" t="s">
        <v>572</v>
      </c>
      <c r="EH179" s="31">
        <f>IFERROR(VLOOKUP(EG179,'Начисление очков 2023'!$AA$4:$AB$69,2,FALSE),0)</f>
        <v>0</v>
      </c>
      <c r="EI179" s="6" t="s">
        <v>572</v>
      </c>
      <c r="EJ179" s="28">
        <f>IFERROR(VLOOKUP(EI179,'Начисление очков 2023'!$G$4:$H$69,2,FALSE),0)</f>
        <v>0</v>
      </c>
      <c r="EK179" s="32" t="s">
        <v>572</v>
      </c>
      <c r="EL179" s="31">
        <f>IFERROR(VLOOKUP(EK179,'Начисление очков 2023'!$V$4:$W$69,2,FALSE),0)</f>
        <v>0</v>
      </c>
      <c r="EM179" s="6" t="s">
        <v>572</v>
      </c>
      <c r="EN179" s="28">
        <f>IFERROR(VLOOKUP(EM179,'Начисление очков 2023'!$B$4:$C$101,2,FALSE),0)</f>
        <v>0</v>
      </c>
      <c r="EO179" s="32" t="s">
        <v>572</v>
      </c>
      <c r="EP179" s="31">
        <f>IFERROR(VLOOKUP(EO179,'Начисление очков 2023'!$AA$4:$AB$69,2,FALSE),0)</f>
        <v>0</v>
      </c>
      <c r="EQ179" s="6" t="s">
        <v>572</v>
      </c>
      <c r="ER179" s="28">
        <f>IFERROR(VLOOKUP(EQ179,'Начисление очков 2023'!$AF$4:$AG$69,2,FALSE),0)</f>
        <v>0</v>
      </c>
      <c r="ES179" s="32">
        <v>70</v>
      </c>
      <c r="ET179" s="31">
        <f>IFERROR(VLOOKUP(ES179,'Начисление очков 2023'!$B$4:$C$101,2,FALSE),0)</f>
        <v>11</v>
      </c>
      <c r="EU179" s="6" t="s">
        <v>572</v>
      </c>
      <c r="EV179" s="28">
        <f>IFERROR(VLOOKUP(EU179,'Начисление очков 2023'!$G$4:$H$69,2,FALSE),0)</f>
        <v>0</v>
      </c>
      <c r="EW179" s="32" t="s">
        <v>572</v>
      </c>
      <c r="EX179" s="31">
        <f>IFERROR(VLOOKUP(EW179,'Начисление очков 2023'!$AA$4:$AB$69,2,FALSE),0)</f>
        <v>0</v>
      </c>
      <c r="EY179" s="6" t="s">
        <v>572</v>
      </c>
      <c r="EZ179" s="28">
        <f>IFERROR(VLOOKUP(EY179,'Начисление очков 2023'!$AA$4:$AB$69,2,FALSE),0)</f>
        <v>0</v>
      </c>
      <c r="FA179" s="32" t="s">
        <v>572</v>
      </c>
      <c r="FB179" s="31">
        <f>IFERROR(VLOOKUP(FA179,'Начисление очков 2023'!$L$4:$M$69,2,FALSE),0)</f>
        <v>0</v>
      </c>
      <c r="FC179" s="6" t="s">
        <v>572</v>
      </c>
      <c r="FD179" s="28">
        <f>IFERROR(VLOOKUP(FC179,'Начисление очков 2023'!$AF$4:$AG$69,2,FALSE),0)</f>
        <v>0</v>
      </c>
      <c r="FE179" s="32" t="s">
        <v>572</v>
      </c>
      <c r="FF179" s="31">
        <f>IFERROR(VLOOKUP(FE179,'Начисление очков 2023'!$AA$4:$AB$69,2,FALSE),0)</f>
        <v>0</v>
      </c>
      <c r="FG179" s="6" t="s">
        <v>572</v>
      </c>
      <c r="FH179" s="28">
        <f>IFERROR(VLOOKUP(FG179,'Начисление очков 2023'!$G$4:$H$69,2,FALSE),0)</f>
        <v>0</v>
      </c>
      <c r="FI179" s="32">
        <v>24</v>
      </c>
      <c r="FJ179" s="31">
        <f>IFERROR(VLOOKUP(FI179,'Начисление очков 2023'!$AA$4:$AB$69,2,FALSE),0)</f>
        <v>3</v>
      </c>
      <c r="FK179" s="6" t="s">
        <v>572</v>
      </c>
      <c r="FL179" s="28">
        <f>IFERROR(VLOOKUP(FK179,'Начисление очков 2023'!$AA$4:$AB$69,2,FALSE),0)</f>
        <v>0</v>
      </c>
      <c r="FM179" s="32" t="s">
        <v>572</v>
      </c>
      <c r="FN179" s="31">
        <f>IFERROR(VLOOKUP(FM179,'Начисление очков 2023'!$AA$4:$AB$69,2,FALSE),0)</f>
        <v>0</v>
      </c>
      <c r="FO179" s="6" t="s">
        <v>572</v>
      </c>
      <c r="FP179" s="28">
        <f>IFERROR(VLOOKUP(FO179,'Начисление очков 2023'!$AF$4:$AG$69,2,FALSE),0)</f>
        <v>0</v>
      </c>
      <c r="FQ179" s="109">
        <v>170</v>
      </c>
      <c r="FR179" s="110">
        <v>-1</v>
      </c>
      <c r="FS179" s="110"/>
      <c r="FT179" s="109">
        <v>3.5</v>
      </c>
      <c r="FU179" s="111"/>
      <c r="FV179" s="108">
        <v>54</v>
      </c>
      <c r="FW179" s="106">
        <v>0</v>
      </c>
      <c r="FX179" s="107" t="s">
        <v>563</v>
      </c>
      <c r="FY179" s="108">
        <v>54</v>
      </c>
      <c r="FZ179" s="127" t="s">
        <v>572</v>
      </c>
      <c r="GA179" s="121">
        <f>IFERROR(VLOOKUP(FZ179,'Начисление очков 2023'!$AA$4:$AB$69,2,FALSE),0)</f>
        <v>0</v>
      </c>
    </row>
    <row r="180" spans="1:183" ht="15.95" customHeight="1" x14ac:dyDescent="0.25">
      <c r="B180" s="6" t="str">
        <f>IFERROR(INDEX('Ласт турнир'!$A$1:$A$96,MATCH($D180,'Ласт турнир'!$B$1:$B$96,0)),"")</f>
        <v/>
      </c>
      <c r="D180" s="39" t="s">
        <v>412</v>
      </c>
      <c r="E180" s="40">
        <f>E179+1</f>
        <v>171</v>
      </c>
      <c r="F180" s="59">
        <f>IF(FQ180=0," ",IF(FQ180-E180=0," ",FQ180-E180))</f>
        <v>1</v>
      </c>
      <c r="G180" s="44"/>
      <c r="H180" s="54">
        <v>3</v>
      </c>
      <c r="I180" s="134"/>
      <c r="J180" s="139">
        <f>AB180+AP180+BB180+BN180+BR180+SUMPRODUCT(LARGE((T180,V180,X180,Z180,AD180,AF180,AH180,AJ180,AL180,AN180,AR180,AT180,AV180,AX180,AZ180,BD180,BF180,BH180,BJ180,BL180,BP180,BT180,BV180,BX180,BZ180,CB180,CD180,CF180,CH180,CJ180,CL180,CN180,CP180,CR180,CT180,CV180,CX180,CZ180,DB180,DD180,DF180,DH180,DJ180,DL180,DN180,DP180,DR180,DT180,DV180,DX180,DZ180,EB180,ED180,EF180,EH180,EJ180,EL180,EN180,EP180,ER180,ET180,EV180,EX180,EZ180,FB180,FD180,FF180,FH180,FJ180,FL180,FN180,FP180),{1,2,3,4,5,6,7,8}))</f>
        <v>54</v>
      </c>
      <c r="K180" s="135">
        <f>J180-FV180</f>
        <v>0</v>
      </c>
      <c r="L180" s="140" t="str">
        <f>IF(SUMIF(S180:FP180,"&lt;0")&lt;&gt;0,SUMIF(S180:FP180,"&lt;0")*(-1)," ")</f>
        <v xml:space="preserve"> </v>
      </c>
      <c r="M180" s="141">
        <f>T180+V180+X180+Z180+AB180+AD180+AF180+AH180+AJ180+AL180+AN180+AP180+AR180+AT180+AV180+AX180+AZ180+BB180+BD180+BF180+BH180+BJ180+BL180+BN180+BP180+BR180+BT180+BV180+BX180+BZ180+CB180+CD180+CF180+CH180+CJ180+CL180+CN180+CP180+CR180+CT180+CV180+CX180+CZ180+DB180+DD180+DF180+DH180+DJ180+DL180+DN180+DP180+DR180+DT180+DV180+DX180+DZ180+EB180+ED180+EF180+EH180+EJ180+EL180+EN180+EP180+ER180+ET180+EV180+EX180+EZ180+FB180+FD180+FF180+FH180+FJ180+FL180+FN180+FP180</f>
        <v>55</v>
      </c>
      <c r="N180" s="135">
        <f>M180-FY180</f>
        <v>0</v>
      </c>
      <c r="O180" s="136">
        <f>ROUNDUP(COUNTIF(S180:FP180,"&gt; 0")/2,0)</f>
        <v>9</v>
      </c>
      <c r="P180" s="142">
        <f>IF(O180=0,"-",IF(O180-R180&gt;8,J180/(8+R180),J180/O180))</f>
        <v>6.75</v>
      </c>
      <c r="Q180" s="145">
        <f>IF(OR(M180=0,O180=0),"-",M180/O180)</f>
        <v>6.1111111111111107</v>
      </c>
      <c r="R180" s="150">
        <f>+IF(AA180="",0,1)+IF(AO180="",0,1)++IF(BA180="",0,1)+IF(BM180="",0,1)+IF(BQ180="",0,1)</f>
        <v>0</v>
      </c>
      <c r="S180" s="6" t="s">
        <v>572</v>
      </c>
      <c r="T180" s="28">
        <f>IFERROR(VLOOKUP(S180,'Начисление очков 2024'!$AA$4:$AB$69,2,FALSE),0)</f>
        <v>0</v>
      </c>
      <c r="U180" s="32" t="s">
        <v>572</v>
      </c>
      <c r="V180" s="31">
        <f>IFERROR(VLOOKUP(U180,'Начисление очков 2024'!$AA$4:$AB$69,2,FALSE),0)</f>
        <v>0</v>
      </c>
      <c r="W180" s="6" t="s">
        <v>572</v>
      </c>
      <c r="X180" s="28">
        <f>IFERROR(VLOOKUP(W180,'Начисление очков 2024'!$L$4:$M$69,2,FALSE),0)</f>
        <v>0</v>
      </c>
      <c r="Y180" s="32" t="s">
        <v>572</v>
      </c>
      <c r="Z180" s="31">
        <f>IFERROR(VLOOKUP(Y180,'Начисление очков 2024'!$AA$4:$AB$69,2,FALSE),0)</f>
        <v>0</v>
      </c>
      <c r="AA180" s="6" t="s">
        <v>572</v>
      </c>
      <c r="AB180" s="28">
        <f>ROUND(IFERROR(VLOOKUP(AA180,'Начисление очков 2024'!$L$4:$M$69,2,FALSE),0)/4,0)</f>
        <v>0</v>
      </c>
      <c r="AC180" s="32" t="s">
        <v>572</v>
      </c>
      <c r="AD180" s="31">
        <f>IFERROR(VLOOKUP(AC180,'Начисление очков 2024'!$AA$4:$AB$69,2,FALSE),0)</f>
        <v>0</v>
      </c>
      <c r="AE180" s="6" t="s">
        <v>572</v>
      </c>
      <c r="AF180" s="28">
        <f>IFERROR(VLOOKUP(AE180,'Начисление очков 2024'!$AA$4:$AB$69,2,FALSE),0)</f>
        <v>0</v>
      </c>
      <c r="AG180" s="32">
        <v>36</v>
      </c>
      <c r="AH180" s="31">
        <f>IFERROR(VLOOKUP(AG180,'Начисление очков 2024'!$Q$4:$R$69,2,FALSE),0)</f>
        <v>4</v>
      </c>
      <c r="AI180" s="6" t="s">
        <v>572</v>
      </c>
      <c r="AJ180" s="28">
        <f>IFERROR(VLOOKUP(AI180,'Начисление очков 2024'!$AA$4:$AB$69,2,FALSE),0)</f>
        <v>0</v>
      </c>
      <c r="AK180" s="32" t="s">
        <v>572</v>
      </c>
      <c r="AL180" s="31">
        <f>IFERROR(VLOOKUP(AK180,'Начисление очков 2024'!$AA$4:$AB$69,2,FALSE),0)</f>
        <v>0</v>
      </c>
      <c r="AM180" s="6" t="s">
        <v>572</v>
      </c>
      <c r="AN180" s="28">
        <f>IFERROR(VLOOKUP(AM180,'Начисление очков 2023'!$AF$4:$AG$69,2,FALSE),0)</f>
        <v>0</v>
      </c>
      <c r="AO180" s="32" t="s">
        <v>572</v>
      </c>
      <c r="AP180" s="31">
        <f>ROUND(IFERROR(VLOOKUP(AO180,'Начисление очков 2024'!$G$4:$H$69,2,FALSE),0)/4,0)</f>
        <v>0</v>
      </c>
      <c r="AQ180" s="6" t="s">
        <v>572</v>
      </c>
      <c r="AR180" s="28">
        <f>IFERROR(VLOOKUP(AQ180,'Начисление очков 2024'!$AA$4:$AB$69,2,FALSE),0)</f>
        <v>0</v>
      </c>
      <c r="AS180" s="32" t="s">
        <v>572</v>
      </c>
      <c r="AT180" s="31">
        <f>IFERROR(VLOOKUP(AS180,'Начисление очков 2024'!$G$4:$H$69,2,FALSE),0)</f>
        <v>0</v>
      </c>
      <c r="AU180" s="6" t="s">
        <v>572</v>
      </c>
      <c r="AV180" s="28">
        <f>IFERROR(VLOOKUP(AU180,'Начисление очков 2023'!$V$4:$W$69,2,FALSE),0)</f>
        <v>0</v>
      </c>
      <c r="AW180" s="32" t="s">
        <v>572</v>
      </c>
      <c r="AX180" s="31">
        <f>IFERROR(VLOOKUP(AW180,'Начисление очков 2024'!$Q$4:$R$69,2,FALSE),0)</f>
        <v>0</v>
      </c>
      <c r="AY180" s="6" t="s">
        <v>572</v>
      </c>
      <c r="AZ180" s="28">
        <f>IFERROR(VLOOKUP(AY180,'Начисление очков 2024'!$AA$4:$AB$69,2,FALSE),0)</f>
        <v>0</v>
      </c>
      <c r="BA180" s="32" t="s">
        <v>572</v>
      </c>
      <c r="BB180" s="31">
        <f>ROUND(IFERROR(VLOOKUP(BA180,'Начисление очков 2024'!$G$4:$H$69,2,FALSE),0)/4,0)</f>
        <v>0</v>
      </c>
      <c r="BC180" s="6" t="s">
        <v>572</v>
      </c>
      <c r="BD180" s="28">
        <f>IFERROR(VLOOKUP(BC180,'Начисление очков 2023'!$AA$4:$AB$69,2,FALSE),0)</f>
        <v>0</v>
      </c>
      <c r="BE180" s="32" t="s">
        <v>572</v>
      </c>
      <c r="BF180" s="31">
        <f>IFERROR(VLOOKUP(BE180,'Начисление очков 2024'!$G$4:$H$69,2,FALSE),0)</f>
        <v>0</v>
      </c>
      <c r="BG180" s="6" t="s">
        <v>572</v>
      </c>
      <c r="BH180" s="28">
        <f>IFERROR(VLOOKUP(BG180,'Начисление очков 2024'!$Q$4:$R$69,2,FALSE),0)</f>
        <v>0</v>
      </c>
      <c r="BI180" s="32">
        <v>32</v>
      </c>
      <c r="BJ180" s="31">
        <f>IFERROR(VLOOKUP(BI180,'Начисление очков 2024'!$AA$4:$AB$69,2,FALSE),0)</f>
        <v>2</v>
      </c>
      <c r="BK180" s="6" t="s">
        <v>572</v>
      </c>
      <c r="BL180" s="28">
        <f>IFERROR(VLOOKUP(BK180,'Начисление очков 2023'!$V$4:$W$69,2,FALSE),0)</f>
        <v>0</v>
      </c>
      <c r="BM180" s="32" t="s">
        <v>572</v>
      </c>
      <c r="BN180" s="31">
        <f>ROUND(IFERROR(VLOOKUP(BM180,'Начисление очков 2023'!$L$4:$M$69,2,FALSE),0)/4,0)</f>
        <v>0</v>
      </c>
      <c r="BO180" s="6" t="s">
        <v>572</v>
      </c>
      <c r="BP180" s="28">
        <f>IFERROR(VLOOKUP(BO180,'Начисление очков 2023'!$AA$4:$AB$69,2,FALSE),0)</f>
        <v>0</v>
      </c>
      <c r="BQ180" s="32" t="s">
        <v>572</v>
      </c>
      <c r="BR180" s="31">
        <f>ROUND(IFERROR(VLOOKUP(BQ180,'Начисление очков 2023'!$L$4:$M$69,2,FALSE),0)/4,0)</f>
        <v>0</v>
      </c>
      <c r="BS180" s="6">
        <v>12</v>
      </c>
      <c r="BT180" s="28">
        <f>IFERROR(VLOOKUP(BS180,'Начисление очков 2023'!$AA$4:$AB$69,2,FALSE),0)</f>
        <v>8</v>
      </c>
      <c r="BU180" s="32" t="s">
        <v>572</v>
      </c>
      <c r="BV180" s="31">
        <f>IFERROR(VLOOKUP(BU180,'Начисление очков 2023'!$L$4:$M$69,2,FALSE),0)</f>
        <v>0</v>
      </c>
      <c r="BW180" s="6" t="s">
        <v>572</v>
      </c>
      <c r="BX180" s="28">
        <f>IFERROR(VLOOKUP(BW180,'Начисление очков 2023'!$AA$4:$AB$69,2,FALSE),0)</f>
        <v>0</v>
      </c>
      <c r="BY180" s="32" t="s">
        <v>572</v>
      </c>
      <c r="BZ180" s="31">
        <f>IFERROR(VLOOKUP(BY180,'Начисление очков 2023'!$AF$4:$AG$69,2,FALSE),0)</f>
        <v>0</v>
      </c>
      <c r="CA180" s="6" t="s">
        <v>572</v>
      </c>
      <c r="CB180" s="28">
        <f>IFERROR(VLOOKUP(CA180,'Начисление очков 2023'!$V$4:$W$69,2,FALSE),0)</f>
        <v>0</v>
      </c>
      <c r="CC180" s="32" t="s">
        <v>572</v>
      </c>
      <c r="CD180" s="31">
        <f>IFERROR(VLOOKUP(CC180,'Начисление очков 2023'!$AA$4:$AB$69,2,FALSE),0)</f>
        <v>0</v>
      </c>
      <c r="CE180" s="47"/>
      <c r="CF180" s="96"/>
      <c r="CG180" s="32" t="s">
        <v>572</v>
      </c>
      <c r="CH180" s="31">
        <f>IFERROR(VLOOKUP(CG180,'Начисление очков 2023'!$AA$4:$AB$69,2,FALSE),0)</f>
        <v>0</v>
      </c>
      <c r="CI180" s="6" t="s">
        <v>572</v>
      </c>
      <c r="CJ180" s="28">
        <f>IFERROR(VLOOKUP(CI180,'Начисление очков 2023_1'!$B$4:$C$117,2,FALSE),0)</f>
        <v>0</v>
      </c>
      <c r="CK180" s="32" t="s">
        <v>572</v>
      </c>
      <c r="CL180" s="31">
        <f>IFERROR(VLOOKUP(CK180,'Начисление очков 2023'!$V$4:$W$69,2,FALSE),0)</f>
        <v>0</v>
      </c>
      <c r="CM180" s="6" t="s">
        <v>572</v>
      </c>
      <c r="CN180" s="28">
        <f>IFERROR(VLOOKUP(CM180,'Начисление очков 2023'!$AF$4:$AG$69,2,FALSE),0)</f>
        <v>0</v>
      </c>
      <c r="CO180" s="32" t="s">
        <v>572</v>
      </c>
      <c r="CP180" s="31">
        <f>IFERROR(VLOOKUP(CO180,'Начисление очков 2023'!$G$4:$H$69,2,FALSE),0)</f>
        <v>0</v>
      </c>
      <c r="CQ180" s="6" t="s">
        <v>572</v>
      </c>
      <c r="CR180" s="28">
        <f>IFERROR(VLOOKUP(CQ180,'Начисление очков 2023'!$AA$4:$AB$69,2,FALSE),0)</f>
        <v>0</v>
      </c>
      <c r="CS180" s="32" t="s">
        <v>572</v>
      </c>
      <c r="CT180" s="31">
        <f>IFERROR(VLOOKUP(CS180,'Начисление очков 2023'!$Q$4:$R$69,2,FALSE),0)</f>
        <v>0</v>
      </c>
      <c r="CU180" s="6" t="s">
        <v>572</v>
      </c>
      <c r="CV180" s="28">
        <f>IFERROR(VLOOKUP(CU180,'Начисление очков 2023'!$AF$4:$AG$69,2,FALSE),0)</f>
        <v>0</v>
      </c>
      <c r="CW180" s="32" t="s">
        <v>572</v>
      </c>
      <c r="CX180" s="31">
        <f>IFERROR(VLOOKUP(CW180,'Начисление очков 2023'!$AA$4:$AB$69,2,FALSE),0)</f>
        <v>0</v>
      </c>
      <c r="CY180" s="6" t="s">
        <v>572</v>
      </c>
      <c r="CZ180" s="28">
        <f>IFERROR(VLOOKUP(CY180,'Начисление очков 2023'!$AA$4:$AB$69,2,FALSE),0)</f>
        <v>0</v>
      </c>
      <c r="DA180" s="32" t="s">
        <v>572</v>
      </c>
      <c r="DB180" s="31">
        <f>IFERROR(VLOOKUP(DA180,'Начисление очков 2023'!$L$4:$M$69,2,FALSE),0)</f>
        <v>0</v>
      </c>
      <c r="DC180" s="6" t="s">
        <v>572</v>
      </c>
      <c r="DD180" s="28">
        <f>IFERROR(VLOOKUP(DC180,'Начисление очков 2023'!$L$4:$M$69,2,FALSE),0)</f>
        <v>0</v>
      </c>
      <c r="DE180" s="32" t="s">
        <v>572</v>
      </c>
      <c r="DF180" s="31">
        <f>IFERROR(VLOOKUP(DE180,'Начисление очков 2023'!$G$4:$H$69,2,FALSE),0)</f>
        <v>0</v>
      </c>
      <c r="DG180" s="6" t="s">
        <v>572</v>
      </c>
      <c r="DH180" s="28">
        <f>IFERROR(VLOOKUP(DG180,'Начисление очков 2023'!$AA$4:$AB$69,2,FALSE),0)</f>
        <v>0</v>
      </c>
      <c r="DI180" s="32" t="s">
        <v>572</v>
      </c>
      <c r="DJ180" s="31">
        <f>IFERROR(VLOOKUP(DI180,'Начисление очков 2023'!$AF$4:$AG$69,2,FALSE),0)</f>
        <v>0</v>
      </c>
      <c r="DK180" s="6" t="s">
        <v>572</v>
      </c>
      <c r="DL180" s="28">
        <f>IFERROR(VLOOKUP(DK180,'Начисление очков 2023'!$V$4:$W$69,2,FALSE),0)</f>
        <v>0</v>
      </c>
      <c r="DM180" s="32">
        <v>64</v>
      </c>
      <c r="DN180" s="31">
        <f>IFERROR(VLOOKUP(DM180,'Начисление очков 2023'!$Q$4:$R$69,2,FALSE),0)</f>
        <v>1</v>
      </c>
      <c r="DO180" s="6" t="s">
        <v>572</v>
      </c>
      <c r="DP180" s="28">
        <f>IFERROR(VLOOKUP(DO180,'Начисление очков 2023'!$AA$4:$AB$69,2,FALSE),0)</f>
        <v>0</v>
      </c>
      <c r="DQ180" s="32" t="s">
        <v>572</v>
      </c>
      <c r="DR180" s="31">
        <f>IFERROR(VLOOKUP(DQ180,'Начисление очков 2023'!$AA$4:$AB$69,2,FALSE),0)</f>
        <v>0</v>
      </c>
      <c r="DS180" s="6" t="s">
        <v>572</v>
      </c>
      <c r="DT180" s="28">
        <f>IFERROR(VLOOKUP(DS180,'Начисление очков 2023'!$AA$4:$AB$69,2,FALSE),0)</f>
        <v>0</v>
      </c>
      <c r="DU180" s="32" t="s">
        <v>572</v>
      </c>
      <c r="DV180" s="31">
        <f>IFERROR(VLOOKUP(DU180,'Начисление очков 2023'!$AF$4:$AG$69,2,FALSE),0)</f>
        <v>0</v>
      </c>
      <c r="DW180" s="6" t="s">
        <v>572</v>
      </c>
      <c r="DX180" s="28">
        <f>IFERROR(VLOOKUP(DW180,'Начисление очков 2023'!$AA$4:$AB$69,2,FALSE),0)</f>
        <v>0</v>
      </c>
      <c r="DY180" s="32" t="s">
        <v>572</v>
      </c>
      <c r="DZ180" s="31">
        <f>IFERROR(VLOOKUP(DY180,'Начисление очков 2023'!$B$4:$C$69,2,FALSE),0)</f>
        <v>0</v>
      </c>
      <c r="EA180" s="6" t="s">
        <v>572</v>
      </c>
      <c r="EB180" s="28">
        <f>IFERROR(VLOOKUP(EA180,'Начисление очков 2023'!$AA$4:$AB$69,2,FALSE),0)</f>
        <v>0</v>
      </c>
      <c r="EC180" s="32" t="s">
        <v>572</v>
      </c>
      <c r="ED180" s="31">
        <f>IFERROR(VLOOKUP(EC180,'Начисление очков 2023'!$V$4:$W$69,2,FALSE),0)</f>
        <v>0</v>
      </c>
      <c r="EE180" s="6" t="s">
        <v>572</v>
      </c>
      <c r="EF180" s="28">
        <f>IFERROR(VLOOKUP(EE180,'Начисление очков 2023'!$AA$4:$AB$69,2,FALSE),0)</f>
        <v>0</v>
      </c>
      <c r="EG180" s="32">
        <v>10</v>
      </c>
      <c r="EH180" s="31">
        <f>IFERROR(VLOOKUP(EG180,'Начисление очков 2023'!$AA$4:$AB$69,2,FALSE),0)</f>
        <v>9</v>
      </c>
      <c r="EI180" s="6" t="s">
        <v>572</v>
      </c>
      <c r="EJ180" s="28">
        <f>IFERROR(VLOOKUP(EI180,'Начисление очков 2023'!$G$4:$H$69,2,FALSE),0)</f>
        <v>0</v>
      </c>
      <c r="EK180" s="32">
        <v>24</v>
      </c>
      <c r="EL180" s="31">
        <f>IFERROR(VLOOKUP(EK180,'Начисление очков 2023'!$V$4:$W$69,2,FALSE),0)</f>
        <v>7</v>
      </c>
      <c r="EM180" s="6" t="s">
        <v>572</v>
      </c>
      <c r="EN180" s="28">
        <f>IFERROR(VLOOKUP(EM180,'Начисление очков 2023'!$B$4:$C$101,2,FALSE),0)</f>
        <v>0</v>
      </c>
      <c r="EO180" s="32" t="s">
        <v>572</v>
      </c>
      <c r="EP180" s="31">
        <f>IFERROR(VLOOKUP(EO180,'Начисление очков 2023'!$AA$4:$AB$69,2,FALSE),0)</f>
        <v>0</v>
      </c>
      <c r="EQ180" s="6" t="s">
        <v>572</v>
      </c>
      <c r="ER180" s="28">
        <f>IFERROR(VLOOKUP(EQ180,'Начисление очков 2023'!$AF$4:$AG$69,2,FALSE),0)</f>
        <v>0</v>
      </c>
      <c r="ES180" s="32" t="s">
        <v>572</v>
      </c>
      <c r="ET180" s="31">
        <f>IFERROR(VLOOKUP(ES180,'Начисление очков 2023'!$B$4:$C$101,2,FALSE),0)</f>
        <v>0</v>
      </c>
      <c r="EU180" s="6" t="s">
        <v>572</v>
      </c>
      <c r="EV180" s="28">
        <f>IFERROR(VLOOKUP(EU180,'Начисление очков 2023'!$G$4:$H$69,2,FALSE),0)</f>
        <v>0</v>
      </c>
      <c r="EW180" s="32">
        <v>12</v>
      </c>
      <c r="EX180" s="31">
        <f>IFERROR(VLOOKUP(EW180,'Начисление очков 2023'!$AA$4:$AB$69,2,FALSE),0)</f>
        <v>8</v>
      </c>
      <c r="EY180" s="6" t="s">
        <v>572</v>
      </c>
      <c r="EZ180" s="28">
        <f>IFERROR(VLOOKUP(EY180,'Начисление очков 2023'!$AA$4:$AB$69,2,FALSE),0)</f>
        <v>0</v>
      </c>
      <c r="FA180" s="32" t="s">
        <v>572</v>
      </c>
      <c r="FB180" s="31">
        <f>IFERROR(VLOOKUP(FA180,'Начисление очков 2023'!$L$4:$M$69,2,FALSE),0)</f>
        <v>0</v>
      </c>
      <c r="FC180" s="6" t="s">
        <v>572</v>
      </c>
      <c r="FD180" s="28">
        <f>IFERROR(VLOOKUP(FC180,'Начисление очков 2023'!$AF$4:$AG$69,2,FALSE),0)</f>
        <v>0</v>
      </c>
      <c r="FE180" s="32">
        <v>10</v>
      </c>
      <c r="FF180" s="31">
        <f>IFERROR(VLOOKUP(FE180,'Начисление очков 2023'!$AA$4:$AB$69,2,FALSE),0)</f>
        <v>9</v>
      </c>
      <c r="FG180" s="6" t="s">
        <v>572</v>
      </c>
      <c r="FH180" s="28">
        <f>IFERROR(VLOOKUP(FG180,'Начисление очков 2023'!$G$4:$H$69,2,FALSE),0)</f>
        <v>0</v>
      </c>
      <c r="FI180" s="32" t="s">
        <v>572</v>
      </c>
      <c r="FJ180" s="31">
        <f>IFERROR(VLOOKUP(FI180,'Начисление очков 2023'!$AA$4:$AB$69,2,FALSE),0)</f>
        <v>0</v>
      </c>
      <c r="FK180" s="6">
        <v>16</v>
      </c>
      <c r="FL180" s="28">
        <f>IFERROR(VLOOKUP(FK180,'Начисление очков 2023'!$AA$4:$AB$69,2,FALSE),0)</f>
        <v>7</v>
      </c>
      <c r="FM180" s="32" t="s">
        <v>572</v>
      </c>
      <c r="FN180" s="31">
        <f>IFERROR(VLOOKUP(FM180,'Начисление очков 2023'!$AA$4:$AB$69,2,FALSE),0)</f>
        <v>0</v>
      </c>
      <c r="FO180" s="6" t="s">
        <v>572</v>
      </c>
      <c r="FP180" s="28">
        <f>IFERROR(VLOOKUP(FO180,'Начисление очков 2023'!$AF$4:$AG$69,2,FALSE),0)</f>
        <v>0</v>
      </c>
      <c r="FQ180" s="109">
        <v>172</v>
      </c>
      <c r="FR180" s="110">
        <v>-1</v>
      </c>
      <c r="FS180" s="110"/>
      <c r="FT180" s="109">
        <v>3</v>
      </c>
      <c r="FU180" s="111"/>
      <c r="FV180" s="108">
        <v>54</v>
      </c>
      <c r="FW180" s="106">
        <v>0</v>
      </c>
      <c r="FX180" s="107" t="s">
        <v>563</v>
      </c>
      <c r="FY180" s="108">
        <v>55</v>
      </c>
      <c r="FZ180" s="127" t="s">
        <v>572</v>
      </c>
      <c r="GA180" s="121">
        <f>IFERROR(VLOOKUP(FZ180,'Начисление очков 2023'!$AA$4:$AB$69,2,FALSE),0)</f>
        <v>0</v>
      </c>
    </row>
    <row r="181" spans="1:183" ht="15.95" customHeight="1" x14ac:dyDescent="0.25">
      <c r="B181" s="6" t="str">
        <f>IFERROR(INDEX('Ласт турнир'!$A$1:$A$96,MATCH($D181,'Ласт турнир'!$B$1:$B$96,0)),"")</f>
        <v/>
      </c>
      <c r="D181" s="39" t="s">
        <v>322</v>
      </c>
      <c r="E181" s="40">
        <f>E180+1</f>
        <v>172</v>
      </c>
      <c r="F181" s="59">
        <f>IF(FQ181=0," ",IF(FQ181-E181=0," ",FQ181-E181))</f>
        <v>1</v>
      </c>
      <c r="G181" s="44"/>
      <c r="H181" s="54">
        <v>3.5</v>
      </c>
      <c r="I181" s="134"/>
      <c r="J181" s="139">
        <f>AB181+AP181+BB181+BN181+BR181+SUMPRODUCT(LARGE((T181,V181,X181,Z181,AD181,AF181,AH181,AJ181,AL181,AN181,AR181,AT181,AV181,AX181,AZ181,BD181,BF181,BH181,BJ181,BL181,BP181,BT181,BV181,BX181,BZ181,CB181,CD181,CF181,CH181,CJ181,CL181,CN181,CP181,CR181,CT181,CV181,CX181,CZ181,DB181,DD181,DF181,DH181,DJ181,DL181,DN181,DP181,DR181,DT181,DV181,DX181,DZ181,EB181,ED181,EF181,EH181,EJ181,EL181,EN181,EP181,ER181,ET181,EV181,EX181,EZ181,FB181,FD181,FF181,FH181,FJ181,FL181,FN181,FP181),{1,2,3,4,5,6,7,8}))</f>
        <v>52</v>
      </c>
      <c r="K181" s="135">
        <f>J181-FV181</f>
        <v>0</v>
      </c>
      <c r="L181" s="140" t="str">
        <f>IF(SUMIF(S181:FP181,"&lt;0")&lt;&gt;0,SUMIF(S181:FP181,"&lt;0")*(-1)," ")</f>
        <v xml:space="preserve"> </v>
      </c>
      <c r="M181" s="141">
        <f>T181+V181+X181+Z181+AB181+AD181+AF181+AH181+AJ181+AL181+AN181+AP181+AR181+AT181+AV181+AX181+AZ181+BB181+BD181+BF181+BH181+BJ181+BL181+BN181+BP181+BR181+BT181+BV181+BX181+BZ181+CB181+CD181+CF181+CH181+CJ181+CL181+CN181+CP181+CR181+CT181+CV181+CX181+CZ181+DB181+DD181+DF181+DH181+DJ181+DL181+DN181+DP181+DR181+DT181+DV181+DX181+DZ181+EB181+ED181+EF181+EH181+EJ181+EL181+EN181+EP181+ER181+ET181+EV181+EX181+EZ181+FB181+FD181+FF181+FH181+FJ181+FL181+FN181+FP181</f>
        <v>52</v>
      </c>
      <c r="N181" s="135">
        <f>M181-FY181</f>
        <v>0</v>
      </c>
      <c r="O181" s="136">
        <f>ROUNDUP(COUNTIF(S181:FP181,"&gt; 0")/2,0)</f>
        <v>5</v>
      </c>
      <c r="P181" s="142">
        <f>IF(O181=0,"-",IF(O181-R181&gt;8,J181/(8+R181),J181/O181))</f>
        <v>10.4</v>
      </c>
      <c r="Q181" s="145">
        <f>IF(OR(M181=0,O181=0),"-",M181/O181)</f>
        <v>10.4</v>
      </c>
      <c r="R181" s="150">
        <f>+IF(AA181="",0,1)+IF(AO181="",0,1)++IF(BA181="",0,1)+IF(BM181="",0,1)+IF(BQ181="",0,1)</f>
        <v>0</v>
      </c>
      <c r="S181" s="6" t="s">
        <v>572</v>
      </c>
      <c r="T181" s="28">
        <f>IFERROR(VLOOKUP(S181,'Начисление очков 2024'!$AA$4:$AB$69,2,FALSE),0)</f>
        <v>0</v>
      </c>
      <c r="U181" s="32" t="s">
        <v>572</v>
      </c>
      <c r="V181" s="31">
        <f>IFERROR(VLOOKUP(U181,'Начисление очков 2024'!$AA$4:$AB$69,2,FALSE),0)</f>
        <v>0</v>
      </c>
      <c r="W181" s="6" t="s">
        <v>572</v>
      </c>
      <c r="X181" s="28">
        <f>IFERROR(VLOOKUP(W181,'Начисление очков 2024'!$L$4:$M$69,2,FALSE),0)</f>
        <v>0</v>
      </c>
      <c r="Y181" s="32" t="s">
        <v>572</v>
      </c>
      <c r="Z181" s="31">
        <f>IFERROR(VLOOKUP(Y181,'Начисление очков 2024'!$AA$4:$AB$69,2,FALSE),0)</f>
        <v>0</v>
      </c>
      <c r="AA181" s="6" t="s">
        <v>572</v>
      </c>
      <c r="AB181" s="28">
        <f>ROUND(IFERROR(VLOOKUP(AA181,'Начисление очков 2024'!$L$4:$M$69,2,FALSE),0)/4,0)</f>
        <v>0</v>
      </c>
      <c r="AC181" s="32" t="s">
        <v>572</v>
      </c>
      <c r="AD181" s="31">
        <f>IFERROR(VLOOKUP(AC181,'Начисление очков 2024'!$AA$4:$AB$69,2,FALSE),0)</f>
        <v>0</v>
      </c>
      <c r="AE181" s="6" t="s">
        <v>572</v>
      </c>
      <c r="AF181" s="28">
        <f>IFERROR(VLOOKUP(AE181,'Начисление очков 2024'!$AA$4:$AB$69,2,FALSE),0)</f>
        <v>0</v>
      </c>
      <c r="AG181" s="32" t="s">
        <v>572</v>
      </c>
      <c r="AH181" s="31">
        <f>IFERROR(VLOOKUP(AG181,'Начисление очков 2024'!$Q$4:$R$69,2,FALSE),0)</f>
        <v>0</v>
      </c>
      <c r="AI181" s="6" t="s">
        <v>572</v>
      </c>
      <c r="AJ181" s="28">
        <f>IFERROR(VLOOKUP(AI181,'Начисление очков 2024'!$AA$4:$AB$69,2,FALSE),0)</f>
        <v>0</v>
      </c>
      <c r="AK181" s="32" t="s">
        <v>572</v>
      </c>
      <c r="AL181" s="31">
        <f>IFERROR(VLOOKUP(AK181,'Начисление очков 2024'!$AA$4:$AB$69,2,FALSE),0)</f>
        <v>0</v>
      </c>
      <c r="AM181" s="6" t="s">
        <v>572</v>
      </c>
      <c r="AN181" s="28">
        <f>IFERROR(VLOOKUP(AM181,'Начисление очков 2023'!$AF$4:$AG$69,2,FALSE),0)</f>
        <v>0</v>
      </c>
      <c r="AO181" s="32" t="s">
        <v>572</v>
      </c>
      <c r="AP181" s="31">
        <f>ROUND(IFERROR(VLOOKUP(AO181,'Начисление очков 2024'!$G$4:$H$69,2,FALSE),0)/4,0)</f>
        <v>0</v>
      </c>
      <c r="AQ181" s="6" t="s">
        <v>572</v>
      </c>
      <c r="AR181" s="28">
        <f>IFERROR(VLOOKUP(AQ181,'Начисление очков 2024'!$AA$4:$AB$69,2,FALSE),0)</f>
        <v>0</v>
      </c>
      <c r="AS181" s="32" t="s">
        <v>572</v>
      </c>
      <c r="AT181" s="31">
        <f>IFERROR(VLOOKUP(AS181,'Начисление очков 2024'!$G$4:$H$69,2,FALSE),0)</f>
        <v>0</v>
      </c>
      <c r="AU181" s="6" t="s">
        <v>572</v>
      </c>
      <c r="AV181" s="28">
        <f>IFERROR(VLOOKUP(AU181,'Начисление очков 2023'!$V$4:$W$69,2,FALSE),0)</f>
        <v>0</v>
      </c>
      <c r="AW181" s="32" t="s">
        <v>572</v>
      </c>
      <c r="AX181" s="31">
        <f>IFERROR(VLOOKUP(AW181,'Начисление очков 2024'!$Q$4:$R$69,2,FALSE),0)</f>
        <v>0</v>
      </c>
      <c r="AY181" s="6" t="s">
        <v>572</v>
      </c>
      <c r="AZ181" s="28">
        <f>IFERROR(VLOOKUP(AY181,'Начисление очков 2024'!$AA$4:$AB$69,2,FALSE),0)</f>
        <v>0</v>
      </c>
      <c r="BA181" s="32" t="s">
        <v>572</v>
      </c>
      <c r="BB181" s="31">
        <f>ROUND(IFERROR(VLOOKUP(BA181,'Начисление очков 2024'!$G$4:$H$69,2,FALSE),0)/4,0)</f>
        <v>0</v>
      </c>
      <c r="BC181" s="6" t="s">
        <v>572</v>
      </c>
      <c r="BD181" s="28">
        <f>IFERROR(VLOOKUP(BC181,'Начисление очков 2023'!$AA$4:$AB$69,2,FALSE),0)</f>
        <v>0</v>
      </c>
      <c r="BE181" s="32" t="s">
        <v>572</v>
      </c>
      <c r="BF181" s="31">
        <f>IFERROR(VLOOKUP(BE181,'Начисление очков 2024'!$G$4:$H$69,2,FALSE),0)</f>
        <v>0</v>
      </c>
      <c r="BG181" s="6" t="s">
        <v>572</v>
      </c>
      <c r="BH181" s="28">
        <f>IFERROR(VLOOKUP(BG181,'Начисление очков 2024'!$Q$4:$R$69,2,FALSE),0)</f>
        <v>0</v>
      </c>
      <c r="BI181" s="32" t="s">
        <v>572</v>
      </c>
      <c r="BJ181" s="31">
        <f>IFERROR(VLOOKUP(BI181,'Начисление очков 2024'!$AA$4:$AB$69,2,FALSE),0)</f>
        <v>0</v>
      </c>
      <c r="BK181" s="6" t="s">
        <v>572</v>
      </c>
      <c r="BL181" s="28">
        <f>IFERROR(VLOOKUP(BK181,'Начисление очков 2023'!$V$4:$W$69,2,FALSE),0)</f>
        <v>0</v>
      </c>
      <c r="BM181" s="32" t="s">
        <v>572</v>
      </c>
      <c r="BN181" s="31">
        <f>ROUND(IFERROR(VLOOKUP(BM181,'Начисление очков 2023'!$L$4:$M$69,2,FALSE),0)/4,0)</f>
        <v>0</v>
      </c>
      <c r="BO181" s="6" t="s">
        <v>572</v>
      </c>
      <c r="BP181" s="28">
        <f>IFERROR(VLOOKUP(BO181,'Начисление очков 2023'!$AA$4:$AB$69,2,FALSE),0)</f>
        <v>0</v>
      </c>
      <c r="BQ181" s="32" t="s">
        <v>572</v>
      </c>
      <c r="BR181" s="31">
        <f>ROUND(IFERROR(VLOOKUP(BQ181,'Начисление очков 2023'!$L$4:$M$69,2,FALSE),0)/4,0)</f>
        <v>0</v>
      </c>
      <c r="BS181" s="6" t="s">
        <v>572</v>
      </c>
      <c r="BT181" s="28">
        <f>IFERROR(VLOOKUP(BS181,'Начисление очков 2023'!$AA$4:$AB$69,2,FALSE),0)</f>
        <v>0</v>
      </c>
      <c r="BU181" s="32" t="s">
        <v>572</v>
      </c>
      <c r="BV181" s="31">
        <f>IFERROR(VLOOKUP(BU181,'Начисление очков 2023'!$L$4:$M$69,2,FALSE),0)</f>
        <v>0</v>
      </c>
      <c r="BW181" s="6" t="s">
        <v>572</v>
      </c>
      <c r="BX181" s="28">
        <f>IFERROR(VLOOKUP(BW181,'Начисление очков 2023'!$AA$4:$AB$69,2,FALSE),0)</f>
        <v>0</v>
      </c>
      <c r="BY181" s="32" t="s">
        <v>572</v>
      </c>
      <c r="BZ181" s="31">
        <f>IFERROR(VLOOKUP(BY181,'Начисление очков 2023'!$AF$4:$AG$69,2,FALSE),0)</f>
        <v>0</v>
      </c>
      <c r="CA181" s="6" t="s">
        <v>572</v>
      </c>
      <c r="CB181" s="28">
        <f>IFERROR(VLOOKUP(CA181,'Начисление очков 2023'!$V$4:$W$69,2,FALSE),0)</f>
        <v>0</v>
      </c>
      <c r="CC181" s="32" t="s">
        <v>572</v>
      </c>
      <c r="CD181" s="31">
        <f>IFERROR(VLOOKUP(CC181,'Начисление очков 2023'!$AA$4:$AB$69,2,FALSE),0)</f>
        <v>0</v>
      </c>
      <c r="CE181" s="47"/>
      <c r="CF181" s="96"/>
      <c r="CG181" s="32" t="s">
        <v>572</v>
      </c>
      <c r="CH181" s="31">
        <f>IFERROR(VLOOKUP(CG181,'Начисление очков 2023'!$AA$4:$AB$69,2,FALSE),0)</f>
        <v>0</v>
      </c>
      <c r="CI181" s="6">
        <v>71</v>
      </c>
      <c r="CJ181" s="28">
        <f>IFERROR(VLOOKUP(CI181,'Начисление очков 2023_1'!$B$4:$C$117,2,FALSE),0)</f>
        <v>11</v>
      </c>
      <c r="CK181" s="32" t="s">
        <v>572</v>
      </c>
      <c r="CL181" s="31">
        <f>IFERROR(VLOOKUP(CK181,'Начисление очков 2023'!$V$4:$W$69,2,FALSE),0)</f>
        <v>0</v>
      </c>
      <c r="CM181" s="6" t="s">
        <v>572</v>
      </c>
      <c r="CN181" s="28">
        <f>IFERROR(VLOOKUP(CM181,'Начисление очков 2023'!$AF$4:$AG$69,2,FALSE),0)</f>
        <v>0</v>
      </c>
      <c r="CO181" s="32" t="s">
        <v>572</v>
      </c>
      <c r="CP181" s="31">
        <f>IFERROR(VLOOKUP(CO181,'Начисление очков 2023'!$G$4:$H$69,2,FALSE),0)</f>
        <v>0</v>
      </c>
      <c r="CQ181" s="6" t="s">
        <v>572</v>
      </c>
      <c r="CR181" s="28">
        <f>IFERROR(VLOOKUP(CQ181,'Начисление очков 2023'!$AA$4:$AB$69,2,FALSE),0)</f>
        <v>0</v>
      </c>
      <c r="CS181" s="32" t="s">
        <v>572</v>
      </c>
      <c r="CT181" s="31">
        <f>IFERROR(VLOOKUP(CS181,'Начисление очков 2023'!$Q$4:$R$69,2,FALSE),0)</f>
        <v>0</v>
      </c>
      <c r="CU181" s="6" t="s">
        <v>572</v>
      </c>
      <c r="CV181" s="28">
        <f>IFERROR(VLOOKUP(CU181,'Начисление очков 2023'!$AF$4:$AG$69,2,FALSE),0)</f>
        <v>0</v>
      </c>
      <c r="CW181" s="32" t="s">
        <v>572</v>
      </c>
      <c r="CX181" s="31">
        <f>IFERROR(VLOOKUP(CW181,'Начисление очков 2023'!$AA$4:$AB$69,2,FALSE),0)</f>
        <v>0</v>
      </c>
      <c r="CY181" s="6" t="s">
        <v>572</v>
      </c>
      <c r="CZ181" s="28">
        <f>IFERROR(VLOOKUP(CY181,'Начисление очков 2023'!$AA$4:$AB$69,2,FALSE),0)</f>
        <v>0</v>
      </c>
      <c r="DA181" s="32" t="s">
        <v>572</v>
      </c>
      <c r="DB181" s="31">
        <f>IFERROR(VLOOKUP(DA181,'Начисление очков 2023'!$L$4:$M$69,2,FALSE),0)</f>
        <v>0</v>
      </c>
      <c r="DC181" s="6" t="s">
        <v>572</v>
      </c>
      <c r="DD181" s="28">
        <f>IFERROR(VLOOKUP(DC181,'Начисление очков 2023'!$L$4:$M$69,2,FALSE),0)</f>
        <v>0</v>
      </c>
      <c r="DE181" s="32" t="s">
        <v>572</v>
      </c>
      <c r="DF181" s="31">
        <f>IFERROR(VLOOKUP(DE181,'Начисление очков 2023'!$G$4:$H$69,2,FALSE),0)</f>
        <v>0</v>
      </c>
      <c r="DG181" s="6" t="s">
        <v>572</v>
      </c>
      <c r="DH181" s="28">
        <f>IFERROR(VLOOKUP(DG181,'Начисление очков 2023'!$AA$4:$AB$69,2,FALSE),0)</f>
        <v>0</v>
      </c>
      <c r="DI181" s="32" t="s">
        <v>572</v>
      </c>
      <c r="DJ181" s="31">
        <f>IFERROR(VLOOKUP(DI181,'Начисление очков 2023'!$AF$4:$AG$69,2,FALSE),0)</f>
        <v>0</v>
      </c>
      <c r="DK181" s="6" t="s">
        <v>572</v>
      </c>
      <c r="DL181" s="28">
        <f>IFERROR(VLOOKUP(DK181,'Начисление очков 2023'!$V$4:$W$69,2,FALSE),0)</f>
        <v>0</v>
      </c>
      <c r="DM181" s="32" t="s">
        <v>572</v>
      </c>
      <c r="DN181" s="31">
        <f>IFERROR(VLOOKUP(DM181,'Начисление очков 2023'!$Q$4:$R$69,2,FALSE),0)</f>
        <v>0</v>
      </c>
      <c r="DO181" s="6">
        <v>10</v>
      </c>
      <c r="DP181" s="28">
        <f>IFERROR(VLOOKUP(DO181,'Начисление очков 2023'!$AA$4:$AB$69,2,FALSE),0)</f>
        <v>9</v>
      </c>
      <c r="DQ181" s="32" t="s">
        <v>572</v>
      </c>
      <c r="DR181" s="31">
        <f>IFERROR(VLOOKUP(DQ181,'Начисление очков 2023'!$AA$4:$AB$69,2,FALSE),0)</f>
        <v>0</v>
      </c>
      <c r="DS181" s="6" t="s">
        <v>572</v>
      </c>
      <c r="DT181" s="28">
        <f>IFERROR(VLOOKUP(DS181,'Начисление очков 2023'!$AA$4:$AB$69,2,FALSE),0)</f>
        <v>0</v>
      </c>
      <c r="DU181" s="32" t="s">
        <v>572</v>
      </c>
      <c r="DV181" s="31">
        <f>IFERROR(VLOOKUP(DU181,'Начисление очков 2023'!$AF$4:$AG$69,2,FALSE),0)</f>
        <v>0</v>
      </c>
      <c r="DW181" s="6" t="s">
        <v>572</v>
      </c>
      <c r="DX181" s="28">
        <f>IFERROR(VLOOKUP(DW181,'Начисление очков 2023'!$AA$4:$AB$69,2,FALSE),0)</f>
        <v>0</v>
      </c>
      <c r="DY181" s="32" t="s">
        <v>572</v>
      </c>
      <c r="DZ181" s="31">
        <f>IFERROR(VLOOKUP(DY181,'Начисление очков 2023'!$B$4:$C$69,2,FALSE),0)</f>
        <v>0</v>
      </c>
      <c r="EA181" s="6" t="s">
        <v>572</v>
      </c>
      <c r="EB181" s="28">
        <f>IFERROR(VLOOKUP(EA181,'Начисление очков 2023'!$AA$4:$AB$69,2,FALSE),0)</f>
        <v>0</v>
      </c>
      <c r="EC181" s="32" t="s">
        <v>572</v>
      </c>
      <c r="ED181" s="31">
        <f>IFERROR(VLOOKUP(EC181,'Начисление очков 2023'!$V$4:$W$69,2,FALSE),0)</f>
        <v>0</v>
      </c>
      <c r="EE181" s="6" t="s">
        <v>572</v>
      </c>
      <c r="EF181" s="28">
        <f>IFERROR(VLOOKUP(EE181,'Начисление очков 2023'!$AA$4:$AB$69,2,FALSE),0)</f>
        <v>0</v>
      </c>
      <c r="EG181" s="32">
        <v>16</v>
      </c>
      <c r="EH181" s="31">
        <f>IFERROR(VLOOKUP(EG181,'Начисление очков 2023'!$AA$4:$AB$69,2,FALSE),0)</f>
        <v>7</v>
      </c>
      <c r="EI181" s="6" t="s">
        <v>572</v>
      </c>
      <c r="EJ181" s="28">
        <f>IFERROR(VLOOKUP(EI181,'Начисление очков 2023'!$G$4:$H$69,2,FALSE),0)</f>
        <v>0</v>
      </c>
      <c r="EK181" s="32">
        <v>16</v>
      </c>
      <c r="EL181" s="31">
        <f>IFERROR(VLOOKUP(EK181,'Начисление очков 2023'!$V$4:$W$69,2,FALSE),0)</f>
        <v>17</v>
      </c>
      <c r="EM181" s="6" t="s">
        <v>572</v>
      </c>
      <c r="EN181" s="28">
        <f>IFERROR(VLOOKUP(EM181,'Начисление очков 2023'!$B$4:$C$101,2,FALSE),0)</f>
        <v>0</v>
      </c>
      <c r="EO181" s="32" t="s">
        <v>572</v>
      </c>
      <c r="EP181" s="31">
        <f>IFERROR(VLOOKUP(EO181,'Начисление очков 2023'!$AA$4:$AB$69,2,FALSE),0)</f>
        <v>0</v>
      </c>
      <c r="EQ181" s="6" t="s">
        <v>572</v>
      </c>
      <c r="ER181" s="28">
        <f>IFERROR(VLOOKUP(EQ181,'Начисление очков 2023'!$AF$4:$AG$69,2,FALSE),0)</f>
        <v>0</v>
      </c>
      <c r="ES181" s="32">
        <v>80</v>
      </c>
      <c r="ET181" s="31">
        <f>IFERROR(VLOOKUP(ES181,'Начисление очков 2023'!$B$4:$C$101,2,FALSE),0)</f>
        <v>8</v>
      </c>
      <c r="EU181" s="6" t="s">
        <v>572</v>
      </c>
      <c r="EV181" s="28">
        <f>IFERROR(VLOOKUP(EU181,'Начисление очков 2023'!$G$4:$H$69,2,FALSE),0)</f>
        <v>0</v>
      </c>
      <c r="EW181" s="32" t="s">
        <v>572</v>
      </c>
      <c r="EX181" s="31">
        <f>IFERROR(VLOOKUP(EW181,'Начисление очков 2023'!$AA$4:$AB$69,2,FALSE),0)</f>
        <v>0</v>
      </c>
      <c r="EY181" s="6" t="s">
        <v>572</v>
      </c>
      <c r="EZ181" s="28">
        <f>IFERROR(VLOOKUP(EY181,'Начисление очков 2023'!$AA$4:$AB$69,2,FALSE),0)</f>
        <v>0</v>
      </c>
      <c r="FA181" s="32" t="s">
        <v>572</v>
      </c>
      <c r="FB181" s="31">
        <f>IFERROR(VLOOKUP(FA181,'Начисление очков 2023'!$L$4:$M$69,2,FALSE),0)</f>
        <v>0</v>
      </c>
      <c r="FC181" s="6" t="s">
        <v>572</v>
      </c>
      <c r="FD181" s="28">
        <f>IFERROR(VLOOKUP(FC181,'Начисление очков 2023'!$AF$4:$AG$69,2,FALSE),0)</f>
        <v>0</v>
      </c>
      <c r="FE181" s="32" t="s">
        <v>572</v>
      </c>
      <c r="FF181" s="31">
        <f>IFERROR(VLOOKUP(FE181,'Начисление очков 2023'!$AA$4:$AB$69,2,FALSE),0)</f>
        <v>0</v>
      </c>
      <c r="FG181" s="6" t="s">
        <v>572</v>
      </c>
      <c r="FH181" s="28">
        <f>IFERROR(VLOOKUP(FG181,'Начисление очков 2023'!$G$4:$H$69,2,FALSE),0)</f>
        <v>0</v>
      </c>
      <c r="FI181" s="32" t="s">
        <v>572</v>
      </c>
      <c r="FJ181" s="31">
        <f>IFERROR(VLOOKUP(FI181,'Начисление очков 2023'!$AA$4:$AB$69,2,FALSE),0)</f>
        <v>0</v>
      </c>
      <c r="FK181" s="6" t="s">
        <v>572</v>
      </c>
      <c r="FL181" s="28">
        <f>IFERROR(VLOOKUP(FK181,'Начисление очков 2023'!$AA$4:$AB$69,2,FALSE),0)</f>
        <v>0</v>
      </c>
      <c r="FM181" s="32" t="s">
        <v>572</v>
      </c>
      <c r="FN181" s="31">
        <f>IFERROR(VLOOKUP(FM181,'Начисление очков 2023'!$AA$4:$AB$69,2,FALSE),0)</f>
        <v>0</v>
      </c>
      <c r="FO181" s="6" t="s">
        <v>572</v>
      </c>
      <c r="FP181" s="28">
        <f>IFERROR(VLOOKUP(FO181,'Начисление очков 2023'!$AF$4:$AG$69,2,FALSE),0)</f>
        <v>0</v>
      </c>
      <c r="FQ181" s="109">
        <v>173</v>
      </c>
      <c r="FR181" s="110" t="s">
        <v>563</v>
      </c>
      <c r="FS181" s="110"/>
      <c r="FT181" s="109">
        <v>3.5</v>
      </c>
      <c r="FU181" s="111"/>
      <c r="FV181" s="108">
        <v>52</v>
      </c>
      <c r="FW181" s="106">
        <v>0</v>
      </c>
      <c r="FX181" s="107" t="s">
        <v>563</v>
      </c>
      <c r="FY181" s="108">
        <v>52</v>
      </c>
      <c r="FZ181" s="127" t="s">
        <v>572</v>
      </c>
      <c r="GA181" s="121">
        <f>IFERROR(VLOOKUP(FZ181,'Начисление очков 2023'!$AA$4:$AB$69,2,FALSE),0)</f>
        <v>0</v>
      </c>
    </row>
    <row r="182" spans="1:183" ht="15.95" customHeight="1" x14ac:dyDescent="0.25">
      <c r="A182" s="73"/>
      <c r="B182" s="6" t="str">
        <f>IFERROR(INDEX('Ласт турнир'!$A$1:$A$96,MATCH($D182,'Ласт турнир'!$B$1:$B$96,0)),"")</f>
        <v/>
      </c>
      <c r="D182" s="39" t="s">
        <v>137</v>
      </c>
      <c r="E182" s="40">
        <f>E181+1</f>
        <v>173</v>
      </c>
      <c r="F182" s="59">
        <f>IF(FQ182=0," ",IF(FQ182-E182=0," ",FQ182-E182))</f>
        <v>15</v>
      </c>
      <c r="G182" s="44"/>
      <c r="H182" s="54">
        <v>3</v>
      </c>
      <c r="I182" s="134"/>
      <c r="J182" s="139">
        <f>AB182+AP182+BB182+BN182+BR182+SUMPRODUCT(LARGE((T182,V182,X182,Z182,AD182,AF182,AH182,AJ182,AL182,AN182,AR182,AT182,AV182,AX182,AZ182,BD182,BF182,BH182,BJ182,BL182,BP182,BT182,BV182,BX182,BZ182,CB182,CD182,CF182,CH182,CJ182,CL182,CN182,CP182,CR182,CT182,CV182,CX182,CZ182,DB182,DD182,DF182,DH182,DJ182,DL182,DN182,DP182,DR182,DT182,DV182,DX182,DZ182,EB182,ED182,EF182,EH182,EJ182,EL182,EN182,EP182,ER182,ET182,EV182,EX182,EZ182,FB182,FD182,FF182,FH182,FJ182,FL182,FN182,FP182),{1,2,3,4,5,6,7,8}))</f>
        <v>49</v>
      </c>
      <c r="K182" s="135">
        <f>J182-FV182</f>
        <v>8</v>
      </c>
      <c r="L182" s="140" t="str">
        <f>IF(SUMIF(S182:FP182,"&lt;0")&lt;&gt;0,SUMIF(S182:FP182,"&lt;0")*(-1)," ")</f>
        <v xml:space="preserve"> </v>
      </c>
      <c r="M182" s="141">
        <f>T182+V182+X182+Z182+AB182+AD182+AF182+AH182+AJ182+AL182+AN182+AP182+AR182+AT182+AV182+AX182+AZ182+BB182+BD182+BF182+BH182+BJ182+BL182+BN182+BP182+BR182+BT182+BV182+BX182+BZ182+CB182+CD182+CF182+CH182+CJ182+CL182+CN182+CP182+CR182+CT182+CV182+CX182+CZ182+DB182+DD182+DF182+DH182+DJ182+DL182+DN182+DP182+DR182+DT182+DV182+DX182+DZ182+EB182+ED182+EF182+EH182+EJ182+EL182+EN182+EP182+ER182+ET182+EV182+EX182+EZ182+FB182+FD182+FF182+FH182+FJ182+FL182+FN182+FP182</f>
        <v>49</v>
      </c>
      <c r="N182" s="135">
        <f>M182-FY182</f>
        <v>8</v>
      </c>
      <c r="O182" s="136">
        <f>ROUNDUP(COUNTIF(S182:FP182,"&gt; 0")/2,0)</f>
        <v>5</v>
      </c>
      <c r="P182" s="142">
        <f>IF(O182=0,"-",IF(O182-R182&gt;8,J182/(8+R182),J182/O182))</f>
        <v>9.8000000000000007</v>
      </c>
      <c r="Q182" s="145">
        <f>IF(OR(M182=0,O182=0),"-",M182/O182)</f>
        <v>9.8000000000000007</v>
      </c>
      <c r="R182" s="150">
        <f>+IF(AA182="",0,1)+IF(AO182="",0,1)++IF(BA182="",0,1)+IF(BM182="",0,1)+IF(BQ182="",0,1)</f>
        <v>0</v>
      </c>
      <c r="S182" s="6">
        <v>12</v>
      </c>
      <c r="T182" s="28">
        <f>IFERROR(VLOOKUP(S182,'Начисление очков 2024'!$AA$4:$AB$69,2,FALSE),0)</f>
        <v>8</v>
      </c>
      <c r="U182" s="32" t="s">
        <v>572</v>
      </c>
      <c r="V182" s="31">
        <f>IFERROR(VLOOKUP(U182,'Начисление очков 2024'!$AA$4:$AB$69,2,FALSE),0)</f>
        <v>0</v>
      </c>
      <c r="W182" s="6" t="s">
        <v>572</v>
      </c>
      <c r="X182" s="28">
        <f>IFERROR(VLOOKUP(W182,'Начисление очков 2024'!$L$4:$M$69,2,FALSE),0)</f>
        <v>0</v>
      </c>
      <c r="Y182" s="32" t="s">
        <v>572</v>
      </c>
      <c r="Z182" s="31">
        <f>IFERROR(VLOOKUP(Y182,'Начисление очков 2024'!$AA$4:$AB$69,2,FALSE),0)</f>
        <v>0</v>
      </c>
      <c r="AA182" s="6" t="s">
        <v>572</v>
      </c>
      <c r="AB182" s="28">
        <f>ROUND(IFERROR(VLOOKUP(AA182,'Начисление очков 2024'!$L$4:$M$69,2,FALSE),0)/4,0)</f>
        <v>0</v>
      </c>
      <c r="AC182" s="32" t="s">
        <v>572</v>
      </c>
      <c r="AD182" s="31">
        <f>IFERROR(VLOOKUP(AC182,'Начисление очков 2024'!$AA$4:$AB$69,2,FALSE),0)</f>
        <v>0</v>
      </c>
      <c r="AE182" s="6" t="s">
        <v>572</v>
      </c>
      <c r="AF182" s="28">
        <f>IFERROR(VLOOKUP(AE182,'Начисление очков 2024'!$AA$4:$AB$69,2,FALSE),0)</f>
        <v>0</v>
      </c>
      <c r="AG182" s="32" t="s">
        <v>572</v>
      </c>
      <c r="AH182" s="31">
        <f>IFERROR(VLOOKUP(AG182,'Начисление очков 2024'!$Q$4:$R$69,2,FALSE),0)</f>
        <v>0</v>
      </c>
      <c r="AI182" s="6" t="s">
        <v>572</v>
      </c>
      <c r="AJ182" s="28">
        <f>IFERROR(VLOOKUP(AI182,'Начисление очков 2024'!$AA$4:$AB$69,2,FALSE),0)</f>
        <v>0</v>
      </c>
      <c r="AK182" s="32" t="s">
        <v>572</v>
      </c>
      <c r="AL182" s="31">
        <f>IFERROR(VLOOKUP(AK182,'Начисление очков 2024'!$AA$4:$AB$69,2,FALSE),0)</f>
        <v>0</v>
      </c>
      <c r="AM182" s="6" t="s">
        <v>572</v>
      </c>
      <c r="AN182" s="28">
        <f>IFERROR(VLOOKUP(AM182,'Начисление очков 2023'!$AF$4:$AG$69,2,FALSE),0)</f>
        <v>0</v>
      </c>
      <c r="AO182" s="32" t="s">
        <v>572</v>
      </c>
      <c r="AP182" s="31">
        <f>ROUND(IFERROR(VLOOKUP(AO182,'Начисление очков 2024'!$G$4:$H$69,2,FALSE),0)/4,0)</f>
        <v>0</v>
      </c>
      <c r="AQ182" s="6" t="s">
        <v>572</v>
      </c>
      <c r="AR182" s="28">
        <f>IFERROR(VLOOKUP(AQ182,'Начисление очков 2024'!$AA$4:$AB$69,2,FALSE),0)</f>
        <v>0</v>
      </c>
      <c r="AS182" s="32" t="s">
        <v>572</v>
      </c>
      <c r="AT182" s="31">
        <f>IFERROR(VLOOKUP(AS182,'Начисление очков 2024'!$G$4:$H$69,2,FALSE),0)</f>
        <v>0</v>
      </c>
      <c r="AU182" s="6" t="s">
        <v>572</v>
      </c>
      <c r="AV182" s="28">
        <f>IFERROR(VLOOKUP(AU182,'Начисление очков 2023'!$V$4:$W$69,2,FALSE),0)</f>
        <v>0</v>
      </c>
      <c r="AW182" s="32" t="s">
        <v>572</v>
      </c>
      <c r="AX182" s="31">
        <f>IFERROR(VLOOKUP(AW182,'Начисление очков 2024'!$Q$4:$R$69,2,FALSE),0)</f>
        <v>0</v>
      </c>
      <c r="AY182" s="6" t="s">
        <v>572</v>
      </c>
      <c r="AZ182" s="28">
        <f>IFERROR(VLOOKUP(AY182,'Начисление очков 2024'!$AA$4:$AB$69,2,FALSE),0)</f>
        <v>0</v>
      </c>
      <c r="BA182" s="32" t="s">
        <v>572</v>
      </c>
      <c r="BB182" s="31">
        <f>ROUND(IFERROR(VLOOKUP(BA182,'Начисление очков 2024'!$G$4:$H$69,2,FALSE),0)/4,0)</f>
        <v>0</v>
      </c>
      <c r="BC182" s="6" t="s">
        <v>572</v>
      </c>
      <c r="BD182" s="28">
        <f>IFERROR(VLOOKUP(BC182,'Начисление очков 2023'!$AA$4:$AB$69,2,FALSE),0)</f>
        <v>0</v>
      </c>
      <c r="BE182" s="32" t="s">
        <v>572</v>
      </c>
      <c r="BF182" s="31">
        <f>IFERROR(VLOOKUP(BE182,'Начисление очков 2024'!$G$4:$H$69,2,FALSE),0)</f>
        <v>0</v>
      </c>
      <c r="BG182" s="6" t="s">
        <v>572</v>
      </c>
      <c r="BH182" s="28">
        <f>IFERROR(VLOOKUP(BG182,'Начисление очков 2024'!$Q$4:$R$69,2,FALSE),0)</f>
        <v>0</v>
      </c>
      <c r="BI182" s="32" t="s">
        <v>572</v>
      </c>
      <c r="BJ182" s="31">
        <f>IFERROR(VLOOKUP(BI182,'Начисление очков 2024'!$AA$4:$AB$69,2,FALSE),0)</f>
        <v>0</v>
      </c>
      <c r="BK182" s="6" t="s">
        <v>572</v>
      </c>
      <c r="BL182" s="28">
        <f>IFERROR(VLOOKUP(BK182,'Начисление очков 2023'!$V$4:$W$69,2,FALSE),0)</f>
        <v>0</v>
      </c>
      <c r="BM182" s="32" t="s">
        <v>572</v>
      </c>
      <c r="BN182" s="31">
        <f>ROUND(IFERROR(VLOOKUP(BM182,'Начисление очков 2023'!$L$4:$M$69,2,FALSE),0)/4,0)</f>
        <v>0</v>
      </c>
      <c r="BO182" s="6" t="s">
        <v>572</v>
      </c>
      <c r="BP182" s="28">
        <f>IFERROR(VLOOKUP(BO182,'Начисление очков 2023'!$AA$4:$AB$69,2,FALSE),0)</f>
        <v>0</v>
      </c>
      <c r="BQ182" s="32" t="s">
        <v>572</v>
      </c>
      <c r="BR182" s="31">
        <f>ROUND(IFERROR(VLOOKUP(BQ182,'Начисление очков 2023'!$L$4:$M$69,2,FALSE),0)/4,0)</f>
        <v>0</v>
      </c>
      <c r="BS182" s="6" t="s">
        <v>572</v>
      </c>
      <c r="BT182" s="28">
        <f>IFERROR(VLOOKUP(BS182,'Начисление очков 2023'!$AA$4:$AB$69,2,FALSE),0)</f>
        <v>0</v>
      </c>
      <c r="BU182" s="32" t="s">
        <v>572</v>
      </c>
      <c r="BV182" s="31">
        <f>IFERROR(VLOOKUP(BU182,'Начисление очков 2023'!$L$4:$M$69,2,FALSE),0)</f>
        <v>0</v>
      </c>
      <c r="BW182" s="6" t="s">
        <v>572</v>
      </c>
      <c r="BX182" s="28">
        <f>IFERROR(VLOOKUP(BW182,'Начисление очков 2023'!$AA$4:$AB$69,2,FALSE),0)</f>
        <v>0</v>
      </c>
      <c r="BY182" s="32" t="s">
        <v>572</v>
      </c>
      <c r="BZ182" s="31">
        <f>IFERROR(VLOOKUP(BY182,'Начисление очков 2023'!$AF$4:$AG$69,2,FALSE),0)</f>
        <v>0</v>
      </c>
      <c r="CA182" s="6" t="s">
        <v>572</v>
      </c>
      <c r="CB182" s="28">
        <f>IFERROR(VLOOKUP(CA182,'Начисление очков 2023'!$V$4:$W$69,2,FALSE),0)</f>
        <v>0</v>
      </c>
      <c r="CC182" s="32" t="s">
        <v>572</v>
      </c>
      <c r="CD182" s="31">
        <f>IFERROR(VLOOKUP(CC182,'Начисление очков 2023'!$AA$4:$AB$69,2,FALSE),0)</f>
        <v>0</v>
      </c>
      <c r="CE182" s="47"/>
      <c r="CF182" s="96"/>
      <c r="CG182" s="32" t="s">
        <v>572</v>
      </c>
      <c r="CH182" s="31">
        <f>IFERROR(VLOOKUP(CG182,'Начисление очков 2023'!$AA$4:$AB$69,2,FALSE),0)</f>
        <v>0</v>
      </c>
      <c r="CI182" s="6">
        <v>88</v>
      </c>
      <c r="CJ182" s="28">
        <f>IFERROR(VLOOKUP(CI182,'Начисление очков 2023_1'!$B$4:$C$117,2,FALSE),0)</f>
        <v>5</v>
      </c>
      <c r="CK182" s="32" t="s">
        <v>572</v>
      </c>
      <c r="CL182" s="31">
        <f>IFERROR(VLOOKUP(CK182,'Начисление очков 2023'!$V$4:$W$69,2,FALSE),0)</f>
        <v>0</v>
      </c>
      <c r="CM182" s="6" t="s">
        <v>572</v>
      </c>
      <c r="CN182" s="28">
        <f>IFERROR(VLOOKUP(CM182,'Начисление очков 2023'!$AF$4:$AG$69,2,FALSE),0)</f>
        <v>0</v>
      </c>
      <c r="CO182" s="32" t="s">
        <v>572</v>
      </c>
      <c r="CP182" s="31">
        <f>IFERROR(VLOOKUP(CO182,'Начисление очков 2023'!$G$4:$H$69,2,FALSE),0)</f>
        <v>0</v>
      </c>
      <c r="CQ182" s="6" t="s">
        <v>572</v>
      </c>
      <c r="CR182" s="28">
        <f>IFERROR(VLOOKUP(CQ182,'Начисление очков 2023'!$AA$4:$AB$69,2,FALSE),0)</f>
        <v>0</v>
      </c>
      <c r="CS182" s="32" t="s">
        <v>572</v>
      </c>
      <c r="CT182" s="31">
        <f>IFERROR(VLOOKUP(CS182,'Начисление очков 2023'!$Q$4:$R$69,2,FALSE),0)</f>
        <v>0</v>
      </c>
      <c r="CU182" s="6" t="s">
        <v>572</v>
      </c>
      <c r="CV182" s="28">
        <f>IFERROR(VLOOKUP(CU182,'Начисление очков 2023'!$AF$4:$AG$69,2,FALSE),0)</f>
        <v>0</v>
      </c>
      <c r="CW182" s="32" t="s">
        <v>572</v>
      </c>
      <c r="CX182" s="31">
        <f>IFERROR(VLOOKUP(CW182,'Начисление очков 2023'!$AA$4:$AB$69,2,FALSE),0)</f>
        <v>0</v>
      </c>
      <c r="CY182" s="6" t="s">
        <v>572</v>
      </c>
      <c r="CZ182" s="28">
        <f>IFERROR(VLOOKUP(CY182,'Начисление очков 2023'!$AA$4:$AB$69,2,FALSE),0)</f>
        <v>0</v>
      </c>
      <c r="DA182" s="32" t="s">
        <v>572</v>
      </c>
      <c r="DB182" s="31">
        <f>IFERROR(VLOOKUP(DA182,'Начисление очков 2023'!$L$4:$M$69,2,FALSE),0)</f>
        <v>0</v>
      </c>
      <c r="DC182" s="6" t="s">
        <v>572</v>
      </c>
      <c r="DD182" s="28">
        <f>IFERROR(VLOOKUP(DC182,'Начисление очков 2023'!$L$4:$M$69,2,FALSE),0)</f>
        <v>0</v>
      </c>
      <c r="DE182" s="32" t="s">
        <v>572</v>
      </c>
      <c r="DF182" s="31">
        <f>IFERROR(VLOOKUP(DE182,'Начисление очков 2023'!$G$4:$H$69,2,FALSE),0)</f>
        <v>0</v>
      </c>
      <c r="DG182" s="6" t="s">
        <v>572</v>
      </c>
      <c r="DH182" s="28">
        <f>IFERROR(VLOOKUP(DG182,'Начисление очков 2023'!$AA$4:$AB$69,2,FALSE),0)</f>
        <v>0</v>
      </c>
      <c r="DI182" s="32" t="s">
        <v>572</v>
      </c>
      <c r="DJ182" s="31">
        <f>IFERROR(VLOOKUP(DI182,'Начисление очков 2023'!$AF$4:$AG$69,2,FALSE),0)</f>
        <v>0</v>
      </c>
      <c r="DK182" s="6" t="s">
        <v>572</v>
      </c>
      <c r="DL182" s="28">
        <f>IFERROR(VLOOKUP(DK182,'Начисление очков 2023'!$V$4:$W$69,2,FALSE),0)</f>
        <v>0</v>
      </c>
      <c r="DM182" s="32">
        <v>24</v>
      </c>
      <c r="DN182" s="31">
        <f>IFERROR(VLOOKUP(DM182,'Начисление очков 2023'!$Q$4:$R$69,2,FALSE),0)</f>
        <v>8</v>
      </c>
      <c r="DO182" s="6" t="s">
        <v>572</v>
      </c>
      <c r="DP182" s="28">
        <f>IFERROR(VLOOKUP(DO182,'Начисление очков 2023'!$AA$4:$AB$69,2,FALSE),0)</f>
        <v>0</v>
      </c>
      <c r="DQ182" s="32" t="s">
        <v>572</v>
      </c>
      <c r="DR182" s="31">
        <f>IFERROR(VLOOKUP(DQ182,'Начисление очков 2023'!$AA$4:$AB$69,2,FALSE),0)</f>
        <v>0</v>
      </c>
      <c r="DS182" s="6" t="s">
        <v>572</v>
      </c>
      <c r="DT182" s="28">
        <f>IFERROR(VLOOKUP(DS182,'Начисление очков 2023'!$AA$4:$AB$69,2,FALSE),0)</f>
        <v>0</v>
      </c>
      <c r="DU182" s="32" t="s">
        <v>572</v>
      </c>
      <c r="DV182" s="31">
        <f>IFERROR(VLOOKUP(DU182,'Начисление очков 2023'!$AF$4:$AG$69,2,FALSE),0)</f>
        <v>0</v>
      </c>
      <c r="DW182" s="6" t="s">
        <v>572</v>
      </c>
      <c r="DX182" s="28">
        <f>IFERROR(VLOOKUP(DW182,'Начисление очков 2023'!$AA$4:$AB$69,2,FALSE),0)</f>
        <v>0</v>
      </c>
      <c r="DY182" s="32" t="s">
        <v>572</v>
      </c>
      <c r="DZ182" s="31">
        <f>IFERROR(VLOOKUP(DY182,'Начисление очков 2023'!$B$4:$C$69,2,FALSE),0)</f>
        <v>0</v>
      </c>
      <c r="EA182" s="6" t="s">
        <v>572</v>
      </c>
      <c r="EB182" s="28">
        <f>IFERROR(VLOOKUP(EA182,'Начисление очков 2023'!$AA$4:$AB$69,2,FALSE),0)</f>
        <v>0</v>
      </c>
      <c r="EC182" s="32" t="s">
        <v>572</v>
      </c>
      <c r="ED182" s="31">
        <f>IFERROR(VLOOKUP(EC182,'Начисление очков 2023'!$V$4:$W$69,2,FALSE),0)</f>
        <v>0</v>
      </c>
      <c r="EE182" s="6" t="s">
        <v>572</v>
      </c>
      <c r="EF182" s="28">
        <f>IFERROR(VLOOKUP(EE182,'Начисление очков 2023'!$AA$4:$AB$69,2,FALSE),0)</f>
        <v>0</v>
      </c>
      <c r="EG182" s="32" t="s">
        <v>572</v>
      </c>
      <c r="EH182" s="31">
        <f>IFERROR(VLOOKUP(EG182,'Начисление очков 2023'!$AA$4:$AB$69,2,FALSE),0)</f>
        <v>0</v>
      </c>
      <c r="EI182" s="6">
        <v>24</v>
      </c>
      <c r="EJ182" s="28">
        <f>IFERROR(VLOOKUP(EI182,'Начисление очков 2023'!$G$4:$H$69,2,FALSE),0)</f>
        <v>21</v>
      </c>
      <c r="EK182" s="32" t="s">
        <v>572</v>
      </c>
      <c r="EL182" s="31">
        <f>IFERROR(VLOOKUP(EK182,'Начисление очков 2023'!$V$4:$W$69,2,FALSE),0)</f>
        <v>0</v>
      </c>
      <c r="EM182" s="6" t="s">
        <v>572</v>
      </c>
      <c r="EN182" s="28">
        <f>IFERROR(VLOOKUP(EM182,'Начисление очков 2023'!$B$4:$C$101,2,FALSE),0)</f>
        <v>0</v>
      </c>
      <c r="EO182" s="32" t="s">
        <v>572</v>
      </c>
      <c r="EP182" s="31">
        <f>IFERROR(VLOOKUP(EO182,'Начисление очков 2023'!$AA$4:$AB$69,2,FALSE),0)</f>
        <v>0</v>
      </c>
      <c r="EQ182" s="6" t="s">
        <v>572</v>
      </c>
      <c r="ER182" s="28">
        <f>IFERROR(VLOOKUP(EQ182,'Начисление очков 2023'!$AF$4:$AG$69,2,FALSE),0)</f>
        <v>0</v>
      </c>
      <c r="ES182" s="32">
        <v>82</v>
      </c>
      <c r="ET182" s="31">
        <f>IFERROR(VLOOKUP(ES182,'Начисление очков 2023'!$B$4:$C$101,2,FALSE),0)</f>
        <v>7</v>
      </c>
      <c r="EU182" s="6" t="s">
        <v>572</v>
      </c>
      <c r="EV182" s="28">
        <f>IFERROR(VLOOKUP(EU182,'Начисление очков 2023'!$G$4:$H$69,2,FALSE),0)</f>
        <v>0</v>
      </c>
      <c r="EW182" s="32" t="s">
        <v>572</v>
      </c>
      <c r="EX182" s="31">
        <f>IFERROR(VLOOKUP(EW182,'Начисление очков 2023'!$AA$4:$AB$69,2,FALSE),0)</f>
        <v>0</v>
      </c>
      <c r="EY182" s="6" t="s">
        <v>572</v>
      </c>
      <c r="EZ182" s="28">
        <f>IFERROR(VLOOKUP(EY182,'Начисление очков 2023'!$AA$4:$AB$69,2,FALSE),0)</f>
        <v>0</v>
      </c>
      <c r="FA182" s="32" t="s">
        <v>572</v>
      </c>
      <c r="FB182" s="31">
        <f>IFERROR(VLOOKUP(FA182,'Начисление очков 2023'!$L$4:$M$69,2,FALSE),0)</f>
        <v>0</v>
      </c>
      <c r="FC182" s="6" t="s">
        <v>572</v>
      </c>
      <c r="FD182" s="28">
        <f>IFERROR(VLOOKUP(FC182,'Начисление очков 2023'!$AF$4:$AG$69,2,FALSE),0)</f>
        <v>0</v>
      </c>
      <c r="FE182" s="32" t="s">
        <v>572</v>
      </c>
      <c r="FF182" s="31">
        <f>IFERROR(VLOOKUP(FE182,'Начисление очков 2023'!$AA$4:$AB$69,2,FALSE),0)</f>
        <v>0</v>
      </c>
      <c r="FG182" s="6" t="s">
        <v>572</v>
      </c>
      <c r="FH182" s="28">
        <f>IFERROR(VLOOKUP(FG182,'Начисление очков 2023'!$G$4:$H$69,2,FALSE),0)</f>
        <v>0</v>
      </c>
      <c r="FI182" s="32" t="s">
        <v>572</v>
      </c>
      <c r="FJ182" s="31">
        <f>IFERROR(VLOOKUP(FI182,'Начисление очков 2023'!$AA$4:$AB$69,2,FALSE),0)</f>
        <v>0</v>
      </c>
      <c r="FK182" s="6" t="s">
        <v>572</v>
      </c>
      <c r="FL182" s="28">
        <f>IFERROR(VLOOKUP(FK182,'Начисление очков 2023'!$AA$4:$AB$69,2,FALSE),0)</f>
        <v>0</v>
      </c>
      <c r="FM182" s="32" t="s">
        <v>572</v>
      </c>
      <c r="FN182" s="31">
        <f>IFERROR(VLOOKUP(FM182,'Начисление очков 2023'!$AA$4:$AB$69,2,FALSE),0)</f>
        <v>0</v>
      </c>
      <c r="FO182" s="6" t="s">
        <v>572</v>
      </c>
      <c r="FP182" s="28">
        <f>IFERROR(VLOOKUP(FO182,'Начисление очков 2023'!$AF$4:$AG$69,2,FALSE),0)</f>
        <v>0</v>
      </c>
      <c r="FQ182" s="109">
        <v>188</v>
      </c>
      <c r="FR182" s="110">
        <v>1</v>
      </c>
      <c r="FS182" s="110"/>
      <c r="FT182" s="109">
        <v>3</v>
      </c>
      <c r="FU182" s="111"/>
      <c r="FV182" s="108">
        <v>41</v>
      </c>
      <c r="FW182" s="106">
        <v>0</v>
      </c>
      <c r="FX182" s="107" t="s">
        <v>563</v>
      </c>
      <c r="FY182" s="108">
        <v>41</v>
      </c>
      <c r="FZ182" s="127" t="s">
        <v>572</v>
      </c>
      <c r="GA182" s="121">
        <f>IFERROR(VLOOKUP(FZ182,'Начисление очков 2023'!$AA$4:$AB$69,2,FALSE),0)</f>
        <v>0</v>
      </c>
    </row>
    <row r="183" spans="1:183" ht="15.95" customHeight="1" x14ac:dyDescent="0.25">
      <c r="B183" s="6" t="str">
        <f>IFERROR(INDEX('Ласт турнир'!$A$1:$A$96,MATCH($D183,'Ласт турнир'!$B$1:$B$96,0)),"")</f>
        <v/>
      </c>
      <c r="D183" s="39" t="s">
        <v>346</v>
      </c>
      <c r="E183" s="40">
        <f>E182+1</f>
        <v>174</v>
      </c>
      <c r="F183" s="59" t="str">
        <f>IF(FQ183=0," ",IF(FQ183-E183=0," ",FQ183-E183))</f>
        <v xml:space="preserve"> </v>
      </c>
      <c r="G183" s="44"/>
      <c r="H183" s="54">
        <v>3</v>
      </c>
      <c r="I183" s="134"/>
      <c r="J183" s="139">
        <f>AB183+AP183+BB183+BN183+BR183+SUMPRODUCT(LARGE((T183,V183,X183,Z183,AD183,AF183,AH183,AJ183,AL183,AN183,AR183,AT183,AV183,AX183,AZ183,BD183,BF183,BH183,BJ183,BL183,BP183,BT183,BV183,BX183,BZ183,CB183,CD183,CF183,CH183,CJ183,CL183,CN183,CP183,CR183,CT183,CV183,CX183,CZ183,DB183,DD183,DF183,DH183,DJ183,DL183,DN183,DP183,DR183,DT183,DV183,DX183,DZ183,EB183,ED183,EF183,EH183,EJ183,EL183,EN183,EP183,ER183,ET183,EV183,EX183,EZ183,FB183,FD183,FF183,FH183,FJ183,FL183,FN183,FP183),{1,2,3,4,5,6,7,8}))</f>
        <v>49</v>
      </c>
      <c r="K183" s="135">
        <f>J183-FV183</f>
        <v>0</v>
      </c>
      <c r="L183" s="140" t="str">
        <f>IF(SUMIF(S183:FP183,"&lt;0")&lt;&gt;0,SUMIF(S183:FP183,"&lt;0")*(-1)," ")</f>
        <v xml:space="preserve"> </v>
      </c>
      <c r="M183" s="141">
        <f>T183+V183+X183+Z183+AB183+AD183+AF183+AH183+AJ183+AL183+AN183+AP183+AR183+AT183+AV183+AX183+AZ183+BB183+BD183+BF183+BH183+BJ183+BL183+BN183+BP183+BR183+BT183+BV183+BX183+BZ183+CB183+CD183+CF183+CH183+CJ183+CL183+CN183+CP183+CR183+CT183+CV183+CX183+CZ183+DB183+DD183+DF183+DH183+DJ183+DL183+DN183+DP183+DR183+DT183+DV183+DX183+DZ183+EB183+ED183+EF183+EH183+EJ183+EL183+EN183+EP183+ER183+ET183+EV183+EX183+EZ183+FB183+FD183+FF183+FH183+FJ183+FL183+FN183+FP183</f>
        <v>49</v>
      </c>
      <c r="N183" s="135">
        <f>M183-FY183</f>
        <v>0</v>
      </c>
      <c r="O183" s="136">
        <f>ROUNDUP(COUNTIF(S183:FP183,"&gt; 0")/2,0)</f>
        <v>7</v>
      </c>
      <c r="P183" s="142">
        <f>IF(O183=0,"-",IF(O183-R183&gt;8,J183/(8+R183),J183/O183))</f>
        <v>7</v>
      </c>
      <c r="Q183" s="145">
        <f>IF(OR(M183=0,O183=0),"-",M183/O183)</f>
        <v>7</v>
      </c>
      <c r="R183" s="150">
        <f>+IF(AA183="",0,1)+IF(AO183="",0,1)++IF(BA183="",0,1)+IF(BM183="",0,1)+IF(BQ183="",0,1)</f>
        <v>0</v>
      </c>
      <c r="S183" s="6" t="s">
        <v>572</v>
      </c>
      <c r="T183" s="28">
        <f>IFERROR(VLOOKUP(S183,'Начисление очков 2024'!$AA$4:$AB$69,2,FALSE),0)</f>
        <v>0</v>
      </c>
      <c r="U183" s="32" t="s">
        <v>572</v>
      </c>
      <c r="V183" s="31">
        <f>IFERROR(VLOOKUP(U183,'Начисление очков 2024'!$AA$4:$AB$69,2,FALSE),0)</f>
        <v>0</v>
      </c>
      <c r="W183" s="6" t="s">
        <v>572</v>
      </c>
      <c r="X183" s="28">
        <f>IFERROR(VLOOKUP(W183,'Начисление очков 2024'!$L$4:$M$69,2,FALSE),0)</f>
        <v>0</v>
      </c>
      <c r="Y183" s="32" t="s">
        <v>572</v>
      </c>
      <c r="Z183" s="31">
        <f>IFERROR(VLOOKUP(Y183,'Начисление очков 2024'!$AA$4:$AB$69,2,FALSE),0)</f>
        <v>0</v>
      </c>
      <c r="AA183" s="6" t="s">
        <v>572</v>
      </c>
      <c r="AB183" s="28">
        <f>ROUND(IFERROR(VLOOKUP(AA183,'Начисление очков 2024'!$L$4:$M$69,2,FALSE),0)/4,0)</f>
        <v>0</v>
      </c>
      <c r="AC183" s="32" t="s">
        <v>572</v>
      </c>
      <c r="AD183" s="31">
        <f>IFERROR(VLOOKUP(AC183,'Начисление очков 2024'!$AA$4:$AB$69,2,FALSE),0)</f>
        <v>0</v>
      </c>
      <c r="AE183" s="6" t="s">
        <v>572</v>
      </c>
      <c r="AF183" s="28">
        <f>IFERROR(VLOOKUP(AE183,'Начисление очков 2024'!$AA$4:$AB$69,2,FALSE),0)</f>
        <v>0</v>
      </c>
      <c r="AG183" s="32" t="s">
        <v>572</v>
      </c>
      <c r="AH183" s="31">
        <f>IFERROR(VLOOKUP(AG183,'Начисление очков 2024'!$Q$4:$R$69,2,FALSE),0)</f>
        <v>0</v>
      </c>
      <c r="AI183" s="6" t="s">
        <v>572</v>
      </c>
      <c r="AJ183" s="28">
        <f>IFERROR(VLOOKUP(AI183,'Начисление очков 2024'!$AA$4:$AB$69,2,FALSE),0)</f>
        <v>0</v>
      </c>
      <c r="AK183" s="32" t="s">
        <v>572</v>
      </c>
      <c r="AL183" s="31">
        <f>IFERROR(VLOOKUP(AK183,'Начисление очков 2024'!$AA$4:$AB$69,2,FALSE),0)</f>
        <v>0</v>
      </c>
      <c r="AM183" s="6" t="s">
        <v>572</v>
      </c>
      <c r="AN183" s="28">
        <f>IFERROR(VLOOKUP(AM183,'Начисление очков 2023'!$AF$4:$AG$69,2,FALSE),0)</f>
        <v>0</v>
      </c>
      <c r="AO183" s="32" t="s">
        <v>572</v>
      </c>
      <c r="AP183" s="31">
        <f>ROUND(IFERROR(VLOOKUP(AO183,'Начисление очков 2024'!$G$4:$H$69,2,FALSE),0)/4,0)</f>
        <v>0</v>
      </c>
      <c r="AQ183" s="6" t="s">
        <v>572</v>
      </c>
      <c r="AR183" s="28">
        <f>IFERROR(VLOOKUP(AQ183,'Начисление очков 2024'!$AA$4:$AB$69,2,FALSE),0)</f>
        <v>0</v>
      </c>
      <c r="AS183" s="32" t="s">
        <v>572</v>
      </c>
      <c r="AT183" s="31">
        <f>IFERROR(VLOOKUP(AS183,'Начисление очков 2024'!$G$4:$H$69,2,FALSE),0)</f>
        <v>0</v>
      </c>
      <c r="AU183" s="6" t="s">
        <v>572</v>
      </c>
      <c r="AV183" s="28">
        <f>IFERROR(VLOOKUP(AU183,'Начисление очков 2023'!$V$4:$W$69,2,FALSE),0)</f>
        <v>0</v>
      </c>
      <c r="AW183" s="32" t="s">
        <v>572</v>
      </c>
      <c r="AX183" s="31">
        <f>IFERROR(VLOOKUP(AW183,'Начисление очков 2024'!$Q$4:$R$69,2,FALSE),0)</f>
        <v>0</v>
      </c>
      <c r="AY183" s="6" t="s">
        <v>572</v>
      </c>
      <c r="AZ183" s="28">
        <f>IFERROR(VLOOKUP(AY183,'Начисление очков 2024'!$AA$4:$AB$69,2,FALSE),0)</f>
        <v>0</v>
      </c>
      <c r="BA183" s="32" t="s">
        <v>572</v>
      </c>
      <c r="BB183" s="31">
        <f>ROUND(IFERROR(VLOOKUP(BA183,'Начисление очков 2024'!$G$4:$H$69,2,FALSE),0)/4,0)</f>
        <v>0</v>
      </c>
      <c r="BC183" s="6" t="s">
        <v>572</v>
      </c>
      <c r="BD183" s="28">
        <f>IFERROR(VLOOKUP(BC183,'Начисление очков 2023'!$AA$4:$AB$69,2,FALSE),0)</f>
        <v>0</v>
      </c>
      <c r="BE183" s="32" t="s">
        <v>572</v>
      </c>
      <c r="BF183" s="31">
        <f>IFERROR(VLOOKUP(BE183,'Начисление очков 2024'!$G$4:$H$69,2,FALSE),0)</f>
        <v>0</v>
      </c>
      <c r="BG183" s="6" t="s">
        <v>572</v>
      </c>
      <c r="BH183" s="28">
        <f>IFERROR(VLOOKUP(BG183,'Начисление очков 2024'!$Q$4:$R$69,2,FALSE),0)</f>
        <v>0</v>
      </c>
      <c r="BI183" s="32" t="s">
        <v>572</v>
      </c>
      <c r="BJ183" s="31">
        <f>IFERROR(VLOOKUP(BI183,'Начисление очков 2024'!$AA$4:$AB$69,2,FALSE),0)</f>
        <v>0</v>
      </c>
      <c r="BK183" s="6" t="s">
        <v>572</v>
      </c>
      <c r="BL183" s="28">
        <f>IFERROR(VLOOKUP(BK183,'Начисление очков 2023'!$V$4:$W$69,2,FALSE),0)</f>
        <v>0</v>
      </c>
      <c r="BM183" s="32" t="s">
        <v>572</v>
      </c>
      <c r="BN183" s="31">
        <f>ROUND(IFERROR(VLOOKUP(BM183,'Начисление очков 2023'!$L$4:$M$69,2,FALSE),0)/4,0)</f>
        <v>0</v>
      </c>
      <c r="BO183" s="6" t="s">
        <v>572</v>
      </c>
      <c r="BP183" s="28">
        <f>IFERROR(VLOOKUP(BO183,'Начисление очков 2023'!$AA$4:$AB$69,2,FALSE),0)</f>
        <v>0</v>
      </c>
      <c r="BQ183" s="32" t="s">
        <v>572</v>
      </c>
      <c r="BR183" s="31">
        <f>ROUND(IFERROR(VLOOKUP(BQ183,'Начисление очков 2023'!$L$4:$M$69,2,FALSE),0)/4,0)</f>
        <v>0</v>
      </c>
      <c r="BS183" s="6" t="s">
        <v>572</v>
      </c>
      <c r="BT183" s="28">
        <f>IFERROR(VLOOKUP(BS183,'Начисление очков 2023'!$AA$4:$AB$69,2,FALSE),0)</f>
        <v>0</v>
      </c>
      <c r="BU183" s="32" t="s">
        <v>572</v>
      </c>
      <c r="BV183" s="31">
        <f>IFERROR(VLOOKUP(BU183,'Начисление очков 2023'!$L$4:$M$69,2,FALSE),0)</f>
        <v>0</v>
      </c>
      <c r="BW183" s="6" t="s">
        <v>572</v>
      </c>
      <c r="BX183" s="28">
        <f>IFERROR(VLOOKUP(BW183,'Начисление очков 2023'!$AA$4:$AB$69,2,FALSE),0)</f>
        <v>0</v>
      </c>
      <c r="BY183" s="32" t="s">
        <v>572</v>
      </c>
      <c r="BZ183" s="31">
        <f>IFERROR(VLOOKUP(BY183,'Начисление очков 2023'!$AF$4:$AG$69,2,FALSE),0)</f>
        <v>0</v>
      </c>
      <c r="CA183" s="6" t="s">
        <v>572</v>
      </c>
      <c r="CB183" s="28">
        <f>IFERROR(VLOOKUP(CA183,'Начисление очков 2023'!$V$4:$W$69,2,FALSE),0)</f>
        <v>0</v>
      </c>
      <c r="CC183" s="32" t="s">
        <v>572</v>
      </c>
      <c r="CD183" s="31">
        <f>IFERROR(VLOOKUP(CC183,'Начисление очков 2023'!$AA$4:$AB$69,2,FALSE),0)</f>
        <v>0</v>
      </c>
      <c r="CE183" s="47"/>
      <c r="CF183" s="96"/>
      <c r="CG183" s="32" t="s">
        <v>572</v>
      </c>
      <c r="CH183" s="31">
        <f>IFERROR(VLOOKUP(CG183,'Начисление очков 2023'!$AA$4:$AB$69,2,FALSE),0)</f>
        <v>0</v>
      </c>
      <c r="CI183" s="6" t="s">
        <v>572</v>
      </c>
      <c r="CJ183" s="28">
        <f>IFERROR(VLOOKUP(CI183,'Начисление очков 2023_1'!$B$4:$C$117,2,FALSE),0)</f>
        <v>0</v>
      </c>
      <c r="CK183" s="32" t="s">
        <v>572</v>
      </c>
      <c r="CL183" s="31">
        <f>IFERROR(VLOOKUP(CK183,'Начисление очков 2023'!$V$4:$W$69,2,FALSE),0)</f>
        <v>0</v>
      </c>
      <c r="CM183" s="6" t="s">
        <v>572</v>
      </c>
      <c r="CN183" s="28">
        <f>IFERROR(VLOOKUP(CM183,'Начисление очков 2023'!$AF$4:$AG$69,2,FALSE),0)</f>
        <v>0</v>
      </c>
      <c r="CO183" s="32" t="s">
        <v>572</v>
      </c>
      <c r="CP183" s="31">
        <f>IFERROR(VLOOKUP(CO183,'Начисление очков 2023'!$G$4:$H$69,2,FALSE),0)</f>
        <v>0</v>
      </c>
      <c r="CQ183" s="6" t="s">
        <v>572</v>
      </c>
      <c r="CR183" s="28">
        <f>IFERROR(VLOOKUP(CQ183,'Начисление очков 2023'!$AA$4:$AB$69,2,FALSE),0)</f>
        <v>0</v>
      </c>
      <c r="CS183" s="32" t="s">
        <v>572</v>
      </c>
      <c r="CT183" s="31">
        <f>IFERROR(VLOOKUP(CS183,'Начисление очков 2023'!$Q$4:$R$69,2,FALSE),0)</f>
        <v>0</v>
      </c>
      <c r="CU183" s="6" t="s">
        <v>572</v>
      </c>
      <c r="CV183" s="28">
        <f>IFERROR(VLOOKUP(CU183,'Начисление очков 2023'!$AF$4:$AG$69,2,FALSE),0)</f>
        <v>0</v>
      </c>
      <c r="CW183" s="32" t="s">
        <v>572</v>
      </c>
      <c r="CX183" s="31">
        <f>IFERROR(VLOOKUP(CW183,'Начисление очков 2023'!$AA$4:$AB$69,2,FALSE),0)</f>
        <v>0</v>
      </c>
      <c r="CY183" s="6" t="s">
        <v>572</v>
      </c>
      <c r="CZ183" s="28">
        <f>IFERROR(VLOOKUP(CY183,'Начисление очков 2023'!$AA$4:$AB$69,2,FALSE),0)</f>
        <v>0</v>
      </c>
      <c r="DA183" s="32" t="s">
        <v>572</v>
      </c>
      <c r="DB183" s="31">
        <f>IFERROR(VLOOKUP(DA183,'Начисление очков 2023'!$L$4:$M$69,2,FALSE),0)</f>
        <v>0</v>
      </c>
      <c r="DC183" s="6" t="s">
        <v>572</v>
      </c>
      <c r="DD183" s="28">
        <f>IFERROR(VLOOKUP(DC183,'Начисление очков 2023'!$L$4:$M$69,2,FALSE),0)</f>
        <v>0</v>
      </c>
      <c r="DE183" s="32" t="s">
        <v>572</v>
      </c>
      <c r="DF183" s="31">
        <f>IFERROR(VLOOKUP(DE183,'Начисление очков 2023'!$G$4:$H$69,2,FALSE),0)</f>
        <v>0</v>
      </c>
      <c r="DG183" s="6" t="s">
        <v>572</v>
      </c>
      <c r="DH183" s="28">
        <f>IFERROR(VLOOKUP(DG183,'Начисление очков 2023'!$AA$4:$AB$69,2,FALSE),0)</f>
        <v>0</v>
      </c>
      <c r="DI183" s="32" t="s">
        <v>572</v>
      </c>
      <c r="DJ183" s="31">
        <f>IFERROR(VLOOKUP(DI183,'Начисление очков 2023'!$AF$4:$AG$69,2,FALSE),0)</f>
        <v>0</v>
      </c>
      <c r="DK183" s="6" t="s">
        <v>572</v>
      </c>
      <c r="DL183" s="28">
        <f>IFERROR(VLOOKUP(DK183,'Начисление очков 2023'!$V$4:$W$69,2,FALSE),0)</f>
        <v>0</v>
      </c>
      <c r="DM183" s="32" t="s">
        <v>572</v>
      </c>
      <c r="DN183" s="31">
        <f>IFERROR(VLOOKUP(DM183,'Начисление очков 2023'!$Q$4:$R$69,2,FALSE),0)</f>
        <v>0</v>
      </c>
      <c r="DO183" s="6" t="s">
        <v>572</v>
      </c>
      <c r="DP183" s="28">
        <f>IFERROR(VLOOKUP(DO183,'Начисление очков 2023'!$AA$4:$AB$69,2,FALSE),0)</f>
        <v>0</v>
      </c>
      <c r="DQ183" s="32" t="s">
        <v>572</v>
      </c>
      <c r="DR183" s="31">
        <f>IFERROR(VLOOKUP(DQ183,'Начисление очков 2023'!$AA$4:$AB$69,2,FALSE),0)</f>
        <v>0</v>
      </c>
      <c r="DS183" s="6" t="s">
        <v>572</v>
      </c>
      <c r="DT183" s="28">
        <f>IFERROR(VLOOKUP(DS183,'Начисление очков 2023'!$AA$4:$AB$69,2,FALSE),0)</f>
        <v>0</v>
      </c>
      <c r="DU183" s="32" t="s">
        <v>572</v>
      </c>
      <c r="DV183" s="31">
        <f>IFERROR(VLOOKUP(DU183,'Начисление очков 2023'!$AF$4:$AG$69,2,FALSE),0)</f>
        <v>0</v>
      </c>
      <c r="DW183" s="6" t="s">
        <v>572</v>
      </c>
      <c r="DX183" s="28">
        <f>IFERROR(VLOOKUP(DW183,'Начисление очков 2023'!$AA$4:$AB$69,2,FALSE),0)</f>
        <v>0</v>
      </c>
      <c r="DY183" s="32" t="s">
        <v>572</v>
      </c>
      <c r="DZ183" s="31">
        <f>IFERROR(VLOOKUP(DY183,'Начисление очков 2023'!$B$4:$C$69,2,FALSE),0)</f>
        <v>0</v>
      </c>
      <c r="EA183" s="6" t="s">
        <v>572</v>
      </c>
      <c r="EB183" s="28">
        <f>IFERROR(VLOOKUP(EA183,'Начисление очков 2023'!$AA$4:$AB$69,2,FALSE),0)</f>
        <v>0</v>
      </c>
      <c r="EC183" s="32" t="s">
        <v>572</v>
      </c>
      <c r="ED183" s="31">
        <f>IFERROR(VLOOKUP(EC183,'Начисление очков 2023'!$V$4:$W$69,2,FALSE),0)</f>
        <v>0</v>
      </c>
      <c r="EE183" s="6" t="s">
        <v>572</v>
      </c>
      <c r="EF183" s="28">
        <f>IFERROR(VLOOKUP(EE183,'Начисление очков 2023'!$AA$4:$AB$69,2,FALSE),0)</f>
        <v>0</v>
      </c>
      <c r="EG183" s="32" t="s">
        <v>572</v>
      </c>
      <c r="EH183" s="31">
        <f>IFERROR(VLOOKUP(EG183,'Начисление очков 2023'!$AA$4:$AB$69,2,FALSE),0)</f>
        <v>0</v>
      </c>
      <c r="EI183" s="6" t="s">
        <v>572</v>
      </c>
      <c r="EJ183" s="28">
        <f>IFERROR(VLOOKUP(EI183,'Начисление очков 2023'!$G$4:$H$69,2,FALSE),0)</f>
        <v>0</v>
      </c>
      <c r="EK183" s="32" t="s">
        <v>572</v>
      </c>
      <c r="EL183" s="31">
        <f>IFERROR(VLOOKUP(EK183,'Начисление очков 2023'!$V$4:$W$69,2,FALSE),0)</f>
        <v>0</v>
      </c>
      <c r="EM183" s="6">
        <v>64</v>
      </c>
      <c r="EN183" s="28">
        <f>IFERROR(VLOOKUP(EM183,'Начисление очков 2023'!$B$4:$C$101,2,FALSE),0)</f>
        <v>14</v>
      </c>
      <c r="EO183" s="32" t="s">
        <v>572</v>
      </c>
      <c r="EP183" s="31">
        <f>IFERROR(VLOOKUP(EO183,'Начисление очков 2023'!$AA$4:$AB$69,2,FALSE),0)</f>
        <v>0</v>
      </c>
      <c r="EQ183" s="6" t="s">
        <v>572</v>
      </c>
      <c r="ER183" s="28">
        <f>IFERROR(VLOOKUP(EQ183,'Начисление очков 2023'!$AF$4:$AG$69,2,FALSE),0)</f>
        <v>0</v>
      </c>
      <c r="ES183" s="32" t="s">
        <v>572</v>
      </c>
      <c r="ET183" s="31">
        <f>IFERROR(VLOOKUP(ES183,'Начисление очков 2023'!$B$4:$C$101,2,FALSE),0)</f>
        <v>0</v>
      </c>
      <c r="EU183" s="6" t="s">
        <v>572</v>
      </c>
      <c r="EV183" s="28">
        <f>IFERROR(VLOOKUP(EU183,'Начисление очков 2023'!$G$4:$H$69,2,FALSE),0)</f>
        <v>0</v>
      </c>
      <c r="EW183" s="32" t="s">
        <v>572</v>
      </c>
      <c r="EX183" s="31">
        <f>IFERROR(VLOOKUP(EW183,'Начисление очков 2023'!$AA$4:$AB$69,2,FALSE),0)</f>
        <v>0</v>
      </c>
      <c r="EY183" s="6">
        <v>20</v>
      </c>
      <c r="EZ183" s="28">
        <f>IFERROR(VLOOKUP(EY183,'Начисление очков 2023'!$AA$4:$AB$69,2,FALSE),0)</f>
        <v>4</v>
      </c>
      <c r="FA183" s="32" t="s">
        <v>572</v>
      </c>
      <c r="FB183" s="31">
        <f>IFERROR(VLOOKUP(FA183,'Начисление очков 2023'!$L$4:$M$69,2,FALSE),0)</f>
        <v>0</v>
      </c>
      <c r="FC183" s="6">
        <v>4</v>
      </c>
      <c r="FD183" s="28">
        <f>IFERROR(VLOOKUP(FC183,'Начисление очков 2023'!$AF$4:$AG$69,2,FALSE),0)</f>
        <v>11</v>
      </c>
      <c r="FE183" s="32" t="s">
        <v>572</v>
      </c>
      <c r="FF183" s="31">
        <f>IFERROR(VLOOKUP(FE183,'Начисление очков 2023'!$AA$4:$AB$69,2,FALSE),0)</f>
        <v>0</v>
      </c>
      <c r="FG183" s="6" t="s">
        <v>572</v>
      </c>
      <c r="FH183" s="28">
        <f>IFERROR(VLOOKUP(FG183,'Начисление очков 2023'!$G$4:$H$69,2,FALSE),0)</f>
        <v>0</v>
      </c>
      <c r="FI183" s="32">
        <v>32</v>
      </c>
      <c r="FJ183" s="31">
        <f>IFERROR(VLOOKUP(FI183,'Начисление очков 2023'!$AA$4:$AB$69,2,FALSE),0)</f>
        <v>2</v>
      </c>
      <c r="FK183" s="6">
        <v>20</v>
      </c>
      <c r="FL183" s="28">
        <f>IFERROR(VLOOKUP(FK183,'Начисление очков 2023'!$AA$4:$AB$69,2,FALSE),0)</f>
        <v>4</v>
      </c>
      <c r="FM183" s="32">
        <v>24</v>
      </c>
      <c r="FN183" s="31">
        <f>IFERROR(VLOOKUP(FM183,'Начисление очков 2023'!$AA$4:$AB$69,2,FALSE),0)</f>
        <v>3</v>
      </c>
      <c r="FO183" s="6">
        <v>4</v>
      </c>
      <c r="FP183" s="28">
        <f>IFERROR(VLOOKUP(FO183,'Начисление очков 2023'!$AF$4:$AG$69,2,FALSE),0)</f>
        <v>11</v>
      </c>
      <c r="FQ183" s="109">
        <v>174</v>
      </c>
      <c r="FR183" s="110">
        <v>-10</v>
      </c>
      <c r="FS183" s="110"/>
      <c r="FT183" s="109">
        <v>3</v>
      </c>
      <c r="FU183" s="111"/>
      <c r="FV183" s="108">
        <v>49</v>
      </c>
      <c r="FW183" s="106">
        <v>-8</v>
      </c>
      <c r="FX183" s="107" t="s">
        <v>563</v>
      </c>
      <c r="FY183" s="108">
        <v>49</v>
      </c>
      <c r="FZ183" s="127" t="s">
        <v>572</v>
      </c>
      <c r="GA183" s="121">
        <f>IFERROR(VLOOKUP(FZ183,'Начисление очков 2023'!$AA$4:$AB$69,2,FALSE),0)</f>
        <v>0</v>
      </c>
    </row>
    <row r="184" spans="1:183" ht="15.95" customHeight="1" x14ac:dyDescent="0.25">
      <c r="B184" s="6" t="str">
        <f>IFERROR(INDEX('Ласт турнир'!$A$1:$A$96,MATCH($D184,'Ласт турнир'!$B$1:$B$96,0)),"")</f>
        <v/>
      </c>
      <c r="D184" s="39" t="s">
        <v>531</v>
      </c>
      <c r="E184" s="40">
        <f>E183+1</f>
        <v>175</v>
      </c>
      <c r="F184" s="59">
        <f>IF(FQ184=0," ",IF(FQ184-E184=0," ",FQ184-E184))</f>
        <v>-4</v>
      </c>
      <c r="G184" s="44"/>
      <c r="H184" s="54">
        <v>3</v>
      </c>
      <c r="I184" s="134"/>
      <c r="J184" s="139">
        <f>AB184+AP184+BB184+BN184+BR184+SUMPRODUCT(LARGE((T184,V184,X184,Z184,AD184,AF184,AH184,AJ184,AL184,AN184,AR184,AT184,AV184,AX184,AZ184,BD184,BF184,BH184,BJ184,BL184,BP184,BT184,BV184,BX184,BZ184,CB184,CD184,CF184,CH184,CJ184,CL184,CN184,CP184,CR184,CT184,CV184,CX184,CZ184,DB184,DD184,DF184,DH184,DJ184,DL184,DN184,DP184,DR184,DT184,DV184,DX184,DZ184,EB184,ED184,EF184,EH184,EJ184,EL184,EN184,EP184,ER184,ET184,EV184,EX184,EZ184,FB184,FD184,FF184,FH184,FJ184,FL184,FN184,FP184),{1,2,3,4,5,6,7,8}))</f>
        <v>49</v>
      </c>
      <c r="K184" s="135">
        <f>J184-FV184</f>
        <v>-5</v>
      </c>
      <c r="L184" s="140" t="str">
        <f>IF(SUMIF(S184:FP184,"&lt;0")&lt;&gt;0,SUMIF(S184:FP184,"&lt;0")*(-1)," ")</f>
        <v xml:space="preserve"> </v>
      </c>
      <c r="M184" s="141">
        <f>T184+V184+X184+Z184+AB184+AD184+AF184+AH184+AJ184+AL184+AN184+AP184+AR184+AT184+AV184+AX184+AZ184+BB184+BD184+BF184+BH184+BJ184+BL184+BN184+BP184+BR184+BT184+BV184+BX184+BZ184+CB184+CD184+CF184+CH184+CJ184+CL184+CN184+CP184+CR184+CT184+CV184+CX184+CZ184+DB184+DD184+DF184+DH184+DJ184+DL184+DN184+DP184+DR184+DT184+DV184+DX184+DZ184+EB184+ED184+EF184+EH184+EJ184+EL184+EN184+EP184+ER184+ET184+EV184+EX184+EZ184+FB184+FD184+FF184+FH184+FJ184+FL184+FN184+FP184</f>
        <v>51</v>
      </c>
      <c r="N184" s="135">
        <f>M184-FY184</f>
        <v>-7</v>
      </c>
      <c r="O184" s="136">
        <f>ROUNDUP(COUNTIF(S184:FP184,"&gt; 0")/2,0)</f>
        <v>9</v>
      </c>
      <c r="P184" s="142">
        <f>IF(O184=0,"-",IF(O184-R184&gt;8,J184/(8+R184),J184/O184))</f>
        <v>6.125</v>
      </c>
      <c r="Q184" s="145">
        <f>IF(OR(M184=0,O184=0),"-",M184/O184)</f>
        <v>5.666666666666667</v>
      </c>
      <c r="R184" s="150">
        <f>+IF(AA184="",0,1)+IF(AO184="",0,1)++IF(BA184="",0,1)+IF(BM184="",0,1)+IF(BQ184="",0,1)</f>
        <v>0</v>
      </c>
      <c r="S184" s="6" t="s">
        <v>572</v>
      </c>
      <c r="T184" s="28">
        <f>IFERROR(VLOOKUP(S184,'Начисление очков 2024'!$AA$4:$AB$69,2,FALSE),0)</f>
        <v>0</v>
      </c>
      <c r="U184" s="32" t="s">
        <v>572</v>
      </c>
      <c r="V184" s="31">
        <f>IFERROR(VLOOKUP(U184,'Начисление очков 2024'!$AA$4:$AB$69,2,FALSE),0)</f>
        <v>0</v>
      </c>
      <c r="W184" s="6" t="s">
        <v>572</v>
      </c>
      <c r="X184" s="28">
        <f>IFERROR(VLOOKUP(W184,'Начисление очков 2024'!$L$4:$M$69,2,FALSE),0)</f>
        <v>0</v>
      </c>
      <c r="Y184" s="32" t="s">
        <v>572</v>
      </c>
      <c r="Z184" s="31">
        <f>IFERROR(VLOOKUP(Y184,'Начисление очков 2024'!$AA$4:$AB$69,2,FALSE),0)</f>
        <v>0</v>
      </c>
      <c r="AA184" s="6" t="s">
        <v>572</v>
      </c>
      <c r="AB184" s="28">
        <f>ROUND(IFERROR(VLOOKUP(AA184,'Начисление очков 2024'!$L$4:$M$69,2,FALSE),0)/4,0)</f>
        <v>0</v>
      </c>
      <c r="AC184" s="32" t="s">
        <v>572</v>
      </c>
      <c r="AD184" s="31">
        <f>IFERROR(VLOOKUP(AC184,'Начисление очков 2024'!$AA$4:$AB$69,2,FALSE),0)</f>
        <v>0</v>
      </c>
      <c r="AE184" s="6">
        <v>24</v>
      </c>
      <c r="AF184" s="28">
        <f>IFERROR(VLOOKUP(AE184,'Начисление очков 2024'!$AA$4:$AB$69,2,FALSE),0)</f>
        <v>3</v>
      </c>
      <c r="AG184" s="32" t="s">
        <v>572</v>
      </c>
      <c r="AH184" s="31">
        <f>IFERROR(VLOOKUP(AG184,'Начисление очков 2024'!$Q$4:$R$69,2,FALSE),0)</f>
        <v>0</v>
      </c>
      <c r="AI184" s="6" t="s">
        <v>572</v>
      </c>
      <c r="AJ184" s="28">
        <f>IFERROR(VLOOKUP(AI184,'Начисление очков 2024'!$AA$4:$AB$69,2,FALSE),0)</f>
        <v>0</v>
      </c>
      <c r="AK184" s="32" t="s">
        <v>572</v>
      </c>
      <c r="AL184" s="31">
        <f>IFERROR(VLOOKUP(AK184,'Начисление очков 2024'!$AA$4:$AB$69,2,FALSE),0)</f>
        <v>0</v>
      </c>
      <c r="AM184" s="6" t="s">
        <v>572</v>
      </c>
      <c r="AN184" s="28">
        <f>IFERROR(VLOOKUP(AM184,'Начисление очков 2023'!$AF$4:$AG$69,2,FALSE),0)</f>
        <v>0</v>
      </c>
      <c r="AO184" s="32" t="s">
        <v>572</v>
      </c>
      <c r="AP184" s="31">
        <f>ROUND(IFERROR(VLOOKUP(AO184,'Начисление очков 2024'!$G$4:$H$69,2,FALSE),0)/4,0)</f>
        <v>0</v>
      </c>
      <c r="AQ184" s="6" t="s">
        <v>572</v>
      </c>
      <c r="AR184" s="28">
        <f>IFERROR(VLOOKUP(AQ184,'Начисление очков 2024'!$AA$4:$AB$69,2,FALSE),0)</f>
        <v>0</v>
      </c>
      <c r="AS184" s="32" t="s">
        <v>572</v>
      </c>
      <c r="AT184" s="31">
        <f>IFERROR(VLOOKUP(AS184,'Начисление очков 2024'!$G$4:$H$69,2,FALSE),0)</f>
        <v>0</v>
      </c>
      <c r="AU184" s="6">
        <v>16</v>
      </c>
      <c r="AV184" s="28">
        <f>IFERROR(VLOOKUP(AU184,'Начисление очков 2023'!$V$4:$W$69,2,FALSE),0)</f>
        <v>17</v>
      </c>
      <c r="AW184" s="32" t="s">
        <v>572</v>
      </c>
      <c r="AX184" s="31">
        <f>IFERROR(VLOOKUP(AW184,'Начисление очков 2024'!$Q$4:$R$69,2,FALSE),0)</f>
        <v>0</v>
      </c>
      <c r="AY184" s="6">
        <v>8</v>
      </c>
      <c r="AZ184" s="28">
        <f>IFERROR(VLOOKUP(AY184,'Начисление очков 2024'!$AA$4:$AB$69,2,FALSE),0)</f>
        <v>10</v>
      </c>
      <c r="BA184" s="32" t="s">
        <v>572</v>
      </c>
      <c r="BB184" s="31">
        <f>ROUND(IFERROR(VLOOKUP(BA184,'Начисление очков 2024'!$G$4:$H$69,2,FALSE),0)/4,0)</f>
        <v>0</v>
      </c>
      <c r="BC184" s="6">
        <v>16</v>
      </c>
      <c r="BD184" s="28">
        <f>IFERROR(VLOOKUP(BC184,'Начисление очков 2023'!$AA$4:$AB$69,2,FALSE),0)</f>
        <v>7</v>
      </c>
      <c r="BE184" s="32" t="s">
        <v>572</v>
      </c>
      <c r="BF184" s="31">
        <f>IFERROR(VLOOKUP(BE184,'Начисление очков 2024'!$G$4:$H$69,2,FALSE),0)</f>
        <v>0</v>
      </c>
      <c r="BG184" s="6" t="s">
        <v>572</v>
      </c>
      <c r="BH184" s="28">
        <f>IFERROR(VLOOKUP(BG184,'Начисление очков 2024'!$Q$4:$R$69,2,FALSE),0)</f>
        <v>0</v>
      </c>
      <c r="BI184" s="32">
        <v>32</v>
      </c>
      <c r="BJ184" s="31">
        <f>IFERROR(VLOOKUP(BI184,'Начисление очков 2024'!$AA$4:$AB$69,2,FALSE),0)</f>
        <v>2</v>
      </c>
      <c r="BK184" s="6" t="s">
        <v>572</v>
      </c>
      <c r="BL184" s="28">
        <f>IFERROR(VLOOKUP(BK184,'Начисление очков 2023'!$V$4:$W$69,2,FALSE),0)</f>
        <v>0</v>
      </c>
      <c r="BM184" s="32" t="s">
        <v>572</v>
      </c>
      <c r="BN184" s="31">
        <f>ROUND(IFERROR(VLOOKUP(BM184,'Начисление очков 2023'!$L$4:$M$69,2,FALSE),0)/4,0)</f>
        <v>0</v>
      </c>
      <c r="BO184" s="6" t="s">
        <v>572</v>
      </c>
      <c r="BP184" s="28">
        <f>IFERROR(VLOOKUP(BO184,'Начисление очков 2023'!$AA$4:$AB$69,2,FALSE),0)</f>
        <v>0</v>
      </c>
      <c r="BQ184" s="32" t="s">
        <v>572</v>
      </c>
      <c r="BR184" s="31">
        <f>ROUND(IFERROR(VLOOKUP(BQ184,'Начисление очков 2023'!$L$4:$M$69,2,FALSE),0)/4,0)</f>
        <v>0</v>
      </c>
      <c r="BS184" s="6" t="s">
        <v>572</v>
      </c>
      <c r="BT184" s="28">
        <f>IFERROR(VLOOKUP(BS184,'Начисление очков 2023'!$AA$4:$AB$69,2,FALSE),0)</f>
        <v>0</v>
      </c>
      <c r="BU184" s="32" t="s">
        <v>572</v>
      </c>
      <c r="BV184" s="31">
        <f>IFERROR(VLOOKUP(BU184,'Начисление очков 2023'!$L$4:$M$69,2,FALSE),0)</f>
        <v>0</v>
      </c>
      <c r="BW184" s="6" t="s">
        <v>572</v>
      </c>
      <c r="BX184" s="28">
        <f>IFERROR(VLOOKUP(BW184,'Начисление очков 2023'!$AA$4:$AB$69,2,FALSE),0)</f>
        <v>0</v>
      </c>
      <c r="BY184" s="32" t="s">
        <v>572</v>
      </c>
      <c r="BZ184" s="31">
        <f>IFERROR(VLOOKUP(BY184,'Начисление очков 2023'!$AF$4:$AG$69,2,FALSE),0)</f>
        <v>0</v>
      </c>
      <c r="CA184" s="6" t="s">
        <v>572</v>
      </c>
      <c r="CB184" s="28">
        <f>IFERROR(VLOOKUP(CA184,'Начисление очков 2023'!$V$4:$W$69,2,FALSE),0)</f>
        <v>0</v>
      </c>
      <c r="CC184" s="32" t="s">
        <v>572</v>
      </c>
      <c r="CD184" s="31">
        <f>IFERROR(VLOOKUP(CC184,'Начисление очков 2023'!$AA$4:$AB$69,2,FALSE),0)</f>
        <v>0</v>
      </c>
      <c r="CE184" s="47"/>
      <c r="CF184" s="96"/>
      <c r="CG184" s="32" t="s">
        <v>572</v>
      </c>
      <c r="CH184" s="31">
        <f>IFERROR(VLOOKUP(CG184,'Начисление очков 2023'!$AA$4:$AB$69,2,FALSE),0)</f>
        <v>0</v>
      </c>
      <c r="CI184" s="6" t="s">
        <v>572</v>
      </c>
      <c r="CJ184" s="28">
        <f>IFERROR(VLOOKUP(CI184,'Начисление очков 2023_1'!$B$4:$C$117,2,FALSE),0)</f>
        <v>0</v>
      </c>
      <c r="CK184" s="32" t="s">
        <v>572</v>
      </c>
      <c r="CL184" s="31">
        <f>IFERROR(VLOOKUP(CK184,'Начисление очков 2023'!$V$4:$W$69,2,FALSE),0)</f>
        <v>0</v>
      </c>
      <c r="CM184" s="6" t="s">
        <v>572</v>
      </c>
      <c r="CN184" s="28">
        <f>IFERROR(VLOOKUP(CM184,'Начисление очков 2023'!$AF$4:$AG$69,2,FALSE),0)</f>
        <v>0</v>
      </c>
      <c r="CO184" s="32" t="s">
        <v>572</v>
      </c>
      <c r="CP184" s="31">
        <f>IFERROR(VLOOKUP(CO184,'Начисление очков 2023'!$G$4:$H$69,2,FALSE),0)</f>
        <v>0</v>
      </c>
      <c r="CQ184" s="6">
        <v>24</v>
      </c>
      <c r="CR184" s="28">
        <f>IFERROR(VLOOKUP(CQ184,'Начисление очков 2023'!$AA$4:$AB$69,2,FALSE),0)</f>
        <v>3</v>
      </c>
      <c r="CS184" s="32" t="s">
        <v>572</v>
      </c>
      <c r="CT184" s="31">
        <f>IFERROR(VLOOKUP(CS184,'Начисление очков 2023'!$Q$4:$R$69,2,FALSE),0)</f>
        <v>0</v>
      </c>
      <c r="CU184" s="6" t="s">
        <v>572</v>
      </c>
      <c r="CV184" s="28">
        <f>IFERROR(VLOOKUP(CU184,'Начисление очков 2023'!$AF$4:$AG$69,2,FALSE),0)</f>
        <v>0</v>
      </c>
      <c r="CW184" s="32" t="s">
        <v>572</v>
      </c>
      <c r="CX184" s="31">
        <f>IFERROR(VLOOKUP(CW184,'Начисление очков 2023'!$AA$4:$AB$69,2,FALSE),0)</f>
        <v>0</v>
      </c>
      <c r="CY184" s="6">
        <v>32</v>
      </c>
      <c r="CZ184" s="28">
        <f>IFERROR(VLOOKUP(CY184,'Начисление очков 2023'!$AA$4:$AB$69,2,FALSE),0)</f>
        <v>2</v>
      </c>
      <c r="DA184" s="32" t="s">
        <v>572</v>
      </c>
      <c r="DB184" s="31">
        <f>IFERROR(VLOOKUP(DA184,'Начисление очков 2023'!$L$4:$M$69,2,FALSE),0)</f>
        <v>0</v>
      </c>
      <c r="DC184" s="6" t="s">
        <v>572</v>
      </c>
      <c r="DD184" s="28">
        <f>IFERROR(VLOOKUP(DC184,'Начисление очков 2023'!$L$4:$M$69,2,FALSE),0)</f>
        <v>0</v>
      </c>
      <c r="DE184" s="32" t="s">
        <v>572</v>
      </c>
      <c r="DF184" s="31">
        <f>IFERROR(VLOOKUP(DE184,'Начисление очков 2023'!$G$4:$H$69,2,FALSE),0)</f>
        <v>0</v>
      </c>
      <c r="DG184" s="6" t="s">
        <v>572</v>
      </c>
      <c r="DH184" s="28">
        <f>IFERROR(VLOOKUP(DG184,'Начисление очков 2023'!$AA$4:$AB$69,2,FALSE),0)</f>
        <v>0</v>
      </c>
      <c r="DI184" s="32" t="s">
        <v>572</v>
      </c>
      <c r="DJ184" s="31">
        <f>IFERROR(VLOOKUP(DI184,'Начисление очков 2023'!$AF$4:$AG$69,2,FALSE),0)</f>
        <v>0</v>
      </c>
      <c r="DK184" s="6">
        <v>32</v>
      </c>
      <c r="DL184" s="28">
        <f>IFERROR(VLOOKUP(DK184,'Начисление очков 2023'!$V$4:$W$69,2,FALSE),0)</f>
        <v>5</v>
      </c>
      <c r="DM184" s="32" t="s">
        <v>572</v>
      </c>
      <c r="DN184" s="31">
        <f>IFERROR(VLOOKUP(DM184,'Начисление очков 2023'!$Q$4:$R$69,2,FALSE),0)</f>
        <v>0</v>
      </c>
      <c r="DO184" s="6" t="s">
        <v>572</v>
      </c>
      <c r="DP184" s="28">
        <f>IFERROR(VLOOKUP(DO184,'Начисление очков 2023'!$AA$4:$AB$69,2,FALSE),0)</f>
        <v>0</v>
      </c>
      <c r="DQ184" s="32" t="s">
        <v>572</v>
      </c>
      <c r="DR184" s="31">
        <f>IFERROR(VLOOKUP(DQ184,'Начисление очков 2023'!$AA$4:$AB$69,2,FALSE),0)</f>
        <v>0</v>
      </c>
      <c r="DS184" s="6" t="s">
        <v>572</v>
      </c>
      <c r="DT184" s="28">
        <f>IFERROR(VLOOKUP(DS184,'Начисление очков 2023'!$AA$4:$AB$69,2,FALSE),0)</f>
        <v>0</v>
      </c>
      <c r="DU184" s="32" t="s">
        <v>572</v>
      </c>
      <c r="DV184" s="31">
        <f>IFERROR(VLOOKUP(DU184,'Начисление очков 2023'!$AF$4:$AG$69,2,FALSE),0)</f>
        <v>0</v>
      </c>
      <c r="DW184" s="6" t="s">
        <v>572</v>
      </c>
      <c r="DX184" s="28">
        <f>IFERROR(VLOOKUP(DW184,'Начисление очков 2023'!$AA$4:$AB$69,2,FALSE),0)</f>
        <v>0</v>
      </c>
      <c r="DY184" s="32" t="s">
        <v>572</v>
      </c>
      <c r="DZ184" s="31">
        <f>IFERROR(VLOOKUP(DY184,'Начисление очков 2023'!$B$4:$C$69,2,FALSE),0)</f>
        <v>0</v>
      </c>
      <c r="EA184" s="6" t="s">
        <v>572</v>
      </c>
      <c r="EB184" s="28">
        <f>IFERROR(VLOOKUP(EA184,'Начисление очков 2023'!$AA$4:$AB$69,2,FALSE),0)</f>
        <v>0</v>
      </c>
      <c r="EC184" s="32" t="s">
        <v>572</v>
      </c>
      <c r="ED184" s="31">
        <f>IFERROR(VLOOKUP(EC184,'Начисление очков 2023'!$V$4:$W$69,2,FALSE),0)</f>
        <v>0</v>
      </c>
      <c r="EE184" s="6" t="s">
        <v>572</v>
      </c>
      <c r="EF184" s="28">
        <f>IFERROR(VLOOKUP(EE184,'Начисление очков 2023'!$AA$4:$AB$69,2,FALSE),0)</f>
        <v>0</v>
      </c>
      <c r="EG184" s="32" t="s">
        <v>572</v>
      </c>
      <c r="EH184" s="31">
        <f>IFERROR(VLOOKUP(EG184,'Начисление очков 2023'!$AA$4:$AB$69,2,FALSE),0)</f>
        <v>0</v>
      </c>
      <c r="EI184" s="6" t="s">
        <v>572</v>
      </c>
      <c r="EJ184" s="28">
        <f>IFERROR(VLOOKUP(EI184,'Начисление очков 2023'!$G$4:$H$69,2,FALSE),0)</f>
        <v>0</v>
      </c>
      <c r="EK184" s="32" t="s">
        <v>572</v>
      </c>
      <c r="EL184" s="31">
        <f>IFERROR(VLOOKUP(EK184,'Начисление очков 2023'!$V$4:$W$69,2,FALSE),0)</f>
        <v>0</v>
      </c>
      <c r="EM184" s="6" t="s">
        <v>572</v>
      </c>
      <c r="EN184" s="28">
        <f>IFERROR(VLOOKUP(EM184,'Начисление очков 2023'!$B$4:$C$101,2,FALSE),0)</f>
        <v>0</v>
      </c>
      <c r="EO184" s="32" t="s">
        <v>572</v>
      </c>
      <c r="EP184" s="31">
        <f>IFERROR(VLOOKUP(EO184,'Начисление очков 2023'!$AA$4:$AB$69,2,FALSE),0)</f>
        <v>0</v>
      </c>
      <c r="EQ184" s="6" t="s">
        <v>572</v>
      </c>
      <c r="ER184" s="28">
        <f>IFERROR(VLOOKUP(EQ184,'Начисление очков 2023'!$AF$4:$AG$69,2,FALSE),0)</f>
        <v>0</v>
      </c>
      <c r="ES184" s="32" t="s">
        <v>572</v>
      </c>
      <c r="ET184" s="31">
        <f>IFERROR(VLOOKUP(ES184,'Начисление очков 2023'!$B$4:$C$101,2,FALSE),0)</f>
        <v>0</v>
      </c>
      <c r="EU184" s="6" t="s">
        <v>572</v>
      </c>
      <c r="EV184" s="28">
        <f>IFERROR(VLOOKUP(EU184,'Начисление очков 2023'!$G$4:$H$69,2,FALSE),0)</f>
        <v>0</v>
      </c>
      <c r="EW184" s="32" t="s">
        <v>572</v>
      </c>
      <c r="EX184" s="31">
        <f>IFERROR(VLOOKUP(EW184,'Начисление очков 2023'!$AA$4:$AB$69,2,FALSE),0)</f>
        <v>0</v>
      </c>
      <c r="EY184" s="6" t="s">
        <v>572</v>
      </c>
      <c r="EZ184" s="28">
        <f>IFERROR(VLOOKUP(EY184,'Начисление очков 2023'!$AA$4:$AB$69,2,FALSE),0)</f>
        <v>0</v>
      </c>
      <c r="FA184" s="32" t="s">
        <v>572</v>
      </c>
      <c r="FB184" s="31">
        <f>IFERROR(VLOOKUP(FA184,'Начисление очков 2023'!$L$4:$M$69,2,FALSE),0)</f>
        <v>0</v>
      </c>
      <c r="FC184" s="6" t="s">
        <v>572</v>
      </c>
      <c r="FD184" s="28">
        <f>IFERROR(VLOOKUP(FC184,'Начисление очков 2023'!$AF$4:$AG$69,2,FALSE),0)</f>
        <v>0</v>
      </c>
      <c r="FE184" s="32" t="s">
        <v>572</v>
      </c>
      <c r="FF184" s="31">
        <f>IFERROR(VLOOKUP(FE184,'Начисление очков 2023'!$AA$4:$AB$69,2,FALSE),0)</f>
        <v>0</v>
      </c>
      <c r="FG184" s="6" t="s">
        <v>572</v>
      </c>
      <c r="FH184" s="28">
        <f>IFERROR(VLOOKUP(FG184,'Начисление очков 2023'!$G$4:$H$69,2,FALSE),0)</f>
        <v>0</v>
      </c>
      <c r="FI184" s="32">
        <v>32</v>
      </c>
      <c r="FJ184" s="31">
        <f>IFERROR(VLOOKUP(FI184,'Начисление очков 2023'!$AA$4:$AB$69,2,FALSE),0)</f>
        <v>2</v>
      </c>
      <c r="FK184" s="6" t="s">
        <v>572</v>
      </c>
      <c r="FL184" s="28">
        <f>IFERROR(VLOOKUP(FK184,'Начисление очков 2023'!$AA$4:$AB$69,2,FALSE),0)</f>
        <v>0</v>
      </c>
      <c r="FM184" s="32" t="s">
        <v>572</v>
      </c>
      <c r="FN184" s="31">
        <f>IFERROR(VLOOKUP(FM184,'Начисление очков 2023'!$AA$4:$AB$69,2,FALSE),0)</f>
        <v>0</v>
      </c>
      <c r="FO184" s="6" t="s">
        <v>572</v>
      </c>
      <c r="FP184" s="28">
        <f>IFERROR(VLOOKUP(FO184,'Начисление очков 2023'!$AF$4:$AG$69,2,FALSE),0)</f>
        <v>0</v>
      </c>
      <c r="FQ184" s="109">
        <v>171</v>
      </c>
      <c r="FR184" s="110">
        <v>-1</v>
      </c>
      <c r="FS184" s="110"/>
      <c r="FT184" s="109">
        <v>3</v>
      </c>
      <c r="FU184" s="111"/>
      <c r="FV184" s="108">
        <v>54</v>
      </c>
      <c r="FW184" s="106">
        <v>0</v>
      </c>
      <c r="FX184" s="107" t="s">
        <v>563</v>
      </c>
      <c r="FY184" s="108">
        <v>58</v>
      </c>
      <c r="FZ184" s="127">
        <v>16</v>
      </c>
      <c r="GA184" s="121">
        <f>IFERROR(VLOOKUP(FZ184,'Начисление очков 2023'!$AA$4:$AB$69,2,FALSE),0)</f>
        <v>7</v>
      </c>
    </row>
    <row r="185" spans="1:183" ht="15.95" customHeight="1" x14ac:dyDescent="0.25">
      <c r="B185" s="6" t="str">
        <f>IFERROR(INDEX('Ласт турнир'!$A$1:$A$96,MATCH($D185,'Ласт турнир'!$B$1:$B$96,0)),"")</f>
        <v/>
      </c>
      <c r="D185" s="39" t="s">
        <v>194</v>
      </c>
      <c r="E185" s="40">
        <f>E184+1</f>
        <v>176</v>
      </c>
      <c r="F185" s="59">
        <f>IF(FQ185=0," ",IF(FQ185-E185=0," ",FQ185-E185))</f>
        <v>-1</v>
      </c>
      <c r="G185" s="44"/>
      <c r="H185" s="54">
        <v>3</v>
      </c>
      <c r="I185" s="134"/>
      <c r="J185" s="139">
        <f>AB185+AP185+BB185+BN185+BR185+SUMPRODUCT(LARGE((T185,V185,X185,Z185,AD185,AF185,AH185,AJ185,AL185,AN185,AR185,AT185,AV185,AX185,AZ185,BD185,BF185,BH185,BJ185,BL185,BP185,BT185,BV185,BX185,BZ185,CB185,CD185,CF185,CH185,CJ185,CL185,CN185,CP185,CR185,CT185,CV185,CX185,CZ185,DB185,DD185,DF185,DH185,DJ185,DL185,DN185,DP185,DR185,DT185,DV185,DX185,DZ185,EB185,ED185,EF185,EH185,EJ185,EL185,EN185,EP185,ER185,ET185,EV185,EX185,EZ185,FB185,FD185,FF185,FH185,FJ185,FL185,FN185,FP185),{1,2,3,4,5,6,7,8}))</f>
        <v>49</v>
      </c>
      <c r="K185" s="135">
        <f>J185-FV185</f>
        <v>0</v>
      </c>
      <c r="L185" s="140" t="str">
        <f>IF(SUMIF(S185:FP185,"&lt;0")&lt;&gt;0,SUMIF(S185:FP185,"&lt;0")*(-1)," ")</f>
        <v xml:space="preserve"> </v>
      </c>
      <c r="M185" s="141">
        <f>T185+V185+X185+Z185+AB185+AD185+AF185+AH185+AJ185+AL185+AN185+AP185+AR185+AT185+AV185+AX185+AZ185+BB185+BD185+BF185+BH185+BJ185+BL185+BN185+BP185+BR185+BT185+BV185+BX185+BZ185+CB185+CD185+CF185+CH185+CJ185+CL185+CN185+CP185+CR185+CT185+CV185+CX185+CZ185+DB185+DD185+DF185+DH185+DJ185+DL185+DN185+DP185+DR185+DT185+DV185+DX185+DZ185+EB185+ED185+EF185+EH185+EJ185+EL185+EN185+EP185+ER185+ET185+EV185+EX185+EZ185+FB185+FD185+FF185+FH185+FJ185+FL185+FN185+FP185</f>
        <v>49</v>
      </c>
      <c r="N185" s="135">
        <f>M185-FY185</f>
        <v>0</v>
      </c>
      <c r="O185" s="136">
        <f>ROUNDUP(COUNTIF(S185:FP185,"&gt; 0")/2,0)</f>
        <v>8</v>
      </c>
      <c r="P185" s="142">
        <f>IF(O185=0,"-",IF(O185-R185&gt;8,J185/(8+R185),J185/O185))</f>
        <v>6.125</v>
      </c>
      <c r="Q185" s="145">
        <f>IF(OR(M185=0,O185=0),"-",M185/O185)</f>
        <v>6.125</v>
      </c>
      <c r="R185" s="150">
        <f>+IF(AA185="",0,1)+IF(AO185="",0,1)++IF(BA185="",0,1)+IF(BM185="",0,1)+IF(BQ185="",0,1)</f>
        <v>0</v>
      </c>
      <c r="S185" s="6" t="s">
        <v>572</v>
      </c>
      <c r="T185" s="28">
        <f>IFERROR(VLOOKUP(S185,'Начисление очков 2024'!$AA$4:$AB$69,2,FALSE),0)</f>
        <v>0</v>
      </c>
      <c r="U185" s="32" t="s">
        <v>572</v>
      </c>
      <c r="V185" s="31">
        <f>IFERROR(VLOOKUP(U185,'Начисление очков 2024'!$AA$4:$AB$69,2,FALSE),0)</f>
        <v>0</v>
      </c>
      <c r="W185" s="6" t="s">
        <v>572</v>
      </c>
      <c r="X185" s="28">
        <f>IFERROR(VLOOKUP(W185,'Начисление очков 2024'!$L$4:$M$69,2,FALSE),0)</f>
        <v>0</v>
      </c>
      <c r="Y185" s="32" t="s">
        <v>572</v>
      </c>
      <c r="Z185" s="31">
        <f>IFERROR(VLOOKUP(Y185,'Начисление очков 2024'!$AA$4:$AB$69,2,FALSE),0)</f>
        <v>0</v>
      </c>
      <c r="AA185" s="6" t="s">
        <v>572</v>
      </c>
      <c r="AB185" s="28">
        <f>ROUND(IFERROR(VLOOKUP(AA185,'Начисление очков 2024'!$L$4:$M$69,2,FALSE),0)/4,0)</f>
        <v>0</v>
      </c>
      <c r="AC185" s="32" t="s">
        <v>572</v>
      </c>
      <c r="AD185" s="31">
        <f>IFERROR(VLOOKUP(AC185,'Начисление очков 2024'!$AA$4:$AB$69,2,FALSE),0)</f>
        <v>0</v>
      </c>
      <c r="AE185" s="6" t="s">
        <v>572</v>
      </c>
      <c r="AF185" s="28">
        <f>IFERROR(VLOOKUP(AE185,'Начисление очков 2024'!$AA$4:$AB$69,2,FALSE),0)</f>
        <v>0</v>
      </c>
      <c r="AG185" s="32" t="s">
        <v>572</v>
      </c>
      <c r="AH185" s="31">
        <f>IFERROR(VLOOKUP(AG185,'Начисление очков 2024'!$Q$4:$R$69,2,FALSE),0)</f>
        <v>0</v>
      </c>
      <c r="AI185" s="6" t="s">
        <v>572</v>
      </c>
      <c r="AJ185" s="28">
        <f>IFERROR(VLOOKUP(AI185,'Начисление очков 2024'!$AA$4:$AB$69,2,FALSE),0)</f>
        <v>0</v>
      </c>
      <c r="AK185" s="32" t="s">
        <v>572</v>
      </c>
      <c r="AL185" s="31">
        <f>IFERROR(VLOOKUP(AK185,'Начисление очков 2024'!$AA$4:$AB$69,2,FALSE),0)</f>
        <v>0</v>
      </c>
      <c r="AM185" s="6" t="s">
        <v>572</v>
      </c>
      <c r="AN185" s="28">
        <f>IFERROR(VLOOKUP(AM185,'Начисление очков 2023'!$AF$4:$AG$69,2,FALSE),0)</f>
        <v>0</v>
      </c>
      <c r="AO185" s="32" t="s">
        <v>572</v>
      </c>
      <c r="AP185" s="31">
        <f>ROUND(IFERROR(VLOOKUP(AO185,'Начисление очков 2024'!$G$4:$H$69,2,FALSE),0)/4,0)</f>
        <v>0</v>
      </c>
      <c r="AQ185" s="6" t="s">
        <v>572</v>
      </c>
      <c r="AR185" s="28">
        <f>IFERROR(VLOOKUP(AQ185,'Начисление очков 2024'!$AA$4:$AB$69,2,FALSE),0)</f>
        <v>0</v>
      </c>
      <c r="AS185" s="32" t="s">
        <v>572</v>
      </c>
      <c r="AT185" s="31">
        <f>IFERROR(VLOOKUP(AS185,'Начисление очков 2024'!$G$4:$H$69,2,FALSE),0)</f>
        <v>0</v>
      </c>
      <c r="AU185" s="6" t="s">
        <v>572</v>
      </c>
      <c r="AV185" s="28">
        <f>IFERROR(VLOOKUP(AU185,'Начисление очков 2023'!$V$4:$W$69,2,FALSE),0)</f>
        <v>0</v>
      </c>
      <c r="AW185" s="32" t="s">
        <v>572</v>
      </c>
      <c r="AX185" s="31">
        <f>IFERROR(VLOOKUP(AW185,'Начисление очков 2024'!$Q$4:$R$69,2,FALSE),0)</f>
        <v>0</v>
      </c>
      <c r="AY185" s="6" t="s">
        <v>572</v>
      </c>
      <c r="AZ185" s="28">
        <f>IFERROR(VLOOKUP(AY185,'Начисление очков 2024'!$AA$4:$AB$69,2,FALSE),0)</f>
        <v>0</v>
      </c>
      <c r="BA185" s="32" t="s">
        <v>572</v>
      </c>
      <c r="BB185" s="31">
        <f>ROUND(IFERROR(VLOOKUP(BA185,'Начисление очков 2024'!$G$4:$H$69,2,FALSE),0)/4,0)</f>
        <v>0</v>
      </c>
      <c r="BC185" s="6" t="s">
        <v>572</v>
      </c>
      <c r="BD185" s="28">
        <f>IFERROR(VLOOKUP(BC185,'Начисление очков 2023'!$AA$4:$AB$69,2,FALSE),0)</f>
        <v>0</v>
      </c>
      <c r="BE185" s="32" t="s">
        <v>572</v>
      </c>
      <c r="BF185" s="31">
        <f>IFERROR(VLOOKUP(BE185,'Начисление очков 2024'!$G$4:$H$69,2,FALSE),0)</f>
        <v>0</v>
      </c>
      <c r="BG185" s="6" t="s">
        <v>572</v>
      </c>
      <c r="BH185" s="28">
        <f>IFERROR(VLOOKUP(BG185,'Начисление очков 2024'!$Q$4:$R$69,2,FALSE),0)</f>
        <v>0</v>
      </c>
      <c r="BI185" s="32" t="s">
        <v>572</v>
      </c>
      <c r="BJ185" s="31">
        <f>IFERROR(VLOOKUP(BI185,'Начисление очков 2024'!$AA$4:$AB$69,2,FALSE),0)</f>
        <v>0</v>
      </c>
      <c r="BK185" s="6" t="s">
        <v>572</v>
      </c>
      <c r="BL185" s="28">
        <f>IFERROR(VLOOKUP(BK185,'Начисление очков 2023'!$V$4:$W$69,2,FALSE),0)</f>
        <v>0</v>
      </c>
      <c r="BM185" s="32" t="s">
        <v>572</v>
      </c>
      <c r="BN185" s="31">
        <f>ROUND(IFERROR(VLOOKUP(BM185,'Начисление очков 2023'!$L$4:$M$69,2,FALSE),0)/4,0)</f>
        <v>0</v>
      </c>
      <c r="BO185" s="6" t="s">
        <v>572</v>
      </c>
      <c r="BP185" s="28">
        <f>IFERROR(VLOOKUP(BO185,'Начисление очков 2023'!$AA$4:$AB$69,2,FALSE),0)</f>
        <v>0</v>
      </c>
      <c r="BQ185" s="32" t="s">
        <v>572</v>
      </c>
      <c r="BR185" s="31">
        <f>ROUND(IFERROR(VLOOKUP(BQ185,'Начисление очков 2023'!$L$4:$M$69,2,FALSE),0)/4,0)</f>
        <v>0</v>
      </c>
      <c r="BS185" s="6" t="s">
        <v>572</v>
      </c>
      <c r="BT185" s="28">
        <f>IFERROR(VLOOKUP(BS185,'Начисление очков 2023'!$AA$4:$AB$69,2,FALSE),0)</f>
        <v>0</v>
      </c>
      <c r="BU185" s="32" t="s">
        <v>572</v>
      </c>
      <c r="BV185" s="31">
        <f>IFERROR(VLOOKUP(BU185,'Начисление очков 2023'!$L$4:$M$69,2,FALSE),0)</f>
        <v>0</v>
      </c>
      <c r="BW185" s="6" t="s">
        <v>572</v>
      </c>
      <c r="BX185" s="28">
        <f>IFERROR(VLOOKUP(BW185,'Начисление очков 2023'!$AA$4:$AB$69,2,FALSE),0)</f>
        <v>0</v>
      </c>
      <c r="BY185" s="32" t="s">
        <v>572</v>
      </c>
      <c r="BZ185" s="31">
        <f>IFERROR(VLOOKUP(BY185,'Начисление очков 2023'!$AF$4:$AG$69,2,FALSE),0)</f>
        <v>0</v>
      </c>
      <c r="CA185" s="6" t="s">
        <v>572</v>
      </c>
      <c r="CB185" s="28">
        <f>IFERROR(VLOOKUP(CA185,'Начисление очков 2023'!$V$4:$W$69,2,FALSE),0)</f>
        <v>0</v>
      </c>
      <c r="CC185" s="32" t="s">
        <v>572</v>
      </c>
      <c r="CD185" s="31">
        <f>IFERROR(VLOOKUP(CC185,'Начисление очков 2023'!$AA$4:$AB$69,2,FALSE),0)</f>
        <v>0</v>
      </c>
      <c r="CE185" s="47"/>
      <c r="CF185" s="96"/>
      <c r="CG185" s="32" t="s">
        <v>572</v>
      </c>
      <c r="CH185" s="31">
        <f>IFERROR(VLOOKUP(CG185,'Начисление очков 2023'!$AA$4:$AB$69,2,FALSE),0)</f>
        <v>0</v>
      </c>
      <c r="CI185" s="6">
        <v>80</v>
      </c>
      <c r="CJ185" s="28">
        <f>IFERROR(VLOOKUP(CI185,'Начисление очков 2023_1'!$B$4:$C$117,2,FALSE),0)</f>
        <v>8</v>
      </c>
      <c r="CK185" s="32" t="s">
        <v>572</v>
      </c>
      <c r="CL185" s="31">
        <f>IFERROR(VLOOKUP(CK185,'Начисление очков 2023'!$V$4:$W$69,2,FALSE),0)</f>
        <v>0</v>
      </c>
      <c r="CM185" s="6" t="s">
        <v>572</v>
      </c>
      <c r="CN185" s="28">
        <f>IFERROR(VLOOKUP(CM185,'Начисление очков 2023'!$AF$4:$AG$69,2,FALSE),0)</f>
        <v>0</v>
      </c>
      <c r="CO185" s="32" t="s">
        <v>572</v>
      </c>
      <c r="CP185" s="31">
        <f>IFERROR(VLOOKUP(CO185,'Начисление очков 2023'!$G$4:$H$69,2,FALSE),0)</f>
        <v>0</v>
      </c>
      <c r="CQ185" s="6" t="s">
        <v>572</v>
      </c>
      <c r="CR185" s="28">
        <f>IFERROR(VLOOKUP(CQ185,'Начисление очков 2023'!$AA$4:$AB$69,2,FALSE),0)</f>
        <v>0</v>
      </c>
      <c r="CS185" s="32" t="s">
        <v>572</v>
      </c>
      <c r="CT185" s="31">
        <f>IFERROR(VLOOKUP(CS185,'Начисление очков 2023'!$Q$4:$R$69,2,FALSE),0)</f>
        <v>0</v>
      </c>
      <c r="CU185" s="6">
        <v>10</v>
      </c>
      <c r="CV185" s="28">
        <f>IFERROR(VLOOKUP(CU185,'Начисление очков 2023'!$AF$4:$AG$69,2,FALSE),0)</f>
        <v>6</v>
      </c>
      <c r="CW185" s="32" t="s">
        <v>572</v>
      </c>
      <c r="CX185" s="31">
        <f>IFERROR(VLOOKUP(CW185,'Начисление очков 2023'!$AA$4:$AB$69,2,FALSE),0)</f>
        <v>0</v>
      </c>
      <c r="CY185" s="6" t="s">
        <v>572</v>
      </c>
      <c r="CZ185" s="28">
        <f>IFERROR(VLOOKUP(CY185,'Начисление очков 2023'!$AA$4:$AB$69,2,FALSE),0)</f>
        <v>0</v>
      </c>
      <c r="DA185" s="32" t="s">
        <v>572</v>
      </c>
      <c r="DB185" s="31">
        <f>IFERROR(VLOOKUP(DA185,'Начисление очков 2023'!$L$4:$M$69,2,FALSE),0)</f>
        <v>0</v>
      </c>
      <c r="DC185" s="6" t="s">
        <v>572</v>
      </c>
      <c r="DD185" s="28">
        <f>IFERROR(VLOOKUP(DC185,'Начисление очков 2023'!$L$4:$M$69,2,FALSE),0)</f>
        <v>0</v>
      </c>
      <c r="DE185" s="32" t="s">
        <v>572</v>
      </c>
      <c r="DF185" s="31">
        <f>IFERROR(VLOOKUP(DE185,'Начисление очков 2023'!$G$4:$H$69,2,FALSE),0)</f>
        <v>0</v>
      </c>
      <c r="DG185" s="6" t="s">
        <v>572</v>
      </c>
      <c r="DH185" s="28">
        <f>IFERROR(VLOOKUP(DG185,'Начисление очков 2023'!$AA$4:$AB$69,2,FALSE),0)</f>
        <v>0</v>
      </c>
      <c r="DI185" s="32" t="s">
        <v>572</v>
      </c>
      <c r="DJ185" s="31">
        <f>IFERROR(VLOOKUP(DI185,'Начисление очков 2023'!$AF$4:$AG$69,2,FALSE),0)</f>
        <v>0</v>
      </c>
      <c r="DK185" s="6" t="s">
        <v>572</v>
      </c>
      <c r="DL185" s="28">
        <f>IFERROR(VLOOKUP(DK185,'Начисление очков 2023'!$V$4:$W$69,2,FALSE),0)</f>
        <v>0</v>
      </c>
      <c r="DM185" s="32" t="s">
        <v>572</v>
      </c>
      <c r="DN185" s="31">
        <f>IFERROR(VLOOKUP(DM185,'Начисление очков 2023'!$Q$4:$R$69,2,FALSE),0)</f>
        <v>0</v>
      </c>
      <c r="DO185" s="6" t="s">
        <v>572</v>
      </c>
      <c r="DP185" s="28">
        <f>IFERROR(VLOOKUP(DO185,'Начисление очков 2023'!$AA$4:$AB$69,2,FALSE),0)</f>
        <v>0</v>
      </c>
      <c r="DQ185" s="32" t="s">
        <v>572</v>
      </c>
      <c r="DR185" s="31">
        <f>IFERROR(VLOOKUP(DQ185,'Начисление очков 2023'!$AA$4:$AB$69,2,FALSE),0)</f>
        <v>0</v>
      </c>
      <c r="DS185" s="6" t="s">
        <v>572</v>
      </c>
      <c r="DT185" s="28">
        <f>IFERROR(VLOOKUP(DS185,'Начисление очков 2023'!$AA$4:$AB$69,2,FALSE),0)</f>
        <v>0</v>
      </c>
      <c r="DU185" s="32" t="s">
        <v>572</v>
      </c>
      <c r="DV185" s="31">
        <f>IFERROR(VLOOKUP(DU185,'Начисление очков 2023'!$AF$4:$AG$69,2,FALSE),0)</f>
        <v>0</v>
      </c>
      <c r="DW185" s="6" t="s">
        <v>572</v>
      </c>
      <c r="DX185" s="28">
        <f>IFERROR(VLOOKUP(DW185,'Начисление очков 2023'!$AA$4:$AB$69,2,FALSE),0)</f>
        <v>0</v>
      </c>
      <c r="DY185" s="32" t="s">
        <v>572</v>
      </c>
      <c r="DZ185" s="31">
        <f>IFERROR(VLOOKUP(DY185,'Начисление очков 2023'!$B$4:$C$69,2,FALSE),0)</f>
        <v>0</v>
      </c>
      <c r="EA185" s="6" t="s">
        <v>572</v>
      </c>
      <c r="EB185" s="28">
        <f>IFERROR(VLOOKUP(EA185,'Начисление очков 2023'!$AA$4:$AB$69,2,FALSE),0)</f>
        <v>0</v>
      </c>
      <c r="EC185" s="32" t="s">
        <v>572</v>
      </c>
      <c r="ED185" s="31">
        <f>IFERROR(VLOOKUP(EC185,'Начисление очков 2023'!$V$4:$W$69,2,FALSE),0)</f>
        <v>0</v>
      </c>
      <c r="EE185" s="6" t="s">
        <v>572</v>
      </c>
      <c r="EF185" s="28">
        <f>IFERROR(VLOOKUP(EE185,'Начисление очков 2023'!$AA$4:$AB$69,2,FALSE),0)</f>
        <v>0</v>
      </c>
      <c r="EG185" s="32" t="s">
        <v>572</v>
      </c>
      <c r="EH185" s="31">
        <f>IFERROR(VLOOKUP(EG185,'Начисление очков 2023'!$AA$4:$AB$69,2,FALSE),0)</f>
        <v>0</v>
      </c>
      <c r="EI185" s="6">
        <v>48</v>
      </c>
      <c r="EJ185" s="28">
        <f>IFERROR(VLOOKUP(EI185,'Начисление очков 2023'!$G$4:$H$69,2,FALSE),0)</f>
        <v>2</v>
      </c>
      <c r="EK185" s="32" t="s">
        <v>572</v>
      </c>
      <c r="EL185" s="31">
        <f>IFERROR(VLOOKUP(EK185,'Начисление очков 2023'!$V$4:$W$69,2,FALSE),0)</f>
        <v>0</v>
      </c>
      <c r="EM185" s="6">
        <v>64</v>
      </c>
      <c r="EN185" s="28">
        <f>IFERROR(VLOOKUP(EM185,'Начисление очков 2023'!$B$4:$C$101,2,FALSE),0)</f>
        <v>14</v>
      </c>
      <c r="EO185" s="32">
        <v>16</v>
      </c>
      <c r="EP185" s="31">
        <f>IFERROR(VLOOKUP(EO185,'Начисление очков 2023'!$AA$4:$AB$69,2,FALSE),0)</f>
        <v>7</v>
      </c>
      <c r="EQ185" s="6" t="s">
        <v>572</v>
      </c>
      <c r="ER185" s="28">
        <f>IFERROR(VLOOKUP(EQ185,'Начисление очков 2023'!$AF$4:$AG$69,2,FALSE),0)</f>
        <v>0</v>
      </c>
      <c r="ES185" s="32">
        <v>92</v>
      </c>
      <c r="ET185" s="31">
        <f>IFERROR(VLOOKUP(ES185,'Начисление очков 2023'!$B$4:$C$101,2,FALSE),0)</f>
        <v>3</v>
      </c>
      <c r="EU185" s="6" t="s">
        <v>572</v>
      </c>
      <c r="EV185" s="28">
        <f>IFERROR(VLOOKUP(EU185,'Начисление очков 2023'!$G$4:$H$69,2,FALSE),0)</f>
        <v>0</v>
      </c>
      <c r="EW185" s="32" t="s">
        <v>572</v>
      </c>
      <c r="EX185" s="31">
        <f>IFERROR(VLOOKUP(EW185,'Начисление очков 2023'!$AA$4:$AB$69,2,FALSE),0)</f>
        <v>0</v>
      </c>
      <c r="EY185" s="6">
        <v>32</v>
      </c>
      <c r="EZ185" s="28">
        <f>IFERROR(VLOOKUP(EY185,'Начисление очков 2023'!$AA$4:$AB$69,2,FALSE),0)</f>
        <v>2</v>
      </c>
      <c r="FA185" s="32" t="s">
        <v>572</v>
      </c>
      <c r="FB185" s="31">
        <f>IFERROR(VLOOKUP(FA185,'Начисление очков 2023'!$L$4:$M$69,2,FALSE),0)</f>
        <v>0</v>
      </c>
      <c r="FC185" s="6" t="s">
        <v>572</v>
      </c>
      <c r="FD185" s="28">
        <f>IFERROR(VLOOKUP(FC185,'Начисление очков 2023'!$AF$4:$AG$69,2,FALSE),0)</f>
        <v>0</v>
      </c>
      <c r="FE185" s="32" t="s">
        <v>572</v>
      </c>
      <c r="FF185" s="31">
        <f>IFERROR(VLOOKUP(FE185,'Начисление очков 2023'!$AA$4:$AB$69,2,FALSE),0)</f>
        <v>0</v>
      </c>
      <c r="FG185" s="6" t="s">
        <v>572</v>
      </c>
      <c r="FH185" s="28">
        <f>IFERROR(VLOOKUP(FG185,'Начисление очков 2023'!$G$4:$H$69,2,FALSE),0)</f>
        <v>0</v>
      </c>
      <c r="FI185" s="32" t="s">
        <v>572</v>
      </c>
      <c r="FJ185" s="31">
        <f>IFERROR(VLOOKUP(FI185,'Начисление очков 2023'!$AA$4:$AB$69,2,FALSE),0)</f>
        <v>0</v>
      </c>
      <c r="FK185" s="6">
        <v>16</v>
      </c>
      <c r="FL185" s="28">
        <f>IFERROR(VLOOKUP(FK185,'Начисление очков 2023'!$AA$4:$AB$69,2,FALSE),0)</f>
        <v>7</v>
      </c>
      <c r="FM185" s="32" t="s">
        <v>572</v>
      </c>
      <c r="FN185" s="31">
        <f>IFERROR(VLOOKUP(FM185,'Начисление очков 2023'!$AA$4:$AB$69,2,FALSE),0)</f>
        <v>0</v>
      </c>
      <c r="FO185" s="6" t="s">
        <v>572</v>
      </c>
      <c r="FP185" s="28">
        <f>IFERROR(VLOOKUP(FO185,'Начисление очков 2023'!$AF$4:$AG$69,2,FALSE),0)</f>
        <v>0</v>
      </c>
      <c r="FQ185" s="109">
        <v>175</v>
      </c>
      <c r="FR185" s="110">
        <v>1</v>
      </c>
      <c r="FS185" s="110"/>
      <c r="FT185" s="109">
        <v>3</v>
      </c>
      <c r="FU185" s="111"/>
      <c r="FV185" s="108">
        <v>49</v>
      </c>
      <c r="FW185" s="106">
        <v>0</v>
      </c>
      <c r="FX185" s="107" t="s">
        <v>563</v>
      </c>
      <c r="FY185" s="108">
        <v>49</v>
      </c>
      <c r="FZ185" s="127" t="s">
        <v>572</v>
      </c>
      <c r="GA185" s="121">
        <f>IFERROR(VLOOKUP(FZ185,'Начисление очков 2023'!$AA$4:$AB$69,2,FALSE),0)</f>
        <v>0</v>
      </c>
    </row>
    <row r="186" spans="1:183" ht="15.95" customHeight="1" x14ac:dyDescent="0.25">
      <c r="B186" s="6" t="str">
        <f>IFERROR(INDEX('Ласт турнир'!$A$1:$A$96,MATCH($D186,'Ласт турнир'!$B$1:$B$96,0)),"")</f>
        <v/>
      </c>
      <c r="D186" s="39" t="s">
        <v>513</v>
      </c>
      <c r="E186" s="40">
        <f>E185+1</f>
        <v>177</v>
      </c>
      <c r="F186" s="59">
        <f>IF(FQ186=0," ",IF(FQ186-E186=0," ",FQ186-E186))</f>
        <v>-1</v>
      </c>
      <c r="G186" s="44"/>
      <c r="H186" s="54">
        <v>3.5</v>
      </c>
      <c r="I186" s="134"/>
      <c r="J186" s="139">
        <f>AB186+AP186+BB186+BN186+BR186+SUMPRODUCT(LARGE((T186,V186,X186,Z186,AD186,AF186,AH186,AJ186,AL186,AN186,AR186,AT186,AV186,AX186,AZ186,BD186,BF186,BH186,BJ186,BL186,BP186,BT186,BV186,BX186,BZ186,CB186,CD186,CF186,CH186,CJ186,CL186,CN186,CP186,CR186,CT186,CV186,CX186,CZ186,DB186,DD186,DF186,DH186,DJ186,DL186,DN186,DP186,DR186,DT186,DV186,DX186,DZ186,EB186,ED186,EF186,EH186,EJ186,EL186,EN186,EP186,ER186,ET186,EV186,EX186,EZ186,FB186,FD186,FF186,FH186,FJ186,FL186,FN186,FP186),{1,2,3,4,5,6,7,8}))</f>
        <v>49</v>
      </c>
      <c r="K186" s="135">
        <f>J186-FV186</f>
        <v>0</v>
      </c>
      <c r="L186" s="140" t="str">
        <f>IF(SUMIF(S186:FP186,"&lt;0")&lt;&gt;0,SUMIF(S186:FP186,"&lt;0")*(-1)," ")</f>
        <v xml:space="preserve"> </v>
      </c>
      <c r="M186" s="141">
        <f>T186+V186+X186+Z186+AB186+AD186+AF186+AH186+AJ186+AL186+AN186+AP186+AR186+AT186+AV186+AX186+AZ186+BB186+BD186+BF186+BH186+BJ186+BL186+BN186+BP186+BR186+BT186+BV186+BX186+BZ186+CB186+CD186+CF186+CH186+CJ186+CL186+CN186+CP186+CR186+CT186+CV186+CX186+CZ186+DB186+DD186+DF186+DH186+DJ186+DL186+DN186+DP186+DR186+DT186+DV186+DX186+DZ186+EB186+ED186+EF186+EH186+EJ186+EL186+EN186+EP186+ER186+ET186+EV186+EX186+EZ186+FB186+FD186+FF186+FH186+FJ186+FL186+FN186+FP186</f>
        <v>51</v>
      </c>
      <c r="N186" s="135">
        <f>M186-FY186</f>
        <v>2</v>
      </c>
      <c r="O186" s="136">
        <f>ROUNDUP(COUNTIF(S186:FP186,"&gt; 0")/2,0)</f>
        <v>9</v>
      </c>
      <c r="P186" s="142">
        <f>IF(O186=0,"-",IF(O186-R186&gt;8,J186/(8+R186),J186/O186))</f>
        <v>6.125</v>
      </c>
      <c r="Q186" s="145">
        <f>IF(OR(M186=0,O186=0),"-",M186/O186)</f>
        <v>5.666666666666667</v>
      </c>
      <c r="R186" s="150">
        <f>+IF(AA186="",0,1)+IF(AO186="",0,1)++IF(BA186="",0,1)+IF(BM186="",0,1)+IF(BQ186="",0,1)</f>
        <v>0</v>
      </c>
      <c r="S186" s="6">
        <v>32</v>
      </c>
      <c r="T186" s="28">
        <f>IFERROR(VLOOKUP(S186,'Начисление очков 2024'!$AA$4:$AB$69,2,FALSE),0)</f>
        <v>2</v>
      </c>
      <c r="U186" s="32" t="s">
        <v>572</v>
      </c>
      <c r="V186" s="31">
        <f>IFERROR(VLOOKUP(U186,'Начисление очков 2024'!$AA$4:$AB$69,2,FALSE),0)</f>
        <v>0</v>
      </c>
      <c r="W186" s="6" t="s">
        <v>572</v>
      </c>
      <c r="X186" s="28">
        <f>IFERROR(VLOOKUP(W186,'Начисление очков 2024'!$L$4:$M$69,2,FALSE),0)</f>
        <v>0</v>
      </c>
      <c r="Y186" s="32" t="s">
        <v>572</v>
      </c>
      <c r="Z186" s="31">
        <f>IFERROR(VLOOKUP(Y186,'Начисление очков 2024'!$AA$4:$AB$69,2,FALSE),0)</f>
        <v>0</v>
      </c>
      <c r="AA186" s="6" t="s">
        <v>572</v>
      </c>
      <c r="AB186" s="28">
        <f>ROUND(IFERROR(VLOOKUP(AA186,'Начисление очков 2024'!$L$4:$M$69,2,FALSE),0)/4,0)</f>
        <v>0</v>
      </c>
      <c r="AC186" s="32" t="s">
        <v>572</v>
      </c>
      <c r="AD186" s="31">
        <f>IFERROR(VLOOKUP(AC186,'Начисление очков 2024'!$AA$4:$AB$69,2,FALSE),0)</f>
        <v>0</v>
      </c>
      <c r="AE186" s="6" t="s">
        <v>572</v>
      </c>
      <c r="AF186" s="28">
        <f>IFERROR(VLOOKUP(AE186,'Начисление очков 2024'!$AA$4:$AB$69,2,FALSE),0)</f>
        <v>0</v>
      </c>
      <c r="AG186" s="32" t="s">
        <v>572</v>
      </c>
      <c r="AH186" s="31">
        <f>IFERROR(VLOOKUP(AG186,'Начисление очков 2024'!$Q$4:$R$69,2,FALSE),0)</f>
        <v>0</v>
      </c>
      <c r="AI186" s="6" t="s">
        <v>572</v>
      </c>
      <c r="AJ186" s="28">
        <f>IFERROR(VLOOKUP(AI186,'Начисление очков 2024'!$AA$4:$AB$69,2,FALSE),0)</f>
        <v>0</v>
      </c>
      <c r="AK186" s="32" t="s">
        <v>572</v>
      </c>
      <c r="AL186" s="31">
        <f>IFERROR(VLOOKUP(AK186,'Начисление очков 2024'!$AA$4:$AB$69,2,FALSE),0)</f>
        <v>0</v>
      </c>
      <c r="AM186" s="6" t="s">
        <v>572</v>
      </c>
      <c r="AN186" s="28">
        <f>IFERROR(VLOOKUP(AM186,'Начисление очков 2023'!$AF$4:$AG$69,2,FALSE),0)</f>
        <v>0</v>
      </c>
      <c r="AO186" s="32" t="s">
        <v>572</v>
      </c>
      <c r="AP186" s="31">
        <f>ROUND(IFERROR(VLOOKUP(AO186,'Начисление очков 2024'!$G$4:$H$69,2,FALSE),0)/4,0)</f>
        <v>0</v>
      </c>
      <c r="AQ186" s="6" t="s">
        <v>572</v>
      </c>
      <c r="AR186" s="28">
        <f>IFERROR(VLOOKUP(AQ186,'Начисление очков 2024'!$AA$4:$AB$69,2,FALSE),0)</f>
        <v>0</v>
      </c>
      <c r="AS186" s="32" t="s">
        <v>572</v>
      </c>
      <c r="AT186" s="31">
        <f>IFERROR(VLOOKUP(AS186,'Начисление очков 2024'!$G$4:$H$69,2,FALSE),0)</f>
        <v>0</v>
      </c>
      <c r="AU186" s="6" t="s">
        <v>572</v>
      </c>
      <c r="AV186" s="28">
        <f>IFERROR(VLOOKUP(AU186,'Начисление очков 2023'!$V$4:$W$69,2,FALSE),0)</f>
        <v>0</v>
      </c>
      <c r="AW186" s="32" t="s">
        <v>572</v>
      </c>
      <c r="AX186" s="31">
        <f>IFERROR(VLOOKUP(AW186,'Начисление очков 2024'!$Q$4:$R$69,2,FALSE),0)</f>
        <v>0</v>
      </c>
      <c r="AY186" s="6" t="s">
        <v>572</v>
      </c>
      <c r="AZ186" s="28">
        <f>IFERROR(VLOOKUP(AY186,'Начисление очков 2024'!$AA$4:$AB$69,2,FALSE),0)</f>
        <v>0</v>
      </c>
      <c r="BA186" s="32" t="s">
        <v>572</v>
      </c>
      <c r="BB186" s="31">
        <f>ROUND(IFERROR(VLOOKUP(BA186,'Начисление очков 2024'!$G$4:$H$69,2,FALSE),0)/4,0)</f>
        <v>0</v>
      </c>
      <c r="BC186" s="6" t="s">
        <v>572</v>
      </c>
      <c r="BD186" s="28">
        <f>IFERROR(VLOOKUP(BC186,'Начисление очков 2023'!$AA$4:$AB$69,2,FALSE),0)</f>
        <v>0</v>
      </c>
      <c r="BE186" s="32" t="s">
        <v>572</v>
      </c>
      <c r="BF186" s="31">
        <f>IFERROR(VLOOKUP(BE186,'Начисление очков 2024'!$G$4:$H$69,2,FALSE),0)</f>
        <v>0</v>
      </c>
      <c r="BG186" s="6" t="s">
        <v>572</v>
      </c>
      <c r="BH186" s="28">
        <f>IFERROR(VLOOKUP(BG186,'Начисление очков 2024'!$Q$4:$R$69,2,FALSE),0)</f>
        <v>0</v>
      </c>
      <c r="BI186" s="32">
        <v>32</v>
      </c>
      <c r="BJ186" s="31">
        <f>IFERROR(VLOOKUP(BI186,'Начисление очков 2024'!$AA$4:$AB$69,2,FALSE),0)</f>
        <v>2</v>
      </c>
      <c r="BK186" s="6" t="s">
        <v>572</v>
      </c>
      <c r="BL186" s="28">
        <f>IFERROR(VLOOKUP(BK186,'Начисление очков 2023'!$V$4:$W$69,2,FALSE),0)</f>
        <v>0</v>
      </c>
      <c r="BM186" s="32" t="s">
        <v>572</v>
      </c>
      <c r="BN186" s="31">
        <f>ROUND(IFERROR(VLOOKUP(BM186,'Начисление очков 2023'!$L$4:$M$69,2,FALSE),0)/4,0)</f>
        <v>0</v>
      </c>
      <c r="BO186" s="6" t="s">
        <v>572</v>
      </c>
      <c r="BP186" s="28">
        <f>IFERROR(VLOOKUP(BO186,'Начисление очков 2023'!$AA$4:$AB$69,2,FALSE),0)</f>
        <v>0</v>
      </c>
      <c r="BQ186" s="32" t="s">
        <v>572</v>
      </c>
      <c r="BR186" s="31">
        <f>ROUND(IFERROR(VLOOKUP(BQ186,'Начисление очков 2023'!$L$4:$M$69,2,FALSE),0)/4,0)</f>
        <v>0</v>
      </c>
      <c r="BS186" s="6">
        <v>8</v>
      </c>
      <c r="BT186" s="28">
        <f>IFERROR(VLOOKUP(BS186,'Начисление очков 2023'!$AA$4:$AB$69,2,FALSE),0)</f>
        <v>10</v>
      </c>
      <c r="BU186" s="32" t="s">
        <v>572</v>
      </c>
      <c r="BV186" s="31">
        <f>IFERROR(VLOOKUP(BU186,'Начисление очков 2023'!$L$4:$M$69,2,FALSE),0)</f>
        <v>0</v>
      </c>
      <c r="BW186" s="6" t="s">
        <v>572</v>
      </c>
      <c r="BX186" s="28">
        <f>IFERROR(VLOOKUP(BW186,'Начисление очков 2023'!$AA$4:$AB$69,2,FALSE),0)</f>
        <v>0</v>
      </c>
      <c r="BY186" s="32" t="s">
        <v>572</v>
      </c>
      <c r="BZ186" s="31">
        <f>IFERROR(VLOOKUP(BY186,'Начисление очков 2023'!$AF$4:$AG$69,2,FALSE),0)</f>
        <v>0</v>
      </c>
      <c r="CA186" s="6" t="s">
        <v>572</v>
      </c>
      <c r="CB186" s="28">
        <f>IFERROR(VLOOKUP(CA186,'Начисление очков 2023'!$V$4:$W$69,2,FALSE),0)</f>
        <v>0</v>
      </c>
      <c r="CC186" s="32">
        <v>12</v>
      </c>
      <c r="CD186" s="31">
        <f>IFERROR(VLOOKUP(CC186,'Начисление очков 2023'!$AA$4:$AB$69,2,FALSE),0)</f>
        <v>8</v>
      </c>
      <c r="CE186" s="47"/>
      <c r="CF186" s="96"/>
      <c r="CG186" s="32">
        <v>4</v>
      </c>
      <c r="CH186" s="31">
        <f>IFERROR(VLOOKUP(CG186,'Начисление очков 2023'!$AA$4:$AB$69,2,FALSE),0)</f>
        <v>15</v>
      </c>
      <c r="CI186" s="6">
        <v>96</v>
      </c>
      <c r="CJ186" s="28">
        <f>IFERROR(VLOOKUP(CI186,'Начисление очков 2023_1'!$B$4:$C$117,2,FALSE),0)</f>
        <v>3</v>
      </c>
      <c r="CK186" s="32" t="s">
        <v>572</v>
      </c>
      <c r="CL186" s="31">
        <f>IFERROR(VLOOKUP(CK186,'Начисление очков 2023'!$V$4:$W$69,2,FALSE),0)</f>
        <v>0</v>
      </c>
      <c r="CM186" s="6" t="s">
        <v>572</v>
      </c>
      <c r="CN186" s="28">
        <f>IFERROR(VLOOKUP(CM186,'Начисление очков 2023'!$AF$4:$AG$69,2,FALSE),0)</f>
        <v>0</v>
      </c>
      <c r="CO186" s="32" t="s">
        <v>572</v>
      </c>
      <c r="CP186" s="31">
        <f>IFERROR(VLOOKUP(CO186,'Начисление очков 2023'!$G$4:$H$69,2,FALSE),0)</f>
        <v>0</v>
      </c>
      <c r="CQ186" s="6" t="s">
        <v>572</v>
      </c>
      <c r="CR186" s="28">
        <f>IFERROR(VLOOKUP(CQ186,'Начисление очков 2023'!$AA$4:$AB$69,2,FALSE),0)</f>
        <v>0</v>
      </c>
      <c r="CS186" s="32" t="s">
        <v>572</v>
      </c>
      <c r="CT186" s="31">
        <f>IFERROR(VLOOKUP(CS186,'Начисление очков 2023'!$Q$4:$R$69,2,FALSE),0)</f>
        <v>0</v>
      </c>
      <c r="CU186" s="6" t="s">
        <v>572</v>
      </c>
      <c r="CV186" s="28">
        <f>IFERROR(VLOOKUP(CU186,'Начисление очков 2023'!$AF$4:$AG$69,2,FALSE),0)</f>
        <v>0</v>
      </c>
      <c r="CW186" s="32" t="s">
        <v>572</v>
      </c>
      <c r="CX186" s="31">
        <f>IFERROR(VLOOKUP(CW186,'Начисление очков 2023'!$AA$4:$AB$69,2,FALSE),0)</f>
        <v>0</v>
      </c>
      <c r="CY186" s="6" t="s">
        <v>572</v>
      </c>
      <c r="CZ186" s="28">
        <f>IFERROR(VLOOKUP(CY186,'Начисление очков 2023'!$AA$4:$AB$69,2,FALSE),0)</f>
        <v>0</v>
      </c>
      <c r="DA186" s="32" t="s">
        <v>572</v>
      </c>
      <c r="DB186" s="31">
        <f>IFERROR(VLOOKUP(DA186,'Начисление очков 2023'!$L$4:$M$69,2,FALSE),0)</f>
        <v>0</v>
      </c>
      <c r="DC186" s="6" t="s">
        <v>572</v>
      </c>
      <c r="DD186" s="28">
        <f>IFERROR(VLOOKUP(DC186,'Начисление очков 2023'!$L$4:$M$69,2,FALSE),0)</f>
        <v>0</v>
      </c>
      <c r="DE186" s="32" t="s">
        <v>572</v>
      </c>
      <c r="DF186" s="31">
        <f>IFERROR(VLOOKUP(DE186,'Начисление очков 2023'!$G$4:$H$69,2,FALSE),0)</f>
        <v>0</v>
      </c>
      <c r="DG186" s="6" t="s">
        <v>572</v>
      </c>
      <c r="DH186" s="28">
        <f>IFERROR(VLOOKUP(DG186,'Начисление очков 2023'!$AA$4:$AB$69,2,FALSE),0)</f>
        <v>0</v>
      </c>
      <c r="DI186" s="32" t="s">
        <v>572</v>
      </c>
      <c r="DJ186" s="31">
        <f>IFERROR(VLOOKUP(DI186,'Начисление очков 2023'!$AF$4:$AG$69,2,FALSE),0)</f>
        <v>0</v>
      </c>
      <c r="DK186" s="6" t="s">
        <v>572</v>
      </c>
      <c r="DL186" s="28">
        <f>IFERROR(VLOOKUP(DK186,'Начисление очков 2023'!$V$4:$W$69,2,FALSE),0)</f>
        <v>0</v>
      </c>
      <c r="DM186" s="32">
        <v>48</v>
      </c>
      <c r="DN186" s="31">
        <f>IFERROR(VLOOKUP(DM186,'Начисление очков 2023'!$Q$4:$R$69,2,FALSE),0)</f>
        <v>2</v>
      </c>
      <c r="DO186" s="6" t="s">
        <v>572</v>
      </c>
      <c r="DP186" s="28">
        <f>IFERROR(VLOOKUP(DO186,'Начисление очков 2023'!$AA$4:$AB$69,2,FALSE),0)</f>
        <v>0</v>
      </c>
      <c r="DQ186" s="32">
        <v>32</v>
      </c>
      <c r="DR186" s="31">
        <f>IFERROR(VLOOKUP(DQ186,'Начисление очков 2023'!$AA$4:$AB$69,2,FALSE),0)</f>
        <v>2</v>
      </c>
      <c r="DS186" s="6" t="s">
        <v>572</v>
      </c>
      <c r="DT186" s="28">
        <f>IFERROR(VLOOKUP(DS186,'Начисление очков 2023'!$AA$4:$AB$69,2,FALSE),0)</f>
        <v>0</v>
      </c>
      <c r="DU186" s="32" t="s">
        <v>572</v>
      </c>
      <c r="DV186" s="31">
        <f>IFERROR(VLOOKUP(DU186,'Начисление очков 2023'!$AF$4:$AG$69,2,FALSE),0)</f>
        <v>0</v>
      </c>
      <c r="DW186" s="6">
        <v>16</v>
      </c>
      <c r="DX186" s="28">
        <f>IFERROR(VLOOKUP(DW186,'Начисление очков 2023'!$AA$4:$AB$69,2,FALSE),0)</f>
        <v>7</v>
      </c>
      <c r="DY186" s="32" t="s">
        <v>572</v>
      </c>
      <c r="DZ186" s="31">
        <f>IFERROR(VLOOKUP(DY186,'Начисление очков 2023'!$B$4:$C$69,2,FALSE),0)</f>
        <v>0</v>
      </c>
      <c r="EA186" s="6" t="s">
        <v>572</v>
      </c>
      <c r="EB186" s="28">
        <f>IFERROR(VLOOKUP(EA186,'Начисление очков 2023'!$AA$4:$AB$69,2,FALSE),0)</f>
        <v>0</v>
      </c>
      <c r="EC186" s="32" t="s">
        <v>572</v>
      </c>
      <c r="ED186" s="31">
        <f>IFERROR(VLOOKUP(EC186,'Начисление очков 2023'!$V$4:$W$69,2,FALSE),0)</f>
        <v>0</v>
      </c>
      <c r="EE186" s="6" t="s">
        <v>572</v>
      </c>
      <c r="EF186" s="28">
        <f>IFERROR(VLOOKUP(EE186,'Начисление очков 2023'!$AA$4:$AB$69,2,FALSE),0)</f>
        <v>0</v>
      </c>
      <c r="EG186" s="32" t="s">
        <v>572</v>
      </c>
      <c r="EH186" s="31">
        <f>IFERROR(VLOOKUP(EG186,'Начисление очков 2023'!$AA$4:$AB$69,2,FALSE),0)</f>
        <v>0</v>
      </c>
      <c r="EI186" s="6" t="s">
        <v>572</v>
      </c>
      <c r="EJ186" s="28">
        <f>IFERROR(VLOOKUP(EI186,'Начисление очков 2023'!$G$4:$H$69,2,FALSE),0)</f>
        <v>0</v>
      </c>
      <c r="EK186" s="32" t="s">
        <v>572</v>
      </c>
      <c r="EL186" s="31">
        <f>IFERROR(VLOOKUP(EK186,'Начисление очков 2023'!$V$4:$W$69,2,FALSE),0)</f>
        <v>0</v>
      </c>
      <c r="EM186" s="6" t="s">
        <v>572</v>
      </c>
      <c r="EN186" s="28">
        <f>IFERROR(VLOOKUP(EM186,'Начисление очков 2023'!$B$4:$C$101,2,FALSE),0)</f>
        <v>0</v>
      </c>
      <c r="EO186" s="32" t="s">
        <v>572</v>
      </c>
      <c r="EP186" s="31">
        <f>IFERROR(VLOOKUP(EO186,'Начисление очков 2023'!$AA$4:$AB$69,2,FALSE),0)</f>
        <v>0</v>
      </c>
      <c r="EQ186" s="6" t="s">
        <v>572</v>
      </c>
      <c r="ER186" s="28">
        <f>IFERROR(VLOOKUP(EQ186,'Начисление очков 2023'!$AF$4:$AG$69,2,FALSE),0)</f>
        <v>0</v>
      </c>
      <c r="ES186" s="32" t="s">
        <v>572</v>
      </c>
      <c r="ET186" s="31">
        <f>IFERROR(VLOOKUP(ES186,'Начисление очков 2023'!$B$4:$C$101,2,FALSE),0)</f>
        <v>0</v>
      </c>
      <c r="EU186" s="6" t="s">
        <v>572</v>
      </c>
      <c r="EV186" s="28">
        <f>IFERROR(VLOOKUP(EU186,'Начисление очков 2023'!$G$4:$H$69,2,FALSE),0)</f>
        <v>0</v>
      </c>
      <c r="EW186" s="32" t="s">
        <v>572</v>
      </c>
      <c r="EX186" s="31">
        <f>IFERROR(VLOOKUP(EW186,'Начисление очков 2023'!$AA$4:$AB$69,2,FALSE),0)</f>
        <v>0</v>
      </c>
      <c r="EY186" s="6" t="s">
        <v>572</v>
      </c>
      <c r="EZ186" s="28">
        <f>IFERROR(VLOOKUP(EY186,'Начисление очков 2023'!$AA$4:$AB$69,2,FALSE),0)</f>
        <v>0</v>
      </c>
      <c r="FA186" s="32" t="s">
        <v>572</v>
      </c>
      <c r="FB186" s="31">
        <f>IFERROR(VLOOKUP(FA186,'Начисление очков 2023'!$L$4:$M$69,2,FALSE),0)</f>
        <v>0</v>
      </c>
      <c r="FC186" s="6" t="s">
        <v>572</v>
      </c>
      <c r="FD186" s="28">
        <f>IFERROR(VLOOKUP(FC186,'Начисление очков 2023'!$AF$4:$AG$69,2,FALSE),0)</f>
        <v>0</v>
      </c>
      <c r="FE186" s="32" t="s">
        <v>572</v>
      </c>
      <c r="FF186" s="31">
        <f>IFERROR(VLOOKUP(FE186,'Начисление очков 2023'!$AA$4:$AB$69,2,FALSE),0)</f>
        <v>0</v>
      </c>
      <c r="FG186" s="6" t="s">
        <v>572</v>
      </c>
      <c r="FH186" s="28">
        <f>IFERROR(VLOOKUP(FG186,'Начисление очков 2023'!$G$4:$H$69,2,FALSE),0)</f>
        <v>0</v>
      </c>
      <c r="FI186" s="32" t="s">
        <v>572</v>
      </c>
      <c r="FJ186" s="31">
        <f>IFERROR(VLOOKUP(FI186,'Начисление очков 2023'!$AA$4:$AB$69,2,FALSE),0)</f>
        <v>0</v>
      </c>
      <c r="FK186" s="6" t="s">
        <v>572</v>
      </c>
      <c r="FL186" s="28">
        <f>IFERROR(VLOOKUP(FK186,'Начисление очков 2023'!$AA$4:$AB$69,2,FALSE),0)</f>
        <v>0</v>
      </c>
      <c r="FM186" s="32" t="s">
        <v>572</v>
      </c>
      <c r="FN186" s="31">
        <f>IFERROR(VLOOKUP(FM186,'Начисление очков 2023'!$AA$4:$AB$69,2,FALSE),0)</f>
        <v>0</v>
      </c>
      <c r="FO186" s="6" t="s">
        <v>572</v>
      </c>
      <c r="FP186" s="28">
        <f>IFERROR(VLOOKUP(FO186,'Начисление очков 2023'!$AF$4:$AG$69,2,FALSE),0)</f>
        <v>0</v>
      </c>
      <c r="FQ186" s="109">
        <v>176</v>
      </c>
      <c r="FR186" s="110">
        <v>1</v>
      </c>
      <c r="FS186" s="110"/>
      <c r="FT186" s="109">
        <v>3.5</v>
      </c>
      <c r="FU186" s="111"/>
      <c r="FV186" s="108">
        <v>49</v>
      </c>
      <c r="FW186" s="106">
        <v>0</v>
      </c>
      <c r="FX186" s="107" t="s">
        <v>563</v>
      </c>
      <c r="FY186" s="108">
        <v>49</v>
      </c>
      <c r="FZ186" s="127" t="s">
        <v>572</v>
      </c>
      <c r="GA186" s="121">
        <f>IFERROR(VLOOKUP(FZ186,'Начисление очков 2023'!$AA$4:$AB$69,2,FALSE),0)</f>
        <v>0</v>
      </c>
    </row>
    <row r="187" spans="1:183" ht="15.95" customHeight="1" x14ac:dyDescent="0.25">
      <c r="A187" s="1"/>
      <c r="B187" s="6" t="str">
        <f>IFERROR(INDEX('Ласт турнир'!$A$1:$A$96,MATCH($D187,'Ласт турнир'!$B$1:$B$96,0)),"")</f>
        <v/>
      </c>
      <c r="D187" s="39" t="s">
        <v>313</v>
      </c>
      <c r="E187" s="40">
        <f>E186+1</f>
        <v>178</v>
      </c>
      <c r="F187" s="59">
        <f>IF(FQ187=0," ",IF(FQ187-E187=0," ",FQ187-E187))</f>
        <v>-1</v>
      </c>
      <c r="G187" s="44"/>
      <c r="H187" s="54">
        <v>3.5</v>
      </c>
      <c r="I187" s="134"/>
      <c r="J187" s="139">
        <f>AB187+AP187+BB187+BN187+BR187+SUMPRODUCT(LARGE((T187,V187,X187,Z187,AD187,AF187,AH187,AJ187,AL187,AN187,AR187,AT187,AV187,AX187,AZ187,BD187,BF187,BH187,BJ187,BL187,BP187,BT187,BV187,BX187,BZ187,CB187,CD187,CF187,CH187,CJ187,CL187,CN187,CP187,CR187,CT187,CV187,CX187,CZ187,DB187,DD187,DF187,DH187,DJ187,DL187,DN187,DP187,DR187,DT187,DV187,DX187,DZ187,EB187,ED187,EF187,EH187,EJ187,EL187,EN187,EP187,ER187,ET187,EV187,EX187,EZ187,FB187,FD187,FF187,FH187,FJ187,FL187,FN187,FP187),{1,2,3,4,5,6,7,8}))</f>
        <v>48</v>
      </c>
      <c r="K187" s="135">
        <f>J187-FV187</f>
        <v>0</v>
      </c>
      <c r="L187" s="140" t="str">
        <f>IF(SUMIF(S187:FP187,"&lt;0")&lt;&gt;0,SUMIF(S187:FP187,"&lt;0")*(-1)," ")</f>
        <v xml:space="preserve"> </v>
      </c>
      <c r="M187" s="141">
        <f>T187+V187+X187+Z187+AB187+AD187+AF187+AH187+AJ187+AL187+AN187+AP187+AR187+AT187+AV187+AX187+AZ187+BB187+BD187+BF187+BH187+BJ187+BL187+BN187+BP187+BR187+BT187+BV187+BX187+BZ187+CB187+CD187+CF187+CH187+CJ187+CL187+CN187+CP187+CR187+CT187+CV187+CX187+CZ187+DB187+DD187+DF187+DH187+DJ187+DL187+DN187+DP187+DR187+DT187+DV187+DX187+DZ187+EB187+ED187+EF187+EH187+EJ187+EL187+EN187+EP187+ER187+ET187+EV187+EX187+EZ187+FB187+FD187+FF187+FH187+FJ187+FL187+FN187+FP187</f>
        <v>48</v>
      </c>
      <c r="N187" s="135">
        <f>M187-FY187</f>
        <v>0</v>
      </c>
      <c r="O187" s="136">
        <f>ROUNDUP(COUNTIF(S187:FP187,"&gt; 0")/2,0)</f>
        <v>5</v>
      </c>
      <c r="P187" s="142">
        <f>IF(O187=0,"-",IF(O187-R187&gt;8,J187/(8+R187),J187/O187))</f>
        <v>9.6</v>
      </c>
      <c r="Q187" s="145">
        <f>IF(OR(M187=0,O187=0),"-",M187/O187)</f>
        <v>9.6</v>
      </c>
      <c r="R187" s="150">
        <f>+IF(AA187="",0,1)+IF(AO187="",0,1)++IF(BA187="",0,1)+IF(BM187="",0,1)+IF(BQ187="",0,1)</f>
        <v>0</v>
      </c>
      <c r="S187" s="6" t="s">
        <v>572</v>
      </c>
      <c r="T187" s="28">
        <f>IFERROR(VLOOKUP(S187,'Начисление очков 2024'!$AA$4:$AB$69,2,FALSE),0)</f>
        <v>0</v>
      </c>
      <c r="U187" s="32" t="s">
        <v>572</v>
      </c>
      <c r="V187" s="31">
        <f>IFERROR(VLOOKUP(U187,'Начисление очков 2024'!$AA$4:$AB$69,2,FALSE),0)</f>
        <v>0</v>
      </c>
      <c r="W187" s="6" t="s">
        <v>572</v>
      </c>
      <c r="X187" s="28">
        <f>IFERROR(VLOOKUP(W187,'Начисление очков 2024'!$L$4:$M$69,2,FALSE),0)</f>
        <v>0</v>
      </c>
      <c r="Y187" s="32" t="s">
        <v>572</v>
      </c>
      <c r="Z187" s="31">
        <f>IFERROR(VLOOKUP(Y187,'Начисление очков 2024'!$AA$4:$AB$69,2,FALSE),0)</f>
        <v>0</v>
      </c>
      <c r="AA187" s="6" t="s">
        <v>572</v>
      </c>
      <c r="AB187" s="28">
        <f>ROUND(IFERROR(VLOOKUP(AA187,'Начисление очков 2024'!$L$4:$M$69,2,FALSE),0)/4,0)</f>
        <v>0</v>
      </c>
      <c r="AC187" s="32" t="s">
        <v>572</v>
      </c>
      <c r="AD187" s="31">
        <f>IFERROR(VLOOKUP(AC187,'Начисление очков 2024'!$AA$4:$AB$69,2,FALSE),0)</f>
        <v>0</v>
      </c>
      <c r="AE187" s="6" t="s">
        <v>572</v>
      </c>
      <c r="AF187" s="28">
        <f>IFERROR(VLOOKUP(AE187,'Начисление очков 2024'!$AA$4:$AB$69,2,FALSE),0)</f>
        <v>0</v>
      </c>
      <c r="AG187" s="32" t="s">
        <v>572</v>
      </c>
      <c r="AH187" s="31">
        <f>IFERROR(VLOOKUP(AG187,'Начисление очков 2024'!$Q$4:$R$69,2,FALSE),0)</f>
        <v>0</v>
      </c>
      <c r="AI187" s="6">
        <v>4</v>
      </c>
      <c r="AJ187" s="28">
        <f>IFERROR(VLOOKUP(AI187,'Начисление очков 2024'!$AA$4:$AB$69,2,FALSE),0)</f>
        <v>15</v>
      </c>
      <c r="AK187" s="32" t="s">
        <v>572</v>
      </c>
      <c r="AL187" s="31">
        <f>IFERROR(VLOOKUP(AK187,'Начисление очков 2024'!$AA$4:$AB$69,2,FALSE),0)</f>
        <v>0</v>
      </c>
      <c r="AM187" s="6" t="s">
        <v>572</v>
      </c>
      <c r="AN187" s="28">
        <f>IFERROR(VLOOKUP(AM187,'Начисление очков 2023'!$AF$4:$AG$69,2,FALSE),0)</f>
        <v>0</v>
      </c>
      <c r="AO187" s="32" t="s">
        <v>572</v>
      </c>
      <c r="AP187" s="31">
        <f>ROUND(IFERROR(VLOOKUP(AO187,'Начисление очков 2024'!$G$4:$H$69,2,FALSE),0)/4,0)</f>
        <v>0</v>
      </c>
      <c r="AQ187" s="6" t="s">
        <v>572</v>
      </c>
      <c r="AR187" s="28">
        <f>IFERROR(VLOOKUP(AQ187,'Начисление очков 2024'!$AA$4:$AB$69,2,FALSE),0)</f>
        <v>0</v>
      </c>
      <c r="AS187" s="32" t="s">
        <v>572</v>
      </c>
      <c r="AT187" s="31">
        <f>IFERROR(VLOOKUP(AS187,'Начисление очков 2024'!$G$4:$H$69,2,FALSE),0)</f>
        <v>0</v>
      </c>
      <c r="AU187" s="6" t="s">
        <v>572</v>
      </c>
      <c r="AV187" s="28">
        <f>IFERROR(VLOOKUP(AU187,'Начисление очков 2023'!$V$4:$W$69,2,FALSE),0)</f>
        <v>0</v>
      </c>
      <c r="AW187" s="32" t="s">
        <v>572</v>
      </c>
      <c r="AX187" s="31">
        <f>IFERROR(VLOOKUP(AW187,'Начисление очков 2024'!$Q$4:$R$69,2,FALSE),0)</f>
        <v>0</v>
      </c>
      <c r="AY187" s="6" t="s">
        <v>572</v>
      </c>
      <c r="AZ187" s="28">
        <f>IFERROR(VLOOKUP(AY187,'Начисление очков 2024'!$AA$4:$AB$69,2,FALSE),0)</f>
        <v>0</v>
      </c>
      <c r="BA187" s="32" t="s">
        <v>572</v>
      </c>
      <c r="BB187" s="31">
        <f>ROUND(IFERROR(VLOOKUP(BA187,'Начисление очков 2024'!$G$4:$H$69,2,FALSE),0)/4,0)</f>
        <v>0</v>
      </c>
      <c r="BC187" s="6" t="s">
        <v>572</v>
      </c>
      <c r="BD187" s="28">
        <f>IFERROR(VLOOKUP(BC187,'Начисление очков 2023'!$AA$4:$AB$69,2,FALSE),0)</f>
        <v>0</v>
      </c>
      <c r="BE187" s="32" t="s">
        <v>572</v>
      </c>
      <c r="BF187" s="31">
        <f>IFERROR(VLOOKUP(BE187,'Начисление очков 2024'!$G$4:$H$69,2,FALSE),0)</f>
        <v>0</v>
      </c>
      <c r="BG187" s="6" t="s">
        <v>572</v>
      </c>
      <c r="BH187" s="28">
        <f>IFERROR(VLOOKUP(BG187,'Начисление очков 2024'!$Q$4:$R$69,2,FALSE),0)</f>
        <v>0</v>
      </c>
      <c r="BI187" s="32" t="s">
        <v>572</v>
      </c>
      <c r="BJ187" s="31">
        <f>IFERROR(VLOOKUP(BI187,'Начисление очков 2024'!$AA$4:$AB$69,2,FALSE),0)</f>
        <v>0</v>
      </c>
      <c r="BK187" s="6" t="s">
        <v>572</v>
      </c>
      <c r="BL187" s="28">
        <f>IFERROR(VLOOKUP(BK187,'Начисление очков 2023'!$V$4:$W$69,2,FALSE),0)</f>
        <v>0</v>
      </c>
      <c r="BM187" s="32" t="s">
        <v>572</v>
      </c>
      <c r="BN187" s="31">
        <f>ROUND(IFERROR(VLOOKUP(BM187,'Начисление очков 2023'!$L$4:$M$69,2,FALSE),0)/4,0)</f>
        <v>0</v>
      </c>
      <c r="BO187" s="6" t="s">
        <v>572</v>
      </c>
      <c r="BP187" s="28">
        <f>IFERROR(VLOOKUP(BO187,'Начисление очков 2023'!$AA$4:$AB$69,2,FALSE),0)</f>
        <v>0</v>
      </c>
      <c r="BQ187" s="32" t="s">
        <v>572</v>
      </c>
      <c r="BR187" s="31">
        <f>ROUND(IFERROR(VLOOKUP(BQ187,'Начисление очков 2023'!$L$4:$M$69,2,FALSE),0)/4,0)</f>
        <v>0</v>
      </c>
      <c r="BS187" s="6">
        <v>8</v>
      </c>
      <c r="BT187" s="28">
        <f>IFERROR(VLOOKUP(BS187,'Начисление очков 2023'!$AA$4:$AB$69,2,FALSE),0)</f>
        <v>10</v>
      </c>
      <c r="BU187" s="32">
        <v>24</v>
      </c>
      <c r="BV187" s="31">
        <f>IFERROR(VLOOKUP(BU187,'Начисление очков 2023'!$L$4:$M$69,2,FALSE),0)</f>
        <v>12</v>
      </c>
      <c r="BW187" s="6" t="s">
        <v>572</v>
      </c>
      <c r="BX187" s="28">
        <f>IFERROR(VLOOKUP(BW187,'Начисление очков 2023'!$AA$4:$AB$69,2,FALSE),0)</f>
        <v>0</v>
      </c>
      <c r="BY187" s="32" t="s">
        <v>572</v>
      </c>
      <c r="BZ187" s="31">
        <f>IFERROR(VLOOKUP(BY187,'Начисление очков 2023'!$AF$4:$AG$69,2,FALSE),0)</f>
        <v>0</v>
      </c>
      <c r="CA187" s="6" t="s">
        <v>572</v>
      </c>
      <c r="CB187" s="28">
        <f>IFERROR(VLOOKUP(CA187,'Начисление очков 2023'!$V$4:$W$69,2,FALSE),0)</f>
        <v>0</v>
      </c>
      <c r="CC187" s="32" t="s">
        <v>572</v>
      </c>
      <c r="CD187" s="31">
        <f>IFERROR(VLOOKUP(CC187,'Начисление очков 2023'!$AA$4:$AB$69,2,FALSE),0)</f>
        <v>0</v>
      </c>
      <c r="CE187" s="47"/>
      <c r="CF187" s="96"/>
      <c r="CG187" s="32" t="s">
        <v>572</v>
      </c>
      <c r="CH187" s="31">
        <f>IFERROR(VLOOKUP(CG187,'Начисление очков 2023'!$AA$4:$AB$69,2,FALSE),0)</f>
        <v>0</v>
      </c>
      <c r="CI187" s="6" t="s">
        <v>572</v>
      </c>
      <c r="CJ187" s="28">
        <f>IFERROR(VLOOKUP(CI187,'Начисление очков 2023_1'!$B$4:$C$117,2,FALSE),0)</f>
        <v>0</v>
      </c>
      <c r="CK187" s="32" t="s">
        <v>572</v>
      </c>
      <c r="CL187" s="31">
        <f>IFERROR(VLOOKUP(CK187,'Начисление очков 2023'!$V$4:$W$69,2,FALSE),0)</f>
        <v>0</v>
      </c>
      <c r="CM187" s="6" t="s">
        <v>572</v>
      </c>
      <c r="CN187" s="28">
        <f>IFERROR(VLOOKUP(CM187,'Начисление очков 2023'!$AF$4:$AG$69,2,FALSE),0)</f>
        <v>0</v>
      </c>
      <c r="CO187" s="32" t="s">
        <v>572</v>
      </c>
      <c r="CP187" s="31">
        <f>IFERROR(VLOOKUP(CO187,'Начисление очков 2023'!$G$4:$H$69,2,FALSE),0)</f>
        <v>0</v>
      </c>
      <c r="CQ187" s="6" t="s">
        <v>572</v>
      </c>
      <c r="CR187" s="28">
        <f>IFERROR(VLOOKUP(CQ187,'Начисление очков 2023'!$AA$4:$AB$69,2,FALSE),0)</f>
        <v>0</v>
      </c>
      <c r="CS187" s="32" t="s">
        <v>572</v>
      </c>
      <c r="CT187" s="31">
        <f>IFERROR(VLOOKUP(CS187,'Начисление очков 2023'!$Q$4:$R$69,2,FALSE),0)</f>
        <v>0</v>
      </c>
      <c r="CU187" s="6" t="s">
        <v>572</v>
      </c>
      <c r="CV187" s="28">
        <f>IFERROR(VLOOKUP(CU187,'Начисление очков 2023'!$AF$4:$AG$69,2,FALSE),0)</f>
        <v>0</v>
      </c>
      <c r="CW187" s="32" t="s">
        <v>572</v>
      </c>
      <c r="CX187" s="31">
        <f>IFERROR(VLOOKUP(CW187,'Начисление очков 2023'!$AA$4:$AB$69,2,FALSE),0)</f>
        <v>0</v>
      </c>
      <c r="CY187" s="6" t="s">
        <v>572</v>
      </c>
      <c r="CZ187" s="28">
        <f>IFERROR(VLOOKUP(CY187,'Начисление очков 2023'!$AA$4:$AB$69,2,FALSE),0)</f>
        <v>0</v>
      </c>
      <c r="DA187" s="32" t="s">
        <v>572</v>
      </c>
      <c r="DB187" s="31">
        <f>IFERROR(VLOOKUP(DA187,'Начисление очков 2023'!$L$4:$M$69,2,FALSE),0)</f>
        <v>0</v>
      </c>
      <c r="DC187" s="6" t="s">
        <v>572</v>
      </c>
      <c r="DD187" s="28">
        <f>IFERROR(VLOOKUP(DC187,'Начисление очков 2023'!$L$4:$M$69,2,FALSE),0)</f>
        <v>0</v>
      </c>
      <c r="DE187" s="32" t="s">
        <v>572</v>
      </c>
      <c r="DF187" s="31">
        <f>IFERROR(VLOOKUP(DE187,'Начисление очков 2023'!$G$4:$H$69,2,FALSE),0)</f>
        <v>0</v>
      </c>
      <c r="DG187" s="6" t="s">
        <v>572</v>
      </c>
      <c r="DH187" s="28">
        <f>IFERROR(VLOOKUP(DG187,'Начисление очков 2023'!$AA$4:$AB$69,2,FALSE),0)</f>
        <v>0</v>
      </c>
      <c r="DI187" s="32" t="s">
        <v>572</v>
      </c>
      <c r="DJ187" s="31">
        <f>IFERROR(VLOOKUP(DI187,'Начисление очков 2023'!$AF$4:$AG$69,2,FALSE),0)</f>
        <v>0</v>
      </c>
      <c r="DK187" s="6" t="s">
        <v>572</v>
      </c>
      <c r="DL187" s="28">
        <f>IFERROR(VLOOKUP(DK187,'Начисление очков 2023'!$V$4:$W$69,2,FALSE),0)</f>
        <v>0</v>
      </c>
      <c r="DM187" s="32" t="s">
        <v>572</v>
      </c>
      <c r="DN187" s="31">
        <f>IFERROR(VLOOKUP(DM187,'Начисление очков 2023'!$Q$4:$R$69,2,FALSE),0)</f>
        <v>0</v>
      </c>
      <c r="DO187" s="6" t="s">
        <v>572</v>
      </c>
      <c r="DP187" s="28">
        <f>IFERROR(VLOOKUP(DO187,'Начисление очков 2023'!$AA$4:$AB$69,2,FALSE),0)</f>
        <v>0</v>
      </c>
      <c r="DQ187" s="32" t="s">
        <v>572</v>
      </c>
      <c r="DR187" s="31">
        <f>IFERROR(VLOOKUP(DQ187,'Начисление очков 2023'!$AA$4:$AB$69,2,FALSE),0)</f>
        <v>0</v>
      </c>
      <c r="DS187" s="6" t="s">
        <v>572</v>
      </c>
      <c r="DT187" s="28">
        <f>IFERROR(VLOOKUP(DS187,'Начисление очков 2023'!$AA$4:$AB$69,2,FALSE),0)</f>
        <v>0</v>
      </c>
      <c r="DU187" s="32" t="s">
        <v>572</v>
      </c>
      <c r="DV187" s="31">
        <f>IFERROR(VLOOKUP(DU187,'Начисление очков 2023'!$AF$4:$AG$69,2,FALSE),0)</f>
        <v>0</v>
      </c>
      <c r="DW187" s="6" t="s">
        <v>572</v>
      </c>
      <c r="DX187" s="28">
        <f>IFERROR(VLOOKUP(DW187,'Начисление очков 2023'!$AA$4:$AB$69,2,FALSE),0)</f>
        <v>0</v>
      </c>
      <c r="DY187" s="32" t="s">
        <v>572</v>
      </c>
      <c r="DZ187" s="31">
        <f>IFERROR(VLOOKUP(DY187,'Начисление очков 2023'!$B$4:$C$69,2,FALSE),0)</f>
        <v>0</v>
      </c>
      <c r="EA187" s="6" t="s">
        <v>572</v>
      </c>
      <c r="EB187" s="28">
        <f>IFERROR(VLOOKUP(EA187,'Начисление очков 2023'!$AA$4:$AB$69,2,FALSE),0)</f>
        <v>0</v>
      </c>
      <c r="EC187" s="32">
        <v>40</v>
      </c>
      <c r="ED187" s="31">
        <f>IFERROR(VLOOKUP(EC187,'Начисление очков 2023'!$V$4:$W$69,2,FALSE),0)</f>
        <v>3</v>
      </c>
      <c r="EE187" s="6" t="s">
        <v>572</v>
      </c>
      <c r="EF187" s="28">
        <f>IFERROR(VLOOKUP(EE187,'Начисление очков 2023'!$AA$4:$AB$69,2,FALSE),0)</f>
        <v>0</v>
      </c>
      <c r="EG187" s="32" t="s">
        <v>572</v>
      </c>
      <c r="EH187" s="31">
        <f>IFERROR(VLOOKUP(EG187,'Начисление очков 2023'!$AA$4:$AB$69,2,FALSE),0)</f>
        <v>0</v>
      </c>
      <c r="EI187" s="6" t="s">
        <v>572</v>
      </c>
      <c r="EJ187" s="28">
        <f>IFERROR(VLOOKUP(EI187,'Начисление очков 2023'!$G$4:$H$69,2,FALSE),0)</f>
        <v>0</v>
      </c>
      <c r="EK187" s="32" t="s">
        <v>572</v>
      </c>
      <c r="EL187" s="31">
        <f>IFERROR(VLOOKUP(EK187,'Начисление очков 2023'!$V$4:$W$69,2,FALSE),0)</f>
        <v>0</v>
      </c>
      <c r="EM187" s="6" t="s">
        <v>572</v>
      </c>
      <c r="EN187" s="28">
        <f>IFERROR(VLOOKUP(EM187,'Начисление очков 2023'!$B$4:$C$101,2,FALSE),0)</f>
        <v>0</v>
      </c>
      <c r="EO187" s="32" t="s">
        <v>572</v>
      </c>
      <c r="EP187" s="31">
        <f>IFERROR(VLOOKUP(EO187,'Начисление очков 2023'!$AA$4:$AB$69,2,FALSE),0)</f>
        <v>0</v>
      </c>
      <c r="EQ187" s="6" t="s">
        <v>572</v>
      </c>
      <c r="ER187" s="28">
        <f>IFERROR(VLOOKUP(EQ187,'Начисление очков 2023'!$AF$4:$AG$69,2,FALSE),0)</f>
        <v>0</v>
      </c>
      <c r="ES187" s="32">
        <v>80</v>
      </c>
      <c r="ET187" s="31">
        <f>IFERROR(VLOOKUP(ES187,'Начисление очков 2023'!$B$4:$C$101,2,FALSE),0)</f>
        <v>8</v>
      </c>
      <c r="EU187" s="6" t="s">
        <v>572</v>
      </c>
      <c r="EV187" s="28">
        <f>IFERROR(VLOOKUP(EU187,'Начисление очков 2023'!$G$4:$H$69,2,FALSE),0)</f>
        <v>0</v>
      </c>
      <c r="EW187" s="32" t="s">
        <v>572</v>
      </c>
      <c r="EX187" s="31">
        <f>IFERROR(VLOOKUP(EW187,'Начисление очков 2023'!$AA$4:$AB$69,2,FALSE),0)</f>
        <v>0</v>
      </c>
      <c r="EY187" s="6" t="s">
        <v>572</v>
      </c>
      <c r="EZ187" s="28">
        <f>IFERROR(VLOOKUP(EY187,'Начисление очков 2023'!$AA$4:$AB$69,2,FALSE),0)</f>
        <v>0</v>
      </c>
      <c r="FA187" s="32" t="s">
        <v>572</v>
      </c>
      <c r="FB187" s="31">
        <f>IFERROR(VLOOKUP(FA187,'Начисление очков 2023'!$L$4:$M$69,2,FALSE),0)</f>
        <v>0</v>
      </c>
      <c r="FC187" s="6" t="s">
        <v>572</v>
      </c>
      <c r="FD187" s="28">
        <f>IFERROR(VLOOKUP(FC187,'Начисление очков 2023'!$AF$4:$AG$69,2,FALSE),0)</f>
        <v>0</v>
      </c>
      <c r="FE187" s="32" t="s">
        <v>572</v>
      </c>
      <c r="FF187" s="31">
        <f>IFERROR(VLOOKUP(FE187,'Начисление очков 2023'!$AA$4:$AB$69,2,FALSE),0)</f>
        <v>0</v>
      </c>
      <c r="FG187" s="6" t="s">
        <v>572</v>
      </c>
      <c r="FH187" s="28">
        <f>IFERROR(VLOOKUP(FG187,'Начисление очков 2023'!$G$4:$H$69,2,FALSE),0)</f>
        <v>0</v>
      </c>
      <c r="FI187" s="32" t="s">
        <v>572</v>
      </c>
      <c r="FJ187" s="31">
        <f>IFERROR(VLOOKUP(FI187,'Начисление очков 2023'!$AA$4:$AB$69,2,FALSE),0)</f>
        <v>0</v>
      </c>
      <c r="FK187" s="6" t="s">
        <v>572</v>
      </c>
      <c r="FL187" s="28">
        <f>IFERROR(VLOOKUP(FK187,'Начисление очков 2023'!$AA$4:$AB$69,2,FALSE),0)</f>
        <v>0</v>
      </c>
      <c r="FM187" s="32" t="s">
        <v>572</v>
      </c>
      <c r="FN187" s="31">
        <f>IFERROR(VLOOKUP(FM187,'Начисление очков 2023'!$AA$4:$AB$69,2,FALSE),0)</f>
        <v>0</v>
      </c>
      <c r="FO187" s="6" t="s">
        <v>572</v>
      </c>
      <c r="FP187" s="28">
        <f>IFERROR(VLOOKUP(FO187,'Начисление очков 2023'!$AF$4:$AG$69,2,FALSE),0)</f>
        <v>0</v>
      </c>
      <c r="FQ187" s="109">
        <v>177</v>
      </c>
      <c r="FR187" s="110">
        <v>1</v>
      </c>
      <c r="FS187" s="110"/>
      <c r="FT187" s="109">
        <v>3.5</v>
      </c>
      <c r="FU187" s="111"/>
      <c r="FV187" s="108">
        <v>48</v>
      </c>
      <c r="FW187" s="106">
        <v>0</v>
      </c>
      <c r="FX187" s="107" t="s">
        <v>563</v>
      </c>
      <c r="FY187" s="108">
        <v>48</v>
      </c>
      <c r="FZ187" s="127" t="s">
        <v>572</v>
      </c>
      <c r="GA187" s="121">
        <f>IFERROR(VLOOKUP(FZ187,'Начисление очков 2023'!$AA$4:$AB$69,2,FALSE),0)</f>
        <v>0</v>
      </c>
    </row>
    <row r="188" spans="1:183" ht="15.95" customHeight="1" x14ac:dyDescent="0.25">
      <c r="B188" s="6" t="str">
        <f>IFERROR(INDEX('Ласт турнир'!$A$1:$A$96,MATCH($D188,'Ласт турнир'!$B$1:$B$96,0)),"")</f>
        <v/>
      </c>
      <c r="D188" s="39" t="s">
        <v>14</v>
      </c>
      <c r="E188" s="40">
        <f>E187+1</f>
        <v>179</v>
      </c>
      <c r="F188" s="59">
        <f>IF(FQ188=0," ",IF(FQ188-E188=0," ",FQ188-E188))</f>
        <v>-1</v>
      </c>
      <c r="G188" s="44"/>
      <c r="H188" s="54">
        <v>3.5</v>
      </c>
      <c r="I188" s="134"/>
      <c r="J188" s="139">
        <f>AB188+AP188+BB188+BN188+BR188+SUMPRODUCT(LARGE((T188,V188,X188,Z188,AD188,AF188,AH188,AJ188,AL188,AN188,AR188,AT188,AV188,AX188,AZ188,BD188,BF188,BH188,BJ188,BL188,BP188,BT188,BV188,BX188,BZ188,CB188,CD188,CF188,CH188,CJ188,CL188,CN188,CP188,CR188,CT188,CV188,CX188,CZ188,DB188,DD188,DF188,DH188,DJ188,DL188,DN188,DP188,DR188,DT188,DV188,DX188,DZ188,EB188,ED188,EF188,EH188,EJ188,EL188,EN188,EP188,ER188,ET188,EV188,EX188,EZ188,FB188,FD188,FF188,FH188,FJ188,FL188,FN188,FP188),{1,2,3,4,5,6,7,8}))</f>
        <v>47</v>
      </c>
      <c r="K188" s="135">
        <f>J188-FV188</f>
        <v>0</v>
      </c>
      <c r="L188" s="140" t="str">
        <f>IF(SUMIF(S188:FP188,"&lt;0")&lt;&gt;0,SUMIF(S188:FP188,"&lt;0")*(-1)," ")</f>
        <v xml:space="preserve"> </v>
      </c>
      <c r="M188" s="141">
        <f>T188+V188+X188+Z188+AB188+AD188+AF188+AH188+AJ188+AL188+AN188+AP188+AR188+AT188+AV188+AX188+AZ188+BB188+BD188+BF188+BH188+BJ188+BL188+BN188+BP188+BR188+BT188+BV188+BX188+BZ188+CB188+CD188+CF188+CH188+CJ188+CL188+CN188+CP188+CR188+CT188+CV188+CX188+CZ188+DB188+DD188+DF188+DH188+DJ188+DL188+DN188+DP188+DR188+DT188+DV188+DX188+DZ188+EB188+ED188+EF188+EH188+EJ188+EL188+EN188+EP188+ER188+ET188+EV188+EX188+EZ188+FB188+FD188+FF188+FH188+FJ188+FL188+FN188+FP188</f>
        <v>47</v>
      </c>
      <c r="N188" s="135">
        <f>M188-FY188</f>
        <v>0</v>
      </c>
      <c r="O188" s="136">
        <f>ROUNDUP(COUNTIF(S188:FP188,"&gt; 0")/2,0)</f>
        <v>3</v>
      </c>
      <c r="P188" s="142">
        <f>IF(O188=0,"-",IF(O188-R188&gt;8,J188/(8+R188),J188/O188))</f>
        <v>15.666666666666666</v>
      </c>
      <c r="Q188" s="145">
        <f>IF(OR(M188=0,O188=0),"-",M188/O188)</f>
        <v>15.666666666666666</v>
      </c>
      <c r="R188" s="150">
        <f>+IF(AA188="",0,1)+IF(AO188="",0,1)++IF(BA188="",0,1)+IF(BM188="",0,1)+IF(BQ188="",0,1)</f>
        <v>0</v>
      </c>
      <c r="S188" s="6" t="s">
        <v>572</v>
      </c>
      <c r="T188" s="28">
        <f>IFERROR(VLOOKUP(S188,'Начисление очков 2024'!$AA$4:$AB$69,2,FALSE),0)</f>
        <v>0</v>
      </c>
      <c r="U188" s="32" t="s">
        <v>572</v>
      </c>
      <c r="V188" s="31">
        <f>IFERROR(VLOOKUP(U188,'Начисление очков 2024'!$AA$4:$AB$69,2,FALSE),0)</f>
        <v>0</v>
      </c>
      <c r="W188" s="6" t="s">
        <v>572</v>
      </c>
      <c r="X188" s="28">
        <f>IFERROR(VLOOKUP(W188,'Начисление очков 2024'!$L$4:$M$69,2,FALSE),0)</f>
        <v>0</v>
      </c>
      <c r="Y188" s="32" t="s">
        <v>572</v>
      </c>
      <c r="Z188" s="31">
        <f>IFERROR(VLOOKUP(Y188,'Начисление очков 2024'!$AA$4:$AB$69,2,FALSE),0)</f>
        <v>0</v>
      </c>
      <c r="AA188" s="6" t="s">
        <v>572</v>
      </c>
      <c r="AB188" s="28">
        <f>ROUND(IFERROR(VLOOKUP(AA188,'Начисление очков 2024'!$L$4:$M$69,2,FALSE),0)/4,0)</f>
        <v>0</v>
      </c>
      <c r="AC188" s="32" t="s">
        <v>572</v>
      </c>
      <c r="AD188" s="31">
        <f>IFERROR(VLOOKUP(AC188,'Начисление очков 2024'!$AA$4:$AB$69,2,FALSE),0)</f>
        <v>0</v>
      </c>
      <c r="AE188" s="6" t="s">
        <v>572</v>
      </c>
      <c r="AF188" s="28">
        <f>IFERROR(VLOOKUP(AE188,'Начисление очков 2024'!$AA$4:$AB$69,2,FALSE),0)</f>
        <v>0</v>
      </c>
      <c r="AG188" s="32" t="s">
        <v>572</v>
      </c>
      <c r="AH188" s="31">
        <f>IFERROR(VLOOKUP(AG188,'Начисление очков 2024'!$Q$4:$R$69,2,FALSE),0)</f>
        <v>0</v>
      </c>
      <c r="AI188" s="6" t="s">
        <v>572</v>
      </c>
      <c r="AJ188" s="28">
        <f>IFERROR(VLOOKUP(AI188,'Начисление очков 2024'!$AA$4:$AB$69,2,FALSE),0)</f>
        <v>0</v>
      </c>
      <c r="AK188" s="32" t="s">
        <v>572</v>
      </c>
      <c r="AL188" s="31">
        <f>IFERROR(VLOOKUP(AK188,'Начисление очков 2024'!$AA$4:$AB$69,2,FALSE),0)</f>
        <v>0</v>
      </c>
      <c r="AM188" s="6" t="s">
        <v>572</v>
      </c>
      <c r="AN188" s="28">
        <f>IFERROR(VLOOKUP(AM188,'Начисление очков 2023'!$AF$4:$AG$69,2,FALSE),0)</f>
        <v>0</v>
      </c>
      <c r="AO188" s="32" t="s">
        <v>572</v>
      </c>
      <c r="AP188" s="31">
        <f>ROUND(IFERROR(VLOOKUP(AO188,'Начисление очков 2024'!$G$4:$H$69,2,FALSE),0)/4,0)</f>
        <v>0</v>
      </c>
      <c r="AQ188" s="6" t="s">
        <v>572</v>
      </c>
      <c r="AR188" s="28">
        <f>IFERROR(VLOOKUP(AQ188,'Начисление очков 2024'!$AA$4:$AB$69,2,FALSE),0)</f>
        <v>0</v>
      </c>
      <c r="AS188" s="32" t="s">
        <v>572</v>
      </c>
      <c r="AT188" s="31">
        <f>IFERROR(VLOOKUP(AS188,'Начисление очков 2024'!$G$4:$H$69,2,FALSE),0)</f>
        <v>0</v>
      </c>
      <c r="AU188" s="6" t="s">
        <v>572</v>
      </c>
      <c r="AV188" s="28">
        <f>IFERROR(VLOOKUP(AU188,'Начисление очков 2023'!$V$4:$W$69,2,FALSE),0)</f>
        <v>0</v>
      </c>
      <c r="AW188" s="32" t="s">
        <v>572</v>
      </c>
      <c r="AX188" s="31">
        <f>IFERROR(VLOOKUP(AW188,'Начисление очков 2024'!$Q$4:$R$69,2,FALSE),0)</f>
        <v>0</v>
      </c>
      <c r="AY188" s="6" t="s">
        <v>572</v>
      </c>
      <c r="AZ188" s="28">
        <f>IFERROR(VLOOKUP(AY188,'Начисление очков 2024'!$AA$4:$AB$69,2,FALSE),0)</f>
        <v>0</v>
      </c>
      <c r="BA188" s="32" t="s">
        <v>572</v>
      </c>
      <c r="BB188" s="31">
        <f>ROUND(IFERROR(VLOOKUP(BA188,'Начисление очков 2024'!$G$4:$H$69,2,FALSE),0)/4,0)</f>
        <v>0</v>
      </c>
      <c r="BC188" s="6" t="s">
        <v>572</v>
      </c>
      <c r="BD188" s="28">
        <f>IFERROR(VLOOKUP(BC188,'Начисление очков 2023'!$AA$4:$AB$69,2,FALSE),0)</f>
        <v>0</v>
      </c>
      <c r="BE188" s="32" t="s">
        <v>572</v>
      </c>
      <c r="BF188" s="31">
        <f>IFERROR(VLOOKUP(BE188,'Начисление очков 2024'!$G$4:$H$69,2,FALSE),0)</f>
        <v>0</v>
      </c>
      <c r="BG188" s="6" t="s">
        <v>572</v>
      </c>
      <c r="BH188" s="28">
        <f>IFERROR(VLOOKUP(BG188,'Начисление очков 2024'!$Q$4:$R$69,2,FALSE),0)</f>
        <v>0</v>
      </c>
      <c r="BI188" s="32" t="s">
        <v>572</v>
      </c>
      <c r="BJ188" s="31">
        <f>IFERROR(VLOOKUP(BI188,'Начисление очков 2024'!$AA$4:$AB$69,2,FALSE),0)</f>
        <v>0</v>
      </c>
      <c r="BK188" s="6" t="s">
        <v>572</v>
      </c>
      <c r="BL188" s="28">
        <f>IFERROR(VLOOKUP(BK188,'Начисление очков 2023'!$V$4:$W$69,2,FALSE),0)</f>
        <v>0</v>
      </c>
      <c r="BM188" s="32" t="s">
        <v>572</v>
      </c>
      <c r="BN188" s="31">
        <f>ROUND(IFERROR(VLOOKUP(BM188,'Начисление очков 2023'!$L$4:$M$69,2,FALSE),0)/4,0)</f>
        <v>0</v>
      </c>
      <c r="BO188" s="6" t="s">
        <v>572</v>
      </c>
      <c r="BP188" s="28">
        <f>IFERROR(VLOOKUP(BO188,'Начисление очков 2023'!$AA$4:$AB$69,2,FALSE),0)</f>
        <v>0</v>
      </c>
      <c r="BQ188" s="32" t="s">
        <v>572</v>
      </c>
      <c r="BR188" s="31">
        <f>ROUND(IFERROR(VLOOKUP(BQ188,'Начисление очков 2023'!$L$4:$M$69,2,FALSE),0)/4,0)</f>
        <v>0</v>
      </c>
      <c r="BS188" s="6" t="s">
        <v>572</v>
      </c>
      <c r="BT188" s="28">
        <f>IFERROR(VLOOKUP(BS188,'Начисление очков 2023'!$AA$4:$AB$69,2,FALSE),0)</f>
        <v>0</v>
      </c>
      <c r="BU188" s="32" t="s">
        <v>572</v>
      </c>
      <c r="BV188" s="31">
        <f>IFERROR(VLOOKUP(BU188,'Начисление очков 2023'!$L$4:$M$69,2,FALSE),0)</f>
        <v>0</v>
      </c>
      <c r="BW188" s="6" t="s">
        <v>572</v>
      </c>
      <c r="BX188" s="28">
        <f>IFERROR(VLOOKUP(BW188,'Начисление очков 2023'!$AA$4:$AB$69,2,FALSE),0)</f>
        <v>0</v>
      </c>
      <c r="BY188" s="32" t="s">
        <v>572</v>
      </c>
      <c r="BZ188" s="31">
        <f>IFERROR(VLOOKUP(BY188,'Начисление очков 2023'!$AF$4:$AG$69,2,FALSE),0)</f>
        <v>0</v>
      </c>
      <c r="CA188" s="6" t="s">
        <v>572</v>
      </c>
      <c r="CB188" s="28">
        <f>IFERROR(VLOOKUP(CA188,'Начисление очков 2023'!$V$4:$W$69,2,FALSE),0)</f>
        <v>0</v>
      </c>
      <c r="CC188" s="32" t="s">
        <v>572</v>
      </c>
      <c r="CD188" s="31">
        <f>IFERROR(VLOOKUP(CC188,'Начисление очков 2023'!$AA$4:$AB$69,2,FALSE),0)</f>
        <v>0</v>
      </c>
      <c r="CE188" s="97"/>
      <c r="CF188" s="96"/>
      <c r="CG188" s="32" t="s">
        <v>572</v>
      </c>
      <c r="CH188" s="31">
        <f>IFERROR(VLOOKUP(CG188,'Начисление очков 2023'!$AA$4:$AB$69,2,FALSE),0)</f>
        <v>0</v>
      </c>
      <c r="CI188" s="6">
        <v>48</v>
      </c>
      <c r="CJ188" s="28">
        <f>IFERROR(VLOOKUP(CI188,'Начисление очков 2023_1'!$B$4:$C$117,2,FALSE),0)</f>
        <v>19</v>
      </c>
      <c r="CK188" s="32" t="s">
        <v>572</v>
      </c>
      <c r="CL188" s="31">
        <f>IFERROR(VLOOKUP(CK188,'Начисление очков 2023'!$V$4:$W$69,2,FALSE),0)</f>
        <v>0</v>
      </c>
      <c r="CM188" s="6" t="s">
        <v>572</v>
      </c>
      <c r="CN188" s="28">
        <f>IFERROR(VLOOKUP(CM188,'Начисление очков 2023'!$AF$4:$AG$69,2,FALSE),0)</f>
        <v>0</v>
      </c>
      <c r="CO188" s="32" t="s">
        <v>572</v>
      </c>
      <c r="CP188" s="31">
        <f>IFERROR(VLOOKUP(CO188,'Начисление очков 2023'!$G$4:$H$69,2,FALSE),0)</f>
        <v>0</v>
      </c>
      <c r="CQ188" s="6" t="s">
        <v>572</v>
      </c>
      <c r="CR188" s="28">
        <f>IFERROR(VLOOKUP(CQ188,'Начисление очков 2023'!$AA$4:$AB$69,2,FALSE),0)</f>
        <v>0</v>
      </c>
      <c r="CS188" s="32" t="s">
        <v>572</v>
      </c>
      <c r="CT188" s="31">
        <f>IFERROR(VLOOKUP(CS188,'Начисление очков 2023'!$Q$4:$R$69,2,FALSE),0)</f>
        <v>0</v>
      </c>
      <c r="CU188" s="6" t="s">
        <v>572</v>
      </c>
      <c r="CV188" s="28">
        <f>IFERROR(VLOOKUP(CU188,'Начисление очков 2023'!$AF$4:$AG$69,2,FALSE),0)</f>
        <v>0</v>
      </c>
      <c r="CW188" s="32" t="s">
        <v>572</v>
      </c>
      <c r="CX188" s="31">
        <f>IFERROR(VLOOKUP(CW188,'Начисление очков 2023'!$AA$4:$AB$69,2,FALSE),0)</f>
        <v>0</v>
      </c>
      <c r="CY188" s="6" t="s">
        <v>572</v>
      </c>
      <c r="CZ188" s="28">
        <f>IFERROR(VLOOKUP(CY188,'Начисление очков 2023'!$AA$4:$AB$69,2,FALSE),0)</f>
        <v>0</v>
      </c>
      <c r="DA188" s="32" t="s">
        <v>572</v>
      </c>
      <c r="DB188" s="31">
        <f>IFERROR(VLOOKUP(DA188,'Начисление очков 2023'!$L$4:$M$69,2,FALSE),0)</f>
        <v>0</v>
      </c>
      <c r="DC188" s="6" t="s">
        <v>572</v>
      </c>
      <c r="DD188" s="28">
        <f>IFERROR(VLOOKUP(DC188,'Начисление очков 2023'!$L$4:$M$69,2,FALSE),0)</f>
        <v>0</v>
      </c>
      <c r="DE188" s="32" t="s">
        <v>572</v>
      </c>
      <c r="DF188" s="31">
        <f>IFERROR(VLOOKUP(DE188,'Начисление очков 2023'!$G$4:$H$69,2,FALSE),0)</f>
        <v>0</v>
      </c>
      <c r="DG188" s="6" t="s">
        <v>572</v>
      </c>
      <c r="DH188" s="28">
        <f>IFERROR(VLOOKUP(DG188,'Начисление очков 2023'!$AA$4:$AB$69,2,FALSE),0)</f>
        <v>0</v>
      </c>
      <c r="DI188" s="32" t="s">
        <v>572</v>
      </c>
      <c r="DJ188" s="31">
        <f>IFERROR(VLOOKUP(DI188,'Начисление очков 2023'!$AF$4:$AG$69,2,FALSE),0)</f>
        <v>0</v>
      </c>
      <c r="DK188" s="6" t="s">
        <v>572</v>
      </c>
      <c r="DL188" s="28">
        <f>IFERROR(VLOOKUP(DK188,'Начисление очков 2023'!$V$4:$W$69,2,FALSE),0)</f>
        <v>0</v>
      </c>
      <c r="DM188" s="32" t="s">
        <v>572</v>
      </c>
      <c r="DN188" s="31">
        <f>IFERROR(VLOOKUP(DM188,'Начисление очков 2023'!$Q$4:$R$69,2,FALSE),0)</f>
        <v>0</v>
      </c>
      <c r="DO188" s="6" t="s">
        <v>572</v>
      </c>
      <c r="DP188" s="28">
        <f>IFERROR(VLOOKUP(DO188,'Начисление очков 2023'!$AA$4:$AB$69,2,FALSE),0)</f>
        <v>0</v>
      </c>
      <c r="DQ188" s="32" t="s">
        <v>572</v>
      </c>
      <c r="DR188" s="31">
        <f>IFERROR(VLOOKUP(DQ188,'Начисление очков 2023'!$AA$4:$AB$69,2,FALSE),0)</f>
        <v>0</v>
      </c>
      <c r="DS188" s="6" t="s">
        <v>572</v>
      </c>
      <c r="DT188" s="28">
        <f>IFERROR(VLOOKUP(DS188,'Начисление очков 2023'!$AA$4:$AB$69,2,FALSE),0)</f>
        <v>0</v>
      </c>
      <c r="DU188" s="32" t="s">
        <v>572</v>
      </c>
      <c r="DV188" s="31">
        <f>IFERROR(VLOOKUP(DU188,'Начисление очков 2023'!$AF$4:$AG$69,2,FALSE),0)</f>
        <v>0</v>
      </c>
      <c r="DW188" s="6" t="s">
        <v>572</v>
      </c>
      <c r="DX188" s="28">
        <f>IFERROR(VLOOKUP(DW188,'Начисление очков 2023'!$AA$4:$AB$69,2,FALSE),0)</f>
        <v>0</v>
      </c>
      <c r="DY188" s="32" t="s">
        <v>572</v>
      </c>
      <c r="DZ188" s="31">
        <f>IFERROR(VLOOKUP(DY188,'Начисление очков 2023'!$B$4:$C$69,2,FALSE),0)</f>
        <v>0</v>
      </c>
      <c r="EA188" s="6" t="s">
        <v>572</v>
      </c>
      <c r="EB188" s="28">
        <f>IFERROR(VLOOKUP(EA188,'Начисление очков 2023'!$AA$4:$AB$69,2,FALSE),0)</f>
        <v>0</v>
      </c>
      <c r="EC188" s="32" t="s">
        <v>572</v>
      </c>
      <c r="ED188" s="31">
        <f>IFERROR(VLOOKUP(EC188,'Начисление очков 2023'!$V$4:$W$69,2,FALSE),0)</f>
        <v>0</v>
      </c>
      <c r="EE188" s="6" t="s">
        <v>572</v>
      </c>
      <c r="EF188" s="28">
        <f>IFERROR(VLOOKUP(EE188,'Начисление очков 2023'!$AA$4:$AB$69,2,FALSE),0)</f>
        <v>0</v>
      </c>
      <c r="EG188" s="32" t="s">
        <v>572</v>
      </c>
      <c r="EH188" s="31">
        <f>IFERROR(VLOOKUP(EG188,'Начисление очков 2023'!$AA$4:$AB$69,2,FALSE),0)</f>
        <v>0</v>
      </c>
      <c r="EI188" s="6" t="s">
        <v>572</v>
      </c>
      <c r="EJ188" s="28">
        <f>IFERROR(VLOOKUP(EI188,'Начисление очков 2023'!$G$4:$H$69,2,FALSE),0)</f>
        <v>0</v>
      </c>
      <c r="EK188" s="32" t="s">
        <v>572</v>
      </c>
      <c r="EL188" s="31">
        <f>IFERROR(VLOOKUP(EK188,'Начисление очков 2023'!$V$4:$W$69,2,FALSE),0)</f>
        <v>0</v>
      </c>
      <c r="EM188" s="6" t="s">
        <v>572</v>
      </c>
      <c r="EN188" s="28">
        <f>IFERROR(VLOOKUP(EM188,'Начисление очков 2023'!$B$4:$C$101,2,FALSE),0)</f>
        <v>0</v>
      </c>
      <c r="EO188" s="32" t="s">
        <v>572</v>
      </c>
      <c r="EP188" s="31">
        <f>IFERROR(VLOOKUP(EO188,'Начисление очков 2023'!$AA$4:$AB$69,2,FALSE),0)</f>
        <v>0</v>
      </c>
      <c r="EQ188" s="6" t="s">
        <v>572</v>
      </c>
      <c r="ER188" s="28">
        <f>IFERROR(VLOOKUP(EQ188,'Начисление очков 2023'!$AF$4:$AG$69,2,FALSE),0)</f>
        <v>0</v>
      </c>
      <c r="ES188" s="32">
        <v>52</v>
      </c>
      <c r="ET188" s="31">
        <f>IFERROR(VLOOKUP(ES188,'Начисление очков 2023'!$B$4:$C$101,2,FALSE),0)</f>
        <v>17</v>
      </c>
      <c r="EU188" s="6" t="s">
        <v>572</v>
      </c>
      <c r="EV188" s="28">
        <f>IFERROR(VLOOKUP(EU188,'Начисление очков 2023'!$G$4:$H$69,2,FALSE),0)</f>
        <v>0</v>
      </c>
      <c r="EW188" s="32" t="s">
        <v>572</v>
      </c>
      <c r="EX188" s="31">
        <f>IFERROR(VLOOKUP(EW188,'Начисление очков 2023'!$AA$4:$AB$69,2,FALSE),0)</f>
        <v>0</v>
      </c>
      <c r="EY188" s="6" t="s">
        <v>572</v>
      </c>
      <c r="EZ188" s="28">
        <f>IFERROR(VLOOKUP(EY188,'Начисление очков 2023'!$AA$4:$AB$69,2,FALSE),0)</f>
        <v>0</v>
      </c>
      <c r="FA188" s="32" t="s">
        <v>572</v>
      </c>
      <c r="FB188" s="31">
        <f>IFERROR(VLOOKUP(FA188,'Начисление очков 2023'!$L$4:$M$69,2,FALSE),0)</f>
        <v>0</v>
      </c>
      <c r="FC188" s="6" t="s">
        <v>572</v>
      </c>
      <c r="FD188" s="28">
        <f>IFERROR(VLOOKUP(FC188,'Начисление очков 2023'!$AF$4:$AG$69,2,FALSE),0)</f>
        <v>0</v>
      </c>
      <c r="FE188" s="32">
        <v>6</v>
      </c>
      <c r="FF188" s="31">
        <f>IFERROR(VLOOKUP(FE188,'Начисление очков 2023'!$AA$4:$AB$69,2,FALSE),0)</f>
        <v>11</v>
      </c>
      <c r="FG188" s="6" t="s">
        <v>572</v>
      </c>
      <c r="FH188" s="28">
        <f>IFERROR(VLOOKUP(FG188,'Начисление очков 2023'!$G$4:$H$69,2,FALSE),0)</f>
        <v>0</v>
      </c>
      <c r="FI188" s="32" t="s">
        <v>572</v>
      </c>
      <c r="FJ188" s="31">
        <f>IFERROR(VLOOKUP(FI188,'Начисление очков 2023'!$AA$4:$AB$69,2,FALSE),0)</f>
        <v>0</v>
      </c>
      <c r="FK188" s="6" t="s">
        <v>572</v>
      </c>
      <c r="FL188" s="28">
        <f>IFERROR(VLOOKUP(FK188,'Начисление очков 2023'!$AA$4:$AB$69,2,FALSE),0)</f>
        <v>0</v>
      </c>
      <c r="FM188" s="32" t="s">
        <v>572</v>
      </c>
      <c r="FN188" s="31">
        <f>IFERROR(VLOOKUP(FM188,'Начисление очков 2023'!$AA$4:$AB$69,2,FALSE),0)</f>
        <v>0</v>
      </c>
      <c r="FO188" s="6" t="s">
        <v>572</v>
      </c>
      <c r="FP188" s="28">
        <f>IFERROR(VLOOKUP(FO188,'Начисление очков 2023'!$AF$4:$AG$69,2,FALSE),0)</f>
        <v>0</v>
      </c>
      <c r="FQ188" s="109">
        <v>178</v>
      </c>
      <c r="FR188" s="110">
        <v>1</v>
      </c>
      <c r="FS188" s="110"/>
      <c r="FT188" s="109">
        <v>3.5</v>
      </c>
      <c r="FU188" s="111"/>
      <c r="FV188" s="108">
        <v>47</v>
      </c>
      <c r="FW188" s="106">
        <v>0</v>
      </c>
      <c r="FX188" s="107" t="s">
        <v>563</v>
      </c>
      <c r="FY188" s="108">
        <v>47</v>
      </c>
      <c r="FZ188" s="127" t="s">
        <v>572</v>
      </c>
      <c r="GA188" s="121">
        <f>IFERROR(VLOOKUP(FZ188,'Начисление очков 2023'!$AA$4:$AB$69,2,FALSE),0)</f>
        <v>0</v>
      </c>
    </row>
    <row r="189" spans="1:183" ht="15.95" customHeight="1" x14ac:dyDescent="0.25">
      <c r="A189" s="1"/>
      <c r="B189" s="6" t="str">
        <f>IFERROR(INDEX('Ласт турнир'!$A$1:$A$96,MATCH($D189,'Ласт турнир'!$B$1:$B$96,0)),"")</f>
        <v/>
      </c>
      <c r="D189" s="39" t="s">
        <v>52</v>
      </c>
      <c r="E189" s="40">
        <f>E188+1</f>
        <v>180</v>
      </c>
      <c r="F189" s="59">
        <f>IF(FQ189=0," ",IF(FQ189-E189=0," ",FQ189-E189))</f>
        <v>-1</v>
      </c>
      <c r="G189" s="44"/>
      <c r="H189" s="54">
        <v>3</v>
      </c>
      <c r="I189" s="134"/>
      <c r="J189" s="139">
        <f>AB189+AP189+BB189+BN189+BR189+SUMPRODUCT(LARGE((T189,V189,X189,Z189,AD189,AF189,AH189,AJ189,AL189,AN189,AR189,AT189,AV189,AX189,AZ189,BD189,BF189,BH189,BJ189,BL189,BP189,BT189,BV189,BX189,BZ189,CB189,CD189,CF189,CH189,CJ189,CL189,CN189,CP189,CR189,CT189,CV189,CX189,CZ189,DB189,DD189,DF189,DH189,DJ189,DL189,DN189,DP189,DR189,DT189,DV189,DX189,DZ189,EB189,ED189,EF189,EH189,EJ189,EL189,EN189,EP189,ER189,ET189,EV189,EX189,EZ189,FB189,FD189,FF189,FH189,FJ189,FL189,FN189,FP189),{1,2,3,4,5,6,7,8}))</f>
        <v>47</v>
      </c>
      <c r="K189" s="135">
        <f>J189-FV189</f>
        <v>0</v>
      </c>
      <c r="L189" s="140" t="str">
        <f>IF(SUMIF(S189:FP189,"&lt;0")&lt;&gt;0,SUMIF(S189:FP189,"&lt;0")*(-1)," ")</f>
        <v xml:space="preserve"> </v>
      </c>
      <c r="M189" s="141">
        <f>T189+V189+X189+Z189+AB189+AD189+AF189+AH189+AJ189+AL189+AN189+AP189+AR189+AT189+AV189+AX189+AZ189+BB189+BD189+BF189+BH189+BJ189+BL189+BN189+BP189+BR189+BT189+BV189+BX189+BZ189+CB189+CD189+CF189+CH189+CJ189+CL189+CN189+CP189+CR189+CT189+CV189+CX189+CZ189+DB189+DD189+DF189+DH189+DJ189+DL189+DN189+DP189+DR189+DT189+DV189+DX189+DZ189+EB189+ED189+EF189+EH189+EJ189+EL189+EN189+EP189+ER189+ET189+EV189+EX189+EZ189+FB189+FD189+FF189+FH189+FJ189+FL189+FN189+FP189</f>
        <v>47</v>
      </c>
      <c r="N189" s="135">
        <f>M189-FY189</f>
        <v>0</v>
      </c>
      <c r="O189" s="136">
        <f>ROUNDUP(COUNTIF(S189:FP189,"&gt; 0")/2,0)</f>
        <v>6</v>
      </c>
      <c r="P189" s="142">
        <f>IF(O189=0,"-",IF(O189-R189&gt;8,J189/(8+R189),J189/O189))</f>
        <v>7.833333333333333</v>
      </c>
      <c r="Q189" s="145">
        <f>IF(OR(M189=0,O189=0),"-",M189/O189)</f>
        <v>7.833333333333333</v>
      </c>
      <c r="R189" s="150">
        <f>+IF(AA189="",0,1)+IF(AO189="",0,1)++IF(BA189="",0,1)+IF(BM189="",0,1)+IF(BQ189="",0,1)</f>
        <v>0</v>
      </c>
      <c r="S189" s="6" t="s">
        <v>572</v>
      </c>
      <c r="T189" s="28">
        <f>IFERROR(VLOOKUP(S189,'Начисление очков 2024'!$AA$4:$AB$69,2,FALSE),0)</f>
        <v>0</v>
      </c>
      <c r="U189" s="32" t="s">
        <v>572</v>
      </c>
      <c r="V189" s="31">
        <f>IFERROR(VLOOKUP(U189,'Начисление очков 2024'!$AA$4:$AB$69,2,FALSE),0)</f>
        <v>0</v>
      </c>
      <c r="W189" s="6" t="s">
        <v>572</v>
      </c>
      <c r="X189" s="28">
        <f>IFERROR(VLOOKUP(W189,'Начисление очков 2024'!$L$4:$M$69,2,FALSE),0)</f>
        <v>0</v>
      </c>
      <c r="Y189" s="32">
        <v>12</v>
      </c>
      <c r="Z189" s="31">
        <f>IFERROR(VLOOKUP(Y189,'Начисление очков 2024'!$AA$4:$AB$69,2,FALSE),0)</f>
        <v>8</v>
      </c>
      <c r="AA189" s="6" t="s">
        <v>572</v>
      </c>
      <c r="AB189" s="28">
        <f>ROUND(IFERROR(VLOOKUP(AA189,'Начисление очков 2024'!$L$4:$M$69,2,FALSE),0)/4,0)</f>
        <v>0</v>
      </c>
      <c r="AC189" s="32" t="s">
        <v>572</v>
      </c>
      <c r="AD189" s="31">
        <f>IFERROR(VLOOKUP(AC189,'Начисление очков 2024'!$AA$4:$AB$69,2,FALSE),0)</f>
        <v>0</v>
      </c>
      <c r="AE189" s="6">
        <v>20</v>
      </c>
      <c r="AF189" s="28">
        <f>IFERROR(VLOOKUP(AE189,'Начисление очков 2024'!$AA$4:$AB$69,2,FALSE),0)</f>
        <v>4</v>
      </c>
      <c r="AG189" s="32" t="s">
        <v>572</v>
      </c>
      <c r="AH189" s="31">
        <f>IFERROR(VLOOKUP(AG189,'Начисление очков 2024'!$Q$4:$R$69,2,FALSE),0)</f>
        <v>0</v>
      </c>
      <c r="AI189" s="6" t="s">
        <v>572</v>
      </c>
      <c r="AJ189" s="28">
        <f>IFERROR(VLOOKUP(AI189,'Начисление очков 2024'!$AA$4:$AB$69,2,FALSE),0)</f>
        <v>0</v>
      </c>
      <c r="AK189" s="32" t="s">
        <v>572</v>
      </c>
      <c r="AL189" s="31">
        <f>IFERROR(VLOOKUP(AK189,'Начисление очков 2024'!$AA$4:$AB$69,2,FALSE),0)</f>
        <v>0</v>
      </c>
      <c r="AM189" s="6" t="s">
        <v>572</v>
      </c>
      <c r="AN189" s="28">
        <f>IFERROR(VLOOKUP(AM189,'Начисление очков 2023'!$AF$4:$AG$69,2,FALSE),0)</f>
        <v>0</v>
      </c>
      <c r="AO189" s="32" t="s">
        <v>572</v>
      </c>
      <c r="AP189" s="31">
        <f>ROUND(IFERROR(VLOOKUP(AO189,'Начисление очков 2024'!$G$4:$H$69,2,FALSE),0)/4,0)</f>
        <v>0</v>
      </c>
      <c r="AQ189" s="6" t="s">
        <v>572</v>
      </c>
      <c r="AR189" s="28">
        <f>IFERROR(VLOOKUP(AQ189,'Начисление очков 2024'!$AA$4:$AB$69,2,FALSE),0)</f>
        <v>0</v>
      </c>
      <c r="AS189" s="32" t="s">
        <v>572</v>
      </c>
      <c r="AT189" s="31">
        <f>IFERROR(VLOOKUP(AS189,'Начисление очков 2024'!$G$4:$H$69,2,FALSE),0)</f>
        <v>0</v>
      </c>
      <c r="AU189" s="6" t="s">
        <v>572</v>
      </c>
      <c r="AV189" s="28">
        <f>IFERROR(VLOOKUP(AU189,'Начисление очков 2023'!$V$4:$W$69,2,FALSE),0)</f>
        <v>0</v>
      </c>
      <c r="AW189" s="32" t="s">
        <v>572</v>
      </c>
      <c r="AX189" s="31">
        <f>IFERROR(VLOOKUP(AW189,'Начисление очков 2024'!$Q$4:$R$69,2,FALSE),0)</f>
        <v>0</v>
      </c>
      <c r="AY189" s="6" t="s">
        <v>572</v>
      </c>
      <c r="AZ189" s="28">
        <f>IFERROR(VLOOKUP(AY189,'Начисление очков 2024'!$AA$4:$AB$69,2,FALSE),0)</f>
        <v>0</v>
      </c>
      <c r="BA189" s="32" t="s">
        <v>572</v>
      </c>
      <c r="BB189" s="31">
        <f>ROUND(IFERROR(VLOOKUP(BA189,'Начисление очков 2024'!$G$4:$H$69,2,FALSE),0)/4,0)</f>
        <v>0</v>
      </c>
      <c r="BC189" s="6" t="s">
        <v>572</v>
      </c>
      <c r="BD189" s="28">
        <f>IFERROR(VLOOKUP(BC189,'Начисление очков 2023'!$AA$4:$AB$69,2,FALSE),0)</f>
        <v>0</v>
      </c>
      <c r="BE189" s="32" t="s">
        <v>572</v>
      </c>
      <c r="BF189" s="31">
        <f>IFERROR(VLOOKUP(BE189,'Начисление очков 2024'!$G$4:$H$69,2,FALSE),0)</f>
        <v>0</v>
      </c>
      <c r="BG189" s="6" t="s">
        <v>572</v>
      </c>
      <c r="BH189" s="28">
        <f>IFERROR(VLOOKUP(BG189,'Начисление очков 2024'!$Q$4:$R$69,2,FALSE),0)</f>
        <v>0</v>
      </c>
      <c r="BI189" s="32" t="s">
        <v>572</v>
      </c>
      <c r="BJ189" s="31">
        <f>IFERROR(VLOOKUP(BI189,'Начисление очков 2024'!$AA$4:$AB$69,2,FALSE),0)</f>
        <v>0</v>
      </c>
      <c r="BK189" s="6" t="s">
        <v>572</v>
      </c>
      <c r="BL189" s="28">
        <f>IFERROR(VLOOKUP(BK189,'Начисление очков 2023'!$V$4:$W$69,2,FALSE),0)</f>
        <v>0</v>
      </c>
      <c r="BM189" s="32" t="s">
        <v>572</v>
      </c>
      <c r="BN189" s="31">
        <f>ROUND(IFERROR(VLOOKUP(BM189,'Начисление очков 2023'!$L$4:$M$69,2,FALSE),0)/4,0)</f>
        <v>0</v>
      </c>
      <c r="BO189" s="6" t="s">
        <v>572</v>
      </c>
      <c r="BP189" s="28">
        <f>IFERROR(VLOOKUP(BO189,'Начисление очков 2023'!$AA$4:$AB$69,2,FALSE),0)</f>
        <v>0</v>
      </c>
      <c r="BQ189" s="32" t="s">
        <v>572</v>
      </c>
      <c r="BR189" s="31">
        <f>ROUND(IFERROR(VLOOKUP(BQ189,'Начисление очков 2023'!$L$4:$M$69,2,FALSE),0)/4,0)</f>
        <v>0</v>
      </c>
      <c r="BS189" s="6" t="s">
        <v>572</v>
      </c>
      <c r="BT189" s="28">
        <f>IFERROR(VLOOKUP(BS189,'Начисление очков 2023'!$AA$4:$AB$69,2,FALSE),0)</f>
        <v>0</v>
      </c>
      <c r="BU189" s="32" t="s">
        <v>572</v>
      </c>
      <c r="BV189" s="31">
        <f>IFERROR(VLOOKUP(BU189,'Начисление очков 2023'!$L$4:$M$69,2,FALSE),0)</f>
        <v>0</v>
      </c>
      <c r="BW189" s="6" t="s">
        <v>572</v>
      </c>
      <c r="BX189" s="28">
        <f>IFERROR(VLOOKUP(BW189,'Начисление очков 2023'!$AA$4:$AB$69,2,FALSE),0)</f>
        <v>0</v>
      </c>
      <c r="BY189" s="32" t="s">
        <v>572</v>
      </c>
      <c r="BZ189" s="31">
        <f>IFERROR(VLOOKUP(BY189,'Начисление очков 2023'!$AF$4:$AG$69,2,FALSE),0)</f>
        <v>0</v>
      </c>
      <c r="CA189" s="6" t="s">
        <v>572</v>
      </c>
      <c r="CB189" s="28">
        <f>IFERROR(VLOOKUP(CA189,'Начисление очков 2023'!$V$4:$W$69,2,FALSE),0)</f>
        <v>0</v>
      </c>
      <c r="CC189" s="32" t="s">
        <v>572</v>
      </c>
      <c r="CD189" s="31">
        <f>IFERROR(VLOOKUP(CC189,'Начисление очков 2023'!$AA$4:$AB$69,2,FALSE),0)</f>
        <v>0</v>
      </c>
      <c r="CE189" s="47"/>
      <c r="CF189" s="96"/>
      <c r="CG189" s="32" t="s">
        <v>572</v>
      </c>
      <c r="CH189" s="31">
        <f>IFERROR(VLOOKUP(CG189,'Начисление очков 2023'!$AA$4:$AB$69,2,FALSE),0)</f>
        <v>0</v>
      </c>
      <c r="CI189" s="6" t="s">
        <v>572</v>
      </c>
      <c r="CJ189" s="28">
        <f>IFERROR(VLOOKUP(CI189,'Начисление очков 2023_1'!$B$4:$C$117,2,FALSE),0)</f>
        <v>0</v>
      </c>
      <c r="CK189" s="32" t="s">
        <v>572</v>
      </c>
      <c r="CL189" s="31">
        <f>IFERROR(VLOOKUP(CK189,'Начисление очков 2023'!$V$4:$W$69,2,FALSE),0)</f>
        <v>0</v>
      </c>
      <c r="CM189" s="6" t="s">
        <v>572</v>
      </c>
      <c r="CN189" s="28">
        <f>IFERROR(VLOOKUP(CM189,'Начисление очков 2023'!$AF$4:$AG$69,2,FALSE),0)</f>
        <v>0</v>
      </c>
      <c r="CO189" s="32" t="s">
        <v>572</v>
      </c>
      <c r="CP189" s="31">
        <f>IFERROR(VLOOKUP(CO189,'Начисление очков 2023'!$G$4:$H$69,2,FALSE),0)</f>
        <v>0</v>
      </c>
      <c r="CQ189" s="6" t="s">
        <v>572</v>
      </c>
      <c r="CR189" s="28">
        <f>IFERROR(VLOOKUP(CQ189,'Начисление очков 2023'!$AA$4:$AB$69,2,FALSE),0)</f>
        <v>0</v>
      </c>
      <c r="CS189" s="32" t="s">
        <v>572</v>
      </c>
      <c r="CT189" s="31">
        <f>IFERROR(VLOOKUP(CS189,'Начисление очков 2023'!$Q$4:$R$69,2,FALSE),0)</f>
        <v>0</v>
      </c>
      <c r="CU189" s="6" t="s">
        <v>572</v>
      </c>
      <c r="CV189" s="28">
        <f>IFERROR(VLOOKUP(CU189,'Начисление очков 2023'!$AF$4:$AG$69,2,FALSE),0)</f>
        <v>0</v>
      </c>
      <c r="CW189" s="32" t="s">
        <v>572</v>
      </c>
      <c r="CX189" s="31">
        <f>IFERROR(VLOOKUP(CW189,'Начисление очков 2023'!$AA$4:$AB$69,2,FALSE),0)</f>
        <v>0</v>
      </c>
      <c r="CY189" s="6" t="s">
        <v>572</v>
      </c>
      <c r="CZ189" s="28">
        <f>IFERROR(VLOOKUP(CY189,'Начисление очков 2023'!$AA$4:$AB$69,2,FALSE),0)</f>
        <v>0</v>
      </c>
      <c r="DA189" s="32" t="s">
        <v>572</v>
      </c>
      <c r="DB189" s="31">
        <f>IFERROR(VLOOKUP(DA189,'Начисление очков 2023'!$L$4:$M$69,2,FALSE),0)</f>
        <v>0</v>
      </c>
      <c r="DC189" s="6" t="s">
        <v>572</v>
      </c>
      <c r="DD189" s="28">
        <f>IFERROR(VLOOKUP(DC189,'Начисление очков 2023'!$L$4:$M$69,2,FALSE),0)</f>
        <v>0</v>
      </c>
      <c r="DE189" s="32" t="s">
        <v>572</v>
      </c>
      <c r="DF189" s="31">
        <f>IFERROR(VLOOKUP(DE189,'Начисление очков 2023'!$G$4:$H$69,2,FALSE),0)</f>
        <v>0</v>
      </c>
      <c r="DG189" s="6" t="s">
        <v>572</v>
      </c>
      <c r="DH189" s="28">
        <f>IFERROR(VLOOKUP(DG189,'Начисление очков 2023'!$AA$4:$AB$69,2,FALSE),0)</f>
        <v>0</v>
      </c>
      <c r="DI189" s="32" t="s">
        <v>572</v>
      </c>
      <c r="DJ189" s="31">
        <f>IFERROR(VLOOKUP(DI189,'Начисление очков 2023'!$AF$4:$AG$69,2,FALSE),0)</f>
        <v>0</v>
      </c>
      <c r="DK189" s="6" t="s">
        <v>572</v>
      </c>
      <c r="DL189" s="28">
        <f>IFERROR(VLOOKUP(DK189,'Начисление очков 2023'!$V$4:$W$69,2,FALSE),0)</f>
        <v>0</v>
      </c>
      <c r="DM189" s="32" t="s">
        <v>572</v>
      </c>
      <c r="DN189" s="31">
        <f>IFERROR(VLOOKUP(DM189,'Начисление очков 2023'!$Q$4:$R$69,2,FALSE),0)</f>
        <v>0</v>
      </c>
      <c r="DO189" s="6" t="s">
        <v>572</v>
      </c>
      <c r="DP189" s="28">
        <f>IFERROR(VLOOKUP(DO189,'Начисление очков 2023'!$AA$4:$AB$69,2,FALSE),0)</f>
        <v>0</v>
      </c>
      <c r="DQ189" s="32" t="s">
        <v>572</v>
      </c>
      <c r="DR189" s="31">
        <f>IFERROR(VLOOKUP(DQ189,'Начисление очков 2023'!$AA$4:$AB$69,2,FALSE),0)</f>
        <v>0</v>
      </c>
      <c r="DS189" s="6" t="s">
        <v>572</v>
      </c>
      <c r="DT189" s="28">
        <f>IFERROR(VLOOKUP(DS189,'Начисление очков 2023'!$AA$4:$AB$69,2,FALSE),0)</f>
        <v>0</v>
      </c>
      <c r="DU189" s="32">
        <v>12</v>
      </c>
      <c r="DV189" s="31">
        <f>IFERROR(VLOOKUP(DU189,'Начисление очков 2023'!$AF$4:$AG$69,2,FALSE),0)</f>
        <v>5</v>
      </c>
      <c r="DW189" s="6">
        <v>20</v>
      </c>
      <c r="DX189" s="28">
        <f>IFERROR(VLOOKUP(DW189,'Начисление очков 2023'!$AA$4:$AB$69,2,FALSE),0)</f>
        <v>4</v>
      </c>
      <c r="DY189" s="32" t="s">
        <v>572</v>
      </c>
      <c r="DZ189" s="31">
        <f>IFERROR(VLOOKUP(DY189,'Начисление очков 2023'!$B$4:$C$69,2,FALSE),0)</f>
        <v>0</v>
      </c>
      <c r="EA189" s="6" t="s">
        <v>572</v>
      </c>
      <c r="EB189" s="28">
        <f>IFERROR(VLOOKUP(EA189,'Начисление очков 2023'!$AA$4:$AB$69,2,FALSE),0)</f>
        <v>0</v>
      </c>
      <c r="EC189" s="32" t="s">
        <v>572</v>
      </c>
      <c r="ED189" s="31">
        <f>IFERROR(VLOOKUP(EC189,'Начисление очков 2023'!$V$4:$W$69,2,FALSE),0)</f>
        <v>0</v>
      </c>
      <c r="EE189" s="6" t="s">
        <v>572</v>
      </c>
      <c r="EF189" s="28">
        <f>IFERROR(VLOOKUP(EE189,'Начисление очков 2023'!$AA$4:$AB$69,2,FALSE),0)</f>
        <v>0</v>
      </c>
      <c r="EG189" s="32" t="s">
        <v>572</v>
      </c>
      <c r="EH189" s="31">
        <f>IFERROR(VLOOKUP(EG189,'Начисление очков 2023'!$AA$4:$AB$69,2,FALSE),0)</f>
        <v>0</v>
      </c>
      <c r="EI189" s="6" t="s">
        <v>572</v>
      </c>
      <c r="EJ189" s="28">
        <f>IFERROR(VLOOKUP(EI189,'Начисление очков 2023'!$G$4:$H$69,2,FALSE),0)</f>
        <v>0</v>
      </c>
      <c r="EK189" s="32" t="s">
        <v>572</v>
      </c>
      <c r="EL189" s="31">
        <f>IFERROR(VLOOKUP(EK189,'Начисление очков 2023'!$V$4:$W$69,2,FALSE),0)</f>
        <v>0</v>
      </c>
      <c r="EM189" s="6">
        <v>48</v>
      </c>
      <c r="EN189" s="28">
        <f>IFERROR(VLOOKUP(EM189,'Начисление очков 2023'!$B$4:$C$101,2,FALSE),0)</f>
        <v>19</v>
      </c>
      <c r="EO189" s="32" t="s">
        <v>572</v>
      </c>
      <c r="EP189" s="31">
        <f>IFERROR(VLOOKUP(EO189,'Начисление очков 2023'!$AA$4:$AB$69,2,FALSE),0)</f>
        <v>0</v>
      </c>
      <c r="EQ189" s="6" t="s">
        <v>572</v>
      </c>
      <c r="ER189" s="28">
        <f>IFERROR(VLOOKUP(EQ189,'Начисление очков 2023'!$AF$4:$AG$69,2,FALSE),0)</f>
        <v>0</v>
      </c>
      <c r="ES189" s="32" t="s">
        <v>572</v>
      </c>
      <c r="ET189" s="31">
        <f>IFERROR(VLOOKUP(ES189,'Начисление очков 2023'!$B$4:$C$101,2,FALSE),0)</f>
        <v>0</v>
      </c>
      <c r="EU189" s="6" t="s">
        <v>572</v>
      </c>
      <c r="EV189" s="28">
        <f>IFERROR(VLOOKUP(EU189,'Начисление очков 2023'!$G$4:$H$69,2,FALSE),0)</f>
        <v>0</v>
      </c>
      <c r="EW189" s="32" t="s">
        <v>572</v>
      </c>
      <c r="EX189" s="31">
        <f>IFERROR(VLOOKUP(EW189,'Начисление очков 2023'!$AA$4:$AB$69,2,FALSE),0)</f>
        <v>0</v>
      </c>
      <c r="EY189" s="6" t="s">
        <v>572</v>
      </c>
      <c r="EZ189" s="28">
        <f>IFERROR(VLOOKUP(EY189,'Начисление очков 2023'!$AA$4:$AB$69,2,FALSE),0)</f>
        <v>0</v>
      </c>
      <c r="FA189" s="32" t="s">
        <v>572</v>
      </c>
      <c r="FB189" s="31">
        <f>IFERROR(VLOOKUP(FA189,'Начисление очков 2023'!$L$4:$M$69,2,FALSE),0)</f>
        <v>0</v>
      </c>
      <c r="FC189" s="6" t="s">
        <v>572</v>
      </c>
      <c r="FD189" s="28">
        <f>IFERROR(VLOOKUP(FC189,'Начисление очков 2023'!$AF$4:$AG$69,2,FALSE),0)</f>
        <v>0</v>
      </c>
      <c r="FE189" s="32">
        <v>16</v>
      </c>
      <c r="FF189" s="31">
        <f>IFERROR(VLOOKUP(FE189,'Начисление очков 2023'!$AA$4:$AB$69,2,FALSE),0)</f>
        <v>7</v>
      </c>
      <c r="FG189" s="6" t="s">
        <v>572</v>
      </c>
      <c r="FH189" s="28">
        <f>IFERROR(VLOOKUP(FG189,'Начисление очков 2023'!$G$4:$H$69,2,FALSE),0)</f>
        <v>0</v>
      </c>
      <c r="FI189" s="32" t="s">
        <v>572</v>
      </c>
      <c r="FJ189" s="31">
        <f>IFERROR(VLOOKUP(FI189,'Начисление очков 2023'!$AA$4:$AB$69,2,FALSE),0)</f>
        <v>0</v>
      </c>
      <c r="FK189" s="6" t="s">
        <v>572</v>
      </c>
      <c r="FL189" s="28">
        <f>IFERROR(VLOOKUP(FK189,'Начисление очков 2023'!$AA$4:$AB$69,2,FALSE),0)</f>
        <v>0</v>
      </c>
      <c r="FM189" s="32" t="s">
        <v>572</v>
      </c>
      <c r="FN189" s="31">
        <f>IFERROR(VLOOKUP(FM189,'Начисление очков 2023'!$AA$4:$AB$69,2,FALSE),0)</f>
        <v>0</v>
      </c>
      <c r="FO189" s="6" t="s">
        <v>572</v>
      </c>
      <c r="FP189" s="28">
        <f>IFERROR(VLOOKUP(FO189,'Начисление очков 2023'!$AF$4:$AG$69,2,FALSE),0)</f>
        <v>0</v>
      </c>
      <c r="FQ189" s="109">
        <v>179</v>
      </c>
      <c r="FR189" s="110">
        <v>-4</v>
      </c>
      <c r="FS189" s="110"/>
      <c r="FT189" s="109">
        <v>3</v>
      </c>
      <c r="FU189" s="111"/>
      <c r="FV189" s="108">
        <v>47</v>
      </c>
      <c r="FW189" s="106">
        <v>-2</v>
      </c>
      <c r="FX189" s="107" t="s">
        <v>563</v>
      </c>
      <c r="FY189" s="108">
        <v>47</v>
      </c>
      <c r="FZ189" s="127" t="s">
        <v>572</v>
      </c>
      <c r="GA189" s="121">
        <f>IFERROR(VLOOKUP(FZ189,'Начисление очков 2023'!$AA$4:$AB$69,2,FALSE),0)</f>
        <v>0</v>
      </c>
    </row>
    <row r="190" spans="1:183" ht="15.95" customHeight="1" x14ac:dyDescent="0.25">
      <c r="A190" s="1"/>
      <c r="B190" s="6" t="str">
        <f>IFERROR(INDEX('Ласт турнир'!$A$1:$A$96,MATCH($D190,'Ласт турнир'!$B$1:$B$96,0)),"")</f>
        <v/>
      </c>
      <c r="C190" s="1"/>
      <c r="D190" s="39" t="s">
        <v>216</v>
      </c>
      <c r="E190" s="40">
        <f>E189+1</f>
        <v>181</v>
      </c>
      <c r="F190" s="59">
        <f>IF(FQ190=0," ",IF(FQ190-E190=0," ",FQ190-E190))</f>
        <v>-1</v>
      </c>
      <c r="G190" s="44"/>
      <c r="H190" s="54">
        <v>4</v>
      </c>
      <c r="I190" s="134"/>
      <c r="J190" s="139">
        <f>AB190+AP190+BB190+BN190+BR190+SUMPRODUCT(LARGE((T190,V190,X190,Z190,AD190,AF190,AH190,AJ190,AL190,AN190,AR190,AT190,AV190,AX190,AZ190,BD190,BF190,BH190,BJ190,BL190,BP190,BT190,BV190,BX190,BZ190,CB190,CD190,CF190,CH190,CJ190,CL190,CN190,CP190,CR190,CT190,CV190,CX190,CZ190,DB190,DD190,DF190,DH190,DJ190,DL190,DN190,DP190,DR190,DT190,DV190,DX190,DZ190,EB190,ED190,EF190,EH190,EJ190,EL190,EN190,EP190,ER190,ET190,EV190,EX190,EZ190,FB190,FD190,FF190,FH190,FJ190,FL190,FN190,FP190),{1,2,3,4,5,6,7,8}))</f>
        <v>46</v>
      </c>
      <c r="K190" s="135">
        <f>J190-FV190</f>
        <v>0</v>
      </c>
      <c r="L190" s="140" t="str">
        <f>IF(SUMIF(S190:FP190,"&lt;0")&lt;&gt;0,SUMIF(S190:FP190,"&lt;0")*(-1)," ")</f>
        <v xml:space="preserve"> </v>
      </c>
      <c r="M190" s="141">
        <f>T190+V190+X190+Z190+AB190+AD190+AF190+AH190+AJ190+AL190+AN190+AP190+AR190+AT190+AV190+AX190+AZ190+BB190+BD190+BF190+BH190+BJ190+BL190+BN190+BP190+BR190+BT190+BV190+BX190+BZ190+CB190+CD190+CF190+CH190+CJ190+CL190+CN190+CP190+CR190+CT190+CV190+CX190+CZ190+DB190+DD190+DF190+DH190+DJ190+DL190+DN190+DP190+DR190+DT190+DV190+DX190+DZ190+EB190+ED190+EF190+EH190+EJ190+EL190+EN190+EP190+ER190+ET190+EV190+EX190+EZ190+FB190+FD190+FF190+FH190+FJ190+FL190+FN190+FP190</f>
        <v>46</v>
      </c>
      <c r="N190" s="135">
        <f>M190-FY190</f>
        <v>0</v>
      </c>
      <c r="O190" s="136">
        <f>ROUNDUP(COUNTIF(S190:FP190,"&gt; 0")/2,0)</f>
        <v>3</v>
      </c>
      <c r="P190" s="142">
        <f>IF(O190=0,"-",IF(O190-R190&gt;8,J190/(8+R190),J190/O190))</f>
        <v>15.333333333333334</v>
      </c>
      <c r="Q190" s="145">
        <f>IF(OR(M190=0,O190=0),"-",M190/O190)</f>
        <v>15.333333333333334</v>
      </c>
      <c r="R190" s="150">
        <f>+IF(AA190="",0,1)+IF(AO190="",0,1)++IF(BA190="",0,1)+IF(BM190="",0,1)+IF(BQ190="",0,1)</f>
        <v>2</v>
      </c>
      <c r="S190" s="6" t="s">
        <v>572</v>
      </c>
      <c r="T190" s="28">
        <f>IFERROR(VLOOKUP(S190,'Начисление очков 2024'!$AA$4:$AB$69,2,FALSE),0)</f>
        <v>0</v>
      </c>
      <c r="U190" s="32" t="s">
        <v>572</v>
      </c>
      <c r="V190" s="31">
        <f>IFERROR(VLOOKUP(U190,'Начисление очков 2024'!$AA$4:$AB$69,2,FALSE),0)</f>
        <v>0</v>
      </c>
      <c r="W190" s="6" t="s">
        <v>572</v>
      </c>
      <c r="X190" s="28">
        <f>IFERROR(VLOOKUP(W190,'Начисление очков 2024'!$L$4:$M$69,2,FALSE),0)</f>
        <v>0</v>
      </c>
      <c r="Y190" s="32" t="s">
        <v>572</v>
      </c>
      <c r="Z190" s="31">
        <f>IFERROR(VLOOKUP(Y190,'Начисление очков 2024'!$AA$4:$AB$69,2,FALSE),0)</f>
        <v>0</v>
      </c>
      <c r="AA190" s="6" t="s">
        <v>572</v>
      </c>
      <c r="AB190" s="28">
        <f>ROUND(IFERROR(VLOOKUP(AA190,'Начисление очков 2024'!$L$4:$M$69,2,FALSE),0)/4,0)</f>
        <v>0</v>
      </c>
      <c r="AC190" s="32" t="s">
        <v>572</v>
      </c>
      <c r="AD190" s="31">
        <f>IFERROR(VLOOKUP(AC190,'Начисление очков 2024'!$AA$4:$AB$69,2,FALSE),0)</f>
        <v>0</v>
      </c>
      <c r="AE190" s="6" t="s">
        <v>572</v>
      </c>
      <c r="AF190" s="28">
        <f>IFERROR(VLOOKUP(AE190,'Начисление очков 2024'!$AA$4:$AB$69,2,FALSE),0)</f>
        <v>0</v>
      </c>
      <c r="AG190" s="32" t="s">
        <v>572</v>
      </c>
      <c r="AH190" s="31">
        <f>IFERROR(VLOOKUP(AG190,'Начисление очков 2024'!$Q$4:$R$69,2,FALSE),0)</f>
        <v>0</v>
      </c>
      <c r="AI190" s="6" t="s">
        <v>572</v>
      </c>
      <c r="AJ190" s="28">
        <f>IFERROR(VLOOKUP(AI190,'Начисление очков 2024'!$AA$4:$AB$69,2,FALSE),0)</f>
        <v>0</v>
      </c>
      <c r="AK190" s="32" t="s">
        <v>572</v>
      </c>
      <c r="AL190" s="31">
        <f>IFERROR(VLOOKUP(AK190,'Начисление очков 2024'!$AA$4:$AB$69,2,FALSE),0)</f>
        <v>0</v>
      </c>
      <c r="AM190" s="6" t="s">
        <v>572</v>
      </c>
      <c r="AN190" s="28">
        <f>IFERROR(VLOOKUP(AM190,'Начисление очков 2023'!$AF$4:$AG$69,2,FALSE),0)</f>
        <v>0</v>
      </c>
      <c r="AO190" s="32">
        <v>8</v>
      </c>
      <c r="AP190" s="31">
        <f>ROUND(IFERROR(VLOOKUP(AO190,'Начисление очков 2024'!$G$4:$H$69,2,FALSE),0)/4,0)</f>
        <v>28</v>
      </c>
      <c r="AQ190" s="6" t="s">
        <v>572</v>
      </c>
      <c r="AR190" s="28">
        <f>IFERROR(VLOOKUP(AQ190,'Начисление очков 2024'!$AA$4:$AB$69,2,FALSE),0)</f>
        <v>0</v>
      </c>
      <c r="AS190" s="32" t="s">
        <v>572</v>
      </c>
      <c r="AT190" s="31">
        <f>IFERROR(VLOOKUP(AS190,'Начисление очков 2024'!$G$4:$H$69,2,FALSE),0)</f>
        <v>0</v>
      </c>
      <c r="AU190" s="6" t="s">
        <v>572</v>
      </c>
      <c r="AV190" s="28">
        <f>IFERROR(VLOOKUP(AU190,'Начисление очков 2023'!$V$4:$W$69,2,FALSE),0)</f>
        <v>0</v>
      </c>
      <c r="AW190" s="32" t="s">
        <v>572</v>
      </c>
      <c r="AX190" s="31">
        <f>IFERROR(VLOOKUP(AW190,'Начисление очков 2024'!$Q$4:$R$69,2,FALSE),0)</f>
        <v>0</v>
      </c>
      <c r="AY190" s="6" t="s">
        <v>572</v>
      </c>
      <c r="AZ190" s="28">
        <f>IFERROR(VLOOKUP(AY190,'Начисление очков 2024'!$AA$4:$AB$69,2,FALSE),0)</f>
        <v>0</v>
      </c>
      <c r="BA190" s="32">
        <v>16</v>
      </c>
      <c r="BB190" s="31">
        <f>ROUND(IFERROR(VLOOKUP(BA190,'Начисление очков 2024'!$G$4:$H$69,2,FALSE),0)/4,0)</f>
        <v>14</v>
      </c>
      <c r="BC190" s="6" t="s">
        <v>572</v>
      </c>
      <c r="BD190" s="28">
        <f>IFERROR(VLOOKUP(BC190,'Начисление очков 2023'!$AA$4:$AB$69,2,FALSE),0)</f>
        <v>0</v>
      </c>
      <c r="BE190" s="32" t="s">
        <v>572</v>
      </c>
      <c r="BF190" s="31">
        <f>IFERROR(VLOOKUP(BE190,'Начисление очков 2024'!$G$4:$H$69,2,FALSE),0)</f>
        <v>0</v>
      </c>
      <c r="BG190" s="6" t="s">
        <v>572</v>
      </c>
      <c r="BH190" s="28">
        <f>IFERROR(VLOOKUP(BG190,'Начисление очков 2024'!$Q$4:$R$69,2,FALSE),0)</f>
        <v>0</v>
      </c>
      <c r="BI190" s="32" t="s">
        <v>572</v>
      </c>
      <c r="BJ190" s="31">
        <f>IFERROR(VLOOKUP(BI190,'Начисление очков 2024'!$AA$4:$AB$69,2,FALSE),0)</f>
        <v>0</v>
      </c>
      <c r="BK190" s="6" t="s">
        <v>572</v>
      </c>
      <c r="BL190" s="28">
        <f>IFERROR(VLOOKUP(BK190,'Начисление очков 2023'!$V$4:$W$69,2,FALSE),0)</f>
        <v>0</v>
      </c>
      <c r="BM190" s="32" t="s">
        <v>572</v>
      </c>
      <c r="BN190" s="31">
        <f>ROUND(IFERROR(VLOOKUP(BM190,'Начисление очков 2023'!$L$4:$M$69,2,FALSE),0)/4,0)</f>
        <v>0</v>
      </c>
      <c r="BO190" s="6" t="s">
        <v>572</v>
      </c>
      <c r="BP190" s="28">
        <f>IFERROR(VLOOKUP(BO190,'Начисление очков 2023'!$AA$4:$AB$69,2,FALSE),0)</f>
        <v>0</v>
      </c>
      <c r="BQ190" s="32" t="s">
        <v>572</v>
      </c>
      <c r="BR190" s="31">
        <f>ROUND(IFERROR(VLOOKUP(BQ190,'Начисление очков 2023'!$L$4:$M$69,2,FALSE),0)/4,0)</f>
        <v>0</v>
      </c>
      <c r="BS190" s="6" t="s">
        <v>572</v>
      </c>
      <c r="BT190" s="28">
        <f>IFERROR(VLOOKUP(BS190,'Начисление очков 2023'!$AA$4:$AB$69,2,FALSE),0)</f>
        <v>0</v>
      </c>
      <c r="BU190" s="32" t="s">
        <v>572</v>
      </c>
      <c r="BV190" s="31">
        <f>IFERROR(VLOOKUP(BU190,'Начисление очков 2023'!$L$4:$M$69,2,FALSE),0)</f>
        <v>0</v>
      </c>
      <c r="BW190" s="6" t="s">
        <v>572</v>
      </c>
      <c r="BX190" s="28">
        <f>IFERROR(VLOOKUP(BW190,'Начисление очков 2023'!$AA$4:$AB$69,2,FALSE),0)</f>
        <v>0</v>
      </c>
      <c r="BY190" s="32" t="s">
        <v>572</v>
      </c>
      <c r="BZ190" s="31">
        <f>IFERROR(VLOOKUP(BY190,'Начисление очков 2023'!$AF$4:$AG$69,2,FALSE),0)</f>
        <v>0</v>
      </c>
      <c r="CA190" s="6" t="s">
        <v>572</v>
      </c>
      <c r="CB190" s="28">
        <f>IFERROR(VLOOKUP(CA190,'Начисление очков 2023'!$V$4:$W$69,2,FALSE),0)</f>
        <v>0</v>
      </c>
      <c r="CC190" s="32" t="s">
        <v>572</v>
      </c>
      <c r="CD190" s="31">
        <f>IFERROR(VLOOKUP(CC190,'Начисление очков 2023'!$AA$4:$AB$69,2,FALSE),0)</f>
        <v>0</v>
      </c>
      <c r="CE190" s="47"/>
      <c r="CF190" s="96"/>
      <c r="CG190" s="32" t="s">
        <v>572</v>
      </c>
      <c r="CH190" s="31">
        <f>IFERROR(VLOOKUP(CG190,'Начисление очков 2023'!$AA$4:$AB$69,2,FALSE),0)</f>
        <v>0</v>
      </c>
      <c r="CI190" s="6" t="s">
        <v>572</v>
      </c>
      <c r="CJ190" s="28">
        <f>IFERROR(VLOOKUP(CI190,'Начисление очков 2023_1'!$B$4:$C$117,2,FALSE),0)</f>
        <v>0</v>
      </c>
      <c r="CK190" s="32" t="s">
        <v>572</v>
      </c>
      <c r="CL190" s="31">
        <f>IFERROR(VLOOKUP(CK190,'Начисление очков 2023'!$V$4:$W$69,2,FALSE),0)</f>
        <v>0</v>
      </c>
      <c r="CM190" s="6">
        <v>16</v>
      </c>
      <c r="CN190" s="28">
        <f>IFERROR(VLOOKUP(CM190,'Начисление очков 2023'!$AF$4:$AG$69,2,FALSE),0)</f>
        <v>4</v>
      </c>
      <c r="CO190" s="32" t="s">
        <v>572</v>
      </c>
      <c r="CP190" s="31">
        <f>IFERROR(VLOOKUP(CO190,'Начисление очков 2023'!$G$4:$H$69,2,FALSE),0)</f>
        <v>0</v>
      </c>
      <c r="CQ190" s="6" t="s">
        <v>572</v>
      </c>
      <c r="CR190" s="28">
        <f>IFERROR(VLOOKUP(CQ190,'Начисление очков 2023'!$AA$4:$AB$69,2,FALSE),0)</f>
        <v>0</v>
      </c>
      <c r="CS190" s="32" t="s">
        <v>572</v>
      </c>
      <c r="CT190" s="31">
        <f>IFERROR(VLOOKUP(CS190,'Начисление очков 2023'!$Q$4:$R$69,2,FALSE),0)</f>
        <v>0</v>
      </c>
      <c r="CU190" s="6" t="s">
        <v>572</v>
      </c>
      <c r="CV190" s="28">
        <f>IFERROR(VLOOKUP(CU190,'Начисление очков 2023'!$AF$4:$AG$69,2,FALSE),0)</f>
        <v>0</v>
      </c>
      <c r="CW190" s="32" t="s">
        <v>572</v>
      </c>
      <c r="CX190" s="31">
        <f>IFERROR(VLOOKUP(CW190,'Начисление очков 2023'!$AA$4:$AB$69,2,FALSE),0)</f>
        <v>0</v>
      </c>
      <c r="CY190" s="6" t="s">
        <v>572</v>
      </c>
      <c r="CZ190" s="28">
        <f>IFERROR(VLOOKUP(CY190,'Начисление очков 2023'!$AA$4:$AB$69,2,FALSE),0)</f>
        <v>0</v>
      </c>
      <c r="DA190" s="32" t="s">
        <v>572</v>
      </c>
      <c r="DB190" s="31">
        <f>IFERROR(VLOOKUP(DA190,'Начисление очков 2023'!$L$4:$M$69,2,FALSE),0)</f>
        <v>0</v>
      </c>
      <c r="DC190" s="6" t="s">
        <v>572</v>
      </c>
      <c r="DD190" s="28">
        <f>IFERROR(VLOOKUP(DC190,'Начисление очков 2023'!$L$4:$M$69,2,FALSE),0)</f>
        <v>0</v>
      </c>
      <c r="DE190" s="32" t="s">
        <v>572</v>
      </c>
      <c r="DF190" s="31">
        <f>IFERROR(VLOOKUP(DE190,'Начисление очков 2023'!$G$4:$H$69,2,FALSE),0)</f>
        <v>0</v>
      </c>
      <c r="DG190" s="6" t="s">
        <v>572</v>
      </c>
      <c r="DH190" s="28">
        <f>IFERROR(VLOOKUP(DG190,'Начисление очков 2023'!$AA$4:$AB$69,2,FALSE),0)</f>
        <v>0</v>
      </c>
      <c r="DI190" s="32" t="s">
        <v>572</v>
      </c>
      <c r="DJ190" s="31">
        <f>IFERROR(VLOOKUP(DI190,'Начисление очков 2023'!$AF$4:$AG$69,2,FALSE),0)</f>
        <v>0</v>
      </c>
      <c r="DK190" s="6" t="s">
        <v>572</v>
      </c>
      <c r="DL190" s="28">
        <f>IFERROR(VLOOKUP(DK190,'Начисление очков 2023'!$V$4:$W$69,2,FALSE),0)</f>
        <v>0</v>
      </c>
      <c r="DM190" s="32" t="s">
        <v>572</v>
      </c>
      <c r="DN190" s="31">
        <f>IFERROR(VLOOKUP(DM190,'Начисление очков 2023'!$Q$4:$R$69,2,FALSE),0)</f>
        <v>0</v>
      </c>
      <c r="DO190" s="6" t="s">
        <v>572</v>
      </c>
      <c r="DP190" s="28">
        <f>IFERROR(VLOOKUP(DO190,'Начисление очков 2023'!$AA$4:$AB$69,2,FALSE),0)</f>
        <v>0</v>
      </c>
      <c r="DQ190" s="32" t="s">
        <v>572</v>
      </c>
      <c r="DR190" s="31">
        <f>IFERROR(VLOOKUP(DQ190,'Начисление очков 2023'!$AA$4:$AB$69,2,FALSE),0)</f>
        <v>0</v>
      </c>
      <c r="DS190" s="6"/>
      <c r="DT190" s="28">
        <f>IFERROR(VLOOKUP(DS190,'Начисление очков 2023'!$AA$4:$AB$69,2,FALSE),0)</f>
        <v>0</v>
      </c>
      <c r="DU190" s="32" t="s">
        <v>572</v>
      </c>
      <c r="DV190" s="31">
        <f>IFERROR(VLOOKUP(DU190,'Начисление очков 2023'!$AF$4:$AG$69,2,FALSE),0)</f>
        <v>0</v>
      </c>
      <c r="DW190" s="6"/>
      <c r="DX190" s="28">
        <f>IFERROR(VLOOKUP(DW190,'Начисление очков 2023'!$AA$4:$AB$69,2,FALSE),0)</f>
        <v>0</v>
      </c>
      <c r="DY190" s="32"/>
      <c r="DZ190" s="31">
        <f>IFERROR(VLOOKUP(DY190,'Начисление очков 2023'!$B$4:$C$69,2,FALSE),0)</f>
        <v>0</v>
      </c>
      <c r="EA190" s="6"/>
      <c r="EB190" s="28">
        <f>IFERROR(VLOOKUP(EA190,'Начисление очков 2023'!$AA$4:$AB$69,2,FALSE),0)</f>
        <v>0</v>
      </c>
      <c r="EC190" s="32"/>
      <c r="ED190" s="31">
        <f>IFERROR(VLOOKUP(EC190,'Начисление очков 2023'!$V$4:$W$69,2,FALSE),0)</f>
        <v>0</v>
      </c>
      <c r="EE190" s="6"/>
      <c r="EF190" s="28">
        <f>IFERROR(VLOOKUP(EE190,'Начисление очков 2023'!$AA$4:$AB$69,2,FALSE),0)</f>
        <v>0</v>
      </c>
      <c r="EG190" s="32"/>
      <c r="EH190" s="31">
        <f>IFERROR(VLOOKUP(EG190,'Начисление очков 2023'!$AA$4:$AB$69,2,FALSE),0)</f>
        <v>0</v>
      </c>
      <c r="EI190" s="6"/>
      <c r="EJ190" s="28">
        <f>IFERROR(VLOOKUP(EI190,'Начисление очков 2023'!$G$4:$H$69,2,FALSE),0)</f>
        <v>0</v>
      </c>
      <c r="EK190" s="32"/>
      <c r="EL190" s="31">
        <f>IFERROR(VLOOKUP(EK190,'Начисление очков 2023'!$V$4:$W$69,2,FALSE),0)</f>
        <v>0</v>
      </c>
      <c r="EM190" s="6"/>
      <c r="EN190" s="28">
        <f>IFERROR(VLOOKUP(EM190,'Начисление очков 2023'!$B$4:$C$101,2,FALSE),0)</f>
        <v>0</v>
      </c>
      <c r="EO190" s="32"/>
      <c r="EP190" s="31">
        <f>IFERROR(VLOOKUP(EO190,'Начисление очков 2023'!$AA$4:$AB$69,2,FALSE),0)</f>
        <v>0</v>
      </c>
      <c r="EQ190" s="6"/>
      <c r="ER190" s="28">
        <f>IFERROR(VLOOKUP(EQ190,'Начисление очков 2023'!$AF$4:$AG$69,2,FALSE),0)</f>
        <v>0</v>
      </c>
      <c r="ES190" s="32"/>
      <c r="ET190" s="31">
        <f>IFERROR(VLOOKUP(ES190,'Начисление очков 2023'!$B$4:$C$101,2,FALSE),0)</f>
        <v>0</v>
      </c>
      <c r="EU190" s="6"/>
      <c r="EV190" s="28">
        <f>IFERROR(VLOOKUP(EU190,'Начисление очков 2023'!$G$4:$H$69,2,FALSE),0)</f>
        <v>0</v>
      </c>
      <c r="EW190" s="32"/>
      <c r="EX190" s="31">
        <f>IFERROR(VLOOKUP(EW190,'Начисление очков 2023'!$AF$4:$AG$69,2,FALSE),0)</f>
        <v>0</v>
      </c>
      <c r="EY190" s="6"/>
      <c r="EZ190" s="28">
        <f>IFERROR(VLOOKUP(EY190,'Начисление очков 2023'!$AA$4:$AB$69,2,FALSE),0)</f>
        <v>0</v>
      </c>
      <c r="FA190" s="32"/>
      <c r="FB190" s="31">
        <f>IFERROR(VLOOKUP(FA190,'Начисление очков 2023'!$L$4:$M$69,2,FALSE),0)</f>
        <v>0</v>
      </c>
      <c r="FC190" s="6"/>
      <c r="FD190" s="28">
        <f>IFERROR(VLOOKUP(FC190,'Начисление очков 2023'!$AF$4:$AG$69,2,FALSE),0)</f>
        <v>0</v>
      </c>
      <c r="FE190" s="32"/>
      <c r="FF190" s="31">
        <f>IFERROR(VLOOKUP(FE190,'Начисление очков 2023'!$AA$4:$AB$69,2,FALSE),0)</f>
        <v>0</v>
      </c>
      <c r="FG190" s="6"/>
      <c r="FH190" s="28">
        <f>IFERROR(VLOOKUP(FG190,'Начисление очков 2023'!$G$4:$H$69,2,FALSE),0)</f>
        <v>0</v>
      </c>
      <c r="FI190" s="32"/>
      <c r="FJ190" s="31">
        <f>IFERROR(VLOOKUP(FI190,'Начисление очков 2023'!$AA$4:$AB$69,2,FALSE),0)</f>
        <v>0</v>
      </c>
      <c r="FK190" s="6"/>
      <c r="FL190" s="28">
        <f>IFERROR(VLOOKUP(FK190,'Начисление очков 2023'!$AA$4:$AB$69,2,FALSE),0)</f>
        <v>0</v>
      </c>
      <c r="FM190" s="32"/>
      <c r="FN190" s="31">
        <f>IFERROR(VLOOKUP(FM190,'Начисление очков 2023'!$AA$4:$AB$69,2,FALSE),0)</f>
        <v>0</v>
      </c>
      <c r="FO190" s="6"/>
      <c r="FP190" s="28">
        <f>IFERROR(VLOOKUP(FO190,'Начисление очков 2023'!$AF$4:$AG$69,2,FALSE),0)</f>
        <v>0</v>
      </c>
      <c r="FQ190" s="109">
        <v>180</v>
      </c>
      <c r="FR190" s="110" t="s">
        <v>563</v>
      </c>
      <c r="FS190" s="110"/>
      <c r="FT190" s="109">
        <v>4</v>
      </c>
      <c r="FU190" s="111"/>
      <c r="FV190" s="108">
        <v>46</v>
      </c>
      <c r="FW190" s="106">
        <v>0</v>
      </c>
      <c r="FX190" s="107" t="s">
        <v>563</v>
      </c>
      <c r="FY190" s="108">
        <v>46</v>
      </c>
      <c r="FZ190" s="127"/>
      <c r="GA190" s="121">
        <f>IFERROR(VLOOKUP(FZ190,'Начисление очков 2023'!$AA$4:$AB$69,2,FALSE),0)</f>
        <v>0</v>
      </c>
    </row>
    <row r="191" spans="1:183" ht="15.95" customHeight="1" x14ac:dyDescent="0.25">
      <c r="A191" s="1"/>
      <c r="B191" s="6" t="str">
        <f>IFERROR(INDEX('Ласт турнир'!$A$1:$A$96,MATCH($D191,'Ласт турнир'!$B$1:$B$96,0)),"")</f>
        <v/>
      </c>
      <c r="C191" s="1"/>
      <c r="D191" s="39" t="s">
        <v>55</v>
      </c>
      <c r="E191" s="40">
        <f>E190+1</f>
        <v>182</v>
      </c>
      <c r="F191" s="59">
        <f>IF(FQ191=0," ",IF(FQ191-E191=0," ",FQ191-E191))</f>
        <v>-1</v>
      </c>
      <c r="G191" s="44"/>
      <c r="H191" s="54">
        <v>3.5</v>
      </c>
      <c r="I191" s="134"/>
      <c r="J191" s="139">
        <f>AB191+AP191+BB191+BN191+BR191+SUMPRODUCT(LARGE((T191,V191,X191,Z191,AD191,AF191,AH191,AJ191,AL191,AN191,AR191,AT191,AV191,AX191,AZ191,BD191,BF191,BH191,BJ191,BL191,BP191,BT191,BV191,BX191,BZ191,CB191,CD191,CF191,CH191,CJ191,CL191,CN191,CP191,CR191,CT191,CV191,CX191,CZ191,DB191,DD191,DF191,DH191,DJ191,DL191,DN191,DP191,DR191,DT191,DV191,DX191,DZ191,EB191,ED191,EF191,EH191,EJ191,EL191,EN191,EP191,ER191,ET191,EV191,EX191,EZ191,FB191,FD191,FF191,FH191,FJ191,FL191,FN191,FP191),{1,2,3,4,5,6,7,8}))</f>
        <v>46</v>
      </c>
      <c r="K191" s="135">
        <f>J191-FV191</f>
        <v>0</v>
      </c>
      <c r="L191" s="140" t="str">
        <f>IF(SUMIF(S191:FP191,"&lt;0")&lt;&gt;0,SUMIF(S191:FP191,"&lt;0")*(-1)," ")</f>
        <v xml:space="preserve"> </v>
      </c>
      <c r="M191" s="141">
        <f>T191+V191+X191+Z191+AB191+AD191+AF191+AH191+AJ191+AL191+AN191+AP191+AR191+AT191+AV191+AX191+AZ191+BB191+BD191+BF191+BH191+BJ191+BL191+BN191+BP191+BR191+BT191+BV191+BX191+BZ191+CB191+CD191+CF191+CH191+CJ191+CL191+CN191+CP191+CR191+CT191+CV191+CX191+CZ191+DB191+DD191+DF191+DH191+DJ191+DL191+DN191+DP191+DR191+DT191+DV191+DX191+DZ191+EB191+ED191+EF191+EH191+EJ191+EL191+EN191+EP191+ER191+ET191+EV191+EX191+EZ191+FB191+FD191+FF191+FH191+FJ191+FL191+FN191+FP191</f>
        <v>46</v>
      </c>
      <c r="N191" s="135">
        <f>M191-FY191</f>
        <v>0</v>
      </c>
      <c r="O191" s="136">
        <f>ROUNDUP(COUNTIF(S191:FP191,"&gt; 0")/2,0)</f>
        <v>6</v>
      </c>
      <c r="P191" s="142">
        <f>IF(O191=0,"-",IF(O191-R191&gt;8,J191/(8+R191),J191/O191))</f>
        <v>7.666666666666667</v>
      </c>
      <c r="Q191" s="145">
        <f>IF(OR(M191=0,O191=0),"-",M191/O191)</f>
        <v>7.666666666666667</v>
      </c>
      <c r="R191" s="150">
        <f>+IF(AA191="",0,1)+IF(AO191="",0,1)++IF(BA191="",0,1)+IF(BM191="",0,1)+IF(BQ191="",0,1)</f>
        <v>2</v>
      </c>
      <c r="S191" s="6" t="s">
        <v>572</v>
      </c>
      <c r="T191" s="28">
        <f>IFERROR(VLOOKUP(S191,'Начисление очков 2024'!$AA$4:$AB$69,2,FALSE),0)</f>
        <v>0</v>
      </c>
      <c r="U191" s="32" t="s">
        <v>572</v>
      </c>
      <c r="V191" s="31">
        <f>IFERROR(VLOOKUP(U191,'Начисление очков 2024'!$AA$4:$AB$69,2,FALSE),0)</f>
        <v>0</v>
      </c>
      <c r="W191" s="6" t="s">
        <v>572</v>
      </c>
      <c r="X191" s="28">
        <f>IFERROR(VLOOKUP(W191,'Начисление очков 2024'!$L$4:$M$69,2,FALSE),0)</f>
        <v>0</v>
      </c>
      <c r="Y191" s="32" t="s">
        <v>572</v>
      </c>
      <c r="Z191" s="31">
        <f>IFERROR(VLOOKUP(Y191,'Начисление очков 2024'!$AA$4:$AB$69,2,FALSE),0)</f>
        <v>0</v>
      </c>
      <c r="AA191" s="6">
        <v>24</v>
      </c>
      <c r="AB191" s="28">
        <f>ROUND(IFERROR(VLOOKUP(AA191,'Начисление очков 2024'!$L$4:$M$69,2,FALSE),0)/4,0)</f>
        <v>3</v>
      </c>
      <c r="AC191" s="32" t="s">
        <v>572</v>
      </c>
      <c r="AD191" s="31">
        <f>IFERROR(VLOOKUP(AC191,'Начисление очков 2024'!$AA$4:$AB$69,2,FALSE),0)</f>
        <v>0</v>
      </c>
      <c r="AE191" s="6" t="s">
        <v>572</v>
      </c>
      <c r="AF191" s="28">
        <f>IFERROR(VLOOKUP(AE191,'Начисление очков 2024'!$AA$4:$AB$69,2,FALSE),0)</f>
        <v>0</v>
      </c>
      <c r="AG191" s="32" t="s">
        <v>572</v>
      </c>
      <c r="AH191" s="31">
        <f>IFERROR(VLOOKUP(AG191,'Начисление очков 2024'!$Q$4:$R$69,2,FALSE),0)</f>
        <v>0</v>
      </c>
      <c r="AI191" s="6" t="s">
        <v>572</v>
      </c>
      <c r="AJ191" s="28">
        <f>IFERROR(VLOOKUP(AI191,'Начисление очков 2024'!$AA$4:$AB$69,2,FALSE),0)</f>
        <v>0</v>
      </c>
      <c r="AK191" s="32" t="s">
        <v>572</v>
      </c>
      <c r="AL191" s="31">
        <f>IFERROR(VLOOKUP(AK191,'Начисление очков 2024'!$AA$4:$AB$69,2,FALSE),0)</f>
        <v>0</v>
      </c>
      <c r="AM191" s="6" t="s">
        <v>572</v>
      </c>
      <c r="AN191" s="28">
        <f>IFERROR(VLOOKUP(AM191,'Начисление очков 2023'!$AF$4:$AG$69,2,FALSE),0)</f>
        <v>0</v>
      </c>
      <c r="AO191" s="32" t="s">
        <v>572</v>
      </c>
      <c r="AP191" s="31">
        <f>ROUND(IFERROR(VLOOKUP(AO191,'Начисление очков 2024'!$G$4:$H$69,2,FALSE),0)/4,0)</f>
        <v>0</v>
      </c>
      <c r="AQ191" s="6" t="s">
        <v>572</v>
      </c>
      <c r="AR191" s="28">
        <f>IFERROR(VLOOKUP(AQ191,'Начисление очков 2024'!$AA$4:$AB$69,2,FALSE),0)</f>
        <v>0</v>
      </c>
      <c r="AS191" s="32" t="s">
        <v>572</v>
      </c>
      <c r="AT191" s="31">
        <f>IFERROR(VLOOKUP(AS191,'Начисление очков 2024'!$G$4:$H$69,2,FALSE),0)</f>
        <v>0</v>
      </c>
      <c r="AU191" s="6" t="s">
        <v>572</v>
      </c>
      <c r="AV191" s="28">
        <f>IFERROR(VLOOKUP(AU191,'Начисление очков 2023'!$V$4:$W$69,2,FALSE),0)</f>
        <v>0</v>
      </c>
      <c r="AW191" s="32" t="s">
        <v>572</v>
      </c>
      <c r="AX191" s="31">
        <f>IFERROR(VLOOKUP(AW191,'Начисление очков 2024'!$Q$4:$R$69,2,FALSE),0)</f>
        <v>0</v>
      </c>
      <c r="AY191" s="6" t="s">
        <v>572</v>
      </c>
      <c r="AZ191" s="28">
        <f>IFERROR(VLOOKUP(AY191,'Начисление очков 2024'!$AA$4:$AB$69,2,FALSE),0)</f>
        <v>0</v>
      </c>
      <c r="BA191" s="32" t="s">
        <v>572</v>
      </c>
      <c r="BB191" s="31">
        <f>ROUND(IFERROR(VLOOKUP(BA191,'Начисление очков 2024'!$G$4:$H$69,2,FALSE),0)/4,0)</f>
        <v>0</v>
      </c>
      <c r="BC191" s="6" t="s">
        <v>572</v>
      </c>
      <c r="BD191" s="28">
        <f>IFERROR(VLOOKUP(BC191,'Начисление очков 2023'!$AA$4:$AB$69,2,FALSE),0)</f>
        <v>0</v>
      </c>
      <c r="BE191" s="32" t="s">
        <v>572</v>
      </c>
      <c r="BF191" s="31">
        <f>IFERROR(VLOOKUP(BE191,'Начисление очков 2024'!$G$4:$H$69,2,FALSE),0)</f>
        <v>0</v>
      </c>
      <c r="BG191" s="6" t="s">
        <v>572</v>
      </c>
      <c r="BH191" s="28">
        <f>IFERROR(VLOOKUP(BG191,'Начисление очков 2024'!$Q$4:$R$69,2,FALSE),0)</f>
        <v>0</v>
      </c>
      <c r="BI191" s="32" t="s">
        <v>572</v>
      </c>
      <c r="BJ191" s="31">
        <f>IFERROR(VLOOKUP(BI191,'Начисление очков 2024'!$AA$4:$AB$69,2,FALSE),0)</f>
        <v>0</v>
      </c>
      <c r="BK191" s="6" t="s">
        <v>572</v>
      </c>
      <c r="BL191" s="28">
        <f>IFERROR(VLOOKUP(BK191,'Начисление очков 2023'!$V$4:$W$69,2,FALSE),0)</f>
        <v>0</v>
      </c>
      <c r="BM191" s="32" t="s">
        <v>572</v>
      </c>
      <c r="BN191" s="31">
        <f>ROUND(IFERROR(VLOOKUP(BM191,'Начисление очков 2023'!$L$4:$M$69,2,FALSE),0)/4,0)</f>
        <v>0</v>
      </c>
      <c r="BO191" s="6" t="s">
        <v>572</v>
      </c>
      <c r="BP191" s="28">
        <f>IFERROR(VLOOKUP(BO191,'Начисление очков 2023'!$AA$4:$AB$69,2,FALSE),0)</f>
        <v>0</v>
      </c>
      <c r="BQ191" s="32">
        <v>24</v>
      </c>
      <c r="BR191" s="31">
        <f>ROUND(IFERROR(VLOOKUP(BQ191,'Начисление очков 2023'!$L$4:$M$69,2,FALSE),0)/4,0)</f>
        <v>3</v>
      </c>
      <c r="BS191" s="6" t="s">
        <v>572</v>
      </c>
      <c r="BT191" s="28">
        <f>IFERROR(VLOOKUP(BS191,'Начисление очков 2023'!$AA$4:$AB$69,2,FALSE),0)</f>
        <v>0</v>
      </c>
      <c r="BU191" s="32" t="s">
        <v>572</v>
      </c>
      <c r="BV191" s="31">
        <f>IFERROR(VLOOKUP(BU191,'Начисление очков 2023'!$L$4:$M$69,2,FALSE),0)</f>
        <v>0</v>
      </c>
      <c r="BW191" s="6" t="s">
        <v>572</v>
      </c>
      <c r="BX191" s="28">
        <f>IFERROR(VLOOKUP(BW191,'Начисление очков 2023'!$AA$4:$AB$69,2,FALSE),0)</f>
        <v>0</v>
      </c>
      <c r="BY191" s="32" t="s">
        <v>572</v>
      </c>
      <c r="BZ191" s="31">
        <f>IFERROR(VLOOKUP(BY191,'Начисление очков 2023'!$AF$4:$AG$69,2,FALSE),0)</f>
        <v>0</v>
      </c>
      <c r="CA191" s="6" t="s">
        <v>572</v>
      </c>
      <c r="CB191" s="28">
        <f>IFERROR(VLOOKUP(CA191,'Начисление очков 2023'!$V$4:$W$69,2,FALSE),0)</f>
        <v>0</v>
      </c>
      <c r="CC191" s="32" t="s">
        <v>572</v>
      </c>
      <c r="CD191" s="31">
        <f>IFERROR(VLOOKUP(CC191,'Начисление очков 2023'!$AA$4:$AB$69,2,FALSE),0)</f>
        <v>0</v>
      </c>
      <c r="CE191" s="47"/>
      <c r="CF191" s="96"/>
      <c r="CG191" s="32" t="s">
        <v>572</v>
      </c>
      <c r="CH191" s="31">
        <f>IFERROR(VLOOKUP(CG191,'Начисление очков 2023'!$AA$4:$AB$69,2,FALSE),0)</f>
        <v>0</v>
      </c>
      <c r="CI191" s="6" t="s">
        <v>572</v>
      </c>
      <c r="CJ191" s="28">
        <f>IFERROR(VLOOKUP(CI191,'Начисление очков 2023_1'!$B$4:$C$117,2,FALSE),0)</f>
        <v>0</v>
      </c>
      <c r="CK191" s="32" t="s">
        <v>572</v>
      </c>
      <c r="CL191" s="31">
        <f>IFERROR(VLOOKUP(CK191,'Начисление очков 2023'!$V$4:$W$69,2,FALSE),0)</f>
        <v>0</v>
      </c>
      <c r="CM191" s="6" t="s">
        <v>572</v>
      </c>
      <c r="CN191" s="28">
        <f>IFERROR(VLOOKUP(CM191,'Начисление очков 2023'!$AF$4:$AG$69,2,FALSE),0)</f>
        <v>0</v>
      </c>
      <c r="CO191" s="32" t="s">
        <v>572</v>
      </c>
      <c r="CP191" s="31">
        <f>IFERROR(VLOOKUP(CO191,'Начисление очков 2023'!$G$4:$H$69,2,FALSE),0)</f>
        <v>0</v>
      </c>
      <c r="CQ191" s="6" t="s">
        <v>572</v>
      </c>
      <c r="CR191" s="28">
        <f>IFERROR(VLOOKUP(CQ191,'Начисление очков 2023'!$AA$4:$AB$69,2,FALSE),0)</f>
        <v>0</v>
      </c>
      <c r="CS191" s="32" t="s">
        <v>572</v>
      </c>
      <c r="CT191" s="31">
        <f>IFERROR(VLOOKUP(CS191,'Начисление очков 2023'!$Q$4:$R$69,2,FALSE),0)</f>
        <v>0</v>
      </c>
      <c r="CU191" s="6" t="s">
        <v>572</v>
      </c>
      <c r="CV191" s="28">
        <f>IFERROR(VLOOKUP(CU191,'Начисление очков 2023'!$AF$4:$AG$69,2,FALSE),0)</f>
        <v>0</v>
      </c>
      <c r="CW191" s="32" t="s">
        <v>572</v>
      </c>
      <c r="CX191" s="31">
        <f>IFERROR(VLOOKUP(CW191,'Начисление очков 2023'!$AA$4:$AB$69,2,FALSE),0)</f>
        <v>0</v>
      </c>
      <c r="CY191" s="6" t="s">
        <v>572</v>
      </c>
      <c r="CZ191" s="28">
        <f>IFERROR(VLOOKUP(CY191,'Начисление очков 2023'!$AA$4:$AB$69,2,FALSE),0)</f>
        <v>0</v>
      </c>
      <c r="DA191" s="32" t="s">
        <v>572</v>
      </c>
      <c r="DB191" s="31">
        <f>IFERROR(VLOOKUP(DA191,'Начисление очков 2023'!$L$4:$M$69,2,FALSE),0)</f>
        <v>0</v>
      </c>
      <c r="DC191" s="6" t="s">
        <v>572</v>
      </c>
      <c r="DD191" s="28">
        <f>IFERROR(VLOOKUP(DC191,'Начисление очков 2023'!$L$4:$M$69,2,FALSE),0)</f>
        <v>0</v>
      </c>
      <c r="DE191" s="32" t="s">
        <v>572</v>
      </c>
      <c r="DF191" s="31">
        <f>IFERROR(VLOOKUP(DE191,'Начисление очков 2023'!$G$4:$H$69,2,FALSE),0)</f>
        <v>0</v>
      </c>
      <c r="DG191" s="6" t="s">
        <v>572</v>
      </c>
      <c r="DH191" s="28">
        <f>IFERROR(VLOOKUP(DG191,'Начисление очков 2023'!$AA$4:$AB$69,2,FALSE),0)</f>
        <v>0</v>
      </c>
      <c r="DI191" s="32" t="s">
        <v>572</v>
      </c>
      <c r="DJ191" s="31">
        <f>IFERROR(VLOOKUP(DI191,'Начисление очков 2023'!$AF$4:$AG$69,2,FALSE),0)</f>
        <v>0</v>
      </c>
      <c r="DK191" s="6" t="s">
        <v>572</v>
      </c>
      <c r="DL191" s="28">
        <f>IFERROR(VLOOKUP(DK191,'Начисление очков 2023'!$V$4:$W$69,2,FALSE),0)</f>
        <v>0</v>
      </c>
      <c r="DM191" s="32" t="s">
        <v>572</v>
      </c>
      <c r="DN191" s="31">
        <f>IFERROR(VLOOKUP(DM191,'Начисление очков 2023'!$Q$4:$R$69,2,FALSE),0)</f>
        <v>0</v>
      </c>
      <c r="DO191" s="6" t="s">
        <v>572</v>
      </c>
      <c r="DP191" s="28">
        <f>IFERROR(VLOOKUP(DO191,'Начисление очков 2023'!$AA$4:$AB$69,2,FALSE),0)</f>
        <v>0</v>
      </c>
      <c r="DQ191" s="32" t="s">
        <v>572</v>
      </c>
      <c r="DR191" s="31">
        <f>IFERROR(VLOOKUP(DQ191,'Начисление очков 2023'!$AA$4:$AB$69,2,FALSE),0)</f>
        <v>0</v>
      </c>
      <c r="DS191" s="6" t="s">
        <v>572</v>
      </c>
      <c r="DT191" s="28">
        <f>IFERROR(VLOOKUP(DS191,'Начисление очков 2023'!$AA$4:$AB$69,2,FALSE),0)</f>
        <v>0</v>
      </c>
      <c r="DU191" s="32" t="s">
        <v>572</v>
      </c>
      <c r="DV191" s="31">
        <f>IFERROR(VLOOKUP(DU191,'Начисление очков 2023'!$AF$4:$AG$69,2,FALSE),0)</f>
        <v>0</v>
      </c>
      <c r="DW191" s="6" t="s">
        <v>572</v>
      </c>
      <c r="DX191" s="28">
        <f>IFERROR(VLOOKUP(DW191,'Начисление очков 2023'!$AA$4:$AB$69,2,FALSE),0)</f>
        <v>0</v>
      </c>
      <c r="DY191" s="32" t="s">
        <v>572</v>
      </c>
      <c r="DZ191" s="31">
        <f>IFERROR(VLOOKUP(DY191,'Начисление очков 2023'!$B$4:$C$69,2,FALSE),0)</f>
        <v>0</v>
      </c>
      <c r="EA191" s="6" t="s">
        <v>572</v>
      </c>
      <c r="EB191" s="28">
        <f>IFERROR(VLOOKUP(EA191,'Начисление очков 2023'!$AA$4:$AB$69,2,FALSE),0)</f>
        <v>0</v>
      </c>
      <c r="EC191" s="32" t="s">
        <v>572</v>
      </c>
      <c r="ED191" s="31">
        <f>IFERROR(VLOOKUP(EC191,'Начисление очков 2023'!$V$4:$W$69,2,FALSE),0)</f>
        <v>0</v>
      </c>
      <c r="EE191" s="6" t="s">
        <v>572</v>
      </c>
      <c r="EF191" s="28">
        <f>IFERROR(VLOOKUP(EE191,'Начисление очков 2023'!$AA$4:$AB$69,2,FALSE),0)</f>
        <v>0</v>
      </c>
      <c r="EG191" s="32" t="s">
        <v>572</v>
      </c>
      <c r="EH191" s="31">
        <f>IFERROR(VLOOKUP(EG191,'Начисление очков 2023'!$AA$4:$AB$69,2,FALSE),0)</f>
        <v>0</v>
      </c>
      <c r="EI191" s="6">
        <v>24</v>
      </c>
      <c r="EJ191" s="28">
        <f>IFERROR(VLOOKUP(EI191,'Начисление очков 2023'!$G$4:$H$69,2,FALSE),0)</f>
        <v>21</v>
      </c>
      <c r="EK191" s="32" t="s">
        <v>572</v>
      </c>
      <c r="EL191" s="31">
        <f>IFERROR(VLOOKUP(EK191,'Начисление очков 2023'!$V$4:$W$69,2,FALSE),0)</f>
        <v>0</v>
      </c>
      <c r="EM191" s="6" t="s">
        <v>572</v>
      </c>
      <c r="EN191" s="28">
        <f>IFERROR(VLOOKUP(EM191,'Начисление очков 2023'!$B$4:$C$101,2,FALSE),0)</f>
        <v>0</v>
      </c>
      <c r="EO191" s="32" t="s">
        <v>572</v>
      </c>
      <c r="EP191" s="31">
        <f>IFERROR(VLOOKUP(EO191,'Начисление очков 2023'!$AA$4:$AB$69,2,FALSE),0)</f>
        <v>0</v>
      </c>
      <c r="EQ191" s="6" t="s">
        <v>572</v>
      </c>
      <c r="ER191" s="28">
        <f>IFERROR(VLOOKUP(EQ191,'Начисление очков 2023'!$AF$4:$AG$69,2,FALSE),0)</f>
        <v>0</v>
      </c>
      <c r="ES191" s="32" t="s">
        <v>572</v>
      </c>
      <c r="ET191" s="31">
        <f>IFERROR(VLOOKUP(ES191,'Начисление очков 2023'!$B$4:$C$101,2,FALSE),0)</f>
        <v>0</v>
      </c>
      <c r="EU191" s="6">
        <v>64</v>
      </c>
      <c r="EV191" s="28">
        <f>IFERROR(VLOOKUP(EU191,'Начисление очков 2023'!$G$4:$H$69,2,FALSE),0)</f>
        <v>1</v>
      </c>
      <c r="EW191" s="32" t="s">
        <v>572</v>
      </c>
      <c r="EX191" s="31">
        <f>IFERROR(VLOOKUP(EW191,'Начисление очков 2023'!$AA$4:$AB$69,2,FALSE),0)</f>
        <v>0</v>
      </c>
      <c r="EY191" s="6">
        <v>16</v>
      </c>
      <c r="EZ191" s="28">
        <f>IFERROR(VLOOKUP(EY191,'Начисление очков 2023'!$AA$4:$AB$69,2,FALSE),0)</f>
        <v>7</v>
      </c>
      <c r="FA191" s="32" t="s">
        <v>572</v>
      </c>
      <c r="FB191" s="31">
        <f>IFERROR(VLOOKUP(FA191,'Начисление очков 2023'!$L$4:$M$69,2,FALSE),0)</f>
        <v>0</v>
      </c>
      <c r="FC191" s="6" t="s">
        <v>572</v>
      </c>
      <c r="FD191" s="28">
        <f>IFERROR(VLOOKUP(FC191,'Начисление очков 2023'!$AF$4:$AG$69,2,FALSE),0)</f>
        <v>0</v>
      </c>
      <c r="FE191" s="32" t="s">
        <v>572</v>
      </c>
      <c r="FF191" s="31">
        <f>IFERROR(VLOOKUP(FE191,'Начисление очков 2023'!$AA$4:$AB$69,2,FALSE),0)</f>
        <v>0</v>
      </c>
      <c r="FG191" s="6" t="s">
        <v>572</v>
      </c>
      <c r="FH191" s="28">
        <f>IFERROR(VLOOKUP(FG191,'Начисление очков 2023'!$G$4:$H$69,2,FALSE),0)</f>
        <v>0</v>
      </c>
      <c r="FI191" s="32">
        <v>6</v>
      </c>
      <c r="FJ191" s="31">
        <f>IFERROR(VLOOKUP(FI191,'Начисление очков 2023'!$AA$4:$AB$69,2,FALSE),0)</f>
        <v>11</v>
      </c>
      <c r="FK191" s="6" t="s">
        <v>572</v>
      </c>
      <c r="FL191" s="28">
        <f>IFERROR(VLOOKUP(FK191,'Начисление очков 2023'!$AA$4:$AB$69,2,FALSE),0)</f>
        <v>0</v>
      </c>
      <c r="FM191" s="32" t="s">
        <v>572</v>
      </c>
      <c r="FN191" s="31">
        <f>IFERROR(VLOOKUP(FM191,'Начисление очков 2023'!$AA$4:$AB$69,2,FALSE),0)</f>
        <v>0</v>
      </c>
      <c r="FO191" s="6" t="s">
        <v>572</v>
      </c>
      <c r="FP191" s="28">
        <f>IFERROR(VLOOKUP(FO191,'Начисление очков 2023'!$AF$4:$AG$69,2,FALSE),0)</f>
        <v>0</v>
      </c>
      <c r="FQ191" s="109">
        <v>181</v>
      </c>
      <c r="FR191" s="110" t="s">
        <v>563</v>
      </c>
      <c r="FS191" s="110"/>
      <c r="FT191" s="109">
        <v>3.5</v>
      </c>
      <c r="FU191" s="111"/>
      <c r="FV191" s="108">
        <v>46</v>
      </c>
      <c r="FW191" s="106">
        <v>0</v>
      </c>
      <c r="FX191" s="107" t="s">
        <v>563</v>
      </c>
      <c r="FY191" s="108">
        <v>46</v>
      </c>
      <c r="FZ191" s="127" t="s">
        <v>572</v>
      </c>
      <c r="GA191" s="121">
        <f>IFERROR(VLOOKUP(FZ191,'Начисление очков 2023'!$AA$4:$AB$69,2,FALSE),0)</f>
        <v>0</v>
      </c>
    </row>
    <row r="192" spans="1:183" ht="15.95" customHeight="1" x14ac:dyDescent="0.25">
      <c r="A192" s="1"/>
      <c r="B192" s="6" t="str">
        <f>IFERROR(INDEX('Ласт турнир'!$A$1:$A$96,MATCH($D192,'Ласт турнир'!$B$1:$B$96,0)),"")</f>
        <v/>
      </c>
      <c r="C192" s="1"/>
      <c r="D192" s="39" t="s">
        <v>172</v>
      </c>
      <c r="E192" s="40">
        <f>E191+1</f>
        <v>183</v>
      </c>
      <c r="F192" s="59">
        <f>IF(FQ192=0," ",IF(FQ192-E192=0," ",FQ192-E192))</f>
        <v>-1</v>
      </c>
      <c r="G192" s="44"/>
      <c r="H192" s="54">
        <v>3.5</v>
      </c>
      <c r="I192" s="134"/>
      <c r="J192" s="139">
        <f>AB192+AP192+BB192+BN192+BR192+SUMPRODUCT(LARGE((T192,V192,X192,Z192,AD192,AF192,AH192,AJ192,AL192,AN192,AR192,AT192,AV192,AX192,AZ192,BD192,BF192,BH192,BJ192,BL192,BP192,BT192,BV192,BX192,BZ192,CB192,CD192,CF192,CH192,CJ192,CL192,CN192,CP192,CR192,CT192,CV192,CX192,CZ192,DB192,DD192,DF192,DH192,DJ192,DL192,DN192,DP192,DR192,DT192,DV192,DX192,DZ192,EB192,ED192,EF192,EH192,EJ192,EL192,EN192,EP192,ER192,ET192,EV192,EX192,EZ192,FB192,FD192,FF192,FH192,FJ192,FL192,FN192,FP192),{1,2,3,4,5,6,7,8}))</f>
        <v>45</v>
      </c>
      <c r="K192" s="135">
        <f>J192-FV192</f>
        <v>0</v>
      </c>
      <c r="L192" s="140" t="str">
        <f>IF(SUMIF(S192:FP192,"&lt;0")&lt;&gt;0,SUMIF(S192:FP192,"&lt;0")*(-1)," ")</f>
        <v xml:space="preserve"> </v>
      </c>
      <c r="M192" s="141">
        <f>T192+V192+X192+Z192+AB192+AD192+AF192+AH192+AJ192+AL192+AN192+AP192+AR192+AT192+AV192+AX192+AZ192+BB192+BD192+BF192+BH192+BJ192+BL192+BN192+BP192+BR192+BT192+BV192+BX192+BZ192+CB192+CD192+CF192+CH192+CJ192+CL192+CN192+CP192+CR192+CT192+CV192+CX192+CZ192+DB192+DD192+DF192+DH192+DJ192+DL192+DN192+DP192+DR192+DT192+DV192+DX192+DZ192+EB192+ED192+EF192+EH192+EJ192+EL192+EN192+EP192+ER192+ET192+EV192+EX192+EZ192+FB192+FD192+FF192+FH192+FJ192+FL192+FN192+FP192</f>
        <v>45</v>
      </c>
      <c r="N192" s="135">
        <f>M192-FY192</f>
        <v>0</v>
      </c>
      <c r="O192" s="136">
        <f>ROUNDUP(COUNTIF(S192:FP192,"&gt; 0")/2,0)</f>
        <v>5</v>
      </c>
      <c r="P192" s="142">
        <f>IF(O192=0,"-",IF(O192-R192&gt;8,J192/(8+R192),J192/O192))</f>
        <v>9</v>
      </c>
      <c r="Q192" s="145">
        <f>IF(OR(M192=0,O192=0),"-",M192/O192)</f>
        <v>9</v>
      </c>
      <c r="R192" s="150">
        <f>+IF(AA192="",0,1)+IF(AO192="",0,1)++IF(BA192="",0,1)+IF(BM192="",0,1)+IF(BQ192="",0,1)</f>
        <v>0</v>
      </c>
      <c r="S192" s="6" t="s">
        <v>572</v>
      </c>
      <c r="T192" s="28">
        <f>IFERROR(VLOOKUP(S192,'Начисление очков 2024'!$AA$4:$AB$69,2,FALSE),0)</f>
        <v>0</v>
      </c>
      <c r="U192" s="32" t="s">
        <v>572</v>
      </c>
      <c r="V192" s="31">
        <f>IFERROR(VLOOKUP(U192,'Начисление очков 2024'!$AA$4:$AB$69,2,FALSE),0)</f>
        <v>0</v>
      </c>
      <c r="W192" s="6" t="s">
        <v>572</v>
      </c>
      <c r="X192" s="28">
        <f>IFERROR(VLOOKUP(W192,'Начисление очков 2024'!$L$4:$M$69,2,FALSE),0)</f>
        <v>0</v>
      </c>
      <c r="Y192" s="32" t="s">
        <v>572</v>
      </c>
      <c r="Z192" s="31">
        <f>IFERROR(VLOOKUP(Y192,'Начисление очков 2024'!$AA$4:$AB$69,2,FALSE),0)</f>
        <v>0</v>
      </c>
      <c r="AA192" s="6" t="s">
        <v>572</v>
      </c>
      <c r="AB192" s="28">
        <f>ROUND(IFERROR(VLOOKUP(AA192,'Начисление очков 2024'!$L$4:$M$69,2,FALSE),0)/4,0)</f>
        <v>0</v>
      </c>
      <c r="AC192" s="32" t="s">
        <v>572</v>
      </c>
      <c r="AD192" s="31">
        <f>IFERROR(VLOOKUP(AC192,'Начисление очков 2024'!$AA$4:$AB$69,2,FALSE),0)</f>
        <v>0</v>
      </c>
      <c r="AE192" s="6" t="s">
        <v>572</v>
      </c>
      <c r="AF192" s="28">
        <f>IFERROR(VLOOKUP(AE192,'Начисление очков 2024'!$AA$4:$AB$69,2,FALSE),0)</f>
        <v>0</v>
      </c>
      <c r="AG192" s="32" t="s">
        <v>572</v>
      </c>
      <c r="AH192" s="31">
        <f>IFERROR(VLOOKUP(AG192,'Начисление очков 2024'!$Q$4:$R$69,2,FALSE),0)</f>
        <v>0</v>
      </c>
      <c r="AI192" s="6" t="s">
        <v>572</v>
      </c>
      <c r="AJ192" s="28">
        <f>IFERROR(VLOOKUP(AI192,'Начисление очков 2024'!$AA$4:$AB$69,2,FALSE),0)</f>
        <v>0</v>
      </c>
      <c r="AK192" s="32" t="s">
        <v>572</v>
      </c>
      <c r="AL192" s="31">
        <f>IFERROR(VLOOKUP(AK192,'Начисление очков 2024'!$AA$4:$AB$69,2,FALSE),0)</f>
        <v>0</v>
      </c>
      <c r="AM192" s="6" t="s">
        <v>572</v>
      </c>
      <c r="AN192" s="28">
        <f>IFERROR(VLOOKUP(AM192,'Начисление очков 2023'!$AF$4:$AG$69,2,FALSE),0)</f>
        <v>0</v>
      </c>
      <c r="AO192" s="32" t="s">
        <v>572</v>
      </c>
      <c r="AP192" s="31">
        <f>ROUND(IFERROR(VLOOKUP(AO192,'Начисление очков 2024'!$G$4:$H$69,2,FALSE),0)/4,0)</f>
        <v>0</v>
      </c>
      <c r="AQ192" s="6" t="s">
        <v>572</v>
      </c>
      <c r="AR192" s="28">
        <f>IFERROR(VLOOKUP(AQ192,'Начисление очков 2024'!$AA$4:$AB$69,2,FALSE),0)</f>
        <v>0</v>
      </c>
      <c r="AS192" s="32" t="s">
        <v>572</v>
      </c>
      <c r="AT192" s="31">
        <f>IFERROR(VLOOKUP(AS192,'Начисление очков 2024'!$G$4:$H$69,2,FALSE),0)</f>
        <v>0</v>
      </c>
      <c r="AU192" s="6" t="s">
        <v>572</v>
      </c>
      <c r="AV192" s="28">
        <f>IFERROR(VLOOKUP(AU192,'Начисление очков 2023'!$V$4:$W$69,2,FALSE),0)</f>
        <v>0</v>
      </c>
      <c r="AW192" s="32" t="s">
        <v>572</v>
      </c>
      <c r="AX192" s="31">
        <f>IFERROR(VLOOKUP(AW192,'Начисление очков 2024'!$Q$4:$R$69,2,FALSE),0)</f>
        <v>0</v>
      </c>
      <c r="AY192" s="6" t="s">
        <v>572</v>
      </c>
      <c r="AZ192" s="28">
        <f>IFERROR(VLOOKUP(AY192,'Начисление очков 2024'!$AA$4:$AB$69,2,FALSE),0)</f>
        <v>0</v>
      </c>
      <c r="BA192" s="32" t="s">
        <v>572</v>
      </c>
      <c r="BB192" s="31">
        <f>ROUND(IFERROR(VLOOKUP(BA192,'Начисление очков 2024'!$G$4:$H$69,2,FALSE),0)/4,0)</f>
        <v>0</v>
      </c>
      <c r="BC192" s="6" t="s">
        <v>572</v>
      </c>
      <c r="BD192" s="28">
        <f>IFERROR(VLOOKUP(BC192,'Начисление очков 2023'!$AA$4:$AB$69,2,FALSE),0)</f>
        <v>0</v>
      </c>
      <c r="BE192" s="32" t="s">
        <v>572</v>
      </c>
      <c r="BF192" s="31">
        <f>IFERROR(VLOOKUP(BE192,'Начисление очков 2024'!$G$4:$H$69,2,FALSE),0)</f>
        <v>0</v>
      </c>
      <c r="BG192" s="6" t="s">
        <v>572</v>
      </c>
      <c r="BH192" s="28">
        <f>IFERROR(VLOOKUP(BG192,'Начисление очков 2024'!$Q$4:$R$69,2,FALSE),0)</f>
        <v>0</v>
      </c>
      <c r="BI192" s="32" t="s">
        <v>572</v>
      </c>
      <c r="BJ192" s="31">
        <f>IFERROR(VLOOKUP(BI192,'Начисление очков 2024'!$AA$4:$AB$69,2,FALSE),0)</f>
        <v>0</v>
      </c>
      <c r="BK192" s="6" t="s">
        <v>572</v>
      </c>
      <c r="BL192" s="28">
        <f>IFERROR(VLOOKUP(BK192,'Начисление очков 2023'!$V$4:$W$69,2,FALSE),0)</f>
        <v>0</v>
      </c>
      <c r="BM192" s="32" t="s">
        <v>572</v>
      </c>
      <c r="BN192" s="31">
        <f>ROUND(IFERROR(VLOOKUP(BM192,'Начисление очков 2023'!$L$4:$M$69,2,FALSE),0)/4,0)</f>
        <v>0</v>
      </c>
      <c r="BO192" s="6" t="s">
        <v>572</v>
      </c>
      <c r="BP192" s="28">
        <f>IFERROR(VLOOKUP(BO192,'Начисление очков 2023'!$AA$4:$AB$69,2,FALSE),0)</f>
        <v>0</v>
      </c>
      <c r="BQ192" s="32" t="s">
        <v>572</v>
      </c>
      <c r="BR192" s="31">
        <f>ROUND(IFERROR(VLOOKUP(BQ192,'Начисление очков 2023'!$L$4:$M$69,2,FALSE),0)/4,0)</f>
        <v>0</v>
      </c>
      <c r="BS192" s="6" t="s">
        <v>572</v>
      </c>
      <c r="BT192" s="28">
        <f>IFERROR(VLOOKUP(BS192,'Начисление очков 2023'!$AA$4:$AB$69,2,FALSE),0)</f>
        <v>0</v>
      </c>
      <c r="BU192" s="32" t="s">
        <v>572</v>
      </c>
      <c r="BV192" s="31">
        <f>IFERROR(VLOOKUP(BU192,'Начисление очков 2023'!$L$4:$M$69,2,FALSE),0)</f>
        <v>0</v>
      </c>
      <c r="BW192" s="6" t="s">
        <v>572</v>
      </c>
      <c r="BX192" s="28">
        <f>IFERROR(VLOOKUP(BW192,'Начисление очков 2023'!$AA$4:$AB$69,2,FALSE),0)</f>
        <v>0</v>
      </c>
      <c r="BY192" s="32" t="s">
        <v>572</v>
      </c>
      <c r="BZ192" s="31">
        <f>IFERROR(VLOOKUP(BY192,'Начисление очков 2023'!$AF$4:$AG$69,2,FALSE),0)</f>
        <v>0</v>
      </c>
      <c r="CA192" s="6" t="s">
        <v>572</v>
      </c>
      <c r="CB192" s="28">
        <f>IFERROR(VLOOKUP(CA192,'Начисление очков 2023'!$V$4:$W$69,2,FALSE),0)</f>
        <v>0</v>
      </c>
      <c r="CC192" s="32" t="s">
        <v>572</v>
      </c>
      <c r="CD192" s="31">
        <f>IFERROR(VLOOKUP(CC192,'Начисление очков 2023'!$AA$4:$AB$69,2,FALSE),0)</f>
        <v>0</v>
      </c>
      <c r="CE192" s="47"/>
      <c r="CF192" s="96"/>
      <c r="CG192" s="32" t="s">
        <v>572</v>
      </c>
      <c r="CH192" s="31">
        <f>IFERROR(VLOOKUP(CG192,'Начисление очков 2023'!$AA$4:$AB$69,2,FALSE),0)</f>
        <v>0</v>
      </c>
      <c r="CI192" s="6" t="s">
        <v>572</v>
      </c>
      <c r="CJ192" s="28">
        <f>IFERROR(VLOOKUP(CI192,'Начисление очков 2023_1'!$B$4:$C$117,2,FALSE),0)</f>
        <v>0</v>
      </c>
      <c r="CK192" s="32" t="s">
        <v>572</v>
      </c>
      <c r="CL192" s="31">
        <f>IFERROR(VLOOKUP(CK192,'Начисление очков 2023'!$V$4:$W$69,2,FALSE),0)</f>
        <v>0</v>
      </c>
      <c r="CM192" s="6" t="s">
        <v>572</v>
      </c>
      <c r="CN192" s="28">
        <f>IFERROR(VLOOKUP(CM192,'Начисление очков 2023'!$AF$4:$AG$69,2,FALSE),0)</f>
        <v>0</v>
      </c>
      <c r="CO192" s="32" t="s">
        <v>572</v>
      </c>
      <c r="CP192" s="31">
        <f>IFERROR(VLOOKUP(CO192,'Начисление очков 2023'!$G$4:$H$69,2,FALSE),0)</f>
        <v>0</v>
      </c>
      <c r="CQ192" s="6">
        <v>24</v>
      </c>
      <c r="CR192" s="28">
        <f>IFERROR(VLOOKUP(CQ192,'Начисление очков 2023'!$AA$4:$AB$69,2,FALSE),0)</f>
        <v>3</v>
      </c>
      <c r="CS192" s="32" t="s">
        <v>572</v>
      </c>
      <c r="CT192" s="31">
        <f>IFERROR(VLOOKUP(CS192,'Начисление очков 2023'!$Q$4:$R$69,2,FALSE),0)</f>
        <v>0</v>
      </c>
      <c r="CU192" s="6">
        <v>2</v>
      </c>
      <c r="CV192" s="28">
        <f>IFERROR(VLOOKUP(CU192,'Начисление очков 2023'!$AF$4:$AG$69,2,FALSE),0)</f>
        <v>16</v>
      </c>
      <c r="CW192" s="32">
        <v>9</v>
      </c>
      <c r="CX192" s="31">
        <f>IFERROR(VLOOKUP(CW192,'Начисление очков 2023'!$AA$4:$AB$69,2,FALSE),0)</f>
        <v>10</v>
      </c>
      <c r="CY192" s="6" t="s">
        <v>572</v>
      </c>
      <c r="CZ192" s="28">
        <f>IFERROR(VLOOKUP(CY192,'Начисление очков 2023'!$AA$4:$AB$69,2,FALSE),0)</f>
        <v>0</v>
      </c>
      <c r="DA192" s="32" t="s">
        <v>572</v>
      </c>
      <c r="DB192" s="31">
        <f>IFERROR(VLOOKUP(DA192,'Начисление очков 2023'!$L$4:$M$69,2,FALSE),0)</f>
        <v>0</v>
      </c>
      <c r="DC192" s="6" t="s">
        <v>572</v>
      </c>
      <c r="DD192" s="28">
        <f>IFERROR(VLOOKUP(DC192,'Начисление очков 2023'!$L$4:$M$69,2,FALSE),0)</f>
        <v>0</v>
      </c>
      <c r="DE192" s="32" t="s">
        <v>572</v>
      </c>
      <c r="DF192" s="31">
        <f>IFERROR(VLOOKUP(DE192,'Начисление очков 2023'!$G$4:$H$69,2,FALSE),0)</f>
        <v>0</v>
      </c>
      <c r="DG192" s="6" t="s">
        <v>572</v>
      </c>
      <c r="DH192" s="28">
        <f>IFERROR(VLOOKUP(DG192,'Начисление очков 2023'!$AA$4:$AB$69,2,FALSE),0)</f>
        <v>0</v>
      </c>
      <c r="DI192" s="32" t="s">
        <v>572</v>
      </c>
      <c r="DJ192" s="31">
        <f>IFERROR(VLOOKUP(DI192,'Начисление очков 2023'!$AF$4:$AG$69,2,FALSE),0)</f>
        <v>0</v>
      </c>
      <c r="DK192" s="6" t="s">
        <v>572</v>
      </c>
      <c r="DL192" s="28">
        <f>IFERROR(VLOOKUP(DK192,'Начисление очков 2023'!$V$4:$W$69,2,FALSE),0)</f>
        <v>0</v>
      </c>
      <c r="DM192" s="32" t="s">
        <v>572</v>
      </c>
      <c r="DN192" s="31">
        <f>IFERROR(VLOOKUP(DM192,'Начисление очков 2023'!$Q$4:$R$69,2,FALSE),0)</f>
        <v>0</v>
      </c>
      <c r="DO192" s="6">
        <v>17</v>
      </c>
      <c r="DP192" s="28">
        <f>IFERROR(VLOOKUP(DO192,'Начисление очков 2023'!$AA$4:$AB$69,2,FALSE),0)</f>
        <v>6</v>
      </c>
      <c r="DQ192" s="32" t="s">
        <v>572</v>
      </c>
      <c r="DR192" s="31">
        <f>IFERROR(VLOOKUP(DQ192,'Начисление очков 2023'!$AA$4:$AB$69,2,FALSE),0)</f>
        <v>0</v>
      </c>
      <c r="DS192" s="6" t="s">
        <v>572</v>
      </c>
      <c r="DT192" s="28">
        <f>IFERROR(VLOOKUP(DS192,'Начисление очков 2023'!$AA$4:$AB$69,2,FALSE),0)</f>
        <v>0</v>
      </c>
      <c r="DU192" s="32" t="s">
        <v>572</v>
      </c>
      <c r="DV192" s="31">
        <f>IFERROR(VLOOKUP(DU192,'Начисление очков 2023'!$AF$4:$AG$69,2,FALSE),0)</f>
        <v>0</v>
      </c>
      <c r="DW192" s="6" t="s">
        <v>572</v>
      </c>
      <c r="DX192" s="28">
        <f>IFERROR(VLOOKUP(DW192,'Начисление очков 2023'!$AA$4:$AB$69,2,FALSE),0)</f>
        <v>0</v>
      </c>
      <c r="DY192" s="32" t="s">
        <v>572</v>
      </c>
      <c r="DZ192" s="31">
        <f>IFERROR(VLOOKUP(DY192,'Начисление очков 2023'!$B$4:$C$69,2,FALSE),0)</f>
        <v>0</v>
      </c>
      <c r="EA192" s="6" t="s">
        <v>572</v>
      </c>
      <c r="EB192" s="28">
        <f>IFERROR(VLOOKUP(EA192,'Начисление очков 2023'!$AA$4:$AB$69,2,FALSE),0)</f>
        <v>0</v>
      </c>
      <c r="EC192" s="32" t="s">
        <v>572</v>
      </c>
      <c r="ED192" s="31">
        <f>IFERROR(VLOOKUP(EC192,'Начисление очков 2023'!$V$4:$W$69,2,FALSE),0)</f>
        <v>0</v>
      </c>
      <c r="EE192" s="6" t="s">
        <v>572</v>
      </c>
      <c r="EF192" s="28">
        <f>IFERROR(VLOOKUP(EE192,'Начисление очков 2023'!$AA$4:$AB$69,2,FALSE),0)</f>
        <v>0</v>
      </c>
      <c r="EG192" s="32" t="s">
        <v>572</v>
      </c>
      <c r="EH192" s="31">
        <f>IFERROR(VLOOKUP(EG192,'Начисление очков 2023'!$AA$4:$AB$69,2,FALSE),0)</f>
        <v>0</v>
      </c>
      <c r="EI192" s="6" t="s">
        <v>572</v>
      </c>
      <c r="EJ192" s="28">
        <f>IFERROR(VLOOKUP(EI192,'Начисление очков 2023'!$G$4:$H$69,2,FALSE),0)</f>
        <v>0</v>
      </c>
      <c r="EK192" s="32" t="s">
        <v>572</v>
      </c>
      <c r="EL192" s="31">
        <f>IFERROR(VLOOKUP(EK192,'Начисление очков 2023'!$V$4:$W$69,2,FALSE),0)</f>
        <v>0</v>
      </c>
      <c r="EM192" s="6" t="s">
        <v>572</v>
      </c>
      <c r="EN192" s="28">
        <f>IFERROR(VLOOKUP(EM192,'Начисление очков 2023'!$B$4:$C$101,2,FALSE),0)</f>
        <v>0</v>
      </c>
      <c r="EO192" s="32" t="s">
        <v>572</v>
      </c>
      <c r="EP192" s="31">
        <f>IFERROR(VLOOKUP(EO192,'Начисление очков 2023'!$AA$4:$AB$69,2,FALSE),0)</f>
        <v>0</v>
      </c>
      <c r="EQ192" s="6" t="s">
        <v>572</v>
      </c>
      <c r="ER192" s="28">
        <f>IFERROR(VLOOKUP(EQ192,'Начисление очков 2023'!$AF$4:$AG$69,2,FALSE),0)</f>
        <v>0</v>
      </c>
      <c r="ES192" s="32" t="s">
        <v>572</v>
      </c>
      <c r="ET192" s="31">
        <f>IFERROR(VLOOKUP(ES192,'Начисление очков 2023'!$B$4:$C$101,2,FALSE),0)</f>
        <v>0</v>
      </c>
      <c r="EU192" s="6" t="s">
        <v>572</v>
      </c>
      <c r="EV192" s="28">
        <f>IFERROR(VLOOKUP(EU192,'Начисление очков 2023'!$G$4:$H$69,2,FALSE),0)</f>
        <v>0</v>
      </c>
      <c r="EW192" s="32" t="s">
        <v>572</v>
      </c>
      <c r="EX192" s="31">
        <f>IFERROR(VLOOKUP(EW192,'Начисление очков 2023'!$AA$4:$AB$69,2,FALSE),0)</f>
        <v>0</v>
      </c>
      <c r="EY192" s="6">
        <v>8</v>
      </c>
      <c r="EZ192" s="28">
        <f>IFERROR(VLOOKUP(EY192,'Начисление очков 2023'!$AA$4:$AB$69,2,FALSE),0)</f>
        <v>10</v>
      </c>
      <c r="FA192" s="32" t="s">
        <v>572</v>
      </c>
      <c r="FB192" s="31">
        <f>IFERROR(VLOOKUP(FA192,'Начисление очков 2023'!$L$4:$M$69,2,FALSE),0)</f>
        <v>0</v>
      </c>
      <c r="FC192" s="6" t="s">
        <v>572</v>
      </c>
      <c r="FD192" s="28">
        <f>IFERROR(VLOOKUP(FC192,'Начисление очков 2023'!$AF$4:$AG$69,2,FALSE),0)</f>
        <v>0</v>
      </c>
      <c r="FE192" s="32" t="s">
        <v>572</v>
      </c>
      <c r="FF192" s="31">
        <f>IFERROR(VLOOKUP(FE192,'Начисление очков 2023'!$AA$4:$AB$69,2,FALSE),0)</f>
        <v>0</v>
      </c>
      <c r="FG192" s="6" t="s">
        <v>572</v>
      </c>
      <c r="FH192" s="28">
        <f>IFERROR(VLOOKUP(FG192,'Начисление очков 2023'!$G$4:$H$69,2,FALSE),0)</f>
        <v>0</v>
      </c>
      <c r="FI192" s="32" t="s">
        <v>572</v>
      </c>
      <c r="FJ192" s="31">
        <f>IFERROR(VLOOKUP(FI192,'Начисление очков 2023'!$AA$4:$AB$69,2,FALSE),0)</f>
        <v>0</v>
      </c>
      <c r="FK192" s="6" t="s">
        <v>572</v>
      </c>
      <c r="FL192" s="28">
        <f>IFERROR(VLOOKUP(FK192,'Начисление очков 2023'!$AA$4:$AB$69,2,FALSE),0)</f>
        <v>0</v>
      </c>
      <c r="FM192" s="32" t="s">
        <v>572</v>
      </c>
      <c r="FN192" s="31">
        <f>IFERROR(VLOOKUP(FM192,'Начисление очков 2023'!$AA$4:$AB$69,2,FALSE),0)</f>
        <v>0</v>
      </c>
      <c r="FO192" s="6" t="s">
        <v>572</v>
      </c>
      <c r="FP192" s="28">
        <f>IFERROR(VLOOKUP(FO192,'Начисление очков 2023'!$AF$4:$AG$69,2,FALSE),0)</f>
        <v>0</v>
      </c>
      <c r="FQ192" s="109">
        <v>182</v>
      </c>
      <c r="FR192" s="110">
        <v>1</v>
      </c>
      <c r="FS192" s="110"/>
      <c r="FT192" s="109">
        <v>3.5</v>
      </c>
      <c r="FU192" s="111"/>
      <c r="FV192" s="108">
        <v>45</v>
      </c>
      <c r="FW192" s="106">
        <v>0</v>
      </c>
      <c r="FX192" s="107" t="s">
        <v>563</v>
      </c>
      <c r="FY192" s="108">
        <v>45</v>
      </c>
      <c r="FZ192" s="127" t="s">
        <v>572</v>
      </c>
      <c r="GA192" s="121">
        <f>IFERROR(VLOOKUP(FZ192,'Начисление очков 2023'!$AA$4:$AB$69,2,FALSE),0)</f>
        <v>0</v>
      </c>
    </row>
    <row r="193" spans="1:183" ht="15.95" customHeight="1" x14ac:dyDescent="0.25">
      <c r="A193" s="73"/>
      <c r="B193" s="6" t="str">
        <f>IFERROR(INDEX('Ласт турнир'!$A$1:$A$96,MATCH($D193,'Ласт турнир'!$B$1:$B$96,0)),"")</f>
        <v/>
      </c>
      <c r="D193" s="39" t="s">
        <v>321</v>
      </c>
      <c r="E193" s="40">
        <f>E192+1</f>
        <v>184</v>
      </c>
      <c r="F193" s="59">
        <f>IF(FQ193=0," ",IF(FQ193-E193=0," ",FQ193-E193))</f>
        <v>-1</v>
      </c>
      <c r="G193" s="44"/>
      <c r="H193" s="54">
        <v>3</v>
      </c>
      <c r="I193" s="134"/>
      <c r="J193" s="139">
        <f>AB193+AP193+BB193+BN193+BR193+SUMPRODUCT(LARGE((T193,V193,X193,Z193,AD193,AF193,AH193,AJ193,AL193,AN193,AR193,AT193,AV193,AX193,AZ193,BD193,BF193,BH193,BJ193,BL193,BP193,BT193,BV193,BX193,BZ193,CB193,CD193,CF193,CH193,CJ193,CL193,CN193,CP193,CR193,CT193,CV193,CX193,CZ193,DB193,DD193,DF193,DH193,DJ193,DL193,DN193,DP193,DR193,DT193,DV193,DX193,DZ193,EB193,ED193,EF193,EH193,EJ193,EL193,EN193,EP193,ER193,ET193,EV193,EX193,EZ193,FB193,FD193,FF193,FH193,FJ193,FL193,FN193,FP193),{1,2,3,4,5,6,7,8}))</f>
        <v>45</v>
      </c>
      <c r="K193" s="135">
        <f>J193-FV193</f>
        <v>0</v>
      </c>
      <c r="L193" s="140" t="str">
        <f>IF(SUMIF(S193:FP193,"&lt;0")&lt;&gt;0,SUMIF(S193:FP193,"&lt;0")*(-1)," ")</f>
        <v xml:space="preserve"> </v>
      </c>
      <c r="M193" s="141">
        <f>T193+V193+X193+Z193+AB193+AD193+AF193+AH193+AJ193+AL193+AN193+AP193+AR193+AT193+AV193+AX193+AZ193+BB193+BD193+BF193+BH193+BJ193+BL193+BN193+BP193+BR193+BT193+BV193+BX193+BZ193+CB193+CD193+CF193+CH193+CJ193+CL193+CN193+CP193+CR193+CT193+CV193+CX193+CZ193+DB193+DD193+DF193+DH193+DJ193+DL193+DN193+DP193+DR193+DT193+DV193+DX193+DZ193+EB193+ED193+EF193+EH193+EJ193+EL193+EN193+EP193+ER193+ET193+EV193+EX193+EZ193+FB193+FD193+FF193+FH193+FJ193+FL193+FN193+FP193</f>
        <v>45</v>
      </c>
      <c r="N193" s="135">
        <f>M193-FY193</f>
        <v>0</v>
      </c>
      <c r="O193" s="136">
        <f>ROUNDUP(COUNTIF(S193:FP193,"&gt; 0")/2,0)</f>
        <v>7</v>
      </c>
      <c r="P193" s="142">
        <f>IF(O193=0,"-",IF(O193-R193&gt;8,J193/(8+R193),J193/O193))</f>
        <v>6.4285714285714288</v>
      </c>
      <c r="Q193" s="145">
        <f>IF(OR(M193=0,O193=0),"-",M193/O193)</f>
        <v>6.4285714285714288</v>
      </c>
      <c r="R193" s="150">
        <f>+IF(AA193="",0,1)+IF(AO193="",0,1)++IF(BA193="",0,1)+IF(BM193="",0,1)+IF(BQ193="",0,1)</f>
        <v>0</v>
      </c>
      <c r="S193" s="6" t="s">
        <v>572</v>
      </c>
      <c r="T193" s="28">
        <f>IFERROR(VLOOKUP(S193,'Начисление очков 2024'!$AA$4:$AB$69,2,FALSE),0)</f>
        <v>0</v>
      </c>
      <c r="U193" s="32" t="s">
        <v>572</v>
      </c>
      <c r="V193" s="31">
        <f>IFERROR(VLOOKUP(U193,'Начисление очков 2024'!$AA$4:$AB$69,2,FALSE),0)</f>
        <v>0</v>
      </c>
      <c r="W193" s="6" t="s">
        <v>572</v>
      </c>
      <c r="X193" s="28">
        <f>IFERROR(VLOOKUP(W193,'Начисление очков 2024'!$L$4:$M$69,2,FALSE),0)</f>
        <v>0</v>
      </c>
      <c r="Y193" s="32" t="s">
        <v>572</v>
      </c>
      <c r="Z193" s="31">
        <f>IFERROR(VLOOKUP(Y193,'Начисление очков 2024'!$AA$4:$AB$69,2,FALSE),0)</f>
        <v>0</v>
      </c>
      <c r="AA193" s="6" t="s">
        <v>572</v>
      </c>
      <c r="AB193" s="28">
        <f>ROUND(IFERROR(VLOOKUP(AA193,'Начисление очков 2024'!$L$4:$M$69,2,FALSE),0)/4,0)</f>
        <v>0</v>
      </c>
      <c r="AC193" s="32" t="s">
        <v>572</v>
      </c>
      <c r="AD193" s="31">
        <f>IFERROR(VLOOKUP(AC193,'Начисление очков 2024'!$AA$4:$AB$69,2,FALSE),0)</f>
        <v>0</v>
      </c>
      <c r="AE193" s="6" t="s">
        <v>572</v>
      </c>
      <c r="AF193" s="28">
        <f>IFERROR(VLOOKUP(AE193,'Начисление очков 2024'!$AA$4:$AB$69,2,FALSE),0)</f>
        <v>0</v>
      </c>
      <c r="AG193" s="32" t="s">
        <v>572</v>
      </c>
      <c r="AH193" s="31">
        <f>IFERROR(VLOOKUP(AG193,'Начисление очков 2024'!$Q$4:$R$69,2,FALSE),0)</f>
        <v>0</v>
      </c>
      <c r="AI193" s="6" t="s">
        <v>572</v>
      </c>
      <c r="AJ193" s="28">
        <f>IFERROR(VLOOKUP(AI193,'Начисление очков 2024'!$AA$4:$AB$69,2,FALSE),0)</f>
        <v>0</v>
      </c>
      <c r="AK193" s="32" t="s">
        <v>572</v>
      </c>
      <c r="AL193" s="31">
        <f>IFERROR(VLOOKUP(AK193,'Начисление очков 2024'!$AA$4:$AB$69,2,FALSE),0)</f>
        <v>0</v>
      </c>
      <c r="AM193" s="6" t="s">
        <v>572</v>
      </c>
      <c r="AN193" s="28">
        <f>IFERROR(VLOOKUP(AM193,'Начисление очков 2023'!$AF$4:$AG$69,2,FALSE),0)</f>
        <v>0</v>
      </c>
      <c r="AO193" s="32" t="s">
        <v>572</v>
      </c>
      <c r="AP193" s="31">
        <f>ROUND(IFERROR(VLOOKUP(AO193,'Начисление очков 2024'!$G$4:$H$69,2,FALSE),0)/4,0)</f>
        <v>0</v>
      </c>
      <c r="AQ193" s="6" t="s">
        <v>572</v>
      </c>
      <c r="AR193" s="28">
        <f>IFERROR(VLOOKUP(AQ193,'Начисление очков 2024'!$AA$4:$AB$69,2,FALSE),0)</f>
        <v>0</v>
      </c>
      <c r="AS193" s="32" t="s">
        <v>572</v>
      </c>
      <c r="AT193" s="31">
        <f>IFERROR(VLOOKUP(AS193,'Начисление очков 2024'!$G$4:$H$69,2,FALSE),0)</f>
        <v>0</v>
      </c>
      <c r="AU193" s="6" t="s">
        <v>572</v>
      </c>
      <c r="AV193" s="28">
        <f>IFERROR(VLOOKUP(AU193,'Начисление очков 2023'!$V$4:$W$69,2,FALSE),0)</f>
        <v>0</v>
      </c>
      <c r="AW193" s="32" t="s">
        <v>572</v>
      </c>
      <c r="AX193" s="31">
        <f>IFERROR(VLOOKUP(AW193,'Начисление очков 2024'!$Q$4:$R$69,2,FALSE),0)</f>
        <v>0</v>
      </c>
      <c r="AY193" s="6" t="s">
        <v>572</v>
      </c>
      <c r="AZ193" s="28">
        <f>IFERROR(VLOOKUP(AY193,'Начисление очков 2024'!$AA$4:$AB$69,2,FALSE),0)</f>
        <v>0</v>
      </c>
      <c r="BA193" s="32" t="s">
        <v>572</v>
      </c>
      <c r="BB193" s="31">
        <f>ROUND(IFERROR(VLOOKUP(BA193,'Начисление очков 2024'!$G$4:$H$69,2,FALSE),0)/4,0)</f>
        <v>0</v>
      </c>
      <c r="BC193" s="6" t="s">
        <v>572</v>
      </c>
      <c r="BD193" s="28">
        <f>IFERROR(VLOOKUP(BC193,'Начисление очков 2023'!$AA$4:$AB$69,2,FALSE),0)</f>
        <v>0</v>
      </c>
      <c r="BE193" s="32" t="s">
        <v>572</v>
      </c>
      <c r="BF193" s="31">
        <f>IFERROR(VLOOKUP(BE193,'Начисление очков 2024'!$G$4:$H$69,2,FALSE),0)</f>
        <v>0</v>
      </c>
      <c r="BG193" s="6" t="s">
        <v>572</v>
      </c>
      <c r="BH193" s="28">
        <f>IFERROR(VLOOKUP(BG193,'Начисление очков 2024'!$Q$4:$R$69,2,FALSE),0)</f>
        <v>0</v>
      </c>
      <c r="BI193" s="32" t="s">
        <v>572</v>
      </c>
      <c r="BJ193" s="31">
        <f>IFERROR(VLOOKUP(BI193,'Начисление очков 2024'!$AA$4:$AB$69,2,FALSE),0)</f>
        <v>0</v>
      </c>
      <c r="BK193" s="6" t="s">
        <v>572</v>
      </c>
      <c r="BL193" s="28">
        <f>IFERROR(VLOOKUP(BK193,'Начисление очков 2023'!$V$4:$W$69,2,FALSE),0)</f>
        <v>0</v>
      </c>
      <c r="BM193" s="32" t="s">
        <v>572</v>
      </c>
      <c r="BN193" s="31">
        <f>ROUND(IFERROR(VLOOKUP(BM193,'Начисление очков 2023'!$L$4:$M$69,2,FALSE),0)/4,0)</f>
        <v>0</v>
      </c>
      <c r="BO193" s="6" t="s">
        <v>572</v>
      </c>
      <c r="BP193" s="28">
        <f>IFERROR(VLOOKUP(BO193,'Начисление очков 2023'!$AA$4:$AB$69,2,FALSE),0)</f>
        <v>0</v>
      </c>
      <c r="BQ193" s="32" t="s">
        <v>572</v>
      </c>
      <c r="BR193" s="31">
        <f>ROUND(IFERROR(VLOOKUP(BQ193,'Начисление очков 2023'!$L$4:$M$69,2,FALSE),0)/4,0)</f>
        <v>0</v>
      </c>
      <c r="BS193" s="6" t="s">
        <v>572</v>
      </c>
      <c r="BT193" s="28">
        <f>IFERROR(VLOOKUP(BS193,'Начисление очков 2023'!$AA$4:$AB$69,2,FALSE),0)</f>
        <v>0</v>
      </c>
      <c r="BU193" s="32" t="s">
        <v>572</v>
      </c>
      <c r="BV193" s="31">
        <f>IFERROR(VLOOKUP(BU193,'Начисление очков 2023'!$L$4:$M$69,2,FALSE),0)</f>
        <v>0</v>
      </c>
      <c r="BW193" s="6" t="s">
        <v>572</v>
      </c>
      <c r="BX193" s="28">
        <f>IFERROR(VLOOKUP(BW193,'Начисление очков 2023'!$AA$4:$AB$69,2,FALSE),0)</f>
        <v>0</v>
      </c>
      <c r="BY193" s="32" t="s">
        <v>572</v>
      </c>
      <c r="BZ193" s="31">
        <f>IFERROR(VLOOKUP(BY193,'Начисление очков 2023'!$AF$4:$AG$69,2,FALSE),0)</f>
        <v>0</v>
      </c>
      <c r="CA193" s="6" t="s">
        <v>572</v>
      </c>
      <c r="CB193" s="28">
        <f>IFERROR(VLOOKUP(CA193,'Начисление очков 2023'!$V$4:$W$69,2,FALSE),0)</f>
        <v>0</v>
      </c>
      <c r="CC193" s="32" t="s">
        <v>572</v>
      </c>
      <c r="CD193" s="31">
        <f>IFERROR(VLOOKUP(CC193,'Начисление очков 2023'!$AA$4:$AB$69,2,FALSE),0)</f>
        <v>0</v>
      </c>
      <c r="CE193" s="47"/>
      <c r="CF193" s="96"/>
      <c r="CG193" s="32" t="s">
        <v>572</v>
      </c>
      <c r="CH193" s="31">
        <f>IFERROR(VLOOKUP(CG193,'Начисление очков 2023'!$AA$4:$AB$69,2,FALSE),0)</f>
        <v>0</v>
      </c>
      <c r="CI193" s="6" t="s">
        <v>572</v>
      </c>
      <c r="CJ193" s="28">
        <f>IFERROR(VLOOKUP(CI193,'Начисление очков 2023_1'!$B$4:$C$117,2,FALSE),0)</f>
        <v>0</v>
      </c>
      <c r="CK193" s="32" t="s">
        <v>572</v>
      </c>
      <c r="CL193" s="31">
        <f>IFERROR(VLOOKUP(CK193,'Начисление очков 2023'!$V$4:$W$69,2,FALSE),0)</f>
        <v>0</v>
      </c>
      <c r="CM193" s="6" t="s">
        <v>572</v>
      </c>
      <c r="CN193" s="28">
        <f>IFERROR(VLOOKUP(CM193,'Начисление очков 2023'!$AF$4:$AG$69,2,FALSE),0)</f>
        <v>0</v>
      </c>
      <c r="CO193" s="32" t="s">
        <v>572</v>
      </c>
      <c r="CP193" s="31">
        <f>IFERROR(VLOOKUP(CO193,'Начисление очков 2023'!$G$4:$H$69,2,FALSE),0)</f>
        <v>0</v>
      </c>
      <c r="CQ193" s="6" t="s">
        <v>572</v>
      </c>
      <c r="CR193" s="28">
        <f>IFERROR(VLOOKUP(CQ193,'Начисление очков 2023'!$AA$4:$AB$69,2,FALSE),0)</f>
        <v>0</v>
      </c>
      <c r="CS193" s="32" t="s">
        <v>572</v>
      </c>
      <c r="CT193" s="31">
        <f>IFERROR(VLOOKUP(CS193,'Начисление очков 2023'!$Q$4:$R$69,2,FALSE),0)</f>
        <v>0</v>
      </c>
      <c r="CU193" s="6" t="s">
        <v>572</v>
      </c>
      <c r="CV193" s="28">
        <f>IFERROR(VLOOKUP(CU193,'Начисление очков 2023'!$AF$4:$AG$69,2,FALSE),0)</f>
        <v>0</v>
      </c>
      <c r="CW193" s="32" t="s">
        <v>572</v>
      </c>
      <c r="CX193" s="31">
        <f>IFERROR(VLOOKUP(CW193,'Начисление очков 2023'!$AA$4:$AB$69,2,FALSE),0)</f>
        <v>0</v>
      </c>
      <c r="CY193" s="6" t="s">
        <v>572</v>
      </c>
      <c r="CZ193" s="28">
        <f>IFERROR(VLOOKUP(CY193,'Начисление очков 2023'!$AA$4:$AB$69,2,FALSE),0)</f>
        <v>0</v>
      </c>
      <c r="DA193" s="32" t="s">
        <v>572</v>
      </c>
      <c r="DB193" s="31">
        <f>IFERROR(VLOOKUP(DA193,'Начисление очков 2023'!$L$4:$M$69,2,FALSE),0)</f>
        <v>0</v>
      </c>
      <c r="DC193" s="6" t="s">
        <v>572</v>
      </c>
      <c r="DD193" s="28">
        <f>IFERROR(VLOOKUP(DC193,'Начисление очков 2023'!$L$4:$M$69,2,FALSE),0)</f>
        <v>0</v>
      </c>
      <c r="DE193" s="32" t="s">
        <v>572</v>
      </c>
      <c r="DF193" s="31">
        <f>IFERROR(VLOOKUP(DE193,'Начисление очков 2023'!$G$4:$H$69,2,FALSE),0)</f>
        <v>0</v>
      </c>
      <c r="DG193" s="6">
        <v>12</v>
      </c>
      <c r="DH193" s="28">
        <f>IFERROR(VLOOKUP(DG193,'Начисление очков 2023'!$AA$4:$AB$69,2,FALSE),0)</f>
        <v>8</v>
      </c>
      <c r="DI193" s="32" t="s">
        <v>572</v>
      </c>
      <c r="DJ193" s="31">
        <f>IFERROR(VLOOKUP(DI193,'Начисление очков 2023'!$AF$4:$AG$69,2,FALSE),0)</f>
        <v>0</v>
      </c>
      <c r="DK193" s="6" t="s">
        <v>572</v>
      </c>
      <c r="DL193" s="28">
        <f>IFERROR(VLOOKUP(DK193,'Начисление очков 2023'!$V$4:$W$69,2,FALSE),0)</f>
        <v>0</v>
      </c>
      <c r="DM193" s="32" t="s">
        <v>572</v>
      </c>
      <c r="DN193" s="31">
        <f>IFERROR(VLOOKUP(DM193,'Начисление очков 2023'!$Q$4:$R$69,2,FALSE),0)</f>
        <v>0</v>
      </c>
      <c r="DO193" s="6" t="s">
        <v>572</v>
      </c>
      <c r="DP193" s="28">
        <f>IFERROR(VLOOKUP(DO193,'Начисление очков 2023'!$AA$4:$AB$69,2,FALSE),0)</f>
        <v>0</v>
      </c>
      <c r="DQ193" s="32" t="s">
        <v>572</v>
      </c>
      <c r="DR193" s="31">
        <f>IFERROR(VLOOKUP(DQ193,'Начисление очков 2023'!$AA$4:$AB$69,2,FALSE),0)</f>
        <v>0</v>
      </c>
      <c r="DS193" s="6" t="s">
        <v>572</v>
      </c>
      <c r="DT193" s="28">
        <f>IFERROR(VLOOKUP(DS193,'Начисление очков 2023'!$AA$4:$AB$69,2,FALSE),0)</f>
        <v>0</v>
      </c>
      <c r="DU193" s="32" t="s">
        <v>572</v>
      </c>
      <c r="DV193" s="31">
        <f>IFERROR(VLOOKUP(DU193,'Начисление очков 2023'!$AF$4:$AG$69,2,FALSE),0)</f>
        <v>0</v>
      </c>
      <c r="DW193" s="6" t="s">
        <v>572</v>
      </c>
      <c r="DX193" s="28">
        <f>IFERROR(VLOOKUP(DW193,'Начисление очков 2023'!$AA$4:$AB$69,2,FALSE),0)</f>
        <v>0</v>
      </c>
      <c r="DY193" s="32" t="s">
        <v>572</v>
      </c>
      <c r="DZ193" s="31">
        <f>IFERROR(VLOOKUP(DY193,'Начисление очков 2023'!$B$4:$C$69,2,FALSE),0)</f>
        <v>0</v>
      </c>
      <c r="EA193" s="6">
        <v>16</v>
      </c>
      <c r="EB193" s="28">
        <f>IFERROR(VLOOKUP(EA193,'Начисление очков 2023'!$AA$4:$AB$69,2,FALSE),0)</f>
        <v>7</v>
      </c>
      <c r="EC193" s="32" t="s">
        <v>572</v>
      </c>
      <c r="ED193" s="31">
        <f>IFERROR(VLOOKUP(EC193,'Начисление очков 2023'!$V$4:$W$69,2,FALSE),0)</f>
        <v>0</v>
      </c>
      <c r="EE193" s="6" t="s">
        <v>572</v>
      </c>
      <c r="EF193" s="28">
        <f>IFERROR(VLOOKUP(EE193,'Начисление очков 2023'!$AA$4:$AB$69,2,FALSE),0)</f>
        <v>0</v>
      </c>
      <c r="EG193" s="32" t="s">
        <v>572</v>
      </c>
      <c r="EH193" s="31">
        <f>IFERROR(VLOOKUP(EG193,'Начисление очков 2023'!$AA$4:$AB$69,2,FALSE),0)</f>
        <v>0</v>
      </c>
      <c r="EI193" s="6" t="s">
        <v>572</v>
      </c>
      <c r="EJ193" s="28">
        <f>IFERROR(VLOOKUP(EI193,'Начисление очков 2023'!$G$4:$H$69,2,FALSE),0)</f>
        <v>0</v>
      </c>
      <c r="EK193" s="32" t="s">
        <v>572</v>
      </c>
      <c r="EL193" s="31">
        <f>IFERROR(VLOOKUP(EK193,'Начисление очков 2023'!$V$4:$W$69,2,FALSE),0)</f>
        <v>0</v>
      </c>
      <c r="EM193" s="6" t="s">
        <v>572</v>
      </c>
      <c r="EN193" s="28">
        <f>IFERROR(VLOOKUP(EM193,'Начисление очков 2023'!$B$4:$C$101,2,FALSE),0)</f>
        <v>0</v>
      </c>
      <c r="EO193" s="32" t="s">
        <v>572</v>
      </c>
      <c r="EP193" s="31">
        <f>IFERROR(VLOOKUP(EO193,'Начисление очков 2023'!$AA$4:$AB$69,2,FALSE),0)</f>
        <v>0</v>
      </c>
      <c r="EQ193" s="6">
        <v>9</v>
      </c>
      <c r="ER193" s="28">
        <f>IFERROR(VLOOKUP(EQ193,'Начисление очков 2023'!$AF$4:$AG$69,2,FALSE),0)</f>
        <v>7</v>
      </c>
      <c r="ES193" s="32">
        <v>89</v>
      </c>
      <c r="ET193" s="31">
        <f>IFERROR(VLOOKUP(ES193,'Начисление очков 2023'!$B$4:$C$101,2,FALSE),0)</f>
        <v>5</v>
      </c>
      <c r="EU193" s="6" t="s">
        <v>572</v>
      </c>
      <c r="EV193" s="28">
        <f>IFERROR(VLOOKUP(EU193,'Начисление очков 2023'!$G$4:$H$69,2,FALSE),0)</f>
        <v>0</v>
      </c>
      <c r="EW193" s="32">
        <v>12</v>
      </c>
      <c r="EX193" s="31">
        <f>IFERROR(VLOOKUP(EW193,'Начисление очков 2023'!$AA$4:$AB$69,2,FALSE),0)</f>
        <v>8</v>
      </c>
      <c r="EY193" s="6" t="s">
        <v>572</v>
      </c>
      <c r="EZ193" s="28">
        <f>IFERROR(VLOOKUP(EY193,'Начисление очков 2023'!$AA$4:$AB$69,2,FALSE),0)</f>
        <v>0</v>
      </c>
      <c r="FA193" s="32" t="s">
        <v>572</v>
      </c>
      <c r="FB193" s="31">
        <f>IFERROR(VLOOKUP(FA193,'Начисление очков 2023'!$L$4:$M$69,2,FALSE),0)</f>
        <v>0</v>
      </c>
      <c r="FC193" s="6" t="s">
        <v>572</v>
      </c>
      <c r="FD193" s="28">
        <f>IFERROR(VLOOKUP(FC193,'Начисление очков 2023'!$AF$4:$AG$69,2,FALSE),0)</f>
        <v>0</v>
      </c>
      <c r="FE193" s="32">
        <v>24</v>
      </c>
      <c r="FF193" s="31">
        <f>IFERROR(VLOOKUP(FE193,'Начисление очков 2023'!$AA$4:$AB$69,2,FALSE),0)</f>
        <v>3</v>
      </c>
      <c r="FG193" s="6" t="s">
        <v>572</v>
      </c>
      <c r="FH193" s="28">
        <f>IFERROR(VLOOKUP(FG193,'Начисление очков 2023'!$G$4:$H$69,2,FALSE),0)</f>
        <v>0</v>
      </c>
      <c r="FI193" s="32">
        <v>16</v>
      </c>
      <c r="FJ193" s="31">
        <f>IFERROR(VLOOKUP(FI193,'Начисление очков 2023'!$AA$4:$AB$69,2,FALSE),0)</f>
        <v>7</v>
      </c>
      <c r="FK193" s="6" t="s">
        <v>572</v>
      </c>
      <c r="FL193" s="28">
        <f>IFERROR(VLOOKUP(FK193,'Начисление очков 2023'!$AA$4:$AB$69,2,FALSE),0)</f>
        <v>0</v>
      </c>
      <c r="FM193" s="32" t="s">
        <v>572</v>
      </c>
      <c r="FN193" s="31">
        <f>IFERROR(VLOOKUP(FM193,'Начисление очков 2023'!$AA$4:$AB$69,2,FALSE),0)</f>
        <v>0</v>
      </c>
      <c r="FO193" s="6" t="s">
        <v>572</v>
      </c>
      <c r="FP193" s="28">
        <f>IFERROR(VLOOKUP(FO193,'Начисление очков 2023'!$AF$4:$AG$69,2,FALSE),0)</f>
        <v>0</v>
      </c>
      <c r="FQ193" s="109">
        <v>183</v>
      </c>
      <c r="FR193" s="110">
        <v>1</v>
      </c>
      <c r="FS193" s="110"/>
      <c r="FT193" s="109">
        <v>3</v>
      </c>
      <c r="FU193" s="111"/>
      <c r="FV193" s="108">
        <v>45</v>
      </c>
      <c r="FW193" s="106">
        <v>0</v>
      </c>
      <c r="FX193" s="107" t="s">
        <v>563</v>
      </c>
      <c r="FY193" s="108">
        <v>45</v>
      </c>
      <c r="FZ193" s="127" t="s">
        <v>572</v>
      </c>
      <c r="GA193" s="121">
        <f>IFERROR(VLOOKUP(FZ193,'Начисление очков 2023'!$AA$4:$AB$69,2,FALSE),0)</f>
        <v>0</v>
      </c>
    </row>
    <row r="194" spans="1:183" ht="15.95" customHeight="1" x14ac:dyDescent="0.25">
      <c r="B194" s="6" t="str">
        <f>IFERROR(INDEX('Ласт турнир'!$A$1:$A$96,MATCH($D194,'Ласт турнир'!$B$1:$B$96,0)),"")</f>
        <v/>
      </c>
      <c r="D194" s="39" t="s">
        <v>407</v>
      </c>
      <c r="E194" s="40">
        <f>E193+1</f>
        <v>185</v>
      </c>
      <c r="F194" s="59">
        <f>IF(FQ194=0," ",IF(FQ194-E194=0," ",FQ194-E194))</f>
        <v>-1</v>
      </c>
      <c r="G194" s="44"/>
      <c r="H194" s="54">
        <v>3</v>
      </c>
      <c r="I194" s="134"/>
      <c r="J194" s="139">
        <f>AB194+AP194+BB194+BN194+BR194+SUMPRODUCT(LARGE((T194,V194,X194,Z194,AD194,AF194,AH194,AJ194,AL194,AN194,AR194,AT194,AV194,AX194,AZ194,BD194,BF194,BH194,BJ194,BL194,BP194,BT194,BV194,BX194,BZ194,CB194,CD194,CF194,CH194,CJ194,CL194,CN194,CP194,CR194,CT194,CV194,CX194,CZ194,DB194,DD194,DF194,DH194,DJ194,DL194,DN194,DP194,DR194,DT194,DV194,DX194,DZ194,EB194,ED194,EF194,EH194,EJ194,EL194,EN194,EP194,ER194,ET194,EV194,EX194,EZ194,FB194,FD194,FF194,FH194,FJ194,FL194,FN194,FP194),{1,2,3,4,5,6,7,8}))</f>
        <v>45</v>
      </c>
      <c r="K194" s="135">
        <f>J194-FV194</f>
        <v>0</v>
      </c>
      <c r="L194" s="140" t="str">
        <f>IF(SUMIF(S194:FP194,"&lt;0")&lt;&gt;0,SUMIF(S194:FP194,"&lt;0")*(-1)," ")</f>
        <v xml:space="preserve"> </v>
      </c>
      <c r="M194" s="141">
        <f>T194+V194+X194+Z194+AB194+AD194+AF194+AH194+AJ194+AL194+AN194+AP194+AR194+AT194+AV194+AX194+AZ194+BB194+BD194+BF194+BH194+BJ194+BL194+BN194+BP194+BR194+BT194+BV194+BX194+BZ194+CB194+CD194+CF194+CH194+CJ194+CL194+CN194+CP194+CR194+CT194+CV194+CX194+CZ194+DB194+DD194+DF194+DH194+DJ194+DL194+DN194+DP194+DR194+DT194+DV194+DX194+DZ194+EB194+ED194+EF194+EH194+EJ194+EL194+EN194+EP194+ER194+ET194+EV194+EX194+EZ194+FB194+FD194+FF194+FH194+FJ194+FL194+FN194+FP194</f>
        <v>49</v>
      </c>
      <c r="N194" s="135">
        <f>M194-FY194</f>
        <v>0</v>
      </c>
      <c r="O194" s="136">
        <f>ROUNDUP(COUNTIF(S194:FP194,"&gt; 0")/2,0)</f>
        <v>11</v>
      </c>
      <c r="P194" s="142">
        <f>IF(O194=0,"-",IF(O194-R194&gt;8,J194/(8+R194),J194/O194))</f>
        <v>5.625</v>
      </c>
      <c r="Q194" s="145">
        <f>IF(OR(M194=0,O194=0),"-",M194/O194)</f>
        <v>4.4545454545454541</v>
      </c>
      <c r="R194" s="150">
        <f>+IF(AA194="",0,1)+IF(AO194="",0,1)++IF(BA194="",0,1)+IF(BM194="",0,1)+IF(BQ194="",0,1)</f>
        <v>0</v>
      </c>
      <c r="S194" s="6" t="s">
        <v>572</v>
      </c>
      <c r="T194" s="28">
        <f>IFERROR(VLOOKUP(S194,'Начисление очков 2024'!$AA$4:$AB$69,2,FALSE),0)</f>
        <v>0</v>
      </c>
      <c r="U194" s="32" t="s">
        <v>572</v>
      </c>
      <c r="V194" s="31">
        <f>IFERROR(VLOOKUP(U194,'Начисление очков 2024'!$AA$4:$AB$69,2,FALSE),0)</f>
        <v>0</v>
      </c>
      <c r="W194" s="6" t="s">
        <v>572</v>
      </c>
      <c r="X194" s="28">
        <f>IFERROR(VLOOKUP(W194,'Начисление очков 2024'!$L$4:$M$69,2,FALSE),0)</f>
        <v>0</v>
      </c>
      <c r="Y194" s="32" t="s">
        <v>572</v>
      </c>
      <c r="Z194" s="31">
        <f>IFERROR(VLOOKUP(Y194,'Начисление очков 2024'!$AA$4:$AB$69,2,FALSE),0)</f>
        <v>0</v>
      </c>
      <c r="AA194" s="6" t="s">
        <v>572</v>
      </c>
      <c r="AB194" s="28">
        <f>ROUND(IFERROR(VLOOKUP(AA194,'Начисление очков 2024'!$L$4:$M$69,2,FALSE),0)/4,0)</f>
        <v>0</v>
      </c>
      <c r="AC194" s="32" t="s">
        <v>572</v>
      </c>
      <c r="AD194" s="31">
        <f>IFERROR(VLOOKUP(AC194,'Начисление очков 2024'!$AA$4:$AB$69,2,FALSE),0)</f>
        <v>0</v>
      </c>
      <c r="AE194" s="6" t="s">
        <v>572</v>
      </c>
      <c r="AF194" s="28">
        <f>IFERROR(VLOOKUP(AE194,'Начисление очков 2024'!$AA$4:$AB$69,2,FALSE),0)</f>
        <v>0</v>
      </c>
      <c r="AG194" s="32" t="s">
        <v>572</v>
      </c>
      <c r="AH194" s="31">
        <f>IFERROR(VLOOKUP(AG194,'Начисление очков 2024'!$Q$4:$R$69,2,FALSE),0)</f>
        <v>0</v>
      </c>
      <c r="AI194" s="6" t="s">
        <v>572</v>
      </c>
      <c r="AJ194" s="28">
        <f>IFERROR(VLOOKUP(AI194,'Начисление очков 2024'!$AA$4:$AB$69,2,FALSE),0)</f>
        <v>0</v>
      </c>
      <c r="AK194" s="32" t="s">
        <v>572</v>
      </c>
      <c r="AL194" s="31">
        <f>IFERROR(VLOOKUP(AK194,'Начисление очков 2024'!$AA$4:$AB$69,2,FALSE),0)</f>
        <v>0</v>
      </c>
      <c r="AM194" s="6">
        <v>10</v>
      </c>
      <c r="AN194" s="28">
        <f>IFERROR(VLOOKUP(AM194,'Начисление очков 2023'!$AF$4:$AG$69,2,FALSE),0)</f>
        <v>6</v>
      </c>
      <c r="AO194" s="32" t="s">
        <v>572</v>
      </c>
      <c r="AP194" s="31">
        <f>ROUND(IFERROR(VLOOKUP(AO194,'Начисление очков 2024'!$G$4:$H$69,2,FALSE),0)/4,0)</f>
        <v>0</v>
      </c>
      <c r="AQ194" s="6" t="s">
        <v>572</v>
      </c>
      <c r="AR194" s="28">
        <f>IFERROR(VLOOKUP(AQ194,'Начисление очков 2024'!$AA$4:$AB$69,2,FALSE),0)</f>
        <v>0</v>
      </c>
      <c r="AS194" s="32" t="s">
        <v>572</v>
      </c>
      <c r="AT194" s="31">
        <f>IFERROR(VLOOKUP(AS194,'Начисление очков 2024'!$G$4:$H$69,2,FALSE),0)</f>
        <v>0</v>
      </c>
      <c r="AU194" s="6">
        <v>24</v>
      </c>
      <c r="AV194" s="28">
        <f>IFERROR(VLOOKUP(AU194,'Начисление очков 2023'!$V$4:$W$69,2,FALSE),0)</f>
        <v>7</v>
      </c>
      <c r="AW194" s="32" t="s">
        <v>572</v>
      </c>
      <c r="AX194" s="31">
        <f>IFERROR(VLOOKUP(AW194,'Начисление очков 2024'!$Q$4:$R$69,2,FALSE),0)</f>
        <v>0</v>
      </c>
      <c r="AY194" s="6" t="s">
        <v>572</v>
      </c>
      <c r="AZ194" s="28">
        <f>IFERROR(VLOOKUP(AY194,'Начисление очков 2024'!$AA$4:$AB$69,2,FALSE),0)</f>
        <v>0</v>
      </c>
      <c r="BA194" s="32" t="s">
        <v>572</v>
      </c>
      <c r="BB194" s="31">
        <f>ROUND(IFERROR(VLOOKUP(BA194,'Начисление очков 2024'!$G$4:$H$69,2,FALSE),0)/4,0)</f>
        <v>0</v>
      </c>
      <c r="BC194" s="6" t="s">
        <v>572</v>
      </c>
      <c r="BD194" s="28">
        <f>IFERROR(VLOOKUP(BC194,'Начисление очков 2023'!$AA$4:$AB$69,2,FALSE),0)</f>
        <v>0</v>
      </c>
      <c r="BE194" s="32" t="s">
        <v>572</v>
      </c>
      <c r="BF194" s="31">
        <f>IFERROR(VLOOKUP(BE194,'Начисление очков 2024'!$G$4:$H$69,2,FALSE),0)</f>
        <v>0</v>
      </c>
      <c r="BG194" s="6" t="s">
        <v>572</v>
      </c>
      <c r="BH194" s="28">
        <f>IFERROR(VLOOKUP(BG194,'Начисление очков 2024'!$Q$4:$R$69,2,FALSE),0)</f>
        <v>0</v>
      </c>
      <c r="BI194" s="32" t="s">
        <v>572</v>
      </c>
      <c r="BJ194" s="31">
        <f>IFERROR(VLOOKUP(BI194,'Начисление очков 2024'!$AA$4:$AB$69,2,FALSE),0)</f>
        <v>0</v>
      </c>
      <c r="BK194" s="6" t="s">
        <v>572</v>
      </c>
      <c r="BL194" s="28">
        <f>IFERROR(VLOOKUP(BK194,'Начисление очков 2023'!$V$4:$W$69,2,FALSE),0)</f>
        <v>0</v>
      </c>
      <c r="BM194" s="32" t="s">
        <v>572</v>
      </c>
      <c r="BN194" s="31">
        <f>ROUND(IFERROR(VLOOKUP(BM194,'Начисление очков 2023'!$L$4:$M$69,2,FALSE),0)/4,0)</f>
        <v>0</v>
      </c>
      <c r="BO194" s="6">
        <v>16</v>
      </c>
      <c r="BP194" s="28">
        <f>IFERROR(VLOOKUP(BO194,'Начисление очков 2023'!$AA$4:$AB$69,2,FALSE),0)</f>
        <v>7</v>
      </c>
      <c r="BQ194" s="32" t="s">
        <v>572</v>
      </c>
      <c r="BR194" s="31">
        <f>ROUND(IFERROR(VLOOKUP(BQ194,'Начисление очков 2023'!$L$4:$M$69,2,FALSE),0)/4,0)</f>
        <v>0</v>
      </c>
      <c r="BS194" s="6" t="s">
        <v>572</v>
      </c>
      <c r="BT194" s="28">
        <f>IFERROR(VLOOKUP(BS194,'Начисление очков 2023'!$AA$4:$AB$69,2,FALSE),0)</f>
        <v>0</v>
      </c>
      <c r="BU194" s="32" t="s">
        <v>572</v>
      </c>
      <c r="BV194" s="31">
        <f>IFERROR(VLOOKUP(BU194,'Начисление очков 2023'!$L$4:$M$69,2,FALSE),0)</f>
        <v>0</v>
      </c>
      <c r="BW194" s="6" t="s">
        <v>572</v>
      </c>
      <c r="BX194" s="28">
        <f>IFERROR(VLOOKUP(BW194,'Начисление очков 2023'!$AA$4:$AB$69,2,FALSE),0)</f>
        <v>0</v>
      </c>
      <c r="BY194" s="32" t="s">
        <v>572</v>
      </c>
      <c r="BZ194" s="31">
        <f>IFERROR(VLOOKUP(BY194,'Начисление очков 2023'!$AF$4:$AG$69,2,FALSE),0)</f>
        <v>0</v>
      </c>
      <c r="CA194" s="6" t="s">
        <v>572</v>
      </c>
      <c r="CB194" s="28">
        <f>IFERROR(VLOOKUP(CA194,'Начисление очков 2023'!$V$4:$W$69,2,FALSE),0)</f>
        <v>0</v>
      </c>
      <c r="CC194" s="32" t="s">
        <v>572</v>
      </c>
      <c r="CD194" s="31">
        <f>IFERROR(VLOOKUP(CC194,'Начисление очков 2023'!$AA$4:$AB$69,2,FALSE),0)</f>
        <v>0</v>
      </c>
      <c r="CE194" s="47"/>
      <c r="CF194" s="96"/>
      <c r="CG194" s="32" t="s">
        <v>572</v>
      </c>
      <c r="CH194" s="31">
        <f>IFERROR(VLOOKUP(CG194,'Начисление очков 2023'!$AA$4:$AB$69,2,FALSE),0)</f>
        <v>0</v>
      </c>
      <c r="CI194" s="6" t="s">
        <v>572</v>
      </c>
      <c r="CJ194" s="28">
        <f>IFERROR(VLOOKUP(CI194,'Начисление очков 2023_1'!$B$4:$C$117,2,FALSE),0)</f>
        <v>0</v>
      </c>
      <c r="CK194" s="32">
        <v>36</v>
      </c>
      <c r="CL194" s="31">
        <f>IFERROR(VLOOKUP(CK194,'Начисление очков 2023'!$V$4:$W$69,2,FALSE),0)</f>
        <v>3</v>
      </c>
      <c r="CM194" s="6" t="s">
        <v>572</v>
      </c>
      <c r="CN194" s="28">
        <f>IFERROR(VLOOKUP(CM194,'Начисление очков 2023'!$AF$4:$AG$69,2,FALSE),0)</f>
        <v>0</v>
      </c>
      <c r="CO194" s="32" t="s">
        <v>572</v>
      </c>
      <c r="CP194" s="31">
        <f>IFERROR(VLOOKUP(CO194,'Начисление очков 2023'!$G$4:$H$69,2,FALSE),0)</f>
        <v>0</v>
      </c>
      <c r="CQ194" s="6" t="s">
        <v>572</v>
      </c>
      <c r="CR194" s="28">
        <f>IFERROR(VLOOKUP(CQ194,'Начисление очков 2023'!$AA$4:$AB$69,2,FALSE),0)</f>
        <v>0</v>
      </c>
      <c r="CS194" s="32" t="s">
        <v>572</v>
      </c>
      <c r="CT194" s="31">
        <f>IFERROR(VLOOKUP(CS194,'Начисление очков 2023'!$Q$4:$R$69,2,FALSE),0)</f>
        <v>0</v>
      </c>
      <c r="CU194" s="6" t="s">
        <v>572</v>
      </c>
      <c r="CV194" s="28">
        <f>IFERROR(VLOOKUP(CU194,'Начисление очков 2023'!$AF$4:$AG$69,2,FALSE),0)</f>
        <v>0</v>
      </c>
      <c r="CW194" s="32" t="s">
        <v>572</v>
      </c>
      <c r="CX194" s="31">
        <f>IFERROR(VLOOKUP(CW194,'Начисление очков 2023'!$AA$4:$AB$69,2,FALSE),0)</f>
        <v>0</v>
      </c>
      <c r="CY194" s="6" t="s">
        <v>572</v>
      </c>
      <c r="CZ194" s="28">
        <f>IFERROR(VLOOKUP(CY194,'Начисление очков 2023'!$AA$4:$AB$69,2,FALSE),0)</f>
        <v>0</v>
      </c>
      <c r="DA194" s="32" t="s">
        <v>572</v>
      </c>
      <c r="DB194" s="31">
        <f>IFERROR(VLOOKUP(DA194,'Начисление очков 2023'!$L$4:$M$69,2,FALSE),0)</f>
        <v>0</v>
      </c>
      <c r="DC194" s="6">
        <v>36</v>
      </c>
      <c r="DD194" s="28">
        <f>IFERROR(VLOOKUP(DC194,'Начисление очков 2023'!$L$4:$M$69,2,FALSE),0)</f>
        <v>5</v>
      </c>
      <c r="DE194" s="32" t="s">
        <v>572</v>
      </c>
      <c r="DF194" s="31">
        <f>IFERROR(VLOOKUP(DE194,'Начисление очков 2023'!$G$4:$H$69,2,FALSE),0)</f>
        <v>0</v>
      </c>
      <c r="DG194" s="6" t="s">
        <v>572</v>
      </c>
      <c r="DH194" s="28">
        <f>IFERROR(VLOOKUP(DG194,'Начисление очков 2023'!$AA$4:$AB$69,2,FALSE),0)</f>
        <v>0</v>
      </c>
      <c r="DI194" s="32">
        <v>12</v>
      </c>
      <c r="DJ194" s="31">
        <f>IFERROR(VLOOKUP(DI194,'Начисление очков 2023'!$AF$4:$AG$69,2,FALSE),0)</f>
        <v>5</v>
      </c>
      <c r="DK194" s="6" t="s">
        <v>572</v>
      </c>
      <c r="DL194" s="28">
        <f>IFERROR(VLOOKUP(DK194,'Начисление очков 2023'!$V$4:$W$69,2,FALSE),0)</f>
        <v>0</v>
      </c>
      <c r="DM194" s="32">
        <v>64</v>
      </c>
      <c r="DN194" s="31">
        <f>IFERROR(VLOOKUP(DM194,'Начисление очков 2023'!$Q$4:$R$69,2,FALSE),0)</f>
        <v>1</v>
      </c>
      <c r="DO194" s="6" t="s">
        <v>572</v>
      </c>
      <c r="DP194" s="28">
        <f>IFERROR(VLOOKUP(DO194,'Начисление очков 2023'!$AA$4:$AB$69,2,FALSE),0)</f>
        <v>0</v>
      </c>
      <c r="DQ194" s="32" t="s">
        <v>572</v>
      </c>
      <c r="DR194" s="31">
        <f>IFERROR(VLOOKUP(DQ194,'Начисление очков 2023'!$AA$4:$AB$69,2,FALSE),0)</f>
        <v>0</v>
      </c>
      <c r="DS194" s="6">
        <v>20</v>
      </c>
      <c r="DT194" s="28">
        <f>IFERROR(VLOOKUP(DS194,'Начисление очков 2023'!$AA$4:$AB$69,2,FALSE),0)</f>
        <v>4</v>
      </c>
      <c r="DU194" s="32" t="s">
        <v>572</v>
      </c>
      <c r="DV194" s="31">
        <f>IFERROR(VLOOKUP(DU194,'Начисление очков 2023'!$AF$4:$AG$69,2,FALSE),0)</f>
        <v>0</v>
      </c>
      <c r="DW194" s="6" t="s">
        <v>572</v>
      </c>
      <c r="DX194" s="28">
        <f>IFERROR(VLOOKUP(DW194,'Начисление очков 2023'!$AA$4:$AB$69,2,FALSE),0)</f>
        <v>0</v>
      </c>
      <c r="DY194" s="32" t="s">
        <v>572</v>
      </c>
      <c r="DZ194" s="31">
        <f>IFERROR(VLOOKUP(DY194,'Начисление очков 2023'!$B$4:$C$69,2,FALSE),0)</f>
        <v>0</v>
      </c>
      <c r="EA194" s="6" t="s">
        <v>572</v>
      </c>
      <c r="EB194" s="28">
        <f>IFERROR(VLOOKUP(EA194,'Начисление очков 2023'!$AA$4:$AB$69,2,FALSE),0)</f>
        <v>0</v>
      </c>
      <c r="EC194" s="32" t="s">
        <v>572</v>
      </c>
      <c r="ED194" s="31">
        <f>IFERROR(VLOOKUP(EC194,'Начисление очков 2023'!$V$4:$W$69,2,FALSE),0)</f>
        <v>0</v>
      </c>
      <c r="EE194" s="6">
        <v>32</v>
      </c>
      <c r="EF194" s="28">
        <f>IFERROR(VLOOKUP(EE194,'Начисление очков 2023'!$AA$4:$AB$69,2,FALSE),0)</f>
        <v>2</v>
      </c>
      <c r="EG194" s="32" t="s">
        <v>572</v>
      </c>
      <c r="EH194" s="31">
        <f>IFERROR(VLOOKUP(EG194,'Начисление очков 2023'!$AA$4:$AB$69,2,FALSE),0)</f>
        <v>0</v>
      </c>
      <c r="EI194" s="6" t="s">
        <v>572</v>
      </c>
      <c r="EJ194" s="28">
        <f>IFERROR(VLOOKUP(EI194,'Начисление очков 2023'!$G$4:$H$69,2,FALSE),0)</f>
        <v>0</v>
      </c>
      <c r="EK194" s="32" t="s">
        <v>572</v>
      </c>
      <c r="EL194" s="31">
        <f>IFERROR(VLOOKUP(EK194,'Начисление очков 2023'!$V$4:$W$69,2,FALSE),0)</f>
        <v>0</v>
      </c>
      <c r="EM194" s="6" t="s">
        <v>572</v>
      </c>
      <c r="EN194" s="28">
        <f>IFERROR(VLOOKUP(EM194,'Начисление очков 2023'!$B$4:$C$101,2,FALSE),0)</f>
        <v>0</v>
      </c>
      <c r="EO194" s="32" t="s">
        <v>572</v>
      </c>
      <c r="EP194" s="31">
        <f>IFERROR(VLOOKUP(EO194,'Начисление очков 2023'!$AA$4:$AB$69,2,FALSE),0)</f>
        <v>0</v>
      </c>
      <c r="EQ194" s="6">
        <v>28</v>
      </c>
      <c r="ER194" s="28">
        <f>IFERROR(VLOOKUP(EQ194,'Начисление очков 2023'!$AF$4:$AG$69,2,FALSE),0)</f>
        <v>1</v>
      </c>
      <c r="ES194" s="32">
        <v>77</v>
      </c>
      <c r="ET194" s="31">
        <f>IFERROR(VLOOKUP(ES194,'Начисление очков 2023'!$B$4:$C$101,2,FALSE),0)</f>
        <v>8</v>
      </c>
      <c r="EU194" s="6" t="s">
        <v>572</v>
      </c>
      <c r="EV194" s="28">
        <f>IFERROR(VLOOKUP(EU194,'Начисление очков 2023'!$G$4:$H$69,2,FALSE),0)</f>
        <v>0</v>
      </c>
      <c r="EW194" s="32" t="s">
        <v>572</v>
      </c>
      <c r="EX194" s="31">
        <f>IFERROR(VLOOKUP(EW194,'Начисление очков 2023'!$AA$4:$AB$69,2,FALSE),0)</f>
        <v>0</v>
      </c>
      <c r="EY194" s="6" t="s">
        <v>572</v>
      </c>
      <c r="EZ194" s="28">
        <f>IFERROR(VLOOKUP(EY194,'Начисление очков 2023'!$AA$4:$AB$69,2,FALSE),0)</f>
        <v>0</v>
      </c>
      <c r="FA194" s="32" t="s">
        <v>572</v>
      </c>
      <c r="FB194" s="31">
        <f>IFERROR(VLOOKUP(FA194,'Начисление очков 2023'!$L$4:$M$69,2,FALSE),0)</f>
        <v>0</v>
      </c>
      <c r="FC194" s="6" t="s">
        <v>572</v>
      </c>
      <c r="FD194" s="28">
        <f>IFERROR(VLOOKUP(FC194,'Начисление очков 2023'!$AF$4:$AG$69,2,FALSE),0)</f>
        <v>0</v>
      </c>
      <c r="FE194" s="32" t="s">
        <v>572</v>
      </c>
      <c r="FF194" s="31">
        <f>IFERROR(VLOOKUP(FE194,'Начисление очков 2023'!$AA$4:$AB$69,2,FALSE),0)</f>
        <v>0</v>
      </c>
      <c r="FG194" s="6" t="s">
        <v>572</v>
      </c>
      <c r="FH194" s="28">
        <f>IFERROR(VLOOKUP(FG194,'Начисление очков 2023'!$G$4:$H$69,2,FALSE),0)</f>
        <v>0</v>
      </c>
      <c r="FI194" s="32" t="s">
        <v>572</v>
      </c>
      <c r="FJ194" s="31">
        <f>IFERROR(VLOOKUP(FI194,'Начисление очков 2023'!$AA$4:$AB$69,2,FALSE),0)</f>
        <v>0</v>
      </c>
      <c r="FK194" s="6" t="s">
        <v>572</v>
      </c>
      <c r="FL194" s="28">
        <f>IFERROR(VLOOKUP(FK194,'Начисление очков 2023'!$AA$4:$AB$69,2,FALSE),0)</f>
        <v>0</v>
      </c>
      <c r="FM194" s="32" t="s">
        <v>572</v>
      </c>
      <c r="FN194" s="31">
        <f>IFERROR(VLOOKUP(FM194,'Начисление очков 2023'!$AA$4:$AB$69,2,FALSE),0)</f>
        <v>0</v>
      </c>
      <c r="FO194" s="6" t="s">
        <v>572</v>
      </c>
      <c r="FP194" s="28">
        <f>IFERROR(VLOOKUP(FO194,'Начисление очков 2023'!$AF$4:$AG$69,2,FALSE),0)</f>
        <v>0</v>
      </c>
      <c r="FQ194" s="109">
        <v>184</v>
      </c>
      <c r="FR194" s="110">
        <v>1</v>
      </c>
      <c r="FS194" s="110"/>
      <c r="FT194" s="109">
        <v>3</v>
      </c>
      <c r="FU194" s="111"/>
      <c r="FV194" s="108">
        <v>45</v>
      </c>
      <c r="FW194" s="106">
        <v>0</v>
      </c>
      <c r="FX194" s="107" t="s">
        <v>563</v>
      </c>
      <c r="FY194" s="108">
        <v>49</v>
      </c>
      <c r="FZ194" s="127" t="s">
        <v>572</v>
      </c>
      <c r="GA194" s="121">
        <f>IFERROR(VLOOKUP(FZ194,'Начисление очков 2023'!$AA$4:$AB$69,2,FALSE),0)</f>
        <v>0</v>
      </c>
    </row>
    <row r="195" spans="1:183" ht="15.95" customHeight="1" x14ac:dyDescent="0.25">
      <c r="B195" s="6" t="str">
        <f>IFERROR(INDEX('Ласт турнир'!$A$1:$A$96,MATCH($D195,'Ласт турнир'!$B$1:$B$96,0)),"")</f>
        <v/>
      </c>
      <c r="D195" s="39" t="s">
        <v>272</v>
      </c>
      <c r="E195" s="40">
        <f>E194+1</f>
        <v>186</v>
      </c>
      <c r="F195" s="59" t="str">
        <f>IF(FQ195=0," ",IF(FQ195-E195=0," ",FQ195-E195))</f>
        <v xml:space="preserve"> </v>
      </c>
      <c r="G195" s="44"/>
      <c r="H195" s="54">
        <v>3.5</v>
      </c>
      <c r="I195" s="134"/>
      <c r="J195" s="139">
        <f>AB195+AP195+BB195+BN195+BR195+SUMPRODUCT(LARGE((T195,V195,X195,Z195,AD195,AF195,AH195,AJ195,AL195,AN195,AR195,AT195,AV195,AX195,AZ195,BD195,BF195,BH195,BJ195,BL195,BP195,BT195,BV195,BX195,BZ195,CB195,CD195,CF195,CH195,CJ195,CL195,CN195,CP195,CR195,CT195,CV195,CX195,CZ195,DB195,DD195,DF195,DH195,DJ195,DL195,DN195,DP195,DR195,DT195,DV195,DX195,DZ195,EB195,ED195,EF195,EH195,EJ195,EL195,EN195,EP195,ER195,ET195,EV195,EX195,EZ195,FB195,FD195,FF195,FH195,FJ195,FL195,FN195,FP195),{1,2,3,4,5,6,7,8}))</f>
        <v>43</v>
      </c>
      <c r="K195" s="135">
        <f>J195-FV195</f>
        <v>0</v>
      </c>
      <c r="L195" s="140" t="str">
        <f>IF(SUMIF(S195:FP195,"&lt;0")&lt;&gt;0,SUMIF(S195:FP195,"&lt;0")*(-1)," ")</f>
        <v xml:space="preserve"> </v>
      </c>
      <c r="M195" s="141">
        <f>T195+V195+X195+Z195+AB195+AD195+AF195+AH195+AJ195+AL195+AN195+AP195+AR195+AT195+AV195+AX195+AZ195+BB195+BD195+BF195+BH195+BJ195+BL195+BN195+BP195+BR195+BT195+BV195+BX195+BZ195+CB195+CD195+CF195+CH195+CJ195+CL195+CN195+CP195+CR195+CT195+CV195+CX195+CZ195+DB195+DD195+DF195+DH195+DJ195+DL195+DN195+DP195+DR195+DT195+DV195+DX195+DZ195+EB195+ED195+EF195+EH195+EJ195+EL195+EN195+EP195+ER195+ET195+EV195+EX195+EZ195+FB195+FD195+FF195+FH195+FJ195+FL195+FN195+FP195</f>
        <v>43</v>
      </c>
      <c r="N195" s="135">
        <f>M195-FY195</f>
        <v>0</v>
      </c>
      <c r="O195" s="136">
        <f>ROUNDUP(COUNTIF(S195:FP195,"&gt; 0")/2,0)</f>
        <v>2</v>
      </c>
      <c r="P195" s="142">
        <f>IF(O195=0,"-",IF(O195-R195&gt;8,J195/(8+R195),J195/O195))</f>
        <v>21.5</v>
      </c>
      <c r="Q195" s="145">
        <f>IF(OR(M195=0,O195=0),"-",M195/O195)</f>
        <v>21.5</v>
      </c>
      <c r="R195" s="150">
        <f>+IF(AA195="",0,1)+IF(AO195="",0,1)++IF(BA195="",0,1)+IF(BM195="",0,1)+IF(BQ195="",0,1)</f>
        <v>0</v>
      </c>
      <c r="S195" s="6" t="s">
        <v>572</v>
      </c>
      <c r="T195" s="28">
        <f>IFERROR(VLOOKUP(S195,'Начисление очков 2024'!$AA$4:$AB$69,2,FALSE),0)</f>
        <v>0</v>
      </c>
      <c r="U195" s="32" t="s">
        <v>572</v>
      </c>
      <c r="V195" s="31">
        <f>IFERROR(VLOOKUP(U195,'Начисление очков 2024'!$AA$4:$AB$69,2,FALSE),0)</f>
        <v>0</v>
      </c>
      <c r="W195" s="6" t="s">
        <v>572</v>
      </c>
      <c r="X195" s="28">
        <f>IFERROR(VLOOKUP(W195,'Начисление очков 2024'!$L$4:$M$69,2,FALSE),0)</f>
        <v>0</v>
      </c>
      <c r="Y195" s="32" t="s">
        <v>572</v>
      </c>
      <c r="Z195" s="31">
        <f>IFERROR(VLOOKUP(Y195,'Начисление очков 2024'!$AA$4:$AB$69,2,FALSE),0)</f>
        <v>0</v>
      </c>
      <c r="AA195" s="6" t="s">
        <v>572</v>
      </c>
      <c r="AB195" s="28">
        <f>ROUND(IFERROR(VLOOKUP(AA195,'Начисление очков 2024'!$L$4:$M$69,2,FALSE),0)/4,0)</f>
        <v>0</v>
      </c>
      <c r="AC195" s="32" t="s">
        <v>572</v>
      </c>
      <c r="AD195" s="31">
        <f>IFERROR(VLOOKUP(AC195,'Начисление очков 2024'!$AA$4:$AB$69,2,FALSE),0)</f>
        <v>0</v>
      </c>
      <c r="AE195" s="6" t="s">
        <v>572</v>
      </c>
      <c r="AF195" s="28">
        <f>IFERROR(VLOOKUP(AE195,'Начисление очков 2024'!$AA$4:$AB$69,2,FALSE),0)</f>
        <v>0</v>
      </c>
      <c r="AG195" s="32" t="s">
        <v>572</v>
      </c>
      <c r="AH195" s="31">
        <f>IFERROR(VLOOKUP(AG195,'Начисление очков 2024'!$Q$4:$R$69,2,FALSE),0)</f>
        <v>0</v>
      </c>
      <c r="AI195" s="6" t="s">
        <v>572</v>
      </c>
      <c r="AJ195" s="28">
        <f>IFERROR(VLOOKUP(AI195,'Начисление очков 2024'!$AA$4:$AB$69,2,FALSE),0)</f>
        <v>0</v>
      </c>
      <c r="AK195" s="32" t="s">
        <v>572</v>
      </c>
      <c r="AL195" s="31">
        <f>IFERROR(VLOOKUP(AK195,'Начисление очков 2024'!$AA$4:$AB$69,2,FALSE),0)</f>
        <v>0</v>
      </c>
      <c r="AM195" s="6" t="s">
        <v>572</v>
      </c>
      <c r="AN195" s="28">
        <f>IFERROR(VLOOKUP(AM195,'Начисление очков 2023'!$AF$4:$AG$69,2,FALSE),0)</f>
        <v>0</v>
      </c>
      <c r="AO195" s="32" t="s">
        <v>572</v>
      </c>
      <c r="AP195" s="31">
        <f>ROUND(IFERROR(VLOOKUP(AO195,'Начисление очков 2024'!$G$4:$H$69,2,FALSE),0)/4,0)</f>
        <v>0</v>
      </c>
      <c r="AQ195" s="6" t="s">
        <v>572</v>
      </c>
      <c r="AR195" s="28">
        <f>IFERROR(VLOOKUP(AQ195,'Начисление очков 2024'!$AA$4:$AB$69,2,FALSE),0)</f>
        <v>0</v>
      </c>
      <c r="AS195" s="32" t="s">
        <v>572</v>
      </c>
      <c r="AT195" s="31">
        <f>IFERROR(VLOOKUP(AS195,'Начисление очков 2024'!$G$4:$H$69,2,FALSE),0)</f>
        <v>0</v>
      </c>
      <c r="AU195" s="6" t="s">
        <v>572</v>
      </c>
      <c r="AV195" s="28">
        <f>IFERROR(VLOOKUP(AU195,'Начисление очков 2023'!$V$4:$W$69,2,FALSE),0)</f>
        <v>0</v>
      </c>
      <c r="AW195" s="32" t="s">
        <v>572</v>
      </c>
      <c r="AX195" s="31">
        <f>IFERROR(VLOOKUP(AW195,'Начисление очков 2024'!$Q$4:$R$69,2,FALSE),0)</f>
        <v>0</v>
      </c>
      <c r="AY195" s="6" t="s">
        <v>572</v>
      </c>
      <c r="AZ195" s="28">
        <f>IFERROR(VLOOKUP(AY195,'Начисление очков 2024'!$AA$4:$AB$69,2,FALSE),0)</f>
        <v>0</v>
      </c>
      <c r="BA195" s="32" t="s">
        <v>572</v>
      </c>
      <c r="BB195" s="31">
        <f>ROUND(IFERROR(VLOOKUP(BA195,'Начисление очков 2024'!$G$4:$H$69,2,FALSE),0)/4,0)</f>
        <v>0</v>
      </c>
      <c r="BC195" s="6" t="s">
        <v>572</v>
      </c>
      <c r="BD195" s="28">
        <f>IFERROR(VLOOKUP(BC195,'Начисление очков 2023'!$AA$4:$AB$69,2,FALSE),0)</f>
        <v>0</v>
      </c>
      <c r="BE195" s="32" t="s">
        <v>572</v>
      </c>
      <c r="BF195" s="31">
        <f>IFERROR(VLOOKUP(BE195,'Начисление очков 2024'!$G$4:$H$69,2,FALSE),0)</f>
        <v>0</v>
      </c>
      <c r="BG195" s="6" t="s">
        <v>572</v>
      </c>
      <c r="BH195" s="28">
        <f>IFERROR(VLOOKUP(BG195,'Начисление очков 2024'!$Q$4:$R$69,2,FALSE),0)</f>
        <v>0</v>
      </c>
      <c r="BI195" s="32" t="s">
        <v>572</v>
      </c>
      <c r="BJ195" s="31">
        <f>IFERROR(VLOOKUP(BI195,'Начисление очков 2024'!$AA$4:$AB$69,2,FALSE),0)</f>
        <v>0</v>
      </c>
      <c r="BK195" s="6" t="s">
        <v>572</v>
      </c>
      <c r="BL195" s="28">
        <f>IFERROR(VLOOKUP(BK195,'Начисление очков 2023'!$V$4:$W$69,2,FALSE),0)</f>
        <v>0</v>
      </c>
      <c r="BM195" s="32" t="s">
        <v>572</v>
      </c>
      <c r="BN195" s="31">
        <f>ROUND(IFERROR(VLOOKUP(BM195,'Начисление очков 2023'!$L$4:$M$69,2,FALSE),0)/4,0)</f>
        <v>0</v>
      </c>
      <c r="BO195" s="6" t="s">
        <v>572</v>
      </c>
      <c r="BP195" s="28">
        <f>IFERROR(VLOOKUP(BO195,'Начисление очков 2023'!$AA$4:$AB$69,2,FALSE),0)</f>
        <v>0</v>
      </c>
      <c r="BQ195" s="32" t="s">
        <v>572</v>
      </c>
      <c r="BR195" s="31">
        <f>ROUND(IFERROR(VLOOKUP(BQ195,'Начисление очков 2023'!$L$4:$M$69,2,FALSE),0)/4,0)</f>
        <v>0</v>
      </c>
      <c r="BS195" s="6" t="s">
        <v>572</v>
      </c>
      <c r="BT195" s="28">
        <f>IFERROR(VLOOKUP(BS195,'Начисление очков 2023'!$AA$4:$AB$69,2,FALSE),0)</f>
        <v>0</v>
      </c>
      <c r="BU195" s="32" t="s">
        <v>572</v>
      </c>
      <c r="BV195" s="31">
        <f>IFERROR(VLOOKUP(BU195,'Начисление очков 2023'!$L$4:$M$69,2,FALSE),0)</f>
        <v>0</v>
      </c>
      <c r="BW195" s="6" t="s">
        <v>572</v>
      </c>
      <c r="BX195" s="28">
        <f>IFERROR(VLOOKUP(BW195,'Начисление очков 2023'!$AA$4:$AB$69,2,FALSE),0)</f>
        <v>0</v>
      </c>
      <c r="BY195" s="32" t="s">
        <v>572</v>
      </c>
      <c r="BZ195" s="31">
        <f>IFERROR(VLOOKUP(BY195,'Начисление очков 2023'!$AF$4:$AG$69,2,FALSE),0)</f>
        <v>0</v>
      </c>
      <c r="CA195" s="6" t="s">
        <v>572</v>
      </c>
      <c r="CB195" s="28">
        <f>IFERROR(VLOOKUP(CA195,'Начисление очков 2023'!$V$4:$W$69,2,FALSE),0)</f>
        <v>0</v>
      </c>
      <c r="CC195" s="32" t="s">
        <v>572</v>
      </c>
      <c r="CD195" s="31">
        <f>IFERROR(VLOOKUP(CC195,'Начисление очков 2023'!$AA$4:$AB$69,2,FALSE),0)</f>
        <v>0</v>
      </c>
      <c r="CE195" s="47"/>
      <c r="CF195" s="96"/>
      <c r="CG195" s="32" t="s">
        <v>572</v>
      </c>
      <c r="CH195" s="31">
        <f>IFERROR(VLOOKUP(CG195,'Начисление очков 2023'!$AA$4:$AB$69,2,FALSE),0)</f>
        <v>0</v>
      </c>
      <c r="CI195" s="6" t="s">
        <v>572</v>
      </c>
      <c r="CJ195" s="28">
        <f>IFERROR(VLOOKUP(CI195,'Начисление очков 2023_1'!$B$4:$C$117,2,FALSE),0)</f>
        <v>0</v>
      </c>
      <c r="CK195" s="32" t="s">
        <v>572</v>
      </c>
      <c r="CL195" s="31">
        <f>IFERROR(VLOOKUP(CK195,'Начисление очков 2023'!$V$4:$W$69,2,FALSE),0)</f>
        <v>0</v>
      </c>
      <c r="CM195" s="6" t="s">
        <v>572</v>
      </c>
      <c r="CN195" s="28">
        <f>IFERROR(VLOOKUP(CM195,'Начисление очков 2023'!$AF$4:$AG$69,2,FALSE),0)</f>
        <v>0</v>
      </c>
      <c r="CO195" s="32" t="s">
        <v>572</v>
      </c>
      <c r="CP195" s="31">
        <f>IFERROR(VLOOKUP(CO195,'Начисление очков 2023'!$G$4:$H$69,2,FALSE),0)</f>
        <v>0</v>
      </c>
      <c r="CQ195" s="6" t="s">
        <v>572</v>
      </c>
      <c r="CR195" s="28">
        <f>IFERROR(VLOOKUP(CQ195,'Начисление очков 2023'!$AA$4:$AB$69,2,FALSE),0)</f>
        <v>0</v>
      </c>
      <c r="CS195" s="32" t="s">
        <v>572</v>
      </c>
      <c r="CT195" s="31">
        <f>IFERROR(VLOOKUP(CS195,'Начисление очков 2023'!$Q$4:$R$69,2,FALSE),0)</f>
        <v>0</v>
      </c>
      <c r="CU195" s="6" t="s">
        <v>572</v>
      </c>
      <c r="CV195" s="28">
        <f>IFERROR(VLOOKUP(CU195,'Начисление очков 2023'!$AF$4:$AG$69,2,FALSE),0)</f>
        <v>0</v>
      </c>
      <c r="CW195" s="32" t="s">
        <v>572</v>
      </c>
      <c r="CX195" s="31">
        <f>IFERROR(VLOOKUP(CW195,'Начисление очков 2023'!$AA$4:$AB$69,2,FALSE),0)</f>
        <v>0</v>
      </c>
      <c r="CY195" s="6" t="s">
        <v>572</v>
      </c>
      <c r="CZ195" s="28">
        <f>IFERROR(VLOOKUP(CY195,'Начисление очков 2023'!$AA$4:$AB$69,2,FALSE),0)</f>
        <v>0</v>
      </c>
      <c r="DA195" s="32" t="s">
        <v>572</v>
      </c>
      <c r="DB195" s="31">
        <f>IFERROR(VLOOKUP(DA195,'Начисление очков 2023'!$L$4:$M$69,2,FALSE),0)</f>
        <v>0</v>
      </c>
      <c r="DC195" s="6" t="s">
        <v>572</v>
      </c>
      <c r="DD195" s="28">
        <f>IFERROR(VLOOKUP(DC195,'Начисление очков 2023'!$L$4:$M$69,2,FALSE),0)</f>
        <v>0</v>
      </c>
      <c r="DE195" s="32" t="s">
        <v>572</v>
      </c>
      <c r="DF195" s="31">
        <f>IFERROR(VLOOKUP(DE195,'Начисление очков 2023'!$G$4:$H$69,2,FALSE),0)</f>
        <v>0</v>
      </c>
      <c r="DG195" s="6" t="s">
        <v>572</v>
      </c>
      <c r="DH195" s="28">
        <f>IFERROR(VLOOKUP(DG195,'Начисление очков 2023'!$AA$4:$AB$69,2,FALSE),0)</f>
        <v>0</v>
      </c>
      <c r="DI195" s="32" t="s">
        <v>572</v>
      </c>
      <c r="DJ195" s="31">
        <f>IFERROR(VLOOKUP(DI195,'Начисление очков 2023'!$AF$4:$AG$69,2,FALSE),0)</f>
        <v>0</v>
      </c>
      <c r="DK195" s="6" t="s">
        <v>572</v>
      </c>
      <c r="DL195" s="28">
        <f>IFERROR(VLOOKUP(DK195,'Начисление очков 2023'!$V$4:$W$69,2,FALSE),0)</f>
        <v>0</v>
      </c>
      <c r="DM195" s="32" t="s">
        <v>572</v>
      </c>
      <c r="DN195" s="31">
        <f>IFERROR(VLOOKUP(DM195,'Начисление очков 2023'!$Q$4:$R$69,2,FALSE),0)</f>
        <v>0</v>
      </c>
      <c r="DO195" s="6" t="s">
        <v>572</v>
      </c>
      <c r="DP195" s="28">
        <f>IFERROR(VLOOKUP(DO195,'Начисление очков 2023'!$AA$4:$AB$69,2,FALSE),0)</f>
        <v>0</v>
      </c>
      <c r="DQ195" s="32" t="s">
        <v>572</v>
      </c>
      <c r="DR195" s="31">
        <f>IFERROR(VLOOKUP(DQ195,'Начисление очков 2023'!$AA$4:$AB$69,2,FALSE),0)</f>
        <v>0</v>
      </c>
      <c r="DS195" s="6" t="s">
        <v>572</v>
      </c>
      <c r="DT195" s="28">
        <f>IFERROR(VLOOKUP(DS195,'Начисление очков 2023'!$AA$4:$AB$69,2,FALSE),0)</f>
        <v>0</v>
      </c>
      <c r="DU195" s="32" t="s">
        <v>572</v>
      </c>
      <c r="DV195" s="31">
        <f>IFERROR(VLOOKUP(DU195,'Начисление очков 2023'!$AF$4:$AG$69,2,FALSE),0)</f>
        <v>0</v>
      </c>
      <c r="DW195" s="6" t="s">
        <v>572</v>
      </c>
      <c r="DX195" s="28">
        <f>IFERROR(VLOOKUP(DW195,'Начисление очков 2023'!$AA$4:$AB$69,2,FALSE),0)</f>
        <v>0</v>
      </c>
      <c r="DY195" s="32" t="s">
        <v>572</v>
      </c>
      <c r="DZ195" s="31">
        <f>IFERROR(VLOOKUP(DY195,'Начисление очков 2023'!$B$4:$C$69,2,FALSE),0)</f>
        <v>0</v>
      </c>
      <c r="EA195" s="6" t="s">
        <v>572</v>
      </c>
      <c r="EB195" s="28">
        <f>IFERROR(VLOOKUP(EA195,'Начисление очков 2023'!$AA$4:$AB$69,2,FALSE),0)</f>
        <v>0</v>
      </c>
      <c r="EC195" s="32" t="s">
        <v>572</v>
      </c>
      <c r="ED195" s="31">
        <f>IFERROR(VLOOKUP(EC195,'Начисление очков 2023'!$V$4:$W$69,2,FALSE),0)</f>
        <v>0</v>
      </c>
      <c r="EE195" s="6" t="s">
        <v>572</v>
      </c>
      <c r="EF195" s="28">
        <f>IFERROR(VLOOKUP(EE195,'Начисление очков 2023'!$AA$4:$AB$69,2,FALSE),0)</f>
        <v>0</v>
      </c>
      <c r="EG195" s="32" t="s">
        <v>572</v>
      </c>
      <c r="EH195" s="31">
        <f>IFERROR(VLOOKUP(EG195,'Начисление очков 2023'!$AA$4:$AB$69,2,FALSE),0)</f>
        <v>0</v>
      </c>
      <c r="EI195" s="6" t="s">
        <v>572</v>
      </c>
      <c r="EJ195" s="28">
        <f>IFERROR(VLOOKUP(EI195,'Начисление очков 2023'!$G$4:$H$69,2,FALSE),0)</f>
        <v>0</v>
      </c>
      <c r="EK195" s="32" t="s">
        <v>572</v>
      </c>
      <c r="EL195" s="31">
        <f>IFERROR(VLOOKUP(EK195,'Начисление очков 2023'!$V$4:$W$69,2,FALSE),0)</f>
        <v>0</v>
      </c>
      <c r="EM195" s="6" t="s">
        <v>572</v>
      </c>
      <c r="EN195" s="28">
        <f>IFERROR(VLOOKUP(EM195,'Начисление очков 2023'!$B$4:$C$101,2,FALSE),0)</f>
        <v>0</v>
      </c>
      <c r="EO195" s="32" t="s">
        <v>572</v>
      </c>
      <c r="EP195" s="31">
        <f>IFERROR(VLOOKUP(EO195,'Начисление очков 2023'!$AA$4:$AB$69,2,FALSE),0)</f>
        <v>0</v>
      </c>
      <c r="EQ195" s="6" t="s">
        <v>572</v>
      </c>
      <c r="ER195" s="28">
        <f>IFERROR(VLOOKUP(EQ195,'Начисление очков 2023'!$AF$4:$AG$69,2,FALSE),0)</f>
        <v>0</v>
      </c>
      <c r="ES195" s="32" t="s">
        <v>572</v>
      </c>
      <c r="ET195" s="31">
        <f>IFERROR(VLOOKUP(ES195,'Начисление очков 2023'!$B$4:$C$101,2,FALSE),0)</f>
        <v>0</v>
      </c>
      <c r="EU195" s="6">
        <v>40</v>
      </c>
      <c r="EV195" s="28">
        <f>IFERROR(VLOOKUP(EU195,'Начисление очков 2023'!$G$4:$H$69,2,FALSE),0)</f>
        <v>3</v>
      </c>
      <c r="EW195" s="32" t="s">
        <v>572</v>
      </c>
      <c r="EX195" s="31">
        <f>IFERROR(VLOOKUP(EW195,'Начисление очков 2023'!$AA$4:$AB$69,2,FALSE),0)</f>
        <v>0</v>
      </c>
      <c r="EY195" s="6" t="s">
        <v>572</v>
      </c>
      <c r="EZ195" s="28">
        <f>IFERROR(VLOOKUP(EY195,'Начисление очков 2023'!$AA$4:$AB$69,2,FALSE),0)</f>
        <v>0</v>
      </c>
      <c r="FA195" s="32">
        <v>12</v>
      </c>
      <c r="FB195" s="31">
        <f>IFERROR(VLOOKUP(FA195,'Начисление очков 2023'!$L$4:$M$69,2,FALSE),0)</f>
        <v>40</v>
      </c>
      <c r="FC195" s="6" t="s">
        <v>572</v>
      </c>
      <c r="FD195" s="28">
        <f>IFERROR(VLOOKUP(FC195,'Начисление очков 2023'!$AF$4:$AG$69,2,FALSE),0)</f>
        <v>0</v>
      </c>
      <c r="FE195" s="32" t="s">
        <v>572</v>
      </c>
      <c r="FF195" s="31">
        <f>IFERROR(VLOOKUP(FE195,'Начисление очков 2023'!$AA$4:$AB$69,2,FALSE),0)</f>
        <v>0</v>
      </c>
      <c r="FG195" s="6" t="s">
        <v>572</v>
      </c>
      <c r="FH195" s="28">
        <f>IFERROR(VLOOKUP(FG195,'Начисление очков 2023'!$G$4:$H$69,2,FALSE),0)</f>
        <v>0</v>
      </c>
      <c r="FI195" s="32" t="s">
        <v>572</v>
      </c>
      <c r="FJ195" s="31">
        <f>IFERROR(VLOOKUP(FI195,'Начисление очков 2023'!$AA$4:$AB$69,2,FALSE),0)</f>
        <v>0</v>
      </c>
      <c r="FK195" s="6" t="s">
        <v>572</v>
      </c>
      <c r="FL195" s="28">
        <f>IFERROR(VLOOKUP(FK195,'Начисление очков 2023'!$AA$4:$AB$69,2,FALSE),0)</f>
        <v>0</v>
      </c>
      <c r="FM195" s="32" t="s">
        <v>572</v>
      </c>
      <c r="FN195" s="31">
        <f>IFERROR(VLOOKUP(FM195,'Начисление очков 2023'!$AA$4:$AB$69,2,FALSE),0)</f>
        <v>0</v>
      </c>
      <c r="FO195" s="6" t="s">
        <v>572</v>
      </c>
      <c r="FP195" s="28">
        <f>IFERROR(VLOOKUP(FO195,'Начисление очков 2023'!$AF$4:$AG$69,2,FALSE),0)</f>
        <v>0</v>
      </c>
      <c r="FQ195" s="109">
        <v>186</v>
      </c>
      <c r="FR195" s="110">
        <v>1</v>
      </c>
      <c r="FS195" s="110"/>
      <c r="FT195" s="109">
        <v>3.5</v>
      </c>
      <c r="FU195" s="111"/>
      <c r="FV195" s="108">
        <v>43</v>
      </c>
      <c r="FW195" s="106">
        <v>0</v>
      </c>
      <c r="FX195" s="107" t="s">
        <v>563</v>
      </c>
      <c r="FY195" s="108">
        <v>43</v>
      </c>
      <c r="FZ195" s="127" t="s">
        <v>572</v>
      </c>
      <c r="GA195" s="121">
        <f>IFERROR(VLOOKUP(FZ195,'Начисление очков 2023'!$AA$4:$AB$69,2,FALSE),0)</f>
        <v>0</v>
      </c>
    </row>
    <row r="196" spans="1:183" ht="15.95" customHeight="1" x14ac:dyDescent="0.25">
      <c r="B196" s="6" t="str">
        <f>IFERROR(INDEX('Ласт турнир'!$A$1:$A$96,MATCH($D196,'Ласт турнир'!$B$1:$B$96,0)),"")</f>
        <v/>
      </c>
      <c r="C196" s="1"/>
      <c r="D196" s="39" t="s">
        <v>440</v>
      </c>
      <c r="E196" s="40">
        <f>E195+1</f>
        <v>187</v>
      </c>
      <c r="F196" s="59">
        <f>IF(FQ196=0," ",IF(FQ196-E196=0," ",FQ196-E196))</f>
        <v>-2</v>
      </c>
      <c r="G196" s="44"/>
      <c r="H196" s="54">
        <v>3</v>
      </c>
      <c r="I196" s="134"/>
      <c r="J196" s="139">
        <f>AB196+AP196+BB196+BN196+BR196+SUMPRODUCT(LARGE((T196,V196,X196,Z196,AD196,AF196,AH196,AJ196,AL196,AN196,AR196,AT196,AV196,AX196,AZ196,BD196,BF196,BH196,BJ196,BL196,BP196,BT196,BV196,BX196,BZ196,CB196,CD196,CF196,CH196,CJ196,CL196,CN196,CP196,CR196,CT196,CV196,CX196,CZ196,DB196,DD196,DF196,DH196,DJ196,DL196,DN196,DP196,DR196,DT196,DV196,DX196,DZ196,EB196,ED196,EF196,EH196,EJ196,EL196,EN196,EP196,ER196,ET196,EV196,EX196,EZ196,FB196,FD196,FF196,FH196,FJ196,FL196,FN196,FP196),{1,2,3,4,5,6,7,8}))</f>
        <v>43</v>
      </c>
      <c r="K196" s="135">
        <f>J196-FV196</f>
        <v>-1</v>
      </c>
      <c r="L196" s="140" t="str">
        <f>IF(SUMIF(S196:FP196,"&lt;0")&lt;&gt;0,SUMIF(S196:FP196,"&lt;0")*(-1)," ")</f>
        <v xml:space="preserve"> </v>
      </c>
      <c r="M196" s="141">
        <f>T196+V196+X196+Z196+AB196+AD196+AF196+AH196+AJ196+AL196+AN196+AP196+AR196+AT196+AV196+AX196+AZ196+BB196+BD196+BF196+BH196+BJ196+BL196+BN196+BP196+BR196+BT196+BV196+BX196+BZ196+CB196+CD196+CF196+CH196+CJ196+CL196+CN196+CP196+CR196+CT196+CV196+CX196+CZ196+DB196+DD196+DF196+DH196+DJ196+DL196+DN196+DP196+DR196+DT196+DV196+DX196+DZ196+EB196+ED196+EF196+EH196+EJ196+EL196+EN196+EP196+ER196+ET196+EV196+EX196+EZ196+FB196+FD196+FF196+FH196+FJ196+FL196+FN196+FP196</f>
        <v>52</v>
      </c>
      <c r="N196" s="135">
        <f>M196-FY196</f>
        <v>-3</v>
      </c>
      <c r="O196" s="136">
        <f>ROUNDUP(COUNTIF(S196:FP196,"&gt; 0")/2,0)</f>
        <v>14</v>
      </c>
      <c r="P196" s="142">
        <f>IF(O196=0,"-",IF(O196-R196&gt;8,J196/(8+R196),J196/O196))</f>
        <v>5.375</v>
      </c>
      <c r="Q196" s="145">
        <f>IF(OR(M196=0,O196=0),"-",M196/O196)</f>
        <v>3.7142857142857144</v>
      </c>
      <c r="R196" s="150">
        <f>+IF(AA196="",0,1)+IF(AO196="",0,1)++IF(BA196="",0,1)+IF(BM196="",0,1)+IF(BQ196="",0,1)</f>
        <v>0</v>
      </c>
      <c r="S196" s="6" t="s">
        <v>572</v>
      </c>
      <c r="T196" s="28">
        <f>IFERROR(VLOOKUP(S196,'Начисление очков 2024'!$AA$4:$AB$69,2,FALSE),0)</f>
        <v>0</v>
      </c>
      <c r="U196" s="32" t="s">
        <v>572</v>
      </c>
      <c r="V196" s="31">
        <f>IFERROR(VLOOKUP(U196,'Начисление очков 2024'!$AA$4:$AB$69,2,FALSE),0)</f>
        <v>0</v>
      </c>
      <c r="W196" s="6" t="s">
        <v>572</v>
      </c>
      <c r="X196" s="28">
        <f>IFERROR(VLOOKUP(W196,'Начисление очков 2024'!$L$4:$M$69,2,FALSE),0)</f>
        <v>0</v>
      </c>
      <c r="Y196" s="32" t="s">
        <v>572</v>
      </c>
      <c r="Z196" s="31">
        <f>IFERROR(VLOOKUP(Y196,'Начисление очков 2024'!$AA$4:$AB$69,2,FALSE),0)</f>
        <v>0</v>
      </c>
      <c r="AA196" s="6" t="s">
        <v>572</v>
      </c>
      <c r="AB196" s="28">
        <f>ROUND(IFERROR(VLOOKUP(AA196,'Начисление очков 2024'!$L$4:$M$69,2,FALSE),0)/4,0)</f>
        <v>0</v>
      </c>
      <c r="AC196" s="32" t="s">
        <v>572</v>
      </c>
      <c r="AD196" s="31">
        <f>IFERROR(VLOOKUP(AC196,'Начисление очков 2024'!$AA$4:$AB$69,2,FALSE),0)</f>
        <v>0</v>
      </c>
      <c r="AE196" s="6" t="s">
        <v>572</v>
      </c>
      <c r="AF196" s="28">
        <f>IFERROR(VLOOKUP(AE196,'Начисление очков 2024'!$AA$4:$AB$69,2,FALSE),0)</f>
        <v>0</v>
      </c>
      <c r="AG196" s="32" t="s">
        <v>572</v>
      </c>
      <c r="AH196" s="31">
        <f>IFERROR(VLOOKUP(AG196,'Начисление очков 2024'!$Q$4:$R$69,2,FALSE),0)</f>
        <v>0</v>
      </c>
      <c r="AI196" s="6" t="s">
        <v>572</v>
      </c>
      <c r="AJ196" s="28">
        <f>IFERROR(VLOOKUP(AI196,'Начисление очков 2024'!$AA$4:$AB$69,2,FALSE),0)</f>
        <v>0</v>
      </c>
      <c r="AK196" s="32" t="s">
        <v>572</v>
      </c>
      <c r="AL196" s="31">
        <f>IFERROR(VLOOKUP(AK196,'Начисление очков 2024'!$AA$4:$AB$69,2,FALSE),0)</f>
        <v>0</v>
      </c>
      <c r="AM196" s="6" t="s">
        <v>572</v>
      </c>
      <c r="AN196" s="28">
        <f>IFERROR(VLOOKUP(AM196,'Начисление очков 2023'!$AF$4:$AG$69,2,FALSE),0)</f>
        <v>0</v>
      </c>
      <c r="AO196" s="32" t="s">
        <v>572</v>
      </c>
      <c r="AP196" s="31">
        <f>ROUND(IFERROR(VLOOKUP(AO196,'Начисление очков 2024'!$G$4:$H$69,2,FALSE),0)/4,0)</f>
        <v>0</v>
      </c>
      <c r="AQ196" s="6" t="s">
        <v>572</v>
      </c>
      <c r="AR196" s="28">
        <f>IFERROR(VLOOKUP(AQ196,'Начисление очков 2024'!$AA$4:$AB$69,2,FALSE),0)</f>
        <v>0</v>
      </c>
      <c r="AS196" s="32" t="s">
        <v>572</v>
      </c>
      <c r="AT196" s="31">
        <f>IFERROR(VLOOKUP(AS196,'Начисление очков 2024'!$G$4:$H$69,2,FALSE),0)</f>
        <v>0</v>
      </c>
      <c r="AU196" s="6" t="s">
        <v>572</v>
      </c>
      <c r="AV196" s="28">
        <f>IFERROR(VLOOKUP(AU196,'Начисление очков 2023'!$V$4:$W$69,2,FALSE),0)</f>
        <v>0</v>
      </c>
      <c r="AW196" s="32" t="s">
        <v>572</v>
      </c>
      <c r="AX196" s="31">
        <f>IFERROR(VLOOKUP(AW196,'Начисление очков 2024'!$Q$4:$R$69,2,FALSE),0)</f>
        <v>0</v>
      </c>
      <c r="AY196" s="6" t="s">
        <v>572</v>
      </c>
      <c r="AZ196" s="28">
        <f>IFERROR(VLOOKUP(AY196,'Начисление очков 2024'!$AA$4:$AB$69,2,FALSE),0)</f>
        <v>0</v>
      </c>
      <c r="BA196" s="32" t="s">
        <v>572</v>
      </c>
      <c r="BB196" s="31">
        <f>ROUND(IFERROR(VLOOKUP(BA196,'Начисление очков 2024'!$G$4:$H$69,2,FALSE),0)/4,0)</f>
        <v>0</v>
      </c>
      <c r="BC196" s="6" t="s">
        <v>572</v>
      </c>
      <c r="BD196" s="28">
        <f>IFERROR(VLOOKUP(BC196,'Начисление очков 2023'!$AA$4:$AB$69,2,FALSE),0)</f>
        <v>0</v>
      </c>
      <c r="BE196" s="32" t="s">
        <v>572</v>
      </c>
      <c r="BF196" s="31">
        <f>IFERROR(VLOOKUP(BE196,'Начисление очков 2024'!$G$4:$H$69,2,FALSE),0)</f>
        <v>0</v>
      </c>
      <c r="BG196" s="6" t="s">
        <v>572</v>
      </c>
      <c r="BH196" s="28">
        <f>IFERROR(VLOOKUP(BG196,'Начисление очков 2024'!$Q$4:$R$69,2,FALSE),0)</f>
        <v>0</v>
      </c>
      <c r="BI196" s="32" t="s">
        <v>572</v>
      </c>
      <c r="BJ196" s="31">
        <f>IFERROR(VLOOKUP(BI196,'Начисление очков 2024'!$AA$4:$AB$69,2,FALSE),0)</f>
        <v>0</v>
      </c>
      <c r="BK196" s="6" t="s">
        <v>572</v>
      </c>
      <c r="BL196" s="28">
        <f>IFERROR(VLOOKUP(BK196,'Начисление очков 2023'!$V$4:$W$69,2,FALSE),0)</f>
        <v>0</v>
      </c>
      <c r="BM196" s="32" t="s">
        <v>572</v>
      </c>
      <c r="BN196" s="31">
        <f>ROUND(IFERROR(VLOOKUP(BM196,'Начисление очков 2023'!$L$4:$M$69,2,FALSE),0)/4,0)</f>
        <v>0</v>
      </c>
      <c r="BO196" s="6" t="s">
        <v>572</v>
      </c>
      <c r="BP196" s="28">
        <f>IFERROR(VLOOKUP(BO196,'Начисление очков 2023'!$AA$4:$AB$69,2,FALSE),0)</f>
        <v>0</v>
      </c>
      <c r="BQ196" s="32" t="s">
        <v>572</v>
      </c>
      <c r="BR196" s="31">
        <f>ROUND(IFERROR(VLOOKUP(BQ196,'Начисление очков 2023'!$L$4:$M$69,2,FALSE),0)/4,0)</f>
        <v>0</v>
      </c>
      <c r="BS196" s="6" t="s">
        <v>572</v>
      </c>
      <c r="BT196" s="28">
        <f>IFERROR(VLOOKUP(BS196,'Начисление очков 2023'!$AA$4:$AB$69,2,FALSE),0)</f>
        <v>0</v>
      </c>
      <c r="BU196" s="32" t="s">
        <v>572</v>
      </c>
      <c r="BV196" s="31">
        <f>IFERROR(VLOOKUP(BU196,'Начисление очков 2023'!$L$4:$M$69,2,FALSE),0)</f>
        <v>0</v>
      </c>
      <c r="BW196" s="6" t="s">
        <v>572</v>
      </c>
      <c r="BX196" s="28">
        <f>IFERROR(VLOOKUP(BW196,'Начисление очков 2023'!$AA$4:$AB$69,2,FALSE),0)</f>
        <v>0</v>
      </c>
      <c r="BY196" s="32" t="s">
        <v>572</v>
      </c>
      <c r="BZ196" s="31">
        <f>IFERROR(VLOOKUP(BY196,'Начисление очков 2023'!$AF$4:$AG$69,2,FALSE),0)</f>
        <v>0</v>
      </c>
      <c r="CA196" s="6" t="s">
        <v>572</v>
      </c>
      <c r="CB196" s="28">
        <f>IFERROR(VLOOKUP(CA196,'Начисление очков 2023'!$V$4:$W$69,2,FALSE),0)</f>
        <v>0</v>
      </c>
      <c r="CC196" s="32" t="s">
        <v>572</v>
      </c>
      <c r="CD196" s="31">
        <f>IFERROR(VLOOKUP(CC196,'Начисление очков 2023'!$AA$4:$AB$69,2,FALSE),0)</f>
        <v>0</v>
      </c>
      <c r="CE196" s="47"/>
      <c r="CF196" s="96"/>
      <c r="CG196" s="32" t="s">
        <v>572</v>
      </c>
      <c r="CH196" s="31">
        <f>IFERROR(VLOOKUP(CG196,'Начисление очков 2023'!$AA$4:$AB$69,2,FALSE),0)</f>
        <v>0</v>
      </c>
      <c r="CI196" s="6" t="s">
        <v>572</v>
      </c>
      <c r="CJ196" s="28">
        <f>IFERROR(VLOOKUP(CI196,'Начисление очков 2023_1'!$B$4:$C$117,2,FALSE),0)</f>
        <v>0</v>
      </c>
      <c r="CK196" s="32" t="s">
        <v>572</v>
      </c>
      <c r="CL196" s="31">
        <f>IFERROR(VLOOKUP(CK196,'Начисление очков 2023'!$V$4:$W$69,2,FALSE),0)</f>
        <v>0</v>
      </c>
      <c r="CM196" s="6" t="s">
        <v>572</v>
      </c>
      <c r="CN196" s="28">
        <f>IFERROR(VLOOKUP(CM196,'Начисление очков 2023'!$AF$4:$AG$69,2,FALSE),0)</f>
        <v>0</v>
      </c>
      <c r="CO196" s="32" t="s">
        <v>572</v>
      </c>
      <c r="CP196" s="31">
        <f>IFERROR(VLOOKUP(CO196,'Начисление очков 2023'!$G$4:$H$69,2,FALSE),0)</f>
        <v>0</v>
      </c>
      <c r="CQ196" s="6" t="s">
        <v>572</v>
      </c>
      <c r="CR196" s="28">
        <f>IFERROR(VLOOKUP(CQ196,'Начисление очков 2023'!$AA$4:$AB$69,2,FALSE),0)</f>
        <v>0</v>
      </c>
      <c r="CS196" s="32" t="s">
        <v>572</v>
      </c>
      <c r="CT196" s="31">
        <f>IFERROR(VLOOKUP(CS196,'Начисление очков 2023'!$Q$4:$R$69,2,FALSE),0)</f>
        <v>0</v>
      </c>
      <c r="CU196" s="6" t="s">
        <v>572</v>
      </c>
      <c r="CV196" s="28">
        <f>IFERROR(VLOOKUP(CU196,'Начисление очков 2023'!$AF$4:$AG$69,2,FALSE),0)</f>
        <v>0</v>
      </c>
      <c r="CW196" s="32" t="s">
        <v>572</v>
      </c>
      <c r="CX196" s="31">
        <f>IFERROR(VLOOKUP(CW196,'Начисление очков 2023'!$AA$4:$AB$69,2,FALSE),0)</f>
        <v>0</v>
      </c>
      <c r="CY196" s="6" t="s">
        <v>572</v>
      </c>
      <c r="CZ196" s="28">
        <f>IFERROR(VLOOKUP(CY196,'Начисление очков 2023'!$AA$4:$AB$69,2,FALSE),0)</f>
        <v>0</v>
      </c>
      <c r="DA196" s="32" t="s">
        <v>572</v>
      </c>
      <c r="DB196" s="31">
        <f>IFERROR(VLOOKUP(DA196,'Начисление очков 2023'!$L$4:$M$69,2,FALSE),0)</f>
        <v>0</v>
      </c>
      <c r="DC196" s="6" t="s">
        <v>572</v>
      </c>
      <c r="DD196" s="28">
        <f>IFERROR(VLOOKUP(DC196,'Начисление очков 2023'!$L$4:$M$69,2,FALSE),0)</f>
        <v>0</v>
      </c>
      <c r="DE196" s="32" t="s">
        <v>572</v>
      </c>
      <c r="DF196" s="31">
        <f>IFERROR(VLOOKUP(DE196,'Начисление очков 2023'!$G$4:$H$69,2,FALSE),0)</f>
        <v>0</v>
      </c>
      <c r="DG196" s="6">
        <v>32</v>
      </c>
      <c r="DH196" s="28">
        <f>IFERROR(VLOOKUP(DG196,'Начисление очков 2023'!$AA$4:$AB$69,2,FALSE),0)</f>
        <v>2</v>
      </c>
      <c r="DI196" s="32">
        <v>24</v>
      </c>
      <c r="DJ196" s="31">
        <f>IFERROR(VLOOKUP(DI196,'Начисление очков 2023'!$AF$4:$AG$69,2,FALSE),0)</f>
        <v>1</v>
      </c>
      <c r="DK196" s="6" t="s">
        <v>572</v>
      </c>
      <c r="DL196" s="28">
        <f>IFERROR(VLOOKUP(DK196,'Начисление очков 2023'!$V$4:$W$69,2,FALSE),0)</f>
        <v>0</v>
      </c>
      <c r="DM196" s="32">
        <v>64</v>
      </c>
      <c r="DN196" s="31">
        <f>IFERROR(VLOOKUP(DM196,'Начисление очков 2023'!$Q$4:$R$69,2,FALSE),0)</f>
        <v>1</v>
      </c>
      <c r="DO196" s="6" t="s">
        <v>572</v>
      </c>
      <c r="DP196" s="28">
        <f>IFERROR(VLOOKUP(DO196,'Начисление очков 2023'!$AA$4:$AB$69,2,FALSE),0)</f>
        <v>0</v>
      </c>
      <c r="DQ196" s="32" t="s">
        <v>572</v>
      </c>
      <c r="DR196" s="31">
        <f>IFERROR(VLOOKUP(DQ196,'Начисление очков 2023'!$AA$4:$AB$69,2,FALSE),0)</f>
        <v>0</v>
      </c>
      <c r="DS196" s="6">
        <v>24</v>
      </c>
      <c r="DT196" s="28">
        <f>IFERROR(VLOOKUP(DS196,'Начисление очков 2023'!$AA$4:$AB$69,2,FALSE),0)</f>
        <v>3</v>
      </c>
      <c r="DU196" s="32">
        <v>16</v>
      </c>
      <c r="DV196" s="31">
        <f>IFERROR(VLOOKUP(DU196,'Начисление очков 2023'!$AF$4:$AG$69,2,FALSE),0)</f>
        <v>4</v>
      </c>
      <c r="DW196" s="6">
        <v>32</v>
      </c>
      <c r="DX196" s="28">
        <f>IFERROR(VLOOKUP(DW196,'Начисление очков 2023'!$AA$4:$AB$69,2,FALSE),0)</f>
        <v>2</v>
      </c>
      <c r="DY196" s="32">
        <v>49</v>
      </c>
      <c r="DZ196" s="31">
        <f>IFERROR(VLOOKUP(DY196,'Начисление очков 2023'!$B$4:$C$69,2,FALSE),0)</f>
        <v>19</v>
      </c>
      <c r="EA196" s="6" t="s">
        <v>572</v>
      </c>
      <c r="EB196" s="28">
        <f>IFERROR(VLOOKUP(EA196,'Начисление очков 2023'!$AA$4:$AB$69,2,FALSE),0)</f>
        <v>0</v>
      </c>
      <c r="EC196" s="32">
        <v>40</v>
      </c>
      <c r="ED196" s="31">
        <f>IFERROR(VLOOKUP(EC196,'Начисление очков 2023'!$V$4:$W$69,2,FALSE),0)</f>
        <v>3</v>
      </c>
      <c r="EE196" s="6" t="s">
        <v>572</v>
      </c>
      <c r="EF196" s="28">
        <f>IFERROR(VLOOKUP(EE196,'Начисление очков 2023'!$AA$4:$AB$69,2,FALSE),0)</f>
        <v>0</v>
      </c>
      <c r="EG196" s="32" t="s">
        <v>572</v>
      </c>
      <c r="EH196" s="31">
        <f>IFERROR(VLOOKUP(EG196,'Начисление очков 2023'!$AA$4:$AB$69,2,FALSE),0)</f>
        <v>0</v>
      </c>
      <c r="EI196" s="6" t="s">
        <v>572</v>
      </c>
      <c r="EJ196" s="28">
        <f>IFERROR(VLOOKUP(EI196,'Начисление очков 2023'!$G$4:$H$69,2,FALSE),0)</f>
        <v>0</v>
      </c>
      <c r="EK196" s="32">
        <v>40</v>
      </c>
      <c r="EL196" s="31">
        <f>IFERROR(VLOOKUP(EK196,'Начисление очков 2023'!$V$4:$W$69,2,FALSE),0)</f>
        <v>3</v>
      </c>
      <c r="EM196" s="6" t="s">
        <v>572</v>
      </c>
      <c r="EN196" s="28">
        <f>IFERROR(VLOOKUP(EM196,'Начисление очков 2023'!$B$4:$C$101,2,FALSE),0)</f>
        <v>0</v>
      </c>
      <c r="EO196" s="32" t="s">
        <v>572</v>
      </c>
      <c r="EP196" s="31">
        <f>IFERROR(VLOOKUP(EO196,'Начисление очков 2023'!$AA$4:$AB$69,2,FALSE),0)</f>
        <v>0</v>
      </c>
      <c r="EQ196" s="6">
        <v>22</v>
      </c>
      <c r="ER196" s="28">
        <f>IFERROR(VLOOKUP(EQ196,'Начисление очков 2023'!$AF$4:$AG$69,2,FALSE),0)</f>
        <v>1</v>
      </c>
      <c r="ES196" s="32" t="s">
        <v>572</v>
      </c>
      <c r="ET196" s="31">
        <f>IFERROR(VLOOKUP(ES196,'Начисление очков 2023'!$B$4:$C$101,2,FALSE),0)</f>
        <v>0</v>
      </c>
      <c r="EU196" s="6" t="s">
        <v>572</v>
      </c>
      <c r="EV196" s="28">
        <f>IFERROR(VLOOKUP(EU196,'Начисление очков 2023'!$G$4:$H$69,2,FALSE),0)</f>
        <v>0</v>
      </c>
      <c r="EW196" s="32">
        <v>32</v>
      </c>
      <c r="EX196" s="31">
        <f>IFERROR(VLOOKUP(EW196,'Начисление очков 2023'!$AA$4:$AB$69,2,FALSE),0)</f>
        <v>2</v>
      </c>
      <c r="EY196" s="6" t="s">
        <v>572</v>
      </c>
      <c r="EZ196" s="28">
        <f>IFERROR(VLOOKUP(EY196,'Начисление очков 2023'!$AA$4:$AB$69,2,FALSE),0)</f>
        <v>0</v>
      </c>
      <c r="FA196" s="32" t="s">
        <v>572</v>
      </c>
      <c r="FB196" s="31">
        <f>IFERROR(VLOOKUP(FA196,'Начисление очков 2023'!$L$4:$M$69,2,FALSE),0)</f>
        <v>0</v>
      </c>
      <c r="FC196" s="6" t="s">
        <v>572</v>
      </c>
      <c r="FD196" s="28">
        <f>IFERROR(VLOOKUP(FC196,'Начисление очков 2023'!$AF$4:$AG$69,2,FALSE),0)</f>
        <v>0</v>
      </c>
      <c r="FE196" s="32" t="s">
        <v>572</v>
      </c>
      <c r="FF196" s="31">
        <f>IFERROR(VLOOKUP(FE196,'Начисление очков 2023'!$AA$4:$AB$69,2,FALSE),0)</f>
        <v>0</v>
      </c>
      <c r="FG196" s="6" t="s">
        <v>572</v>
      </c>
      <c r="FH196" s="28">
        <f>IFERROR(VLOOKUP(FG196,'Начисление очков 2023'!$G$4:$H$69,2,FALSE),0)</f>
        <v>0</v>
      </c>
      <c r="FI196" s="32">
        <v>32</v>
      </c>
      <c r="FJ196" s="31">
        <f>IFERROR(VLOOKUP(FI196,'Начисление очков 2023'!$AA$4:$AB$69,2,FALSE),0)</f>
        <v>2</v>
      </c>
      <c r="FK196" s="6">
        <v>32</v>
      </c>
      <c r="FL196" s="28">
        <f>IFERROR(VLOOKUP(FK196,'Начисление очков 2023'!$AA$4:$AB$69,2,FALSE),0)</f>
        <v>2</v>
      </c>
      <c r="FM196" s="32" t="s">
        <v>572</v>
      </c>
      <c r="FN196" s="31">
        <f>IFERROR(VLOOKUP(FM196,'Начисление очков 2023'!$AA$4:$AB$69,2,FALSE),0)</f>
        <v>0</v>
      </c>
      <c r="FO196" s="6">
        <v>8</v>
      </c>
      <c r="FP196" s="28">
        <f>IFERROR(VLOOKUP(FO196,'Начисление очков 2023'!$AF$4:$AG$69,2,FALSE),0)</f>
        <v>7</v>
      </c>
      <c r="FQ196" s="109">
        <v>185</v>
      </c>
      <c r="FR196" s="110">
        <v>1</v>
      </c>
      <c r="FS196" s="110"/>
      <c r="FT196" s="109">
        <v>3</v>
      </c>
      <c r="FU196" s="111"/>
      <c r="FV196" s="108">
        <v>44</v>
      </c>
      <c r="FW196" s="106">
        <v>0</v>
      </c>
      <c r="FX196" s="107" t="s">
        <v>563</v>
      </c>
      <c r="FY196" s="108">
        <v>55</v>
      </c>
      <c r="FZ196" s="127">
        <v>24</v>
      </c>
      <c r="GA196" s="121">
        <f>IFERROR(VLOOKUP(FZ196,'Начисление очков 2023'!$AA$4:$AB$69,2,FALSE),0)</f>
        <v>3</v>
      </c>
    </row>
    <row r="197" spans="1:183" ht="15.95" customHeight="1" x14ac:dyDescent="0.25">
      <c r="B197" s="6" t="str">
        <f>IFERROR(INDEX('Ласт турнир'!$A$1:$A$96,MATCH($D197,'Ласт турнир'!$B$1:$B$96,0)),"")</f>
        <v/>
      </c>
      <c r="D197" s="39" t="s">
        <v>555</v>
      </c>
      <c r="E197" s="40">
        <f>E196+1</f>
        <v>188</v>
      </c>
      <c r="F197" s="59">
        <f>IF(FQ197=0," ",IF(FQ197-E197=0," ",FQ197-E197))</f>
        <v>-1</v>
      </c>
      <c r="G197" s="44"/>
      <c r="H197" s="54">
        <v>3</v>
      </c>
      <c r="I197" s="134"/>
      <c r="J197" s="139">
        <f>AB197+AP197+BB197+BN197+BR197+SUMPRODUCT(LARGE((T197,V197,X197,Z197,AD197,AF197,AH197,AJ197,AL197,AN197,AR197,AT197,AV197,AX197,AZ197,BD197,BF197,BH197,BJ197,BL197,BP197,BT197,BV197,BX197,BZ197,CB197,CD197,CF197,CH197,CJ197,CL197,CN197,CP197,CR197,CT197,CV197,CX197,CZ197,DB197,DD197,DF197,DH197,DJ197,DL197,DN197,DP197,DR197,DT197,DV197,DX197,DZ197,EB197,ED197,EF197,EH197,EJ197,EL197,EN197,EP197,ER197,ET197,EV197,EX197,EZ197,FB197,FD197,FF197,FH197,FJ197,FL197,FN197,FP197),{1,2,3,4,5,6,7,8}))</f>
        <v>42</v>
      </c>
      <c r="K197" s="135">
        <f>J197-FV197</f>
        <v>0</v>
      </c>
      <c r="L197" s="140" t="str">
        <f>IF(SUMIF(S197:FP197,"&lt;0")&lt;&gt;0,SUMIF(S197:FP197,"&lt;0")*(-1)," ")</f>
        <v xml:space="preserve"> </v>
      </c>
      <c r="M197" s="141">
        <f>T197+V197+X197+Z197+AB197+AD197+AF197+AH197+AJ197+AL197+AN197+AP197+AR197+AT197+AV197+AX197+AZ197+BB197+BD197+BF197+BH197+BJ197+BL197+BN197+BP197+BR197+BT197+BV197+BX197+BZ197+CB197+CD197+CF197+CH197+CJ197+CL197+CN197+CP197+CR197+CT197+CV197+CX197+CZ197+DB197+DD197+DF197+DH197+DJ197+DL197+DN197+DP197+DR197+DT197+DV197+DX197+DZ197+EB197+ED197+EF197+EH197+EJ197+EL197+EN197+EP197+ER197+ET197+EV197+EX197+EZ197+FB197+FD197+FF197+FH197+FJ197+FL197+FN197+FP197</f>
        <v>42</v>
      </c>
      <c r="N197" s="135">
        <f>M197-FY197</f>
        <v>0</v>
      </c>
      <c r="O197" s="136">
        <f>ROUNDUP(COUNTIF(S197:FP197,"&gt; 0")/2,0)</f>
        <v>8</v>
      </c>
      <c r="P197" s="142">
        <f>IF(O197=0,"-",IF(O197-R197&gt;8,J197/(8+R197),J197/O197))</f>
        <v>5.25</v>
      </c>
      <c r="Q197" s="145">
        <f>IF(OR(M197=0,O197=0),"-",M197/O197)</f>
        <v>5.25</v>
      </c>
      <c r="R197" s="150">
        <f>+IF(AA197="",0,1)+IF(AO197="",0,1)++IF(BA197="",0,1)+IF(BM197="",0,1)+IF(BQ197="",0,1)</f>
        <v>0</v>
      </c>
      <c r="S197" s="6" t="s">
        <v>572</v>
      </c>
      <c r="T197" s="28">
        <f>IFERROR(VLOOKUP(S197,'Начисление очков 2024'!$AA$4:$AB$69,2,FALSE),0)</f>
        <v>0</v>
      </c>
      <c r="U197" s="32">
        <v>32</v>
      </c>
      <c r="V197" s="31">
        <f>IFERROR(VLOOKUP(U197,'Начисление очков 2024'!$AA$4:$AB$69,2,FALSE),0)</f>
        <v>2</v>
      </c>
      <c r="W197" s="6" t="s">
        <v>572</v>
      </c>
      <c r="X197" s="28">
        <f>IFERROR(VLOOKUP(W197,'Начисление очков 2024'!$L$4:$M$69,2,FALSE),0)</f>
        <v>0</v>
      </c>
      <c r="Y197" s="32" t="s">
        <v>572</v>
      </c>
      <c r="Z197" s="31">
        <f>IFERROR(VLOOKUP(Y197,'Начисление очков 2024'!$AA$4:$AB$69,2,FALSE),0)</f>
        <v>0</v>
      </c>
      <c r="AA197" s="6" t="s">
        <v>572</v>
      </c>
      <c r="AB197" s="28">
        <f>ROUND(IFERROR(VLOOKUP(AA197,'Начисление очков 2024'!$L$4:$M$69,2,FALSE),0)/4,0)</f>
        <v>0</v>
      </c>
      <c r="AC197" s="32" t="s">
        <v>572</v>
      </c>
      <c r="AD197" s="31">
        <f>IFERROR(VLOOKUP(AC197,'Начисление очков 2024'!$AA$4:$AB$69,2,FALSE),0)</f>
        <v>0</v>
      </c>
      <c r="AE197" s="6" t="s">
        <v>572</v>
      </c>
      <c r="AF197" s="28">
        <f>IFERROR(VLOOKUP(AE197,'Начисление очков 2024'!$AA$4:$AB$69,2,FALSE),0)</f>
        <v>0</v>
      </c>
      <c r="AG197" s="32" t="s">
        <v>572</v>
      </c>
      <c r="AH197" s="31">
        <f>IFERROR(VLOOKUP(AG197,'Начисление очков 2024'!$Q$4:$R$69,2,FALSE),0)</f>
        <v>0</v>
      </c>
      <c r="AI197" s="6">
        <v>12</v>
      </c>
      <c r="AJ197" s="28">
        <f>IFERROR(VLOOKUP(AI197,'Начисление очков 2024'!$AA$4:$AB$69,2,FALSE),0)</f>
        <v>8</v>
      </c>
      <c r="AK197" s="32" t="s">
        <v>572</v>
      </c>
      <c r="AL197" s="31">
        <f>IFERROR(VLOOKUP(AK197,'Начисление очков 2024'!$AA$4:$AB$69,2,FALSE),0)</f>
        <v>0</v>
      </c>
      <c r="AM197" s="6" t="s">
        <v>572</v>
      </c>
      <c r="AN197" s="28">
        <f>IFERROR(VLOOKUP(AM197,'Начисление очков 2023'!$AF$4:$AG$69,2,FALSE),0)</f>
        <v>0</v>
      </c>
      <c r="AO197" s="32" t="s">
        <v>572</v>
      </c>
      <c r="AP197" s="31">
        <f>ROUND(IFERROR(VLOOKUP(AO197,'Начисление очков 2024'!$G$4:$H$69,2,FALSE),0)/4,0)</f>
        <v>0</v>
      </c>
      <c r="AQ197" s="6" t="s">
        <v>572</v>
      </c>
      <c r="AR197" s="28">
        <f>IFERROR(VLOOKUP(AQ197,'Начисление очков 2024'!$AA$4:$AB$69,2,FALSE),0)</f>
        <v>0</v>
      </c>
      <c r="AS197" s="32" t="s">
        <v>572</v>
      </c>
      <c r="AT197" s="31">
        <f>IFERROR(VLOOKUP(AS197,'Начисление очков 2024'!$G$4:$H$69,2,FALSE),0)</f>
        <v>0</v>
      </c>
      <c r="AU197" s="6" t="s">
        <v>572</v>
      </c>
      <c r="AV197" s="28">
        <f>IFERROR(VLOOKUP(AU197,'Начисление очков 2023'!$V$4:$W$69,2,FALSE),0)</f>
        <v>0</v>
      </c>
      <c r="AW197" s="32" t="s">
        <v>572</v>
      </c>
      <c r="AX197" s="31">
        <f>IFERROR(VLOOKUP(AW197,'Начисление очков 2024'!$Q$4:$R$69,2,FALSE),0)</f>
        <v>0</v>
      </c>
      <c r="AY197" s="6" t="s">
        <v>572</v>
      </c>
      <c r="AZ197" s="28">
        <f>IFERROR(VLOOKUP(AY197,'Начисление очков 2024'!$AA$4:$AB$69,2,FALSE),0)</f>
        <v>0</v>
      </c>
      <c r="BA197" s="32" t="s">
        <v>572</v>
      </c>
      <c r="BB197" s="31">
        <f>ROUND(IFERROR(VLOOKUP(BA197,'Начисление очков 2024'!$G$4:$H$69,2,FALSE),0)/4,0)</f>
        <v>0</v>
      </c>
      <c r="BC197" s="6" t="s">
        <v>572</v>
      </c>
      <c r="BD197" s="28">
        <f>IFERROR(VLOOKUP(BC197,'Начисление очков 2023'!$AA$4:$AB$69,2,FALSE),0)</f>
        <v>0</v>
      </c>
      <c r="BE197" s="32" t="s">
        <v>572</v>
      </c>
      <c r="BF197" s="31">
        <f>IFERROR(VLOOKUP(BE197,'Начисление очков 2024'!$G$4:$H$69,2,FALSE),0)</f>
        <v>0</v>
      </c>
      <c r="BG197" s="6" t="s">
        <v>572</v>
      </c>
      <c r="BH197" s="28">
        <f>IFERROR(VLOOKUP(BG197,'Начисление очков 2024'!$Q$4:$R$69,2,FALSE),0)</f>
        <v>0</v>
      </c>
      <c r="BI197" s="32">
        <v>16</v>
      </c>
      <c r="BJ197" s="31">
        <f>IFERROR(VLOOKUP(BI197,'Начисление очков 2024'!$AA$4:$AB$69,2,FALSE),0)</f>
        <v>7</v>
      </c>
      <c r="BK197" s="6" t="s">
        <v>572</v>
      </c>
      <c r="BL197" s="28">
        <f>IFERROR(VLOOKUP(BK197,'Начисление очков 2023'!$V$4:$W$69,2,FALSE),0)</f>
        <v>0</v>
      </c>
      <c r="BM197" s="32" t="s">
        <v>572</v>
      </c>
      <c r="BN197" s="31">
        <f>ROUND(IFERROR(VLOOKUP(BM197,'Начисление очков 2023'!$L$4:$M$69,2,FALSE),0)/4,0)</f>
        <v>0</v>
      </c>
      <c r="BO197" s="6" t="s">
        <v>572</v>
      </c>
      <c r="BP197" s="28">
        <f>IFERROR(VLOOKUP(BO197,'Начисление очков 2023'!$AA$4:$AB$69,2,FALSE),0)</f>
        <v>0</v>
      </c>
      <c r="BQ197" s="32" t="s">
        <v>572</v>
      </c>
      <c r="BR197" s="31">
        <f>ROUND(IFERROR(VLOOKUP(BQ197,'Начисление очков 2023'!$L$4:$M$69,2,FALSE),0)/4,0)</f>
        <v>0</v>
      </c>
      <c r="BS197" s="6" t="s">
        <v>572</v>
      </c>
      <c r="BT197" s="28">
        <f>IFERROR(VLOOKUP(BS197,'Начисление очков 2023'!$AA$4:$AB$69,2,FALSE),0)</f>
        <v>0</v>
      </c>
      <c r="BU197" s="32" t="s">
        <v>572</v>
      </c>
      <c r="BV197" s="31">
        <f>IFERROR(VLOOKUP(BU197,'Начисление очков 2023'!$L$4:$M$69,2,FALSE),0)</f>
        <v>0</v>
      </c>
      <c r="BW197" s="6" t="s">
        <v>572</v>
      </c>
      <c r="BX197" s="28">
        <f>IFERROR(VLOOKUP(BW197,'Начисление очков 2023'!$AA$4:$AB$69,2,FALSE),0)</f>
        <v>0</v>
      </c>
      <c r="BY197" s="32" t="s">
        <v>572</v>
      </c>
      <c r="BZ197" s="31">
        <f>IFERROR(VLOOKUP(BY197,'Начисление очков 2023'!$AF$4:$AG$69,2,FALSE),0)</f>
        <v>0</v>
      </c>
      <c r="CA197" s="6" t="s">
        <v>572</v>
      </c>
      <c r="CB197" s="28">
        <f>IFERROR(VLOOKUP(CA197,'Начисление очков 2023'!$V$4:$W$69,2,FALSE),0)</f>
        <v>0</v>
      </c>
      <c r="CC197" s="32" t="s">
        <v>572</v>
      </c>
      <c r="CD197" s="31">
        <f>IFERROR(VLOOKUP(CC197,'Начисление очков 2023'!$AA$4:$AB$69,2,FALSE),0)</f>
        <v>0</v>
      </c>
      <c r="CE197" s="47"/>
      <c r="CF197" s="96"/>
      <c r="CG197" s="32" t="s">
        <v>572</v>
      </c>
      <c r="CH197" s="31">
        <f>IFERROR(VLOOKUP(CG197,'Начисление очков 2023'!$AA$4:$AB$69,2,FALSE),0)</f>
        <v>0</v>
      </c>
      <c r="CI197" s="6" t="s">
        <v>572</v>
      </c>
      <c r="CJ197" s="28">
        <f>IFERROR(VLOOKUP(CI197,'Начисление очков 2023_1'!$B$4:$C$117,2,FALSE),0)</f>
        <v>0</v>
      </c>
      <c r="CK197" s="32" t="s">
        <v>572</v>
      </c>
      <c r="CL197" s="31">
        <f>IFERROR(VLOOKUP(CK197,'Начисление очков 2023'!$V$4:$W$69,2,FALSE),0)</f>
        <v>0</v>
      </c>
      <c r="CM197" s="6" t="s">
        <v>572</v>
      </c>
      <c r="CN197" s="28">
        <f>IFERROR(VLOOKUP(CM197,'Начисление очков 2023'!$AF$4:$AG$69,2,FALSE),0)</f>
        <v>0</v>
      </c>
      <c r="CO197" s="32" t="s">
        <v>572</v>
      </c>
      <c r="CP197" s="31">
        <f>IFERROR(VLOOKUP(CO197,'Начисление очков 2023'!$G$4:$H$69,2,FALSE),0)</f>
        <v>0</v>
      </c>
      <c r="CQ197" s="6" t="s">
        <v>572</v>
      </c>
      <c r="CR197" s="28">
        <f>IFERROR(VLOOKUP(CQ197,'Начисление очков 2023'!$AA$4:$AB$69,2,FALSE),0)</f>
        <v>0</v>
      </c>
      <c r="CS197" s="32" t="s">
        <v>572</v>
      </c>
      <c r="CT197" s="31">
        <f>IFERROR(VLOOKUP(CS197,'Начисление очков 2023'!$Q$4:$R$69,2,FALSE),0)</f>
        <v>0</v>
      </c>
      <c r="CU197" s="6" t="s">
        <v>572</v>
      </c>
      <c r="CV197" s="28">
        <f>IFERROR(VLOOKUP(CU197,'Начисление очков 2023'!$AF$4:$AG$69,2,FALSE),0)</f>
        <v>0</v>
      </c>
      <c r="CW197" s="32" t="s">
        <v>572</v>
      </c>
      <c r="CX197" s="31">
        <f>IFERROR(VLOOKUP(CW197,'Начисление очков 2023'!$AA$4:$AB$69,2,FALSE),0)</f>
        <v>0</v>
      </c>
      <c r="CY197" s="6" t="s">
        <v>572</v>
      </c>
      <c r="CZ197" s="28">
        <f>IFERROR(VLOOKUP(CY197,'Начисление очков 2023'!$AA$4:$AB$69,2,FALSE),0)</f>
        <v>0</v>
      </c>
      <c r="DA197" s="32" t="s">
        <v>572</v>
      </c>
      <c r="DB197" s="31">
        <f>IFERROR(VLOOKUP(DA197,'Начисление очков 2023'!$L$4:$M$69,2,FALSE),0)</f>
        <v>0</v>
      </c>
      <c r="DC197" s="6" t="s">
        <v>572</v>
      </c>
      <c r="DD197" s="28">
        <f>IFERROR(VLOOKUP(DC197,'Начисление очков 2023'!$L$4:$M$69,2,FALSE),0)</f>
        <v>0</v>
      </c>
      <c r="DE197" s="32" t="s">
        <v>572</v>
      </c>
      <c r="DF197" s="31">
        <f>IFERROR(VLOOKUP(DE197,'Начисление очков 2023'!$G$4:$H$69,2,FALSE),0)</f>
        <v>0</v>
      </c>
      <c r="DG197" s="6" t="s">
        <v>572</v>
      </c>
      <c r="DH197" s="28">
        <f>IFERROR(VLOOKUP(DG197,'Начисление очков 2023'!$AA$4:$AB$69,2,FALSE),0)</f>
        <v>0</v>
      </c>
      <c r="DI197" s="32">
        <v>16</v>
      </c>
      <c r="DJ197" s="31">
        <f>IFERROR(VLOOKUP(DI197,'Начисление очков 2023'!$AF$4:$AG$69,2,FALSE),0)</f>
        <v>4</v>
      </c>
      <c r="DK197" s="6" t="s">
        <v>572</v>
      </c>
      <c r="DL197" s="28">
        <f>IFERROR(VLOOKUP(DK197,'Начисление очков 2023'!$V$4:$W$69,2,FALSE),0)</f>
        <v>0</v>
      </c>
      <c r="DM197" s="32" t="s">
        <v>572</v>
      </c>
      <c r="DN197" s="31">
        <f>IFERROR(VLOOKUP(DM197,'Начисление очков 2023'!$Q$4:$R$69,2,FALSE),0)</f>
        <v>0</v>
      </c>
      <c r="DO197" s="6" t="s">
        <v>572</v>
      </c>
      <c r="DP197" s="28">
        <f>IFERROR(VLOOKUP(DO197,'Начисление очков 2023'!$AA$4:$AB$69,2,FALSE),0)</f>
        <v>0</v>
      </c>
      <c r="DQ197" s="32" t="s">
        <v>572</v>
      </c>
      <c r="DR197" s="31">
        <f>IFERROR(VLOOKUP(DQ197,'Начисление очков 2023'!$AA$4:$AB$69,2,FALSE),0)</f>
        <v>0</v>
      </c>
      <c r="DS197" s="6" t="s">
        <v>572</v>
      </c>
      <c r="DT197" s="28">
        <f>IFERROR(VLOOKUP(DS197,'Начисление очков 2023'!$AA$4:$AB$69,2,FALSE),0)</f>
        <v>0</v>
      </c>
      <c r="DU197" s="32">
        <v>16</v>
      </c>
      <c r="DV197" s="31">
        <f>IFERROR(VLOOKUP(DU197,'Начисление очков 2023'!$AF$4:$AG$69,2,FALSE),0)</f>
        <v>4</v>
      </c>
      <c r="DW197" s="6" t="s">
        <v>572</v>
      </c>
      <c r="DX197" s="28">
        <f>IFERROR(VLOOKUP(DW197,'Начисление очков 2023'!$AA$4:$AB$69,2,FALSE),0)</f>
        <v>0</v>
      </c>
      <c r="DY197" s="32" t="s">
        <v>572</v>
      </c>
      <c r="DZ197" s="31">
        <f>IFERROR(VLOOKUP(DY197,'Начисление очков 2023'!$B$4:$C$69,2,FALSE),0)</f>
        <v>0</v>
      </c>
      <c r="EA197" s="6" t="s">
        <v>572</v>
      </c>
      <c r="EB197" s="28">
        <f>IFERROR(VLOOKUP(EA197,'Начисление очков 2023'!$AA$4:$AB$69,2,FALSE),0)</f>
        <v>0</v>
      </c>
      <c r="EC197" s="32" t="s">
        <v>572</v>
      </c>
      <c r="ED197" s="31">
        <f>IFERROR(VLOOKUP(EC197,'Начисление очков 2023'!$V$4:$W$69,2,FALSE),0)</f>
        <v>0</v>
      </c>
      <c r="EE197" s="6" t="s">
        <v>572</v>
      </c>
      <c r="EF197" s="28">
        <f>IFERROR(VLOOKUP(EE197,'Начисление очков 2023'!$AA$4:$AB$69,2,FALSE),0)</f>
        <v>0</v>
      </c>
      <c r="EG197" s="32" t="s">
        <v>572</v>
      </c>
      <c r="EH197" s="31">
        <f>IFERROR(VLOOKUP(EG197,'Начисление очков 2023'!$AA$4:$AB$69,2,FALSE),0)</f>
        <v>0</v>
      </c>
      <c r="EI197" s="6" t="s">
        <v>572</v>
      </c>
      <c r="EJ197" s="28">
        <f>IFERROR(VLOOKUP(EI197,'Начисление очков 2023'!$G$4:$H$69,2,FALSE),0)</f>
        <v>0</v>
      </c>
      <c r="EK197" s="32" t="s">
        <v>572</v>
      </c>
      <c r="EL197" s="31">
        <f>IFERROR(VLOOKUP(EK197,'Начисление очков 2023'!$V$4:$W$69,2,FALSE),0)</f>
        <v>0</v>
      </c>
      <c r="EM197" s="6" t="s">
        <v>572</v>
      </c>
      <c r="EN197" s="28">
        <f>IFERROR(VLOOKUP(EM197,'Начисление очков 2023'!$B$4:$C$101,2,FALSE),0)</f>
        <v>0</v>
      </c>
      <c r="EO197" s="32">
        <v>24</v>
      </c>
      <c r="EP197" s="31">
        <f>IFERROR(VLOOKUP(EO197,'Начисление очков 2023'!$AA$4:$AB$69,2,FALSE),0)</f>
        <v>3</v>
      </c>
      <c r="EQ197" s="6">
        <v>10</v>
      </c>
      <c r="ER197" s="28">
        <f>IFERROR(VLOOKUP(EQ197,'Начисление очков 2023'!$AF$4:$AG$69,2,FALSE),0)</f>
        <v>6</v>
      </c>
      <c r="ES197" s="32" t="s">
        <v>572</v>
      </c>
      <c r="ET197" s="31">
        <f>IFERROR(VLOOKUP(ES197,'Начисление очков 2023'!$B$4:$C$101,2,FALSE),0)</f>
        <v>0</v>
      </c>
      <c r="EU197" s="6" t="s">
        <v>572</v>
      </c>
      <c r="EV197" s="28">
        <f>IFERROR(VLOOKUP(EU197,'Начисление очков 2023'!$G$4:$H$69,2,FALSE),0)</f>
        <v>0</v>
      </c>
      <c r="EW197" s="32" t="s">
        <v>572</v>
      </c>
      <c r="EX197" s="31">
        <f>IFERROR(VLOOKUP(EW197,'Начисление очков 2023'!$AA$4:$AB$69,2,FALSE),0)</f>
        <v>0</v>
      </c>
      <c r="EY197" s="6" t="s">
        <v>572</v>
      </c>
      <c r="EZ197" s="28">
        <f>IFERROR(VLOOKUP(EY197,'Начисление очков 2023'!$AA$4:$AB$69,2,FALSE),0)</f>
        <v>0</v>
      </c>
      <c r="FA197" s="32" t="s">
        <v>572</v>
      </c>
      <c r="FB197" s="31">
        <f>IFERROR(VLOOKUP(FA197,'Начисление очков 2023'!$L$4:$M$69,2,FALSE),0)</f>
        <v>0</v>
      </c>
      <c r="FC197" s="6" t="s">
        <v>572</v>
      </c>
      <c r="FD197" s="28">
        <f>IFERROR(VLOOKUP(FC197,'Начисление очков 2023'!$AF$4:$AG$69,2,FALSE),0)</f>
        <v>0</v>
      </c>
      <c r="FE197" s="32" t="s">
        <v>572</v>
      </c>
      <c r="FF197" s="31">
        <f>IFERROR(VLOOKUP(FE197,'Начисление очков 2023'!$AA$4:$AB$69,2,FALSE),0)</f>
        <v>0</v>
      </c>
      <c r="FG197" s="6" t="s">
        <v>572</v>
      </c>
      <c r="FH197" s="28">
        <f>IFERROR(VLOOKUP(FG197,'Начисление очков 2023'!$G$4:$H$69,2,FALSE),0)</f>
        <v>0</v>
      </c>
      <c r="FI197" s="32" t="s">
        <v>572</v>
      </c>
      <c r="FJ197" s="31">
        <f>IFERROR(VLOOKUP(FI197,'Начисление очков 2023'!$AA$4:$AB$69,2,FALSE),0)</f>
        <v>0</v>
      </c>
      <c r="FK197" s="6" t="s">
        <v>572</v>
      </c>
      <c r="FL197" s="28">
        <f>IFERROR(VLOOKUP(FK197,'Начисление очков 2023'!$AA$4:$AB$69,2,FALSE),0)</f>
        <v>0</v>
      </c>
      <c r="FM197" s="32" t="s">
        <v>572</v>
      </c>
      <c r="FN197" s="31">
        <f>IFERROR(VLOOKUP(FM197,'Начисление очков 2023'!$AA$4:$AB$69,2,FALSE),0)</f>
        <v>0</v>
      </c>
      <c r="FO197" s="6">
        <v>6</v>
      </c>
      <c r="FP197" s="28">
        <f>IFERROR(VLOOKUP(FO197,'Начисление очков 2023'!$AF$4:$AG$69,2,FALSE),0)</f>
        <v>8</v>
      </c>
      <c r="FQ197" s="109">
        <v>187</v>
      </c>
      <c r="FR197" s="110">
        <v>1</v>
      </c>
      <c r="FS197" s="110"/>
      <c r="FT197" s="109">
        <v>3</v>
      </c>
      <c r="FU197" s="111"/>
      <c r="FV197" s="108">
        <v>42</v>
      </c>
      <c r="FW197" s="106">
        <v>-1</v>
      </c>
      <c r="FX197" s="107" t="s">
        <v>563</v>
      </c>
      <c r="FY197" s="108">
        <v>42</v>
      </c>
      <c r="FZ197" s="127" t="s">
        <v>572</v>
      </c>
      <c r="GA197" s="121">
        <f>IFERROR(VLOOKUP(FZ197,'Начисление очков 2023'!$AA$4:$AB$69,2,FALSE),0)</f>
        <v>0</v>
      </c>
    </row>
    <row r="198" spans="1:183" ht="15.95" customHeight="1" x14ac:dyDescent="0.25">
      <c r="A198" s="1"/>
      <c r="B198" s="6" t="str">
        <f>IFERROR(INDEX('Ласт турнир'!$A$1:$A$96,MATCH($D198,'Ласт турнир'!$B$1:$B$96,0)),"")</f>
        <v/>
      </c>
      <c r="C198" s="1"/>
      <c r="D198" s="39" t="s">
        <v>486</v>
      </c>
      <c r="E198" s="40">
        <f>E197+1</f>
        <v>189</v>
      </c>
      <c r="F198" s="59" t="str">
        <f>IF(FQ198=0," ",IF(FQ198-E198=0," ",FQ198-E198))</f>
        <v xml:space="preserve"> </v>
      </c>
      <c r="G198" s="44"/>
      <c r="H198" s="54">
        <v>3.5</v>
      </c>
      <c r="I198" s="134"/>
      <c r="J198" s="139">
        <f>AB198+AP198+BB198+BN198+BR198+SUMPRODUCT(LARGE((T198,V198,X198,Z198,AD198,AF198,AH198,AJ198,AL198,AN198,AR198,AT198,AV198,AX198,AZ198,BD198,BF198,BH198,BJ198,BL198,BP198,BT198,BV198,BX198,BZ198,CB198,CD198,CF198,CH198,CJ198,CL198,CN198,CP198,CR198,CT198,CV198,CX198,CZ198,DB198,DD198,DF198,DH198,DJ198,DL198,DN198,DP198,DR198,DT198,DV198,DX198,DZ198,EB198,ED198,EF198,EH198,EJ198,EL198,EN198,EP198,ER198,ET198,EV198,EX198,EZ198,FB198,FD198,FF198,FH198,FJ198,FL198,FN198,FP198),{1,2,3,4,5,6,7,8}))</f>
        <v>41</v>
      </c>
      <c r="K198" s="135">
        <f>J198-FV198</f>
        <v>0</v>
      </c>
      <c r="L198" s="140">
        <f>IF(SUMIF(S198:FP198,"&lt;0")&lt;&gt;0,SUMIF(S198:FP198,"&lt;0")*(-1)," ")</f>
        <v>1</v>
      </c>
      <c r="M198" s="141">
        <f>T198+V198+X198+Z198+AB198+AD198+AF198+AH198+AJ198+AL198+AN198+AP198+AR198+AT198+AV198+AX198+AZ198+BB198+BD198+BF198+BH198+BJ198+BL198+BN198+BP198+BR198+BT198+BV198+BX198+BZ198+CB198+CD198+CF198+CH198+CJ198+CL198+CN198+CP198+CR198+CT198+CV198+CX198+CZ198+DB198+DD198+DF198+DH198+DJ198+DL198+DN198+DP198+DR198+DT198+DV198+DX198+DZ198+EB198+ED198+EF198+EH198+EJ198+EL198+EN198+EP198+ER198+ET198+EV198+EX198+EZ198+FB198+FD198+FF198+FH198+FJ198+FL198+FN198+FP198</f>
        <v>41</v>
      </c>
      <c r="N198" s="135">
        <f>M198-FY198</f>
        <v>0</v>
      </c>
      <c r="O198" s="136">
        <f>ROUNDUP(COUNTIF(S198:FP198,"&gt; 0")/2,0)</f>
        <v>6</v>
      </c>
      <c r="P198" s="142">
        <f>IF(O198=0,"-",IF(O198-R198&gt;8,J198/(8+R198),J198/O198))</f>
        <v>6.833333333333333</v>
      </c>
      <c r="Q198" s="145">
        <f>IF(OR(M198=0,O198=0),"-",M198/O198)</f>
        <v>6.833333333333333</v>
      </c>
      <c r="R198" s="150">
        <f>+IF(AA198="",0,1)+IF(AO198="",0,1)++IF(BA198="",0,1)+IF(BM198="",0,1)+IF(BQ198="",0,1)</f>
        <v>0</v>
      </c>
      <c r="S198" s="6" t="s">
        <v>572</v>
      </c>
      <c r="T198" s="28">
        <f>IFERROR(VLOOKUP(S198,'Начисление очков 2024'!$AA$4:$AB$69,2,FALSE),0)</f>
        <v>0</v>
      </c>
      <c r="U198" s="32" t="s">
        <v>572</v>
      </c>
      <c r="V198" s="31">
        <f>IFERROR(VLOOKUP(U198,'Начисление очков 2024'!$AA$4:$AB$69,2,FALSE),0)</f>
        <v>0</v>
      </c>
      <c r="W198" s="6" t="s">
        <v>572</v>
      </c>
      <c r="X198" s="28">
        <f>IFERROR(VLOOKUP(W198,'Начисление очков 2024'!$L$4:$M$69,2,FALSE),0)</f>
        <v>0</v>
      </c>
      <c r="Y198" s="32" t="s">
        <v>572</v>
      </c>
      <c r="Z198" s="31">
        <f>IFERROR(VLOOKUP(Y198,'Начисление очков 2024'!$AA$4:$AB$69,2,FALSE),0)</f>
        <v>0</v>
      </c>
      <c r="AA198" s="6" t="s">
        <v>572</v>
      </c>
      <c r="AB198" s="28">
        <f>ROUND(IFERROR(VLOOKUP(AA198,'Начисление очков 2024'!$L$4:$M$69,2,FALSE),0)/4,0)</f>
        <v>0</v>
      </c>
      <c r="AC198" s="32" t="s">
        <v>572</v>
      </c>
      <c r="AD198" s="31">
        <f>IFERROR(VLOOKUP(AC198,'Начисление очков 2024'!$AA$4:$AB$69,2,FALSE),0)</f>
        <v>0</v>
      </c>
      <c r="AE198" s="6" t="s">
        <v>572</v>
      </c>
      <c r="AF198" s="28">
        <f>IFERROR(VLOOKUP(AE198,'Начисление очков 2024'!$AA$4:$AB$69,2,FALSE),0)</f>
        <v>0</v>
      </c>
      <c r="AG198" s="32" t="s">
        <v>572</v>
      </c>
      <c r="AH198" s="31">
        <f>IFERROR(VLOOKUP(AG198,'Начисление очков 2024'!$Q$4:$R$69,2,FALSE),0)</f>
        <v>0</v>
      </c>
      <c r="AI198" s="6" t="s">
        <v>572</v>
      </c>
      <c r="AJ198" s="28">
        <f>IFERROR(VLOOKUP(AI198,'Начисление очков 2024'!$AA$4:$AB$69,2,FALSE),0)</f>
        <v>0</v>
      </c>
      <c r="AK198" s="32" t="s">
        <v>572</v>
      </c>
      <c r="AL198" s="31">
        <f>IFERROR(VLOOKUP(AK198,'Начисление очков 2024'!$AA$4:$AB$69,2,FALSE),0)</f>
        <v>0</v>
      </c>
      <c r="AM198" s="6" t="s">
        <v>572</v>
      </c>
      <c r="AN198" s="28">
        <f>IFERROR(VLOOKUP(AM198,'Начисление очков 2023'!$AF$4:$AG$69,2,FALSE),0)</f>
        <v>0</v>
      </c>
      <c r="AO198" s="32" t="s">
        <v>572</v>
      </c>
      <c r="AP198" s="31">
        <f>ROUND(IFERROR(VLOOKUP(AO198,'Начисление очков 2024'!$G$4:$H$69,2,FALSE),0)/4,0)</f>
        <v>0</v>
      </c>
      <c r="AQ198" s="6" t="s">
        <v>572</v>
      </c>
      <c r="AR198" s="28">
        <f>IFERROR(VLOOKUP(AQ198,'Начисление очков 2024'!$AA$4:$AB$69,2,FALSE),0)</f>
        <v>0</v>
      </c>
      <c r="AS198" s="32" t="s">
        <v>572</v>
      </c>
      <c r="AT198" s="31">
        <f>IFERROR(VLOOKUP(AS198,'Начисление очков 2024'!$G$4:$H$69,2,FALSE),0)</f>
        <v>0</v>
      </c>
      <c r="AU198" s="6" t="s">
        <v>572</v>
      </c>
      <c r="AV198" s="28">
        <f>IFERROR(VLOOKUP(AU198,'Начисление очков 2023'!$V$4:$W$69,2,FALSE),0)</f>
        <v>0</v>
      </c>
      <c r="AW198" s="32" t="s">
        <v>572</v>
      </c>
      <c r="AX198" s="31">
        <f>IFERROR(VLOOKUP(AW198,'Начисление очков 2024'!$Q$4:$R$69,2,FALSE),0)</f>
        <v>0</v>
      </c>
      <c r="AY198" s="6" t="s">
        <v>572</v>
      </c>
      <c r="AZ198" s="28">
        <f>IFERROR(VLOOKUP(AY198,'Начисление очков 2024'!$AA$4:$AB$69,2,FALSE),0)</f>
        <v>0</v>
      </c>
      <c r="BA198" s="32" t="s">
        <v>572</v>
      </c>
      <c r="BB198" s="31">
        <f>ROUND(IFERROR(VLOOKUP(BA198,'Начисление очков 2024'!$G$4:$H$69,2,FALSE),0)/4,0)</f>
        <v>0</v>
      </c>
      <c r="BC198" s="6" t="s">
        <v>572</v>
      </c>
      <c r="BD198" s="28">
        <f>IFERROR(VLOOKUP(BC198,'Начисление очков 2023'!$AA$4:$AB$69,2,FALSE),0)</f>
        <v>0</v>
      </c>
      <c r="BE198" s="32" t="s">
        <v>572</v>
      </c>
      <c r="BF198" s="31">
        <f>IFERROR(VLOOKUP(BE198,'Начисление очков 2024'!$G$4:$H$69,2,FALSE),0)</f>
        <v>0</v>
      </c>
      <c r="BG198" s="6" t="s">
        <v>572</v>
      </c>
      <c r="BH198" s="28">
        <f>IFERROR(VLOOKUP(BG198,'Начисление очков 2024'!$Q$4:$R$69,2,FALSE),0)</f>
        <v>0</v>
      </c>
      <c r="BI198" s="32">
        <v>16</v>
      </c>
      <c r="BJ198" s="31">
        <f>IFERROR(VLOOKUP(BI198,'Начисление очков 2024'!$AA$4:$AB$69,2,FALSE),0)</f>
        <v>7</v>
      </c>
      <c r="BK198" s="6" t="s">
        <v>572</v>
      </c>
      <c r="BL198" s="28">
        <f>IFERROR(VLOOKUP(BK198,'Начисление очков 2023'!$V$4:$W$69,2,FALSE),0)</f>
        <v>0</v>
      </c>
      <c r="BM198" s="32" t="s">
        <v>572</v>
      </c>
      <c r="BN198" s="31">
        <f>ROUND(IFERROR(VLOOKUP(BM198,'Начисление очков 2023'!$L$4:$M$69,2,FALSE),0)/4,0)</f>
        <v>0</v>
      </c>
      <c r="BO198" s="6" t="s">
        <v>572</v>
      </c>
      <c r="BP198" s="28">
        <f>IFERROR(VLOOKUP(BO198,'Начисление очков 2023'!$AA$4:$AB$69,2,FALSE),0)</f>
        <v>0</v>
      </c>
      <c r="BQ198" s="32" t="s">
        <v>572</v>
      </c>
      <c r="BR198" s="31">
        <f>ROUND(IFERROR(VLOOKUP(BQ198,'Начисление очков 2023'!$L$4:$M$69,2,FALSE),0)/4,0)</f>
        <v>0</v>
      </c>
      <c r="BS198" s="6" t="s">
        <v>572</v>
      </c>
      <c r="BT198" s="28">
        <f>IFERROR(VLOOKUP(BS198,'Начисление очков 2023'!$AA$4:$AB$69,2,FALSE),0)</f>
        <v>0</v>
      </c>
      <c r="BU198" s="32" t="s">
        <v>572</v>
      </c>
      <c r="BV198" s="31">
        <f>IFERROR(VLOOKUP(BU198,'Начисление очков 2023'!$L$4:$M$69,2,FALSE),0)</f>
        <v>0</v>
      </c>
      <c r="BW198" s="6" t="s">
        <v>572</v>
      </c>
      <c r="BX198" s="28">
        <f>IFERROR(VLOOKUP(BW198,'Начисление очков 2023'!$AA$4:$AB$69,2,FALSE),0)</f>
        <v>0</v>
      </c>
      <c r="BY198" s="32" t="s">
        <v>572</v>
      </c>
      <c r="BZ198" s="31">
        <f>IFERROR(VLOOKUP(BY198,'Начисление очков 2023'!$AF$4:$AG$69,2,FALSE),0)</f>
        <v>0</v>
      </c>
      <c r="CA198" s="6" t="s">
        <v>572</v>
      </c>
      <c r="CB198" s="28">
        <f>IFERROR(VLOOKUP(CA198,'Начисление очков 2023'!$V$4:$W$69,2,FALSE),0)</f>
        <v>0</v>
      </c>
      <c r="CC198" s="32" t="s">
        <v>572</v>
      </c>
      <c r="CD198" s="31">
        <f>IFERROR(VLOOKUP(CC198,'Начисление очков 2023'!$AA$4:$AB$69,2,FALSE),0)</f>
        <v>0</v>
      </c>
      <c r="CE198" s="47"/>
      <c r="CF198" s="96"/>
      <c r="CG198" s="32" t="s">
        <v>572</v>
      </c>
      <c r="CH198" s="31">
        <f>IFERROR(VLOOKUP(CG198,'Начисление очков 2023'!$AA$4:$AB$69,2,FALSE),0)</f>
        <v>0</v>
      </c>
      <c r="CI198" s="6" t="s">
        <v>572</v>
      </c>
      <c r="CJ198" s="28">
        <f>IFERROR(VLOOKUP(CI198,'Начисление очков 2023_1'!$B$4:$C$117,2,FALSE),0)</f>
        <v>0</v>
      </c>
      <c r="CK198" s="32" t="s">
        <v>572</v>
      </c>
      <c r="CL198" s="31">
        <f>IFERROR(VLOOKUP(CK198,'Начисление очков 2023'!$V$4:$W$69,2,FALSE),0)</f>
        <v>0</v>
      </c>
      <c r="CM198" s="6">
        <v>16</v>
      </c>
      <c r="CN198" s="28">
        <f>IFERROR(VLOOKUP(CM198,'Начисление очков 2023'!$AF$4:$AG$69,2,FALSE),0)</f>
        <v>4</v>
      </c>
      <c r="CO198" s="32" t="s">
        <v>572</v>
      </c>
      <c r="CP198" s="31">
        <f>IFERROR(VLOOKUP(CO198,'Начисление очков 2023'!$G$4:$H$69,2,FALSE),0)</f>
        <v>0</v>
      </c>
      <c r="CQ198" s="6" t="s">
        <v>572</v>
      </c>
      <c r="CR198" s="28">
        <f>IFERROR(VLOOKUP(CQ198,'Начисление очков 2023'!$AA$4:$AB$69,2,FALSE),0)</f>
        <v>0</v>
      </c>
      <c r="CS198" s="32" t="s">
        <v>572</v>
      </c>
      <c r="CT198" s="31">
        <f>IFERROR(VLOOKUP(CS198,'Начисление очков 2023'!$Q$4:$R$69,2,FALSE),0)</f>
        <v>0</v>
      </c>
      <c r="CU198" s="6" t="s">
        <v>572</v>
      </c>
      <c r="CV198" s="28">
        <f>IFERROR(VLOOKUP(CU198,'Начисление очков 2023'!$AF$4:$AG$69,2,FALSE),0)</f>
        <v>0</v>
      </c>
      <c r="CW198" s="32" t="s">
        <v>572</v>
      </c>
      <c r="CX198" s="31">
        <f>IFERROR(VLOOKUP(CW198,'Начисление очков 2023'!$AA$4:$AB$69,2,FALSE),0)</f>
        <v>0</v>
      </c>
      <c r="CY198" s="6">
        <v>24</v>
      </c>
      <c r="CZ198" s="28">
        <f>IFERROR(VLOOKUP(CY198,'Начисление очков 2023'!$AA$4:$AB$69,2,FALSE),0)</f>
        <v>3</v>
      </c>
      <c r="DA198" s="32" t="s">
        <v>572</v>
      </c>
      <c r="DB198" s="31">
        <f>IFERROR(VLOOKUP(DA198,'Начисление очков 2023'!$L$4:$M$69,2,FALSE),0)</f>
        <v>0</v>
      </c>
      <c r="DC198" s="6" t="s">
        <v>572</v>
      </c>
      <c r="DD198" s="28">
        <f>IFERROR(VLOOKUP(DC198,'Начисление очков 2023'!$L$4:$M$69,2,FALSE),0)</f>
        <v>0</v>
      </c>
      <c r="DE198" s="32" t="s">
        <v>572</v>
      </c>
      <c r="DF198" s="31">
        <f>IFERROR(VLOOKUP(DE198,'Начисление очков 2023'!$G$4:$H$69,2,FALSE),0)</f>
        <v>0</v>
      </c>
      <c r="DG198" s="6" t="s">
        <v>572</v>
      </c>
      <c r="DH198" s="28">
        <f>IFERROR(VLOOKUP(DG198,'Начисление очков 2023'!$AA$4:$AB$69,2,FALSE),0)</f>
        <v>0</v>
      </c>
      <c r="DI198" s="32">
        <v>4</v>
      </c>
      <c r="DJ198" s="31">
        <f>IFERROR(VLOOKUP(DI198,'Начисление очков 2023'!$AF$4:$AG$69,2,FALSE),0)</f>
        <v>11</v>
      </c>
      <c r="DK198" s="6" t="s">
        <v>572</v>
      </c>
      <c r="DL198" s="28">
        <f>IFERROR(VLOOKUP(DK198,'Начисление очков 2023'!$V$4:$W$69,2,FALSE),0)</f>
        <v>0</v>
      </c>
      <c r="DM198" s="32" t="s">
        <v>572</v>
      </c>
      <c r="DN198" s="31">
        <f>IFERROR(VLOOKUP(DM198,'Начисление очков 2023'!$Q$4:$R$69,2,FALSE),0)</f>
        <v>0</v>
      </c>
      <c r="DO198" s="6">
        <v>4</v>
      </c>
      <c r="DP198" s="28">
        <f>IFERROR(VLOOKUP(DO198,'Начисление очков 2023'!$AA$4:$AB$69,2,FALSE),0)</f>
        <v>15</v>
      </c>
      <c r="DQ198" s="32" t="s">
        <v>572</v>
      </c>
      <c r="DR198" s="31">
        <f>IFERROR(VLOOKUP(DQ198,'Начисление очков 2023'!$AA$4:$AB$69,2,FALSE),0)</f>
        <v>0</v>
      </c>
      <c r="DS198" s="6">
        <v>-1</v>
      </c>
      <c r="DT198" s="28">
        <f>IFERROR(VLOOKUP(DS198,'Начисление очков 2023'!$AA$4:$AB$69,2,FALSE),0)</f>
        <v>0</v>
      </c>
      <c r="DU198" s="32" t="s">
        <v>572</v>
      </c>
      <c r="DV198" s="31">
        <f>IFERROR(VLOOKUP(DU198,'Начисление очков 2023'!$AF$4:$AG$69,2,FALSE),0)</f>
        <v>0</v>
      </c>
      <c r="DW198" s="6" t="s">
        <v>572</v>
      </c>
      <c r="DX198" s="28">
        <f>IFERROR(VLOOKUP(DW198,'Начисление очков 2023'!$AA$4:$AB$69,2,FALSE),0)</f>
        <v>0</v>
      </c>
      <c r="DY198" s="32" t="s">
        <v>572</v>
      </c>
      <c r="DZ198" s="31">
        <f>IFERROR(VLOOKUP(DY198,'Начисление очков 2023'!$B$4:$C$69,2,FALSE),0)</f>
        <v>0</v>
      </c>
      <c r="EA198" s="6" t="s">
        <v>572</v>
      </c>
      <c r="EB198" s="28">
        <f>IFERROR(VLOOKUP(EA198,'Начисление очков 2023'!$AA$4:$AB$69,2,FALSE),0)</f>
        <v>0</v>
      </c>
      <c r="EC198" s="32" t="s">
        <v>572</v>
      </c>
      <c r="ED198" s="31">
        <f>IFERROR(VLOOKUP(EC198,'Начисление очков 2023'!$V$4:$W$69,2,FALSE),0)</f>
        <v>0</v>
      </c>
      <c r="EE198" s="6" t="s">
        <v>572</v>
      </c>
      <c r="EF198" s="28">
        <f>IFERROR(VLOOKUP(EE198,'Начисление очков 2023'!$AA$4:$AB$69,2,FALSE),0)</f>
        <v>0</v>
      </c>
      <c r="EG198" s="32" t="s">
        <v>572</v>
      </c>
      <c r="EH198" s="31">
        <f>IFERROR(VLOOKUP(EG198,'Начисление очков 2023'!$AA$4:$AB$69,2,FALSE),0)</f>
        <v>0</v>
      </c>
      <c r="EI198" s="6" t="s">
        <v>572</v>
      </c>
      <c r="EJ198" s="28">
        <f>IFERROR(VLOOKUP(EI198,'Начисление очков 2023'!$G$4:$H$69,2,FALSE),0)</f>
        <v>0</v>
      </c>
      <c r="EK198" s="32" t="s">
        <v>572</v>
      </c>
      <c r="EL198" s="31">
        <f>IFERROR(VLOOKUP(EK198,'Начисление очков 2023'!$V$4:$W$69,2,FALSE),0)</f>
        <v>0</v>
      </c>
      <c r="EM198" s="6" t="s">
        <v>572</v>
      </c>
      <c r="EN198" s="28">
        <f>IFERROR(VLOOKUP(EM198,'Начисление очков 2023'!$B$4:$C$101,2,FALSE),0)</f>
        <v>0</v>
      </c>
      <c r="EO198" s="32" t="s">
        <v>572</v>
      </c>
      <c r="EP198" s="31">
        <f>IFERROR(VLOOKUP(EO198,'Начисление очков 2023'!$AA$4:$AB$69,2,FALSE),0)</f>
        <v>0</v>
      </c>
      <c r="EQ198" s="6" t="s">
        <v>572</v>
      </c>
      <c r="ER198" s="28">
        <f>IFERROR(VLOOKUP(EQ198,'Начисление очков 2023'!$AF$4:$AG$69,2,FALSE),0)</f>
        <v>0</v>
      </c>
      <c r="ES198" s="32" t="s">
        <v>572</v>
      </c>
      <c r="ET198" s="31">
        <f>IFERROR(VLOOKUP(ES198,'Начисление очков 2023'!$B$4:$C$101,2,FALSE),0)</f>
        <v>0</v>
      </c>
      <c r="EU198" s="6" t="s">
        <v>572</v>
      </c>
      <c r="EV198" s="28">
        <f>IFERROR(VLOOKUP(EU198,'Начисление очков 2023'!$G$4:$H$69,2,FALSE),0)</f>
        <v>0</v>
      </c>
      <c r="EW198" s="32" t="s">
        <v>572</v>
      </c>
      <c r="EX198" s="31">
        <f>IFERROR(VLOOKUP(EW198,'Начисление очков 2023'!$AA$4:$AB$69,2,FALSE),0)</f>
        <v>0</v>
      </c>
      <c r="EY198" s="6" t="s">
        <v>572</v>
      </c>
      <c r="EZ198" s="28">
        <f>IFERROR(VLOOKUP(EY198,'Начисление очков 2023'!$AA$4:$AB$69,2,FALSE),0)</f>
        <v>0</v>
      </c>
      <c r="FA198" s="32" t="s">
        <v>572</v>
      </c>
      <c r="FB198" s="31">
        <f>IFERROR(VLOOKUP(FA198,'Начисление очков 2023'!$L$4:$M$69,2,FALSE),0)</f>
        <v>0</v>
      </c>
      <c r="FC198" s="6">
        <v>32</v>
      </c>
      <c r="FD198" s="28">
        <f>IFERROR(VLOOKUP(FC198,'Начисление очков 2023'!$AF$4:$AG$69,2,FALSE),0)</f>
        <v>1</v>
      </c>
      <c r="FE198" s="32" t="s">
        <v>572</v>
      </c>
      <c r="FF198" s="31">
        <f>IFERROR(VLOOKUP(FE198,'Начисление очков 2023'!$AA$4:$AB$69,2,FALSE),0)</f>
        <v>0</v>
      </c>
      <c r="FG198" s="6" t="s">
        <v>572</v>
      </c>
      <c r="FH198" s="28">
        <f>IFERROR(VLOOKUP(FG198,'Начисление очков 2023'!$G$4:$H$69,2,FALSE),0)</f>
        <v>0</v>
      </c>
      <c r="FI198" s="32" t="s">
        <v>572</v>
      </c>
      <c r="FJ198" s="31">
        <f>IFERROR(VLOOKUP(FI198,'Начисление очков 2023'!$AA$4:$AB$69,2,FALSE),0)</f>
        <v>0</v>
      </c>
      <c r="FK198" s="6" t="s">
        <v>572</v>
      </c>
      <c r="FL198" s="28">
        <f>IFERROR(VLOOKUP(FK198,'Начисление очков 2023'!$AA$4:$AB$69,2,FALSE),0)</f>
        <v>0</v>
      </c>
      <c r="FM198" s="32" t="s">
        <v>572</v>
      </c>
      <c r="FN198" s="31">
        <f>IFERROR(VLOOKUP(FM198,'Начисление очков 2023'!$AA$4:$AB$69,2,FALSE),0)</f>
        <v>0</v>
      </c>
      <c r="FO198" s="6" t="s">
        <v>572</v>
      </c>
      <c r="FP198" s="28">
        <f>IFERROR(VLOOKUP(FO198,'Начисление очков 2023'!$AF$4:$AG$69,2,FALSE),0)</f>
        <v>0</v>
      </c>
      <c r="FQ198" s="109">
        <v>189</v>
      </c>
      <c r="FR198" s="110">
        <v>1</v>
      </c>
      <c r="FS198" s="110"/>
      <c r="FT198" s="109">
        <v>3.5</v>
      </c>
      <c r="FU198" s="111"/>
      <c r="FV198" s="108">
        <v>41</v>
      </c>
      <c r="FW198" s="106">
        <v>0</v>
      </c>
      <c r="FX198" s="107">
        <v>1</v>
      </c>
      <c r="FY198" s="108">
        <v>41</v>
      </c>
      <c r="FZ198" s="127" t="s">
        <v>572</v>
      </c>
      <c r="GA198" s="121">
        <f>IFERROR(VLOOKUP(FZ198,'Начисление очков 2023'!$AA$4:$AB$69,2,FALSE),0)</f>
        <v>0</v>
      </c>
    </row>
    <row r="199" spans="1:183" ht="15.95" customHeight="1" x14ac:dyDescent="0.25">
      <c r="B199" s="6" t="str">
        <f>IFERROR(INDEX('Ласт турнир'!$A$1:$A$96,MATCH($D199,'Ласт турнир'!$B$1:$B$96,0)),"")</f>
        <v/>
      </c>
      <c r="C199" s="1"/>
      <c r="D199" s="39" t="s">
        <v>456</v>
      </c>
      <c r="E199" s="40">
        <f>E198+1</f>
        <v>190</v>
      </c>
      <c r="F199" s="59">
        <f>IF(FQ199=0," ",IF(FQ199-E199=0," ",FQ199-E199))</f>
        <v>1</v>
      </c>
      <c r="G199" s="44"/>
      <c r="H199" s="54">
        <v>3</v>
      </c>
      <c r="I199" s="134"/>
      <c r="J199" s="139">
        <f>AB199+AP199+BB199+BN199+BR199+SUMPRODUCT(LARGE((T199,V199,X199,Z199,AD199,AF199,AH199,AJ199,AL199,AN199,AR199,AT199,AV199,AX199,AZ199,BD199,BF199,BH199,BJ199,BL199,BP199,BT199,BV199,BX199,BZ199,CB199,CD199,CF199,CH199,CJ199,CL199,CN199,CP199,CR199,CT199,CV199,CX199,CZ199,DB199,DD199,DF199,DH199,DJ199,DL199,DN199,DP199,DR199,DT199,DV199,DX199,DZ199,EB199,ED199,EF199,EH199,EJ199,EL199,EN199,EP199,ER199,ET199,EV199,EX199,EZ199,FB199,FD199,FF199,FH199,FJ199,FL199,FN199,FP199),{1,2,3,4,5,6,7,8}))</f>
        <v>40</v>
      </c>
      <c r="K199" s="135">
        <f>J199-FV199</f>
        <v>0</v>
      </c>
      <c r="L199" s="140" t="str">
        <f>IF(SUMIF(S199:FP199,"&lt;0")&lt;&gt;0,SUMIF(S199:FP199,"&lt;0")*(-1)," ")</f>
        <v xml:space="preserve"> </v>
      </c>
      <c r="M199" s="141">
        <f>T199+V199+X199+Z199+AB199+AD199+AF199+AH199+AJ199+AL199+AN199+AP199+AR199+AT199+AV199+AX199+AZ199+BB199+BD199+BF199+BH199+BJ199+BL199+BN199+BP199+BR199+BT199+BV199+BX199+BZ199+CB199+CD199+CF199+CH199+CJ199+CL199+CN199+CP199+CR199+CT199+CV199+CX199+CZ199+DB199+DD199+DF199+DH199+DJ199+DL199+DN199+DP199+DR199+DT199+DV199+DX199+DZ199+EB199+ED199+EF199+EH199+EJ199+EL199+EN199+EP199+ER199+ET199+EV199+EX199+EZ199+FB199+FD199+FF199+FH199+FJ199+FL199+FN199+FP199</f>
        <v>45</v>
      </c>
      <c r="N199" s="135">
        <f>M199-FY199</f>
        <v>0</v>
      </c>
      <c r="O199" s="136">
        <f>ROUNDUP(COUNTIF(S199:FP199,"&gt; 0")/2,0)</f>
        <v>11</v>
      </c>
      <c r="P199" s="142">
        <f>IF(O199=0,"-",IF(O199-R199&gt;8,J199/(8+R199),J199/O199))</f>
        <v>5</v>
      </c>
      <c r="Q199" s="145">
        <f>IF(OR(M199=0,O199=0),"-",M199/O199)</f>
        <v>4.0909090909090908</v>
      </c>
      <c r="R199" s="150">
        <f>+IF(AA199="",0,1)+IF(AO199="",0,1)++IF(BA199="",0,1)+IF(BM199="",0,1)+IF(BQ199="",0,1)</f>
        <v>0</v>
      </c>
      <c r="S199" s="6" t="s">
        <v>572</v>
      </c>
      <c r="T199" s="28">
        <f>IFERROR(VLOOKUP(S199,'Начисление очков 2024'!$AA$4:$AB$69,2,FALSE),0)</f>
        <v>0</v>
      </c>
      <c r="U199" s="32" t="s">
        <v>572</v>
      </c>
      <c r="V199" s="31">
        <f>IFERROR(VLOOKUP(U199,'Начисление очков 2024'!$AA$4:$AB$69,2,FALSE),0)</f>
        <v>0</v>
      </c>
      <c r="W199" s="6" t="s">
        <v>572</v>
      </c>
      <c r="X199" s="28">
        <f>IFERROR(VLOOKUP(W199,'Начисление очков 2024'!$L$4:$M$69,2,FALSE),0)</f>
        <v>0</v>
      </c>
      <c r="Y199" s="32" t="s">
        <v>572</v>
      </c>
      <c r="Z199" s="31">
        <f>IFERROR(VLOOKUP(Y199,'Начисление очков 2024'!$AA$4:$AB$69,2,FALSE),0)</f>
        <v>0</v>
      </c>
      <c r="AA199" s="6" t="s">
        <v>572</v>
      </c>
      <c r="AB199" s="28">
        <f>ROUND(IFERROR(VLOOKUP(AA199,'Начисление очков 2024'!$L$4:$M$69,2,FALSE),0)/4,0)</f>
        <v>0</v>
      </c>
      <c r="AC199" s="32" t="s">
        <v>572</v>
      </c>
      <c r="AD199" s="31">
        <f>IFERROR(VLOOKUP(AC199,'Начисление очков 2024'!$AA$4:$AB$69,2,FALSE),0)</f>
        <v>0</v>
      </c>
      <c r="AE199" s="6" t="s">
        <v>572</v>
      </c>
      <c r="AF199" s="28">
        <f>IFERROR(VLOOKUP(AE199,'Начисление очков 2024'!$AA$4:$AB$69,2,FALSE),0)</f>
        <v>0</v>
      </c>
      <c r="AG199" s="32" t="s">
        <v>572</v>
      </c>
      <c r="AH199" s="31">
        <f>IFERROR(VLOOKUP(AG199,'Начисление очков 2024'!$Q$4:$R$69,2,FALSE),0)</f>
        <v>0</v>
      </c>
      <c r="AI199" s="6" t="s">
        <v>572</v>
      </c>
      <c r="AJ199" s="28">
        <f>IFERROR(VLOOKUP(AI199,'Начисление очков 2024'!$AA$4:$AB$69,2,FALSE),0)</f>
        <v>0</v>
      </c>
      <c r="AK199" s="32" t="s">
        <v>572</v>
      </c>
      <c r="AL199" s="31">
        <f>IFERROR(VLOOKUP(AK199,'Начисление очков 2024'!$AA$4:$AB$69,2,FALSE),0)</f>
        <v>0</v>
      </c>
      <c r="AM199" s="6">
        <v>24</v>
      </c>
      <c r="AN199" s="28">
        <f>IFERROR(VLOOKUP(AM199,'Начисление очков 2023'!$AF$4:$AG$69,2,FALSE),0)</f>
        <v>1</v>
      </c>
      <c r="AO199" s="32" t="s">
        <v>572</v>
      </c>
      <c r="AP199" s="31">
        <f>ROUND(IFERROR(VLOOKUP(AO199,'Начисление очков 2024'!$G$4:$H$69,2,FALSE),0)/4,0)</f>
        <v>0</v>
      </c>
      <c r="AQ199" s="6" t="s">
        <v>572</v>
      </c>
      <c r="AR199" s="28">
        <f>IFERROR(VLOOKUP(AQ199,'Начисление очков 2024'!$AA$4:$AB$69,2,FALSE),0)</f>
        <v>0</v>
      </c>
      <c r="AS199" s="32" t="s">
        <v>572</v>
      </c>
      <c r="AT199" s="31">
        <f>IFERROR(VLOOKUP(AS199,'Начисление очков 2024'!$G$4:$H$69,2,FALSE),0)</f>
        <v>0</v>
      </c>
      <c r="AU199" s="6" t="s">
        <v>572</v>
      </c>
      <c r="AV199" s="28">
        <f>IFERROR(VLOOKUP(AU199,'Начисление очков 2023'!$V$4:$W$69,2,FALSE),0)</f>
        <v>0</v>
      </c>
      <c r="AW199" s="32" t="s">
        <v>572</v>
      </c>
      <c r="AX199" s="31">
        <f>IFERROR(VLOOKUP(AW199,'Начисление очков 2024'!$Q$4:$R$69,2,FALSE),0)</f>
        <v>0</v>
      </c>
      <c r="AY199" s="6" t="s">
        <v>572</v>
      </c>
      <c r="AZ199" s="28">
        <f>IFERROR(VLOOKUP(AY199,'Начисление очков 2024'!$AA$4:$AB$69,2,FALSE),0)</f>
        <v>0</v>
      </c>
      <c r="BA199" s="32" t="s">
        <v>572</v>
      </c>
      <c r="BB199" s="31">
        <f>ROUND(IFERROR(VLOOKUP(BA199,'Начисление очков 2024'!$G$4:$H$69,2,FALSE),0)/4,0)</f>
        <v>0</v>
      </c>
      <c r="BC199" s="6" t="s">
        <v>572</v>
      </c>
      <c r="BD199" s="28">
        <f>IFERROR(VLOOKUP(BC199,'Начисление очков 2023'!$AA$4:$AB$69,2,FALSE),0)</f>
        <v>0</v>
      </c>
      <c r="BE199" s="32" t="s">
        <v>572</v>
      </c>
      <c r="BF199" s="31">
        <f>IFERROR(VLOOKUP(BE199,'Начисление очков 2024'!$G$4:$H$69,2,FALSE),0)</f>
        <v>0</v>
      </c>
      <c r="BG199" s="6" t="s">
        <v>572</v>
      </c>
      <c r="BH199" s="28">
        <f>IFERROR(VLOOKUP(BG199,'Начисление очков 2024'!$Q$4:$R$69,2,FALSE),0)</f>
        <v>0</v>
      </c>
      <c r="BI199" s="32" t="s">
        <v>572</v>
      </c>
      <c r="BJ199" s="31">
        <f>IFERROR(VLOOKUP(BI199,'Начисление очков 2024'!$AA$4:$AB$69,2,FALSE),0)</f>
        <v>0</v>
      </c>
      <c r="BK199" s="6" t="s">
        <v>572</v>
      </c>
      <c r="BL199" s="28">
        <f>IFERROR(VLOOKUP(BK199,'Начисление очков 2023'!$V$4:$W$69,2,FALSE),0)</f>
        <v>0</v>
      </c>
      <c r="BM199" s="32" t="s">
        <v>572</v>
      </c>
      <c r="BN199" s="31">
        <f>ROUND(IFERROR(VLOOKUP(BM199,'Начисление очков 2023'!$L$4:$M$69,2,FALSE),0)/4,0)</f>
        <v>0</v>
      </c>
      <c r="BO199" s="6">
        <v>24</v>
      </c>
      <c r="BP199" s="28">
        <f>IFERROR(VLOOKUP(BO199,'Начисление очков 2023'!$AA$4:$AB$69,2,FALSE),0)</f>
        <v>3</v>
      </c>
      <c r="BQ199" s="32" t="s">
        <v>572</v>
      </c>
      <c r="BR199" s="31">
        <f>ROUND(IFERROR(VLOOKUP(BQ199,'Начисление очков 2023'!$L$4:$M$69,2,FALSE),0)/4,0)</f>
        <v>0</v>
      </c>
      <c r="BS199" s="6" t="s">
        <v>572</v>
      </c>
      <c r="BT199" s="28">
        <f>IFERROR(VLOOKUP(BS199,'Начисление очков 2023'!$AA$4:$AB$69,2,FALSE),0)</f>
        <v>0</v>
      </c>
      <c r="BU199" s="32" t="s">
        <v>572</v>
      </c>
      <c r="BV199" s="31">
        <f>IFERROR(VLOOKUP(BU199,'Начисление очков 2023'!$L$4:$M$69,2,FALSE),0)</f>
        <v>0</v>
      </c>
      <c r="BW199" s="6" t="s">
        <v>572</v>
      </c>
      <c r="BX199" s="28">
        <f>IFERROR(VLOOKUP(BW199,'Начисление очков 2023'!$AA$4:$AB$69,2,FALSE),0)</f>
        <v>0</v>
      </c>
      <c r="BY199" s="32" t="s">
        <v>572</v>
      </c>
      <c r="BZ199" s="31">
        <f>IFERROR(VLOOKUP(BY199,'Начисление очков 2023'!$AF$4:$AG$69,2,FALSE),0)</f>
        <v>0</v>
      </c>
      <c r="CA199" s="6" t="s">
        <v>572</v>
      </c>
      <c r="CB199" s="28">
        <f>IFERROR(VLOOKUP(CA199,'Начисление очков 2023'!$V$4:$W$69,2,FALSE),0)</f>
        <v>0</v>
      </c>
      <c r="CC199" s="32" t="s">
        <v>572</v>
      </c>
      <c r="CD199" s="31">
        <f>IFERROR(VLOOKUP(CC199,'Начисление очков 2023'!$AA$4:$AB$69,2,FALSE),0)</f>
        <v>0</v>
      </c>
      <c r="CE199" s="47"/>
      <c r="CF199" s="96"/>
      <c r="CG199" s="32" t="s">
        <v>572</v>
      </c>
      <c r="CH199" s="31">
        <f>IFERROR(VLOOKUP(CG199,'Начисление очков 2023'!$AA$4:$AB$69,2,FALSE),0)</f>
        <v>0</v>
      </c>
      <c r="CI199" s="6" t="s">
        <v>572</v>
      </c>
      <c r="CJ199" s="28">
        <f>IFERROR(VLOOKUP(CI199,'Начисление очков 2023_1'!$B$4:$C$117,2,FALSE),0)</f>
        <v>0</v>
      </c>
      <c r="CK199" s="32" t="s">
        <v>572</v>
      </c>
      <c r="CL199" s="31">
        <f>IFERROR(VLOOKUP(CK199,'Начисление очков 2023'!$V$4:$W$69,2,FALSE),0)</f>
        <v>0</v>
      </c>
      <c r="CM199" s="6">
        <v>12</v>
      </c>
      <c r="CN199" s="28">
        <f>IFERROR(VLOOKUP(CM199,'Начисление очков 2023'!$AF$4:$AG$69,2,FALSE),0)</f>
        <v>5</v>
      </c>
      <c r="CO199" s="32" t="s">
        <v>572</v>
      </c>
      <c r="CP199" s="31">
        <f>IFERROR(VLOOKUP(CO199,'Начисление очков 2023'!$G$4:$H$69,2,FALSE),0)</f>
        <v>0</v>
      </c>
      <c r="CQ199" s="6" t="s">
        <v>572</v>
      </c>
      <c r="CR199" s="28">
        <f>IFERROR(VLOOKUP(CQ199,'Начисление очков 2023'!$AA$4:$AB$69,2,FALSE),0)</f>
        <v>0</v>
      </c>
      <c r="CS199" s="32" t="s">
        <v>572</v>
      </c>
      <c r="CT199" s="31">
        <f>IFERROR(VLOOKUP(CS199,'Начисление очков 2023'!$Q$4:$R$69,2,FALSE),0)</f>
        <v>0</v>
      </c>
      <c r="CU199" s="6" t="s">
        <v>572</v>
      </c>
      <c r="CV199" s="28">
        <f>IFERROR(VLOOKUP(CU199,'Начисление очков 2023'!$AF$4:$AG$69,2,FALSE),0)</f>
        <v>0</v>
      </c>
      <c r="CW199" s="32" t="s">
        <v>572</v>
      </c>
      <c r="CX199" s="31">
        <f>IFERROR(VLOOKUP(CW199,'Начисление очков 2023'!$AA$4:$AB$69,2,FALSE),0)</f>
        <v>0</v>
      </c>
      <c r="CY199" s="6">
        <v>24</v>
      </c>
      <c r="CZ199" s="28">
        <f>IFERROR(VLOOKUP(CY199,'Начисление очков 2023'!$AA$4:$AB$69,2,FALSE),0)</f>
        <v>3</v>
      </c>
      <c r="DA199" s="32" t="s">
        <v>572</v>
      </c>
      <c r="DB199" s="31">
        <f>IFERROR(VLOOKUP(DA199,'Начисление очков 2023'!$L$4:$M$69,2,FALSE),0)</f>
        <v>0</v>
      </c>
      <c r="DC199" s="6" t="s">
        <v>572</v>
      </c>
      <c r="DD199" s="28">
        <f>IFERROR(VLOOKUP(DC199,'Начисление очков 2023'!$L$4:$M$69,2,FALSE),0)</f>
        <v>0</v>
      </c>
      <c r="DE199" s="32" t="s">
        <v>572</v>
      </c>
      <c r="DF199" s="31">
        <f>IFERROR(VLOOKUP(DE199,'Начисление очков 2023'!$G$4:$H$69,2,FALSE),0)</f>
        <v>0</v>
      </c>
      <c r="DG199" s="6">
        <v>16</v>
      </c>
      <c r="DH199" s="28">
        <f>IFERROR(VLOOKUP(DG199,'Начисление очков 2023'!$AA$4:$AB$69,2,FALSE),0)</f>
        <v>7</v>
      </c>
      <c r="DI199" s="32">
        <v>20</v>
      </c>
      <c r="DJ199" s="31">
        <f>IFERROR(VLOOKUP(DI199,'Начисление очков 2023'!$AF$4:$AG$69,2,FALSE),0)</f>
        <v>2</v>
      </c>
      <c r="DK199" s="6" t="s">
        <v>572</v>
      </c>
      <c r="DL199" s="28">
        <f>IFERROR(VLOOKUP(DK199,'Начисление очков 2023'!$V$4:$W$69,2,FALSE),0)</f>
        <v>0</v>
      </c>
      <c r="DM199" s="32" t="s">
        <v>572</v>
      </c>
      <c r="DN199" s="31">
        <f>IFERROR(VLOOKUP(DM199,'Начисление очков 2023'!$Q$4:$R$69,2,FALSE),0)</f>
        <v>0</v>
      </c>
      <c r="DO199" s="6" t="s">
        <v>572</v>
      </c>
      <c r="DP199" s="28">
        <f>IFERROR(VLOOKUP(DO199,'Начисление очков 2023'!$AA$4:$AB$69,2,FALSE),0)</f>
        <v>0</v>
      </c>
      <c r="DQ199" s="32" t="s">
        <v>572</v>
      </c>
      <c r="DR199" s="31">
        <f>IFERROR(VLOOKUP(DQ199,'Начисление очков 2023'!$AA$4:$AB$69,2,FALSE),0)</f>
        <v>0</v>
      </c>
      <c r="DS199" s="6" t="s">
        <v>572</v>
      </c>
      <c r="DT199" s="28">
        <f>IFERROR(VLOOKUP(DS199,'Начисление очков 2023'!$AA$4:$AB$69,2,FALSE),0)</f>
        <v>0</v>
      </c>
      <c r="DU199" s="32" t="s">
        <v>572</v>
      </c>
      <c r="DV199" s="31">
        <f>IFERROR(VLOOKUP(DU199,'Начисление очков 2023'!$AF$4:$AG$69,2,FALSE),0)</f>
        <v>0</v>
      </c>
      <c r="DW199" s="6" t="s">
        <v>572</v>
      </c>
      <c r="DX199" s="28">
        <f>IFERROR(VLOOKUP(DW199,'Начисление очков 2023'!$AA$4:$AB$69,2,FALSE),0)</f>
        <v>0</v>
      </c>
      <c r="DY199" s="32" t="s">
        <v>572</v>
      </c>
      <c r="DZ199" s="31">
        <f>IFERROR(VLOOKUP(DY199,'Начисление очков 2023'!$B$4:$C$69,2,FALSE),0)</f>
        <v>0</v>
      </c>
      <c r="EA199" s="6">
        <v>24</v>
      </c>
      <c r="EB199" s="28">
        <f>IFERROR(VLOOKUP(EA199,'Начисление очков 2023'!$AA$4:$AB$69,2,FALSE),0)</f>
        <v>3</v>
      </c>
      <c r="EC199" s="32" t="s">
        <v>572</v>
      </c>
      <c r="ED199" s="31">
        <f>IFERROR(VLOOKUP(EC199,'Начисление очков 2023'!$V$4:$W$69,2,FALSE),0)</f>
        <v>0</v>
      </c>
      <c r="EE199" s="6">
        <v>16</v>
      </c>
      <c r="EF199" s="28">
        <f>IFERROR(VLOOKUP(EE199,'Начисление очков 2023'!$AA$4:$AB$69,2,FALSE),0)</f>
        <v>7</v>
      </c>
      <c r="EG199" s="32">
        <v>12</v>
      </c>
      <c r="EH199" s="31">
        <f>IFERROR(VLOOKUP(EG199,'Начисление очков 2023'!$AA$4:$AB$69,2,FALSE),0)</f>
        <v>8</v>
      </c>
      <c r="EI199" s="6" t="s">
        <v>572</v>
      </c>
      <c r="EJ199" s="28">
        <f>IFERROR(VLOOKUP(EI199,'Начисление очков 2023'!$G$4:$H$69,2,FALSE),0)</f>
        <v>0</v>
      </c>
      <c r="EK199" s="32">
        <v>48</v>
      </c>
      <c r="EL199" s="31">
        <f>IFERROR(VLOOKUP(EK199,'Начисление очков 2023'!$V$4:$W$69,2,FALSE),0)</f>
        <v>2</v>
      </c>
      <c r="EM199" s="6" t="s">
        <v>572</v>
      </c>
      <c r="EN199" s="28">
        <f>IFERROR(VLOOKUP(EM199,'Начисление очков 2023'!$B$4:$C$101,2,FALSE),0)</f>
        <v>0</v>
      </c>
      <c r="EO199" s="32" t="s">
        <v>572</v>
      </c>
      <c r="EP199" s="31">
        <f>IFERROR(VLOOKUP(EO199,'Начисление очков 2023'!$AA$4:$AB$69,2,FALSE),0)</f>
        <v>0</v>
      </c>
      <c r="EQ199" s="6" t="s">
        <v>572</v>
      </c>
      <c r="ER199" s="28">
        <f>IFERROR(VLOOKUP(EQ199,'Начисление очков 2023'!$AF$4:$AG$69,2,FALSE),0)</f>
        <v>0</v>
      </c>
      <c r="ES199" s="32" t="s">
        <v>572</v>
      </c>
      <c r="ET199" s="31">
        <f>IFERROR(VLOOKUP(ES199,'Начисление очков 2023'!$B$4:$C$101,2,FALSE),0)</f>
        <v>0</v>
      </c>
      <c r="EU199" s="6" t="s">
        <v>572</v>
      </c>
      <c r="EV199" s="28">
        <f>IFERROR(VLOOKUP(EU199,'Начисление очков 2023'!$G$4:$H$69,2,FALSE),0)</f>
        <v>0</v>
      </c>
      <c r="EW199" s="32" t="s">
        <v>572</v>
      </c>
      <c r="EX199" s="31">
        <f>IFERROR(VLOOKUP(EW199,'Начисление очков 2023'!$AA$4:$AB$69,2,FALSE),0)</f>
        <v>0</v>
      </c>
      <c r="EY199" s="6" t="s">
        <v>572</v>
      </c>
      <c r="EZ199" s="28">
        <f>IFERROR(VLOOKUP(EY199,'Начисление очков 2023'!$AA$4:$AB$69,2,FALSE),0)</f>
        <v>0</v>
      </c>
      <c r="FA199" s="32" t="s">
        <v>572</v>
      </c>
      <c r="FB199" s="31">
        <f>IFERROR(VLOOKUP(FA199,'Начисление очков 2023'!$L$4:$M$69,2,FALSE),0)</f>
        <v>0</v>
      </c>
      <c r="FC199" s="6">
        <v>16</v>
      </c>
      <c r="FD199" s="28">
        <f>IFERROR(VLOOKUP(FC199,'Начисление очков 2023'!$AF$4:$AG$69,2,FALSE),0)</f>
        <v>4</v>
      </c>
      <c r="FE199" s="32" t="s">
        <v>572</v>
      </c>
      <c r="FF199" s="31">
        <f>IFERROR(VLOOKUP(FE199,'Начисление очков 2023'!$AA$4:$AB$69,2,FALSE),0)</f>
        <v>0</v>
      </c>
      <c r="FG199" s="6" t="s">
        <v>572</v>
      </c>
      <c r="FH199" s="28">
        <f>IFERROR(VLOOKUP(FG199,'Начисление очков 2023'!$G$4:$H$69,2,FALSE),0)</f>
        <v>0</v>
      </c>
      <c r="FI199" s="32" t="s">
        <v>572</v>
      </c>
      <c r="FJ199" s="31">
        <f>IFERROR(VLOOKUP(FI199,'Начисление очков 2023'!$AA$4:$AB$69,2,FALSE),0)</f>
        <v>0</v>
      </c>
      <c r="FK199" s="6" t="s">
        <v>572</v>
      </c>
      <c r="FL199" s="28">
        <f>IFERROR(VLOOKUP(FK199,'Начисление очков 2023'!$AA$4:$AB$69,2,FALSE),0)</f>
        <v>0</v>
      </c>
      <c r="FM199" s="32" t="s">
        <v>572</v>
      </c>
      <c r="FN199" s="31">
        <f>IFERROR(VLOOKUP(FM199,'Начисление очков 2023'!$AA$4:$AB$69,2,FALSE),0)</f>
        <v>0</v>
      </c>
      <c r="FO199" s="6" t="s">
        <v>572</v>
      </c>
      <c r="FP199" s="28">
        <f>IFERROR(VLOOKUP(FO199,'Начисление очков 2023'!$AF$4:$AG$69,2,FALSE),0)</f>
        <v>0</v>
      </c>
      <c r="FQ199" s="109">
        <v>191</v>
      </c>
      <c r="FR199" s="110">
        <v>1</v>
      </c>
      <c r="FS199" s="110"/>
      <c r="FT199" s="109">
        <v>3</v>
      </c>
      <c r="FU199" s="111"/>
      <c r="FV199" s="108">
        <v>40</v>
      </c>
      <c r="FW199" s="106">
        <v>0</v>
      </c>
      <c r="FX199" s="107" t="s">
        <v>563</v>
      </c>
      <c r="FY199" s="108">
        <v>45</v>
      </c>
      <c r="FZ199" s="127" t="s">
        <v>572</v>
      </c>
      <c r="GA199" s="121">
        <f>IFERROR(VLOOKUP(FZ199,'Начисление очков 2023'!$AA$4:$AB$69,2,FALSE),0)</f>
        <v>0</v>
      </c>
    </row>
    <row r="200" spans="1:183" ht="15.95" customHeight="1" x14ac:dyDescent="0.25">
      <c r="B200" s="6" t="str">
        <f>IFERROR(INDEX('Ласт турнир'!$A$1:$A$96,MATCH($D200,'Ласт турнир'!$B$1:$B$96,0)),"")</f>
        <v/>
      </c>
      <c r="D200" s="39" t="s">
        <v>520</v>
      </c>
      <c r="E200" s="40">
        <f>E199+1</f>
        <v>191</v>
      </c>
      <c r="F200" s="59">
        <f>IF(FQ200=0," ",IF(FQ200-E200=0," ",FQ200-E200))</f>
        <v>1</v>
      </c>
      <c r="G200" s="44"/>
      <c r="H200" s="54">
        <v>3</v>
      </c>
      <c r="I200" s="134"/>
      <c r="J200" s="139">
        <f>AB200+AP200+BB200+BN200+BR200+SUMPRODUCT(LARGE((T200,V200,X200,Z200,AD200,AF200,AH200,AJ200,AL200,AN200,AR200,AT200,AV200,AX200,AZ200,BD200,BF200,BH200,BJ200,BL200,BP200,BT200,BV200,BX200,BZ200,CB200,CD200,CF200,CH200,CJ200,CL200,CN200,CP200,CR200,CT200,CV200,CX200,CZ200,DB200,DD200,DF200,DH200,DJ200,DL200,DN200,DP200,DR200,DT200,DV200,DX200,DZ200,EB200,ED200,EF200,EH200,EJ200,EL200,EN200,EP200,ER200,ET200,EV200,EX200,EZ200,FB200,FD200,FF200,FH200,FJ200,FL200,FN200,FP200),{1,2,3,4,5,6,7,8}))</f>
        <v>40</v>
      </c>
      <c r="K200" s="135">
        <f>J200-FV200</f>
        <v>0</v>
      </c>
      <c r="L200" s="140">
        <f>IF(SUMIF(S200:FP200,"&lt;0")&lt;&gt;0,SUMIF(S200:FP200,"&lt;0")*(-1)," ")</f>
        <v>1</v>
      </c>
      <c r="M200" s="141">
        <f>T200+V200+X200+Z200+AB200+AD200+AF200+AH200+AJ200+AL200+AN200+AP200+AR200+AT200+AV200+AX200+AZ200+BB200+BD200+BF200+BH200+BJ200+BL200+BN200+BP200+BR200+BT200+BV200+BX200+BZ200+CB200+CD200+CF200+CH200+CJ200+CL200+CN200+CP200+CR200+CT200+CV200+CX200+CZ200+DB200+DD200+DF200+DH200+DJ200+DL200+DN200+DP200+DR200+DT200+DV200+DX200+DZ200+EB200+ED200+EF200+EH200+EJ200+EL200+EN200+EP200+ER200+ET200+EV200+EX200+EZ200+FB200+FD200+FF200+FH200+FJ200+FL200+FN200+FP200</f>
        <v>40</v>
      </c>
      <c r="N200" s="135">
        <f>M200-FY200</f>
        <v>0</v>
      </c>
      <c r="O200" s="136">
        <f>ROUNDUP(COUNTIF(S200:FP200,"&gt; 0")/2,0)</f>
        <v>8</v>
      </c>
      <c r="P200" s="142">
        <f>IF(O200=0,"-",IF(O200-R200&gt;8,J200/(8+R200),J200/O200))</f>
        <v>5</v>
      </c>
      <c r="Q200" s="145">
        <f>IF(OR(M200=0,O200=0),"-",M200/O200)</f>
        <v>5</v>
      </c>
      <c r="R200" s="150">
        <f>+IF(AA200="",0,1)+IF(AO200="",0,1)++IF(BA200="",0,1)+IF(BM200="",0,1)+IF(BQ200="",0,1)</f>
        <v>0</v>
      </c>
      <c r="S200" s="6" t="s">
        <v>572</v>
      </c>
      <c r="T200" s="28">
        <f>IFERROR(VLOOKUP(S200,'Начисление очков 2024'!$AA$4:$AB$69,2,FALSE),0)</f>
        <v>0</v>
      </c>
      <c r="U200" s="32" t="s">
        <v>572</v>
      </c>
      <c r="V200" s="31">
        <f>IFERROR(VLOOKUP(U200,'Начисление очков 2024'!$AA$4:$AB$69,2,FALSE),0)</f>
        <v>0</v>
      </c>
      <c r="W200" s="6" t="s">
        <v>572</v>
      </c>
      <c r="X200" s="28">
        <f>IFERROR(VLOOKUP(W200,'Начисление очков 2024'!$L$4:$M$69,2,FALSE),0)</f>
        <v>0</v>
      </c>
      <c r="Y200" s="32" t="s">
        <v>572</v>
      </c>
      <c r="Z200" s="31">
        <f>IFERROR(VLOOKUP(Y200,'Начисление очков 2024'!$AA$4:$AB$69,2,FALSE),0)</f>
        <v>0</v>
      </c>
      <c r="AA200" s="6" t="s">
        <v>572</v>
      </c>
      <c r="AB200" s="28">
        <f>ROUND(IFERROR(VLOOKUP(AA200,'Начисление очков 2024'!$L$4:$M$69,2,FALSE),0)/4,0)</f>
        <v>0</v>
      </c>
      <c r="AC200" s="32" t="s">
        <v>572</v>
      </c>
      <c r="AD200" s="31">
        <f>IFERROR(VLOOKUP(AC200,'Начисление очков 2024'!$AA$4:$AB$69,2,FALSE),0)</f>
        <v>0</v>
      </c>
      <c r="AE200" s="6" t="s">
        <v>572</v>
      </c>
      <c r="AF200" s="28">
        <f>IFERROR(VLOOKUP(AE200,'Начисление очков 2024'!$AA$4:$AB$69,2,FALSE),0)</f>
        <v>0</v>
      </c>
      <c r="AG200" s="32" t="s">
        <v>572</v>
      </c>
      <c r="AH200" s="31">
        <f>IFERROR(VLOOKUP(AG200,'Начисление очков 2024'!$Q$4:$R$69,2,FALSE),0)</f>
        <v>0</v>
      </c>
      <c r="AI200" s="6" t="s">
        <v>572</v>
      </c>
      <c r="AJ200" s="28">
        <f>IFERROR(VLOOKUP(AI200,'Начисление очков 2024'!$AA$4:$AB$69,2,FALSE),0)</f>
        <v>0</v>
      </c>
      <c r="AK200" s="32" t="s">
        <v>572</v>
      </c>
      <c r="AL200" s="31">
        <f>IFERROR(VLOOKUP(AK200,'Начисление очков 2024'!$AA$4:$AB$69,2,FALSE),0)</f>
        <v>0</v>
      </c>
      <c r="AM200" s="6" t="s">
        <v>572</v>
      </c>
      <c r="AN200" s="28">
        <f>IFERROR(VLOOKUP(AM200,'Начисление очков 2023'!$AF$4:$AG$69,2,FALSE),0)</f>
        <v>0</v>
      </c>
      <c r="AO200" s="32" t="s">
        <v>572</v>
      </c>
      <c r="AP200" s="31">
        <f>ROUND(IFERROR(VLOOKUP(AO200,'Начисление очков 2024'!$G$4:$H$69,2,FALSE),0)/4,0)</f>
        <v>0</v>
      </c>
      <c r="AQ200" s="6" t="s">
        <v>572</v>
      </c>
      <c r="AR200" s="28">
        <f>IFERROR(VLOOKUP(AQ200,'Начисление очков 2024'!$AA$4:$AB$69,2,FALSE),0)</f>
        <v>0</v>
      </c>
      <c r="AS200" s="32" t="s">
        <v>572</v>
      </c>
      <c r="AT200" s="31">
        <f>IFERROR(VLOOKUP(AS200,'Начисление очков 2024'!$G$4:$H$69,2,FALSE),0)</f>
        <v>0</v>
      </c>
      <c r="AU200" s="6" t="s">
        <v>572</v>
      </c>
      <c r="AV200" s="28">
        <f>IFERROR(VLOOKUP(AU200,'Начисление очков 2023'!$V$4:$W$69,2,FALSE),0)</f>
        <v>0</v>
      </c>
      <c r="AW200" s="32" t="s">
        <v>572</v>
      </c>
      <c r="AX200" s="31">
        <f>IFERROR(VLOOKUP(AW200,'Начисление очков 2024'!$Q$4:$R$69,2,FALSE),0)</f>
        <v>0</v>
      </c>
      <c r="AY200" s="6" t="s">
        <v>572</v>
      </c>
      <c r="AZ200" s="28">
        <f>IFERROR(VLOOKUP(AY200,'Начисление очков 2024'!$AA$4:$AB$69,2,FALSE),0)</f>
        <v>0</v>
      </c>
      <c r="BA200" s="32" t="s">
        <v>572</v>
      </c>
      <c r="BB200" s="31">
        <f>ROUND(IFERROR(VLOOKUP(BA200,'Начисление очков 2024'!$G$4:$H$69,2,FALSE),0)/4,0)</f>
        <v>0</v>
      </c>
      <c r="BC200" s="6" t="s">
        <v>572</v>
      </c>
      <c r="BD200" s="28">
        <f>IFERROR(VLOOKUP(BC200,'Начисление очков 2023'!$AA$4:$AB$69,2,FALSE),0)</f>
        <v>0</v>
      </c>
      <c r="BE200" s="32" t="s">
        <v>572</v>
      </c>
      <c r="BF200" s="31">
        <f>IFERROR(VLOOKUP(BE200,'Начисление очков 2024'!$G$4:$H$69,2,FALSE),0)</f>
        <v>0</v>
      </c>
      <c r="BG200" s="6" t="s">
        <v>572</v>
      </c>
      <c r="BH200" s="28">
        <f>IFERROR(VLOOKUP(BG200,'Начисление очков 2024'!$Q$4:$R$69,2,FALSE),0)</f>
        <v>0</v>
      </c>
      <c r="BI200" s="32" t="s">
        <v>572</v>
      </c>
      <c r="BJ200" s="31">
        <f>IFERROR(VLOOKUP(BI200,'Начисление очков 2024'!$AA$4:$AB$69,2,FALSE),0)</f>
        <v>0</v>
      </c>
      <c r="BK200" s="6" t="s">
        <v>572</v>
      </c>
      <c r="BL200" s="28">
        <f>IFERROR(VLOOKUP(BK200,'Начисление очков 2023'!$V$4:$W$69,2,FALSE),0)</f>
        <v>0</v>
      </c>
      <c r="BM200" s="32" t="s">
        <v>572</v>
      </c>
      <c r="BN200" s="31">
        <f>ROUND(IFERROR(VLOOKUP(BM200,'Начисление очков 2023'!$L$4:$M$69,2,FALSE),0)/4,0)</f>
        <v>0</v>
      </c>
      <c r="BO200" s="6" t="s">
        <v>572</v>
      </c>
      <c r="BP200" s="28">
        <f>IFERROR(VLOOKUP(BO200,'Начисление очков 2023'!$AA$4:$AB$69,2,FALSE),0)</f>
        <v>0</v>
      </c>
      <c r="BQ200" s="32" t="s">
        <v>572</v>
      </c>
      <c r="BR200" s="31">
        <f>ROUND(IFERROR(VLOOKUP(BQ200,'Начисление очков 2023'!$L$4:$M$69,2,FALSE),0)/4,0)</f>
        <v>0</v>
      </c>
      <c r="BS200" s="6" t="s">
        <v>572</v>
      </c>
      <c r="BT200" s="28">
        <f>IFERROR(VLOOKUP(BS200,'Начисление очков 2023'!$AA$4:$AB$69,2,FALSE),0)</f>
        <v>0</v>
      </c>
      <c r="BU200" s="32" t="s">
        <v>572</v>
      </c>
      <c r="BV200" s="31">
        <f>IFERROR(VLOOKUP(BU200,'Начисление очков 2023'!$L$4:$M$69,2,FALSE),0)</f>
        <v>0</v>
      </c>
      <c r="BW200" s="6" t="s">
        <v>572</v>
      </c>
      <c r="BX200" s="28">
        <f>IFERROR(VLOOKUP(BW200,'Начисление очков 2023'!$AA$4:$AB$69,2,FALSE),0)</f>
        <v>0</v>
      </c>
      <c r="BY200" s="32" t="s">
        <v>572</v>
      </c>
      <c r="BZ200" s="31">
        <f>IFERROR(VLOOKUP(BY200,'Начисление очков 2023'!$AF$4:$AG$69,2,FALSE),0)</f>
        <v>0</v>
      </c>
      <c r="CA200" s="6" t="s">
        <v>572</v>
      </c>
      <c r="CB200" s="28">
        <f>IFERROR(VLOOKUP(CA200,'Начисление очков 2023'!$V$4:$W$69,2,FALSE),0)</f>
        <v>0</v>
      </c>
      <c r="CC200" s="32" t="s">
        <v>572</v>
      </c>
      <c r="CD200" s="31">
        <f>IFERROR(VLOOKUP(CC200,'Начисление очков 2023'!$AA$4:$AB$69,2,FALSE),0)</f>
        <v>0</v>
      </c>
      <c r="CE200" s="47"/>
      <c r="CF200" s="96"/>
      <c r="CG200" s="32" t="s">
        <v>572</v>
      </c>
      <c r="CH200" s="31">
        <f>IFERROR(VLOOKUP(CG200,'Начисление очков 2023'!$AA$4:$AB$69,2,FALSE),0)</f>
        <v>0</v>
      </c>
      <c r="CI200" s="6" t="s">
        <v>572</v>
      </c>
      <c r="CJ200" s="28">
        <f>IFERROR(VLOOKUP(CI200,'Начисление очков 2023_1'!$B$4:$C$117,2,FALSE),0)</f>
        <v>0</v>
      </c>
      <c r="CK200" s="32" t="s">
        <v>572</v>
      </c>
      <c r="CL200" s="31">
        <f>IFERROR(VLOOKUP(CK200,'Начисление очков 2023'!$V$4:$W$69,2,FALSE),0)</f>
        <v>0</v>
      </c>
      <c r="CM200" s="6" t="s">
        <v>572</v>
      </c>
      <c r="CN200" s="28">
        <f>IFERROR(VLOOKUP(CM200,'Начисление очков 2023'!$AF$4:$AG$69,2,FALSE),0)</f>
        <v>0</v>
      </c>
      <c r="CO200" s="32" t="s">
        <v>572</v>
      </c>
      <c r="CP200" s="31">
        <f>IFERROR(VLOOKUP(CO200,'Начисление очков 2023'!$G$4:$H$69,2,FALSE),0)</f>
        <v>0</v>
      </c>
      <c r="CQ200" s="6" t="s">
        <v>572</v>
      </c>
      <c r="CR200" s="28">
        <f>IFERROR(VLOOKUP(CQ200,'Начисление очков 2023'!$AA$4:$AB$69,2,FALSE),0)</f>
        <v>0</v>
      </c>
      <c r="CS200" s="32" t="s">
        <v>572</v>
      </c>
      <c r="CT200" s="31">
        <f>IFERROR(VLOOKUP(CS200,'Начисление очков 2023'!$Q$4:$R$69,2,FALSE),0)</f>
        <v>0</v>
      </c>
      <c r="CU200" s="6" t="s">
        <v>572</v>
      </c>
      <c r="CV200" s="28">
        <f>IFERROR(VLOOKUP(CU200,'Начисление очков 2023'!$AF$4:$AG$69,2,FALSE),0)</f>
        <v>0</v>
      </c>
      <c r="CW200" s="32" t="s">
        <v>572</v>
      </c>
      <c r="CX200" s="31">
        <f>IFERROR(VLOOKUP(CW200,'Начисление очков 2023'!$AA$4:$AB$69,2,FALSE),0)</f>
        <v>0</v>
      </c>
      <c r="CY200" s="6" t="s">
        <v>572</v>
      </c>
      <c r="CZ200" s="28">
        <f>IFERROR(VLOOKUP(CY200,'Начисление очков 2023'!$AA$4:$AB$69,2,FALSE),0)</f>
        <v>0</v>
      </c>
      <c r="DA200" s="32" t="s">
        <v>572</v>
      </c>
      <c r="DB200" s="31">
        <f>IFERROR(VLOOKUP(DA200,'Начисление очков 2023'!$L$4:$M$69,2,FALSE),0)</f>
        <v>0</v>
      </c>
      <c r="DC200" s="6" t="s">
        <v>572</v>
      </c>
      <c r="DD200" s="28">
        <f>IFERROR(VLOOKUP(DC200,'Начисление очков 2023'!$L$4:$M$69,2,FALSE),0)</f>
        <v>0</v>
      </c>
      <c r="DE200" s="32" t="s">
        <v>572</v>
      </c>
      <c r="DF200" s="31">
        <f>IFERROR(VLOOKUP(DE200,'Начисление очков 2023'!$G$4:$H$69,2,FALSE),0)</f>
        <v>0</v>
      </c>
      <c r="DG200" s="6" t="s">
        <v>572</v>
      </c>
      <c r="DH200" s="28">
        <f>IFERROR(VLOOKUP(DG200,'Начисление очков 2023'!$AA$4:$AB$69,2,FALSE),0)</f>
        <v>0</v>
      </c>
      <c r="DI200" s="32" t="s">
        <v>572</v>
      </c>
      <c r="DJ200" s="31">
        <f>IFERROR(VLOOKUP(DI200,'Начисление очков 2023'!$AF$4:$AG$69,2,FALSE),0)</f>
        <v>0</v>
      </c>
      <c r="DK200" s="6" t="s">
        <v>572</v>
      </c>
      <c r="DL200" s="28">
        <f>IFERROR(VLOOKUP(DK200,'Начисление очков 2023'!$V$4:$W$69,2,FALSE),0)</f>
        <v>0</v>
      </c>
      <c r="DM200" s="32">
        <v>48</v>
      </c>
      <c r="DN200" s="31">
        <f>IFERROR(VLOOKUP(DM200,'Начисление очков 2023'!$Q$4:$R$69,2,FALSE),0)</f>
        <v>2</v>
      </c>
      <c r="DO200" s="6" t="s">
        <v>572</v>
      </c>
      <c r="DP200" s="28">
        <f>IFERROR(VLOOKUP(DO200,'Начисление очков 2023'!$AA$4:$AB$69,2,FALSE),0)</f>
        <v>0</v>
      </c>
      <c r="DQ200" s="32" t="s">
        <v>572</v>
      </c>
      <c r="DR200" s="31">
        <f>IFERROR(VLOOKUP(DQ200,'Начисление очков 2023'!$AA$4:$AB$69,2,FALSE),0)</f>
        <v>0</v>
      </c>
      <c r="DS200" s="6" t="s">
        <v>572</v>
      </c>
      <c r="DT200" s="28">
        <f>IFERROR(VLOOKUP(DS200,'Начисление очков 2023'!$AA$4:$AB$69,2,FALSE),0)</f>
        <v>0</v>
      </c>
      <c r="DU200" s="32" t="s">
        <v>572</v>
      </c>
      <c r="DV200" s="31">
        <f>IFERROR(VLOOKUP(DU200,'Начисление очков 2023'!$AF$4:$AG$69,2,FALSE),0)</f>
        <v>0</v>
      </c>
      <c r="DW200" s="6" t="s">
        <v>572</v>
      </c>
      <c r="DX200" s="28">
        <f>IFERROR(VLOOKUP(DW200,'Начисление очков 2023'!$AA$4:$AB$69,2,FALSE),0)</f>
        <v>0</v>
      </c>
      <c r="DY200" s="32" t="s">
        <v>572</v>
      </c>
      <c r="DZ200" s="31">
        <f>IFERROR(VLOOKUP(DY200,'Начисление очков 2023'!$B$4:$C$69,2,FALSE),0)</f>
        <v>0</v>
      </c>
      <c r="EA200" s="6">
        <v>32</v>
      </c>
      <c r="EB200" s="28">
        <f>IFERROR(VLOOKUP(EA200,'Начисление очков 2023'!$AA$4:$AB$69,2,FALSE),0)</f>
        <v>2</v>
      </c>
      <c r="EC200" s="32"/>
      <c r="ED200" s="31">
        <f>IFERROR(VLOOKUP(EC200,'Начисление очков 2023'!$V$4:$W$69,2,FALSE),0)</f>
        <v>0</v>
      </c>
      <c r="EE200" s="6">
        <v>-1</v>
      </c>
      <c r="EF200" s="28">
        <f>IFERROR(VLOOKUP(EE200,'Начисление очков 2023'!$AA$4:$AB$69,2,FALSE),0)</f>
        <v>0</v>
      </c>
      <c r="EG200" s="32" t="s">
        <v>572</v>
      </c>
      <c r="EH200" s="31">
        <f>IFERROR(VLOOKUP(EG200,'Начисление очков 2023'!$AA$4:$AB$69,2,FALSE),0)</f>
        <v>0</v>
      </c>
      <c r="EI200" s="6" t="s">
        <v>572</v>
      </c>
      <c r="EJ200" s="28">
        <f>IFERROR(VLOOKUP(EI200,'Начисление очков 2023'!$G$4:$H$69,2,FALSE),0)</f>
        <v>0</v>
      </c>
      <c r="EK200" s="32" t="s">
        <v>572</v>
      </c>
      <c r="EL200" s="31">
        <f>IFERROR(VLOOKUP(EK200,'Начисление очков 2023'!$V$4:$W$69,2,FALSE),0)</f>
        <v>0</v>
      </c>
      <c r="EM200" s="6">
        <v>48</v>
      </c>
      <c r="EN200" s="28">
        <f>IFERROR(VLOOKUP(EM200,'Начисление очков 2023'!$B$4:$C$101,2,FALSE),0)</f>
        <v>19</v>
      </c>
      <c r="EO200" s="32">
        <v>10</v>
      </c>
      <c r="EP200" s="31">
        <f>IFERROR(VLOOKUP(EO200,'Начисление очков 2023'!$AA$4:$AB$69,2,FALSE),0)</f>
        <v>9</v>
      </c>
      <c r="EQ200" s="6" t="s">
        <v>572</v>
      </c>
      <c r="ER200" s="28">
        <f>IFERROR(VLOOKUP(EQ200,'Начисление очков 2023'!$AF$4:$AG$69,2,FALSE),0)</f>
        <v>0</v>
      </c>
      <c r="ES200" s="32" t="s">
        <v>572</v>
      </c>
      <c r="ET200" s="31">
        <f>IFERROR(VLOOKUP(ES200,'Начисление очков 2023'!$B$4:$C$101,2,FALSE),0)</f>
        <v>0</v>
      </c>
      <c r="EU200" s="6">
        <v>64</v>
      </c>
      <c r="EV200" s="28">
        <f>IFERROR(VLOOKUP(EU200,'Начисление очков 2023'!$G$4:$H$69,2,FALSE),0)</f>
        <v>1</v>
      </c>
      <c r="EW200" s="32" t="s">
        <v>572</v>
      </c>
      <c r="EX200" s="31">
        <f>IFERROR(VLOOKUP(EW200,'Начисление очков 2023'!$AA$4:$AB$69,2,FALSE),0)</f>
        <v>0</v>
      </c>
      <c r="EY200" s="6">
        <v>20</v>
      </c>
      <c r="EZ200" s="28">
        <f>IFERROR(VLOOKUP(EY200,'Начисление очков 2023'!$AA$4:$AB$69,2,FALSE),0)</f>
        <v>4</v>
      </c>
      <c r="FA200" s="32" t="s">
        <v>572</v>
      </c>
      <c r="FB200" s="31">
        <f>IFERROR(VLOOKUP(FA200,'Начисление очков 2023'!$L$4:$M$69,2,FALSE),0)</f>
        <v>0</v>
      </c>
      <c r="FC200" s="6">
        <v>24</v>
      </c>
      <c r="FD200" s="28">
        <f>IFERROR(VLOOKUP(FC200,'Начисление очков 2023'!$AF$4:$AG$69,2,FALSE),0)</f>
        <v>1</v>
      </c>
      <c r="FE200" s="32" t="s">
        <v>572</v>
      </c>
      <c r="FF200" s="31">
        <f>IFERROR(VLOOKUP(FE200,'Начисление очков 2023'!$AA$4:$AB$69,2,FALSE),0)</f>
        <v>0</v>
      </c>
      <c r="FG200" s="6" t="s">
        <v>572</v>
      </c>
      <c r="FH200" s="28">
        <f>IFERROR(VLOOKUP(FG200,'Начисление очков 2023'!$G$4:$H$69,2,FALSE),0)</f>
        <v>0</v>
      </c>
      <c r="FI200" s="32" t="s">
        <v>572</v>
      </c>
      <c r="FJ200" s="31">
        <f>IFERROR(VLOOKUP(FI200,'Начисление очков 2023'!$AA$4:$AB$69,2,FALSE),0)</f>
        <v>0</v>
      </c>
      <c r="FK200" s="6">
        <v>32</v>
      </c>
      <c r="FL200" s="28">
        <f>IFERROR(VLOOKUP(FK200,'Начисление очков 2023'!$AA$4:$AB$69,2,FALSE),0)</f>
        <v>2</v>
      </c>
      <c r="FM200" s="32" t="s">
        <v>572</v>
      </c>
      <c r="FN200" s="31">
        <f>IFERROR(VLOOKUP(FM200,'Начисление очков 2023'!$AA$4:$AB$69,2,FALSE),0)</f>
        <v>0</v>
      </c>
      <c r="FO200" s="6" t="s">
        <v>572</v>
      </c>
      <c r="FP200" s="28">
        <f>IFERROR(VLOOKUP(FO200,'Начисление очков 2023'!$AF$4:$AG$69,2,FALSE),0)</f>
        <v>0</v>
      </c>
      <c r="FQ200" s="109">
        <v>192</v>
      </c>
      <c r="FR200" s="110">
        <v>1</v>
      </c>
      <c r="FS200" s="110"/>
      <c r="FT200" s="109">
        <v>3</v>
      </c>
      <c r="FU200" s="111"/>
      <c r="FV200" s="108">
        <v>40</v>
      </c>
      <c r="FW200" s="106">
        <v>0</v>
      </c>
      <c r="FX200" s="107">
        <v>1</v>
      </c>
      <c r="FY200" s="108">
        <v>40</v>
      </c>
      <c r="FZ200" s="127" t="s">
        <v>572</v>
      </c>
      <c r="GA200" s="121">
        <f>IFERROR(VLOOKUP(FZ200,'Начисление очков 2023'!$AA$4:$AB$69,2,FALSE),0)</f>
        <v>0</v>
      </c>
    </row>
    <row r="201" spans="1:183" ht="15.95" customHeight="1" x14ac:dyDescent="0.25">
      <c r="A201" s="1"/>
      <c r="B201" s="6" t="str">
        <f>IFERROR(INDEX('Ласт турнир'!$A$1:$A$96,MATCH($D201,'Ласт турнир'!$B$1:$B$96,0)),"")</f>
        <v/>
      </c>
      <c r="C201" s="1"/>
      <c r="D201" s="39" t="s">
        <v>729</v>
      </c>
      <c r="E201" s="40">
        <f>E200+1</f>
        <v>192</v>
      </c>
      <c r="F201" s="59">
        <f>IF(FQ201=0," ",IF(FQ201-E201=0," ",FQ201-E201))</f>
        <v>1</v>
      </c>
      <c r="G201" s="44"/>
      <c r="H201" s="54">
        <v>3</v>
      </c>
      <c r="I201" s="134"/>
      <c r="J201" s="139">
        <f>AB201+AP201+BB201+BN201+BR201+SUMPRODUCT(LARGE((T201,V201,X201,Z201,AD201,AF201,AH201,AJ201,AL201,AN201,AR201,AT201,AV201,AX201,AZ201,BD201,BF201,BH201,BJ201,BL201,BP201,BT201,BV201,BX201,BZ201,CB201,CD201,CF201,CH201,CJ201,CL201,CN201,CP201,CR201,CT201,CV201,CX201,CZ201,DB201,DD201,DF201,DH201,DJ201,DL201,DN201,DP201,DR201,DT201,DV201,DX201,DZ201,EB201,ED201,EF201,EH201,EJ201,EL201,EN201,EP201,ER201,ET201,EV201,EX201,EZ201,FB201,FD201,FF201,FH201,FJ201,FL201,FN201,FP201),{1,2,3,4,5,6,7,8}))</f>
        <v>40</v>
      </c>
      <c r="K201" s="135">
        <f>J201-FV201</f>
        <v>0</v>
      </c>
      <c r="L201" s="140" t="str">
        <f>IF(SUMIF(S201:FP201,"&lt;0")&lt;&gt;0,SUMIF(S201:FP201,"&lt;0")*(-1)," ")</f>
        <v xml:space="preserve"> </v>
      </c>
      <c r="M201" s="141">
        <f>T201+V201+X201+Z201+AB201+AD201+AF201+AH201+AJ201+AL201+AN201+AP201+AR201+AT201+AV201+AX201+AZ201+BB201+BD201+BF201+BH201+BJ201+BL201+BN201+BP201+BR201+BT201+BV201+BX201+BZ201+CB201+CD201+CF201+CH201+CJ201+CL201+CN201+CP201+CR201+CT201+CV201+CX201+CZ201+DB201+DD201+DF201+DH201+DJ201+DL201+DN201+DP201+DR201+DT201+DV201+DX201+DZ201+EB201+ED201+EF201+EH201+EJ201+EL201+EN201+EP201+ER201+ET201+EV201+EX201+EZ201+FB201+FD201+FF201+FH201+FJ201+FL201+FN201+FP201</f>
        <v>43</v>
      </c>
      <c r="N201" s="135">
        <f>M201-FY201</f>
        <v>0</v>
      </c>
      <c r="O201" s="136">
        <f>ROUNDUP(COUNTIF(S201:FP201,"&gt; 0")/2,0)</f>
        <v>10</v>
      </c>
      <c r="P201" s="142">
        <f>IF(O201=0,"-",IF(O201-R201&gt;8,J201/(8+R201),J201/O201))</f>
        <v>5</v>
      </c>
      <c r="Q201" s="145">
        <f>IF(OR(M201=0,O201=0),"-",M201/O201)</f>
        <v>4.3</v>
      </c>
      <c r="R201" s="150">
        <f>+IF(AA201="",0,1)+IF(AO201="",0,1)++IF(BA201="",0,1)+IF(BM201="",0,1)+IF(BQ201="",0,1)</f>
        <v>0</v>
      </c>
      <c r="S201" s="6" t="s">
        <v>572</v>
      </c>
      <c r="T201" s="28">
        <f>IFERROR(VLOOKUP(S201,'Начисление очков 2024'!$AA$4:$AB$69,2,FALSE),0)</f>
        <v>0</v>
      </c>
      <c r="U201" s="32">
        <v>24</v>
      </c>
      <c r="V201" s="31">
        <f>IFERROR(VLOOKUP(U201,'Начисление очков 2024'!$AA$4:$AB$69,2,FALSE),0)</f>
        <v>3</v>
      </c>
      <c r="W201" s="6" t="s">
        <v>572</v>
      </c>
      <c r="X201" s="28">
        <f>IFERROR(VLOOKUP(W201,'Начисление очков 2024'!$L$4:$M$69,2,FALSE),0)</f>
        <v>0</v>
      </c>
      <c r="Y201" s="32">
        <v>8</v>
      </c>
      <c r="Z201" s="31">
        <f>IFERROR(VLOOKUP(Y201,'Начисление очков 2024'!$AA$4:$AB$69,2,FALSE),0)</f>
        <v>10</v>
      </c>
      <c r="AA201" s="6" t="s">
        <v>572</v>
      </c>
      <c r="AB201" s="28">
        <f>ROUND(IFERROR(VLOOKUP(AA201,'Начисление очков 2024'!$L$4:$M$69,2,FALSE),0)/4,0)</f>
        <v>0</v>
      </c>
      <c r="AC201" s="32">
        <v>18</v>
      </c>
      <c r="AD201" s="31">
        <f>IFERROR(VLOOKUP(AC201,'Начисление очков 2024'!$AA$4:$AB$69,2,FALSE),0)</f>
        <v>5</v>
      </c>
      <c r="AE201" s="6">
        <v>16</v>
      </c>
      <c r="AF201" s="28">
        <f>IFERROR(VLOOKUP(AE201,'Начисление очков 2024'!$AA$4:$AB$69,2,FALSE),0)</f>
        <v>7</v>
      </c>
      <c r="AG201" s="32" t="s">
        <v>572</v>
      </c>
      <c r="AH201" s="31">
        <f>IFERROR(VLOOKUP(AG201,'Начисление очков 2024'!$Q$4:$R$69,2,FALSE),0)</f>
        <v>0</v>
      </c>
      <c r="AI201" s="6">
        <v>20</v>
      </c>
      <c r="AJ201" s="28">
        <f>IFERROR(VLOOKUP(AI201,'Начисление очков 2024'!$AA$4:$AB$69,2,FALSE),0)</f>
        <v>4</v>
      </c>
      <c r="AK201" s="32" t="s">
        <v>572</v>
      </c>
      <c r="AL201" s="31">
        <f>IFERROR(VLOOKUP(AK201,'Начисление очков 2024'!$AA$4:$AB$69,2,FALSE),0)</f>
        <v>0</v>
      </c>
      <c r="AM201" s="6">
        <v>16</v>
      </c>
      <c r="AN201" s="28">
        <f>IFERROR(VLOOKUP(AM201,'Начисление очков 2023'!$AF$4:$AG$69,2,FALSE),0)</f>
        <v>4</v>
      </c>
      <c r="AO201" s="32" t="s">
        <v>572</v>
      </c>
      <c r="AP201" s="31">
        <f>ROUND(IFERROR(VLOOKUP(AO201,'Начисление очков 2024'!$G$4:$H$69,2,FALSE),0)/4,0)</f>
        <v>0</v>
      </c>
      <c r="AQ201" s="6">
        <v>32</v>
      </c>
      <c r="AR201" s="28">
        <f>IFERROR(VLOOKUP(AQ201,'Начисление очков 2024'!$AA$4:$AB$69,2,FALSE),0)</f>
        <v>2</v>
      </c>
      <c r="AS201" s="32" t="s">
        <v>572</v>
      </c>
      <c r="AT201" s="31">
        <f>IFERROR(VLOOKUP(AS201,'Начисление очков 2024'!$G$4:$H$69,2,FALSE),0)</f>
        <v>0</v>
      </c>
      <c r="AU201" s="6" t="s">
        <v>572</v>
      </c>
      <c r="AV201" s="28">
        <f>IFERROR(VLOOKUP(AU201,'Начисление очков 2023'!$V$4:$W$69,2,FALSE),0)</f>
        <v>0</v>
      </c>
      <c r="AW201" s="32" t="s">
        <v>572</v>
      </c>
      <c r="AX201" s="31">
        <f>IFERROR(VLOOKUP(AW201,'Начисление очков 2024'!$Q$4:$R$69,2,FALSE),0)</f>
        <v>0</v>
      </c>
      <c r="AY201" s="6">
        <v>18</v>
      </c>
      <c r="AZ201" s="28">
        <f>IFERROR(VLOOKUP(AY201,'Начисление очков 2024'!$AA$4:$AB$69,2,FALSE),0)</f>
        <v>5</v>
      </c>
      <c r="BA201" s="32" t="s">
        <v>572</v>
      </c>
      <c r="BB201" s="31">
        <f>ROUND(IFERROR(VLOOKUP(BA201,'Начисление очков 2024'!$G$4:$H$69,2,FALSE),0)/4,0)</f>
        <v>0</v>
      </c>
      <c r="BC201" s="6" t="s">
        <v>572</v>
      </c>
      <c r="BD201" s="28">
        <f>IFERROR(VLOOKUP(BC201,'Начисление очков 2023'!$AA$4:$AB$69,2,FALSE),0)</f>
        <v>0</v>
      </c>
      <c r="BE201" s="32" t="s">
        <v>572</v>
      </c>
      <c r="BF201" s="31">
        <f>IFERROR(VLOOKUP(BE201,'Начисление очков 2024'!$G$4:$H$69,2,FALSE),0)</f>
        <v>0</v>
      </c>
      <c r="BG201" s="6" t="s">
        <v>572</v>
      </c>
      <c r="BH201" s="28">
        <f>IFERROR(VLOOKUP(BG201,'Начисление очков 2024'!$Q$4:$R$69,2,FALSE),0)</f>
        <v>0</v>
      </c>
      <c r="BI201" s="32">
        <v>40</v>
      </c>
      <c r="BJ201" s="31">
        <f>IFERROR(VLOOKUP(BI201,'Начисление очков 2024'!$AA$4:$AB$69,2,FALSE),0)</f>
        <v>1</v>
      </c>
      <c r="BK201" s="6" t="s">
        <v>572</v>
      </c>
      <c r="BL201" s="28">
        <f>IFERROR(VLOOKUP(BK201,'Начисление очков 2023'!$V$4:$W$69,2,FALSE),0)</f>
        <v>0</v>
      </c>
      <c r="BM201" s="32" t="s">
        <v>572</v>
      </c>
      <c r="BN201" s="31">
        <f>ROUND(IFERROR(VLOOKUP(BM201,'Начисление очков 2023'!$L$4:$M$69,2,FALSE),0)/4,0)</f>
        <v>0</v>
      </c>
      <c r="BO201" s="6" t="s">
        <v>572</v>
      </c>
      <c r="BP201" s="28">
        <f>IFERROR(VLOOKUP(BO201,'Начисление очков 2023'!$AA$4:$AB$69,2,FALSE),0)</f>
        <v>0</v>
      </c>
      <c r="BQ201" s="32" t="s">
        <v>572</v>
      </c>
      <c r="BR201" s="31">
        <f>ROUND(IFERROR(VLOOKUP(BQ201,'Начисление очков 2023'!$L$4:$M$69,2,FALSE),0)/4,0)</f>
        <v>0</v>
      </c>
      <c r="BS201" s="6" t="s">
        <v>572</v>
      </c>
      <c r="BT201" s="28">
        <f>IFERROR(VLOOKUP(BS201,'Начисление очков 2023'!$AA$4:$AB$69,2,FALSE),0)</f>
        <v>0</v>
      </c>
      <c r="BU201" s="32" t="s">
        <v>572</v>
      </c>
      <c r="BV201" s="31">
        <f>IFERROR(VLOOKUP(BU201,'Начисление очков 2023'!$L$4:$M$69,2,FALSE),0)</f>
        <v>0</v>
      </c>
      <c r="BW201" s="6" t="s">
        <v>572</v>
      </c>
      <c r="BX201" s="28">
        <f>IFERROR(VLOOKUP(BW201,'Начисление очков 2023'!$AA$4:$AB$69,2,FALSE),0)</f>
        <v>0</v>
      </c>
      <c r="BY201" s="32" t="s">
        <v>572</v>
      </c>
      <c r="BZ201" s="31">
        <f>IFERROR(VLOOKUP(BY201,'Начисление очков 2023'!$AF$4:$AG$69,2,FALSE),0)</f>
        <v>0</v>
      </c>
      <c r="CA201" s="6" t="s">
        <v>572</v>
      </c>
      <c r="CB201" s="28">
        <f>IFERROR(VLOOKUP(CA201,'Начисление очков 2023'!$V$4:$W$69,2,FALSE),0)</f>
        <v>0</v>
      </c>
      <c r="CC201" s="32" t="s">
        <v>572</v>
      </c>
      <c r="CD201" s="31">
        <f>IFERROR(VLOOKUP(CC201,'Начисление очков 2023'!$AA$4:$AB$69,2,FALSE),0)</f>
        <v>0</v>
      </c>
      <c r="CE201" s="47"/>
      <c r="CF201" s="96"/>
      <c r="CG201" s="32" t="s">
        <v>572</v>
      </c>
      <c r="CH201" s="31">
        <f>IFERROR(VLOOKUP(CG201,'Начисление очков 2023'!$AA$4:$AB$69,2,FALSE),0)</f>
        <v>0</v>
      </c>
      <c r="CI201" s="6" t="s">
        <v>572</v>
      </c>
      <c r="CJ201" s="28">
        <f>IFERROR(VLOOKUP(CI201,'Начисление очков 2023_1'!$B$4:$C$117,2,FALSE),0)</f>
        <v>0</v>
      </c>
      <c r="CK201" s="32">
        <v>48</v>
      </c>
      <c r="CL201" s="31">
        <f>IFERROR(VLOOKUP(CK201,'Начисление очков 2023'!$V$4:$W$69,2,FALSE),0)</f>
        <v>2</v>
      </c>
      <c r="CM201" s="6" t="s">
        <v>572</v>
      </c>
      <c r="CN201" s="28">
        <f>IFERROR(VLOOKUP(CM201,'Начисление очков 2023'!$AF$4:$AG$69,2,FALSE),0)</f>
        <v>0</v>
      </c>
      <c r="CO201" s="32" t="s">
        <v>572</v>
      </c>
      <c r="CP201" s="31">
        <f>IFERROR(VLOOKUP(CO201,'Начисление очков 2023'!$G$4:$H$69,2,FALSE),0)</f>
        <v>0</v>
      </c>
      <c r="CQ201" s="6" t="s">
        <v>572</v>
      </c>
      <c r="CR201" s="28">
        <f>IFERROR(VLOOKUP(CQ201,'Начисление очков 2023'!$AA$4:$AB$69,2,FALSE),0)</f>
        <v>0</v>
      </c>
      <c r="CS201" s="32" t="s">
        <v>572</v>
      </c>
      <c r="CT201" s="31">
        <f>IFERROR(VLOOKUP(CS201,'Начисление очков 2023'!$Q$4:$R$69,2,FALSE),0)</f>
        <v>0</v>
      </c>
      <c r="CU201" s="6" t="s">
        <v>572</v>
      </c>
      <c r="CV201" s="28">
        <f>IFERROR(VLOOKUP(CU201,'Начисление очков 2023'!$AF$4:$AG$69,2,FALSE),0)</f>
        <v>0</v>
      </c>
      <c r="CW201" s="32" t="s">
        <v>572</v>
      </c>
      <c r="CX201" s="31">
        <f>IFERROR(VLOOKUP(CW201,'Начисление очков 2023'!$AA$4:$AB$69,2,FALSE),0)</f>
        <v>0</v>
      </c>
      <c r="CY201" s="6" t="s">
        <v>572</v>
      </c>
      <c r="CZ201" s="28">
        <f>IFERROR(VLOOKUP(CY201,'Начисление очков 2023'!$AA$4:$AB$69,2,FALSE),0)</f>
        <v>0</v>
      </c>
      <c r="DA201" s="32" t="s">
        <v>572</v>
      </c>
      <c r="DB201" s="31">
        <f>IFERROR(VLOOKUP(DA201,'Начисление очков 2023'!$L$4:$M$69,2,FALSE),0)</f>
        <v>0</v>
      </c>
      <c r="DC201" s="6" t="s">
        <v>572</v>
      </c>
      <c r="DD201" s="28">
        <f>IFERROR(VLOOKUP(DC201,'Начисление очков 2023'!$L$4:$M$69,2,FALSE),0)</f>
        <v>0</v>
      </c>
      <c r="DE201" s="32" t="s">
        <v>572</v>
      </c>
      <c r="DF201" s="31">
        <f>IFERROR(VLOOKUP(DE201,'Начисление очков 2023'!$G$4:$H$69,2,FALSE),0)</f>
        <v>0</v>
      </c>
      <c r="DG201" s="6" t="s">
        <v>572</v>
      </c>
      <c r="DH201" s="28">
        <f>IFERROR(VLOOKUP(DG201,'Начисление очков 2023'!$AA$4:$AB$69,2,FALSE),0)</f>
        <v>0</v>
      </c>
      <c r="DI201" s="32" t="s">
        <v>572</v>
      </c>
      <c r="DJ201" s="31">
        <f>IFERROR(VLOOKUP(DI201,'Начисление очков 2023'!$AF$4:$AG$69,2,FALSE),0)</f>
        <v>0</v>
      </c>
      <c r="DK201" s="6" t="s">
        <v>572</v>
      </c>
      <c r="DL201" s="28">
        <f>IFERROR(VLOOKUP(DK201,'Начисление очков 2023'!$V$4:$W$69,2,FALSE),0)</f>
        <v>0</v>
      </c>
      <c r="DM201" s="32" t="s">
        <v>572</v>
      </c>
      <c r="DN201" s="31">
        <f>IFERROR(VLOOKUP(DM201,'Начисление очков 2023'!$Q$4:$R$69,2,FALSE),0)</f>
        <v>0</v>
      </c>
      <c r="DO201" s="6" t="s">
        <v>572</v>
      </c>
      <c r="DP201" s="28">
        <f>IFERROR(VLOOKUP(DO201,'Начисление очков 2023'!$AA$4:$AB$69,2,FALSE),0)</f>
        <v>0</v>
      </c>
      <c r="DQ201" s="32" t="s">
        <v>572</v>
      </c>
      <c r="DR201" s="31">
        <f>IFERROR(VLOOKUP(DQ201,'Начисление очков 2023'!$AA$4:$AB$69,2,FALSE),0)</f>
        <v>0</v>
      </c>
      <c r="DS201" s="6"/>
      <c r="DT201" s="28">
        <f>IFERROR(VLOOKUP(DS201,'Начисление очков 2023'!$AA$4:$AB$69,2,FALSE),0)</f>
        <v>0</v>
      </c>
      <c r="DU201" s="32" t="s">
        <v>572</v>
      </c>
      <c r="DV201" s="31">
        <f>IFERROR(VLOOKUP(DU201,'Начисление очков 2023'!$AF$4:$AG$69,2,FALSE),0)</f>
        <v>0</v>
      </c>
      <c r="DW201" s="6"/>
      <c r="DX201" s="28">
        <f>IFERROR(VLOOKUP(DW201,'Начисление очков 2023'!$AA$4:$AB$69,2,FALSE),0)</f>
        <v>0</v>
      </c>
      <c r="DY201" s="32"/>
      <c r="DZ201" s="31">
        <f>IFERROR(VLOOKUP(DY201,'Начисление очков 2023'!$B$4:$C$69,2,FALSE),0)</f>
        <v>0</v>
      </c>
      <c r="EA201" s="6"/>
      <c r="EB201" s="28">
        <f>IFERROR(VLOOKUP(EA201,'Начисление очков 2023'!$AA$4:$AB$69,2,FALSE),0)</f>
        <v>0</v>
      </c>
      <c r="EC201" s="32"/>
      <c r="ED201" s="31">
        <f>IFERROR(VLOOKUP(EC201,'Начисление очков 2023'!$V$4:$W$69,2,FALSE),0)</f>
        <v>0</v>
      </c>
      <c r="EE201" s="6"/>
      <c r="EF201" s="28">
        <f>IFERROR(VLOOKUP(EE201,'Начисление очков 2023'!$AA$4:$AB$69,2,FALSE),0)</f>
        <v>0</v>
      </c>
      <c r="EG201" s="32"/>
      <c r="EH201" s="31">
        <f>IFERROR(VLOOKUP(EG201,'Начисление очков 2023'!$AA$4:$AB$69,2,FALSE),0)</f>
        <v>0</v>
      </c>
      <c r="EI201" s="6"/>
      <c r="EJ201" s="28">
        <f>IFERROR(VLOOKUP(EI201,'Начисление очков 2023'!$G$4:$H$69,2,FALSE),0)</f>
        <v>0</v>
      </c>
      <c r="EK201" s="32"/>
      <c r="EL201" s="31">
        <f>IFERROR(VLOOKUP(EK201,'Начисление очков 2023'!$V$4:$W$69,2,FALSE),0)</f>
        <v>0</v>
      </c>
      <c r="EM201" s="6"/>
      <c r="EN201" s="28">
        <f>IFERROR(VLOOKUP(EM201,'Начисление очков 2023'!$B$4:$C$101,2,FALSE),0)</f>
        <v>0</v>
      </c>
      <c r="EO201" s="32"/>
      <c r="EP201" s="31">
        <f>IFERROR(VLOOKUP(EO201,'Начисление очков 2023'!$AA$4:$AB$69,2,FALSE),0)</f>
        <v>0</v>
      </c>
      <c r="EQ201" s="6"/>
      <c r="ER201" s="28">
        <f>IFERROR(VLOOKUP(EQ201,'Начисление очков 2023'!$AF$4:$AG$69,2,FALSE),0)</f>
        <v>0</v>
      </c>
      <c r="ES201" s="32"/>
      <c r="ET201" s="31">
        <f>IFERROR(VLOOKUP(ES201,'Начисление очков 2023'!$B$4:$C$101,2,FALSE),0)</f>
        <v>0</v>
      </c>
      <c r="EU201" s="6"/>
      <c r="EV201" s="28">
        <f>IFERROR(VLOOKUP(EU201,'Начисление очков 2023'!$G$4:$H$69,2,FALSE),0)</f>
        <v>0</v>
      </c>
      <c r="EW201" s="32"/>
      <c r="EX201" s="31">
        <f>IFERROR(VLOOKUP(EW201,'Начисление очков 2023'!$AF$4:$AG$69,2,FALSE),0)</f>
        <v>0</v>
      </c>
      <c r="EY201" s="6"/>
      <c r="EZ201" s="28">
        <f>IFERROR(VLOOKUP(EY201,'Начисление очков 2023'!$AA$4:$AB$69,2,FALSE),0)</f>
        <v>0</v>
      </c>
      <c r="FA201" s="32"/>
      <c r="FB201" s="31">
        <f>IFERROR(VLOOKUP(FA201,'Начисление очков 2023'!$L$4:$M$69,2,FALSE),0)</f>
        <v>0</v>
      </c>
      <c r="FC201" s="6"/>
      <c r="FD201" s="28">
        <f>IFERROR(VLOOKUP(FC201,'Начисление очков 2023'!$AF$4:$AG$69,2,FALSE),0)</f>
        <v>0</v>
      </c>
      <c r="FE201" s="32"/>
      <c r="FF201" s="31">
        <f>IFERROR(VLOOKUP(FE201,'Начисление очков 2023'!$AA$4:$AB$69,2,FALSE),0)</f>
        <v>0</v>
      </c>
      <c r="FG201" s="6"/>
      <c r="FH201" s="28">
        <f>IFERROR(VLOOKUP(FG201,'Начисление очков 2023'!$G$4:$H$69,2,FALSE),0)</f>
        <v>0</v>
      </c>
      <c r="FI201" s="32"/>
      <c r="FJ201" s="31">
        <f>IFERROR(VLOOKUP(FI201,'Начисление очков 2023'!$AA$4:$AB$69,2,FALSE),0)</f>
        <v>0</v>
      </c>
      <c r="FK201" s="6"/>
      <c r="FL201" s="28">
        <f>IFERROR(VLOOKUP(FK201,'Начисление очков 2023'!$AA$4:$AB$69,2,FALSE),0)</f>
        <v>0</v>
      </c>
      <c r="FM201" s="32"/>
      <c r="FN201" s="31">
        <f>IFERROR(VLOOKUP(FM201,'Начисление очков 2023'!$AA$4:$AB$69,2,FALSE),0)</f>
        <v>0</v>
      </c>
      <c r="FO201" s="6"/>
      <c r="FP201" s="28">
        <f>IFERROR(VLOOKUP(FO201,'Начисление очков 2023'!$AF$4:$AG$69,2,FALSE),0)</f>
        <v>0</v>
      </c>
      <c r="FQ201" s="109">
        <v>193</v>
      </c>
      <c r="FR201" s="110">
        <v>4</v>
      </c>
      <c r="FS201" s="110"/>
      <c r="FT201" s="109">
        <v>3</v>
      </c>
      <c r="FU201" s="111"/>
      <c r="FV201" s="108">
        <v>40</v>
      </c>
      <c r="FW201" s="106">
        <v>1</v>
      </c>
      <c r="FX201" s="107" t="s">
        <v>563</v>
      </c>
      <c r="FY201" s="108">
        <v>43</v>
      </c>
      <c r="FZ201" s="127"/>
      <c r="GA201" s="121">
        <f>IFERROR(VLOOKUP(FZ201,'Начисление очков 2023'!$AA$4:$AB$69,2,FALSE),0)</f>
        <v>0</v>
      </c>
    </row>
    <row r="202" spans="1:183" ht="15.95" customHeight="1" x14ac:dyDescent="0.25">
      <c r="B202" s="6" t="str">
        <f>IFERROR(INDEX('Ласт турнир'!$A$1:$A$96,MATCH($D202,'Ласт турнир'!$B$1:$B$96,0)),"")</f>
        <v/>
      </c>
      <c r="C202" s="1"/>
      <c r="D202" s="39" t="s">
        <v>59</v>
      </c>
      <c r="E202" s="40">
        <f>E201+1</f>
        <v>193</v>
      </c>
      <c r="F202" s="59">
        <f>IF(FQ202=0," ",IF(FQ202-E202=0," ",FQ202-E202))</f>
        <v>1</v>
      </c>
      <c r="G202" s="44"/>
      <c r="H202" s="54">
        <v>3.5</v>
      </c>
      <c r="I202" s="134"/>
      <c r="J202" s="139">
        <f>AB202+AP202+BB202+BN202+BR202+SUMPRODUCT(LARGE((T202,V202,X202,Z202,AD202,AF202,AH202,AJ202,AL202,AN202,AR202,AT202,AV202,AX202,AZ202,BD202,BF202,BH202,BJ202,BL202,BP202,BT202,BV202,BX202,BZ202,CB202,CD202,CF202,CH202,CJ202,CL202,CN202,CP202,CR202,CT202,CV202,CX202,CZ202,DB202,DD202,DF202,DH202,DJ202,DL202,DN202,DP202,DR202,DT202,DV202,DX202,DZ202,EB202,ED202,EF202,EH202,EJ202,EL202,EN202,EP202,ER202,ET202,EV202,EX202,EZ202,FB202,FD202,FF202,FH202,FJ202,FL202,FN202,FP202),{1,2,3,4,5,6,7,8}))</f>
        <v>39</v>
      </c>
      <c r="K202" s="135">
        <f>J202-FV202</f>
        <v>0</v>
      </c>
      <c r="L202" s="140" t="str">
        <f>IF(SUMIF(S202:FP202,"&lt;0")&lt;&gt;0,SUMIF(S202:FP202,"&lt;0")*(-1)," ")</f>
        <v xml:space="preserve"> </v>
      </c>
      <c r="M202" s="141">
        <f>T202+V202+X202+Z202+AB202+AD202+AF202+AH202+AJ202+AL202+AN202+AP202+AR202+AT202+AV202+AX202+AZ202+BB202+BD202+BF202+BH202+BJ202+BL202+BN202+BP202+BR202+BT202+BV202+BX202+BZ202+CB202+CD202+CF202+CH202+CJ202+CL202+CN202+CP202+CR202+CT202+CV202+CX202+CZ202+DB202+DD202+DF202+DH202+DJ202+DL202+DN202+DP202+DR202+DT202+DV202+DX202+DZ202+EB202+ED202+EF202+EH202+EJ202+EL202+EN202+EP202+ER202+ET202+EV202+EX202+EZ202+FB202+FD202+FF202+FH202+FJ202+FL202+FN202+FP202</f>
        <v>39</v>
      </c>
      <c r="N202" s="135">
        <f>M202-FY202</f>
        <v>0</v>
      </c>
      <c r="O202" s="136">
        <f>ROUNDUP(COUNTIF(S202:FP202,"&gt; 0")/2,0)</f>
        <v>2</v>
      </c>
      <c r="P202" s="142">
        <f>IF(O202=0,"-",IF(O202-R202&gt;8,J202/(8+R202),J202/O202))</f>
        <v>19.5</v>
      </c>
      <c r="Q202" s="145">
        <f>IF(OR(M202=0,O202=0),"-",M202/O202)</f>
        <v>19.5</v>
      </c>
      <c r="R202" s="150">
        <f>+IF(AA202="",0,1)+IF(AO202="",0,1)++IF(BA202="",0,1)+IF(BM202="",0,1)+IF(BQ202="",0,1)</f>
        <v>0</v>
      </c>
      <c r="S202" s="6" t="s">
        <v>572</v>
      </c>
      <c r="T202" s="28">
        <f>IFERROR(VLOOKUP(S202,'Начисление очков 2024'!$AA$4:$AB$69,2,FALSE),0)</f>
        <v>0</v>
      </c>
      <c r="U202" s="32" t="s">
        <v>572</v>
      </c>
      <c r="V202" s="31">
        <f>IFERROR(VLOOKUP(U202,'Начисление очков 2024'!$AA$4:$AB$69,2,FALSE),0)</f>
        <v>0</v>
      </c>
      <c r="W202" s="6" t="s">
        <v>572</v>
      </c>
      <c r="X202" s="28">
        <f>IFERROR(VLOOKUP(W202,'Начисление очков 2024'!$L$4:$M$69,2,FALSE),0)</f>
        <v>0</v>
      </c>
      <c r="Y202" s="32" t="s">
        <v>572</v>
      </c>
      <c r="Z202" s="31">
        <f>IFERROR(VLOOKUP(Y202,'Начисление очков 2024'!$AA$4:$AB$69,2,FALSE),0)</f>
        <v>0</v>
      </c>
      <c r="AA202" s="6" t="s">
        <v>572</v>
      </c>
      <c r="AB202" s="28">
        <f>ROUND(IFERROR(VLOOKUP(AA202,'Начисление очков 2024'!$L$4:$M$69,2,FALSE),0)/4,0)</f>
        <v>0</v>
      </c>
      <c r="AC202" s="32" t="s">
        <v>572</v>
      </c>
      <c r="AD202" s="31">
        <f>IFERROR(VLOOKUP(AC202,'Начисление очков 2024'!$AA$4:$AB$69,2,FALSE),0)</f>
        <v>0</v>
      </c>
      <c r="AE202" s="6" t="s">
        <v>572</v>
      </c>
      <c r="AF202" s="28">
        <f>IFERROR(VLOOKUP(AE202,'Начисление очков 2024'!$AA$4:$AB$69,2,FALSE),0)</f>
        <v>0</v>
      </c>
      <c r="AG202" s="32" t="s">
        <v>572</v>
      </c>
      <c r="AH202" s="31">
        <f>IFERROR(VLOOKUP(AG202,'Начисление очков 2024'!$Q$4:$R$69,2,FALSE),0)</f>
        <v>0</v>
      </c>
      <c r="AI202" s="6" t="s">
        <v>572</v>
      </c>
      <c r="AJ202" s="28">
        <f>IFERROR(VLOOKUP(AI202,'Начисление очков 2024'!$AA$4:$AB$69,2,FALSE),0)</f>
        <v>0</v>
      </c>
      <c r="AK202" s="32" t="s">
        <v>572</v>
      </c>
      <c r="AL202" s="31">
        <f>IFERROR(VLOOKUP(AK202,'Начисление очков 2024'!$AA$4:$AB$69,2,FALSE),0)</f>
        <v>0</v>
      </c>
      <c r="AM202" s="6" t="s">
        <v>572</v>
      </c>
      <c r="AN202" s="28">
        <f>IFERROR(VLOOKUP(AM202,'Начисление очков 2023'!$AF$4:$AG$69,2,FALSE),0)</f>
        <v>0</v>
      </c>
      <c r="AO202" s="32" t="s">
        <v>572</v>
      </c>
      <c r="AP202" s="31">
        <f>ROUND(IFERROR(VLOOKUP(AO202,'Начисление очков 2024'!$G$4:$H$69,2,FALSE),0)/4,0)</f>
        <v>0</v>
      </c>
      <c r="AQ202" s="6" t="s">
        <v>572</v>
      </c>
      <c r="AR202" s="28">
        <f>IFERROR(VLOOKUP(AQ202,'Начисление очков 2024'!$AA$4:$AB$69,2,FALSE),0)</f>
        <v>0</v>
      </c>
      <c r="AS202" s="32" t="s">
        <v>572</v>
      </c>
      <c r="AT202" s="31">
        <f>IFERROR(VLOOKUP(AS202,'Начисление очков 2024'!$G$4:$H$69,2,FALSE),0)</f>
        <v>0</v>
      </c>
      <c r="AU202" s="6" t="s">
        <v>572</v>
      </c>
      <c r="AV202" s="28">
        <f>IFERROR(VLOOKUP(AU202,'Начисление очков 2023'!$V$4:$W$69,2,FALSE),0)</f>
        <v>0</v>
      </c>
      <c r="AW202" s="32" t="s">
        <v>572</v>
      </c>
      <c r="AX202" s="31">
        <f>IFERROR(VLOOKUP(AW202,'Начисление очков 2024'!$Q$4:$R$69,2,FALSE),0)</f>
        <v>0</v>
      </c>
      <c r="AY202" s="6" t="s">
        <v>572</v>
      </c>
      <c r="AZ202" s="28">
        <f>IFERROR(VLOOKUP(AY202,'Начисление очков 2024'!$AA$4:$AB$69,2,FALSE),0)</f>
        <v>0</v>
      </c>
      <c r="BA202" s="32" t="s">
        <v>572</v>
      </c>
      <c r="BB202" s="31">
        <f>ROUND(IFERROR(VLOOKUP(BA202,'Начисление очков 2024'!$G$4:$H$69,2,FALSE),0)/4,0)</f>
        <v>0</v>
      </c>
      <c r="BC202" s="6" t="s">
        <v>572</v>
      </c>
      <c r="BD202" s="28">
        <f>IFERROR(VLOOKUP(BC202,'Начисление очков 2023'!$AA$4:$AB$69,2,FALSE),0)</f>
        <v>0</v>
      </c>
      <c r="BE202" s="32" t="s">
        <v>572</v>
      </c>
      <c r="BF202" s="31">
        <f>IFERROR(VLOOKUP(BE202,'Начисление очков 2024'!$G$4:$H$69,2,FALSE),0)</f>
        <v>0</v>
      </c>
      <c r="BG202" s="6" t="s">
        <v>572</v>
      </c>
      <c r="BH202" s="28">
        <f>IFERROR(VLOOKUP(BG202,'Начисление очков 2024'!$Q$4:$R$69,2,FALSE),0)</f>
        <v>0</v>
      </c>
      <c r="BI202" s="32" t="s">
        <v>572</v>
      </c>
      <c r="BJ202" s="31">
        <f>IFERROR(VLOOKUP(BI202,'Начисление очков 2024'!$AA$4:$AB$69,2,FALSE),0)</f>
        <v>0</v>
      </c>
      <c r="BK202" s="6" t="s">
        <v>572</v>
      </c>
      <c r="BL202" s="28">
        <f>IFERROR(VLOOKUP(BK202,'Начисление очков 2023'!$V$4:$W$69,2,FALSE),0)</f>
        <v>0</v>
      </c>
      <c r="BM202" s="32" t="s">
        <v>572</v>
      </c>
      <c r="BN202" s="31">
        <f>ROUND(IFERROR(VLOOKUP(BM202,'Начисление очков 2023'!$L$4:$M$69,2,FALSE),0)/4,0)</f>
        <v>0</v>
      </c>
      <c r="BO202" s="6" t="s">
        <v>572</v>
      </c>
      <c r="BP202" s="28">
        <f>IFERROR(VLOOKUP(BO202,'Начисление очков 2023'!$AA$4:$AB$69,2,FALSE),0)</f>
        <v>0</v>
      </c>
      <c r="BQ202" s="32" t="s">
        <v>572</v>
      </c>
      <c r="BR202" s="31">
        <f>ROUND(IFERROR(VLOOKUP(BQ202,'Начисление очков 2023'!$L$4:$M$69,2,FALSE),0)/4,0)</f>
        <v>0</v>
      </c>
      <c r="BS202" s="6" t="s">
        <v>572</v>
      </c>
      <c r="BT202" s="28">
        <f>IFERROR(VLOOKUP(BS202,'Начисление очков 2023'!$AA$4:$AB$69,2,FALSE),0)</f>
        <v>0</v>
      </c>
      <c r="BU202" s="32" t="s">
        <v>572</v>
      </c>
      <c r="BV202" s="31">
        <f>IFERROR(VLOOKUP(BU202,'Начисление очков 2023'!$L$4:$M$69,2,FALSE),0)</f>
        <v>0</v>
      </c>
      <c r="BW202" s="6" t="s">
        <v>572</v>
      </c>
      <c r="BX202" s="28">
        <f>IFERROR(VLOOKUP(BW202,'Начисление очков 2023'!$AA$4:$AB$69,2,FALSE),0)</f>
        <v>0</v>
      </c>
      <c r="BY202" s="32" t="s">
        <v>572</v>
      </c>
      <c r="BZ202" s="31">
        <f>IFERROR(VLOOKUP(BY202,'Начисление очков 2023'!$AF$4:$AG$69,2,FALSE),0)</f>
        <v>0</v>
      </c>
      <c r="CA202" s="6" t="s">
        <v>572</v>
      </c>
      <c r="CB202" s="28">
        <f>IFERROR(VLOOKUP(CA202,'Начисление очков 2023'!$V$4:$W$69,2,FALSE),0)</f>
        <v>0</v>
      </c>
      <c r="CC202" s="32" t="s">
        <v>572</v>
      </c>
      <c r="CD202" s="31">
        <f>IFERROR(VLOOKUP(CC202,'Начисление очков 2023'!$AA$4:$AB$69,2,FALSE),0)</f>
        <v>0</v>
      </c>
      <c r="CE202" s="47"/>
      <c r="CF202" s="46"/>
      <c r="CG202" s="32" t="s">
        <v>572</v>
      </c>
      <c r="CH202" s="31">
        <f>IFERROR(VLOOKUP(CG202,'Начисление очков 2023'!$AA$4:$AB$69,2,FALSE),0)</f>
        <v>0</v>
      </c>
      <c r="CI202" s="6">
        <v>52</v>
      </c>
      <c r="CJ202" s="28">
        <f>IFERROR(VLOOKUP(CI202,'Начисление очков 2023_1'!$B$4:$C$117,2,FALSE),0)</f>
        <v>17</v>
      </c>
      <c r="CK202" s="32" t="s">
        <v>572</v>
      </c>
      <c r="CL202" s="31">
        <f>IFERROR(VLOOKUP(CK202,'Начисление очков 2023'!$V$4:$W$69,2,FALSE),0)</f>
        <v>0</v>
      </c>
      <c r="CM202" s="6" t="s">
        <v>572</v>
      </c>
      <c r="CN202" s="28">
        <f>IFERROR(VLOOKUP(CM202,'Начисление очков 2023'!$AF$4:$AG$69,2,FALSE),0)</f>
        <v>0</v>
      </c>
      <c r="CO202" s="32" t="s">
        <v>572</v>
      </c>
      <c r="CP202" s="31">
        <f>IFERROR(VLOOKUP(CO202,'Начисление очков 2023'!$G$4:$H$69,2,FALSE),0)</f>
        <v>0</v>
      </c>
      <c r="CQ202" s="6" t="s">
        <v>572</v>
      </c>
      <c r="CR202" s="28">
        <f>IFERROR(VLOOKUP(CQ202,'Начисление очков 2023'!$AA$4:$AB$69,2,FALSE),0)</f>
        <v>0</v>
      </c>
      <c r="CS202" s="32" t="s">
        <v>572</v>
      </c>
      <c r="CT202" s="31">
        <f>IFERROR(VLOOKUP(CS202,'Начисление очков 2023'!$Q$4:$R$69,2,FALSE),0)</f>
        <v>0</v>
      </c>
      <c r="CU202" s="6" t="s">
        <v>572</v>
      </c>
      <c r="CV202" s="28">
        <f>IFERROR(VLOOKUP(CU202,'Начисление очков 2023'!$AF$4:$AG$69,2,FALSE),0)</f>
        <v>0</v>
      </c>
      <c r="CW202" s="32" t="s">
        <v>572</v>
      </c>
      <c r="CX202" s="31">
        <f>IFERROR(VLOOKUP(CW202,'Начисление очков 2023'!$AA$4:$AB$69,2,FALSE),0)</f>
        <v>0</v>
      </c>
      <c r="CY202" s="6" t="s">
        <v>572</v>
      </c>
      <c r="CZ202" s="28">
        <f>IFERROR(VLOOKUP(CY202,'Начисление очков 2023'!$AA$4:$AB$69,2,FALSE),0)</f>
        <v>0</v>
      </c>
      <c r="DA202" s="32" t="s">
        <v>572</v>
      </c>
      <c r="DB202" s="31">
        <f>IFERROR(VLOOKUP(DA202,'Начисление очков 2023'!$L$4:$M$69,2,FALSE),0)</f>
        <v>0</v>
      </c>
      <c r="DC202" s="6" t="s">
        <v>572</v>
      </c>
      <c r="DD202" s="28">
        <f>IFERROR(VLOOKUP(DC202,'Начисление очков 2023'!$L$4:$M$69,2,FALSE),0)</f>
        <v>0</v>
      </c>
      <c r="DE202" s="32" t="s">
        <v>572</v>
      </c>
      <c r="DF202" s="31">
        <f>IFERROR(VLOOKUP(DE202,'Начисление очков 2023'!$G$4:$H$69,2,FALSE),0)</f>
        <v>0</v>
      </c>
      <c r="DG202" s="6" t="s">
        <v>572</v>
      </c>
      <c r="DH202" s="28">
        <f>IFERROR(VLOOKUP(DG202,'Начисление очков 2023'!$AA$4:$AB$69,2,FALSE),0)</f>
        <v>0</v>
      </c>
      <c r="DI202" s="32" t="s">
        <v>572</v>
      </c>
      <c r="DJ202" s="31">
        <f>IFERROR(VLOOKUP(DI202,'Начисление очков 2023'!$AF$4:$AG$69,2,FALSE),0)</f>
        <v>0</v>
      </c>
      <c r="DK202" s="6" t="s">
        <v>572</v>
      </c>
      <c r="DL202" s="28">
        <f>IFERROR(VLOOKUP(DK202,'Начисление очков 2023'!$V$4:$W$69,2,FALSE),0)</f>
        <v>0</v>
      </c>
      <c r="DM202" s="32" t="s">
        <v>572</v>
      </c>
      <c r="DN202" s="31">
        <f>IFERROR(VLOOKUP(DM202,'Начисление очков 2023'!$Q$4:$R$69,2,FALSE),0)</f>
        <v>0</v>
      </c>
      <c r="DO202" s="6" t="s">
        <v>572</v>
      </c>
      <c r="DP202" s="28">
        <f>IFERROR(VLOOKUP(DO202,'Начисление очков 2023'!$AA$4:$AB$69,2,FALSE),0)</f>
        <v>0</v>
      </c>
      <c r="DQ202" s="32" t="s">
        <v>572</v>
      </c>
      <c r="DR202" s="31">
        <f>IFERROR(VLOOKUP(DQ202,'Начисление очков 2023'!$AA$4:$AB$69,2,FALSE),0)</f>
        <v>0</v>
      </c>
      <c r="DS202" s="6" t="s">
        <v>572</v>
      </c>
      <c r="DT202" s="28">
        <f>IFERROR(VLOOKUP(DS202,'Начисление очков 2023'!$AA$4:$AB$69,2,FALSE),0)</f>
        <v>0</v>
      </c>
      <c r="DU202" s="32" t="s">
        <v>572</v>
      </c>
      <c r="DV202" s="31">
        <f>IFERROR(VLOOKUP(DU202,'Начисление очков 2023'!$AF$4:$AG$69,2,FALSE),0)</f>
        <v>0</v>
      </c>
      <c r="DW202" s="6" t="s">
        <v>572</v>
      </c>
      <c r="DX202" s="28">
        <f>IFERROR(VLOOKUP(DW202,'Начисление очков 2023'!$AA$4:$AB$69,2,FALSE),0)</f>
        <v>0</v>
      </c>
      <c r="DY202" s="32" t="s">
        <v>572</v>
      </c>
      <c r="DZ202" s="31">
        <f>IFERROR(VLOOKUP(DY202,'Начисление очков 2023'!$B$4:$C$69,2,FALSE),0)</f>
        <v>0</v>
      </c>
      <c r="EA202" s="6" t="s">
        <v>572</v>
      </c>
      <c r="EB202" s="28">
        <f>IFERROR(VLOOKUP(EA202,'Начисление очков 2023'!$AA$4:$AB$69,2,FALSE),0)</f>
        <v>0</v>
      </c>
      <c r="EC202" s="32" t="s">
        <v>572</v>
      </c>
      <c r="ED202" s="31">
        <f>IFERROR(VLOOKUP(EC202,'Начисление очков 2023'!$V$4:$W$69,2,FALSE),0)</f>
        <v>0</v>
      </c>
      <c r="EE202" s="6" t="s">
        <v>572</v>
      </c>
      <c r="EF202" s="28">
        <f>IFERROR(VLOOKUP(EE202,'Начисление очков 2023'!$AA$4:$AB$69,2,FALSE),0)</f>
        <v>0</v>
      </c>
      <c r="EG202" s="32" t="s">
        <v>572</v>
      </c>
      <c r="EH202" s="31">
        <f>IFERROR(VLOOKUP(EG202,'Начисление очков 2023'!$AA$4:$AB$69,2,FALSE),0)</f>
        <v>0</v>
      </c>
      <c r="EI202" s="6" t="s">
        <v>572</v>
      </c>
      <c r="EJ202" s="28">
        <f>IFERROR(VLOOKUP(EI202,'Начисление очков 2023'!$G$4:$H$69,2,FALSE),0)</f>
        <v>0</v>
      </c>
      <c r="EK202" s="32" t="s">
        <v>572</v>
      </c>
      <c r="EL202" s="31">
        <f>IFERROR(VLOOKUP(EK202,'Начисление очков 2023'!$V$4:$W$69,2,FALSE),0)</f>
        <v>0</v>
      </c>
      <c r="EM202" s="6" t="s">
        <v>572</v>
      </c>
      <c r="EN202" s="28">
        <f>IFERROR(VLOOKUP(EM202,'Начисление очков 2023'!$B$4:$C$101,2,FALSE),0)</f>
        <v>0</v>
      </c>
      <c r="EO202" s="32" t="s">
        <v>572</v>
      </c>
      <c r="EP202" s="31">
        <f>IFERROR(VLOOKUP(EO202,'Начисление очков 2023'!$AA$4:$AB$69,2,FALSE),0)</f>
        <v>0</v>
      </c>
      <c r="EQ202" s="6" t="s">
        <v>572</v>
      </c>
      <c r="ER202" s="28">
        <f>IFERROR(VLOOKUP(EQ202,'Начисление очков 2023'!$AF$4:$AG$69,2,FALSE),0)</f>
        <v>0</v>
      </c>
      <c r="ES202" s="32">
        <v>44</v>
      </c>
      <c r="ET202" s="31">
        <f>IFERROR(VLOOKUP(ES202,'Начисление очков 2023'!$B$4:$C$101,2,FALSE),0)</f>
        <v>22</v>
      </c>
      <c r="EU202" s="6" t="s">
        <v>572</v>
      </c>
      <c r="EV202" s="28">
        <f>IFERROR(VLOOKUP(EU202,'Начисление очков 2023'!$G$4:$H$69,2,FALSE),0)</f>
        <v>0</v>
      </c>
      <c r="EW202" s="32" t="s">
        <v>572</v>
      </c>
      <c r="EX202" s="31">
        <f>IFERROR(VLOOKUP(EW202,'Начисление очков 2023'!$AA$4:$AB$69,2,FALSE),0)</f>
        <v>0</v>
      </c>
      <c r="EY202" s="6" t="s">
        <v>572</v>
      </c>
      <c r="EZ202" s="28">
        <f>IFERROR(VLOOKUP(EY202,'Начисление очков 2023'!$AA$4:$AB$69,2,FALSE),0)</f>
        <v>0</v>
      </c>
      <c r="FA202" s="32" t="s">
        <v>572</v>
      </c>
      <c r="FB202" s="31">
        <f>IFERROR(VLOOKUP(FA202,'Начисление очков 2023'!$L$4:$M$69,2,FALSE),0)</f>
        <v>0</v>
      </c>
      <c r="FC202" s="6" t="s">
        <v>572</v>
      </c>
      <c r="FD202" s="28">
        <f>IFERROR(VLOOKUP(FC202,'Начисление очков 2023'!$AF$4:$AG$69,2,FALSE),0)</f>
        <v>0</v>
      </c>
      <c r="FE202" s="32" t="s">
        <v>572</v>
      </c>
      <c r="FF202" s="31">
        <f>IFERROR(VLOOKUP(FE202,'Начисление очков 2023'!$AA$4:$AB$69,2,FALSE),0)</f>
        <v>0</v>
      </c>
      <c r="FG202" s="6" t="s">
        <v>572</v>
      </c>
      <c r="FH202" s="28">
        <f>IFERROR(VLOOKUP(FG202,'Начисление очков 2023'!$G$4:$H$69,2,FALSE),0)</f>
        <v>0</v>
      </c>
      <c r="FI202" s="32" t="s">
        <v>572</v>
      </c>
      <c r="FJ202" s="31">
        <f>IFERROR(VLOOKUP(FI202,'Начисление очков 2023'!$AA$4:$AB$69,2,FALSE),0)</f>
        <v>0</v>
      </c>
      <c r="FK202" s="6" t="s">
        <v>572</v>
      </c>
      <c r="FL202" s="28">
        <f>IFERROR(VLOOKUP(FK202,'Начисление очков 2023'!$AA$4:$AB$69,2,FALSE),0)</f>
        <v>0</v>
      </c>
      <c r="FM202" s="32" t="s">
        <v>572</v>
      </c>
      <c r="FN202" s="31">
        <f>IFERROR(VLOOKUP(FM202,'Начисление очков 2023'!$AA$4:$AB$69,2,FALSE),0)</f>
        <v>0</v>
      </c>
      <c r="FO202" s="6" t="s">
        <v>572</v>
      </c>
      <c r="FP202" s="28">
        <f>IFERROR(VLOOKUP(FO202,'Начисление очков 2023'!$AF$4:$AG$69,2,FALSE),0)</f>
        <v>0</v>
      </c>
      <c r="FQ202" s="109">
        <v>194</v>
      </c>
      <c r="FR202" s="110" t="s">
        <v>563</v>
      </c>
      <c r="FS202" s="110"/>
      <c r="FT202" s="109">
        <v>3.5</v>
      </c>
      <c r="FU202" s="111"/>
      <c r="FV202" s="108">
        <v>39</v>
      </c>
      <c r="FW202" s="106">
        <v>0</v>
      </c>
      <c r="FX202" s="107" t="s">
        <v>563</v>
      </c>
      <c r="FY202" s="108">
        <v>39</v>
      </c>
      <c r="FZ202" s="127" t="s">
        <v>572</v>
      </c>
      <c r="GA202" s="121">
        <f>IFERROR(VLOOKUP(FZ202,'Начисление очков 2023'!$AA$4:$AB$69,2,FALSE),0)</f>
        <v>0</v>
      </c>
    </row>
    <row r="203" spans="1:183" ht="15.95" customHeight="1" x14ac:dyDescent="0.25">
      <c r="A203" s="1"/>
      <c r="B203" s="6" t="str">
        <f>IFERROR(INDEX('Ласт турнир'!$A$1:$A$96,MATCH($D203,'Ласт турнир'!$B$1:$B$96,0)),"")</f>
        <v/>
      </c>
      <c r="C203" s="1"/>
      <c r="D203" s="39" t="s">
        <v>710</v>
      </c>
      <c r="E203" s="40">
        <f>E202+1</f>
        <v>194</v>
      </c>
      <c r="F203" s="59">
        <f>IF(FQ203=0," ",IF(FQ203-E203=0," ",FQ203-E203))</f>
        <v>1</v>
      </c>
      <c r="G203" s="44"/>
      <c r="H203" s="54">
        <v>4</v>
      </c>
      <c r="I203" s="134"/>
      <c r="J203" s="139">
        <f>AB203+AP203+BB203+BN203+BR203+SUMPRODUCT(LARGE((T203,V203,X203,Z203,AD203,AF203,AH203,AJ203,AL203,AN203,AR203,AT203,AV203,AX203,AZ203,BD203,BF203,BH203,BJ203,BL203,BP203,BT203,BV203,BX203,BZ203,CB203,CD203,CF203,CH203,CJ203,CL203,CN203,CP203,CR203,CT203,CV203,CX203,CZ203,DB203,DD203,DF203,DH203,DJ203,DL203,DN203,DP203,DR203,DT203,DV203,DX203,DZ203,EB203,ED203,EF203,EH203,EJ203,EL203,EN203,EP203,ER203,ET203,EV203,EX203,EZ203,FB203,FD203,FF203,FH203,FJ203,FL203,FN203,FP203),{1,2,3,4,5,6,7,8}))</f>
        <v>39</v>
      </c>
      <c r="K203" s="135">
        <f>J203-FV203</f>
        <v>0</v>
      </c>
      <c r="L203" s="140" t="str">
        <f>IF(SUMIF(S203:FP203,"&lt;0")&lt;&gt;0,SUMIF(S203:FP203,"&lt;0")*(-1)," ")</f>
        <v xml:space="preserve"> </v>
      </c>
      <c r="M203" s="141">
        <f>T203+V203+X203+Z203+AB203+AD203+AF203+AH203+AJ203+AL203+AN203+AP203+AR203+AT203+AV203+AX203+AZ203+BB203+BD203+BF203+BH203+BJ203+BL203+BN203+BP203+BR203+BT203+BV203+BX203+BZ203+CB203+CD203+CF203+CH203+CJ203+CL203+CN203+CP203+CR203+CT203+CV203+CX203+CZ203+DB203+DD203+DF203+DH203+DJ203+DL203+DN203+DP203+DR203+DT203+DV203+DX203+DZ203+EB203+ED203+EF203+EH203+EJ203+EL203+EN203+EP203+ER203+ET203+EV203+EX203+EZ203+FB203+FD203+FF203+FH203+FJ203+FL203+FN203+FP203</f>
        <v>39</v>
      </c>
      <c r="N203" s="135">
        <f>M203-FY203</f>
        <v>0</v>
      </c>
      <c r="O203" s="136">
        <f>ROUNDUP(COUNTIF(S203:FP203,"&gt; 0")/2,0)</f>
        <v>2</v>
      </c>
      <c r="P203" s="142">
        <f>IF(O203=0,"-",IF(O203-R203&gt;8,J203/(8+R203),J203/O203))</f>
        <v>19.5</v>
      </c>
      <c r="Q203" s="145">
        <f>IF(OR(M203=0,O203=0),"-",M203/O203)</f>
        <v>19.5</v>
      </c>
      <c r="R203" s="150">
        <f>+IF(AA203="",0,1)+IF(AO203="",0,1)++IF(BA203="",0,1)+IF(BM203="",0,1)+IF(BQ203="",0,1)</f>
        <v>0</v>
      </c>
      <c r="S203" s="6" t="s">
        <v>572</v>
      </c>
      <c r="T203" s="28">
        <f>IFERROR(VLOOKUP(S203,'Начисление очков 2024'!$AA$4:$AB$69,2,FALSE),0)</f>
        <v>0</v>
      </c>
      <c r="U203" s="32" t="s">
        <v>572</v>
      </c>
      <c r="V203" s="31">
        <f>IFERROR(VLOOKUP(U203,'Начисление очков 2024'!$AA$4:$AB$69,2,FALSE),0)</f>
        <v>0</v>
      </c>
      <c r="W203" s="6" t="s">
        <v>572</v>
      </c>
      <c r="X203" s="28">
        <f>IFERROR(VLOOKUP(W203,'Начисление очков 2024'!$L$4:$M$69,2,FALSE),0)</f>
        <v>0</v>
      </c>
      <c r="Y203" s="32" t="s">
        <v>572</v>
      </c>
      <c r="Z203" s="31">
        <f>IFERROR(VLOOKUP(Y203,'Начисление очков 2024'!$AA$4:$AB$69,2,FALSE),0)</f>
        <v>0</v>
      </c>
      <c r="AA203" s="6" t="s">
        <v>572</v>
      </c>
      <c r="AB203" s="28">
        <f>ROUND(IFERROR(VLOOKUP(AA203,'Начисление очков 2024'!$L$4:$M$69,2,FALSE),0)/4,0)</f>
        <v>0</v>
      </c>
      <c r="AC203" s="32" t="s">
        <v>572</v>
      </c>
      <c r="AD203" s="31">
        <f>IFERROR(VLOOKUP(AC203,'Начисление очков 2024'!$AA$4:$AB$69,2,FALSE),0)</f>
        <v>0</v>
      </c>
      <c r="AE203" s="6" t="s">
        <v>572</v>
      </c>
      <c r="AF203" s="28">
        <f>IFERROR(VLOOKUP(AE203,'Начисление очков 2024'!$AA$4:$AB$69,2,FALSE),0)</f>
        <v>0</v>
      </c>
      <c r="AG203" s="32" t="s">
        <v>572</v>
      </c>
      <c r="AH203" s="31">
        <f>IFERROR(VLOOKUP(AG203,'Начисление очков 2024'!$Q$4:$R$69,2,FALSE),0)</f>
        <v>0</v>
      </c>
      <c r="AI203" s="6" t="s">
        <v>572</v>
      </c>
      <c r="AJ203" s="28">
        <f>IFERROR(VLOOKUP(AI203,'Начисление очков 2024'!$AA$4:$AB$69,2,FALSE),0)</f>
        <v>0</v>
      </c>
      <c r="AK203" s="32" t="s">
        <v>572</v>
      </c>
      <c r="AL203" s="31">
        <f>IFERROR(VLOOKUP(AK203,'Начисление очков 2024'!$AA$4:$AB$69,2,FALSE),0)</f>
        <v>0</v>
      </c>
      <c r="AM203" s="6" t="s">
        <v>572</v>
      </c>
      <c r="AN203" s="28">
        <f>IFERROR(VLOOKUP(AM203,'Начисление очков 2023'!$AF$4:$AG$69,2,FALSE),0)</f>
        <v>0</v>
      </c>
      <c r="AO203" s="32" t="s">
        <v>572</v>
      </c>
      <c r="AP203" s="31">
        <f>ROUND(IFERROR(VLOOKUP(AO203,'Начисление очков 2024'!$G$4:$H$69,2,FALSE),0)/4,0)</f>
        <v>0</v>
      </c>
      <c r="AQ203" s="6" t="s">
        <v>572</v>
      </c>
      <c r="AR203" s="28">
        <f>IFERROR(VLOOKUP(AQ203,'Начисление очков 2024'!$AA$4:$AB$69,2,FALSE),0)</f>
        <v>0</v>
      </c>
      <c r="AS203" s="32" t="s">
        <v>572</v>
      </c>
      <c r="AT203" s="31">
        <f>IFERROR(VLOOKUP(AS203,'Начисление очков 2024'!$G$4:$H$69,2,FALSE),0)</f>
        <v>0</v>
      </c>
      <c r="AU203" s="6" t="s">
        <v>572</v>
      </c>
      <c r="AV203" s="28">
        <f>IFERROR(VLOOKUP(AU203,'Начисление очков 2023'!$V$4:$W$69,2,FALSE),0)</f>
        <v>0</v>
      </c>
      <c r="AW203" s="32" t="s">
        <v>572</v>
      </c>
      <c r="AX203" s="31">
        <f>IFERROR(VLOOKUP(AW203,'Начисление очков 2024'!$Q$4:$R$69,2,FALSE),0)</f>
        <v>0</v>
      </c>
      <c r="AY203" s="6" t="s">
        <v>572</v>
      </c>
      <c r="AZ203" s="28">
        <f>IFERROR(VLOOKUP(AY203,'Начисление очков 2024'!$AA$4:$AB$69,2,FALSE),0)</f>
        <v>0</v>
      </c>
      <c r="BA203" s="32" t="s">
        <v>572</v>
      </c>
      <c r="BB203" s="31">
        <f>ROUND(IFERROR(VLOOKUP(BA203,'Начисление очков 2024'!$G$4:$H$69,2,FALSE),0)/4,0)</f>
        <v>0</v>
      </c>
      <c r="BC203" s="6" t="s">
        <v>572</v>
      </c>
      <c r="BD203" s="28">
        <f>IFERROR(VLOOKUP(BC203,'Начисление очков 2023'!$AA$4:$AB$69,2,FALSE),0)</f>
        <v>0</v>
      </c>
      <c r="BE203" s="32" t="s">
        <v>572</v>
      </c>
      <c r="BF203" s="31">
        <f>IFERROR(VLOOKUP(BE203,'Начисление очков 2024'!$G$4:$H$69,2,FALSE),0)</f>
        <v>0</v>
      </c>
      <c r="BG203" s="6" t="s">
        <v>572</v>
      </c>
      <c r="BH203" s="28">
        <f>IFERROR(VLOOKUP(BG203,'Начисление очков 2024'!$Q$4:$R$69,2,FALSE),0)</f>
        <v>0</v>
      </c>
      <c r="BI203" s="32" t="s">
        <v>572</v>
      </c>
      <c r="BJ203" s="31">
        <f>IFERROR(VLOOKUP(BI203,'Начисление очков 2024'!$AA$4:$AB$69,2,FALSE),0)</f>
        <v>0</v>
      </c>
      <c r="BK203" s="6">
        <v>24</v>
      </c>
      <c r="BL203" s="28">
        <f>IFERROR(VLOOKUP(BK203,'Начисление очков 2023'!$V$4:$W$69,2,FALSE),0)</f>
        <v>7</v>
      </c>
      <c r="BM203" s="32" t="s">
        <v>572</v>
      </c>
      <c r="BN203" s="31">
        <f>ROUND(IFERROR(VLOOKUP(BM203,'Начисление очков 2023'!$L$4:$M$69,2,FALSE),0)/4,0)</f>
        <v>0</v>
      </c>
      <c r="BO203" s="6" t="s">
        <v>572</v>
      </c>
      <c r="BP203" s="28">
        <f>IFERROR(VLOOKUP(BO203,'Начисление очков 2023'!$AA$4:$AB$69,2,FALSE),0)</f>
        <v>0</v>
      </c>
      <c r="BQ203" s="32" t="s">
        <v>572</v>
      </c>
      <c r="BR203" s="31">
        <f>ROUND(IFERROR(VLOOKUP(BQ203,'Начисление очков 2023'!$L$4:$M$69,2,FALSE),0)/4,0)</f>
        <v>0</v>
      </c>
      <c r="BS203" s="6" t="s">
        <v>572</v>
      </c>
      <c r="BT203" s="28">
        <f>IFERROR(VLOOKUP(BS203,'Начисление очков 2023'!$AA$4:$AB$69,2,FALSE),0)</f>
        <v>0</v>
      </c>
      <c r="BU203" s="32" t="s">
        <v>572</v>
      </c>
      <c r="BV203" s="31">
        <f>IFERROR(VLOOKUP(BU203,'Начисление очков 2023'!$L$4:$M$69,2,FALSE),0)</f>
        <v>0</v>
      </c>
      <c r="BW203" s="6" t="s">
        <v>572</v>
      </c>
      <c r="BX203" s="28">
        <f>IFERROR(VLOOKUP(BW203,'Начисление очков 2023'!$AA$4:$AB$69,2,FALSE),0)</f>
        <v>0</v>
      </c>
      <c r="BY203" s="32" t="s">
        <v>572</v>
      </c>
      <c r="BZ203" s="31">
        <f>IFERROR(VLOOKUP(BY203,'Начисление очков 2023'!$AF$4:$AG$69,2,FALSE),0)</f>
        <v>0</v>
      </c>
      <c r="CA203" s="6" t="s">
        <v>572</v>
      </c>
      <c r="CB203" s="28">
        <f>IFERROR(VLOOKUP(CA203,'Начисление очков 2023'!$V$4:$W$69,2,FALSE),0)</f>
        <v>0</v>
      </c>
      <c r="CC203" s="32" t="s">
        <v>572</v>
      </c>
      <c r="CD203" s="31">
        <f>IFERROR(VLOOKUP(CC203,'Начисление очков 2023'!$AA$4:$AB$69,2,FALSE),0)</f>
        <v>0</v>
      </c>
      <c r="CE203" s="47"/>
      <c r="CF203" s="46"/>
      <c r="CG203" s="32" t="s">
        <v>572</v>
      </c>
      <c r="CH203" s="31">
        <f>IFERROR(VLOOKUP(CG203,'Начисление очков 2023'!$AA$4:$AB$69,2,FALSE),0)</f>
        <v>0</v>
      </c>
      <c r="CI203" s="6" t="s">
        <v>572</v>
      </c>
      <c r="CJ203" s="28">
        <f>IFERROR(VLOOKUP(CI203,'Начисление очков 2023_1'!$B$4:$C$117,2,FALSE),0)</f>
        <v>0</v>
      </c>
      <c r="CK203" s="32" t="s">
        <v>572</v>
      </c>
      <c r="CL203" s="31">
        <f>IFERROR(VLOOKUP(CK203,'Начисление очков 2023'!$V$4:$W$69,2,FALSE),0)</f>
        <v>0</v>
      </c>
      <c r="CM203" s="6" t="s">
        <v>572</v>
      </c>
      <c r="CN203" s="28">
        <f>IFERROR(VLOOKUP(CM203,'Начисление очков 2023'!$AF$4:$AG$69,2,FALSE),0)</f>
        <v>0</v>
      </c>
      <c r="CO203" s="32" t="s">
        <v>572</v>
      </c>
      <c r="CP203" s="31">
        <f>IFERROR(VLOOKUP(CO203,'Начисление очков 2023'!$G$4:$H$69,2,FALSE),0)</f>
        <v>0</v>
      </c>
      <c r="CQ203" s="6" t="s">
        <v>572</v>
      </c>
      <c r="CR203" s="28">
        <f>IFERROR(VLOOKUP(CQ203,'Начисление очков 2023'!$AA$4:$AB$69,2,FALSE),0)</f>
        <v>0</v>
      </c>
      <c r="CS203" s="32" t="s">
        <v>572</v>
      </c>
      <c r="CT203" s="31">
        <f>IFERROR(VLOOKUP(CS203,'Начисление очков 2023'!$Q$4:$R$69,2,FALSE),0)</f>
        <v>0</v>
      </c>
      <c r="CU203" s="6" t="s">
        <v>572</v>
      </c>
      <c r="CV203" s="28">
        <f>IFERROR(VLOOKUP(CU203,'Начисление очков 2023'!$AF$4:$AG$69,2,FALSE),0)</f>
        <v>0</v>
      </c>
      <c r="CW203" s="32" t="s">
        <v>572</v>
      </c>
      <c r="CX203" s="31">
        <f>IFERROR(VLOOKUP(CW203,'Начисление очков 2023'!$AA$4:$AB$69,2,FALSE),0)</f>
        <v>0</v>
      </c>
      <c r="CY203" s="6" t="s">
        <v>572</v>
      </c>
      <c r="CZ203" s="28">
        <f>IFERROR(VLOOKUP(CY203,'Начисление очков 2023'!$AA$4:$AB$69,2,FALSE),0)</f>
        <v>0</v>
      </c>
      <c r="DA203" s="32">
        <v>16</v>
      </c>
      <c r="DB203" s="31">
        <f>IFERROR(VLOOKUP(DA203,'Начисление очков 2023'!$L$4:$M$69,2,FALSE),0)</f>
        <v>32</v>
      </c>
      <c r="DC203" s="6" t="s">
        <v>572</v>
      </c>
      <c r="DD203" s="28">
        <f>IFERROR(VLOOKUP(DC203,'Начисление очков 2023'!$L$4:$M$69,2,FALSE),0)</f>
        <v>0</v>
      </c>
      <c r="DE203" s="32" t="s">
        <v>572</v>
      </c>
      <c r="DF203" s="31">
        <f>IFERROR(VLOOKUP(DE203,'Начисление очков 2023'!$G$4:$H$69,2,FALSE),0)</f>
        <v>0</v>
      </c>
      <c r="DG203" s="6" t="s">
        <v>572</v>
      </c>
      <c r="DH203" s="28">
        <f>IFERROR(VLOOKUP(DG203,'Начисление очков 2023'!$AA$4:$AB$69,2,FALSE),0)</f>
        <v>0</v>
      </c>
      <c r="DI203" s="32" t="s">
        <v>572</v>
      </c>
      <c r="DJ203" s="31">
        <f>IFERROR(VLOOKUP(DI203,'Начисление очков 2023'!$AF$4:$AG$69,2,FALSE),0)</f>
        <v>0</v>
      </c>
      <c r="DK203" s="6" t="s">
        <v>572</v>
      </c>
      <c r="DL203" s="28">
        <f>IFERROR(VLOOKUP(DK203,'Начисление очков 2023'!$V$4:$W$69,2,FALSE),0)</f>
        <v>0</v>
      </c>
      <c r="DM203" s="32" t="s">
        <v>572</v>
      </c>
      <c r="DN203" s="31">
        <f>IFERROR(VLOOKUP(DM203,'Начисление очков 2023'!$Q$4:$R$69,2,FALSE),0)</f>
        <v>0</v>
      </c>
      <c r="DO203" s="6" t="s">
        <v>572</v>
      </c>
      <c r="DP203" s="28">
        <f>IFERROR(VLOOKUP(DO203,'Начисление очков 2023'!$AA$4:$AB$69,2,FALSE),0)</f>
        <v>0</v>
      </c>
      <c r="DQ203" s="32" t="s">
        <v>572</v>
      </c>
      <c r="DR203" s="31">
        <f>IFERROR(VLOOKUP(DQ203,'Начисление очков 2023'!$AA$4:$AB$69,2,FALSE),0)</f>
        <v>0</v>
      </c>
      <c r="DS203" s="6"/>
      <c r="DT203" s="28">
        <f>IFERROR(VLOOKUP(DS203,'Начисление очков 2023'!$AA$4:$AB$69,2,FALSE),0)</f>
        <v>0</v>
      </c>
      <c r="DU203" s="32" t="s">
        <v>572</v>
      </c>
      <c r="DV203" s="31">
        <f>IFERROR(VLOOKUP(DU203,'Начисление очков 2023'!$AF$4:$AG$69,2,FALSE),0)</f>
        <v>0</v>
      </c>
      <c r="DW203" s="6"/>
      <c r="DX203" s="28">
        <f>IFERROR(VLOOKUP(DW203,'Начисление очков 2023'!$AA$4:$AB$69,2,FALSE),0)</f>
        <v>0</v>
      </c>
      <c r="DY203" s="32"/>
      <c r="DZ203" s="31">
        <f>IFERROR(VLOOKUP(DY203,'Начисление очков 2023'!$B$4:$C$69,2,FALSE),0)</f>
        <v>0</v>
      </c>
      <c r="EA203" s="6"/>
      <c r="EB203" s="28">
        <f>IFERROR(VLOOKUP(EA203,'Начисление очков 2023'!$AA$4:$AB$69,2,FALSE),0)</f>
        <v>0</v>
      </c>
      <c r="EC203" s="32"/>
      <c r="ED203" s="31">
        <f>IFERROR(VLOOKUP(EC203,'Начисление очков 2023'!$V$4:$W$69,2,FALSE),0)</f>
        <v>0</v>
      </c>
      <c r="EE203" s="6"/>
      <c r="EF203" s="28">
        <f>IFERROR(VLOOKUP(EE203,'Начисление очков 2023'!$AA$4:$AB$69,2,FALSE),0)</f>
        <v>0</v>
      </c>
      <c r="EG203" s="32"/>
      <c r="EH203" s="31">
        <f>IFERROR(VLOOKUP(EG203,'Начисление очков 2023'!$AA$4:$AB$69,2,FALSE),0)</f>
        <v>0</v>
      </c>
      <c r="EI203" s="6"/>
      <c r="EJ203" s="28">
        <f>IFERROR(VLOOKUP(EI203,'Начисление очков 2023'!$G$4:$H$69,2,FALSE),0)</f>
        <v>0</v>
      </c>
      <c r="EK203" s="32"/>
      <c r="EL203" s="31">
        <f>IFERROR(VLOOKUP(EK203,'Начисление очков 2023'!$V$4:$W$69,2,FALSE),0)</f>
        <v>0</v>
      </c>
      <c r="EM203" s="6"/>
      <c r="EN203" s="28">
        <f>IFERROR(VLOOKUP(EM203,'Начисление очков 2023'!$B$4:$C$101,2,FALSE),0)</f>
        <v>0</v>
      </c>
      <c r="EO203" s="32"/>
      <c r="EP203" s="31">
        <f>IFERROR(VLOOKUP(EO203,'Начисление очков 2023'!$AA$4:$AB$69,2,FALSE),0)</f>
        <v>0</v>
      </c>
      <c r="EQ203" s="6"/>
      <c r="ER203" s="28">
        <f>IFERROR(VLOOKUP(EQ203,'Начисление очков 2023'!$AF$4:$AG$69,2,FALSE),0)</f>
        <v>0</v>
      </c>
      <c r="ES203" s="32"/>
      <c r="ET203" s="31">
        <f>IFERROR(VLOOKUP(ES203,'Начисление очков 2023'!$B$4:$C$101,2,FALSE),0)</f>
        <v>0</v>
      </c>
      <c r="EU203" s="6"/>
      <c r="EV203" s="28">
        <f>IFERROR(VLOOKUP(EU203,'Начисление очков 2023'!$G$4:$H$69,2,FALSE),0)</f>
        <v>0</v>
      </c>
      <c r="EW203" s="32"/>
      <c r="EX203" s="31">
        <f>IFERROR(VLOOKUP(EW203,'Начисление очков 2023'!$AF$4:$AG$69,2,FALSE),0)</f>
        <v>0</v>
      </c>
      <c r="EY203" s="6"/>
      <c r="EZ203" s="28">
        <f>IFERROR(VLOOKUP(EY203,'Начисление очков 2023'!$AA$4:$AB$69,2,FALSE),0)</f>
        <v>0</v>
      </c>
      <c r="FA203" s="32"/>
      <c r="FB203" s="31">
        <f>IFERROR(VLOOKUP(FA203,'Начисление очков 2023'!$L$4:$M$69,2,FALSE),0)</f>
        <v>0</v>
      </c>
      <c r="FC203" s="6"/>
      <c r="FD203" s="28">
        <f>IFERROR(VLOOKUP(FC203,'Начисление очков 2023'!$AF$4:$AG$69,2,FALSE),0)</f>
        <v>0</v>
      </c>
      <c r="FE203" s="32"/>
      <c r="FF203" s="31">
        <f>IFERROR(VLOOKUP(FE203,'Начисление очков 2023'!$AA$4:$AB$69,2,FALSE),0)</f>
        <v>0</v>
      </c>
      <c r="FG203" s="6"/>
      <c r="FH203" s="28">
        <f>IFERROR(VLOOKUP(FG203,'Начисление очков 2023'!$G$4:$H$69,2,FALSE),0)</f>
        <v>0</v>
      </c>
      <c r="FI203" s="32"/>
      <c r="FJ203" s="31">
        <f>IFERROR(VLOOKUP(FI203,'Начисление очков 2023'!$AA$4:$AB$69,2,FALSE),0)</f>
        <v>0</v>
      </c>
      <c r="FK203" s="6"/>
      <c r="FL203" s="28">
        <f>IFERROR(VLOOKUP(FK203,'Начисление очков 2023'!$AA$4:$AB$69,2,FALSE),0)</f>
        <v>0</v>
      </c>
      <c r="FM203" s="32"/>
      <c r="FN203" s="31">
        <f>IFERROR(VLOOKUP(FM203,'Начисление очков 2023'!$AA$4:$AB$69,2,FALSE),0)</f>
        <v>0</v>
      </c>
      <c r="FO203" s="6"/>
      <c r="FP203" s="28">
        <f>IFERROR(VLOOKUP(FO203,'Начисление очков 2023'!$AF$4:$AG$69,2,FALSE),0)</f>
        <v>0</v>
      </c>
      <c r="FQ203" s="109">
        <v>195</v>
      </c>
      <c r="FR203" s="110" t="s">
        <v>563</v>
      </c>
      <c r="FS203" s="110"/>
      <c r="FT203" s="109">
        <v>4</v>
      </c>
      <c r="FU203" s="111"/>
      <c r="FV203" s="108">
        <v>39</v>
      </c>
      <c r="FW203" s="106">
        <v>0</v>
      </c>
      <c r="FX203" s="107" t="s">
        <v>563</v>
      </c>
      <c r="FY203" s="108">
        <v>39</v>
      </c>
      <c r="FZ203" s="127"/>
      <c r="GA203" s="121">
        <f>IFERROR(VLOOKUP(FZ203,'Начисление очков 2023'!$AA$4:$AB$69,2,FALSE),0)</f>
        <v>0</v>
      </c>
    </row>
    <row r="204" spans="1:183" ht="15.95" customHeight="1" x14ac:dyDescent="0.25">
      <c r="B204" s="6" t="str">
        <f>IFERROR(INDEX('Ласт турнир'!$A$1:$A$96,MATCH($D204,'Ласт турнир'!$B$1:$B$96,0)),"")</f>
        <v/>
      </c>
      <c r="C204" s="1"/>
      <c r="D204" s="39" t="s">
        <v>427</v>
      </c>
      <c r="E204" s="40">
        <f>E203+1</f>
        <v>195</v>
      </c>
      <c r="F204" s="59">
        <f>IF(FQ204=0," ",IF(FQ204-E204=0," ",FQ204-E204))</f>
        <v>1</v>
      </c>
      <c r="G204" s="44"/>
      <c r="H204" s="54">
        <v>3</v>
      </c>
      <c r="I204" s="134"/>
      <c r="J204" s="139">
        <f>AB204+AP204+BB204+BN204+BR204+SUMPRODUCT(LARGE((T204,V204,X204,Z204,AD204,AF204,AH204,AJ204,AL204,AN204,AR204,AT204,AV204,AX204,AZ204,BD204,BF204,BH204,BJ204,BL204,BP204,BT204,BV204,BX204,BZ204,CB204,CD204,CF204,CH204,CJ204,CL204,CN204,CP204,CR204,CT204,CV204,CX204,CZ204,DB204,DD204,DF204,DH204,DJ204,DL204,DN204,DP204,DR204,DT204,DV204,DX204,DZ204,EB204,ED204,EF204,EH204,EJ204,EL204,EN204,EP204,ER204,ET204,EV204,EX204,EZ204,FB204,FD204,FF204,FH204,FJ204,FL204,FN204,FP204),{1,2,3,4,5,6,7,8}))</f>
        <v>39</v>
      </c>
      <c r="K204" s="135">
        <f>J204-FV204</f>
        <v>0</v>
      </c>
      <c r="L204" s="140" t="str">
        <f>IF(SUMIF(S204:FP204,"&lt;0")&lt;&gt;0,SUMIF(S204:FP204,"&lt;0")*(-1)," ")</f>
        <v xml:space="preserve"> </v>
      </c>
      <c r="M204" s="141">
        <f>T204+V204+X204+Z204+AB204+AD204+AF204+AH204+AJ204+AL204+AN204+AP204+AR204+AT204+AV204+AX204+AZ204+BB204+BD204+BF204+BH204+BJ204+BL204+BN204+BP204+BR204+BT204+BV204+BX204+BZ204+CB204+CD204+CF204+CH204+CJ204+CL204+CN204+CP204+CR204+CT204+CV204+CX204+CZ204+DB204+DD204+DF204+DH204+DJ204+DL204+DN204+DP204+DR204+DT204+DV204+DX204+DZ204+EB204+ED204+EF204+EH204+EJ204+EL204+EN204+EP204+ER204+ET204+EV204+EX204+EZ204+FB204+FD204+FF204+FH204+FJ204+FL204+FN204+FP204</f>
        <v>39</v>
      </c>
      <c r="N204" s="135">
        <f>M204-FY204</f>
        <v>0</v>
      </c>
      <c r="O204" s="136">
        <f>ROUNDUP(COUNTIF(S204:FP204,"&gt; 0")/2,0)</f>
        <v>5</v>
      </c>
      <c r="P204" s="142">
        <f>IF(O204=0,"-",IF(O204-R204&gt;8,J204/(8+R204),J204/O204))</f>
        <v>7.8</v>
      </c>
      <c r="Q204" s="145">
        <f>IF(OR(M204=0,O204=0),"-",M204/O204)</f>
        <v>7.8</v>
      </c>
      <c r="R204" s="150">
        <f>+IF(AA204="",0,1)+IF(AO204="",0,1)++IF(BA204="",0,1)+IF(BM204="",0,1)+IF(BQ204="",0,1)</f>
        <v>0</v>
      </c>
      <c r="S204" s="6" t="s">
        <v>572</v>
      </c>
      <c r="T204" s="28">
        <f>IFERROR(VLOOKUP(S204,'Начисление очков 2024'!$AA$4:$AB$69,2,FALSE),0)</f>
        <v>0</v>
      </c>
      <c r="U204" s="32" t="s">
        <v>572</v>
      </c>
      <c r="V204" s="31">
        <f>IFERROR(VLOOKUP(U204,'Начисление очков 2024'!$AA$4:$AB$69,2,FALSE),0)</f>
        <v>0</v>
      </c>
      <c r="W204" s="6" t="s">
        <v>572</v>
      </c>
      <c r="X204" s="28">
        <f>IFERROR(VLOOKUP(W204,'Начисление очков 2024'!$L$4:$M$69,2,FALSE),0)</f>
        <v>0</v>
      </c>
      <c r="Y204" s="32" t="s">
        <v>572</v>
      </c>
      <c r="Z204" s="31">
        <f>IFERROR(VLOOKUP(Y204,'Начисление очков 2024'!$AA$4:$AB$69,2,FALSE),0)</f>
        <v>0</v>
      </c>
      <c r="AA204" s="6" t="s">
        <v>572</v>
      </c>
      <c r="AB204" s="28">
        <f>ROUND(IFERROR(VLOOKUP(AA204,'Начисление очков 2024'!$L$4:$M$69,2,FALSE),0)/4,0)</f>
        <v>0</v>
      </c>
      <c r="AC204" s="32" t="s">
        <v>572</v>
      </c>
      <c r="AD204" s="31">
        <f>IFERROR(VLOOKUP(AC204,'Начисление очков 2024'!$AA$4:$AB$69,2,FALSE),0)</f>
        <v>0</v>
      </c>
      <c r="AE204" s="6" t="s">
        <v>572</v>
      </c>
      <c r="AF204" s="28">
        <f>IFERROR(VLOOKUP(AE204,'Начисление очков 2024'!$AA$4:$AB$69,2,FALSE),0)</f>
        <v>0</v>
      </c>
      <c r="AG204" s="32" t="s">
        <v>572</v>
      </c>
      <c r="AH204" s="31">
        <f>IFERROR(VLOOKUP(AG204,'Начисление очков 2024'!$Q$4:$R$69,2,FALSE),0)</f>
        <v>0</v>
      </c>
      <c r="AI204" s="6" t="s">
        <v>572</v>
      </c>
      <c r="AJ204" s="28">
        <f>IFERROR(VLOOKUP(AI204,'Начисление очков 2024'!$AA$4:$AB$69,2,FALSE),0)</f>
        <v>0</v>
      </c>
      <c r="AK204" s="32" t="s">
        <v>572</v>
      </c>
      <c r="AL204" s="31">
        <f>IFERROR(VLOOKUP(AK204,'Начисление очков 2024'!$AA$4:$AB$69,2,FALSE),0)</f>
        <v>0</v>
      </c>
      <c r="AM204" s="6" t="s">
        <v>572</v>
      </c>
      <c r="AN204" s="28">
        <f>IFERROR(VLOOKUP(AM204,'Начисление очков 2023'!$AF$4:$AG$69,2,FALSE),0)</f>
        <v>0</v>
      </c>
      <c r="AO204" s="32" t="s">
        <v>572</v>
      </c>
      <c r="AP204" s="31">
        <f>ROUND(IFERROR(VLOOKUP(AO204,'Начисление очков 2024'!$G$4:$H$69,2,FALSE),0)/4,0)</f>
        <v>0</v>
      </c>
      <c r="AQ204" s="6" t="s">
        <v>572</v>
      </c>
      <c r="AR204" s="28">
        <f>IFERROR(VLOOKUP(AQ204,'Начисление очков 2024'!$AA$4:$AB$69,2,FALSE),0)</f>
        <v>0</v>
      </c>
      <c r="AS204" s="32" t="s">
        <v>572</v>
      </c>
      <c r="AT204" s="31">
        <f>IFERROR(VLOOKUP(AS204,'Начисление очков 2024'!$G$4:$H$69,2,FALSE),0)</f>
        <v>0</v>
      </c>
      <c r="AU204" s="6" t="s">
        <v>572</v>
      </c>
      <c r="AV204" s="28">
        <f>IFERROR(VLOOKUP(AU204,'Начисление очков 2023'!$V$4:$W$69,2,FALSE),0)</f>
        <v>0</v>
      </c>
      <c r="AW204" s="32" t="s">
        <v>572</v>
      </c>
      <c r="AX204" s="31">
        <f>IFERROR(VLOOKUP(AW204,'Начисление очков 2024'!$Q$4:$R$69,2,FALSE),0)</f>
        <v>0</v>
      </c>
      <c r="AY204" s="6" t="s">
        <v>572</v>
      </c>
      <c r="AZ204" s="28">
        <f>IFERROR(VLOOKUP(AY204,'Начисление очков 2024'!$AA$4:$AB$69,2,FALSE),0)</f>
        <v>0</v>
      </c>
      <c r="BA204" s="32" t="s">
        <v>572</v>
      </c>
      <c r="BB204" s="31">
        <f>ROUND(IFERROR(VLOOKUP(BA204,'Начисление очков 2024'!$G$4:$H$69,2,FALSE),0)/4,0)</f>
        <v>0</v>
      </c>
      <c r="BC204" s="6" t="s">
        <v>572</v>
      </c>
      <c r="BD204" s="28">
        <f>IFERROR(VLOOKUP(BC204,'Начисление очков 2023'!$AA$4:$AB$69,2,FALSE),0)</f>
        <v>0</v>
      </c>
      <c r="BE204" s="32" t="s">
        <v>572</v>
      </c>
      <c r="BF204" s="31">
        <f>IFERROR(VLOOKUP(BE204,'Начисление очков 2024'!$G$4:$H$69,2,FALSE),0)</f>
        <v>0</v>
      </c>
      <c r="BG204" s="6" t="s">
        <v>572</v>
      </c>
      <c r="BH204" s="28">
        <f>IFERROR(VLOOKUP(BG204,'Начисление очков 2024'!$Q$4:$R$69,2,FALSE),0)</f>
        <v>0</v>
      </c>
      <c r="BI204" s="32" t="s">
        <v>572</v>
      </c>
      <c r="BJ204" s="31">
        <f>IFERROR(VLOOKUP(BI204,'Начисление очков 2024'!$AA$4:$AB$69,2,FALSE),0)</f>
        <v>0</v>
      </c>
      <c r="BK204" s="6" t="s">
        <v>572</v>
      </c>
      <c r="BL204" s="28">
        <f>IFERROR(VLOOKUP(BK204,'Начисление очков 2023'!$V$4:$W$69,2,FALSE),0)</f>
        <v>0</v>
      </c>
      <c r="BM204" s="32" t="s">
        <v>572</v>
      </c>
      <c r="BN204" s="31">
        <f>ROUND(IFERROR(VLOOKUP(BM204,'Начисление очков 2023'!$L$4:$M$69,2,FALSE),0)/4,0)</f>
        <v>0</v>
      </c>
      <c r="BO204" s="6" t="s">
        <v>572</v>
      </c>
      <c r="BP204" s="28">
        <f>IFERROR(VLOOKUP(BO204,'Начисление очков 2023'!$AA$4:$AB$69,2,FALSE),0)</f>
        <v>0</v>
      </c>
      <c r="BQ204" s="32" t="s">
        <v>572</v>
      </c>
      <c r="BR204" s="31">
        <f>ROUND(IFERROR(VLOOKUP(BQ204,'Начисление очков 2023'!$L$4:$M$69,2,FALSE),0)/4,0)</f>
        <v>0</v>
      </c>
      <c r="BS204" s="6" t="s">
        <v>572</v>
      </c>
      <c r="BT204" s="28">
        <f>IFERROR(VLOOKUP(BS204,'Начисление очков 2023'!$AA$4:$AB$69,2,FALSE),0)</f>
        <v>0</v>
      </c>
      <c r="BU204" s="32" t="s">
        <v>572</v>
      </c>
      <c r="BV204" s="31">
        <f>IFERROR(VLOOKUP(BU204,'Начисление очков 2023'!$L$4:$M$69,2,FALSE),0)</f>
        <v>0</v>
      </c>
      <c r="BW204" s="6" t="s">
        <v>572</v>
      </c>
      <c r="BX204" s="28">
        <f>IFERROR(VLOOKUP(BW204,'Начисление очков 2023'!$AA$4:$AB$69,2,FALSE),0)</f>
        <v>0</v>
      </c>
      <c r="BY204" s="32" t="s">
        <v>572</v>
      </c>
      <c r="BZ204" s="31">
        <f>IFERROR(VLOOKUP(BY204,'Начисление очков 2023'!$AF$4:$AG$69,2,FALSE),0)</f>
        <v>0</v>
      </c>
      <c r="CA204" s="6" t="s">
        <v>572</v>
      </c>
      <c r="CB204" s="28">
        <f>IFERROR(VLOOKUP(CA204,'Начисление очков 2023'!$V$4:$W$69,2,FALSE),0)</f>
        <v>0</v>
      </c>
      <c r="CC204" s="32" t="s">
        <v>572</v>
      </c>
      <c r="CD204" s="31">
        <f>IFERROR(VLOOKUP(CC204,'Начисление очков 2023'!$AA$4:$AB$69,2,FALSE),0)</f>
        <v>0</v>
      </c>
      <c r="CE204" s="47"/>
      <c r="CF204" s="46"/>
      <c r="CG204" s="32" t="s">
        <v>572</v>
      </c>
      <c r="CH204" s="31">
        <f>IFERROR(VLOOKUP(CG204,'Начисление очков 2023'!$AA$4:$AB$69,2,FALSE),0)</f>
        <v>0</v>
      </c>
      <c r="CI204" s="6">
        <v>104</v>
      </c>
      <c r="CJ204" s="28">
        <f>IFERROR(VLOOKUP(CI204,'Начисление очков 2023_1'!$B$4:$C$117,2,FALSE),0)</f>
        <v>2</v>
      </c>
      <c r="CK204" s="32" t="s">
        <v>572</v>
      </c>
      <c r="CL204" s="31">
        <f>IFERROR(VLOOKUP(CK204,'Начисление очков 2023'!$V$4:$W$69,2,FALSE),0)</f>
        <v>0</v>
      </c>
      <c r="CM204" s="6" t="s">
        <v>572</v>
      </c>
      <c r="CN204" s="28">
        <f>IFERROR(VLOOKUP(CM204,'Начисление очков 2023'!$AF$4:$AG$69,2,FALSE),0)</f>
        <v>0</v>
      </c>
      <c r="CO204" s="32" t="s">
        <v>572</v>
      </c>
      <c r="CP204" s="31">
        <f>IFERROR(VLOOKUP(CO204,'Начисление очков 2023'!$G$4:$H$69,2,FALSE),0)</f>
        <v>0</v>
      </c>
      <c r="CQ204" s="6" t="s">
        <v>572</v>
      </c>
      <c r="CR204" s="28">
        <f>IFERROR(VLOOKUP(CQ204,'Начисление очков 2023'!$AA$4:$AB$69,2,FALSE),0)</f>
        <v>0</v>
      </c>
      <c r="CS204" s="32" t="s">
        <v>572</v>
      </c>
      <c r="CT204" s="31">
        <f>IFERROR(VLOOKUP(CS204,'Начисление очков 2023'!$Q$4:$R$69,2,FALSE),0)</f>
        <v>0</v>
      </c>
      <c r="CU204" s="6" t="s">
        <v>572</v>
      </c>
      <c r="CV204" s="28">
        <f>IFERROR(VLOOKUP(CU204,'Начисление очков 2023'!$AF$4:$AG$69,2,FALSE),0)</f>
        <v>0</v>
      </c>
      <c r="CW204" s="32" t="s">
        <v>572</v>
      </c>
      <c r="CX204" s="31">
        <f>IFERROR(VLOOKUP(CW204,'Начисление очков 2023'!$AA$4:$AB$69,2,FALSE),0)</f>
        <v>0</v>
      </c>
      <c r="CY204" s="6" t="s">
        <v>572</v>
      </c>
      <c r="CZ204" s="28">
        <f>IFERROR(VLOOKUP(CY204,'Начисление очков 2023'!$AA$4:$AB$69,2,FALSE),0)</f>
        <v>0</v>
      </c>
      <c r="DA204" s="32" t="s">
        <v>572</v>
      </c>
      <c r="DB204" s="31">
        <f>IFERROR(VLOOKUP(DA204,'Начисление очков 2023'!$L$4:$M$69,2,FALSE),0)</f>
        <v>0</v>
      </c>
      <c r="DC204" s="6" t="s">
        <v>572</v>
      </c>
      <c r="DD204" s="28">
        <f>IFERROR(VLOOKUP(DC204,'Начисление очков 2023'!$L$4:$M$69,2,FALSE),0)</f>
        <v>0</v>
      </c>
      <c r="DE204" s="32" t="s">
        <v>572</v>
      </c>
      <c r="DF204" s="31">
        <f>IFERROR(VLOOKUP(DE204,'Начисление очков 2023'!$G$4:$H$69,2,FALSE),0)</f>
        <v>0</v>
      </c>
      <c r="DG204" s="6" t="s">
        <v>572</v>
      </c>
      <c r="DH204" s="28">
        <f>IFERROR(VLOOKUP(DG204,'Начисление очков 2023'!$AA$4:$AB$69,2,FALSE),0)</f>
        <v>0</v>
      </c>
      <c r="DI204" s="32" t="s">
        <v>572</v>
      </c>
      <c r="DJ204" s="31">
        <f>IFERROR(VLOOKUP(DI204,'Начисление очков 2023'!$AF$4:$AG$69,2,FALSE),0)</f>
        <v>0</v>
      </c>
      <c r="DK204" s="6" t="s">
        <v>572</v>
      </c>
      <c r="DL204" s="28">
        <f>IFERROR(VLOOKUP(DK204,'Начисление очков 2023'!$V$4:$W$69,2,FALSE),0)</f>
        <v>0</v>
      </c>
      <c r="DM204" s="32" t="s">
        <v>572</v>
      </c>
      <c r="DN204" s="31">
        <f>IFERROR(VLOOKUP(DM204,'Начисление очков 2023'!$Q$4:$R$69,2,FALSE),0)</f>
        <v>0</v>
      </c>
      <c r="DO204" s="6" t="s">
        <v>572</v>
      </c>
      <c r="DP204" s="28">
        <f>IFERROR(VLOOKUP(DO204,'Начисление очков 2023'!$AA$4:$AB$69,2,FALSE),0)</f>
        <v>0</v>
      </c>
      <c r="DQ204" s="32" t="s">
        <v>572</v>
      </c>
      <c r="DR204" s="31">
        <f>IFERROR(VLOOKUP(DQ204,'Начисление очков 2023'!$AA$4:$AB$69,2,FALSE),0)</f>
        <v>0</v>
      </c>
      <c r="DS204" s="6">
        <v>12</v>
      </c>
      <c r="DT204" s="28">
        <f>IFERROR(VLOOKUP(DS204,'Начисление очков 2023'!$AA$4:$AB$69,2,FALSE),0)</f>
        <v>8</v>
      </c>
      <c r="DU204" s="32" t="s">
        <v>572</v>
      </c>
      <c r="DV204" s="31">
        <f>IFERROR(VLOOKUP(DU204,'Начисление очков 2023'!$AF$4:$AG$69,2,FALSE),0)</f>
        <v>0</v>
      </c>
      <c r="DW204" s="6" t="s">
        <v>572</v>
      </c>
      <c r="DX204" s="28">
        <f>IFERROR(VLOOKUP(DW204,'Начисление очков 2023'!$AA$4:$AB$69,2,FALSE),0)</f>
        <v>0</v>
      </c>
      <c r="DY204" s="32" t="s">
        <v>572</v>
      </c>
      <c r="DZ204" s="31">
        <f>IFERROR(VLOOKUP(DY204,'Начисление очков 2023'!$B$4:$C$69,2,FALSE),0)</f>
        <v>0</v>
      </c>
      <c r="EA204" s="6" t="s">
        <v>572</v>
      </c>
      <c r="EB204" s="28">
        <f>IFERROR(VLOOKUP(EA204,'Начисление очков 2023'!$AA$4:$AB$69,2,FALSE),0)</f>
        <v>0</v>
      </c>
      <c r="EC204" s="32" t="s">
        <v>572</v>
      </c>
      <c r="ED204" s="31">
        <f>IFERROR(VLOOKUP(EC204,'Начисление очков 2023'!$V$4:$W$69,2,FALSE),0)</f>
        <v>0</v>
      </c>
      <c r="EE204" s="6" t="s">
        <v>572</v>
      </c>
      <c r="EF204" s="28">
        <f>IFERROR(VLOOKUP(EE204,'Начисление очков 2023'!$AA$4:$AB$69,2,FALSE),0)</f>
        <v>0</v>
      </c>
      <c r="EG204" s="32" t="s">
        <v>572</v>
      </c>
      <c r="EH204" s="31">
        <f>IFERROR(VLOOKUP(EG204,'Начисление очков 2023'!$AA$4:$AB$69,2,FALSE),0)</f>
        <v>0</v>
      </c>
      <c r="EI204" s="6" t="s">
        <v>572</v>
      </c>
      <c r="EJ204" s="28">
        <f>IFERROR(VLOOKUP(EI204,'Начисление очков 2023'!$G$4:$H$69,2,FALSE),0)</f>
        <v>0</v>
      </c>
      <c r="EK204" s="32">
        <v>24</v>
      </c>
      <c r="EL204" s="31">
        <f>IFERROR(VLOOKUP(EK204,'Начисление очков 2023'!$V$4:$W$69,2,FALSE),0)</f>
        <v>7</v>
      </c>
      <c r="EM204" s="6" t="s">
        <v>572</v>
      </c>
      <c r="EN204" s="28">
        <f>IFERROR(VLOOKUP(EM204,'Начисление очков 2023'!$B$4:$C$101,2,FALSE),0)</f>
        <v>0</v>
      </c>
      <c r="EO204" s="32" t="s">
        <v>572</v>
      </c>
      <c r="EP204" s="31">
        <f>IFERROR(VLOOKUP(EO204,'Начисление очков 2023'!$AA$4:$AB$69,2,FALSE),0)</f>
        <v>0</v>
      </c>
      <c r="EQ204" s="6" t="s">
        <v>572</v>
      </c>
      <c r="ER204" s="28">
        <f>IFERROR(VLOOKUP(EQ204,'Начисление очков 2023'!$AF$4:$AG$69,2,FALSE),0)</f>
        <v>0</v>
      </c>
      <c r="ES204" s="32" t="s">
        <v>572</v>
      </c>
      <c r="ET204" s="31">
        <f>IFERROR(VLOOKUP(ES204,'Начисление очков 2023'!$B$4:$C$101,2,FALSE),0)</f>
        <v>0</v>
      </c>
      <c r="EU204" s="6" t="s">
        <v>572</v>
      </c>
      <c r="EV204" s="28">
        <f>IFERROR(VLOOKUP(EU204,'Начисление очков 2023'!$G$4:$H$69,2,FALSE),0)</f>
        <v>0</v>
      </c>
      <c r="EW204" s="32">
        <v>4</v>
      </c>
      <c r="EX204" s="31">
        <f>IFERROR(VLOOKUP(EW204,'Начисление очков 2023'!$AA$4:$AB$69,2,FALSE),0)</f>
        <v>15</v>
      </c>
      <c r="EY204" s="6" t="s">
        <v>572</v>
      </c>
      <c r="EZ204" s="28">
        <f>IFERROR(VLOOKUP(EY204,'Начисление очков 2023'!$AA$4:$AB$69,2,FALSE),0)</f>
        <v>0</v>
      </c>
      <c r="FA204" s="32" t="s">
        <v>572</v>
      </c>
      <c r="FB204" s="31">
        <f>IFERROR(VLOOKUP(FA204,'Начисление очков 2023'!$L$4:$M$69,2,FALSE),0)</f>
        <v>0</v>
      </c>
      <c r="FC204" s="6">
        <v>8</v>
      </c>
      <c r="FD204" s="28">
        <f>IFERROR(VLOOKUP(FC204,'Начисление очков 2023'!$AF$4:$AG$69,2,FALSE),0)</f>
        <v>7</v>
      </c>
      <c r="FE204" s="32" t="s">
        <v>572</v>
      </c>
      <c r="FF204" s="31">
        <f>IFERROR(VLOOKUP(FE204,'Начисление очков 2023'!$AA$4:$AB$69,2,FALSE),0)</f>
        <v>0</v>
      </c>
      <c r="FG204" s="6" t="s">
        <v>572</v>
      </c>
      <c r="FH204" s="28">
        <f>IFERROR(VLOOKUP(FG204,'Начисление очков 2023'!$G$4:$H$69,2,FALSE),0)</f>
        <v>0</v>
      </c>
      <c r="FI204" s="32" t="s">
        <v>572</v>
      </c>
      <c r="FJ204" s="31">
        <f>IFERROR(VLOOKUP(FI204,'Начисление очков 2023'!$AA$4:$AB$69,2,FALSE),0)</f>
        <v>0</v>
      </c>
      <c r="FK204" s="6" t="s">
        <v>572</v>
      </c>
      <c r="FL204" s="28">
        <f>IFERROR(VLOOKUP(FK204,'Начисление очков 2023'!$AA$4:$AB$69,2,FALSE),0)</f>
        <v>0</v>
      </c>
      <c r="FM204" s="32" t="s">
        <v>572</v>
      </c>
      <c r="FN204" s="31">
        <f>IFERROR(VLOOKUP(FM204,'Начисление очков 2023'!$AA$4:$AB$69,2,FALSE),0)</f>
        <v>0</v>
      </c>
      <c r="FO204" s="6" t="s">
        <v>572</v>
      </c>
      <c r="FP204" s="28">
        <f>IFERROR(VLOOKUP(FO204,'Начисление очков 2023'!$AF$4:$AG$69,2,FALSE),0)</f>
        <v>0</v>
      </c>
      <c r="FQ204" s="109">
        <v>196</v>
      </c>
      <c r="FR204" s="110" t="s">
        <v>563</v>
      </c>
      <c r="FS204" s="110"/>
      <c r="FT204" s="109">
        <v>3</v>
      </c>
      <c r="FU204" s="111"/>
      <c r="FV204" s="108">
        <v>39</v>
      </c>
      <c r="FW204" s="106">
        <v>0</v>
      </c>
      <c r="FX204" s="107" t="s">
        <v>563</v>
      </c>
      <c r="FY204" s="108">
        <v>39</v>
      </c>
      <c r="FZ204" s="127" t="s">
        <v>572</v>
      </c>
      <c r="GA204" s="121">
        <f>IFERROR(VLOOKUP(FZ204,'Начисление очков 2023'!$AA$4:$AB$69,2,FALSE),0)</f>
        <v>0</v>
      </c>
    </row>
    <row r="205" spans="1:183" ht="15.95" customHeight="1" x14ac:dyDescent="0.25">
      <c r="B205" s="6" t="str">
        <f>IFERROR(INDEX('Ласт турнир'!$A$1:$A$96,MATCH($D205,'Ласт турнир'!$B$1:$B$96,0)),"")</f>
        <v/>
      </c>
      <c r="C205" s="1"/>
      <c r="D205" s="39" t="s">
        <v>460</v>
      </c>
      <c r="E205" s="40">
        <f>E204+1</f>
        <v>196</v>
      </c>
      <c r="F205" s="59">
        <f>IF(FQ205=0," ",IF(FQ205-E205=0," ",FQ205-E205))</f>
        <v>1</v>
      </c>
      <c r="G205" s="44"/>
      <c r="H205" s="54">
        <v>3</v>
      </c>
      <c r="I205" s="134"/>
      <c r="J205" s="139">
        <f>AB205+AP205+BB205+BN205+BR205+SUMPRODUCT(LARGE((T205,V205,X205,Z205,AD205,AF205,AH205,AJ205,AL205,AN205,AR205,AT205,AV205,AX205,AZ205,BD205,BF205,BH205,BJ205,BL205,BP205,BT205,BV205,BX205,BZ205,CB205,CD205,CF205,CH205,CJ205,CL205,CN205,CP205,CR205,CT205,CV205,CX205,CZ205,DB205,DD205,DF205,DH205,DJ205,DL205,DN205,DP205,DR205,DT205,DV205,DX205,DZ205,EB205,ED205,EF205,EH205,EJ205,EL205,EN205,EP205,ER205,ET205,EV205,EX205,EZ205,FB205,FD205,FF205,FH205,FJ205,FL205,FN205,FP205),{1,2,3,4,5,6,7,8}))</f>
        <v>39</v>
      </c>
      <c r="K205" s="135">
        <f>J205-FV205</f>
        <v>0</v>
      </c>
      <c r="L205" s="140" t="str">
        <f>IF(SUMIF(S205:FP205,"&lt;0")&lt;&gt;0,SUMIF(S205:FP205,"&lt;0")*(-1)," ")</f>
        <v xml:space="preserve"> </v>
      </c>
      <c r="M205" s="141">
        <f>T205+V205+X205+Z205+AB205+AD205+AF205+AH205+AJ205+AL205+AN205+AP205+AR205+AT205+AV205+AX205+AZ205+BB205+BD205+BF205+BH205+BJ205+BL205+BN205+BP205+BR205+BT205+BV205+BX205+BZ205+CB205+CD205+CF205+CH205+CJ205+CL205+CN205+CP205+CR205+CT205+CV205+CX205+CZ205+DB205+DD205+DF205+DH205+DJ205+DL205+DN205+DP205+DR205+DT205+DV205+DX205+DZ205+EB205+ED205+EF205+EH205+EJ205+EL205+EN205+EP205+ER205+ET205+EV205+EX205+EZ205+FB205+FD205+FF205+FH205+FJ205+FL205+FN205+FP205</f>
        <v>39</v>
      </c>
      <c r="N205" s="135">
        <f>M205-FY205</f>
        <v>0</v>
      </c>
      <c r="O205" s="136">
        <f>ROUNDUP(COUNTIF(S205:FP205,"&gt; 0")/2,0)</f>
        <v>6</v>
      </c>
      <c r="P205" s="142">
        <f>IF(O205=0,"-",IF(O205-R205&gt;8,J205/(8+R205),J205/O205))</f>
        <v>6.5</v>
      </c>
      <c r="Q205" s="145">
        <f>IF(OR(M205=0,O205=0),"-",M205/O205)</f>
        <v>6.5</v>
      </c>
      <c r="R205" s="150">
        <f>+IF(AA205="",0,1)+IF(AO205="",0,1)++IF(BA205="",0,1)+IF(BM205="",0,1)+IF(BQ205="",0,1)</f>
        <v>0</v>
      </c>
      <c r="S205" s="6" t="s">
        <v>572</v>
      </c>
      <c r="T205" s="28">
        <f>IFERROR(VLOOKUP(S205,'Начисление очков 2024'!$AA$4:$AB$69,2,FALSE),0)</f>
        <v>0</v>
      </c>
      <c r="U205" s="32" t="s">
        <v>572</v>
      </c>
      <c r="V205" s="31">
        <f>IFERROR(VLOOKUP(U205,'Начисление очков 2024'!$AA$4:$AB$69,2,FALSE),0)</f>
        <v>0</v>
      </c>
      <c r="W205" s="6" t="s">
        <v>572</v>
      </c>
      <c r="X205" s="28">
        <f>IFERROR(VLOOKUP(W205,'Начисление очков 2024'!$L$4:$M$69,2,FALSE),0)</f>
        <v>0</v>
      </c>
      <c r="Y205" s="32" t="s">
        <v>572</v>
      </c>
      <c r="Z205" s="31">
        <f>IFERROR(VLOOKUP(Y205,'Начисление очков 2024'!$AA$4:$AB$69,2,FALSE),0)</f>
        <v>0</v>
      </c>
      <c r="AA205" s="6" t="s">
        <v>572</v>
      </c>
      <c r="AB205" s="28">
        <f>ROUND(IFERROR(VLOOKUP(AA205,'Начисление очков 2024'!$L$4:$M$69,2,FALSE),0)/4,0)</f>
        <v>0</v>
      </c>
      <c r="AC205" s="32" t="s">
        <v>572</v>
      </c>
      <c r="AD205" s="31">
        <f>IFERROR(VLOOKUP(AC205,'Начисление очков 2024'!$AA$4:$AB$69,2,FALSE),0)</f>
        <v>0</v>
      </c>
      <c r="AE205" s="6" t="s">
        <v>572</v>
      </c>
      <c r="AF205" s="28">
        <f>IFERROR(VLOOKUP(AE205,'Начисление очков 2024'!$AA$4:$AB$69,2,FALSE),0)</f>
        <v>0</v>
      </c>
      <c r="AG205" s="32" t="s">
        <v>572</v>
      </c>
      <c r="AH205" s="31">
        <f>IFERROR(VLOOKUP(AG205,'Начисление очков 2024'!$Q$4:$R$69,2,FALSE),0)</f>
        <v>0</v>
      </c>
      <c r="AI205" s="6" t="s">
        <v>572</v>
      </c>
      <c r="AJ205" s="28">
        <f>IFERROR(VLOOKUP(AI205,'Начисление очков 2024'!$AA$4:$AB$69,2,FALSE),0)</f>
        <v>0</v>
      </c>
      <c r="AK205" s="32" t="s">
        <v>572</v>
      </c>
      <c r="AL205" s="31">
        <f>IFERROR(VLOOKUP(AK205,'Начисление очков 2024'!$AA$4:$AB$69,2,FALSE),0)</f>
        <v>0</v>
      </c>
      <c r="AM205" s="6" t="s">
        <v>572</v>
      </c>
      <c r="AN205" s="28">
        <f>IFERROR(VLOOKUP(AM205,'Начисление очков 2023'!$AF$4:$AG$69,2,FALSE),0)</f>
        <v>0</v>
      </c>
      <c r="AO205" s="32" t="s">
        <v>572</v>
      </c>
      <c r="AP205" s="31">
        <f>ROUND(IFERROR(VLOOKUP(AO205,'Начисление очков 2024'!$G$4:$H$69,2,FALSE),0)/4,0)</f>
        <v>0</v>
      </c>
      <c r="AQ205" s="6" t="s">
        <v>572</v>
      </c>
      <c r="AR205" s="28">
        <f>IFERROR(VLOOKUP(AQ205,'Начисление очков 2024'!$AA$4:$AB$69,2,FALSE),0)</f>
        <v>0</v>
      </c>
      <c r="AS205" s="32" t="s">
        <v>572</v>
      </c>
      <c r="AT205" s="31">
        <f>IFERROR(VLOOKUP(AS205,'Начисление очков 2024'!$G$4:$H$69,2,FALSE),0)</f>
        <v>0</v>
      </c>
      <c r="AU205" s="6" t="s">
        <v>572</v>
      </c>
      <c r="AV205" s="28">
        <f>IFERROR(VLOOKUP(AU205,'Начисление очков 2023'!$V$4:$W$69,2,FALSE),0)</f>
        <v>0</v>
      </c>
      <c r="AW205" s="32" t="s">
        <v>572</v>
      </c>
      <c r="AX205" s="31">
        <f>IFERROR(VLOOKUP(AW205,'Начисление очков 2024'!$Q$4:$R$69,2,FALSE),0)</f>
        <v>0</v>
      </c>
      <c r="AY205" s="6" t="s">
        <v>572</v>
      </c>
      <c r="AZ205" s="28">
        <f>IFERROR(VLOOKUP(AY205,'Начисление очков 2024'!$AA$4:$AB$69,2,FALSE),0)</f>
        <v>0</v>
      </c>
      <c r="BA205" s="32" t="s">
        <v>572</v>
      </c>
      <c r="BB205" s="31">
        <f>ROUND(IFERROR(VLOOKUP(BA205,'Начисление очков 2024'!$G$4:$H$69,2,FALSE),0)/4,0)</f>
        <v>0</v>
      </c>
      <c r="BC205" s="6" t="s">
        <v>572</v>
      </c>
      <c r="BD205" s="28">
        <f>IFERROR(VLOOKUP(BC205,'Начисление очков 2023'!$AA$4:$AB$69,2,FALSE),0)</f>
        <v>0</v>
      </c>
      <c r="BE205" s="32" t="s">
        <v>572</v>
      </c>
      <c r="BF205" s="31">
        <f>IFERROR(VLOOKUP(BE205,'Начисление очков 2024'!$G$4:$H$69,2,FALSE),0)</f>
        <v>0</v>
      </c>
      <c r="BG205" s="6" t="s">
        <v>572</v>
      </c>
      <c r="BH205" s="28">
        <f>IFERROR(VLOOKUP(BG205,'Начисление очков 2024'!$Q$4:$R$69,2,FALSE),0)</f>
        <v>0</v>
      </c>
      <c r="BI205" s="32" t="s">
        <v>572</v>
      </c>
      <c r="BJ205" s="31">
        <f>IFERROR(VLOOKUP(BI205,'Начисление очков 2024'!$AA$4:$AB$69,2,FALSE),0)</f>
        <v>0</v>
      </c>
      <c r="BK205" s="6" t="s">
        <v>572</v>
      </c>
      <c r="BL205" s="28">
        <f>IFERROR(VLOOKUP(BK205,'Начисление очков 2023'!$V$4:$W$69,2,FALSE),0)</f>
        <v>0</v>
      </c>
      <c r="BM205" s="32" t="s">
        <v>572</v>
      </c>
      <c r="BN205" s="31">
        <f>ROUND(IFERROR(VLOOKUP(BM205,'Начисление очков 2023'!$L$4:$M$69,2,FALSE),0)/4,0)</f>
        <v>0</v>
      </c>
      <c r="BO205" s="6" t="s">
        <v>572</v>
      </c>
      <c r="BP205" s="28">
        <f>IFERROR(VLOOKUP(BO205,'Начисление очков 2023'!$AA$4:$AB$69,2,FALSE),0)</f>
        <v>0</v>
      </c>
      <c r="BQ205" s="32" t="s">
        <v>572</v>
      </c>
      <c r="BR205" s="31">
        <f>ROUND(IFERROR(VLOOKUP(BQ205,'Начисление очков 2023'!$L$4:$M$69,2,FALSE),0)/4,0)</f>
        <v>0</v>
      </c>
      <c r="BS205" s="6" t="s">
        <v>572</v>
      </c>
      <c r="BT205" s="28">
        <f>IFERROR(VLOOKUP(BS205,'Начисление очков 2023'!$AA$4:$AB$69,2,FALSE),0)</f>
        <v>0</v>
      </c>
      <c r="BU205" s="32" t="s">
        <v>572</v>
      </c>
      <c r="BV205" s="31">
        <f>IFERROR(VLOOKUP(BU205,'Начисление очков 2023'!$L$4:$M$69,2,FALSE),0)</f>
        <v>0</v>
      </c>
      <c r="BW205" s="6" t="s">
        <v>572</v>
      </c>
      <c r="BX205" s="28">
        <f>IFERROR(VLOOKUP(BW205,'Начисление очков 2023'!$AA$4:$AB$69,2,FALSE),0)</f>
        <v>0</v>
      </c>
      <c r="BY205" s="32" t="s">
        <v>572</v>
      </c>
      <c r="BZ205" s="31">
        <f>IFERROR(VLOOKUP(BY205,'Начисление очков 2023'!$AF$4:$AG$69,2,FALSE),0)</f>
        <v>0</v>
      </c>
      <c r="CA205" s="6" t="s">
        <v>572</v>
      </c>
      <c r="CB205" s="28">
        <f>IFERROR(VLOOKUP(CA205,'Начисление очков 2023'!$V$4:$W$69,2,FALSE),0)</f>
        <v>0</v>
      </c>
      <c r="CC205" s="32" t="s">
        <v>572</v>
      </c>
      <c r="CD205" s="31">
        <f>IFERROR(VLOOKUP(CC205,'Начисление очков 2023'!$AA$4:$AB$69,2,FALSE),0)</f>
        <v>0</v>
      </c>
      <c r="CE205" s="47"/>
      <c r="CF205" s="46"/>
      <c r="CG205" s="32" t="s">
        <v>572</v>
      </c>
      <c r="CH205" s="31">
        <f>IFERROR(VLOOKUP(CG205,'Начисление очков 2023'!$AA$4:$AB$69,2,FALSE),0)</f>
        <v>0</v>
      </c>
      <c r="CI205" s="6" t="s">
        <v>572</v>
      </c>
      <c r="CJ205" s="28">
        <f>IFERROR(VLOOKUP(CI205,'Начисление очков 2023_1'!$B$4:$C$117,2,FALSE),0)</f>
        <v>0</v>
      </c>
      <c r="CK205" s="32" t="s">
        <v>572</v>
      </c>
      <c r="CL205" s="31">
        <f>IFERROR(VLOOKUP(CK205,'Начисление очков 2023'!$V$4:$W$69,2,FALSE),0)</f>
        <v>0</v>
      </c>
      <c r="CM205" s="6" t="s">
        <v>572</v>
      </c>
      <c r="CN205" s="28">
        <f>IFERROR(VLOOKUP(CM205,'Начисление очков 2023'!$AF$4:$AG$69,2,FALSE),0)</f>
        <v>0</v>
      </c>
      <c r="CO205" s="32" t="s">
        <v>572</v>
      </c>
      <c r="CP205" s="31">
        <f>IFERROR(VLOOKUP(CO205,'Начисление очков 2023'!$G$4:$H$69,2,FALSE),0)</f>
        <v>0</v>
      </c>
      <c r="CQ205" s="6" t="s">
        <v>572</v>
      </c>
      <c r="CR205" s="28">
        <f>IFERROR(VLOOKUP(CQ205,'Начисление очков 2023'!$AA$4:$AB$69,2,FALSE),0)</f>
        <v>0</v>
      </c>
      <c r="CS205" s="32" t="s">
        <v>572</v>
      </c>
      <c r="CT205" s="31">
        <f>IFERROR(VLOOKUP(CS205,'Начисление очков 2023'!$Q$4:$R$69,2,FALSE),0)</f>
        <v>0</v>
      </c>
      <c r="CU205" s="6" t="s">
        <v>572</v>
      </c>
      <c r="CV205" s="28">
        <f>IFERROR(VLOOKUP(CU205,'Начисление очков 2023'!$AF$4:$AG$69,2,FALSE),0)</f>
        <v>0</v>
      </c>
      <c r="CW205" s="32" t="s">
        <v>572</v>
      </c>
      <c r="CX205" s="31">
        <f>IFERROR(VLOOKUP(CW205,'Начисление очков 2023'!$AA$4:$AB$69,2,FALSE),0)</f>
        <v>0</v>
      </c>
      <c r="CY205" s="6" t="s">
        <v>572</v>
      </c>
      <c r="CZ205" s="28">
        <f>IFERROR(VLOOKUP(CY205,'Начисление очков 2023'!$AA$4:$AB$69,2,FALSE),0)</f>
        <v>0</v>
      </c>
      <c r="DA205" s="32" t="s">
        <v>572</v>
      </c>
      <c r="DB205" s="31">
        <f>IFERROR(VLOOKUP(DA205,'Начисление очков 2023'!$L$4:$M$69,2,FALSE),0)</f>
        <v>0</v>
      </c>
      <c r="DC205" s="6" t="s">
        <v>572</v>
      </c>
      <c r="DD205" s="28">
        <f>IFERROR(VLOOKUP(DC205,'Начисление очков 2023'!$L$4:$M$69,2,FALSE),0)</f>
        <v>0</v>
      </c>
      <c r="DE205" s="32" t="s">
        <v>572</v>
      </c>
      <c r="DF205" s="31">
        <f>IFERROR(VLOOKUP(DE205,'Начисление очков 2023'!$G$4:$H$69,2,FALSE),0)</f>
        <v>0</v>
      </c>
      <c r="DG205" s="6" t="s">
        <v>572</v>
      </c>
      <c r="DH205" s="28">
        <f>IFERROR(VLOOKUP(DG205,'Начисление очков 2023'!$AA$4:$AB$69,2,FALSE),0)</f>
        <v>0</v>
      </c>
      <c r="DI205" s="32" t="s">
        <v>572</v>
      </c>
      <c r="DJ205" s="31">
        <f>IFERROR(VLOOKUP(DI205,'Начисление очков 2023'!$AF$4:$AG$69,2,FALSE),0)</f>
        <v>0</v>
      </c>
      <c r="DK205" s="6" t="s">
        <v>572</v>
      </c>
      <c r="DL205" s="28">
        <f>IFERROR(VLOOKUP(DK205,'Начисление очков 2023'!$V$4:$W$69,2,FALSE),0)</f>
        <v>0</v>
      </c>
      <c r="DM205" s="32" t="s">
        <v>572</v>
      </c>
      <c r="DN205" s="31">
        <f>IFERROR(VLOOKUP(DM205,'Начисление очков 2023'!$Q$4:$R$69,2,FALSE),0)</f>
        <v>0</v>
      </c>
      <c r="DO205" s="6" t="s">
        <v>572</v>
      </c>
      <c r="DP205" s="28">
        <f>IFERROR(VLOOKUP(DO205,'Начисление очков 2023'!$AA$4:$AB$69,2,FALSE),0)</f>
        <v>0</v>
      </c>
      <c r="DQ205" s="32" t="s">
        <v>572</v>
      </c>
      <c r="DR205" s="31">
        <f>IFERROR(VLOOKUP(DQ205,'Начисление очков 2023'!$AA$4:$AB$69,2,FALSE),0)</f>
        <v>0</v>
      </c>
      <c r="DS205" s="6" t="s">
        <v>572</v>
      </c>
      <c r="DT205" s="28">
        <f>IFERROR(VLOOKUP(DS205,'Начисление очков 2023'!$AA$4:$AB$69,2,FALSE),0)</f>
        <v>0</v>
      </c>
      <c r="DU205" s="32">
        <v>8</v>
      </c>
      <c r="DV205" s="31">
        <f>IFERROR(VLOOKUP(DU205,'Начисление очков 2023'!$AF$4:$AG$69,2,FALSE),0)</f>
        <v>7</v>
      </c>
      <c r="DW205" s="6" t="s">
        <v>572</v>
      </c>
      <c r="DX205" s="28">
        <f>IFERROR(VLOOKUP(DW205,'Начисление очков 2023'!$AA$4:$AB$69,2,FALSE),0)</f>
        <v>0</v>
      </c>
      <c r="DY205" s="32">
        <v>48</v>
      </c>
      <c r="DZ205" s="31">
        <f>IFERROR(VLOOKUP(DY205,'Начисление очков 2023'!$B$4:$C$69,2,FALSE),0)</f>
        <v>19</v>
      </c>
      <c r="EA205" s="6" t="s">
        <v>572</v>
      </c>
      <c r="EB205" s="28">
        <f>IFERROR(VLOOKUP(EA205,'Начисление очков 2023'!$AA$4:$AB$69,2,FALSE),0)</f>
        <v>0</v>
      </c>
      <c r="EC205" s="32">
        <v>32</v>
      </c>
      <c r="ED205" s="31">
        <f>IFERROR(VLOOKUP(EC205,'Начисление очков 2023'!$V$4:$W$69,2,FALSE),0)</f>
        <v>5</v>
      </c>
      <c r="EE205" s="6" t="s">
        <v>572</v>
      </c>
      <c r="EF205" s="28">
        <f>IFERROR(VLOOKUP(EE205,'Начисление очков 2023'!$AA$4:$AB$69,2,FALSE),0)</f>
        <v>0</v>
      </c>
      <c r="EG205" s="32" t="s">
        <v>572</v>
      </c>
      <c r="EH205" s="31">
        <f>IFERROR(VLOOKUP(EG205,'Начисление очков 2023'!$AA$4:$AB$69,2,FALSE),0)</f>
        <v>0</v>
      </c>
      <c r="EI205" s="6" t="s">
        <v>572</v>
      </c>
      <c r="EJ205" s="28">
        <f>IFERROR(VLOOKUP(EI205,'Начисление очков 2023'!$G$4:$H$69,2,FALSE),0)</f>
        <v>0</v>
      </c>
      <c r="EK205" s="32">
        <v>40</v>
      </c>
      <c r="EL205" s="31">
        <f>IFERROR(VLOOKUP(EK205,'Начисление очков 2023'!$V$4:$W$69,2,FALSE),0)</f>
        <v>3</v>
      </c>
      <c r="EM205" s="6" t="s">
        <v>572</v>
      </c>
      <c r="EN205" s="28">
        <f>IFERROR(VLOOKUP(EM205,'Начисление очков 2023'!$B$4:$C$101,2,FALSE),0)</f>
        <v>0</v>
      </c>
      <c r="EO205" s="32">
        <v>32</v>
      </c>
      <c r="EP205" s="31">
        <f>IFERROR(VLOOKUP(EO205,'Начисление очков 2023'!$AA$4:$AB$69,2,FALSE),0)</f>
        <v>2</v>
      </c>
      <c r="EQ205" s="6" t="s">
        <v>572</v>
      </c>
      <c r="ER205" s="28">
        <f>IFERROR(VLOOKUP(EQ205,'Начисление очков 2023'!$AF$4:$AG$69,2,FALSE),0)</f>
        <v>0</v>
      </c>
      <c r="ES205" s="32" t="s">
        <v>572</v>
      </c>
      <c r="ET205" s="31">
        <f>IFERROR(VLOOKUP(ES205,'Начисление очков 2023'!$B$4:$C$101,2,FALSE),0)</f>
        <v>0</v>
      </c>
      <c r="EU205" s="6" t="s">
        <v>572</v>
      </c>
      <c r="EV205" s="28">
        <f>IFERROR(VLOOKUP(EU205,'Начисление очков 2023'!$G$4:$H$69,2,FALSE),0)</f>
        <v>0</v>
      </c>
      <c r="EW205" s="32" t="s">
        <v>572</v>
      </c>
      <c r="EX205" s="31">
        <f>IFERROR(VLOOKUP(EW205,'Начисление очков 2023'!$AA$4:$AB$69,2,FALSE),0)</f>
        <v>0</v>
      </c>
      <c r="EY205" s="6" t="s">
        <v>572</v>
      </c>
      <c r="EZ205" s="28">
        <f>IFERROR(VLOOKUP(EY205,'Начисление очков 2023'!$AA$4:$AB$69,2,FALSE),0)</f>
        <v>0</v>
      </c>
      <c r="FA205" s="32" t="s">
        <v>572</v>
      </c>
      <c r="FB205" s="31">
        <f>IFERROR(VLOOKUP(FA205,'Начисление очков 2023'!$L$4:$M$69,2,FALSE),0)</f>
        <v>0</v>
      </c>
      <c r="FC205" s="6" t="s">
        <v>572</v>
      </c>
      <c r="FD205" s="28">
        <f>IFERROR(VLOOKUP(FC205,'Начисление очков 2023'!$AF$4:$AG$69,2,FALSE),0)</f>
        <v>0</v>
      </c>
      <c r="FE205" s="32" t="s">
        <v>572</v>
      </c>
      <c r="FF205" s="31">
        <f>IFERROR(VLOOKUP(FE205,'Начисление очков 2023'!$AA$4:$AB$69,2,FALSE),0)</f>
        <v>0</v>
      </c>
      <c r="FG205" s="6" t="s">
        <v>572</v>
      </c>
      <c r="FH205" s="28">
        <f>IFERROR(VLOOKUP(FG205,'Начисление очков 2023'!$G$4:$H$69,2,FALSE),0)</f>
        <v>0</v>
      </c>
      <c r="FI205" s="32" t="s">
        <v>572</v>
      </c>
      <c r="FJ205" s="31">
        <f>IFERROR(VLOOKUP(FI205,'Начисление очков 2023'!$AA$4:$AB$69,2,FALSE),0)</f>
        <v>0</v>
      </c>
      <c r="FK205" s="6" t="s">
        <v>572</v>
      </c>
      <c r="FL205" s="28">
        <f>IFERROR(VLOOKUP(FK205,'Начисление очков 2023'!$AA$4:$AB$69,2,FALSE),0)</f>
        <v>0</v>
      </c>
      <c r="FM205" s="32">
        <v>24</v>
      </c>
      <c r="FN205" s="31">
        <f>IFERROR(VLOOKUP(FM205,'Начисление очков 2023'!$AA$4:$AB$69,2,FALSE),0)</f>
        <v>3</v>
      </c>
      <c r="FO205" s="6" t="s">
        <v>572</v>
      </c>
      <c r="FP205" s="28">
        <f>IFERROR(VLOOKUP(FO205,'Начисление очков 2023'!$AF$4:$AG$69,2,FALSE),0)</f>
        <v>0</v>
      </c>
      <c r="FQ205" s="109">
        <v>197</v>
      </c>
      <c r="FR205" s="110">
        <v>-6</v>
      </c>
      <c r="FS205" s="110"/>
      <c r="FT205" s="109">
        <v>3</v>
      </c>
      <c r="FU205" s="111"/>
      <c r="FV205" s="108">
        <v>39</v>
      </c>
      <c r="FW205" s="106">
        <v>-2</v>
      </c>
      <c r="FX205" s="107" t="s">
        <v>563</v>
      </c>
      <c r="FY205" s="108">
        <v>39</v>
      </c>
      <c r="FZ205" s="127" t="s">
        <v>572</v>
      </c>
      <c r="GA205" s="121">
        <f>IFERROR(VLOOKUP(FZ205,'Начисление очков 2023'!$AA$4:$AB$69,2,FALSE),0)</f>
        <v>0</v>
      </c>
    </row>
    <row r="206" spans="1:183" ht="15.95" customHeight="1" x14ac:dyDescent="0.25">
      <c r="A206" s="1"/>
      <c r="B206" s="6" t="str">
        <f>IFERROR(INDEX('Ласт турнир'!$A$1:$A$96,MATCH($D206,'Ласт турнир'!$B$1:$B$96,0)),"")</f>
        <v/>
      </c>
      <c r="C206" s="1"/>
      <c r="D206" s="39" t="s">
        <v>750</v>
      </c>
      <c r="E206" s="40">
        <f>E205+1</f>
        <v>197</v>
      </c>
      <c r="F206" s="59">
        <f>IF(FQ206=0," ",IF(FQ206-E206=0," ",FQ206-E206))</f>
        <v>14</v>
      </c>
      <c r="G206" s="44"/>
      <c r="H206" s="54">
        <v>3</v>
      </c>
      <c r="I206" s="134"/>
      <c r="J206" s="139">
        <f>AB206+AP206+BB206+BN206+BR206+SUMPRODUCT(LARGE((T206,V206,X206,Z206,AD206,AF206,AH206,AJ206,AL206,AN206,AR206,AT206,AV206,AX206,AZ206,BD206,BF206,BH206,BJ206,BL206,BP206,BT206,BV206,BX206,BZ206,CB206,CD206,CF206,CH206,CJ206,CL206,CN206,CP206,CR206,CT206,CV206,CX206,CZ206,DB206,DD206,DF206,DH206,DJ206,DL206,DN206,DP206,DR206,DT206,DV206,DX206,DZ206,EB206,ED206,EF206,EH206,EJ206,EL206,EN206,EP206,ER206,ET206,EV206,EX206,EZ206,FB206,FD206,FF206,FH206,FJ206,FL206,FN206,FP206),{1,2,3,4,5,6,7,8}))</f>
        <v>37</v>
      </c>
      <c r="K206" s="135">
        <f>J206-FV206</f>
        <v>7</v>
      </c>
      <c r="L206" s="140" t="str">
        <f>IF(SUMIF(S206:FP206,"&lt;0")&lt;&gt;0,SUMIF(S206:FP206,"&lt;0")*(-1)," ")</f>
        <v xml:space="preserve"> </v>
      </c>
      <c r="M206" s="141">
        <f>T206+V206+X206+Z206+AB206+AD206+AF206+AH206+AJ206+AL206+AN206+AP206+AR206+AT206+AV206+AX206+AZ206+BB206+BD206+BF206+BH206+BJ206+BL206+BN206+BP206+BR206+BT206+BV206+BX206+BZ206+CB206+CD206+CF206+CH206+CJ206+CL206+CN206+CP206+CR206+CT206+CV206+CX206+CZ206+DB206+DD206+DF206+DH206+DJ206+DL206+DN206+DP206+DR206+DT206+DV206+DX206+DZ206+EB206+ED206+EF206+EH206+EJ206+EL206+EN206+EP206+ER206+ET206+EV206+EX206+EZ206+FB206+FD206+FF206+FH206+FJ206+FL206+FN206+FP206</f>
        <v>37</v>
      </c>
      <c r="N206" s="135">
        <f>M206-FY206</f>
        <v>7</v>
      </c>
      <c r="O206" s="136">
        <f>ROUNDUP(COUNTIF(S206:FP206,"&gt; 0")/2,0)</f>
        <v>6</v>
      </c>
      <c r="P206" s="142">
        <f>IF(O206=0,"-",IF(O206-R206&gt;8,J206/(8+R206),J206/O206))</f>
        <v>6.166666666666667</v>
      </c>
      <c r="Q206" s="145">
        <f>IF(OR(M206=0,O206=0),"-",M206/O206)</f>
        <v>6.166666666666667</v>
      </c>
      <c r="R206" s="150">
        <f>+IF(AA206="",0,1)+IF(AO206="",0,1)++IF(BA206="",0,1)+IF(BM206="",0,1)+IF(BQ206="",0,1)</f>
        <v>0</v>
      </c>
      <c r="S206" s="6">
        <v>16</v>
      </c>
      <c r="T206" s="28">
        <f>IFERROR(VLOOKUP(S206,'Начисление очков 2024'!$AA$4:$AB$69,2,FALSE),0)</f>
        <v>7</v>
      </c>
      <c r="U206" s="32" t="s">
        <v>572</v>
      </c>
      <c r="V206" s="31">
        <f>IFERROR(VLOOKUP(U206,'Начисление очков 2024'!$AA$4:$AB$69,2,FALSE),0)</f>
        <v>0</v>
      </c>
      <c r="W206" s="6" t="s">
        <v>572</v>
      </c>
      <c r="X206" s="28">
        <f>IFERROR(VLOOKUP(W206,'Начисление очков 2024'!$L$4:$M$69,2,FALSE),0)</f>
        <v>0</v>
      </c>
      <c r="Y206" s="32">
        <v>4</v>
      </c>
      <c r="Z206" s="31">
        <f>IFERROR(VLOOKUP(Y206,'Начисление очков 2024'!$AA$4:$AB$69,2,FALSE),0)</f>
        <v>15</v>
      </c>
      <c r="AA206" s="6" t="s">
        <v>572</v>
      </c>
      <c r="AB206" s="28">
        <f>ROUND(IFERROR(VLOOKUP(AA206,'Начисление очков 2024'!$L$4:$M$69,2,FALSE),0)/4,0)</f>
        <v>0</v>
      </c>
      <c r="AC206" s="32" t="s">
        <v>572</v>
      </c>
      <c r="AD206" s="31">
        <f>IFERROR(VLOOKUP(AC206,'Начисление очков 2024'!$AA$4:$AB$69,2,FALSE),0)</f>
        <v>0</v>
      </c>
      <c r="AE206" s="6">
        <v>20</v>
      </c>
      <c r="AF206" s="28">
        <f>IFERROR(VLOOKUP(AE206,'Начисление очков 2024'!$AA$4:$AB$69,2,FALSE),0)</f>
        <v>4</v>
      </c>
      <c r="AG206" s="32" t="s">
        <v>572</v>
      </c>
      <c r="AH206" s="31">
        <f>IFERROR(VLOOKUP(AG206,'Начисление очков 2024'!$Q$4:$R$69,2,FALSE),0)</f>
        <v>0</v>
      </c>
      <c r="AI206" s="6">
        <v>16</v>
      </c>
      <c r="AJ206" s="28">
        <f>IFERROR(VLOOKUP(AI206,'Начисление очков 2024'!$AA$4:$AB$69,2,FALSE),0)</f>
        <v>7</v>
      </c>
      <c r="AK206" s="32" t="s">
        <v>572</v>
      </c>
      <c r="AL206" s="31">
        <f>IFERROR(VLOOKUP(AK206,'Начисление очков 2024'!$AA$4:$AB$69,2,FALSE),0)</f>
        <v>0</v>
      </c>
      <c r="AM206" s="6" t="s">
        <v>572</v>
      </c>
      <c r="AN206" s="28">
        <f>IFERROR(VLOOKUP(AM206,'Начисление очков 2023'!$AF$4:$AG$69,2,FALSE),0)</f>
        <v>0</v>
      </c>
      <c r="AO206" s="32" t="s">
        <v>572</v>
      </c>
      <c r="AP206" s="31">
        <f>ROUND(IFERROR(VLOOKUP(AO206,'Начисление очков 2024'!$G$4:$H$69,2,FALSE),0)/4,0)</f>
        <v>0</v>
      </c>
      <c r="AQ206" s="6">
        <v>32</v>
      </c>
      <c r="AR206" s="28">
        <f>IFERROR(VLOOKUP(AQ206,'Начисление очков 2024'!$AA$4:$AB$69,2,FALSE),0)</f>
        <v>2</v>
      </c>
      <c r="AS206" s="32" t="s">
        <v>572</v>
      </c>
      <c r="AT206" s="31">
        <f>IFERROR(VLOOKUP(AS206,'Начисление очков 2024'!$G$4:$H$69,2,FALSE),0)</f>
        <v>0</v>
      </c>
      <c r="AU206" s="6" t="s">
        <v>572</v>
      </c>
      <c r="AV206" s="28">
        <f>IFERROR(VLOOKUP(AU206,'Начисление очков 2023'!$V$4:$W$69,2,FALSE),0)</f>
        <v>0</v>
      </c>
      <c r="AW206" s="32" t="s">
        <v>572</v>
      </c>
      <c r="AX206" s="31">
        <f>IFERROR(VLOOKUP(AW206,'Начисление очков 2024'!$Q$4:$R$69,2,FALSE),0)</f>
        <v>0</v>
      </c>
      <c r="AY206" s="6" t="s">
        <v>572</v>
      </c>
      <c r="AZ206" s="28">
        <f>IFERROR(VLOOKUP(AY206,'Начисление очков 2024'!$AA$4:$AB$69,2,FALSE),0)</f>
        <v>0</v>
      </c>
      <c r="BA206" s="32" t="s">
        <v>572</v>
      </c>
      <c r="BB206" s="31">
        <f>ROUND(IFERROR(VLOOKUP(BA206,'Начисление очков 2024'!$G$4:$H$69,2,FALSE),0)/4,0)</f>
        <v>0</v>
      </c>
      <c r="BC206" s="6" t="s">
        <v>572</v>
      </c>
      <c r="BD206" s="28">
        <f>IFERROR(VLOOKUP(BC206,'Начисление очков 2023'!$AA$4:$AB$69,2,FALSE),0)</f>
        <v>0</v>
      </c>
      <c r="BE206" s="32" t="s">
        <v>572</v>
      </c>
      <c r="BF206" s="31">
        <f>IFERROR(VLOOKUP(BE206,'Начисление очков 2024'!$G$4:$H$69,2,FALSE),0)</f>
        <v>0</v>
      </c>
      <c r="BG206" s="6" t="s">
        <v>572</v>
      </c>
      <c r="BH206" s="28">
        <f>IFERROR(VLOOKUP(BG206,'Начисление очков 2024'!$Q$4:$R$69,2,FALSE),0)</f>
        <v>0</v>
      </c>
      <c r="BI206" s="32" t="s">
        <v>572</v>
      </c>
      <c r="BJ206" s="31">
        <f>IFERROR(VLOOKUP(BI206,'Начисление очков 2024'!$AA$4:$AB$69,2,FALSE),0)</f>
        <v>0</v>
      </c>
      <c r="BK206" s="6" t="s">
        <v>572</v>
      </c>
      <c r="BL206" s="28">
        <f>IFERROR(VLOOKUP(BK206,'Начисление очков 2023'!$V$4:$W$69,2,FALSE),0)</f>
        <v>0</v>
      </c>
      <c r="BM206" s="32" t="s">
        <v>572</v>
      </c>
      <c r="BN206" s="31">
        <f>ROUND(IFERROR(VLOOKUP(BM206,'Начисление очков 2023'!$L$4:$M$69,2,FALSE),0)/4,0)</f>
        <v>0</v>
      </c>
      <c r="BO206" s="6" t="s">
        <v>572</v>
      </c>
      <c r="BP206" s="28">
        <f>IFERROR(VLOOKUP(BO206,'Начисление очков 2023'!$AA$4:$AB$69,2,FALSE),0)</f>
        <v>0</v>
      </c>
      <c r="BQ206" s="32" t="s">
        <v>572</v>
      </c>
      <c r="BR206" s="31">
        <f>ROUND(IFERROR(VLOOKUP(BQ206,'Начисление очков 2023'!$L$4:$M$69,2,FALSE),0)/4,0)</f>
        <v>0</v>
      </c>
      <c r="BS206" s="6" t="s">
        <v>572</v>
      </c>
      <c r="BT206" s="28">
        <f>IFERROR(VLOOKUP(BS206,'Начисление очков 2023'!$AA$4:$AB$69,2,FALSE),0)</f>
        <v>0</v>
      </c>
      <c r="BU206" s="32" t="s">
        <v>572</v>
      </c>
      <c r="BV206" s="31">
        <f>IFERROR(VLOOKUP(BU206,'Начисление очков 2023'!$L$4:$M$69,2,FALSE),0)</f>
        <v>0</v>
      </c>
      <c r="BW206" s="6" t="s">
        <v>572</v>
      </c>
      <c r="BX206" s="28">
        <f>IFERROR(VLOOKUP(BW206,'Начисление очков 2023'!$AA$4:$AB$69,2,FALSE),0)</f>
        <v>0</v>
      </c>
      <c r="BY206" s="32">
        <v>20</v>
      </c>
      <c r="BZ206" s="31">
        <f>IFERROR(VLOOKUP(BY206,'Начисление очков 2023'!$AF$4:$AG$69,2,FALSE),0)</f>
        <v>2</v>
      </c>
      <c r="CA206" s="6" t="s">
        <v>572</v>
      </c>
      <c r="CB206" s="28">
        <f>IFERROR(VLOOKUP(CA206,'Начисление очков 2023'!$V$4:$W$69,2,FALSE),0)</f>
        <v>0</v>
      </c>
      <c r="CC206" s="32" t="s">
        <v>572</v>
      </c>
      <c r="CD206" s="31">
        <f>IFERROR(VLOOKUP(CC206,'Начисление очков 2023'!$AA$4:$AB$69,2,FALSE),0)</f>
        <v>0</v>
      </c>
      <c r="CE206" s="47"/>
      <c r="CF206" s="46"/>
      <c r="CG206" s="32" t="s">
        <v>572</v>
      </c>
      <c r="CH206" s="31">
        <f>IFERROR(VLOOKUP(CG206,'Начисление очков 2023'!$AA$4:$AB$69,2,FALSE),0)</f>
        <v>0</v>
      </c>
      <c r="CI206" s="6" t="s">
        <v>572</v>
      </c>
      <c r="CJ206" s="28">
        <f>IFERROR(VLOOKUP(CI206,'Начисление очков 2023_1'!$B$4:$C$117,2,FALSE),0)</f>
        <v>0</v>
      </c>
      <c r="CK206" s="32" t="s">
        <v>572</v>
      </c>
      <c r="CL206" s="31">
        <f>IFERROR(VLOOKUP(CK206,'Начисление очков 2023'!$V$4:$W$69,2,FALSE),0)</f>
        <v>0</v>
      </c>
      <c r="CM206" s="6" t="s">
        <v>572</v>
      </c>
      <c r="CN206" s="28">
        <f>IFERROR(VLOOKUP(CM206,'Начисление очков 2023'!$AF$4:$AG$69,2,FALSE),0)</f>
        <v>0</v>
      </c>
      <c r="CO206" s="32" t="s">
        <v>572</v>
      </c>
      <c r="CP206" s="31">
        <f>IFERROR(VLOOKUP(CO206,'Начисление очков 2023'!$G$4:$H$69,2,FALSE),0)</f>
        <v>0</v>
      </c>
      <c r="CQ206" s="6" t="s">
        <v>572</v>
      </c>
      <c r="CR206" s="28">
        <f>IFERROR(VLOOKUP(CQ206,'Начисление очков 2023'!$AA$4:$AB$69,2,FALSE),0)</f>
        <v>0</v>
      </c>
      <c r="CS206" s="32" t="s">
        <v>572</v>
      </c>
      <c r="CT206" s="31">
        <f>IFERROR(VLOOKUP(CS206,'Начисление очков 2023'!$Q$4:$R$69,2,FALSE),0)</f>
        <v>0</v>
      </c>
      <c r="CU206" s="6" t="s">
        <v>572</v>
      </c>
      <c r="CV206" s="28">
        <f>IFERROR(VLOOKUP(CU206,'Начисление очков 2023'!$AF$4:$AG$69,2,FALSE),0)</f>
        <v>0</v>
      </c>
      <c r="CW206" s="32" t="s">
        <v>572</v>
      </c>
      <c r="CX206" s="31">
        <f>IFERROR(VLOOKUP(CW206,'Начисление очков 2023'!$AA$4:$AB$69,2,FALSE),0)</f>
        <v>0</v>
      </c>
      <c r="CY206" s="6" t="s">
        <v>572</v>
      </c>
      <c r="CZ206" s="28">
        <f>IFERROR(VLOOKUP(CY206,'Начисление очков 2023'!$AA$4:$AB$69,2,FALSE),0)</f>
        <v>0</v>
      </c>
      <c r="DA206" s="32" t="s">
        <v>572</v>
      </c>
      <c r="DB206" s="31">
        <f>IFERROR(VLOOKUP(DA206,'Начисление очков 2023'!$L$4:$M$69,2,FALSE),0)</f>
        <v>0</v>
      </c>
      <c r="DC206" s="6" t="s">
        <v>572</v>
      </c>
      <c r="DD206" s="28">
        <f>IFERROR(VLOOKUP(DC206,'Начисление очков 2023'!$L$4:$M$69,2,FALSE),0)</f>
        <v>0</v>
      </c>
      <c r="DE206" s="32" t="s">
        <v>572</v>
      </c>
      <c r="DF206" s="31">
        <f>IFERROR(VLOOKUP(DE206,'Начисление очков 2023'!$G$4:$H$69,2,FALSE),0)</f>
        <v>0</v>
      </c>
      <c r="DG206" s="6" t="s">
        <v>572</v>
      </c>
      <c r="DH206" s="28">
        <f>IFERROR(VLOOKUP(DG206,'Начисление очков 2023'!$AA$4:$AB$69,2,FALSE),0)</f>
        <v>0</v>
      </c>
      <c r="DI206" s="32" t="s">
        <v>572</v>
      </c>
      <c r="DJ206" s="31">
        <f>IFERROR(VLOOKUP(DI206,'Начисление очков 2023'!$AF$4:$AG$69,2,FALSE),0)</f>
        <v>0</v>
      </c>
      <c r="DK206" s="6" t="s">
        <v>572</v>
      </c>
      <c r="DL206" s="28">
        <f>IFERROR(VLOOKUP(DK206,'Начисление очков 2023'!$V$4:$W$69,2,FALSE),0)</f>
        <v>0</v>
      </c>
      <c r="DM206" s="32" t="s">
        <v>572</v>
      </c>
      <c r="DN206" s="31">
        <f>IFERROR(VLOOKUP(DM206,'Начисление очков 2023'!$Q$4:$R$69,2,FALSE),0)</f>
        <v>0</v>
      </c>
      <c r="DO206" s="6" t="s">
        <v>572</v>
      </c>
      <c r="DP206" s="28">
        <f>IFERROR(VLOOKUP(DO206,'Начисление очков 2023'!$AA$4:$AB$69,2,FALSE),0)</f>
        <v>0</v>
      </c>
      <c r="DQ206" s="32" t="s">
        <v>572</v>
      </c>
      <c r="DR206" s="31">
        <f>IFERROR(VLOOKUP(DQ206,'Начисление очков 2023'!$AA$4:$AB$69,2,FALSE),0)</f>
        <v>0</v>
      </c>
      <c r="DS206" s="6"/>
      <c r="DT206" s="28">
        <f>IFERROR(VLOOKUP(DS206,'Начисление очков 2023'!$AA$4:$AB$69,2,FALSE),0)</f>
        <v>0</v>
      </c>
      <c r="DU206" s="32" t="s">
        <v>572</v>
      </c>
      <c r="DV206" s="31">
        <f>IFERROR(VLOOKUP(DU206,'Начисление очков 2023'!$AF$4:$AG$69,2,FALSE),0)</f>
        <v>0</v>
      </c>
      <c r="DW206" s="6"/>
      <c r="DX206" s="28">
        <f>IFERROR(VLOOKUP(DW206,'Начисление очков 2023'!$AA$4:$AB$69,2,FALSE),0)</f>
        <v>0</v>
      </c>
      <c r="DY206" s="32"/>
      <c r="DZ206" s="31">
        <f>IFERROR(VLOOKUP(DY206,'Начисление очков 2023'!$B$4:$C$69,2,FALSE),0)</f>
        <v>0</v>
      </c>
      <c r="EA206" s="6"/>
      <c r="EB206" s="28">
        <f>IFERROR(VLOOKUP(EA206,'Начисление очков 2023'!$AA$4:$AB$69,2,FALSE),0)</f>
        <v>0</v>
      </c>
      <c r="EC206" s="32"/>
      <c r="ED206" s="31">
        <f>IFERROR(VLOOKUP(EC206,'Начисление очков 2023'!$V$4:$W$69,2,FALSE),0)</f>
        <v>0</v>
      </c>
      <c r="EE206" s="6"/>
      <c r="EF206" s="28">
        <f>IFERROR(VLOOKUP(EE206,'Начисление очков 2023'!$AA$4:$AB$69,2,FALSE),0)</f>
        <v>0</v>
      </c>
      <c r="EG206" s="32"/>
      <c r="EH206" s="31">
        <f>IFERROR(VLOOKUP(EG206,'Начисление очков 2023'!$AA$4:$AB$69,2,FALSE),0)</f>
        <v>0</v>
      </c>
      <c r="EI206" s="6"/>
      <c r="EJ206" s="28">
        <f>IFERROR(VLOOKUP(EI206,'Начисление очков 2023'!$G$4:$H$69,2,FALSE),0)</f>
        <v>0</v>
      </c>
      <c r="EK206" s="32"/>
      <c r="EL206" s="31">
        <f>IFERROR(VLOOKUP(EK206,'Начисление очков 2023'!$V$4:$W$69,2,FALSE),0)</f>
        <v>0</v>
      </c>
      <c r="EM206" s="6"/>
      <c r="EN206" s="28">
        <f>IFERROR(VLOOKUP(EM206,'Начисление очков 2023'!$B$4:$C$101,2,FALSE),0)</f>
        <v>0</v>
      </c>
      <c r="EO206" s="32"/>
      <c r="EP206" s="31">
        <f>IFERROR(VLOOKUP(EO206,'Начисление очков 2023'!$AA$4:$AB$69,2,FALSE),0)</f>
        <v>0</v>
      </c>
      <c r="EQ206" s="6"/>
      <c r="ER206" s="28">
        <f>IFERROR(VLOOKUP(EQ206,'Начисление очков 2023'!$AF$4:$AG$69,2,FALSE),0)</f>
        <v>0</v>
      </c>
      <c r="ES206" s="32"/>
      <c r="ET206" s="31">
        <f>IFERROR(VLOOKUP(ES206,'Начисление очков 2023'!$B$4:$C$101,2,FALSE),0)</f>
        <v>0</v>
      </c>
      <c r="EU206" s="6"/>
      <c r="EV206" s="28">
        <f>IFERROR(VLOOKUP(EU206,'Начисление очков 2023'!$G$4:$H$69,2,FALSE),0)</f>
        <v>0</v>
      </c>
      <c r="EW206" s="32"/>
      <c r="EX206" s="31">
        <f>IFERROR(VLOOKUP(EW206,'Начисление очков 2023'!$AF$4:$AG$69,2,FALSE),0)</f>
        <v>0</v>
      </c>
      <c r="EY206" s="6"/>
      <c r="EZ206" s="28">
        <f>IFERROR(VLOOKUP(EY206,'Начисление очков 2023'!$AA$4:$AB$69,2,FALSE),0)</f>
        <v>0</v>
      </c>
      <c r="FA206" s="32"/>
      <c r="FB206" s="31">
        <f>IFERROR(VLOOKUP(FA206,'Начисление очков 2023'!$L$4:$M$69,2,FALSE),0)</f>
        <v>0</v>
      </c>
      <c r="FC206" s="6"/>
      <c r="FD206" s="28">
        <f>IFERROR(VLOOKUP(FC206,'Начисление очков 2023'!$AF$4:$AG$69,2,FALSE),0)</f>
        <v>0</v>
      </c>
      <c r="FE206" s="32"/>
      <c r="FF206" s="31">
        <f>IFERROR(VLOOKUP(FE206,'Начисление очков 2023'!$AA$4:$AB$69,2,FALSE),0)</f>
        <v>0</v>
      </c>
      <c r="FG206" s="6"/>
      <c r="FH206" s="28">
        <f>IFERROR(VLOOKUP(FG206,'Начисление очков 2023'!$G$4:$H$69,2,FALSE),0)</f>
        <v>0</v>
      </c>
      <c r="FI206" s="32"/>
      <c r="FJ206" s="31">
        <f>IFERROR(VLOOKUP(FI206,'Начисление очков 2023'!$AA$4:$AB$69,2,FALSE),0)</f>
        <v>0</v>
      </c>
      <c r="FK206" s="6"/>
      <c r="FL206" s="28">
        <f>IFERROR(VLOOKUP(FK206,'Начисление очков 2023'!$AA$4:$AB$69,2,FALSE),0)</f>
        <v>0</v>
      </c>
      <c r="FM206" s="32"/>
      <c r="FN206" s="31">
        <f>IFERROR(VLOOKUP(FM206,'Начисление очков 2023'!$AA$4:$AB$69,2,FALSE),0)</f>
        <v>0</v>
      </c>
      <c r="FO206" s="6"/>
      <c r="FP206" s="28">
        <f>IFERROR(VLOOKUP(FO206,'Начисление очков 2023'!$AF$4:$AG$69,2,FALSE),0)</f>
        <v>0</v>
      </c>
      <c r="FQ206" s="109">
        <v>211</v>
      </c>
      <c r="FR206" s="110" t="s">
        <v>563</v>
      </c>
      <c r="FS206" s="110"/>
      <c r="FT206" s="109">
        <v>3</v>
      </c>
      <c r="FU206" s="111"/>
      <c r="FV206" s="108">
        <v>30</v>
      </c>
      <c r="FW206" s="106">
        <v>0</v>
      </c>
      <c r="FX206" s="107" t="s">
        <v>563</v>
      </c>
      <c r="FY206" s="108">
        <v>30</v>
      </c>
      <c r="FZ206" s="127"/>
      <c r="GA206" s="121">
        <f>IFERROR(VLOOKUP(FZ206,'Начисление очков 2023'!$AA$4:$AB$69,2,FALSE),0)</f>
        <v>0</v>
      </c>
    </row>
    <row r="207" spans="1:183" ht="15.95" customHeight="1" x14ac:dyDescent="0.25">
      <c r="B207" s="6" t="str">
        <f>IFERROR(INDEX('Ласт турнир'!$A$1:$A$96,MATCH($D207,'Ласт турнир'!$B$1:$B$96,0)),"")</f>
        <v/>
      </c>
      <c r="D207" s="39" t="s">
        <v>534</v>
      </c>
      <c r="E207" s="40">
        <f>E206+1</f>
        <v>198</v>
      </c>
      <c r="F207" s="59" t="str">
        <f>IF(FQ207=0," ",IF(FQ207-E207=0," ",FQ207-E207))</f>
        <v xml:space="preserve"> </v>
      </c>
      <c r="G207" s="44"/>
      <c r="H207" s="54">
        <v>3</v>
      </c>
      <c r="I207" s="134"/>
      <c r="J207" s="139">
        <f>AB207+AP207+BB207+BN207+BR207+SUMPRODUCT(LARGE((T207,V207,X207,Z207,AD207,AF207,AH207,AJ207,AL207,AN207,AR207,AT207,AV207,AX207,AZ207,BD207,BF207,BH207,BJ207,BL207,BP207,BT207,BV207,BX207,BZ207,CB207,CD207,CF207,CH207,CJ207,CL207,CN207,CP207,CR207,CT207,CV207,CX207,CZ207,DB207,DD207,DF207,DH207,DJ207,DL207,DN207,DP207,DR207,DT207,DV207,DX207,DZ207,EB207,ED207,EF207,EH207,EJ207,EL207,EN207,EP207,ER207,ET207,EV207,EX207,EZ207,FB207,FD207,FF207,FH207,FJ207,FL207,FN207,FP207),{1,2,3,4,5,6,7,8}))</f>
        <v>37</v>
      </c>
      <c r="K207" s="135">
        <f>J207-FV207</f>
        <v>0</v>
      </c>
      <c r="L207" s="140" t="str">
        <f>IF(SUMIF(S207:FP207,"&lt;0")&lt;&gt;0,SUMIF(S207:FP207,"&lt;0")*(-1)," ")</f>
        <v xml:space="preserve"> </v>
      </c>
      <c r="M207" s="141">
        <f>T207+V207+X207+Z207+AB207+AD207+AF207+AH207+AJ207+AL207+AN207+AP207+AR207+AT207+AV207+AX207+AZ207+BB207+BD207+BF207+BH207+BJ207+BL207+BN207+BP207+BR207+BT207+BV207+BX207+BZ207+CB207+CD207+CF207+CH207+CJ207+CL207+CN207+CP207+CR207+CT207+CV207+CX207+CZ207+DB207+DD207+DF207+DH207+DJ207+DL207+DN207+DP207+DR207+DT207+DV207+DX207+DZ207+EB207+ED207+EF207+EH207+EJ207+EL207+EN207+EP207+ER207+ET207+EV207+EX207+EZ207+FB207+FD207+FF207+FH207+FJ207+FL207+FN207+FP207</f>
        <v>40</v>
      </c>
      <c r="N207" s="135">
        <f>M207-FY207</f>
        <v>0</v>
      </c>
      <c r="O207" s="136">
        <f>ROUNDUP(COUNTIF(S207:FP207,"&gt; 0")/2,0)</f>
        <v>10</v>
      </c>
      <c r="P207" s="142">
        <f>IF(O207=0,"-",IF(O207-R207&gt;8,J207/(8+R207),J207/O207))</f>
        <v>4.625</v>
      </c>
      <c r="Q207" s="145">
        <f>IF(OR(M207=0,O207=0),"-",M207/O207)</f>
        <v>4</v>
      </c>
      <c r="R207" s="150">
        <f>+IF(AA207="",0,1)+IF(AO207="",0,1)++IF(BA207="",0,1)+IF(BM207="",0,1)+IF(BQ207="",0,1)</f>
        <v>0</v>
      </c>
      <c r="S207" s="6" t="s">
        <v>572</v>
      </c>
      <c r="T207" s="28">
        <f>IFERROR(VLOOKUP(S207,'Начисление очков 2024'!$AA$4:$AB$69,2,FALSE),0)</f>
        <v>0</v>
      </c>
      <c r="U207" s="32" t="s">
        <v>572</v>
      </c>
      <c r="V207" s="31">
        <f>IFERROR(VLOOKUP(U207,'Начисление очков 2024'!$AA$4:$AB$69,2,FALSE),0)</f>
        <v>0</v>
      </c>
      <c r="W207" s="6" t="s">
        <v>572</v>
      </c>
      <c r="X207" s="28">
        <f>IFERROR(VLOOKUP(W207,'Начисление очков 2024'!$L$4:$M$69,2,FALSE),0)</f>
        <v>0</v>
      </c>
      <c r="Y207" s="32" t="s">
        <v>572</v>
      </c>
      <c r="Z207" s="31">
        <f>IFERROR(VLOOKUP(Y207,'Начисление очков 2024'!$AA$4:$AB$69,2,FALSE),0)</f>
        <v>0</v>
      </c>
      <c r="AA207" s="6" t="s">
        <v>572</v>
      </c>
      <c r="AB207" s="28">
        <f>ROUND(IFERROR(VLOOKUP(AA207,'Начисление очков 2024'!$L$4:$M$69,2,FALSE),0)/4,0)</f>
        <v>0</v>
      </c>
      <c r="AC207" s="32" t="s">
        <v>572</v>
      </c>
      <c r="AD207" s="31">
        <f>IFERROR(VLOOKUP(AC207,'Начисление очков 2024'!$AA$4:$AB$69,2,FALSE),0)</f>
        <v>0</v>
      </c>
      <c r="AE207" s="6" t="s">
        <v>572</v>
      </c>
      <c r="AF207" s="28">
        <f>IFERROR(VLOOKUP(AE207,'Начисление очков 2024'!$AA$4:$AB$69,2,FALSE),0)</f>
        <v>0</v>
      </c>
      <c r="AG207" s="32">
        <v>48</v>
      </c>
      <c r="AH207" s="31">
        <f>IFERROR(VLOOKUP(AG207,'Начисление очков 2024'!$Q$4:$R$69,2,FALSE),0)</f>
        <v>3</v>
      </c>
      <c r="AI207" s="6" t="s">
        <v>572</v>
      </c>
      <c r="AJ207" s="28">
        <f>IFERROR(VLOOKUP(AI207,'Начисление очков 2024'!$AA$4:$AB$69,2,FALSE),0)</f>
        <v>0</v>
      </c>
      <c r="AK207" s="32" t="s">
        <v>572</v>
      </c>
      <c r="AL207" s="31">
        <f>IFERROR(VLOOKUP(AK207,'Начисление очков 2024'!$AA$4:$AB$69,2,FALSE),0)</f>
        <v>0</v>
      </c>
      <c r="AM207" s="6">
        <v>9</v>
      </c>
      <c r="AN207" s="28">
        <f>IFERROR(VLOOKUP(AM207,'Начисление очков 2023'!$AF$4:$AG$69,2,FALSE),0)</f>
        <v>7</v>
      </c>
      <c r="AO207" s="32" t="s">
        <v>572</v>
      </c>
      <c r="AP207" s="31">
        <f>ROUND(IFERROR(VLOOKUP(AO207,'Начисление очков 2024'!$G$4:$H$69,2,FALSE),0)/4,0)</f>
        <v>0</v>
      </c>
      <c r="AQ207" s="6" t="s">
        <v>572</v>
      </c>
      <c r="AR207" s="28">
        <f>IFERROR(VLOOKUP(AQ207,'Начисление очков 2024'!$AA$4:$AB$69,2,FALSE),0)</f>
        <v>0</v>
      </c>
      <c r="AS207" s="32" t="s">
        <v>572</v>
      </c>
      <c r="AT207" s="31">
        <f>IFERROR(VLOOKUP(AS207,'Начисление очков 2024'!$G$4:$H$69,2,FALSE),0)</f>
        <v>0</v>
      </c>
      <c r="AU207" s="6" t="s">
        <v>572</v>
      </c>
      <c r="AV207" s="28">
        <f>IFERROR(VLOOKUP(AU207,'Начисление очков 2023'!$V$4:$W$69,2,FALSE),0)</f>
        <v>0</v>
      </c>
      <c r="AW207" s="32" t="s">
        <v>572</v>
      </c>
      <c r="AX207" s="31">
        <f>IFERROR(VLOOKUP(AW207,'Начисление очков 2024'!$Q$4:$R$69,2,FALSE),0)</f>
        <v>0</v>
      </c>
      <c r="AY207" s="6" t="s">
        <v>572</v>
      </c>
      <c r="AZ207" s="28">
        <f>IFERROR(VLOOKUP(AY207,'Начисление очков 2024'!$AA$4:$AB$69,2,FALSE),0)</f>
        <v>0</v>
      </c>
      <c r="BA207" s="32" t="s">
        <v>572</v>
      </c>
      <c r="BB207" s="31">
        <f>ROUND(IFERROR(VLOOKUP(BA207,'Начисление очков 2024'!$G$4:$H$69,2,FALSE),0)/4,0)</f>
        <v>0</v>
      </c>
      <c r="BC207" s="6" t="s">
        <v>572</v>
      </c>
      <c r="BD207" s="28">
        <f>IFERROR(VLOOKUP(BC207,'Начисление очков 2023'!$AA$4:$AB$69,2,FALSE),0)</f>
        <v>0</v>
      </c>
      <c r="BE207" s="32" t="s">
        <v>572</v>
      </c>
      <c r="BF207" s="31">
        <f>IFERROR(VLOOKUP(BE207,'Начисление очков 2024'!$G$4:$H$69,2,FALSE),0)</f>
        <v>0</v>
      </c>
      <c r="BG207" s="6" t="s">
        <v>572</v>
      </c>
      <c r="BH207" s="28">
        <f>IFERROR(VLOOKUP(BG207,'Начисление очков 2024'!$Q$4:$R$69,2,FALSE),0)</f>
        <v>0</v>
      </c>
      <c r="BI207" s="32" t="s">
        <v>572</v>
      </c>
      <c r="BJ207" s="31">
        <f>IFERROR(VLOOKUP(BI207,'Начисление очков 2024'!$AA$4:$AB$69,2,FALSE),0)</f>
        <v>0</v>
      </c>
      <c r="BK207" s="6" t="s">
        <v>572</v>
      </c>
      <c r="BL207" s="28">
        <f>IFERROR(VLOOKUP(BK207,'Начисление очков 2023'!$V$4:$W$69,2,FALSE),0)</f>
        <v>0</v>
      </c>
      <c r="BM207" s="32" t="s">
        <v>572</v>
      </c>
      <c r="BN207" s="31">
        <f>ROUND(IFERROR(VLOOKUP(BM207,'Начисление очков 2023'!$L$4:$M$69,2,FALSE),0)/4,0)</f>
        <v>0</v>
      </c>
      <c r="BO207" s="6" t="s">
        <v>572</v>
      </c>
      <c r="BP207" s="28">
        <f>IFERROR(VLOOKUP(BO207,'Начисление очков 2023'!$AA$4:$AB$69,2,FALSE),0)</f>
        <v>0</v>
      </c>
      <c r="BQ207" s="32" t="s">
        <v>572</v>
      </c>
      <c r="BR207" s="31">
        <f>ROUND(IFERROR(VLOOKUP(BQ207,'Начисление очков 2023'!$L$4:$M$69,2,FALSE),0)/4,0)</f>
        <v>0</v>
      </c>
      <c r="BS207" s="6" t="s">
        <v>572</v>
      </c>
      <c r="BT207" s="28">
        <f>IFERROR(VLOOKUP(BS207,'Начисление очков 2023'!$AA$4:$AB$69,2,FALSE),0)</f>
        <v>0</v>
      </c>
      <c r="BU207" s="32" t="s">
        <v>572</v>
      </c>
      <c r="BV207" s="31">
        <f>IFERROR(VLOOKUP(BU207,'Начисление очков 2023'!$L$4:$M$69,2,FALSE),0)</f>
        <v>0</v>
      </c>
      <c r="BW207" s="6" t="s">
        <v>572</v>
      </c>
      <c r="BX207" s="28">
        <f>IFERROR(VLOOKUP(BW207,'Начисление очков 2023'!$AA$4:$AB$69,2,FALSE),0)</f>
        <v>0</v>
      </c>
      <c r="BY207" s="32" t="s">
        <v>572</v>
      </c>
      <c r="BZ207" s="31">
        <f>IFERROR(VLOOKUP(BY207,'Начисление очков 2023'!$AF$4:$AG$69,2,FALSE),0)</f>
        <v>0</v>
      </c>
      <c r="CA207" s="6" t="s">
        <v>572</v>
      </c>
      <c r="CB207" s="28">
        <f>IFERROR(VLOOKUP(CA207,'Начисление очков 2023'!$V$4:$W$69,2,FALSE),0)</f>
        <v>0</v>
      </c>
      <c r="CC207" s="32" t="s">
        <v>572</v>
      </c>
      <c r="CD207" s="31">
        <f>IFERROR(VLOOKUP(CC207,'Начисление очков 2023'!$AA$4:$AB$69,2,FALSE),0)</f>
        <v>0</v>
      </c>
      <c r="CE207" s="47"/>
      <c r="CF207" s="46"/>
      <c r="CG207" s="32" t="s">
        <v>572</v>
      </c>
      <c r="CH207" s="31">
        <f>IFERROR(VLOOKUP(CG207,'Начисление очков 2023'!$AA$4:$AB$69,2,FALSE),0)</f>
        <v>0</v>
      </c>
      <c r="CI207" s="6" t="s">
        <v>572</v>
      </c>
      <c r="CJ207" s="28">
        <f>IFERROR(VLOOKUP(CI207,'Начисление очков 2023_1'!$B$4:$C$117,2,FALSE),0)</f>
        <v>0</v>
      </c>
      <c r="CK207" s="32">
        <v>32</v>
      </c>
      <c r="CL207" s="31">
        <f>IFERROR(VLOOKUP(CK207,'Начисление очков 2023'!$V$4:$W$69,2,FALSE),0)</f>
        <v>5</v>
      </c>
      <c r="CM207" s="6" t="s">
        <v>572</v>
      </c>
      <c r="CN207" s="28">
        <f>IFERROR(VLOOKUP(CM207,'Начисление очков 2023'!$AF$4:$AG$69,2,FALSE),0)</f>
        <v>0</v>
      </c>
      <c r="CO207" s="32" t="s">
        <v>572</v>
      </c>
      <c r="CP207" s="31">
        <f>IFERROR(VLOOKUP(CO207,'Начисление очков 2023'!$G$4:$H$69,2,FALSE),0)</f>
        <v>0</v>
      </c>
      <c r="CQ207" s="6" t="s">
        <v>572</v>
      </c>
      <c r="CR207" s="28">
        <f>IFERROR(VLOOKUP(CQ207,'Начисление очков 2023'!$AA$4:$AB$69,2,FALSE),0)</f>
        <v>0</v>
      </c>
      <c r="CS207" s="32" t="s">
        <v>572</v>
      </c>
      <c r="CT207" s="31">
        <f>IFERROR(VLOOKUP(CS207,'Начисление очков 2023'!$Q$4:$R$69,2,FALSE),0)</f>
        <v>0</v>
      </c>
      <c r="CU207" s="6" t="s">
        <v>572</v>
      </c>
      <c r="CV207" s="28">
        <f>IFERROR(VLOOKUP(CU207,'Начисление очков 2023'!$AF$4:$AG$69,2,FALSE),0)</f>
        <v>0</v>
      </c>
      <c r="CW207" s="32" t="s">
        <v>572</v>
      </c>
      <c r="CX207" s="31">
        <f>IFERROR(VLOOKUP(CW207,'Начисление очков 2023'!$AA$4:$AB$69,2,FALSE),0)</f>
        <v>0</v>
      </c>
      <c r="CY207" s="6" t="s">
        <v>572</v>
      </c>
      <c r="CZ207" s="28">
        <f>IFERROR(VLOOKUP(CY207,'Начисление очков 2023'!$AA$4:$AB$69,2,FALSE),0)</f>
        <v>0</v>
      </c>
      <c r="DA207" s="32" t="s">
        <v>572</v>
      </c>
      <c r="DB207" s="31">
        <f>IFERROR(VLOOKUP(DA207,'Начисление очков 2023'!$L$4:$M$69,2,FALSE),0)</f>
        <v>0</v>
      </c>
      <c r="DC207" s="6" t="s">
        <v>572</v>
      </c>
      <c r="DD207" s="28">
        <f>IFERROR(VLOOKUP(DC207,'Начисление очков 2023'!$L$4:$M$69,2,FALSE),0)</f>
        <v>0</v>
      </c>
      <c r="DE207" s="32" t="s">
        <v>572</v>
      </c>
      <c r="DF207" s="31">
        <f>IFERROR(VLOOKUP(DE207,'Начисление очков 2023'!$G$4:$H$69,2,FALSE),0)</f>
        <v>0</v>
      </c>
      <c r="DG207" s="6">
        <v>32</v>
      </c>
      <c r="DH207" s="28">
        <f>IFERROR(VLOOKUP(DG207,'Начисление очков 2023'!$AA$4:$AB$69,2,FALSE),0)</f>
        <v>2</v>
      </c>
      <c r="DI207" s="32">
        <v>32</v>
      </c>
      <c r="DJ207" s="31">
        <f>IFERROR(VLOOKUP(DI207,'Начисление очков 2023'!$AF$4:$AG$69,2,FALSE),0)</f>
        <v>1</v>
      </c>
      <c r="DK207" s="6" t="s">
        <v>572</v>
      </c>
      <c r="DL207" s="28">
        <f>IFERROR(VLOOKUP(DK207,'Начисление очков 2023'!$V$4:$W$69,2,FALSE),0)</f>
        <v>0</v>
      </c>
      <c r="DM207" s="32" t="s">
        <v>572</v>
      </c>
      <c r="DN207" s="31">
        <f>IFERROR(VLOOKUP(DM207,'Начисление очков 2023'!$Q$4:$R$69,2,FALSE),0)</f>
        <v>0</v>
      </c>
      <c r="DO207" s="6" t="s">
        <v>572</v>
      </c>
      <c r="DP207" s="28">
        <f>IFERROR(VLOOKUP(DO207,'Начисление очков 2023'!$AA$4:$AB$69,2,FALSE),0)</f>
        <v>0</v>
      </c>
      <c r="DQ207" s="32" t="s">
        <v>572</v>
      </c>
      <c r="DR207" s="31">
        <f>IFERROR(VLOOKUP(DQ207,'Начисление очков 2023'!$AA$4:$AB$69,2,FALSE),0)</f>
        <v>0</v>
      </c>
      <c r="DS207" s="6">
        <v>16</v>
      </c>
      <c r="DT207" s="28">
        <f>IFERROR(VLOOKUP(DS207,'Начисление очков 2023'!$AA$4:$AB$69,2,FALSE),0)</f>
        <v>7</v>
      </c>
      <c r="DU207" s="32">
        <v>20</v>
      </c>
      <c r="DV207" s="31">
        <f>IFERROR(VLOOKUP(DU207,'Начисление очков 2023'!$AF$4:$AG$69,2,FALSE),0)</f>
        <v>2</v>
      </c>
      <c r="DW207" s="6" t="s">
        <v>572</v>
      </c>
      <c r="DX207" s="28">
        <f>IFERROR(VLOOKUP(DW207,'Начисление очков 2023'!$AA$4:$AB$69,2,FALSE),0)</f>
        <v>0</v>
      </c>
      <c r="DY207" s="32" t="s">
        <v>572</v>
      </c>
      <c r="DZ207" s="31">
        <f>IFERROR(VLOOKUP(DY207,'Начисление очков 2023'!$B$4:$C$69,2,FALSE),0)</f>
        <v>0</v>
      </c>
      <c r="EA207" s="6" t="s">
        <v>572</v>
      </c>
      <c r="EB207" s="28">
        <f>IFERROR(VLOOKUP(EA207,'Начисление очков 2023'!$AA$4:$AB$69,2,FALSE),0)</f>
        <v>0</v>
      </c>
      <c r="EC207" s="32" t="s">
        <v>572</v>
      </c>
      <c r="ED207" s="31">
        <f>IFERROR(VLOOKUP(EC207,'Начисление очков 2023'!$V$4:$W$69,2,FALSE),0)</f>
        <v>0</v>
      </c>
      <c r="EE207" s="6" t="s">
        <v>572</v>
      </c>
      <c r="EF207" s="28">
        <f>IFERROR(VLOOKUP(EE207,'Начисление очков 2023'!$AA$4:$AB$69,2,FALSE),0)</f>
        <v>0</v>
      </c>
      <c r="EG207" s="32" t="s">
        <v>572</v>
      </c>
      <c r="EH207" s="31">
        <f>IFERROR(VLOOKUP(EG207,'Начисление очков 2023'!$AA$4:$AB$69,2,FALSE),0)</f>
        <v>0</v>
      </c>
      <c r="EI207" s="6" t="s">
        <v>572</v>
      </c>
      <c r="EJ207" s="28">
        <f>IFERROR(VLOOKUP(EI207,'Начисление очков 2023'!$G$4:$H$69,2,FALSE),0)</f>
        <v>0</v>
      </c>
      <c r="EK207" s="32" t="s">
        <v>572</v>
      </c>
      <c r="EL207" s="31">
        <f>IFERROR(VLOOKUP(EK207,'Начисление очков 2023'!$V$4:$W$69,2,FALSE),0)</f>
        <v>0</v>
      </c>
      <c r="EM207" s="6" t="s">
        <v>572</v>
      </c>
      <c r="EN207" s="28">
        <f>IFERROR(VLOOKUP(EM207,'Начисление очков 2023'!$B$4:$C$101,2,FALSE),0)</f>
        <v>0</v>
      </c>
      <c r="EO207" s="32" t="s">
        <v>572</v>
      </c>
      <c r="EP207" s="31">
        <f>IFERROR(VLOOKUP(EO207,'Начисление очков 2023'!$AA$4:$AB$69,2,FALSE),0)</f>
        <v>0</v>
      </c>
      <c r="EQ207" s="6" t="s">
        <v>572</v>
      </c>
      <c r="ER207" s="28">
        <f>IFERROR(VLOOKUP(EQ207,'Начисление очков 2023'!$AF$4:$AG$69,2,FALSE),0)</f>
        <v>0</v>
      </c>
      <c r="ES207" s="32" t="s">
        <v>572</v>
      </c>
      <c r="ET207" s="31">
        <f>IFERROR(VLOOKUP(ES207,'Начисление очков 2023'!$B$4:$C$101,2,FALSE),0)</f>
        <v>0</v>
      </c>
      <c r="EU207" s="6" t="s">
        <v>572</v>
      </c>
      <c r="EV207" s="28">
        <f>IFERROR(VLOOKUP(EU207,'Начисление очков 2023'!$G$4:$H$69,2,FALSE),0)</f>
        <v>0</v>
      </c>
      <c r="EW207" s="32">
        <v>32</v>
      </c>
      <c r="EX207" s="31">
        <f>IFERROR(VLOOKUP(EW207,'Начисление очков 2023'!$AA$4:$AB$69,2,FALSE),0)</f>
        <v>2</v>
      </c>
      <c r="EY207" s="6" t="s">
        <v>572</v>
      </c>
      <c r="EZ207" s="28">
        <f>IFERROR(VLOOKUP(EY207,'Начисление очков 2023'!$AA$4:$AB$69,2,FALSE),0)</f>
        <v>0</v>
      </c>
      <c r="FA207" s="32" t="s">
        <v>572</v>
      </c>
      <c r="FB207" s="31">
        <f>IFERROR(VLOOKUP(FA207,'Начисление очков 2023'!$L$4:$M$69,2,FALSE),0)</f>
        <v>0</v>
      </c>
      <c r="FC207" s="6">
        <v>16</v>
      </c>
      <c r="FD207" s="28">
        <f>IFERROR(VLOOKUP(FC207,'Начисление очков 2023'!$AF$4:$AG$69,2,FALSE),0)</f>
        <v>4</v>
      </c>
      <c r="FE207" s="32" t="s">
        <v>572</v>
      </c>
      <c r="FF207" s="31">
        <f>IFERROR(VLOOKUP(FE207,'Начисление очков 2023'!$AA$4:$AB$69,2,FALSE),0)</f>
        <v>0</v>
      </c>
      <c r="FG207" s="6" t="s">
        <v>572</v>
      </c>
      <c r="FH207" s="28">
        <f>IFERROR(VLOOKUP(FG207,'Начисление очков 2023'!$G$4:$H$69,2,FALSE),0)</f>
        <v>0</v>
      </c>
      <c r="FI207" s="32" t="s">
        <v>572</v>
      </c>
      <c r="FJ207" s="31">
        <f>IFERROR(VLOOKUP(FI207,'Начисление очков 2023'!$AA$4:$AB$69,2,FALSE),0)</f>
        <v>0</v>
      </c>
      <c r="FK207" s="6" t="s">
        <v>572</v>
      </c>
      <c r="FL207" s="28">
        <f>IFERROR(VLOOKUP(FK207,'Начисление очков 2023'!$AA$4:$AB$69,2,FALSE),0)</f>
        <v>0</v>
      </c>
      <c r="FM207" s="32" t="s">
        <v>572</v>
      </c>
      <c r="FN207" s="31">
        <f>IFERROR(VLOOKUP(FM207,'Начисление очков 2023'!$AA$4:$AB$69,2,FALSE),0)</f>
        <v>0</v>
      </c>
      <c r="FO207" s="6">
        <v>8</v>
      </c>
      <c r="FP207" s="28">
        <f>IFERROR(VLOOKUP(FO207,'Начисление очков 2023'!$AF$4:$AG$69,2,FALSE),0)</f>
        <v>7</v>
      </c>
      <c r="FQ207" s="109">
        <v>198</v>
      </c>
      <c r="FR207" s="110" t="s">
        <v>563</v>
      </c>
      <c r="FS207" s="110"/>
      <c r="FT207" s="109">
        <v>3</v>
      </c>
      <c r="FU207" s="111"/>
      <c r="FV207" s="108">
        <v>37</v>
      </c>
      <c r="FW207" s="106">
        <v>0</v>
      </c>
      <c r="FX207" s="107" t="s">
        <v>563</v>
      </c>
      <c r="FY207" s="108">
        <v>40</v>
      </c>
      <c r="FZ207" s="127" t="s">
        <v>572</v>
      </c>
      <c r="GA207" s="121">
        <f>IFERROR(VLOOKUP(FZ207,'Начисление очков 2023'!$AA$4:$AB$69,2,FALSE),0)</f>
        <v>0</v>
      </c>
    </row>
    <row r="208" spans="1:183" ht="15.95" customHeight="1" x14ac:dyDescent="0.25">
      <c r="B208" s="6" t="str">
        <f>IFERROR(INDEX('Ласт турнир'!$A$1:$A$96,MATCH($D208,'Ласт турнир'!$B$1:$B$96,0)),"")</f>
        <v/>
      </c>
      <c r="D208" s="39" t="s">
        <v>593</v>
      </c>
      <c r="E208" s="40">
        <f>E207+1</f>
        <v>199</v>
      </c>
      <c r="F208" s="59">
        <f>IF(FQ208=0," ",IF(FQ208-E208=0," ",FQ208-E208))</f>
        <v>-9</v>
      </c>
      <c r="G208" s="44"/>
      <c r="H208" s="54">
        <v>3</v>
      </c>
      <c r="I208" s="134"/>
      <c r="J208" s="139">
        <f>AB208+AP208+BB208+BN208+BR208+SUMPRODUCT(LARGE((T208,V208,X208,Z208,AD208,AF208,AH208,AJ208,AL208,AN208,AR208,AT208,AV208,AX208,AZ208,BD208,BF208,BH208,BJ208,BL208,BP208,BT208,BV208,BX208,BZ208,CB208,CD208,CF208,CH208,CJ208,CL208,CN208,CP208,CR208,CT208,CV208,CX208,CZ208,DB208,DD208,DF208,DH208,DJ208,DL208,DN208,DP208,DR208,DT208,DV208,DX208,DZ208,EB208,ED208,EF208,EH208,EJ208,EL208,EN208,EP208,ER208,ET208,EV208,EX208,EZ208,FB208,FD208,FF208,FH208,FJ208,FL208,FN208,FP208),{1,2,3,4,5,6,7,8}))</f>
        <v>37</v>
      </c>
      <c r="K208" s="135">
        <f>J208-FV208</f>
        <v>-4</v>
      </c>
      <c r="L208" s="140" t="str">
        <f>IF(SUMIF(S208:FP208,"&lt;0")&lt;&gt;0,SUMIF(S208:FP208,"&lt;0")*(-1)," ")</f>
        <v xml:space="preserve"> </v>
      </c>
      <c r="M208" s="141">
        <f>T208+V208+X208+Z208+AB208+AD208+AF208+AH208+AJ208+AL208+AN208+AP208+AR208+AT208+AV208+AX208+AZ208+BB208+BD208+BF208+BH208+BJ208+BL208+BN208+BP208+BR208+BT208+BV208+BX208+BZ208+CB208+CD208+CF208+CH208+CJ208+CL208+CN208+CP208+CR208+CT208+CV208+CX208+CZ208+DB208+DD208+DF208+DH208+DJ208+DL208+DN208+DP208+DR208+DT208+DV208+DX208+DZ208+EB208+ED208+EF208+EH208+EJ208+EL208+EN208+EP208+ER208+ET208+EV208+EX208+EZ208+FB208+FD208+FF208+FH208+FJ208+FL208+FN208+FP208</f>
        <v>37</v>
      </c>
      <c r="N208" s="135">
        <f>M208-FY208</f>
        <v>-6</v>
      </c>
      <c r="O208" s="136">
        <f>ROUNDUP(COUNTIF(S208:FP208,"&gt; 0")/2,0)</f>
        <v>9</v>
      </c>
      <c r="P208" s="142">
        <f>IF(O208=0,"-",IF(O208-R208&gt;8,J208/(8+R208),J208/O208))</f>
        <v>4.1111111111111107</v>
      </c>
      <c r="Q208" s="145">
        <f>IF(OR(M208=0,O208=0),"-",M208/O208)</f>
        <v>4.1111111111111107</v>
      </c>
      <c r="R208" s="150">
        <f>+IF(AA208="",0,1)+IF(AO208="",0,1)++IF(BA208="",0,1)+IF(BM208="",0,1)+IF(BQ208="",0,1)</f>
        <v>1</v>
      </c>
      <c r="S208" s="6" t="s">
        <v>572</v>
      </c>
      <c r="T208" s="28">
        <f>IFERROR(VLOOKUP(S208,'Начисление очков 2024'!$AA$4:$AB$69,2,FALSE),0)</f>
        <v>0</v>
      </c>
      <c r="U208" s="32" t="s">
        <v>572</v>
      </c>
      <c r="V208" s="31">
        <f>IFERROR(VLOOKUP(U208,'Начисление очков 2024'!$AA$4:$AB$69,2,FALSE),0)</f>
        <v>0</v>
      </c>
      <c r="W208" s="6" t="s">
        <v>572</v>
      </c>
      <c r="X208" s="28">
        <f>IFERROR(VLOOKUP(W208,'Начисление очков 2024'!$L$4:$M$69,2,FALSE),0)</f>
        <v>0</v>
      </c>
      <c r="Y208" s="32" t="s">
        <v>572</v>
      </c>
      <c r="Z208" s="31">
        <f>IFERROR(VLOOKUP(Y208,'Начисление очков 2024'!$AA$4:$AB$69,2,FALSE),0)</f>
        <v>0</v>
      </c>
      <c r="AA208" s="6">
        <v>32</v>
      </c>
      <c r="AB208" s="28">
        <f>ROUND(IFERROR(VLOOKUP(AA208,'Начисление очков 2024'!$L$4:$M$69,2,FALSE),0)/4,0)</f>
        <v>3</v>
      </c>
      <c r="AC208" s="32" t="s">
        <v>572</v>
      </c>
      <c r="AD208" s="31">
        <f>IFERROR(VLOOKUP(AC208,'Начисление очков 2024'!$AA$4:$AB$69,2,FALSE),0)</f>
        <v>0</v>
      </c>
      <c r="AE208" s="6" t="s">
        <v>572</v>
      </c>
      <c r="AF208" s="28">
        <f>IFERROR(VLOOKUP(AE208,'Начисление очков 2024'!$AA$4:$AB$69,2,FALSE),0)</f>
        <v>0</v>
      </c>
      <c r="AG208" s="32" t="s">
        <v>572</v>
      </c>
      <c r="AH208" s="31">
        <f>IFERROR(VLOOKUP(AG208,'Начисление очков 2024'!$Q$4:$R$69,2,FALSE),0)</f>
        <v>0</v>
      </c>
      <c r="AI208" s="6" t="s">
        <v>572</v>
      </c>
      <c r="AJ208" s="28">
        <f>IFERROR(VLOOKUP(AI208,'Начисление очков 2024'!$AA$4:$AB$69,2,FALSE),0)</f>
        <v>0</v>
      </c>
      <c r="AK208" s="32" t="s">
        <v>572</v>
      </c>
      <c r="AL208" s="31">
        <f>IFERROR(VLOOKUP(AK208,'Начисление очков 2024'!$AA$4:$AB$69,2,FALSE),0)</f>
        <v>0</v>
      </c>
      <c r="AM208" s="6" t="s">
        <v>572</v>
      </c>
      <c r="AN208" s="28">
        <f>IFERROR(VLOOKUP(AM208,'Начисление очков 2023'!$AF$4:$AG$69,2,FALSE),0)</f>
        <v>0</v>
      </c>
      <c r="AO208" s="32" t="s">
        <v>572</v>
      </c>
      <c r="AP208" s="31">
        <f>ROUND(IFERROR(VLOOKUP(AO208,'Начисление очков 2024'!$G$4:$H$69,2,FALSE),0)/4,0)</f>
        <v>0</v>
      </c>
      <c r="AQ208" s="6" t="s">
        <v>572</v>
      </c>
      <c r="AR208" s="28">
        <f>IFERROR(VLOOKUP(AQ208,'Начисление очков 2024'!$AA$4:$AB$69,2,FALSE),0)</f>
        <v>0</v>
      </c>
      <c r="AS208" s="32" t="s">
        <v>572</v>
      </c>
      <c r="AT208" s="31">
        <f>IFERROR(VLOOKUP(AS208,'Начисление очков 2024'!$G$4:$H$69,2,FALSE),0)</f>
        <v>0</v>
      </c>
      <c r="AU208" s="6" t="s">
        <v>572</v>
      </c>
      <c r="AV208" s="28">
        <f>IFERROR(VLOOKUP(AU208,'Начисление очков 2023'!$V$4:$W$69,2,FALSE),0)</f>
        <v>0</v>
      </c>
      <c r="AW208" s="32" t="s">
        <v>572</v>
      </c>
      <c r="AX208" s="31">
        <f>IFERROR(VLOOKUP(AW208,'Начисление очков 2024'!$Q$4:$R$69,2,FALSE),0)</f>
        <v>0</v>
      </c>
      <c r="AY208" s="6" t="s">
        <v>572</v>
      </c>
      <c r="AZ208" s="28">
        <f>IFERROR(VLOOKUP(AY208,'Начисление очков 2024'!$AA$4:$AB$69,2,FALSE),0)</f>
        <v>0</v>
      </c>
      <c r="BA208" s="32" t="s">
        <v>572</v>
      </c>
      <c r="BB208" s="31">
        <f>ROUND(IFERROR(VLOOKUP(BA208,'Начисление очков 2024'!$G$4:$H$69,2,FALSE),0)/4,0)</f>
        <v>0</v>
      </c>
      <c r="BC208" s="6" t="s">
        <v>572</v>
      </c>
      <c r="BD208" s="28">
        <f>IFERROR(VLOOKUP(BC208,'Начисление очков 2023'!$AA$4:$AB$69,2,FALSE),0)</f>
        <v>0</v>
      </c>
      <c r="BE208" s="32" t="s">
        <v>572</v>
      </c>
      <c r="BF208" s="31">
        <f>IFERROR(VLOOKUP(BE208,'Начисление очков 2024'!$G$4:$H$69,2,FALSE),0)</f>
        <v>0</v>
      </c>
      <c r="BG208" s="6" t="s">
        <v>572</v>
      </c>
      <c r="BH208" s="28">
        <f>IFERROR(VLOOKUP(BG208,'Начисление очков 2024'!$Q$4:$R$69,2,FALSE),0)</f>
        <v>0</v>
      </c>
      <c r="BI208" s="32" t="s">
        <v>572</v>
      </c>
      <c r="BJ208" s="31">
        <f>IFERROR(VLOOKUP(BI208,'Начисление очков 2024'!$AA$4:$AB$69,2,FALSE),0)</f>
        <v>0</v>
      </c>
      <c r="BK208" s="6" t="s">
        <v>572</v>
      </c>
      <c r="BL208" s="28">
        <f>IFERROR(VLOOKUP(BK208,'Начисление очков 2023'!$V$4:$W$69,2,FALSE),0)</f>
        <v>0</v>
      </c>
      <c r="BM208" s="32" t="s">
        <v>572</v>
      </c>
      <c r="BN208" s="31">
        <f>ROUND(IFERROR(VLOOKUP(BM208,'Начисление очков 2023'!$L$4:$M$69,2,FALSE),0)/4,0)</f>
        <v>0</v>
      </c>
      <c r="BO208" s="6" t="s">
        <v>572</v>
      </c>
      <c r="BP208" s="28">
        <f>IFERROR(VLOOKUP(BO208,'Начисление очков 2023'!$AA$4:$AB$69,2,FALSE),0)</f>
        <v>0</v>
      </c>
      <c r="BQ208" s="32" t="s">
        <v>572</v>
      </c>
      <c r="BR208" s="31">
        <f>ROUND(IFERROR(VLOOKUP(BQ208,'Начисление очков 2023'!$L$4:$M$69,2,FALSE),0)/4,0)</f>
        <v>0</v>
      </c>
      <c r="BS208" s="6" t="s">
        <v>572</v>
      </c>
      <c r="BT208" s="28">
        <f>IFERROR(VLOOKUP(BS208,'Начисление очков 2023'!$AA$4:$AB$69,2,FALSE),0)</f>
        <v>0</v>
      </c>
      <c r="BU208" s="32" t="s">
        <v>572</v>
      </c>
      <c r="BV208" s="31">
        <f>IFERROR(VLOOKUP(BU208,'Начисление очков 2023'!$L$4:$M$69,2,FALSE),0)</f>
        <v>0</v>
      </c>
      <c r="BW208" s="6" t="s">
        <v>572</v>
      </c>
      <c r="BX208" s="28">
        <f>IFERROR(VLOOKUP(BW208,'Начисление очков 2023'!$AA$4:$AB$69,2,FALSE),0)</f>
        <v>0</v>
      </c>
      <c r="BY208" s="32" t="s">
        <v>572</v>
      </c>
      <c r="BZ208" s="31">
        <f>IFERROR(VLOOKUP(BY208,'Начисление очков 2023'!$AF$4:$AG$69,2,FALSE),0)</f>
        <v>0</v>
      </c>
      <c r="CA208" s="6" t="s">
        <v>572</v>
      </c>
      <c r="CB208" s="28">
        <f>IFERROR(VLOOKUP(CA208,'Начисление очков 2023'!$V$4:$W$69,2,FALSE),0)</f>
        <v>0</v>
      </c>
      <c r="CC208" s="32" t="s">
        <v>572</v>
      </c>
      <c r="CD208" s="31">
        <f>IFERROR(VLOOKUP(CC208,'Начисление очков 2023'!$AA$4:$AB$69,2,FALSE),0)</f>
        <v>0</v>
      </c>
      <c r="CE208" s="47"/>
      <c r="CF208" s="46"/>
      <c r="CG208" s="32" t="s">
        <v>572</v>
      </c>
      <c r="CH208" s="31">
        <f>IFERROR(VLOOKUP(CG208,'Начисление очков 2023'!$AA$4:$AB$69,2,FALSE),0)</f>
        <v>0</v>
      </c>
      <c r="CI208" s="6" t="s">
        <v>572</v>
      </c>
      <c r="CJ208" s="28">
        <f>IFERROR(VLOOKUP(CI208,'Начисление очков 2023_1'!$B$4:$C$117,2,FALSE),0)</f>
        <v>0</v>
      </c>
      <c r="CK208" s="32" t="s">
        <v>572</v>
      </c>
      <c r="CL208" s="31">
        <f>IFERROR(VLOOKUP(CK208,'Начисление очков 2023'!$V$4:$W$69,2,FALSE),0)</f>
        <v>0</v>
      </c>
      <c r="CM208" s="6" t="s">
        <v>572</v>
      </c>
      <c r="CN208" s="28">
        <f>IFERROR(VLOOKUP(CM208,'Начисление очков 2023'!$AF$4:$AG$69,2,FALSE),0)</f>
        <v>0</v>
      </c>
      <c r="CO208" s="32" t="s">
        <v>572</v>
      </c>
      <c r="CP208" s="31">
        <f>IFERROR(VLOOKUP(CO208,'Начисление очков 2023'!$G$4:$H$69,2,FALSE),0)</f>
        <v>0</v>
      </c>
      <c r="CQ208" s="6" t="s">
        <v>572</v>
      </c>
      <c r="CR208" s="28">
        <f>IFERROR(VLOOKUP(CQ208,'Начисление очков 2023'!$AA$4:$AB$69,2,FALSE),0)</f>
        <v>0</v>
      </c>
      <c r="CS208" s="32" t="s">
        <v>572</v>
      </c>
      <c r="CT208" s="31">
        <f>IFERROR(VLOOKUP(CS208,'Начисление очков 2023'!$Q$4:$R$69,2,FALSE),0)</f>
        <v>0</v>
      </c>
      <c r="CU208" s="6">
        <v>8</v>
      </c>
      <c r="CV208" s="28">
        <f>IFERROR(VLOOKUP(CU208,'Начисление очков 2023'!$AF$4:$AG$69,2,FALSE),0)</f>
        <v>7</v>
      </c>
      <c r="CW208" s="32" t="s">
        <v>572</v>
      </c>
      <c r="CX208" s="31">
        <f>IFERROR(VLOOKUP(CW208,'Начисление очков 2023'!$AA$4:$AB$69,2,FALSE),0)</f>
        <v>0</v>
      </c>
      <c r="CY208" s="6">
        <v>32</v>
      </c>
      <c r="CZ208" s="28">
        <f>IFERROR(VLOOKUP(CY208,'Начисление очков 2023'!$AA$4:$AB$69,2,FALSE),0)</f>
        <v>2</v>
      </c>
      <c r="DA208" s="32">
        <v>32</v>
      </c>
      <c r="DB208" s="31">
        <f>IFERROR(VLOOKUP(DA208,'Начисление очков 2023'!$L$4:$M$69,2,FALSE),0)</f>
        <v>10</v>
      </c>
      <c r="DC208" s="6" t="s">
        <v>572</v>
      </c>
      <c r="DD208" s="28">
        <f>IFERROR(VLOOKUP(DC208,'Начисление очков 2023'!$L$4:$M$69,2,FALSE),0)</f>
        <v>0</v>
      </c>
      <c r="DE208" s="32" t="s">
        <v>572</v>
      </c>
      <c r="DF208" s="31">
        <f>IFERROR(VLOOKUP(DE208,'Начисление очков 2023'!$G$4:$H$69,2,FALSE),0)</f>
        <v>0</v>
      </c>
      <c r="DG208" s="6">
        <v>24</v>
      </c>
      <c r="DH208" s="28">
        <f>IFERROR(VLOOKUP(DG208,'Начисление очков 2023'!$AA$4:$AB$69,2,FALSE),0)</f>
        <v>3</v>
      </c>
      <c r="DI208" s="32" t="s">
        <v>572</v>
      </c>
      <c r="DJ208" s="31">
        <f>IFERROR(VLOOKUP(DI208,'Начисление очков 2023'!$AF$4:$AG$69,2,FALSE),0)</f>
        <v>0</v>
      </c>
      <c r="DK208" s="6" t="s">
        <v>572</v>
      </c>
      <c r="DL208" s="28">
        <f>IFERROR(VLOOKUP(DK208,'Начисление очков 2023'!$V$4:$W$69,2,FALSE),0)</f>
        <v>0</v>
      </c>
      <c r="DM208" s="32" t="s">
        <v>572</v>
      </c>
      <c r="DN208" s="31">
        <f>IFERROR(VLOOKUP(DM208,'Начисление очков 2023'!$Q$4:$R$69,2,FALSE),0)</f>
        <v>0</v>
      </c>
      <c r="DO208" s="6" t="s">
        <v>572</v>
      </c>
      <c r="DP208" s="28">
        <f>IFERROR(VLOOKUP(DO208,'Начисление очков 2023'!$AA$4:$AB$69,2,FALSE),0)</f>
        <v>0</v>
      </c>
      <c r="DQ208" s="32">
        <v>32</v>
      </c>
      <c r="DR208" s="31">
        <f>IFERROR(VLOOKUP(DQ208,'Начисление очков 2023'!$AA$4:$AB$69,2,FALSE),0)</f>
        <v>2</v>
      </c>
      <c r="DS208" s="6" t="s">
        <v>572</v>
      </c>
      <c r="DT208" s="28">
        <f>IFERROR(VLOOKUP(DS208,'Начисление очков 2023'!$AA$4:$AB$69,2,FALSE),0)</f>
        <v>0</v>
      </c>
      <c r="DU208" s="32" t="s">
        <v>572</v>
      </c>
      <c r="DV208" s="31">
        <f>IFERROR(VLOOKUP(DU208,'Начисление очков 2023'!$AF$4:$AG$69,2,FALSE),0)</f>
        <v>0</v>
      </c>
      <c r="DW208" s="6" t="s">
        <v>572</v>
      </c>
      <c r="DX208" s="28">
        <f>IFERROR(VLOOKUP(DW208,'Начисление очков 2023'!$AA$4:$AB$69,2,FALSE),0)</f>
        <v>0</v>
      </c>
      <c r="DY208" s="32" t="s">
        <v>572</v>
      </c>
      <c r="DZ208" s="31">
        <f>IFERROR(VLOOKUP(DY208,'Начисление очков 2023'!$B$4:$C$69,2,FALSE),0)</f>
        <v>0</v>
      </c>
      <c r="EA208" s="6" t="s">
        <v>572</v>
      </c>
      <c r="EB208" s="28">
        <f>IFERROR(VLOOKUP(EA208,'Начисление очков 2023'!$AA$4:$AB$69,2,FALSE),0)</f>
        <v>0</v>
      </c>
      <c r="EC208" s="32" t="s">
        <v>572</v>
      </c>
      <c r="ED208" s="31">
        <f>IFERROR(VLOOKUP(EC208,'Начисление очков 2023'!$V$4:$W$69,2,FALSE),0)</f>
        <v>0</v>
      </c>
      <c r="EE208" s="6" t="s">
        <v>572</v>
      </c>
      <c r="EF208" s="28">
        <f>IFERROR(VLOOKUP(EE208,'Начисление очков 2023'!$AA$4:$AB$69,2,FALSE),0)</f>
        <v>0</v>
      </c>
      <c r="EG208" s="32" t="s">
        <v>572</v>
      </c>
      <c r="EH208" s="31">
        <f>IFERROR(VLOOKUP(EG208,'Начисление очков 2023'!$AA$4:$AB$69,2,FALSE),0)</f>
        <v>0</v>
      </c>
      <c r="EI208" s="6" t="s">
        <v>572</v>
      </c>
      <c r="EJ208" s="28">
        <f>IFERROR(VLOOKUP(EI208,'Начисление очков 2023'!$G$4:$H$69,2,FALSE),0)</f>
        <v>0</v>
      </c>
      <c r="EK208" s="32" t="s">
        <v>572</v>
      </c>
      <c r="EL208" s="31">
        <f>IFERROR(VLOOKUP(EK208,'Начисление очков 2023'!$V$4:$W$69,2,FALSE),0)</f>
        <v>0</v>
      </c>
      <c r="EM208" s="6" t="s">
        <v>572</v>
      </c>
      <c r="EN208" s="28">
        <f>IFERROR(VLOOKUP(EM208,'Начисление очков 2023'!$B$4:$C$101,2,FALSE),0)</f>
        <v>0</v>
      </c>
      <c r="EO208" s="32" t="s">
        <v>572</v>
      </c>
      <c r="EP208" s="31">
        <f>IFERROR(VLOOKUP(EO208,'Начисление очков 2023'!$AA$4:$AB$69,2,FALSE),0)</f>
        <v>0</v>
      </c>
      <c r="EQ208" s="6" t="s">
        <v>572</v>
      </c>
      <c r="ER208" s="28">
        <f>IFERROR(VLOOKUP(EQ208,'Начисление очков 2023'!$AF$4:$AG$69,2,FALSE),0)</f>
        <v>0</v>
      </c>
      <c r="ES208" s="32" t="s">
        <v>572</v>
      </c>
      <c r="ET208" s="31">
        <f>IFERROR(VLOOKUP(ES208,'Начисление очков 2023'!$B$4:$C$101,2,FALSE),0)</f>
        <v>0</v>
      </c>
      <c r="EU208" s="6" t="s">
        <v>572</v>
      </c>
      <c r="EV208" s="28">
        <f>IFERROR(VLOOKUP(EU208,'Начисление очков 2023'!$G$4:$H$69,2,FALSE),0)</f>
        <v>0</v>
      </c>
      <c r="EW208" s="32" t="s">
        <v>572</v>
      </c>
      <c r="EX208" s="31">
        <f>IFERROR(VLOOKUP(EW208,'Начисление очков 2023'!$AA$4:$AB$69,2,FALSE),0)</f>
        <v>0</v>
      </c>
      <c r="EY208" s="6" t="s">
        <v>572</v>
      </c>
      <c r="EZ208" s="28">
        <f>IFERROR(VLOOKUP(EY208,'Начисление очков 2023'!$AA$4:$AB$69,2,FALSE),0)</f>
        <v>0</v>
      </c>
      <c r="FA208" s="32" t="s">
        <v>572</v>
      </c>
      <c r="FB208" s="31">
        <f>IFERROR(VLOOKUP(FA208,'Начисление очков 2023'!$L$4:$M$69,2,FALSE),0)</f>
        <v>0</v>
      </c>
      <c r="FC208" s="6" t="s">
        <v>572</v>
      </c>
      <c r="FD208" s="28">
        <f>IFERROR(VLOOKUP(FC208,'Начисление очков 2023'!$AF$4:$AG$69,2,FALSE),0)</f>
        <v>0</v>
      </c>
      <c r="FE208" s="32" t="s">
        <v>572</v>
      </c>
      <c r="FF208" s="31">
        <f>IFERROR(VLOOKUP(FE208,'Начисление очков 2023'!$AA$4:$AB$69,2,FALSE),0)</f>
        <v>0</v>
      </c>
      <c r="FG208" s="6" t="s">
        <v>572</v>
      </c>
      <c r="FH208" s="28">
        <f>IFERROR(VLOOKUP(FG208,'Начисление очков 2023'!$G$4:$H$69,2,FALSE),0)</f>
        <v>0</v>
      </c>
      <c r="FI208" s="32" t="s">
        <v>572</v>
      </c>
      <c r="FJ208" s="31">
        <f>IFERROR(VLOOKUP(FI208,'Начисление очков 2023'!$AA$4:$AB$69,2,FALSE),0)</f>
        <v>0</v>
      </c>
      <c r="FK208" s="6">
        <v>32</v>
      </c>
      <c r="FL208" s="28">
        <f>IFERROR(VLOOKUP(FK208,'Начисление очков 2023'!$AA$4:$AB$69,2,FALSE),0)</f>
        <v>2</v>
      </c>
      <c r="FM208" s="32">
        <v>32</v>
      </c>
      <c r="FN208" s="31">
        <f>IFERROR(VLOOKUP(FM208,'Начисление очков 2023'!$AA$4:$AB$69,2,FALSE),0)</f>
        <v>2</v>
      </c>
      <c r="FO208" s="6">
        <v>10</v>
      </c>
      <c r="FP208" s="28">
        <f>IFERROR(VLOOKUP(FO208,'Начисление очков 2023'!$AF$4:$AG$69,2,FALSE),0)</f>
        <v>6</v>
      </c>
      <c r="FQ208" s="109">
        <v>190</v>
      </c>
      <c r="FR208" s="110">
        <v>-8</v>
      </c>
      <c r="FS208" s="110"/>
      <c r="FT208" s="109">
        <v>3</v>
      </c>
      <c r="FU208" s="111"/>
      <c r="FV208" s="108">
        <v>41</v>
      </c>
      <c r="FW208" s="106">
        <v>-5</v>
      </c>
      <c r="FX208" s="107" t="s">
        <v>563</v>
      </c>
      <c r="FY208" s="108">
        <v>43</v>
      </c>
      <c r="FZ208" s="127">
        <v>17</v>
      </c>
      <c r="GA208" s="121">
        <f>IFERROR(VLOOKUP(FZ208,'Начисление очков 2023'!$AA$4:$AB$69,2,FALSE),0)</f>
        <v>6</v>
      </c>
    </row>
    <row r="209" spans="1:183" ht="15.95" customHeight="1" x14ac:dyDescent="0.25">
      <c r="A209" s="1"/>
      <c r="B209" s="6" t="str">
        <f>IFERROR(INDEX('Ласт турнир'!$A$1:$A$96,MATCH($D209,'Ласт турнир'!$B$1:$B$96,0)),"")</f>
        <v/>
      </c>
      <c r="C209" s="1"/>
      <c r="D209" s="39" t="s">
        <v>508</v>
      </c>
      <c r="E209" s="40">
        <f>E208+1</f>
        <v>200</v>
      </c>
      <c r="F209" s="59">
        <f>IF(FQ209=0," ",IF(FQ209-E209=0," ",FQ209-E209))</f>
        <v>-1</v>
      </c>
      <c r="G209" s="44"/>
      <c r="H209" s="54">
        <v>3.5</v>
      </c>
      <c r="I209" s="134"/>
      <c r="J209" s="139">
        <f>AB209+AP209+BB209+BN209+BR209+SUMPRODUCT(LARGE((T209,V209,X209,Z209,AD209,AF209,AH209,AJ209,AL209,AN209,AR209,AT209,AV209,AX209,AZ209,BD209,BF209,BH209,BJ209,BL209,BP209,BT209,BV209,BX209,BZ209,CB209,CD209,CF209,CH209,CJ209,CL209,CN209,CP209,CR209,CT209,CV209,CX209,CZ209,DB209,DD209,DF209,DH209,DJ209,DL209,DN209,DP209,DR209,DT209,DV209,DX209,DZ209,EB209,ED209,EF209,EH209,EJ209,EL209,EN209,EP209,ER209,ET209,EV209,EX209,EZ209,FB209,FD209,FF209,FH209,FJ209,FL209,FN209,FP209),{1,2,3,4,5,6,7,8}))</f>
        <v>36</v>
      </c>
      <c r="K209" s="135">
        <f>J209-FV209</f>
        <v>0</v>
      </c>
      <c r="L209" s="140" t="str">
        <f>IF(SUMIF(S209:FP209,"&lt;0")&lt;&gt;0,SUMIF(S209:FP209,"&lt;0")*(-1)," ")</f>
        <v xml:space="preserve"> </v>
      </c>
      <c r="M209" s="141">
        <f>T209+V209+X209+Z209+AB209+AD209+AF209+AH209+AJ209+AL209+AN209+AP209+AR209+AT209+AV209+AX209+AZ209+BB209+BD209+BF209+BH209+BJ209+BL209+BN209+BP209+BR209+BT209+BV209+BX209+BZ209+CB209+CD209+CF209+CH209+CJ209+CL209+CN209+CP209+CR209+CT209+CV209+CX209+CZ209+DB209+DD209+DF209+DH209+DJ209+DL209+DN209+DP209+DR209+DT209+DV209+DX209+DZ209+EB209+ED209+EF209+EH209+EJ209+EL209+EN209+EP209+ER209+ET209+EV209+EX209+EZ209+FB209+FD209+FF209+FH209+FJ209+FL209+FN209+FP209</f>
        <v>36</v>
      </c>
      <c r="N209" s="135">
        <f>M209-FY209</f>
        <v>0</v>
      </c>
      <c r="O209" s="136">
        <f>ROUNDUP(COUNTIF(S209:FP209,"&gt; 0")/2,0)</f>
        <v>8</v>
      </c>
      <c r="P209" s="142">
        <f>IF(O209=0,"-",IF(O209-R209&gt;8,J209/(8+R209),J209/O209))</f>
        <v>4.5</v>
      </c>
      <c r="Q209" s="145">
        <f>IF(OR(M209=0,O209=0),"-",M209/O209)</f>
        <v>4.5</v>
      </c>
      <c r="R209" s="150">
        <f>+IF(AA209="",0,1)+IF(AO209="",0,1)++IF(BA209="",0,1)+IF(BM209="",0,1)+IF(BQ209="",0,1)</f>
        <v>0</v>
      </c>
      <c r="S209" s="6" t="s">
        <v>572</v>
      </c>
      <c r="T209" s="28">
        <f>IFERROR(VLOOKUP(S209,'Начисление очков 2024'!$AA$4:$AB$69,2,FALSE),0)</f>
        <v>0</v>
      </c>
      <c r="U209" s="32" t="s">
        <v>572</v>
      </c>
      <c r="V209" s="31">
        <f>IFERROR(VLOOKUP(U209,'Начисление очков 2024'!$AA$4:$AB$69,2,FALSE),0)</f>
        <v>0</v>
      </c>
      <c r="W209" s="6" t="s">
        <v>572</v>
      </c>
      <c r="X209" s="28">
        <f>IFERROR(VLOOKUP(W209,'Начисление очков 2024'!$L$4:$M$69,2,FALSE),0)</f>
        <v>0</v>
      </c>
      <c r="Y209" s="32" t="s">
        <v>572</v>
      </c>
      <c r="Z209" s="31">
        <f>IFERROR(VLOOKUP(Y209,'Начисление очков 2024'!$AA$4:$AB$69,2,FALSE),0)</f>
        <v>0</v>
      </c>
      <c r="AA209" s="6" t="s">
        <v>572</v>
      </c>
      <c r="AB209" s="28">
        <f>ROUND(IFERROR(VLOOKUP(AA209,'Начисление очков 2024'!$L$4:$M$69,2,FALSE),0)/4,0)</f>
        <v>0</v>
      </c>
      <c r="AC209" s="32" t="s">
        <v>572</v>
      </c>
      <c r="AD209" s="31">
        <f>IFERROR(VLOOKUP(AC209,'Начисление очков 2024'!$AA$4:$AB$69,2,FALSE),0)</f>
        <v>0</v>
      </c>
      <c r="AE209" s="6" t="s">
        <v>572</v>
      </c>
      <c r="AF209" s="28">
        <f>IFERROR(VLOOKUP(AE209,'Начисление очков 2024'!$AA$4:$AB$69,2,FALSE),0)</f>
        <v>0</v>
      </c>
      <c r="AG209" s="32" t="s">
        <v>572</v>
      </c>
      <c r="AH209" s="31">
        <f>IFERROR(VLOOKUP(AG209,'Начисление очков 2024'!$Q$4:$R$69,2,FALSE),0)</f>
        <v>0</v>
      </c>
      <c r="AI209" s="6">
        <v>12</v>
      </c>
      <c r="AJ209" s="28">
        <f>IFERROR(VLOOKUP(AI209,'Начисление очков 2024'!$AA$4:$AB$69,2,FALSE),0)</f>
        <v>8</v>
      </c>
      <c r="AK209" s="32" t="s">
        <v>572</v>
      </c>
      <c r="AL209" s="31">
        <f>IFERROR(VLOOKUP(AK209,'Начисление очков 2024'!$AA$4:$AB$69,2,FALSE),0)</f>
        <v>0</v>
      </c>
      <c r="AM209" s="6">
        <v>24</v>
      </c>
      <c r="AN209" s="28">
        <f>IFERROR(VLOOKUP(AM209,'Начисление очков 2023'!$AF$4:$AG$69,2,FALSE),0)</f>
        <v>1</v>
      </c>
      <c r="AO209" s="32" t="s">
        <v>572</v>
      </c>
      <c r="AP209" s="31">
        <f>ROUND(IFERROR(VLOOKUP(AO209,'Начисление очков 2024'!$G$4:$H$69,2,FALSE),0)/4,0)</f>
        <v>0</v>
      </c>
      <c r="AQ209" s="6">
        <v>12</v>
      </c>
      <c r="AR209" s="28">
        <f>IFERROR(VLOOKUP(AQ209,'Начисление очков 2024'!$AA$4:$AB$69,2,FALSE),0)</f>
        <v>8</v>
      </c>
      <c r="AS209" s="32" t="s">
        <v>572</v>
      </c>
      <c r="AT209" s="31">
        <f>IFERROR(VLOOKUP(AS209,'Начисление очков 2024'!$G$4:$H$69,2,FALSE),0)</f>
        <v>0</v>
      </c>
      <c r="AU209" s="6" t="s">
        <v>572</v>
      </c>
      <c r="AV209" s="28">
        <f>IFERROR(VLOOKUP(AU209,'Начисление очков 2023'!$V$4:$W$69,2,FALSE),0)</f>
        <v>0</v>
      </c>
      <c r="AW209" s="32" t="s">
        <v>572</v>
      </c>
      <c r="AX209" s="31">
        <f>IFERROR(VLOOKUP(AW209,'Начисление очков 2024'!$Q$4:$R$69,2,FALSE),0)</f>
        <v>0</v>
      </c>
      <c r="AY209" s="6" t="s">
        <v>572</v>
      </c>
      <c r="AZ209" s="28">
        <f>IFERROR(VLOOKUP(AY209,'Начисление очков 2024'!$AA$4:$AB$69,2,FALSE),0)</f>
        <v>0</v>
      </c>
      <c r="BA209" s="32" t="s">
        <v>572</v>
      </c>
      <c r="BB209" s="31">
        <f>ROUND(IFERROR(VLOOKUP(BA209,'Начисление очков 2024'!$G$4:$H$69,2,FALSE),0)/4,0)</f>
        <v>0</v>
      </c>
      <c r="BC209" s="6" t="s">
        <v>572</v>
      </c>
      <c r="BD209" s="28">
        <f>IFERROR(VLOOKUP(BC209,'Начисление очков 2023'!$AA$4:$AB$69,2,FALSE),0)</f>
        <v>0</v>
      </c>
      <c r="BE209" s="32" t="s">
        <v>572</v>
      </c>
      <c r="BF209" s="31">
        <f>IFERROR(VLOOKUP(BE209,'Начисление очков 2024'!$G$4:$H$69,2,FALSE),0)</f>
        <v>0</v>
      </c>
      <c r="BG209" s="6" t="s">
        <v>572</v>
      </c>
      <c r="BH209" s="28">
        <f>IFERROR(VLOOKUP(BG209,'Начисление очков 2024'!$Q$4:$R$69,2,FALSE),0)</f>
        <v>0</v>
      </c>
      <c r="BI209" s="32">
        <v>24</v>
      </c>
      <c r="BJ209" s="31">
        <f>IFERROR(VLOOKUP(BI209,'Начисление очков 2024'!$AA$4:$AB$69,2,FALSE),0)</f>
        <v>3</v>
      </c>
      <c r="BK209" s="6" t="s">
        <v>572</v>
      </c>
      <c r="BL209" s="28">
        <f>IFERROR(VLOOKUP(BK209,'Начисление очков 2023'!$V$4:$W$69,2,FALSE),0)</f>
        <v>0</v>
      </c>
      <c r="BM209" s="32" t="s">
        <v>572</v>
      </c>
      <c r="BN209" s="31">
        <f>ROUND(IFERROR(VLOOKUP(BM209,'Начисление очков 2023'!$L$4:$M$69,2,FALSE),0)/4,0)</f>
        <v>0</v>
      </c>
      <c r="BO209" s="6" t="s">
        <v>572</v>
      </c>
      <c r="BP209" s="28">
        <f>IFERROR(VLOOKUP(BO209,'Начисление очков 2023'!$AA$4:$AB$69,2,FALSE),0)</f>
        <v>0</v>
      </c>
      <c r="BQ209" s="32" t="s">
        <v>572</v>
      </c>
      <c r="BR209" s="31">
        <f>ROUND(IFERROR(VLOOKUP(BQ209,'Начисление очков 2023'!$L$4:$M$69,2,FALSE),0)/4,0)</f>
        <v>0</v>
      </c>
      <c r="BS209" s="6" t="s">
        <v>572</v>
      </c>
      <c r="BT209" s="28">
        <f>IFERROR(VLOOKUP(BS209,'Начисление очков 2023'!$AA$4:$AB$69,2,FALSE),0)</f>
        <v>0</v>
      </c>
      <c r="BU209" s="32" t="s">
        <v>572</v>
      </c>
      <c r="BV209" s="31">
        <f>IFERROR(VLOOKUP(BU209,'Начисление очков 2023'!$L$4:$M$69,2,FALSE),0)</f>
        <v>0</v>
      </c>
      <c r="BW209" s="6" t="s">
        <v>572</v>
      </c>
      <c r="BX209" s="28">
        <f>IFERROR(VLOOKUP(BW209,'Начисление очков 2023'!$AA$4:$AB$69,2,FALSE),0)</f>
        <v>0</v>
      </c>
      <c r="BY209" s="32" t="s">
        <v>572</v>
      </c>
      <c r="BZ209" s="31">
        <f>IFERROR(VLOOKUP(BY209,'Начисление очков 2023'!$AF$4:$AG$69,2,FALSE),0)</f>
        <v>0</v>
      </c>
      <c r="CA209" s="6" t="s">
        <v>572</v>
      </c>
      <c r="CB209" s="28">
        <f>IFERROR(VLOOKUP(CA209,'Начисление очков 2023'!$V$4:$W$69,2,FALSE),0)</f>
        <v>0</v>
      </c>
      <c r="CC209" s="32" t="s">
        <v>572</v>
      </c>
      <c r="CD209" s="31">
        <f>IFERROR(VLOOKUP(CC209,'Начисление очков 2023'!$AA$4:$AB$69,2,FALSE),0)</f>
        <v>0</v>
      </c>
      <c r="CE209" s="47"/>
      <c r="CF209" s="46"/>
      <c r="CG209" s="32" t="s">
        <v>572</v>
      </c>
      <c r="CH209" s="31">
        <f>IFERROR(VLOOKUP(CG209,'Начисление очков 2023'!$AA$4:$AB$69,2,FALSE),0)</f>
        <v>0</v>
      </c>
      <c r="CI209" s="6" t="s">
        <v>572</v>
      </c>
      <c r="CJ209" s="28">
        <f>IFERROR(VLOOKUP(CI209,'Начисление очков 2023_1'!$B$4:$C$117,2,FALSE),0)</f>
        <v>0</v>
      </c>
      <c r="CK209" s="32" t="s">
        <v>572</v>
      </c>
      <c r="CL209" s="31">
        <f>IFERROR(VLOOKUP(CK209,'Начисление очков 2023'!$V$4:$W$69,2,FALSE),0)</f>
        <v>0</v>
      </c>
      <c r="CM209" s="6" t="s">
        <v>572</v>
      </c>
      <c r="CN209" s="28">
        <f>IFERROR(VLOOKUP(CM209,'Начисление очков 2023'!$AF$4:$AG$69,2,FALSE),0)</f>
        <v>0</v>
      </c>
      <c r="CO209" s="32" t="s">
        <v>572</v>
      </c>
      <c r="CP209" s="31">
        <f>IFERROR(VLOOKUP(CO209,'Начисление очков 2023'!$G$4:$H$69,2,FALSE),0)</f>
        <v>0</v>
      </c>
      <c r="CQ209" s="6" t="s">
        <v>572</v>
      </c>
      <c r="CR209" s="28">
        <f>IFERROR(VLOOKUP(CQ209,'Начисление очков 2023'!$AA$4:$AB$69,2,FALSE),0)</f>
        <v>0</v>
      </c>
      <c r="CS209" s="32" t="s">
        <v>572</v>
      </c>
      <c r="CT209" s="31">
        <f>IFERROR(VLOOKUP(CS209,'Начисление очков 2023'!$Q$4:$R$69,2,FALSE),0)</f>
        <v>0</v>
      </c>
      <c r="CU209" s="6">
        <v>9</v>
      </c>
      <c r="CV209" s="28">
        <f>IFERROR(VLOOKUP(CU209,'Начисление очков 2023'!$AF$4:$AG$69,2,FALSE),0)</f>
        <v>7</v>
      </c>
      <c r="CW209" s="32" t="s">
        <v>572</v>
      </c>
      <c r="CX209" s="31">
        <f>IFERROR(VLOOKUP(CW209,'Начисление очков 2023'!$AA$4:$AB$69,2,FALSE),0)</f>
        <v>0</v>
      </c>
      <c r="CY209" s="6" t="s">
        <v>572</v>
      </c>
      <c r="CZ209" s="28">
        <f>IFERROR(VLOOKUP(CY209,'Начисление очков 2023'!$AA$4:$AB$69,2,FALSE),0)</f>
        <v>0</v>
      </c>
      <c r="DA209" s="32" t="s">
        <v>572</v>
      </c>
      <c r="DB209" s="31">
        <f>IFERROR(VLOOKUP(DA209,'Начисление очков 2023'!$L$4:$M$69,2,FALSE),0)</f>
        <v>0</v>
      </c>
      <c r="DC209" s="6" t="s">
        <v>572</v>
      </c>
      <c r="DD209" s="28">
        <f>IFERROR(VLOOKUP(DC209,'Начисление очков 2023'!$L$4:$M$69,2,FALSE),0)</f>
        <v>0</v>
      </c>
      <c r="DE209" s="32" t="s">
        <v>572</v>
      </c>
      <c r="DF209" s="31">
        <f>IFERROR(VLOOKUP(DE209,'Начисление очков 2023'!$G$4:$H$69,2,FALSE),0)</f>
        <v>0</v>
      </c>
      <c r="DG209" s="6" t="s">
        <v>572</v>
      </c>
      <c r="DH209" s="28">
        <f>IFERROR(VLOOKUP(DG209,'Начисление очков 2023'!$AA$4:$AB$69,2,FALSE),0)</f>
        <v>0</v>
      </c>
      <c r="DI209" s="32">
        <v>18</v>
      </c>
      <c r="DJ209" s="31">
        <f>IFERROR(VLOOKUP(DI209,'Начисление очков 2023'!$AF$4:$AG$69,2,FALSE),0)</f>
        <v>3</v>
      </c>
      <c r="DK209" s="6" t="s">
        <v>572</v>
      </c>
      <c r="DL209" s="28">
        <f>IFERROR(VLOOKUP(DK209,'Начисление очков 2023'!$V$4:$W$69,2,FALSE),0)</f>
        <v>0</v>
      </c>
      <c r="DM209" s="32" t="s">
        <v>572</v>
      </c>
      <c r="DN209" s="31">
        <f>IFERROR(VLOOKUP(DM209,'Начисление очков 2023'!$Q$4:$R$69,2,FALSE),0)</f>
        <v>0</v>
      </c>
      <c r="DO209" s="6" t="s">
        <v>572</v>
      </c>
      <c r="DP209" s="28">
        <f>IFERROR(VLOOKUP(DO209,'Начисление очков 2023'!$AA$4:$AB$69,2,FALSE),0)</f>
        <v>0</v>
      </c>
      <c r="DQ209" s="32" t="s">
        <v>572</v>
      </c>
      <c r="DR209" s="31">
        <f>IFERROR(VLOOKUP(DQ209,'Начисление очков 2023'!$AA$4:$AB$69,2,FALSE),0)</f>
        <v>0</v>
      </c>
      <c r="DS209" s="6" t="s">
        <v>572</v>
      </c>
      <c r="DT209" s="28">
        <f>IFERROR(VLOOKUP(DS209,'Начисление очков 2023'!$AA$4:$AB$69,2,FALSE),0)</f>
        <v>0</v>
      </c>
      <c r="DU209" s="32" t="s">
        <v>572</v>
      </c>
      <c r="DV209" s="31">
        <f>IFERROR(VLOOKUP(DU209,'Начисление очков 2023'!$AF$4:$AG$69,2,FALSE),0)</f>
        <v>0</v>
      </c>
      <c r="DW209" s="6" t="s">
        <v>572</v>
      </c>
      <c r="DX209" s="28">
        <f>IFERROR(VLOOKUP(DW209,'Начисление очков 2023'!$AA$4:$AB$69,2,FALSE),0)</f>
        <v>0</v>
      </c>
      <c r="DY209" s="32" t="s">
        <v>572</v>
      </c>
      <c r="DZ209" s="31">
        <f>IFERROR(VLOOKUP(DY209,'Начисление очков 2023'!$B$4:$C$69,2,FALSE),0)</f>
        <v>0</v>
      </c>
      <c r="EA209" s="6" t="s">
        <v>572</v>
      </c>
      <c r="EB209" s="28">
        <f>IFERROR(VLOOKUP(EA209,'Начисление очков 2023'!$AA$4:$AB$69,2,FALSE),0)</f>
        <v>0</v>
      </c>
      <c r="EC209" s="32" t="s">
        <v>572</v>
      </c>
      <c r="ED209" s="31">
        <f>IFERROR(VLOOKUP(EC209,'Начисление очков 2023'!$V$4:$W$69,2,FALSE),0)</f>
        <v>0</v>
      </c>
      <c r="EE209" s="6">
        <v>24</v>
      </c>
      <c r="EF209" s="28">
        <f>IFERROR(VLOOKUP(EE209,'Начисление очков 2023'!$AA$4:$AB$69,2,FALSE),0)</f>
        <v>3</v>
      </c>
      <c r="EG209" s="32" t="s">
        <v>572</v>
      </c>
      <c r="EH209" s="31">
        <f>IFERROR(VLOOKUP(EG209,'Начисление очков 2023'!$AA$4:$AB$69,2,FALSE),0)</f>
        <v>0</v>
      </c>
      <c r="EI209" s="6" t="s">
        <v>572</v>
      </c>
      <c r="EJ209" s="28">
        <f>IFERROR(VLOOKUP(EI209,'Начисление очков 2023'!$G$4:$H$69,2,FALSE),0)</f>
        <v>0</v>
      </c>
      <c r="EK209" s="32">
        <v>40</v>
      </c>
      <c r="EL209" s="31">
        <f>IFERROR(VLOOKUP(EK209,'Начисление очков 2023'!$V$4:$W$69,2,FALSE),0)</f>
        <v>3</v>
      </c>
      <c r="EM209" s="6" t="s">
        <v>572</v>
      </c>
      <c r="EN209" s="28">
        <f>IFERROR(VLOOKUP(EM209,'Начисление очков 2023'!$B$4:$C$101,2,FALSE),0)</f>
        <v>0</v>
      </c>
      <c r="EO209" s="32" t="s">
        <v>572</v>
      </c>
      <c r="EP209" s="31">
        <f>IFERROR(VLOOKUP(EO209,'Начисление очков 2023'!$AA$4:$AB$69,2,FALSE),0)</f>
        <v>0</v>
      </c>
      <c r="EQ209" s="6" t="s">
        <v>572</v>
      </c>
      <c r="ER209" s="28">
        <f>IFERROR(VLOOKUP(EQ209,'Начисление очков 2023'!$AF$4:$AG$69,2,FALSE),0)</f>
        <v>0</v>
      </c>
      <c r="ES209" s="32" t="s">
        <v>572</v>
      </c>
      <c r="ET209" s="31">
        <f>IFERROR(VLOOKUP(ES209,'Начисление очков 2023'!$B$4:$C$101,2,FALSE),0)</f>
        <v>0</v>
      </c>
      <c r="EU209" s="6" t="s">
        <v>572</v>
      </c>
      <c r="EV209" s="28">
        <f>IFERROR(VLOOKUP(EU209,'Начисление очков 2023'!$G$4:$H$69,2,FALSE),0)</f>
        <v>0</v>
      </c>
      <c r="EW209" s="32" t="s">
        <v>572</v>
      </c>
      <c r="EX209" s="31">
        <f>IFERROR(VLOOKUP(EW209,'Начисление очков 2023'!$AA$4:$AB$69,2,FALSE),0)</f>
        <v>0</v>
      </c>
      <c r="EY209" s="6" t="s">
        <v>572</v>
      </c>
      <c r="EZ209" s="28">
        <f>IFERROR(VLOOKUP(EY209,'Начисление очков 2023'!$AA$4:$AB$69,2,FALSE),0)</f>
        <v>0</v>
      </c>
      <c r="FA209" s="32" t="s">
        <v>572</v>
      </c>
      <c r="FB209" s="31">
        <f>IFERROR(VLOOKUP(FA209,'Начисление очков 2023'!$L$4:$M$69,2,FALSE),0)</f>
        <v>0</v>
      </c>
      <c r="FC209" s="6" t="s">
        <v>572</v>
      </c>
      <c r="FD209" s="28">
        <f>IFERROR(VLOOKUP(FC209,'Начисление очков 2023'!$AF$4:$AG$69,2,FALSE),0)</f>
        <v>0</v>
      </c>
      <c r="FE209" s="32" t="s">
        <v>572</v>
      </c>
      <c r="FF209" s="31">
        <f>IFERROR(VLOOKUP(FE209,'Начисление очков 2023'!$AA$4:$AB$69,2,FALSE),0)</f>
        <v>0</v>
      </c>
      <c r="FG209" s="6" t="s">
        <v>572</v>
      </c>
      <c r="FH209" s="28">
        <f>IFERROR(VLOOKUP(FG209,'Начисление очков 2023'!$G$4:$H$69,2,FALSE),0)</f>
        <v>0</v>
      </c>
      <c r="FI209" s="32" t="s">
        <v>572</v>
      </c>
      <c r="FJ209" s="31">
        <f>IFERROR(VLOOKUP(FI209,'Начисление очков 2023'!$AA$4:$AB$69,2,FALSE),0)</f>
        <v>0</v>
      </c>
      <c r="FK209" s="6" t="s">
        <v>572</v>
      </c>
      <c r="FL209" s="28">
        <f>IFERROR(VLOOKUP(FK209,'Начисление очков 2023'!$AA$4:$AB$69,2,FALSE),0)</f>
        <v>0</v>
      </c>
      <c r="FM209" s="32" t="s">
        <v>572</v>
      </c>
      <c r="FN209" s="31">
        <f>IFERROR(VLOOKUP(FM209,'Начисление очков 2023'!$AA$4:$AB$69,2,FALSE),0)</f>
        <v>0</v>
      </c>
      <c r="FO209" s="6" t="s">
        <v>572</v>
      </c>
      <c r="FP209" s="28">
        <f>IFERROR(VLOOKUP(FO209,'Начисление очков 2023'!$AF$4:$AG$69,2,FALSE),0)</f>
        <v>0</v>
      </c>
      <c r="FQ209" s="109">
        <v>199</v>
      </c>
      <c r="FR209" s="110">
        <v>1</v>
      </c>
      <c r="FS209" s="110"/>
      <c r="FT209" s="109">
        <v>3.5</v>
      </c>
      <c r="FU209" s="111"/>
      <c r="FV209" s="108">
        <v>36</v>
      </c>
      <c r="FW209" s="106">
        <v>0</v>
      </c>
      <c r="FX209" s="107" t="s">
        <v>563</v>
      </c>
      <c r="FY209" s="108">
        <v>36</v>
      </c>
      <c r="FZ209" s="127" t="s">
        <v>572</v>
      </c>
      <c r="GA209" s="121">
        <f>IFERROR(VLOOKUP(FZ209,'Начисление очков 2023'!$AA$4:$AB$69,2,FALSE),0)</f>
        <v>0</v>
      </c>
    </row>
    <row r="210" spans="1:183" ht="15.95" customHeight="1" x14ac:dyDescent="0.25">
      <c r="A210" s="1"/>
      <c r="B210" s="6" t="str">
        <f>IFERROR(INDEX('Ласт турнир'!$A$1:$A$96,MATCH($D210,'Ласт турнир'!$B$1:$B$96,0)),"")</f>
        <v/>
      </c>
      <c r="C210" s="1"/>
      <c r="D210" s="39" t="s">
        <v>705</v>
      </c>
      <c r="E210" s="40">
        <f>E209+1</f>
        <v>201</v>
      </c>
      <c r="F210" s="59">
        <f>IF(FQ210=0," ",IF(FQ210-E210=0," ",FQ210-E210))</f>
        <v>-1</v>
      </c>
      <c r="G210" s="44"/>
      <c r="H210" s="54">
        <v>3</v>
      </c>
      <c r="I210" s="134"/>
      <c r="J210" s="139">
        <f>AB210+AP210+BB210+BN210+BR210+SUMPRODUCT(LARGE((T210,V210,X210,Z210,AD210,AF210,AH210,AJ210,AL210,AN210,AR210,AT210,AV210,AX210,AZ210,BD210,BF210,BH210,BJ210,BL210,BP210,BT210,BV210,BX210,BZ210,CB210,CD210,CF210,CH210,CJ210,CL210,CN210,CP210,CR210,CT210,CV210,CX210,CZ210,DB210,DD210,DF210,DH210,DJ210,DL210,DN210,DP210,DR210,DT210,DV210,DX210,DZ210,EB210,ED210,EF210,EH210,EJ210,EL210,EN210,EP210,ER210,ET210,EV210,EX210,EZ210,FB210,FD210,FF210,FH210,FJ210,FL210,FN210,FP210),{1,2,3,4,5,6,7,8}))</f>
        <v>36</v>
      </c>
      <c r="K210" s="135">
        <f>J210-FV210</f>
        <v>0</v>
      </c>
      <c r="L210" s="140" t="str">
        <f>IF(SUMIF(S210:FP210,"&lt;0")&lt;&gt;0,SUMIF(S210:FP210,"&lt;0")*(-1)," ")</f>
        <v xml:space="preserve"> </v>
      </c>
      <c r="M210" s="141">
        <f>T210+V210+X210+Z210+AB210+AD210+AF210+AH210+AJ210+AL210+AN210+AP210+AR210+AT210+AV210+AX210+AZ210+BB210+BD210+BF210+BH210+BJ210+BL210+BN210+BP210+BR210+BT210+BV210+BX210+BZ210+CB210+CD210+CF210+CH210+CJ210+CL210+CN210+CP210+CR210+CT210+CV210+CX210+CZ210+DB210+DD210+DF210+DH210+DJ210+DL210+DN210+DP210+DR210+DT210+DV210+DX210+DZ210+EB210+ED210+EF210+EH210+EJ210+EL210+EN210+EP210+ER210+ET210+EV210+EX210+EZ210+FB210+FD210+FF210+FH210+FJ210+FL210+FN210+FP210</f>
        <v>45</v>
      </c>
      <c r="N210" s="135">
        <f>M210-FY210</f>
        <v>0</v>
      </c>
      <c r="O210" s="136">
        <f>ROUNDUP(COUNTIF(S210:FP210,"&gt; 0")/2,0)</f>
        <v>12</v>
      </c>
      <c r="P210" s="142">
        <f>IF(O210=0,"-",IF(O210-R210&gt;8,J210/(8+R210),J210/O210))</f>
        <v>4.5</v>
      </c>
      <c r="Q210" s="145">
        <f>IF(OR(M210=0,O210=0),"-",M210/O210)</f>
        <v>3.75</v>
      </c>
      <c r="R210" s="150">
        <f>+IF(AA210="",0,1)+IF(AO210="",0,1)++IF(BA210="",0,1)+IF(BM210="",0,1)+IF(BQ210="",0,1)</f>
        <v>0</v>
      </c>
      <c r="S210" s="6" t="s">
        <v>572</v>
      </c>
      <c r="T210" s="28">
        <f>IFERROR(VLOOKUP(S210,'Начисление очков 2024'!$AA$4:$AB$69,2,FALSE),0)</f>
        <v>0</v>
      </c>
      <c r="U210" s="32" t="s">
        <v>572</v>
      </c>
      <c r="V210" s="31">
        <f>IFERROR(VLOOKUP(U210,'Начисление очков 2024'!$AA$4:$AB$69,2,FALSE),0)</f>
        <v>0</v>
      </c>
      <c r="W210" s="6" t="s">
        <v>572</v>
      </c>
      <c r="X210" s="28">
        <f>IFERROR(VLOOKUP(W210,'Начисление очков 2024'!$L$4:$M$69,2,FALSE),0)</f>
        <v>0</v>
      </c>
      <c r="Y210" s="32" t="s">
        <v>572</v>
      </c>
      <c r="Z210" s="31">
        <f>IFERROR(VLOOKUP(Y210,'Начисление очков 2024'!$AA$4:$AB$69,2,FALSE),0)</f>
        <v>0</v>
      </c>
      <c r="AA210" s="6" t="s">
        <v>572</v>
      </c>
      <c r="AB210" s="28">
        <f>ROUND(IFERROR(VLOOKUP(AA210,'Начисление очков 2024'!$L$4:$M$69,2,FALSE),0)/4,0)</f>
        <v>0</v>
      </c>
      <c r="AC210" s="32">
        <v>24</v>
      </c>
      <c r="AD210" s="31">
        <f>IFERROR(VLOOKUP(AC210,'Начисление очков 2024'!$AA$4:$AB$69,2,FALSE),0)</f>
        <v>3</v>
      </c>
      <c r="AE210" s="6">
        <v>24</v>
      </c>
      <c r="AF210" s="28">
        <f>IFERROR(VLOOKUP(AE210,'Начисление очков 2024'!$AA$4:$AB$69,2,FALSE),0)</f>
        <v>3</v>
      </c>
      <c r="AG210" s="32" t="s">
        <v>572</v>
      </c>
      <c r="AH210" s="31">
        <f>IFERROR(VLOOKUP(AG210,'Начисление очков 2024'!$Q$4:$R$69,2,FALSE),0)</f>
        <v>0</v>
      </c>
      <c r="AI210" s="6">
        <v>16</v>
      </c>
      <c r="AJ210" s="28">
        <f>IFERROR(VLOOKUP(AI210,'Начисление очков 2024'!$AA$4:$AB$69,2,FALSE),0)</f>
        <v>7</v>
      </c>
      <c r="AK210" s="32" t="s">
        <v>572</v>
      </c>
      <c r="AL210" s="31">
        <f>IFERROR(VLOOKUP(AK210,'Начисление очков 2024'!$AA$4:$AB$69,2,FALSE),0)</f>
        <v>0</v>
      </c>
      <c r="AM210" s="6" t="s">
        <v>572</v>
      </c>
      <c r="AN210" s="28">
        <f>IFERROR(VLOOKUP(AM210,'Начисление очков 2023'!$AF$4:$AG$69,2,FALSE),0)</f>
        <v>0</v>
      </c>
      <c r="AO210" s="32" t="s">
        <v>572</v>
      </c>
      <c r="AP210" s="31">
        <f>ROUND(IFERROR(VLOOKUP(AO210,'Начисление очков 2024'!$G$4:$H$69,2,FALSE),0)/4,0)</f>
        <v>0</v>
      </c>
      <c r="AQ210" s="6" t="s">
        <v>572</v>
      </c>
      <c r="AR210" s="28">
        <f>IFERROR(VLOOKUP(AQ210,'Начисление очков 2024'!$AA$4:$AB$69,2,FALSE),0)</f>
        <v>0</v>
      </c>
      <c r="AS210" s="32" t="s">
        <v>572</v>
      </c>
      <c r="AT210" s="31">
        <f>IFERROR(VLOOKUP(AS210,'Начисление очков 2024'!$G$4:$H$69,2,FALSE),0)</f>
        <v>0</v>
      </c>
      <c r="AU210" s="6" t="s">
        <v>572</v>
      </c>
      <c r="AV210" s="28">
        <f>IFERROR(VLOOKUP(AU210,'Начисление очков 2023'!$V$4:$W$69,2,FALSE),0)</f>
        <v>0</v>
      </c>
      <c r="AW210" s="32" t="s">
        <v>572</v>
      </c>
      <c r="AX210" s="31">
        <f>IFERROR(VLOOKUP(AW210,'Начисление очков 2024'!$Q$4:$R$69,2,FALSE),0)</f>
        <v>0</v>
      </c>
      <c r="AY210" s="6">
        <v>16</v>
      </c>
      <c r="AZ210" s="28">
        <f>IFERROR(VLOOKUP(AY210,'Начисление очков 2024'!$AA$4:$AB$69,2,FALSE),0)</f>
        <v>7</v>
      </c>
      <c r="BA210" s="32" t="s">
        <v>572</v>
      </c>
      <c r="BB210" s="31">
        <f>ROUND(IFERROR(VLOOKUP(BA210,'Начисление очков 2024'!$G$4:$H$69,2,FALSE),0)/4,0)</f>
        <v>0</v>
      </c>
      <c r="BC210" s="6" t="s">
        <v>572</v>
      </c>
      <c r="BD210" s="28">
        <f>IFERROR(VLOOKUP(BC210,'Начисление очков 2023'!$AA$4:$AB$69,2,FALSE),0)</f>
        <v>0</v>
      </c>
      <c r="BE210" s="32" t="s">
        <v>572</v>
      </c>
      <c r="BF210" s="31">
        <f>IFERROR(VLOOKUP(BE210,'Начисление очков 2024'!$G$4:$H$69,2,FALSE),0)</f>
        <v>0</v>
      </c>
      <c r="BG210" s="6" t="s">
        <v>572</v>
      </c>
      <c r="BH210" s="28">
        <f>IFERROR(VLOOKUP(BG210,'Начисление очков 2024'!$Q$4:$R$69,2,FALSE),0)</f>
        <v>0</v>
      </c>
      <c r="BI210" s="32" t="s">
        <v>572</v>
      </c>
      <c r="BJ210" s="31">
        <f>IFERROR(VLOOKUP(BI210,'Начисление очков 2024'!$AA$4:$AB$69,2,FALSE),0)</f>
        <v>0</v>
      </c>
      <c r="BK210" s="6" t="s">
        <v>572</v>
      </c>
      <c r="BL210" s="28">
        <f>IFERROR(VLOOKUP(BK210,'Начисление очков 2023'!$V$4:$W$69,2,FALSE),0)</f>
        <v>0</v>
      </c>
      <c r="BM210" s="32" t="s">
        <v>572</v>
      </c>
      <c r="BN210" s="31">
        <f>ROUND(IFERROR(VLOOKUP(BM210,'Начисление очков 2023'!$L$4:$M$69,2,FALSE),0)/4,0)</f>
        <v>0</v>
      </c>
      <c r="BO210" s="6">
        <v>32</v>
      </c>
      <c r="BP210" s="28">
        <f>IFERROR(VLOOKUP(BO210,'Начисление очков 2023'!$AA$4:$AB$69,2,FALSE),0)</f>
        <v>2</v>
      </c>
      <c r="BQ210" s="32" t="s">
        <v>572</v>
      </c>
      <c r="BR210" s="31">
        <f>ROUND(IFERROR(VLOOKUP(BQ210,'Начисление очков 2023'!$L$4:$M$69,2,FALSE),0)/4,0)</f>
        <v>0</v>
      </c>
      <c r="BS210" s="6">
        <v>24</v>
      </c>
      <c r="BT210" s="28">
        <f>IFERROR(VLOOKUP(BS210,'Начисление очков 2023'!$AA$4:$AB$69,2,FALSE),0)</f>
        <v>3</v>
      </c>
      <c r="BU210" s="32" t="s">
        <v>572</v>
      </c>
      <c r="BV210" s="31">
        <f>IFERROR(VLOOKUP(BU210,'Начисление очков 2023'!$L$4:$M$69,2,FALSE),0)</f>
        <v>0</v>
      </c>
      <c r="BW210" s="6">
        <v>24</v>
      </c>
      <c r="BX210" s="28">
        <f>IFERROR(VLOOKUP(BW210,'Начисление очков 2023'!$AA$4:$AB$69,2,FALSE),0)</f>
        <v>3</v>
      </c>
      <c r="BY210" s="32" t="s">
        <v>572</v>
      </c>
      <c r="BZ210" s="31">
        <f>IFERROR(VLOOKUP(BY210,'Начисление очков 2023'!$AF$4:$AG$69,2,FALSE),0)</f>
        <v>0</v>
      </c>
      <c r="CA210" s="6" t="s">
        <v>572</v>
      </c>
      <c r="CB210" s="28">
        <f>IFERROR(VLOOKUP(CA210,'Начисление очков 2023'!$V$4:$W$69,2,FALSE),0)</f>
        <v>0</v>
      </c>
      <c r="CC210" s="32">
        <v>24</v>
      </c>
      <c r="CD210" s="31">
        <f>IFERROR(VLOOKUP(CC210,'Начисление очков 2023'!$AA$4:$AB$69,2,FALSE),0)</f>
        <v>3</v>
      </c>
      <c r="CE210" s="47"/>
      <c r="CF210" s="46"/>
      <c r="CG210" s="32">
        <v>16</v>
      </c>
      <c r="CH210" s="31">
        <f>IFERROR(VLOOKUP(CG210,'Начисление очков 2023'!$AA$4:$AB$69,2,FALSE),0)</f>
        <v>7</v>
      </c>
      <c r="CI210" s="6" t="s">
        <v>572</v>
      </c>
      <c r="CJ210" s="28">
        <f>IFERROR(VLOOKUP(CI210,'Начисление очков 2023_1'!$B$4:$C$117,2,FALSE),0)</f>
        <v>0</v>
      </c>
      <c r="CK210" s="32">
        <v>36</v>
      </c>
      <c r="CL210" s="31">
        <f>IFERROR(VLOOKUP(CK210,'Начисление очков 2023'!$V$4:$W$69,2,FALSE),0)</f>
        <v>3</v>
      </c>
      <c r="CM210" s="6" t="s">
        <v>572</v>
      </c>
      <c r="CN210" s="28">
        <f>IFERROR(VLOOKUP(CM210,'Начисление очков 2023'!$AF$4:$AG$69,2,FALSE),0)</f>
        <v>0</v>
      </c>
      <c r="CO210" s="32" t="s">
        <v>572</v>
      </c>
      <c r="CP210" s="31">
        <f>IFERROR(VLOOKUP(CO210,'Начисление очков 2023'!$G$4:$H$69,2,FALSE),0)</f>
        <v>0</v>
      </c>
      <c r="CQ210" s="6" t="s">
        <v>572</v>
      </c>
      <c r="CR210" s="28">
        <f>IFERROR(VLOOKUP(CQ210,'Начисление очков 2023'!$AA$4:$AB$69,2,FALSE),0)</f>
        <v>0</v>
      </c>
      <c r="CS210" s="32" t="s">
        <v>572</v>
      </c>
      <c r="CT210" s="31">
        <f>IFERROR(VLOOKUP(CS210,'Начисление очков 2023'!$Q$4:$R$69,2,FALSE),0)</f>
        <v>0</v>
      </c>
      <c r="CU210" s="6" t="s">
        <v>572</v>
      </c>
      <c r="CV210" s="28">
        <f>IFERROR(VLOOKUP(CU210,'Начисление очков 2023'!$AF$4:$AG$69,2,FALSE),0)</f>
        <v>0</v>
      </c>
      <c r="CW210" s="32" t="s">
        <v>572</v>
      </c>
      <c r="CX210" s="31">
        <f>IFERROR(VLOOKUP(CW210,'Начисление очков 2023'!$AA$4:$AB$69,2,FALSE),0)</f>
        <v>0</v>
      </c>
      <c r="CY210" s="6" t="s">
        <v>572</v>
      </c>
      <c r="CZ210" s="28">
        <f>IFERROR(VLOOKUP(CY210,'Начисление очков 2023'!$AA$4:$AB$69,2,FALSE),0)</f>
        <v>0</v>
      </c>
      <c r="DA210" s="32" t="s">
        <v>572</v>
      </c>
      <c r="DB210" s="31">
        <f>IFERROR(VLOOKUP(DA210,'Начисление очков 2023'!$L$4:$M$69,2,FALSE),0)</f>
        <v>0</v>
      </c>
      <c r="DC210" s="6" t="s">
        <v>572</v>
      </c>
      <c r="DD210" s="28">
        <f>IFERROR(VLOOKUP(DC210,'Начисление очков 2023'!$L$4:$M$69,2,FALSE),0)</f>
        <v>0</v>
      </c>
      <c r="DE210" s="32" t="s">
        <v>572</v>
      </c>
      <c r="DF210" s="31">
        <f>IFERROR(VLOOKUP(DE210,'Начисление очков 2023'!$G$4:$H$69,2,FALSE),0)</f>
        <v>0</v>
      </c>
      <c r="DG210" s="6">
        <v>32</v>
      </c>
      <c r="DH210" s="28">
        <f>IFERROR(VLOOKUP(DG210,'Начисление очков 2023'!$AA$4:$AB$69,2,FALSE),0)</f>
        <v>2</v>
      </c>
      <c r="DI210" s="32" t="s">
        <v>572</v>
      </c>
      <c r="DJ210" s="31">
        <f>IFERROR(VLOOKUP(DI210,'Начисление очков 2023'!$AF$4:$AG$69,2,FALSE),0)</f>
        <v>0</v>
      </c>
      <c r="DK210" s="6" t="s">
        <v>572</v>
      </c>
      <c r="DL210" s="28">
        <f>IFERROR(VLOOKUP(DK210,'Начисление очков 2023'!$V$4:$W$69,2,FALSE),0)</f>
        <v>0</v>
      </c>
      <c r="DM210" s="32" t="s">
        <v>572</v>
      </c>
      <c r="DN210" s="31">
        <f>IFERROR(VLOOKUP(DM210,'Начисление очков 2023'!$Q$4:$R$69,2,FALSE),0)</f>
        <v>0</v>
      </c>
      <c r="DO210" s="6" t="s">
        <v>572</v>
      </c>
      <c r="DP210" s="28">
        <f>IFERROR(VLOOKUP(DO210,'Начисление очков 2023'!$AA$4:$AB$69,2,FALSE),0)</f>
        <v>0</v>
      </c>
      <c r="DQ210" s="32">
        <v>32</v>
      </c>
      <c r="DR210" s="31">
        <f>IFERROR(VLOOKUP(DQ210,'Начисление очков 2023'!$AA$4:$AB$69,2,FALSE),0)</f>
        <v>2</v>
      </c>
      <c r="DS210" s="6"/>
      <c r="DT210" s="28">
        <f>IFERROR(VLOOKUP(DS210,'Начисление очков 2023'!$AA$4:$AB$69,2,FALSE),0)</f>
        <v>0</v>
      </c>
      <c r="DU210" s="32" t="s">
        <v>572</v>
      </c>
      <c r="DV210" s="31">
        <f>IFERROR(VLOOKUP(DU210,'Начисление очков 2023'!$AF$4:$AG$69,2,FALSE),0)</f>
        <v>0</v>
      </c>
      <c r="DW210" s="6" t="s">
        <v>572</v>
      </c>
      <c r="DX210" s="28">
        <f>IFERROR(VLOOKUP(DW210,'Начисление очков 2023'!$AA$4:$AB$69,2,FALSE),0)</f>
        <v>0</v>
      </c>
      <c r="DY210" s="32" t="s">
        <v>572</v>
      </c>
      <c r="DZ210" s="31">
        <f>IFERROR(VLOOKUP(DY210,'Начисление очков 2023'!$B$4:$C$69,2,FALSE),0)</f>
        <v>0</v>
      </c>
      <c r="EA210" s="6" t="s">
        <v>572</v>
      </c>
      <c r="EB210" s="28">
        <f>IFERROR(VLOOKUP(EA210,'Начисление очков 2023'!$AA$4:$AB$69,2,FALSE),0)</f>
        <v>0</v>
      </c>
      <c r="EC210" s="32" t="s">
        <v>572</v>
      </c>
      <c r="ED210" s="31">
        <f>IFERROR(VLOOKUP(EC210,'Начисление очков 2023'!$V$4:$W$69,2,FALSE),0)</f>
        <v>0</v>
      </c>
      <c r="EE210" s="6" t="s">
        <v>572</v>
      </c>
      <c r="EF210" s="28">
        <f>IFERROR(VLOOKUP(EE210,'Начисление очков 2023'!$AA$4:$AB$69,2,FALSE),0)</f>
        <v>0</v>
      </c>
      <c r="EG210" s="32" t="s">
        <v>572</v>
      </c>
      <c r="EH210" s="31">
        <f>IFERROR(VLOOKUP(EG210,'Начисление очков 2023'!$AA$4:$AB$69,2,FALSE),0)</f>
        <v>0</v>
      </c>
      <c r="EI210" s="6" t="s">
        <v>572</v>
      </c>
      <c r="EJ210" s="28">
        <f>IFERROR(VLOOKUP(EI210,'Начисление очков 2023'!$G$4:$H$69,2,FALSE),0)</f>
        <v>0</v>
      </c>
      <c r="EK210" s="32" t="s">
        <v>572</v>
      </c>
      <c r="EL210" s="31">
        <f>IFERROR(VLOOKUP(EK210,'Начисление очков 2023'!$V$4:$W$69,2,FALSE),0)</f>
        <v>0</v>
      </c>
      <c r="EM210" s="6" t="s">
        <v>572</v>
      </c>
      <c r="EN210" s="28">
        <f>IFERROR(VLOOKUP(EM210,'Начисление очков 2023'!$B$4:$C$101,2,FALSE),0)</f>
        <v>0</v>
      </c>
      <c r="EO210" s="32" t="s">
        <v>572</v>
      </c>
      <c r="EP210" s="31">
        <f>IFERROR(VLOOKUP(EO210,'Начисление очков 2023'!$AA$4:$AB$69,2,FALSE),0)</f>
        <v>0</v>
      </c>
      <c r="EQ210" s="6" t="s">
        <v>572</v>
      </c>
      <c r="ER210" s="28">
        <f>IFERROR(VLOOKUP(EQ210,'Начисление очков 2023'!$AF$4:$AG$69,2,FALSE),0)</f>
        <v>0</v>
      </c>
      <c r="ES210" s="32" t="s">
        <v>572</v>
      </c>
      <c r="ET210" s="31">
        <f>IFERROR(VLOOKUP(ES210,'Начисление очков 2023'!$B$4:$C$101,2,FALSE),0)</f>
        <v>0</v>
      </c>
      <c r="EU210" s="6" t="s">
        <v>572</v>
      </c>
      <c r="EV210" s="28">
        <f>IFERROR(VLOOKUP(EU210,'Начисление очков 2023'!$G$4:$H$69,2,FALSE),0)</f>
        <v>0</v>
      </c>
      <c r="EW210" s="32" t="s">
        <v>572</v>
      </c>
      <c r="EX210" s="31">
        <f>IFERROR(VLOOKUP(EW210,'Начисление очков 2023'!$AA$4:$AB$69,2,FALSE),0)</f>
        <v>0</v>
      </c>
      <c r="EY210" s="6"/>
      <c r="EZ210" s="28">
        <f>IFERROR(VLOOKUP(EY210,'Начисление очков 2023'!$AA$4:$AB$69,2,FALSE),0)</f>
        <v>0</v>
      </c>
      <c r="FA210" s="32" t="s">
        <v>572</v>
      </c>
      <c r="FB210" s="31">
        <f>IFERROR(VLOOKUP(FA210,'Начисление очков 2023'!$L$4:$M$69,2,FALSE),0)</f>
        <v>0</v>
      </c>
      <c r="FC210" s="6" t="s">
        <v>572</v>
      </c>
      <c r="FD210" s="28">
        <f>IFERROR(VLOOKUP(FC210,'Начисление очков 2023'!$AF$4:$AG$69,2,FALSE),0)</f>
        <v>0</v>
      </c>
      <c r="FE210" s="32" t="s">
        <v>572</v>
      </c>
      <c r="FF210" s="31">
        <f>IFERROR(VLOOKUP(FE210,'Начисление очков 2023'!$AA$4:$AB$69,2,FALSE),0)</f>
        <v>0</v>
      </c>
      <c r="FG210" s="6" t="s">
        <v>572</v>
      </c>
      <c r="FH210" s="28">
        <f>IFERROR(VLOOKUP(FG210,'Начисление очков 2023'!$G$4:$H$69,2,FALSE),0)</f>
        <v>0</v>
      </c>
      <c r="FI210" s="32" t="s">
        <v>572</v>
      </c>
      <c r="FJ210" s="31">
        <f>IFERROR(VLOOKUP(FI210,'Начисление очков 2023'!$AA$4:$AB$69,2,FALSE),0)</f>
        <v>0</v>
      </c>
      <c r="FK210" s="6" t="s">
        <v>572</v>
      </c>
      <c r="FL210" s="28">
        <f>IFERROR(VLOOKUP(FK210,'Начисление очков 2023'!$AA$4:$AB$69,2,FALSE),0)</f>
        <v>0</v>
      </c>
      <c r="FM210" s="32" t="s">
        <v>572</v>
      </c>
      <c r="FN210" s="31">
        <f>IFERROR(VLOOKUP(FM210,'Начисление очков 2023'!$AA$4:$AB$69,2,FALSE),0)</f>
        <v>0</v>
      </c>
      <c r="FO210" s="6" t="s">
        <v>572</v>
      </c>
      <c r="FP210" s="28">
        <f>IFERROR(VLOOKUP(FO210,'Начисление очков 2023'!$AF$4:$AG$69,2,FALSE),0)</f>
        <v>0</v>
      </c>
      <c r="FQ210" s="109">
        <v>200</v>
      </c>
      <c r="FR210" s="110">
        <v>1</v>
      </c>
      <c r="FS210" s="110"/>
      <c r="FT210" s="109">
        <v>3</v>
      </c>
      <c r="FU210" s="111"/>
      <c r="FV210" s="108">
        <v>36</v>
      </c>
      <c r="FW210" s="106">
        <v>0</v>
      </c>
      <c r="FX210" s="107" t="s">
        <v>563</v>
      </c>
      <c r="FY210" s="108">
        <v>45</v>
      </c>
      <c r="FZ210" s="127" t="s">
        <v>572</v>
      </c>
      <c r="GA210" s="121">
        <f>IFERROR(VLOOKUP(FZ210,'Начисление очков 2023'!$AA$4:$AB$69,2,FALSE),0)</f>
        <v>0</v>
      </c>
    </row>
    <row r="211" spans="1:183" ht="15.95" customHeight="1" x14ac:dyDescent="0.25">
      <c r="A211" s="1"/>
      <c r="B211" s="6" t="str">
        <f>IFERROR(INDEX('Ласт турнир'!$A$1:$A$96,MATCH($D211,'Ласт турнир'!$B$1:$B$96,0)),"")</f>
        <v/>
      </c>
      <c r="C211" s="1"/>
      <c r="D211" s="39" t="s">
        <v>61</v>
      </c>
      <c r="E211" s="40">
        <f>E210+1</f>
        <v>202</v>
      </c>
      <c r="F211" s="59">
        <f>IF(FQ211=0," ",IF(FQ211-E211=0," ",FQ211-E211))</f>
        <v>-1</v>
      </c>
      <c r="G211" s="44"/>
      <c r="H211" s="54">
        <v>4</v>
      </c>
      <c r="I211" s="134"/>
      <c r="J211" s="139">
        <f>AB211+AP211+BB211+BN211+BR211+SUMPRODUCT(LARGE((T211,V211,X211,Z211,AD211,AF211,AH211,AJ211,AL211,AN211,AR211,AT211,AV211,AX211,AZ211,BD211,BF211,BH211,BJ211,BL211,BP211,BT211,BV211,BX211,BZ211,CB211,CD211,CF211,CH211,CJ211,CL211,CN211,CP211,CR211,CT211,CV211,CX211,CZ211,DB211,DD211,DF211,DH211,DJ211,DL211,DN211,DP211,DR211,DT211,DV211,DX211,DZ211,EB211,ED211,EF211,EH211,EJ211,EL211,EN211,EP211,ER211,ET211,EV211,EX211,EZ211,FB211,FD211,FF211,FH211,FJ211,FL211,FN211,FP211),{1,2,3,4,5,6,7,8}))</f>
        <v>35</v>
      </c>
      <c r="K211" s="135">
        <f>J211-FV211</f>
        <v>0</v>
      </c>
      <c r="L211" s="140" t="str">
        <f>IF(SUMIF(S211:FP211,"&lt;0")&lt;&gt;0,SUMIF(S211:FP211,"&lt;0")*(-1)," ")</f>
        <v xml:space="preserve"> </v>
      </c>
      <c r="M211" s="141">
        <f>T211+V211+X211+Z211+AB211+AD211+AF211+AH211+AJ211+AL211+AN211+AP211+AR211+AT211+AV211+AX211+AZ211+BB211+BD211+BF211+BH211+BJ211+BL211+BN211+BP211+BR211+BT211+BV211+BX211+BZ211+CB211+CD211+CF211+CH211+CJ211+CL211+CN211+CP211+CR211+CT211+CV211+CX211+CZ211+DB211+DD211+DF211+DH211+DJ211+DL211+DN211+DP211+DR211+DT211+DV211+DX211+DZ211+EB211+ED211+EF211+EH211+EJ211+EL211+EN211+EP211+ER211+ET211+EV211+EX211+EZ211+FB211+FD211+FF211+FH211+FJ211+FL211+FN211+FP211</f>
        <v>35</v>
      </c>
      <c r="N211" s="135">
        <f>M211-FY211</f>
        <v>0</v>
      </c>
      <c r="O211" s="136">
        <f>ROUNDUP(COUNTIF(S211:FP211,"&gt; 0")/2,0)</f>
        <v>1</v>
      </c>
      <c r="P211" s="142">
        <f>IF(O211=0,"-",IF(O211-R211&gt;8,J211/(8+R211),J211/O211))</f>
        <v>35</v>
      </c>
      <c r="Q211" s="145">
        <f>IF(OR(M211=0,O211=0),"-",M211/O211)</f>
        <v>35</v>
      </c>
      <c r="R211" s="150">
        <f>+IF(AA211="",0,1)+IF(AO211="",0,1)++IF(BA211="",0,1)+IF(BM211="",0,1)+IF(BQ211="",0,1)</f>
        <v>0</v>
      </c>
      <c r="S211" s="6" t="s">
        <v>572</v>
      </c>
      <c r="T211" s="28">
        <f>IFERROR(VLOOKUP(S211,'Начисление очков 2024'!$AA$4:$AB$69,2,FALSE),0)</f>
        <v>0</v>
      </c>
      <c r="U211" s="32" t="s">
        <v>572</v>
      </c>
      <c r="V211" s="31">
        <f>IFERROR(VLOOKUP(U211,'Начисление очков 2024'!$AA$4:$AB$69,2,FALSE),0)</f>
        <v>0</v>
      </c>
      <c r="W211" s="6" t="s">
        <v>572</v>
      </c>
      <c r="X211" s="28">
        <f>IFERROR(VLOOKUP(W211,'Начисление очков 2024'!$L$4:$M$69,2,FALSE),0)</f>
        <v>0</v>
      </c>
      <c r="Y211" s="32" t="s">
        <v>572</v>
      </c>
      <c r="Z211" s="31">
        <f>IFERROR(VLOOKUP(Y211,'Начисление очков 2024'!$AA$4:$AB$69,2,FALSE),0)</f>
        <v>0</v>
      </c>
      <c r="AA211" s="6" t="s">
        <v>572</v>
      </c>
      <c r="AB211" s="28">
        <f>ROUND(IFERROR(VLOOKUP(AA211,'Начисление очков 2024'!$L$4:$M$69,2,FALSE),0)/4,0)</f>
        <v>0</v>
      </c>
      <c r="AC211" s="32" t="s">
        <v>572</v>
      </c>
      <c r="AD211" s="31">
        <f>IFERROR(VLOOKUP(AC211,'Начисление очков 2024'!$AA$4:$AB$69,2,FALSE),0)</f>
        <v>0</v>
      </c>
      <c r="AE211" s="6" t="s">
        <v>572</v>
      </c>
      <c r="AF211" s="28">
        <f>IFERROR(VLOOKUP(AE211,'Начисление очков 2024'!$AA$4:$AB$69,2,FALSE),0)</f>
        <v>0</v>
      </c>
      <c r="AG211" s="32" t="s">
        <v>572</v>
      </c>
      <c r="AH211" s="31">
        <f>IFERROR(VLOOKUP(AG211,'Начисление очков 2024'!$Q$4:$R$69,2,FALSE),0)</f>
        <v>0</v>
      </c>
      <c r="AI211" s="6" t="s">
        <v>572</v>
      </c>
      <c r="AJ211" s="28">
        <f>IFERROR(VLOOKUP(AI211,'Начисление очков 2024'!$AA$4:$AB$69,2,FALSE),0)</f>
        <v>0</v>
      </c>
      <c r="AK211" s="32" t="s">
        <v>572</v>
      </c>
      <c r="AL211" s="31">
        <f>IFERROR(VLOOKUP(AK211,'Начисление очков 2024'!$AA$4:$AB$69,2,FALSE),0)</f>
        <v>0</v>
      </c>
      <c r="AM211" s="6" t="s">
        <v>572</v>
      </c>
      <c r="AN211" s="28">
        <f>IFERROR(VLOOKUP(AM211,'Начисление очков 2023'!$AF$4:$AG$69,2,FALSE),0)</f>
        <v>0</v>
      </c>
      <c r="AO211" s="32" t="s">
        <v>572</v>
      </c>
      <c r="AP211" s="31">
        <f>ROUND(IFERROR(VLOOKUP(AO211,'Начисление очков 2024'!$G$4:$H$69,2,FALSE),0)/4,0)</f>
        <v>0</v>
      </c>
      <c r="AQ211" s="6" t="s">
        <v>572</v>
      </c>
      <c r="AR211" s="28">
        <f>IFERROR(VLOOKUP(AQ211,'Начисление очков 2024'!$AA$4:$AB$69,2,FALSE),0)</f>
        <v>0</v>
      </c>
      <c r="AS211" s="32" t="s">
        <v>572</v>
      </c>
      <c r="AT211" s="31">
        <f>IFERROR(VLOOKUP(AS211,'Начисление очков 2024'!$G$4:$H$69,2,FALSE),0)</f>
        <v>0</v>
      </c>
      <c r="AU211" s="6" t="s">
        <v>572</v>
      </c>
      <c r="AV211" s="28">
        <f>IFERROR(VLOOKUP(AU211,'Начисление очков 2023'!$V$4:$W$69,2,FALSE),0)</f>
        <v>0</v>
      </c>
      <c r="AW211" s="32" t="s">
        <v>572</v>
      </c>
      <c r="AX211" s="31">
        <f>IFERROR(VLOOKUP(AW211,'Начисление очков 2024'!$Q$4:$R$69,2,FALSE),0)</f>
        <v>0</v>
      </c>
      <c r="AY211" s="6" t="s">
        <v>572</v>
      </c>
      <c r="AZ211" s="28">
        <f>IFERROR(VLOOKUP(AY211,'Начисление очков 2024'!$AA$4:$AB$69,2,FALSE),0)</f>
        <v>0</v>
      </c>
      <c r="BA211" s="32" t="s">
        <v>572</v>
      </c>
      <c r="BB211" s="31">
        <f>ROUND(IFERROR(VLOOKUP(BA211,'Начисление очков 2024'!$G$4:$H$69,2,FALSE),0)/4,0)</f>
        <v>0</v>
      </c>
      <c r="BC211" s="6" t="s">
        <v>572</v>
      </c>
      <c r="BD211" s="28">
        <f>IFERROR(VLOOKUP(BC211,'Начисление очков 2023'!$AA$4:$AB$69,2,FALSE),0)</f>
        <v>0</v>
      </c>
      <c r="BE211" s="32" t="s">
        <v>572</v>
      </c>
      <c r="BF211" s="31">
        <f>IFERROR(VLOOKUP(BE211,'Начисление очков 2024'!$G$4:$H$69,2,FALSE),0)</f>
        <v>0</v>
      </c>
      <c r="BG211" s="6" t="s">
        <v>572</v>
      </c>
      <c r="BH211" s="28">
        <f>IFERROR(VLOOKUP(BG211,'Начисление очков 2024'!$Q$4:$R$69,2,FALSE),0)</f>
        <v>0</v>
      </c>
      <c r="BI211" s="32" t="s">
        <v>572</v>
      </c>
      <c r="BJ211" s="31">
        <f>IFERROR(VLOOKUP(BI211,'Начисление очков 2024'!$AA$4:$AB$69,2,FALSE),0)</f>
        <v>0</v>
      </c>
      <c r="BK211" s="6" t="s">
        <v>572</v>
      </c>
      <c r="BL211" s="28">
        <f>IFERROR(VLOOKUP(BK211,'Начисление очков 2023'!$V$4:$W$69,2,FALSE),0)</f>
        <v>0</v>
      </c>
      <c r="BM211" s="32" t="s">
        <v>572</v>
      </c>
      <c r="BN211" s="31">
        <f>ROUND(IFERROR(VLOOKUP(BM211,'Начисление очков 2023'!$L$4:$M$69,2,FALSE),0)/4,0)</f>
        <v>0</v>
      </c>
      <c r="BO211" s="6" t="s">
        <v>572</v>
      </c>
      <c r="BP211" s="28">
        <f>IFERROR(VLOOKUP(BO211,'Начисление очков 2023'!$AA$4:$AB$69,2,FALSE),0)</f>
        <v>0</v>
      </c>
      <c r="BQ211" s="32" t="s">
        <v>572</v>
      </c>
      <c r="BR211" s="31">
        <f>ROUND(IFERROR(VLOOKUP(BQ211,'Начисление очков 2023'!$L$4:$M$69,2,FALSE),0)/4,0)</f>
        <v>0</v>
      </c>
      <c r="BS211" s="6" t="s">
        <v>572</v>
      </c>
      <c r="BT211" s="28">
        <f>IFERROR(VLOOKUP(BS211,'Начисление очков 2023'!$AA$4:$AB$69,2,FALSE),0)</f>
        <v>0</v>
      </c>
      <c r="BU211" s="32" t="s">
        <v>572</v>
      </c>
      <c r="BV211" s="31">
        <f>IFERROR(VLOOKUP(BU211,'Начисление очков 2023'!$L$4:$M$69,2,FALSE),0)</f>
        <v>0</v>
      </c>
      <c r="BW211" s="6" t="s">
        <v>572</v>
      </c>
      <c r="BX211" s="28">
        <f>IFERROR(VLOOKUP(BW211,'Начисление очков 2023'!$AA$4:$AB$69,2,FALSE),0)</f>
        <v>0</v>
      </c>
      <c r="BY211" s="32" t="s">
        <v>572</v>
      </c>
      <c r="BZ211" s="31">
        <f>IFERROR(VLOOKUP(BY211,'Начисление очков 2023'!$AF$4:$AG$69,2,FALSE),0)</f>
        <v>0</v>
      </c>
      <c r="CA211" s="6" t="s">
        <v>572</v>
      </c>
      <c r="CB211" s="28">
        <f>IFERROR(VLOOKUP(CA211,'Начисление очков 2023'!$V$4:$W$69,2,FALSE),0)</f>
        <v>0</v>
      </c>
      <c r="CC211" s="32" t="s">
        <v>572</v>
      </c>
      <c r="CD211" s="31">
        <f>IFERROR(VLOOKUP(CC211,'Начисление очков 2023'!$AA$4:$AB$69,2,FALSE),0)</f>
        <v>0</v>
      </c>
      <c r="CE211" s="47"/>
      <c r="CF211" s="46"/>
      <c r="CG211" s="32" t="s">
        <v>572</v>
      </c>
      <c r="CH211" s="31">
        <f>IFERROR(VLOOKUP(CG211,'Начисление очков 2023'!$AA$4:$AB$69,2,FALSE),0)</f>
        <v>0</v>
      </c>
      <c r="CI211" s="6" t="s">
        <v>572</v>
      </c>
      <c r="CJ211" s="28">
        <f>IFERROR(VLOOKUP(CI211,'Начисление очков 2023_1'!$B$4:$C$117,2,FALSE),0)</f>
        <v>0</v>
      </c>
      <c r="CK211" s="32" t="s">
        <v>572</v>
      </c>
      <c r="CL211" s="31">
        <f>IFERROR(VLOOKUP(CK211,'Начисление очков 2023'!$V$4:$W$69,2,FALSE),0)</f>
        <v>0</v>
      </c>
      <c r="CM211" s="6" t="s">
        <v>572</v>
      </c>
      <c r="CN211" s="28">
        <f>IFERROR(VLOOKUP(CM211,'Начисление очков 2023'!$AF$4:$AG$69,2,FALSE),0)</f>
        <v>0</v>
      </c>
      <c r="CO211" s="32" t="s">
        <v>572</v>
      </c>
      <c r="CP211" s="31">
        <f>IFERROR(VLOOKUP(CO211,'Начисление очков 2023'!$G$4:$H$69,2,FALSE),0)</f>
        <v>0</v>
      </c>
      <c r="CQ211" s="6" t="s">
        <v>572</v>
      </c>
      <c r="CR211" s="28">
        <f>IFERROR(VLOOKUP(CQ211,'Начисление очков 2023'!$AA$4:$AB$69,2,FALSE),0)</f>
        <v>0</v>
      </c>
      <c r="CS211" s="32" t="s">
        <v>572</v>
      </c>
      <c r="CT211" s="31">
        <f>IFERROR(VLOOKUP(CS211,'Начисление очков 2023'!$Q$4:$R$69,2,FALSE),0)</f>
        <v>0</v>
      </c>
      <c r="CU211" s="6" t="s">
        <v>572</v>
      </c>
      <c r="CV211" s="28">
        <f>IFERROR(VLOOKUP(CU211,'Начисление очков 2023'!$AF$4:$AG$69,2,FALSE),0)</f>
        <v>0</v>
      </c>
      <c r="CW211" s="32" t="s">
        <v>572</v>
      </c>
      <c r="CX211" s="31">
        <f>IFERROR(VLOOKUP(CW211,'Начисление очков 2023'!$AA$4:$AB$69,2,FALSE),0)</f>
        <v>0</v>
      </c>
      <c r="CY211" s="6">
        <v>1</v>
      </c>
      <c r="CZ211" s="28">
        <f>IFERROR(VLOOKUP(CY211,'Начисление очков 2023'!$AA$4:$AB$69,2,FALSE),0)</f>
        <v>35</v>
      </c>
      <c r="DA211" s="32" t="s">
        <v>572</v>
      </c>
      <c r="DB211" s="31">
        <f>IFERROR(VLOOKUP(DA211,'Начисление очков 2023'!$L$4:$M$69,2,FALSE),0)</f>
        <v>0</v>
      </c>
      <c r="DC211" s="6" t="s">
        <v>572</v>
      </c>
      <c r="DD211" s="28">
        <f>IFERROR(VLOOKUP(DC211,'Начисление очков 2023'!$L$4:$M$69,2,FALSE),0)</f>
        <v>0</v>
      </c>
      <c r="DE211" s="32" t="s">
        <v>572</v>
      </c>
      <c r="DF211" s="31">
        <f>IFERROR(VLOOKUP(DE211,'Начисление очков 2023'!$G$4:$H$69,2,FALSE),0)</f>
        <v>0</v>
      </c>
      <c r="DG211" s="6" t="s">
        <v>572</v>
      </c>
      <c r="DH211" s="28">
        <f>IFERROR(VLOOKUP(DG211,'Начисление очков 2023'!$AA$4:$AB$69,2,FALSE),0)</f>
        <v>0</v>
      </c>
      <c r="DI211" s="32" t="s">
        <v>572</v>
      </c>
      <c r="DJ211" s="31">
        <f>IFERROR(VLOOKUP(DI211,'Начисление очков 2023'!$AF$4:$AG$69,2,FALSE),0)</f>
        <v>0</v>
      </c>
      <c r="DK211" s="6" t="s">
        <v>572</v>
      </c>
      <c r="DL211" s="28">
        <f>IFERROR(VLOOKUP(DK211,'Начисление очков 2023'!$V$4:$W$69,2,FALSE),0)</f>
        <v>0</v>
      </c>
      <c r="DM211" s="32" t="s">
        <v>572</v>
      </c>
      <c r="DN211" s="31">
        <f>IFERROR(VLOOKUP(DM211,'Начисление очков 2023'!$Q$4:$R$69,2,FALSE),0)</f>
        <v>0</v>
      </c>
      <c r="DO211" s="6" t="s">
        <v>572</v>
      </c>
      <c r="DP211" s="28">
        <f>IFERROR(VLOOKUP(DO211,'Начисление очков 2023'!$AA$4:$AB$69,2,FALSE),0)</f>
        <v>0</v>
      </c>
      <c r="DQ211" s="32" t="s">
        <v>572</v>
      </c>
      <c r="DR211" s="31">
        <f>IFERROR(VLOOKUP(DQ211,'Начисление очков 2023'!$AA$4:$AB$69,2,FALSE),0)</f>
        <v>0</v>
      </c>
      <c r="DS211" s="6"/>
      <c r="DT211" s="28">
        <f>IFERROR(VLOOKUP(DS211,'Начисление очков 2023'!$AA$4:$AB$69,2,FALSE),0)</f>
        <v>0</v>
      </c>
      <c r="DU211" s="32" t="s">
        <v>572</v>
      </c>
      <c r="DV211" s="31">
        <f>IFERROR(VLOOKUP(DU211,'Начисление очков 2023'!$AF$4:$AG$69,2,FALSE),0)</f>
        <v>0</v>
      </c>
      <c r="DW211" s="6"/>
      <c r="DX211" s="28">
        <f>IFERROR(VLOOKUP(DW211,'Начисление очков 2023'!$AA$4:$AB$69,2,FALSE),0)</f>
        <v>0</v>
      </c>
      <c r="DY211" s="32"/>
      <c r="DZ211" s="31">
        <f>IFERROR(VLOOKUP(DY211,'Начисление очков 2023'!$B$4:$C$69,2,FALSE),0)</f>
        <v>0</v>
      </c>
      <c r="EA211" s="6"/>
      <c r="EB211" s="28">
        <f>IFERROR(VLOOKUP(EA211,'Начисление очков 2023'!$AA$4:$AB$69,2,FALSE),0)</f>
        <v>0</v>
      </c>
      <c r="EC211" s="32"/>
      <c r="ED211" s="31">
        <f>IFERROR(VLOOKUP(EC211,'Начисление очков 2023'!$V$4:$W$69,2,FALSE),0)</f>
        <v>0</v>
      </c>
      <c r="EE211" s="6"/>
      <c r="EF211" s="28">
        <f>IFERROR(VLOOKUP(EE211,'Начисление очков 2023'!$AA$4:$AB$69,2,FALSE),0)</f>
        <v>0</v>
      </c>
      <c r="EG211" s="32"/>
      <c r="EH211" s="31">
        <f>IFERROR(VLOOKUP(EG211,'Начисление очков 2023'!$AA$4:$AB$69,2,FALSE),0)</f>
        <v>0</v>
      </c>
      <c r="EI211" s="6"/>
      <c r="EJ211" s="28">
        <f>IFERROR(VLOOKUP(EI211,'Начисление очков 2023'!$G$4:$H$69,2,FALSE),0)</f>
        <v>0</v>
      </c>
      <c r="EK211" s="32"/>
      <c r="EL211" s="31">
        <f>IFERROR(VLOOKUP(EK211,'Начисление очков 2023'!$V$4:$W$69,2,FALSE),0)</f>
        <v>0</v>
      </c>
      <c r="EM211" s="6"/>
      <c r="EN211" s="28">
        <f>IFERROR(VLOOKUP(EM211,'Начисление очков 2023'!$B$4:$C$101,2,FALSE),0)</f>
        <v>0</v>
      </c>
      <c r="EO211" s="32"/>
      <c r="EP211" s="31">
        <f>IFERROR(VLOOKUP(EO211,'Начисление очков 2023'!$AA$4:$AB$69,2,FALSE),0)</f>
        <v>0</v>
      </c>
      <c r="EQ211" s="6"/>
      <c r="ER211" s="28">
        <f>IFERROR(VLOOKUP(EQ211,'Начисление очков 2023'!$AF$4:$AG$69,2,FALSE),0)</f>
        <v>0</v>
      </c>
      <c r="ES211" s="32"/>
      <c r="ET211" s="31">
        <f>IFERROR(VLOOKUP(ES211,'Начисление очков 2023'!$B$4:$C$101,2,FALSE),0)</f>
        <v>0</v>
      </c>
      <c r="EU211" s="6"/>
      <c r="EV211" s="28">
        <f>IFERROR(VLOOKUP(EU211,'Начисление очков 2023'!$G$4:$H$69,2,FALSE),0)</f>
        <v>0</v>
      </c>
      <c r="EW211" s="32"/>
      <c r="EX211" s="31">
        <f>IFERROR(VLOOKUP(EW211,'Начисление очков 2023'!$AF$4:$AG$69,2,FALSE),0)</f>
        <v>0</v>
      </c>
      <c r="EY211" s="6"/>
      <c r="EZ211" s="28">
        <f>IFERROR(VLOOKUP(EY211,'Начисление очков 2023'!$AA$4:$AB$69,2,FALSE),0)</f>
        <v>0</v>
      </c>
      <c r="FA211" s="32"/>
      <c r="FB211" s="31">
        <f>IFERROR(VLOOKUP(FA211,'Начисление очков 2023'!$L$4:$M$69,2,FALSE),0)</f>
        <v>0</v>
      </c>
      <c r="FC211" s="6"/>
      <c r="FD211" s="28">
        <f>IFERROR(VLOOKUP(FC211,'Начисление очков 2023'!$AF$4:$AG$69,2,FALSE),0)</f>
        <v>0</v>
      </c>
      <c r="FE211" s="32"/>
      <c r="FF211" s="31">
        <f>IFERROR(VLOOKUP(FE211,'Начисление очков 2023'!$AA$4:$AB$69,2,FALSE),0)</f>
        <v>0</v>
      </c>
      <c r="FG211" s="6"/>
      <c r="FH211" s="28">
        <f>IFERROR(VLOOKUP(FG211,'Начисление очков 2023'!$G$4:$H$69,2,FALSE),0)</f>
        <v>0</v>
      </c>
      <c r="FI211" s="32"/>
      <c r="FJ211" s="31">
        <f>IFERROR(VLOOKUP(FI211,'Начисление очков 2023'!$AA$4:$AB$69,2,FALSE),0)</f>
        <v>0</v>
      </c>
      <c r="FK211" s="6"/>
      <c r="FL211" s="28">
        <f>IFERROR(VLOOKUP(FK211,'Начисление очков 2023'!$AA$4:$AB$69,2,FALSE),0)</f>
        <v>0</v>
      </c>
      <c r="FM211" s="32"/>
      <c r="FN211" s="31">
        <f>IFERROR(VLOOKUP(FM211,'Начисление очков 2023'!$AA$4:$AB$69,2,FALSE),0)</f>
        <v>0</v>
      </c>
      <c r="FO211" s="6"/>
      <c r="FP211" s="28">
        <f>IFERROR(VLOOKUP(FO211,'Начисление очков 2023'!$AF$4:$AG$69,2,FALSE),0)</f>
        <v>0</v>
      </c>
      <c r="FQ211" s="109">
        <v>201</v>
      </c>
      <c r="FR211" s="110">
        <v>1</v>
      </c>
      <c r="FS211" s="110"/>
      <c r="FT211" s="109">
        <v>4</v>
      </c>
      <c r="FU211" s="111"/>
      <c r="FV211" s="108">
        <v>35</v>
      </c>
      <c r="FW211" s="106">
        <v>0</v>
      </c>
      <c r="FX211" s="107" t="s">
        <v>563</v>
      </c>
      <c r="FY211" s="108">
        <v>35</v>
      </c>
      <c r="FZ211" s="127"/>
      <c r="GA211" s="121">
        <f>IFERROR(VLOOKUP(FZ211,'Начисление очков 2023'!$AA$4:$AB$69,2,FALSE),0)</f>
        <v>0</v>
      </c>
    </row>
    <row r="212" spans="1:183" ht="15.95" customHeight="1" x14ac:dyDescent="0.25">
      <c r="A212" s="1"/>
      <c r="B212" s="6" t="str">
        <f>IFERROR(INDEX('Ласт турнир'!$A$1:$A$96,MATCH($D212,'Ласт турнир'!$B$1:$B$96,0)),"")</f>
        <v/>
      </c>
      <c r="C212" s="1"/>
      <c r="D212" s="39" t="s">
        <v>527</v>
      </c>
      <c r="E212" s="40">
        <f>E211+1</f>
        <v>203</v>
      </c>
      <c r="F212" s="59">
        <f>IF(FQ212=0," ",IF(FQ212-E212=0," ",FQ212-E212))</f>
        <v>-1</v>
      </c>
      <c r="G212" s="44"/>
      <c r="H212" s="54">
        <v>3</v>
      </c>
      <c r="I212" s="134"/>
      <c r="J212" s="139">
        <f>AB212+AP212+BB212+BN212+BR212+SUMPRODUCT(LARGE((T212,V212,X212,Z212,AD212,AF212,AH212,AJ212,AL212,AN212,AR212,AT212,AV212,AX212,AZ212,BD212,BF212,BH212,BJ212,BL212,BP212,BT212,BV212,BX212,BZ212,CB212,CD212,CF212,CH212,CJ212,CL212,CN212,CP212,CR212,CT212,CV212,CX212,CZ212,DB212,DD212,DF212,DH212,DJ212,DL212,DN212,DP212,DR212,DT212,DV212,DX212,DZ212,EB212,ED212,EF212,EH212,EJ212,EL212,EN212,EP212,ER212,ET212,EV212,EX212,EZ212,FB212,FD212,FF212,FH212,FJ212,FL212,FN212,FP212),{1,2,3,4,5,6,7,8}))</f>
        <v>35</v>
      </c>
      <c r="K212" s="135">
        <f>J212-FV212</f>
        <v>0</v>
      </c>
      <c r="L212" s="140" t="str">
        <f>IF(SUMIF(S212:FP212,"&lt;0")&lt;&gt;0,SUMIF(S212:FP212,"&lt;0")*(-1)," ")</f>
        <v xml:space="preserve"> </v>
      </c>
      <c r="M212" s="141">
        <f>T212+V212+X212+Z212+AB212+AD212+AF212+AH212+AJ212+AL212+AN212+AP212+AR212+AT212+AV212+AX212+AZ212+BB212+BD212+BF212+BH212+BJ212+BL212+BN212+BP212+BR212+BT212+BV212+BX212+BZ212+CB212+CD212+CF212+CH212+CJ212+CL212+CN212+CP212+CR212+CT212+CV212+CX212+CZ212+DB212+DD212+DF212+DH212+DJ212+DL212+DN212+DP212+DR212+DT212+DV212+DX212+DZ212+EB212+ED212+EF212+EH212+EJ212+EL212+EN212+EP212+ER212+ET212+EV212+EX212+EZ212+FB212+FD212+FF212+FH212+FJ212+FL212+FN212+FP212</f>
        <v>35</v>
      </c>
      <c r="N212" s="135">
        <f>M212-FY212</f>
        <v>0</v>
      </c>
      <c r="O212" s="136">
        <f>ROUNDUP(COUNTIF(S212:FP212,"&gt; 0")/2,0)</f>
        <v>3</v>
      </c>
      <c r="P212" s="142">
        <f>IF(O212=0,"-",IF(O212-R212&gt;8,J212/(8+R212),J212/O212))</f>
        <v>11.666666666666666</v>
      </c>
      <c r="Q212" s="145">
        <f>IF(OR(M212=0,O212=0),"-",M212/O212)</f>
        <v>11.666666666666666</v>
      </c>
      <c r="R212" s="150">
        <f>+IF(AA212="",0,1)+IF(AO212="",0,1)++IF(BA212="",0,1)+IF(BM212="",0,1)+IF(BQ212="",0,1)</f>
        <v>0</v>
      </c>
      <c r="S212" s="6" t="s">
        <v>572</v>
      </c>
      <c r="T212" s="28">
        <f>IFERROR(VLOOKUP(S212,'Начисление очков 2024'!$AA$4:$AB$69,2,FALSE),0)</f>
        <v>0</v>
      </c>
      <c r="U212" s="32" t="s">
        <v>572</v>
      </c>
      <c r="V212" s="31">
        <f>IFERROR(VLOOKUP(U212,'Начисление очков 2024'!$AA$4:$AB$69,2,FALSE),0)</f>
        <v>0</v>
      </c>
      <c r="W212" s="6" t="s">
        <v>572</v>
      </c>
      <c r="X212" s="28">
        <f>IFERROR(VLOOKUP(W212,'Начисление очков 2024'!$L$4:$M$69,2,FALSE),0)</f>
        <v>0</v>
      </c>
      <c r="Y212" s="32" t="s">
        <v>572</v>
      </c>
      <c r="Z212" s="31">
        <f>IFERROR(VLOOKUP(Y212,'Начисление очков 2024'!$AA$4:$AB$69,2,FALSE),0)</f>
        <v>0</v>
      </c>
      <c r="AA212" s="6" t="s">
        <v>572</v>
      </c>
      <c r="AB212" s="28">
        <f>ROUND(IFERROR(VLOOKUP(AA212,'Начисление очков 2024'!$L$4:$M$69,2,FALSE),0)/4,0)</f>
        <v>0</v>
      </c>
      <c r="AC212" s="32" t="s">
        <v>572</v>
      </c>
      <c r="AD212" s="31">
        <f>IFERROR(VLOOKUP(AC212,'Начисление очков 2024'!$AA$4:$AB$69,2,FALSE),0)</f>
        <v>0</v>
      </c>
      <c r="AE212" s="6" t="s">
        <v>572</v>
      </c>
      <c r="AF212" s="28">
        <f>IFERROR(VLOOKUP(AE212,'Начисление очков 2024'!$AA$4:$AB$69,2,FALSE),0)</f>
        <v>0</v>
      </c>
      <c r="AG212" s="32" t="s">
        <v>572</v>
      </c>
      <c r="AH212" s="31">
        <f>IFERROR(VLOOKUP(AG212,'Начисление очков 2024'!$Q$4:$R$69,2,FALSE),0)</f>
        <v>0</v>
      </c>
      <c r="AI212" s="6" t="s">
        <v>572</v>
      </c>
      <c r="AJ212" s="28">
        <f>IFERROR(VLOOKUP(AI212,'Начисление очков 2024'!$AA$4:$AB$69,2,FALSE),0)</f>
        <v>0</v>
      </c>
      <c r="AK212" s="32" t="s">
        <v>572</v>
      </c>
      <c r="AL212" s="31">
        <f>IFERROR(VLOOKUP(AK212,'Начисление очков 2024'!$AA$4:$AB$69,2,FALSE),0)</f>
        <v>0</v>
      </c>
      <c r="AM212" s="6" t="s">
        <v>572</v>
      </c>
      <c r="AN212" s="28">
        <f>IFERROR(VLOOKUP(AM212,'Начисление очков 2023'!$AF$4:$AG$69,2,FALSE),0)</f>
        <v>0</v>
      </c>
      <c r="AO212" s="32" t="s">
        <v>572</v>
      </c>
      <c r="AP212" s="31">
        <f>ROUND(IFERROR(VLOOKUP(AO212,'Начисление очков 2024'!$G$4:$H$69,2,FALSE),0)/4,0)</f>
        <v>0</v>
      </c>
      <c r="AQ212" s="6" t="s">
        <v>572</v>
      </c>
      <c r="AR212" s="28">
        <f>IFERROR(VLOOKUP(AQ212,'Начисление очков 2024'!$AA$4:$AB$69,2,FALSE),0)</f>
        <v>0</v>
      </c>
      <c r="AS212" s="32" t="s">
        <v>572</v>
      </c>
      <c r="AT212" s="31">
        <f>IFERROR(VLOOKUP(AS212,'Начисление очков 2024'!$G$4:$H$69,2,FALSE),0)</f>
        <v>0</v>
      </c>
      <c r="AU212" s="6" t="s">
        <v>572</v>
      </c>
      <c r="AV212" s="28">
        <f>IFERROR(VLOOKUP(AU212,'Начисление очков 2023'!$V$4:$W$69,2,FALSE),0)</f>
        <v>0</v>
      </c>
      <c r="AW212" s="32" t="s">
        <v>572</v>
      </c>
      <c r="AX212" s="31">
        <f>IFERROR(VLOOKUP(AW212,'Начисление очков 2024'!$Q$4:$R$69,2,FALSE),0)</f>
        <v>0</v>
      </c>
      <c r="AY212" s="6" t="s">
        <v>572</v>
      </c>
      <c r="AZ212" s="28">
        <f>IFERROR(VLOOKUP(AY212,'Начисление очков 2024'!$AA$4:$AB$69,2,FALSE),0)</f>
        <v>0</v>
      </c>
      <c r="BA212" s="32" t="s">
        <v>572</v>
      </c>
      <c r="BB212" s="31">
        <f>ROUND(IFERROR(VLOOKUP(BA212,'Начисление очков 2024'!$G$4:$H$69,2,FALSE),0)/4,0)</f>
        <v>0</v>
      </c>
      <c r="BC212" s="6" t="s">
        <v>572</v>
      </c>
      <c r="BD212" s="28">
        <f>IFERROR(VLOOKUP(BC212,'Начисление очков 2023'!$AA$4:$AB$69,2,FALSE),0)</f>
        <v>0</v>
      </c>
      <c r="BE212" s="32" t="s">
        <v>572</v>
      </c>
      <c r="BF212" s="31">
        <f>IFERROR(VLOOKUP(BE212,'Начисление очков 2024'!$G$4:$H$69,2,FALSE),0)</f>
        <v>0</v>
      </c>
      <c r="BG212" s="6" t="s">
        <v>572</v>
      </c>
      <c r="BH212" s="28">
        <f>IFERROR(VLOOKUP(BG212,'Начисление очков 2024'!$Q$4:$R$69,2,FALSE),0)</f>
        <v>0</v>
      </c>
      <c r="BI212" s="32" t="s">
        <v>572</v>
      </c>
      <c r="BJ212" s="31">
        <f>IFERROR(VLOOKUP(BI212,'Начисление очков 2024'!$AA$4:$AB$69,2,FALSE),0)</f>
        <v>0</v>
      </c>
      <c r="BK212" s="6" t="s">
        <v>572</v>
      </c>
      <c r="BL212" s="28">
        <f>IFERROR(VLOOKUP(BK212,'Начисление очков 2023'!$V$4:$W$69,2,FALSE),0)</f>
        <v>0</v>
      </c>
      <c r="BM212" s="32" t="s">
        <v>572</v>
      </c>
      <c r="BN212" s="31">
        <f>ROUND(IFERROR(VLOOKUP(BM212,'Начисление очков 2023'!$L$4:$M$69,2,FALSE),0)/4,0)</f>
        <v>0</v>
      </c>
      <c r="BO212" s="6" t="s">
        <v>572</v>
      </c>
      <c r="BP212" s="28">
        <f>IFERROR(VLOOKUP(BO212,'Начисление очков 2023'!$AA$4:$AB$69,2,FALSE),0)</f>
        <v>0</v>
      </c>
      <c r="BQ212" s="32" t="s">
        <v>572</v>
      </c>
      <c r="BR212" s="31">
        <f>ROUND(IFERROR(VLOOKUP(BQ212,'Начисление очков 2023'!$L$4:$M$69,2,FALSE),0)/4,0)</f>
        <v>0</v>
      </c>
      <c r="BS212" s="6" t="s">
        <v>572</v>
      </c>
      <c r="BT212" s="28">
        <f>IFERROR(VLOOKUP(BS212,'Начисление очков 2023'!$AA$4:$AB$69,2,FALSE),0)</f>
        <v>0</v>
      </c>
      <c r="BU212" s="32" t="s">
        <v>572</v>
      </c>
      <c r="BV212" s="31">
        <f>IFERROR(VLOOKUP(BU212,'Начисление очков 2023'!$L$4:$M$69,2,FALSE),0)</f>
        <v>0</v>
      </c>
      <c r="BW212" s="6" t="s">
        <v>572</v>
      </c>
      <c r="BX212" s="28">
        <f>IFERROR(VLOOKUP(BW212,'Начисление очков 2023'!$AA$4:$AB$69,2,FALSE),0)</f>
        <v>0</v>
      </c>
      <c r="BY212" s="32" t="s">
        <v>572</v>
      </c>
      <c r="BZ212" s="31">
        <f>IFERROR(VLOOKUP(BY212,'Начисление очков 2023'!$AF$4:$AG$69,2,FALSE),0)</f>
        <v>0</v>
      </c>
      <c r="CA212" s="6" t="s">
        <v>572</v>
      </c>
      <c r="CB212" s="28">
        <f>IFERROR(VLOOKUP(CA212,'Начисление очков 2023'!$V$4:$W$69,2,FALSE),0)</f>
        <v>0</v>
      </c>
      <c r="CC212" s="32" t="s">
        <v>572</v>
      </c>
      <c r="CD212" s="31">
        <f>IFERROR(VLOOKUP(CC212,'Начисление очков 2023'!$AA$4:$AB$69,2,FALSE),0)</f>
        <v>0</v>
      </c>
      <c r="CE212" s="47"/>
      <c r="CF212" s="46"/>
      <c r="CG212" s="32" t="s">
        <v>572</v>
      </c>
      <c r="CH212" s="31">
        <f>IFERROR(VLOOKUP(CG212,'Начисление очков 2023'!$AA$4:$AB$69,2,FALSE),0)</f>
        <v>0</v>
      </c>
      <c r="CI212" s="6" t="s">
        <v>572</v>
      </c>
      <c r="CJ212" s="28">
        <f>IFERROR(VLOOKUP(CI212,'Начисление очков 2023_1'!$B$4:$C$117,2,FALSE),0)</f>
        <v>0</v>
      </c>
      <c r="CK212" s="32" t="s">
        <v>572</v>
      </c>
      <c r="CL212" s="31">
        <f>IFERROR(VLOOKUP(CK212,'Начисление очков 2023'!$V$4:$W$69,2,FALSE),0)</f>
        <v>0</v>
      </c>
      <c r="CM212" s="6" t="s">
        <v>572</v>
      </c>
      <c r="CN212" s="28">
        <f>IFERROR(VLOOKUP(CM212,'Начисление очков 2023'!$AF$4:$AG$69,2,FALSE),0)</f>
        <v>0</v>
      </c>
      <c r="CO212" s="32" t="s">
        <v>572</v>
      </c>
      <c r="CP212" s="31">
        <f>IFERROR(VLOOKUP(CO212,'Начисление очков 2023'!$G$4:$H$69,2,FALSE),0)</f>
        <v>0</v>
      </c>
      <c r="CQ212" s="6" t="s">
        <v>572</v>
      </c>
      <c r="CR212" s="28">
        <f>IFERROR(VLOOKUP(CQ212,'Начисление очков 2023'!$AA$4:$AB$69,2,FALSE),0)</f>
        <v>0</v>
      </c>
      <c r="CS212" s="32" t="s">
        <v>572</v>
      </c>
      <c r="CT212" s="31">
        <f>IFERROR(VLOOKUP(CS212,'Начисление очков 2023'!$Q$4:$R$69,2,FALSE),0)</f>
        <v>0</v>
      </c>
      <c r="CU212" s="6" t="s">
        <v>572</v>
      </c>
      <c r="CV212" s="28">
        <f>IFERROR(VLOOKUP(CU212,'Начисление очков 2023'!$AF$4:$AG$69,2,FALSE),0)</f>
        <v>0</v>
      </c>
      <c r="CW212" s="32" t="s">
        <v>572</v>
      </c>
      <c r="CX212" s="31">
        <f>IFERROR(VLOOKUP(CW212,'Начисление очков 2023'!$AA$4:$AB$69,2,FALSE),0)</f>
        <v>0</v>
      </c>
      <c r="CY212" s="6" t="s">
        <v>572</v>
      </c>
      <c r="CZ212" s="28">
        <f>IFERROR(VLOOKUP(CY212,'Начисление очков 2023'!$AA$4:$AB$69,2,FALSE),0)</f>
        <v>0</v>
      </c>
      <c r="DA212" s="32" t="s">
        <v>572</v>
      </c>
      <c r="DB212" s="31">
        <f>IFERROR(VLOOKUP(DA212,'Начисление очков 2023'!$L$4:$M$69,2,FALSE),0)</f>
        <v>0</v>
      </c>
      <c r="DC212" s="6" t="s">
        <v>572</v>
      </c>
      <c r="DD212" s="28">
        <f>IFERROR(VLOOKUP(DC212,'Начисление очков 2023'!$L$4:$M$69,2,FALSE),0)</f>
        <v>0</v>
      </c>
      <c r="DE212" s="32" t="s">
        <v>572</v>
      </c>
      <c r="DF212" s="31">
        <f>IFERROR(VLOOKUP(DE212,'Начисление очков 2023'!$G$4:$H$69,2,FALSE),0)</f>
        <v>0</v>
      </c>
      <c r="DG212" s="6" t="s">
        <v>572</v>
      </c>
      <c r="DH212" s="28">
        <f>IFERROR(VLOOKUP(DG212,'Начисление очков 2023'!$AA$4:$AB$69,2,FALSE),0)</f>
        <v>0</v>
      </c>
      <c r="DI212" s="32" t="s">
        <v>572</v>
      </c>
      <c r="DJ212" s="31">
        <f>IFERROR(VLOOKUP(DI212,'Начисление очков 2023'!$AF$4:$AG$69,2,FALSE),0)</f>
        <v>0</v>
      </c>
      <c r="DK212" s="6">
        <v>17</v>
      </c>
      <c r="DL212" s="28">
        <f>IFERROR(VLOOKUP(DK212,'Начисление очков 2023'!$V$4:$W$69,2,FALSE),0)</f>
        <v>16</v>
      </c>
      <c r="DM212" s="32" t="s">
        <v>572</v>
      </c>
      <c r="DN212" s="31">
        <f>IFERROR(VLOOKUP(DM212,'Начисление очков 2023'!$Q$4:$R$69,2,FALSE),0)</f>
        <v>0</v>
      </c>
      <c r="DO212" s="6" t="s">
        <v>572</v>
      </c>
      <c r="DP212" s="28">
        <f>IFERROR(VLOOKUP(DO212,'Начисление очков 2023'!$AA$4:$AB$69,2,FALSE),0)</f>
        <v>0</v>
      </c>
      <c r="DQ212" s="32">
        <v>10</v>
      </c>
      <c r="DR212" s="31">
        <f>IFERROR(VLOOKUP(DQ212,'Начисление очков 2023'!$AA$4:$AB$69,2,FALSE),0)</f>
        <v>9</v>
      </c>
      <c r="DS212" s="6" t="s">
        <v>572</v>
      </c>
      <c r="DT212" s="28">
        <f>IFERROR(VLOOKUP(DS212,'Начисление очков 2023'!$AA$4:$AB$69,2,FALSE),0)</f>
        <v>0</v>
      </c>
      <c r="DU212" s="32" t="s">
        <v>572</v>
      </c>
      <c r="DV212" s="31">
        <f>IFERROR(VLOOKUP(DU212,'Начисление очков 2023'!$AF$4:$AG$69,2,FALSE),0)</f>
        <v>0</v>
      </c>
      <c r="DW212" s="6" t="s">
        <v>572</v>
      </c>
      <c r="DX212" s="28">
        <f>IFERROR(VLOOKUP(DW212,'Начисление очков 2023'!$AA$4:$AB$69,2,FALSE),0)</f>
        <v>0</v>
      </c>
      <c r="DY212" s="32" t="s">
        <v>572</v>
      </c>
      <c r="DZ212" s="31">
        <f>IFERROR(VLOOKUP(DY212,'Начисление очков 2023'!$B$4:$C$69,2,FALSE),0)</f>
        <v>0</v>
      </c>
      <c r="EA212" s="6" t="s">
        <v>572</v>
      </c>
      <c r="EB212" s="28">
        <f>IFERROR(VLOOKUP(EA212,'Начисление очков 2023'!$AA$4:$AB$69,2,FALSE),0)</f>
        <v>0</v>
      </c>
      <c r="EC212" s="32" t="s">
        <v>572</v>
      </c>
      <c r="ED212" s="31">
        <f>IFERROR(VLOOKUP(EC212,'Начисление очков 2023'!$V$4:$W$69,2,FALSE),0)</f>
        <v>0</v>
      </c>
      <c r="EE212" s="6" t="s">
        <v>572</v>
      </c>
      <c r="EF212" s="28">
        <f>IFERROR(VLOOKUP(EE212,'Начисление очков 2023'!$AA$4:$AB$69,2,FALSE),0)</f>
        <v>0</v>
      </c>
      <c r="EG212" s="32">
        <v>8</v>
      </c>
      <c r="EH212" s="31">
        <f>IFERROR(VLOOKUP(EG212,'Начисление очков 2023'!$AA$4:$AB$69,2,FALSE),0)</f>
        <v>10</v>
      </c>
      <c r="EI212" s="6" t="s">
        <v>572</v>
      </c>
      <c r="EJ212" s="28">
        <f>IFERROR(VLOOKUP(EI212,'Начисление очков 2023'!$G$4:$H$69,2,FALSE),0)</f>
        <v>0</v>
      </c>
      <c r="EK212" s="32" t="s">
        <v>572</v>
      </c>
      <c r="EL212" s="31">
        <f>IFERROR(VLOOKUP(EK212,'Начисление очков 2023'!$V$4:$W$69,2,FALSE),0)</f>
        <v>0</v>
      </c>
      <c r="EM212" s="6" t="s">
        <v>572</v>
      </c>
      <c r="EN212" s="28">
        <f>IFERROR(VLOOKUP(EM212,'Начисление очков 2023'!$B$4:$C$101,2,FALSE),0)</f>
        <v>0</v>
      </c>
      <c r="EO212" s="32" t="s">
        <v>572</v>
      </c>
      <c r="EP212" s="31">
        <f>IFERROR(VLOOKUP(EO212,'Начисление очков 2023'!$AA$4:$AB$69,2,FALSE),0)</f>
        <v>0</v>
      </c>
      <c r="EQ212" s="6" t="s">
        <v>572</v>
      </c>
      <c r="ER212" s="28">
        <f>IFERROR(VLOOKUP(EQ212,'Начисление очков 2023'!$AF$4:$AG$69,2,FALSE),0)</f>
        <v>0</v>
      </c>
      <c r="ES212" s="32" t="s">
        <v>572</v>
      </c>
      <c r="ET212" s="31">
        <f>IFERROR(VLOOKUP(ES212,'Начисление очков 2023'!$B$4:$C$101,2,FALSE),0)</f>
        <v>0</v>
      </c>
      <c r="EU212" s="6" t="s">
        <v>572</v>
      </c>
      <c r="EV212" s="28">
        <f>IFERROR(VLOOKUP(EU212,'Начисление очков 2023'!$G$4:$H$69,2,FALSE),0)</f>
        <v>0</v>
      </c>
      <c r="EW212" s="32" t="s">
        <v>572</v>
      </c>
      <c r="EX212" s="31">
        <f>IFERROR(VLOOKUP(EW212,'Начисление очков 2023'!$AA$4:$AB$69,2,FALSE),0)</f>
        <v>0</v>
      </c>
      <c r="EY212" s="6" t="s">
        <v>572</v>
      </c>
      <c r="EZ212" s="28">
        <f>IFERROR(VLOOKUP(EY212,'Начисление очков 2023'!$AA$4:$AB$69,2,FALSE),0)</f>
        <v>0</v>
      </c>
      <c r="FA212" s="32" t="s">
        <v>572</v>
      </c>
      <c r="FB212" s="31">
        <f>IFERROR(VLOOKUP(FA212,'Начисление очков 2023'!$L$4:$M$69,2,FALSE),0)</f>
        <v>0</v>
      </c>
      <c r="FC212" s="6" t="s">
        <v>572</v>
      </c>
      <c r="FD212" s="28">
        <f>IFERROR(VLOOKUP(FC212,'Начисление очков 2023'!$AF$4:$AG$69,2,FALSE),0)</f>
        <v>0</v>
      </c>
      <c r="FE212" s="32" t="s">
        <v>572</v>
      </c>
      <c r="FF212" s="31">
        <f>IFERROR(VLOOKUP(FE212,'Начисление очков 2023'!$AA$4:$AB$69,2,FALSE),0)</f>
        <v>0</v>
      </c>
      <c r="FG212" s="6" t="s">
        <v>572</v>
      </c>
      <c r="FH212" s="28">
        <f>IFERROR(VLOOKUP(FG212,'Начисление очков 2023'!$G$4:$H$69,2,FALSE),0)</f>
        <v>0</v>
      </c>
      <c r="FI212" s="32" t="s">
        <v>572</v>
      </c>
      <c r="FJ212" s="31">
        <f>IFERROR(VLOOKUP(FI212,'Начисление очков 2023'!$AA$4:$AB$69,2,FALSE),0)</f>
        <v>0</v>
      </c>
      <c r="FK212" s="6" t="s">
        <v>572</v>
      </c>
      <c r="FL212" s="28">
        <f>IFERROR(VLOOKUP(FK212,'Начисление очков 2023'!$AA$4:$AB$69,2,FALSE),0)</f>
        <v>0</v>
      </c>
      <c r="FM212" s="32" t="s">
        <v>572</v>
      </c>
      <c r="FN212" s="31">
        <f>IFERROR(VLOOKUP(FM212,'Начисление очков 2023'!$AA$4:$AB$69,2,FALSE),0)</f>
        <v>0</v>
      </c>
      <c r="FO212" s="6" t="s">
        <v>572</v>
      </c>
      <c r="FP212" s="28">
        <f>IFERROR(VLOOKUP(FO212,'Начисление очков 2023'!$AF$4:$AG$69,2,FALSE),0)</f>
        <v>0</v>
      </c>
      <c r="FQ212" s="109">
        <v>202</v>
      </c>
      <c r="FR212" s="110">
        <v>1</v>
      </c>
      <c r="FS212" s="110"/>
      <c r="FT212" s="109">
        <v>3</v>
      </c>
      <c r="FU212" s="111"/>
      <c r="FV212" s="108">
        <v>35</v>
      </c>
      <c r="FW212" s="106">
        <v>0</v>
      </c>
      <c r="FX212" s="107" t="s">
        <v>563</v>
      </c>
      <c r="FY212" s="108">
        <v>35</v>
      </c>
      <c r="FZ212" s="127" t="s">
        <v>572</v>
      </c>
      <c r="GA212" s="121">
        <f>IFERROR(VLOOKUP(FZ212,'Начисление очков 2023'!$AA$4:$AB$69,2,FALSE),0)</f>
        <v>0</v>
      </c>
    </row>
    <row r="213" spans="1:183" ht="15.95" customHeight="1" x14ac:dyDescent="0.25">
      <c r="B213" s="6" t="str">
        <f>IFERROR(INDEX('Ласт турнир'!$A$1:$A$96,MATCH($D213,'Ласт турнир'!$B$1:$B$96,0)),"")</f>
        <v/>
      </c>
      <c r="D213" s="39" t="s">
        <v>340</v>
      </c>
      <c r="E213" s="40">
        <f>E212+1</f>
        <v>204</v>
      </c>
      <c r="F213" s="59">
        <f>IF(FQ213=0," ",IF(FQ213-E213=0," ",FQ213-E213))</f>
        <v>-1</v>
      </c>
      <c r="G213" s="44"/>
      <c r="H213" s="54">
        <v>3</v>
      </c>
      <c r="I213" s="134"/>
      <c r="J213" s="139">
        <f>AB213+AP213+BB213+BN213+BR213+SUMPRODUCT(LARGE((T213,V213,X213,Z213,AD213,AF213,AH213,AJ213,AL213,AN213,AR213,AT213,AV213,AX213,AZ213,BD213,BF213,BH213,BJ213,BL213,BP213,BT213,BV213,BX213,BZ213,CB213,CD213,CF213,CH213,CJ213,CL213,CN213,CP213,CR213,CT213,CV213,CX213,CZ213,DB213,DD213,DF213,DH213,DJ213,DL213,DN213,DP213,DR213,DT213,DV213,DX213,DZ213,EB213,ED213,EF213,EH213,EJ213,EL213,EN213,EP213,ER213,ET213,EV213,EX213,EZ213,FB213,FD213,FF213,FH213,FJ213,FL213,FN213,FP213),{1,2,3,4,5,6,7,8}))</f>
        <v>35</v>
      </c>
      <c r="K213" s="135">
        <f>J213-FV213</f>
        <v>0</v>
      </c>
      <c r="L213" s="140" t="str">
        <f>IF(SUMIF(S213:FP213,"&lt;0")&lt;&gt;0,SUMIF(S213:FP213,"&lt;0")*(-1)," ")</f>
        <v xml:space="preserve"> </v>
      </c>
      <c r="M213" s="141">
        <f>T213+V213+X213+Z213+AB213+AD213+AF213+AH213+AJ213+AL213+AN213+AP213+AR213+AT213+AV213+AX213+AZ213+BB213+BD213+BF213+BH213+BJ213+BL213+BN213+BP213+BR213+BT213+BV213+BX213+BZ213+CB213+CD213+CF213+CH213+CJ213+CL213+CN213+CP213+CR213+CT213+CV213+CX213+CZ213+DB213+DD213+DF213+DH213+DJ213+DL213+DN213+DP213+DR213+DT213+DV213+DX213+DZ213+EB213+ED213+EF213+EH213+EJ213+EL213+EN213+EP213+ER213+ET213+EV213+EX213+EZ213+FB213+FD213+FF213+FH213+FJ213+FL213+FN213+FP213</f>
        <v>35</v>
      </c>
      <c r="N213" s="135">
        <f>M213-FY213</f>
        <v>0</v>
      </c>
      <c r="O213" s="136">
        <f>ROUNDUP(COUNTIF(S213:FP213,"&gt; 0")/2,0)</f>
        <v>7</v>
      </c>
      <c r="P213" s="142">
        <f>IF(O213=0,"-",IF(O213-R213&gt;8,J213/(8+R213),J213/O213))</f>
        <v>5</v>
      </c>
      <c r="Q213" s="145">
        <f>IF(OR(M213=0,O213=0),"-",M213/O213)</f>
        <v>5</v>
      </c>
      <c r="R213" s="150">
        <f>+IF(AA213="",0,1)+IF(AO213="",0,1)++IF(BA213="",0,1)+IF(BM213="",0,1)+IF(BQ213="",0,1)</f>
        <v>0</v>
      </c>
      <c r="S213" s="6" t="s">
        <v>572</v>
      </c>
      <c r="T213" s="28">
        <f>IFERROR(VLOOKUP(S213,'Начисление очков 2024'!$AA$4:$AB$69,2,FALSE),0)</f>
        <v>0</v>
      </c>
      <c r="U213" s="32" t="s">
        <v>572</v>
      </c>
      <c r="V213" s="31">
        <f>IFERROR(VLOOKUP(U213,'Начисление очков 2024'!$AA$4:$AB$69,2,FALSE),0)</f>
        <v>0</v>
      </c>
      <c r="W213" s="6" t="s">
        <v>572</v>
      </c>
      <c r="X213" s="28">
        <f>IFERROR(VLOOKUP(W213,'Начисление очков 2024'!$L$4:$M$69,2,FALSE),0)</f>
        <v>0</v>
      </c>
      <c r="Y213" s="32" t="s">
        <v>572</v>
      </c>
      <c r="Z213" s="31">
        <f>IFERROR(VLOOKUP(Y213,'Начисление очков 2024'!$AA$4:$AB$69,2,FALSE),0)</f>
        <v>0</v>
      </c>
      <c r="AA213" s="6" t="s">
        <v>572</v>
      </c>
      <c r="AB213" s="28">
        <f>ROUND(IFERROR(VLOOKUP(AA213,'Начисление очков 2024'!$L$4:$M$69,2,FALSE),0)/4,0)</f>
        <v>0</v>
      </c>
      <c r="AC213" s="32" t="s">
        <v>572</v>
      </c>
      <c r="AD213" s="31">
        <f>IFERROR(VLOOKUP(AC213,'Начисление очков 2024'!$AA$4:$AB$69,2,FALSE),0)</f>
        <v>0</v>
      </c>
      <c r="AE213" s="6" t="s">
        <v>572</v>
      </c>
      <c r="AF213" s="28">
        <f>IFERROR(VLOOKUP(AE213,'Начисление очков 2024'!$AA$4:$AB$69,2,FALSE),0)</f>
        <v>0</v>
      </c>
      <c r="AG213" s="32" t="s">
        <v>572</v>
      </c>
      <c r="AH213" s="31">
        <f>IFERROR(VLOOKUP(AG213,'Начисление очков 2024'!$Q$4:$R$69,2,FALSE),0)</f>
        <v>0</v>
      </c>
      <c r="AI213" s="6" t="s">
        <v>572</v>
      </c>
      <c r="AJ213" s="28">
        <f>IFERROR(VLOOKUP(AI213,'Начисление очков 2024'!$AA$4:$AB$69,2,FALSE),0)</f>
        <v>0</v>
      </c>
      <c r="AK213" s="32" t="s">
        <v>572</v>
      </c>
      <c r="AL213" s="31">
        <f>IFERROR(VLOOKUP(AK213,'Начисление очков 2024'!$AA$4:$AB$69,2,FALSE),0)</f>
        <v>0</v>
      </c>
      <c r="AM213" s="6" t="s">
        <v>572</v>
      </c>
      <c r="AN213" s="28">
        <f>IFERROR(VLOOKUP(AM213,'Начисление очков 2023'!$AF$4:$AG$69,2,FALSE),0)</f>
        <v>0</v>
      </c>
      <c r="AO213" s="32" t="s">
        <v>572</v>
      </c>
      <c r="AP213" s="31">
        <f>ROUND(IFERROR(VLOOKUP(AO213,'Начисление очков 2024'!$G$4:$H$69,2,FALSE),0)/4,0)</f>
        <v>0</v>
      </c>
      <c r="AQ213" s="6" t="s">
        <v>572</v>
      </c>
      <c r="AR213" s="28">
        <f>IFERROR(VLOOKUP(AQ213,'Начисление очков 2024'!$AA$4:$AB$69,2,FALSE),0)</f>
        <v>0</v>
      </c>
      <c r="AS213" s="32" t="s">
        <v>572</v>
      </c>
      <c r="AT213" s="31">
        <f>IFERROR(VLOOKUP(AS213,'Начисление очков 2024'!$G$4:$H$69,2,FALSE),0)</f>
        <v>0</v>
      </c>
      <c r="AU213" s="6" t="s">
        <v>572</v>
      </c>
      <c r="AV213" s="28">
        <f>IFERROR(VLOOKUP(AU213,'Начисление очков 2023'!$V$4:$W$69,2,FALSE),0)</f>
        <v>0</v>
      </c>
      <c r="AW213" s="32" t="s">
        <v>572</v>
      </c>
      <c r="AX213" s="31">
        <f>IFERROR(VLOOKUP(AW213,'Начисление очков 2024'!$Q$4:$R$69,2,FALSE),0)</f>
        <v>0</v>
      </c>
      <c r="AY213" s="6" t="s">
        <v>572</v>
      </c>
      <c r="AZ213" s="28">
        <f>IFERROR(VLOOKUP(AY213,'Начисление очков 2024'!$AA$4:$AB$69,2,FALSE),0)</f>
        <v>0</v>
      </c>
      <c r="BA213" s="32" t="s">
        <v>572</v>
      </c>
      <c r="BB213" s="31">
        <f>ROUND(IFERROR(VLOOKUP(BA213,'Начисление очков 2024'!$G$4:$H$69,2,FALSE),0)/4,0)</f>
        <v>0</v>
      </c>
      <c r="BC213" s="6" t="s">
        <v>572</v>
      </c>
      <c r="BD213" s="28">
        <f>IFERROR(VLOOKUP(BC213,'Начисление очков 2023'!$AA$4:$AB$69,2,FALSE),0)</f>
        <v>0</v>
      </c>
      <c r="BE213" s="32" t="s">
        <v>572</v>
      </c>
      <c r="BF213" s="31">
        <f>IFERROR(VLOOKUP(BE213,'Начисление очков 2024'!$G$4:$H$69,2,FALSE),0)</f>
        <v>0</v>
      </c>
      <c r="BG213" s="6" t="s">
        <v>572</v>
      </c>
      <c r="BH213" s="28">
        <f>IFERROR(VLOOKUP(BG213,'Начисление очков 2024'!$Q$4:$R$69,2,FALSE),0)</f>
        <v>0</v>
      </c>
      <c r="BI213" s="32" t="s">
        <v>572</v>
      </c>
      <c r="BJ213" s="31">
        <f>IFERROR(VLOOKUP(BI213,'Начисление очков 2024'!$AA$4:$AB$69,2,FALSE),0)</f>
        <v>0</v>
      </c>
      <c r="BK213" s="6" t="s">
        <v>572</v>
      </c>
      <c r="BL213" s="28">
        <f>IFERROR(VLOOKUP(BK213,'Начисление очков 2023'!$V$4:$W$69,2,FALSE),0)</f>
        <v>0</v>
      </c>
      <c r="BM213" s="32" t="s">
        <v>572</v>
      </c>
      <c r="BN213" s="31">
        <f>ROUND(IFERROR(VLOOKUP(BM213,'Начисление очков 2023'!$L$4:$M$69,2,FALSE),0)/4,0)</f>
        <v>0</v>
      </c>
      <c r="BO213" s="6" t="s">
        <v>572</v>
      </c>
      <c r="BP213" s="28">
        <f>IFERROR(VLOOKUP(BO213,'Начисление очков 2023'!$AA$4:$AB$69,2,FALSE),0)</f>
        <v>0</v>
      </c>
      <c r="BQ213" s="32" t="s">
        <v>572</v>
      </c>
      <c r="BR213" s="31">
        <f>ROUND(IFERROR(VLOOKUP(BQ213,'Начисление очков 2023'!$L$4:$M$69,2,FALSE),0)/4,0)</f>
        <v>0</v>
      </c>
      <c r="BS213" s="6" t="s">
        <v>572</v>
      </c>
      <c r="BT213" s="28">
        <f>IFERROR(VLOOKUP(BS213,'Начисление очков 2023'!$AA$4:$AB$69,2,FALSE),0)</f>
        <v>0</v>
      </c>
      <c r="BU213" s="32" t="s">
        <v>572</v>
      </c>
      <c r="BV213" s="31">
        <f>IFERROR(VLOOKUP(BU213,'Начисление очков 2023'!$L$4:$M$69,2,FALSE),0)</f>
        <v>0</v>
      </c>
      <c r="BW213" s="6" t="s">
        <v>572</v>
      </c>
      <c r="BX213" s="28">
        <f>IFERROR(VLOOKUP(BW213,'Начисление очков 2023'!$AA$4:$AB$69,2,FALSE),0)</f>
        <v>0</v>
      </c>
      <c r="BY213" s="32" t="s">
        <v>572</v>
      </c>
      <c r="BZ213" s="31">
        <f>IFERROR(VLOOKUP(BY213,'Начисление очков 2023'!$AF$4:$AG$69,2,FALSE),0)</f>
        <v>0</v>
      </c>
      <c r="CA213" s="6" t="s">
        <v>572</v>
      </c>
      <c r="CB213" s="28">
        <f>IFERROR(VLOOKUP(CA213,'Начисление очков 2023'!$V$4:$W$69,2,FALSE),0)</f>
        <v>0</v>
      </c>
      <c r="CC213" s="32" t="s">
        <v>572</v>
      </c>
      <c r="CD213" s="31">
        <f>IFERROR(VLOOKUP(CC213,'Начисление очков 2023'!$AA$4:$AB$69,2,FALSE),0)</f>
        <v>0</v>
      </c>
      <c r="CE213" s="47"/>
      <c r="CF213" s="46"/>
      <c r="CG213" s="32" t="s">
        <v>572</v>
      </c>
      <c r="CH213" s="31">
        <f>IFERROR(VLOOKUP(CG213,'Начисление очков 2023'!$AA$4:$AB$69,2,FALSE),0)</f>
        <v>0</v>
      </c>
      <c r="CI213" s="6">
        <v>112</v>
      </c>
      <c r="CJ213" s="28">
        <f>IFERROR(VLOOKUP(CI213,'Начисление очков 2023_1'!$B$4:$C$117,2,FALSE),0)</f>
        <v>1</v>
      </c>
      <c r="CK213" s="32" t="s">
        <v>572</v>
      </c>
      <c r="CL213" s="31">
        <f>IFERROR(VLOOKUP(CK213,'Начисление очков 2023'!$V$4:$W$69,2,FALSE),0)</f>
        <v>0</v>
      </c>
      <c r="CM213" s="6" t="s">
        <v>572</v>
      </c>
      <c r="CN213" s="28">
        <f>IFERROR(VLOOKUP(CM213,'Начисление очков 2023'!$AF$4:$AG$69,2,FALSE),0)</f>
        <v>0</v>
      </c>
      <c r="CO213" s="32" t="s">
        <v>572</v>
      </c>
      <c r="CP213" s="31">
        <f>IFERROR(VLOOKUP(CO213,'Начисление очков 2023'!$G$4:$H$69,2,FALSE),0)</f>
        <v>0</v>
      </c>
      <c r="CQ213" s="6" t="s">
        <v>572</v>
      </c>
      <c r="CR213" s="28">
        <f>IFERROR(VLOOKUP(CQ213,'Начисление очков 2023'!$AA$4:$AB$69,2,FALSE),0)</f>
        <v>0</v>
      </c>
      <c r="CS213" s="32" t="s">
        <v>572</v>
      </c>
      <c r="CT213" s="31">
        <f>IFERROR(VLOOKUP(CS213,'Начисление очков 2023'!$Q$4:$R$69,2,FALSE),0)</f>
        <v>0</v>
      </c>
      <c r="CU213" s="6" t="s">
        <v>572</v>
      </c>
      <c r="CV213" s="28">
        <f>IFERROR(VLOOKUP(CU213,'Начисление очков 2023'!$AF$4:$AG$69,2,FALSE),0)</f>
        <v>0</v>
      </c>
      <c r="CW213" s="32" t="s">
        <v>572</v>
      </c>
      <c r="CX213" s="31">
        <f>IFERROR(VLOOKUP(CW213,'Начисление очков 2023'!$AA$4:$AB$69,2,FALSE),0)</f>
        <v>0</v>
      </c>
      <c r="CY213" s="6" t="s">
        <v>572</v>
      </c>
      <c r="CZ213" s="28">
        <f>IFERROR(VLOOKUP(CY213,'Начисление очков 2023'!$AA$4:$AB$69,2,FALSE),0)</f>
        <v>0</v>
      </c>
      <c r="DA213" s="32" t="s">
        <v>572</v>
      </c>
      <c r="DB213" s="31">
        <f>IFERROR(VLOOKUP(DA213,'Начисление очков 2023'!$L$4:$M$69,2,FALSE),0)</f>
        <v>0</v>
      </c>
      <c r="DC213" s="6" t="s">
        <v>572</v>
      </c>
      <c r="DD213" s="28">
        <f>IFERROR(VLOOKUP(DC213,'Начисление очков 2023'!$L$4:$M$69,2,FALSE),0)</f>
        <v>0</v>
      </c>
      <c r="DE213" s="32" t="s">
        <v>572</v>
      </c>
      <c r="DF213" s="31">
        <f>IFERROR(VLOOKUP(DE213,'Начисление очков 2023'!$G$4:$H$69,2,FALSE),0)</f>
        <v>0</v>
      </c>
      <c r="DG213" s="6" t="s">
        <v>572</v>
      </c>
      <c r="DH213" s="28">
        <f>IFERROR(VLOOKUP(DG213,'Начисление очков 2023'!$AA$4:$AB$69,2,FALSE),0)</f>
        <v>0</v>
      </c>
      <c r="DI213" s="32" t="s">
        <v>572</v>
      </c>
      <c r="DJ213" s="31">
        <f>IFERROR(VLOOKUP(DI213,'Начисление очков 2023'!$AF$4:$AG$69,2,FALSE),0)</f>
        <v>0</v>
      </c>
      <c r="DK213" s="6" t="s">
        <v>572</v>
      </c>
      <c r="DL213" s="28">
        <f>IFERROR(VLOOKUP(DK213,'Начисление очков 2023'!$V$4:$W$69,2,FALSE),0)</f>
        <v>0</v>
      </c>
      <c r="DM213" s="32" t="s">
        <v>572</v>
      </c>
      <c r="DN213" s="31">
        <f>IFERROR(VLOOKUP(DM213,'Начисление очков 2023'!$Q$4:$R$69,2,FALSE),0)</f>
        <v>0</v>
      </c>
      <c r="DO213" s="6" t="s">
        <v>572</v>
      </c>
      <c r="DP213" s="28">
        <f>IFERROR(VLOOKUP(DO213,'Начисление очков 2023'!$AA$4:$AB$69,2,FALSE),0)</f>
        <v>0</v>
      </c>
      <c r="DQ213" s="32" t="s">
        <v>572</v>
      </c>
      <c r="DR213" s="31">
        <f>IFERROR(VLOOKUP(DQ213,'Начисление очков 2023'!$AA$4:$AB$69,2,FALSE),0)</f>
        <v>0</v>
      </c>
      <c r="DS213" s="6" t="s">
        <v>572</v>
      </c>
      <c r="DT213" s="28">
        <f>IFERROR(VLOOKUP(DS213,'Начисление очков 2023'!$AA$4:$AB$69,2,FALSE),0)</f>
        <v>0</v>
      </c>
      <c r="DU213" s="32" t="s">
        <v>572</v>
      </c>
      <c r="DV213" s="31">
        <f>IFERROR(VLOOKUP(DU213,'Начисление очков 2023'!$AF$4:$AG$69,2,FALSE),0)</f>
        <v>0</v>
      </c>
      <c r="DW213" s="6" t="s">
        <v>572</v>
      </c>
      <c r="DX213" s="28">
        <f>IFERROR(VLOOKUP(DW213,'Начисление очков 2023'!$AA$4:$AB$69,2,FALSE),0)</f>
        <v>0</v>
      </c>
      <c r="DY213" s="32" t="s">
        <v>572</v>
      </c>
      <c r="DZ213" s="31">
        <f>IFERROR(VLOOKUP(DY213,'Начисление очков 2023'!$B$4:$C$69,2,FALSE),0)</f>
        <v>0</v>
      </c>
      <c r="EA213" s="6" t="s">
        <v>572</v>
      </c>
      <c r="EB213" s="28">
        <f>IFERROR(VLOOKUP(EA213,'Начисление очков 2023'!$AA$4:$AB$69,2,FALSE),0)</f>
        <v>0</v>
      </c>
      <c r="EC213" s="32" t="s">
        <v>572</v>
      </c>
      <c r="ED213" s="31">
        <f>IFERROR(VLOOKUP(EC213,'Начисление очков 2023'!$V$4:$W$69,2,FALSE),0)</f>
        <v>0</v>
      </c>
      <c r="EE213" s="6" t="s">
        <v>572</v>
      </c>
      <c r="EF213" s="28">
        <f>IFERROR(VLOOKUP(EE213,'Начисление очков 2023'!$AA$4:$AB$69,2,FALSE),0)</f>
        <v>0</v>
      </c>
      <c r="EG213" s="32" t="s">
        <v>572</v>
      </c>
      <c r="EH213" s="31">
        <f>IFERROR(VLOOKUP(EG213,'Начисление очков 2023'!$AA$4:$AB$69,2,FALSE),0)</f>
        <v>0</v>
      </c>
      <c r="EI213" s="6" t="s">
        <v>572</v>
      </c>
      <c r="EJ213" s="28">
        <f>IFERROR(VLOOKUP(EI213,'Начисление очков 2023'!$G$4:$H$69,2,FALSE),0)</f>
        <v>0</v>
      </c>
      <c r="EK213" s="32" t="s">
        <v>572</v>
      </c>
      <c r="EL213" s="31">
        <f>IFERROR(VLOOKUP(EK213,'Начисление очков 2023'!$V$4:$W$69,2,FALSE),0)</f>
        <v>0</v>
      </c>
      <c r="EM213" s="6">
        <v>64</v>
      </c>
      <c r="EN213" s="28">
        <f>IFERROR(VLOOKUP(EM213,'Начисление очков 2023'!$B$4:$C$101,2,FALSE),0)</f>
        <v>14</v>
      </c>
      <c r="EO213" s="32" t="s">
        <v>572</v>
      </c>
      <c r="EP213" s="31">
        <f>IFERROR(VLOOKUP(EO213,'Начисление очков 2023'!$AA$4:$AB$69,2,FALSE),0)</f>
        <v>0</v>
      </c>
      <c r="EQ213" s="6" t="s">
        <v>572</v>
      </c>
      <c r="ER213" s="28">
        <f>IFERROR(VLOOKUP(EQ213,'Начисление очков 2023'!$AF$4:$AG$69,2,FALSE),0)</f>
        <v>0</v>
      </c>
      <c r="ES213" s="32">
        <v>90</v>
      </c>
      <c r="ET213" s="31">
        <f>IFERROR(VLOOKUP(ES213,'Начисление очков 2023'!$B$4:$C$101,2,FALSE),0)</f>
        <v>4</v>
      </c>
      <c r="EU213" s="6" t="s">
        <v>572</v>
      </c>
      <c r="EV213" s="28">
        <f>IFERROR(VLOOKUP(EU213,'Начисление очков 2023'!$G$4:$H$69,2,FALSE),0)</f>
        <v>0</v>
      </c>
      <c r="EW213" s="32" t="s">
        <v>572</v>
      </c>
      <c r="EX213" s="31">
        <f>IFERROR(VLOOKUP(EW213,'Начисление очков 2023'!$AA$4:$AB$69,2,FALSE),0)</f>
        <v>0</v>
      </c>
      <c r="EY213" s="6">
        <v>32</v>
      </c>
      <c r="EZ213" s="28">
        <f>IFERROR(VLOOKUP(EY213,'Начисление очков 2023'!$AA$4:$AB$69,2,FALSE),0)</f>
        <v>2</v>
      </c>
      <c r="FA213" s="32" t="s">
        <v>572</v>
      </c>
      <c r="FB213" s="31">
        <f>IFERROR(VLOOKUP(FA213,'Начисление очков 2023'!$L$4:$M$69,2,FALSE),0)</f>
        <v>0</v>
      </c>
      <c r="FC213" s="6" t="s">
        <v>572</v>
      </c>
      <c r="FD213" s="28">
        <f>IFERROR(VLOOKUP(FC213,'Начисление очков 2023'!$AF$4:$AG$69,2,FALSE),0)</f>
        <v>0</v>
      </c>
      <c r="FE213" s="32">
        <v>12</v>
      </c>
      <c r="FF213" s="31">
        <f>IFERROR(VLOOKUP(FE213,'Начисление очков 2023'!$AA$4:$AB$69,2,FALSE),0)</f>
        <v>8</v>
      </c>
      <c r="FG213" s="6" t="s">
        <v>572</v>
      </c>
      <c r="FH213" s="28">
        <f>IFERROR(VLOOKUP(FG213,'Начисление очков 2023'!$G$4:$H$69,2,FALSE),0)</f>
        <v>0</v>
      </c>
      <c r="FI213" s="32">
        <v>32</v>
      </c>
      <c r="FJ213" s="31">
        <f>IFERROR(VLOOKUP(FI213,'Начисление очков 2023'!$AA$4:$AB$69,2,FALSE),0)</f>
        <v>2</v>
      </c>
      <c r="FK213" s="6">
        <v>20</v>
      </c>
      <c r="FL213" s="28">
        <f>IFERROR(VLOOKUP(FK213,'Начисление очков 2023'!$AA$4:$AB$69,2,FALSE),0)</f>
        <v>4</v>
      </c>
      <c r="FM213" s="32" t="s">
        <v>572</v>
      </c>
      <c r="FN213" s="31">
        <f>IFERROR(VLOOKUP(FM213,'Начисление очков 2023'!$AA$4:$AB$69,2,FALSE),0)</f>
        <v>0</v>
      </c>
      <c r="FO213" s="6" t="s">
        <v>572</v>
      </c>
      <c r="FP213" s="28">
        <f>IFERROR(VLOOKUP(FO213,'Начисление очков 2023'!$AF$4:$AG$69,2,FALSE),0)</f>
        <v>0</v>
      </c>
      <c r="FQ213" s="109">
        <v>203</v>
      </c>
      <c r="FR213" s="110">
        <v>-4</v>
      </c>
      <c r="FS213" s="110"/>
      <c r="FT213" s="109">
        <v>3</v>
      </c>
      <c r="FU213" s="111"/>
      <c r="FV213" s="108">
        <v>35</v>
      </c>
      <c r="FW213" s="106">
        <v>-2</v>
      </c>
      <c r="FX213" s="107" t="s">
        <v>563</v>
      </c>
      <c r="FY213" s="108">
        <v>35</v>
      </c>
      <c r="FZ213" s="127" t="s">
        <v>572</v>
      </c>
      <c r="GA213" s="121">
        <f>IFERROR(VLOOKUP(FZ213,'Начисление очков 2023'!$AA$4:$AB$69,2,FALSE),0)</f>
        <v>0</v>
      </c>
    </row>
    <row r="214" spans="1:183" ht="15.95" customHeight="1" x14ac:dyDescent="0.25">
      <c r="A214" s="1"/>
      <c r="B214" s="6" t="str">
        <f>IFERROR(INDEX('Ласт турнир'!$A$1:$A$96,MATCH($D214,'Ласт турнир'!$B$1:$B$96,0)),"")</f>
        <v/>
      </c>
      <c r="C214" s="1"/>
      <c r="D214" s="39" t="s">
        <v>484</v>
      </c>
      <c r="E214" s="40">
        <f>E213+1</f>
        <v>205</v>
      </c>
      <c r="F214" s="59">
        <f>IF(FQ214=0," ",IF(FQ214-E214=0," ",FQ214-E214))</f>
        <v>-1</v>
      </c>
      <c r="G214" s="44"/>
      <c r="H214" s="54">
        <v>3</v>
      </c>
      <c r="I214" s="134"/>
      <c r="J214" s="139">
        <f>AB214+AP214+BB214+BN214+BR214+SUMPRODUCT(LARGE((T214,V214,X214,Z214,AD214,AF214,AH214,AJ214,AL214,AN214,AR214,AT214,AV214,AX214,AZ214,BD214,BF214,BH214,BJ214,BL214,BP214,BT214,BV214,BX214,BZ214,CB214,CD214,CF214,CH214,CJ214,CL214,CN214,CP214,CR214,CT214,CV214,CX214,CZ214,DB214,DD214,DF214,DH214,DJ214,DL214,DN214,DP214,DR214,DT214,DV214,DX214,DZ214,EB214,ED214,EF214,EH214,EJ214,EL214,EN214,EP214,ER214,ET214,EV214,EX214,EZ214,FB214,FD214,FF214,FH214,FJ214,FL214,FN214,FP214),{1,2,3,4,5,6,7,8}))</f>
        <v>35</v>
      </c>
      <c r="K214" s="135">
        <f>J214-FV214</f>
        <v>0</v>
      </c>
      <c r="L214" s="140" t="str">
        <f>IF(SUMIF(S214:FP214,"&lt;0")&lt;&gt;0,SUMIF(S214:FP214,"&lt;0")*(-1)," ")</f>
        <v xml:space="preserve"> </v>
      </c>
      <c r="M214" s="141">
        <f>T214+V214+X214+Z214+AB214+AD214+AF214+AH214+AJ214+AL214+AN214+AP214+AR214+AT214+AV214+AX214+AZ214+BB214+BD214+BF214+BH214+BJ214+BL214+BN214+BP214+BR214+BT214+BV214+BX214+BZ214+CB214+CD214+CF214+CH214+CJ214+CL214+CN214+CP214+CR214+CT214+CV214+CX214+CZ214+DB214+DD214+DF214+DH214+DJ214+DL214+DN214+DP214+DR214+DT214+DV214+DX214+DZ214+EB214+ED214+EF214+EH214+EJ214+EL214+EN214+EP214+ER214+ET214+EV214+EX214+EZ214+FB214+FD214+FF214+FH214+FJ214+FL214+FN214+FP214</f>
        <v>35</v>
      </c>
      <c r="N214" s="135">
        <f>M214-FY214</f>
        <v>0</v>
      </c>
      <c r="O214" s="136">
        <f>ROUNDUP(COUNTIF(S214:FP214,"&gt; 0")/2,0)</f>
        <v>8</v>
      </c>
      <c r="P214" s="142">
        <f>IF(O214=0,"-",IF(O214-R214&gt;8,J214/(8+R214),J214/O214))</f>
        <v>4.375</v>
      </c>
      <c r="Q214" s="145">
        <f>IF(OR(M214=0,O214=0),"-",M214/O214)</f>
        <v>4.375</v>
      </c>
      <c r="R214" s="150">
        <f>+IF(AA214="",0,1)+IF(AO214="",0,1)++IF(BA214="",0,1)+IF(BM214="",0,1)+IF(BQ214="",0,1)</f>
        <v>0</v>
      </c>
      <c r="S214" s="6" t="s">
        <v>572</v>
      </c>
      <c r="T214" s="28">
        <f>IFERROR(VLOOKUP(S214,'Начисление очков 2024'!$AA$4:$AB$69,2,FALSE),0)</f>
        <v>0</v>
      </c>
      <c r="U214" s="32">
        <v>20</v>
      </c>
      <c r="V214" s="31">
        <f>IFERROR(VLOOKUP(U214,'Начисление очков 2024'!$AA$4:$AB$69,2,FALSE),0)</f>
        <v>4</v>
      </c>
      <c r="W214" s="6" t="s">
        <v>572</v>
      </c>
      <c r="X214" s="28">
        <f>IFERROR(VLOOKUP(W214,'Начисление очков 2024'!$L$4:$M$69,2,FALSE),0)</f>
        <v>0</v>
      </c>
      <c r="Y214" s="32" t="s">
        <v>572</v>
      </c>
      <c r="Z214" s="31">
        <f>IFERROR(VLOOKUP(Y214,'Начисление очков 2024'!$AA$4:$AB$69,2,FALSE),0)</f>
        <v>0</v>
      </c>
      <c r="AA214" s="6" t="s">
        <v>572</v>
      </c>
      <c r="AB214" s="28">
        <f>ROUND(IFERROR(VLOOKUP(AA214,'Начисление очков 2024'!$L$4:$M$69,2,FALSE),0)/4,0)</f>
        <v>0</v>
      </c>
      <c r="AC214" s="32">
        <v>16</v>
      </c>
      <c r="AD214" s="31">
        <f>IFERROR(VLOOKUP(AC214,'Начисление очков 2024'!$AA$4:$AB$69,2,FALSE),0)</f>
        <v>7</v>
      </c>
      <c r="AE214" s="6" t="s">
        <v>572</v>
      </c>
      <c r="AF214" s="28">
        <f>IFERROR(VLOOKUP(AE214,'Начисление очков 2024'!$AA$4:$AB$69,2,FALSE),0)</f>
        <v>0</v>
      </c>
      <c r="AG214" s="32" t="s">
        <v>572</v>
      </c>
      <c r="AH214" s="31">
        <f>IFERROR(VLOOKUP(AG214,'Начисление очков 2024'!$Q$4:$R$69,2,FALSE),0)</f>
        <v>0</v>
      </c>
      <c r="AI214" s="6" t="s">
        <v>572</v>
      </c>
      <c r="AJ214" s="28">
        <f>IFERROR(VLOOKUP(AI214,'Начисление очков 2024'!$AA$4:$AB$69,2,FALSE),0)</f>
        <v>0</v>
      </c>
      <c r="AK214" s="32" t="s">
        <v>572</v>
      </c>
      <c r="AL214" s="31">
        <f>IFERROR(VLOOKUP(AK214,'Начисление очков 2024'!$AA$4:$AB$69,2,FALSE),0)</f>
        <v>0</v>
      </c>
      <c r="AM214" s="6" t="s">
        <v>572</v>
      </c>
      <c r="AN214" s="28">
        <f>IFERROR(VLOOKUP(AM214,'Начисление очков 2023'!$AF$4:$AG$69,2,FALSE),0)</f>
        <v>0</v>
      </c>
      <c r="AO214" s="32" t="s">
        <v>572</v>
      </c>
      <c r="AP214" s="31">
        <f>ROUND(IFERROR(VLOOKUP(AO214,'Начисление очков 2024'!$G$4:$H$69,2,FALSE),0)/4,0)</f>
        <v>0</v>
      </c>
      <c r="AQ214" s="6">
        <v>16</v>
      </c>
      <c r="AR214" s="28">
        <f>IFERROR(VLOOKUP(AQ214,'Начисление очков 2024'!$AA$4:$AB$69,2,FALSE),0)</f>
        <v>7</v>
      </c>
      <c r="AS214" s="32" t="s">
        <v>572</v>
      </c>
      <c r="AT214" s="31">
        <f>IFERROR(VLOOKUP(AS214,'Начисление очков 2024'!$G$4:$H$69,2,FALSE),0)</f>
        <v>0</v>
      </c>
      <c r="AU214" s="6" t="s">
        <v>572</v>
      </c>
      <c r="AV214" s="28">
        <f>IFERROR(VLOOKUP(AU214,'Начисление очков 2023'!$V$4:$W$69,2,FALSE),0)</f>
        <v>0</v>
      </c>
      <c r="AW214" s="32" t="s">
        <v>572</v>
      </c>
      <c r="AX214" s="31">
        <f>IFERROR(VLOOKUP(AW214,'Начисление очков 2024'!$Q$4:$R$69,2,FALSE),0)</f>
        <v>0</v>
      </c>
      <c r="AY214" s="6" t="s">
        <v>572</v>
      </c>
      <c r="AZ214" s="28">
        <f>IFERROR(VLOOKUP(AY214,'Начисление очков 2024'!$AA$4:$AB$69,2,FALSE),0)</f>
        <v>0</v>
      </c>
      <c r="BA214" s="32" t="s">
        <v>572</v>
      </c>
      <c r="BB214" s="31">
        <f>ROUND(IFERROR(VLOOKUP(BA214,'Начисление очков 2024'!$G$4:$H$69,2,FALSE),0)/4,0)</f>
        <v>0</v>
      </c>
      <c r="BC214" s="6" t="s">
        <v>572</v>
      </c>
      <c r="BD214" s="28">
        <f>IFERROR(VLOOKUP(BC214,'Начисление очков 2023'!$AA$4:$AB$69,2,FALSE),0)</f>
        <v>0</v>
      </c>
      <c r="BE214" s="32" t="s">
        <v>572</v>
      </c>
      <c r="BF214" s="31">
        <f>IFERROR(VLOOKUP(BE214,'Начисление очков 2024'!$G$4:$H$69,2,FALSE),0)</f>
        <v>0</v>
      </c>
      <c r="BG214" s="6" t="s">
        <v>572</v>
      </c>
      <c r="BH214" s="28">
        <f>IFERROR(VLOOKUP(BG214,'Начисление очков 2024'!$Q$4:$R$69,2,FALSE),0)</f>
        <v>0</v>
      </c>
      <c r="BI214" s="32" t="s">
        <v>572</v>
      </c>
      <c r="BJ214" s="31">
        <f>IFERROR(VLOOKUP(BI214,'Начисление очков 2024'!$AA$4:$AB$69,2,FALSE),0)</f>
        <v>0</v>
      </c>
      <c r="BK214" s="6" t="s">
        <v>572</v>
      </c>
      <c r="BL214" s="28">
        <f>IFERROR(VLOOKUP(BK214,'Начисление очков 2023'!$V$4:$W$69,2,FALSE),0)</f>
        <v>0</v>
      </c>
      <c r="BM214" s="32" t="s">
        <v>572</v>
      </c>
      <c r="BN214" s="31">
        <f>ROUND(IFERROR(VLOOKUP(BM214,'Начисление очков 2023'!$L$4:$M$69,2,FALSE),0)/4,0)</f>
        <v>0</v>
      </c>
      <c r="BO214" s="6">
        <v>24</v>
      </c>
      <c r="BP214" s="28">
        <f>IFERROR(VLOOKUP(BO214,'Начисление очков 2023'!$AA$4:$AB$69,2,FALSE),0)</f>
        <v>3</v>
      </c>
      <c r="BQ214" s="32" t="s">
        <v>572</v>
      </c>
      <c r="BR214" s="31">
        <f>ROUND(IFERROR(VLOOKUP(BQ214,'Начисление очков 2023'!$L$4:$M$69,2,FALSE),0)/4,0)</f>
        <v>0</v>
      </c>
      <c r="BS214" s="6">
        <v>32</v>
      </c>
      <c r="BT214" s="28">
        <f>IFERROR(VLOOKUP(BS214,'Начисление очков 2023'!$AA$4:$AB$69,2,FALSE),0)</f>
        <v>2</v>
      </c>
      <c r="BU214" s="32" t="s">
        <v>572</v>
      </c>
      <c r="BV214" s="31">
        <f>IFERROR(VLOOKUP(BU214,'Начисление очков 2023'!$L$4:$M$69,2,FALSE),0)</f>
        <v>0</v>
      </c>
      <c r="BW214" s="6" t="s">
        <v>572</v>
      </c>
      <c r="BX214" s="28">
        <f>IFERROR(VLOOKUP(BW214,'Начисление очков 2023'!$AA$4:$AB$69,2,FALSE),0)</f>
        <v>0</v>
      </c>
      <c r="BY214" s="32">
        <v>8</v>
      </c>
      <c r="BZ214" s="31">
        <f>IFERROR(VLOOKUP(BY214,'Начисление очков 2023'!$AF$4:$AG$69,2,FALSE),0)</f>
        <v>7</v>
      </c>
      <c r="CA214" s="6" t="s">
        <v>572</v>
      </c>
      <c r="CB214" s="28">
        <f>IFERROR(VLOOKUP(CA214,'Начисление очков 2023'!$V$4:$W$69,2,FALSE),0)</f>
        <v>0</v>
      </c>
      <c r="CC214" s="32" t="s">
        <v>572</v>
      </c>
      <c r="CD214" s="31">
        <f>IFERROR(VLOOKUP(CC214,'Начисление очков 2023'!$AA$4:$AB$69,2,FALSE),0)</f>
        <v>0</v>
      </c>
      <c r="CE214" s="47"/>
      <c r="CF214" s="46"/>
      <c r="CG214" s="32" t="s">
        <v>572</v>
      </c>
      <c r="CH214" s="31">
        <f>IFERROR(VLOOKUP(CG214,'Начисление очков 2023'!$AA$4:$AB$69,2,FALSE),0)</f>
        <v>0</v>
      </c>
      <c r="CI214" s="6" t="s">
        <v>572</v>
      </c>
      <c r="CJ214" s="28">
        <f>IFERROR(VLOOKUP(CI214,'Начисление очков 2023_1'!$B$4:$C$117,2,FALSE),0)</f>
        <v>0</v>
      </c>
      <c r="CK214" s="32" t="s">
        <v>572</v>
      </c>
      <c r="CL214" s="31">
        <f>IFERROR(VLOOKUP(CK214,'Начисление очков 2023'!$V$4:$W$69,2,FALSE),0)</f>
        <v>0</v>
      </c>
      <c r="CM214" s="6" t="s">
        <v>572</v>
      </c>
      <c r="CN214" s="28">
        <f>IFERROR(VLOOKUP(CM214,'Начисление очков 2023'!$AF$4:$AG$69,2,FALSE),0)</f>
        <v>0</v>
      </c>
      <c r="CO214" s="32" t="s">
        <v>572</v>
      </c>
      <c r="CP214" s="31">
        <f>IFERROR(VLOOKUP(CO214,'Начисление очков 2023'!$G$4:$H$69,2,FALSE),0)</f>
        <v>0</v>
      </c>
      <c r="CQ214" s="6" t="s">
        <v>572</v>
      </c>
      <c r="CR214" s="28">
        <f>IFERROR(VLOOKUP(CQ214,'Начисление очков 2023'!$AA$4:$AB$69,2,FALSE),0)</f>
        <v>0</v>
      </c>
      <c r="CS214" s="32" t="s">
        <v>572</v>
      </c>
      <c r="CT214" s="31">
        <f>IFERROR(VLOOKUP(CS214,'Начисление очков 2023'!$Q$4:$R$69,2,FALSE),0)</f>
        <v>0</v>
      </c>
      <c r="CU214" s="6" t="s">
        <v>572</v>
      </c>
      <c r="CV214" s="28">
        <f>IFERROR(VLOOKUP(CU214,'Начисление очков 2023'!$AF$4:$AG$69,2,FALSE),0)</f>
        <v>0</v>
      </c>
      <c r="CW214" s="32" t="s">
        <v>572</v>
      </c>
      <c r="CX214" s="31">
        <f>IFERROR(VLOOKUP(CW214,'Начисление очков 2023'!$AA$4:$AB$69,2,FALSE),0)</f>
        <v>0</v>
      </c>
      <c r="CY214" s="6" t="s">
        <v>572</v>
      </c>
      <c r="CZ214" s="28">
        <f>IFERROR(VLOOKUP(CY214,'Начисление очков 2023'!$AA$4:$AB$69,2,FALSE),0)</f>
        <v>0</v>
      </c>
      <c r="DA214" s="32" t="s">
        <v>572</v>
      </c>
      <c r="DB214" s="31">
        <f>IFERROR(VLOOKUP(DA214,'Начисление очков 2023'!$L$4:$M$69,2,FALSE),0)</f>
        <v>0</v>
      </c>
      <c r="DC214" s="6" t="s">
        <v>572</v>
      </c>
      <c r="DD214" s="28">
        <f>IFERROR(VLOOKUP(DC214,'Начисление очков 2023'!$L$4:$M$69,2,FALSE),0)</f>
        <v>0</v>
      </c>
      <c r="DE214" s="32" t="s">
        <v>572</v>
      </c>
      <c r="DF214" s="31">
        <f>IFERROR(VLOOKUP(DE214,'Начисление очков 2023'!$G$4:$H$69,2,FALSE),0)</f>
        <v>0</v>
      </c>
      <c r="DG214" s="6" t="s">
        <v>572</v>
      </c>
      <c r="DH214" s="28">
        <f>IFERROR(VLOOKUP(DG214,'Начисление очков 2023'!$AA$4:$AB$69,2,FALSE),0)</f>
        <v>0</v>
      </c>
      <c r="DI214" s="32">
        <v>24</v>
      </c>
      <c r="DJ214" s="31">
        <f>IFERROR(VLOOKUP(DI214,'Начисление очков 2023'!$AF$4:$AG$69,2,FALSE),0)</f>
        <v>1</v>
      </c>
      <c r="DK214" s="6" t="s">
        <v>572</v>
      </c>
      <c r="DL214" s="28">
        <f>IFERROR(VLOOKUP(DK214,'Начисление очков 2023'!$V$4:$W$69,2,FALSE),0)</f>
        <v>0</v>
      </c>
      <c r="DM214" s="32" t="s">
        <v>572</v>
      </c>
      <c r="DN214" s="31">
        <f>IFERROR(VLOOKUP(DM214,'Начисление очков 2023'!$Q$4:$R$69,2,FALSE),0)</f>
        <v>0</v>
      </c>
      <c r="DO214" s="6" t="s">
        <v>572</v>
      </c>
      <c r="DP214" s="28">
        <f>IFERROR(VLOOKUP(DO214,'Начисление очков 2023'!$AA$4:$AB$69,2,FALSE),0)</f>
        <v>0</v>
      </c>
      <c r="DQ214" s="32" t="s">
        <v>572</v>
      </c>
      <c r="DR214" s="31">
        <f>IFERROR(VLOOKUP(DQ214,'Начисление очков 2023'!$AA$4:$AB$69,2,FALSE),0)</f>
        <v>0</v>
      </c>
      <c r="DS214" s="6" t="s">
        <v>572</v>
      </c>
      <c r="DT214" s="28">
        <f>IFERROR(VLOOKUP(DS214,'Начисление очков 2023'!$AA$4:$AB$69,2,FALSE),0)</f>
        <v>0</v>
      </c>
      <c r="DU214" s="32" t="s">
        <v>572</v>
      </c>
      <c r="DV214" s="31">
        <f>IFERROR(VLOOKUP(DU214,'Начисление очков 2023'!$AF$4:$AG$69,2,FALSE),0)</f>
        <v>0</v>
      </c>
      <c r="DW214" s="6" t="s">
        <v>572</v>
      </c>
      <c r="DX214" s="28">
        <f>IFERROR(VLOOKUP(DW214,'Начисление очков 2023'!$AA$4:$AB$69,2,FALSE),0)</f>
        <v>0</v>
      </c>
      <c r="DY214" s="32" t="s">
        <v>572</v>
      </c>
      <c r="DZ214" s="31">
        <f>IFERROR(VLOOKUP(DY214,'Начисление очков 2023'!$B$4:$C$69,2,FALSE),0)</f>
        <v>0</v>
      </c>
      <c r="EA214" s="6" t="s">
        <v>572</v>
      </c>
      <c r="EB214" s="28">
        <f>IFERROR(VLOOKUP(EA214,'Начисление очков 2023'!$AA$4:$AB$69,2,FALSE),0)</f>
        <v>0</v>
      </c>
      <c r="EC214" s="32" t="s">
        <v>572</v>
      </c>
      <c r="ED214" s="31">
        <f>IFERROR(VLOOKUP(EC214,'Начисление очков 2023'!$V$4:$W$69,2,FALSE),0)</f>
        <v>0</v>
      </c>
      <c r="EE214" s="6" t="s">
        <v>572</v>
      </c>
      <c r="EF214" s="28">
        <f>IFERROR(VLOOKUP(EE214,'Начисление очков 2023'!$AA$4:$AB$69,2,FALSE),0)</f>
        <v>0</v>
      </c>
      <c r="EG214" s="32" t="s">
        <v>572</v>
      </c>
      <c r="EH214" s="31">
        <f>IFERROR(VLOOKUP(EG214,'Начисление очков 2023'!$AA$4:$AB$69,2,FALSE),0)</f>
        <v>0</v>
      </c>
      <c r="EI214" s="6" t="s">
        <v>572</v>
      </c>
      <c r="EJ214" s="28">
        <f>IFERROR(VLOOKUP(EI214,'Начисление очков 2023'!$G$4:$H$69,2,FALSE),0)</f>
        <v>0</v>
      </c>
      <c r="EK214" s="32" t="s">
        <v>572</v>
      </c>
      <c r="EL214" s="31">
        <f>IFERROR(VLOOKUP(EK214,'Начисление очков 2023'!$V$4:$W$69,2,FALSE),0)</f>
        <v>0</v>
      </c>
      <c r="EM214" s="6" t="s">
        <v>572</v>
      </c>
      <c r="EN214" s="28">
        <f>IFERROR(VLOOKUP(EM214,'Начисление очков 2023'!$B$4:$C$101,2,FALSE),0)</f>
        <v>0</v>
      </c>
      <c r="EO214" s="32" t="s">
        <v>572</v>
      </c>
      <c r="EP214" s="31">
        <f>IFERROR(VLOOKUP(EO214,'Начисление очков 2023'!$AA$4:$AB$69,2,FALSE),0)</f>
        <v>0</v>
      </c>
      <c r="EQ214" s="6">
        <v>13</v>
      </c>
      <c r="ER214" s="28">
        <f>IFERROR(VLOOKUP(EQ214,'Начисление очков 2023'!$AF$4:$AG$69,2,FALSE),0)</f>
        <v>4</v>
      </c>
      <c r="ES214" s="32" t="s">
        <v>572</v>
      </c>
      <c r="ET214" s="31">
        <f>IFERROR(VLOOKUP(ES214,'Начисление очков 2023'!$B$4:$C$101,2,FALSE),0)</f>
        <v>0</v>
      </c>
      <c r="EU214" s="6" t="s">
        <v>572</v>
      </c>
      <c r="EV214" s="28">
        <f>IFERROR(VLOOKUP(EU214,'Начисление очков 2023'!$G$4:$H$69,2,FALSE),0)</f>
        <v>0</v>
      </c>
      <c r="EW214" s="32" t="s">
        <v>572</v>
      </c>
      <c r="EX214" s="31">
        <f>IFERROR(VLOOKUP(EW214,'Начисление очков 2023'!$AA$4:$AB$69,2,FALSE),0)</f>
        <v>0</v>
      </c>
      <c r="EY214" s="6" t="s">
        <v>572</v>
      </c>
      <c r="EZ214" s="28">
        <f>IFERROR(VLOOKUP(EY214,'Начисление очков 2023'!$AA$4:$AB$69,2,FALSE),0)</f>
        <v>0</v>
      </c>
      <c r="FA214" s="32" t="s">
        <v>572</v>
      </c>
      <c r="FB214" s="31">
        <f>IFERROR(VLOOKUP(FA214,'Начисление очков 2023'!$L$4:$M$69,2,FALSE),0)</f>
        <v>0</v>
      </c>
      <c r="FC214" s="6" t="s">
        <v>572</v>
      </c>
      <c r="FD214" s="28">
        <f>IFERROR(VLOOKUP(FC214,'Начисление очков 2023'!$AF$4:$AG$69,2,FALSE),0)</f>
        <v>0</v>
      </c>
      <c r="FE214" s="32" t="s">
        <v>572</v>
      </c>
      <c r="FF214" s="31">
        <f>IFERROR(VLOOKUP(FE214,'Начисление очков 2023'!$AA$4:$AB$69,2,FALSE),0)</f>
        <v>0</v>
      </c>
      <c r="FG214" s="6" t="s">
        <v>572</v>
      </c>
      <c r="FH214" s="28">
        <f>IFERROR(VLOOKUP(FG214,'Начисление очков 2023'!$G$4:$H$69,2,FALSE),0)</f>
        <v>0</v>
      </c>
      <c r="FI214" s="32" t="s">
        <v>572</v>
      </c>
      <c r="FJ214" s="31">
        <f>IFERROR(VLOOKUP(FI214,'Начисление очков 2023'!$AA$4:$AB$69,2,FALSE),0)</f>
        <v>0</v>
      </c>
      <c r="FK214" s="6" t="s">
        <v>572</v>
      </c>
      <c r="FL214" s="28">
        <f>IFERROR(VLOOKUP(FK214,'Начисление очков 2023'!$AA$4:$AB$69,2,FALSE),0)</f>
        <v>0</v>
      </c>
      <c r="FM214" s="32" t="s">
        <v>572</v>
      </c>
      <c r="FN214" s="31">
        <f>IFERROR(VLOOKUP(FM214,'Начисление очков 2023'!$AA$4:$AB$69,2,FALSE),0)</f>
        <v>0</v>
      </c>
      <c r="FO214" s="6" t="s">
        <v>572</v>
      </c>
      <c r="FP214" s="28">
        <f>IFERROR(VLOOKUP(FO214,'Начисление очков 2023'!$AF$4:$AG$69,2,FALSE),0)</f>
        <v>0</v>
      </c>
      <c r="FQ214" s="109">
        <v>204</v>
      </c>
      <c r="FR214" s="110">
        <v>5</v>
      </c>
      <c r="FS214" s="110"/>
      <c r="FT214" s="109">
        <v>3</v>
      </c>
      <c r="FU214" s="111"/>
      <c r="FV214" s="108">
        <v>35</v>
      </c>
      <c r="FW214" s="106">
        <v>4</v>
      </c>
      <c r="FX214" s="107" t="s">
        <v>563</v>
      </c>
      <c r="FY214" s="108">
        <v>35</v>
      </c>
      <c r="FZ214" s="127" t="s">
        <v>572</v>
      </c>
      <c r="GA214" s="121">
        <f>IFERROR(VLOOKUP(FZ214,'Начисление очков 2023'!$AA$4:$AB$69,2,FALSE),0)</f>
        <v>0</v>
      </c>
    </row>
    <row r="215" spans="1:183" ht="15.95" customHeight="1" x14ac:dyDescent="0.25">
      <c r="B215" s="6" t="str">
        <f>IFERROR(INDEX('Ласт турнир'!$A$1:$A$96,MATCH($D215,'Ласт турнир'!$B$1:$B$96,0)),"")</f>
        <v/>
      </c>
      <c r="D215" s="39" t="s">
        <v>512</v>
      </c>
      <c r="E215" s="40">
        <f>E214+1</f>
        <v>206</v>
      </c>
      <c r="F215" s="59">
        <f>IF(FQ215=0," ",IF(FQ215-E215=0," ",FQ215-E215))</f>
        <v>-1</v>
      </c>
      <c r="G215" s="44"/>
      <c r="H215" s="54">
        <v>3.5</v>
      </c>
      <c r="I215" s="134"/>
      <c r="J215" s="139">
        <f>AB215+AP215+BB215+BN215+BR215+SUMPRODUCT(LARGE((T215,V215,X215,Z215,AD215,AF215,AH215,AJ215,AL215,AN215,AR215,AT215,AV215,AX215,AZ215,BD215,BF215,BH215,BJ215,BL215,BP215,BT215,BV215,BX215,BZ215,CB215,CD215,CF215,CH215,CJ215,CL215,CN215,CP215,CR215,CT215,CV215,CX215,CZ215,DB215,DD215,DF215,DH215,DJ215,DL215,DN215,DP215,DR215,DT215,DV215,DX215,DZ215,EB215,ED215,EF215,EH215,EJ215,EL215,EN215,EP215,ER215,ET215,EV215,EX215,EZ215,FB215,FD215,FF215,FH215,FJ215,FL215,FN215,FP215),{1,2,3,4,5,6,7,8}))</f>
        <v>34</v>
      </c>
      <c r="K215" s="135">
        <f>J215-FV215</f>
        <v>0</v>
      </c>
      <c r="L215" s="140" t="str">
        <f>IF(SUMIF(S215:FP215,"&lt;0")&lt;&gt;0,SUMIF(S215:FP215,"&lt;0")*(-1)," ")</f>
        <v xml:space="preserve"> </v>
      </c>
      <c r="M215" s="141">
        <f>T215+V215+X215+Z215+AB215+AD215+AF215+AH215+AJ215+AL215+AN215+AP215+AR215+AT215+AV215+AX215+AZ215+BB215+BD215+BF215+BH215+BJ215+BL215+BN215+BP215+BR215+BT215+BV215+BX215+BZ215+CB215+CD215+CF215+CH215+CJ215+CL215+CN215+CP215+CR215+CT215+CV215+CX215+CZ215+DB215+DD215+DF215+DH215+DJ215+DL215+DN215+DP215+DR215+DT215+DV215+DX215+DZ215+EB215+ED215+EF215+EH215+EJ215+EL215+EN215+EP215+ER215+ET215+EV215+EX215+EZ215+FB215+FD215+FF215+FH215+FJ215+FL215+FN215+FP215</f>
        <v>34</v>
      </c>
      <c r="N215" s="135">
        <f>M215-FY215</f>
        <v>0</v>
      </c>
      <c r="O215" s="136">
        <f>ROUNDUP(COUNTIF(S215:FP215,"&gt; 0")/2,0)</f>
        <v>3</v>
      </c>
      <c r="P215" s="142">
        <f>IF(O215=0,"-",IF(O215-R215&gt;8,J215/(8+R215),J215/O215))</f>
        <v>11.333333333333334</v>
      </c>
      <c r="Q215" s="145">
        <f>IF(OR(M215=0,O215=0),"-",M215/O215)</f>
        <v>11.333333333333334</v>
      </c>
      <c r="R215" s="150">
        <f>+IF(AA215="",0,1)+IF(AO215="",0,1)++IF(BA215="",0,1)+IF(BM215="",0,1)+IF(BQ215="",0,1)</f>
        <v>0</v>
      </c>
      <c r="S215" s="6" t="s">
        <v>572</v>
      </c>
      <c r="T215" s="28">
        <f>IFERROR(VLOOKUP(S215,'Начисление очков 2024'!$AA$4:$AB$69,2,FALSE),0)</f>
        <v>0</v>
      </c>
      <c r="U215" s="32" t="s">
        <v>572</v>
      </c>
      <c r="V215" s="31">
        <f>IFERROR(VLOOKUP(U215,'Начисление очков 2024'!$AA$4:$AB$69,2,FALSE),0)</f>
        <v>0</v>
      </c>
      <c r="W215" s="6" t="s">
        <v>572</v>
      </c>
      <c r="X215" s="28">
        <f>IFERROR(VLOOKUP(W215,'Начисление очков 2024'!$L$4:$M$69,2,FALSE),0)</f>
        <v>0</v>
      </c>
      <c r="Y215" s="32" t="s">
        <v>572</v>
      </c>
      <c r="Z215" s="31">
        <f>IFERROR(VLOOKUP(Y215,'Начисление очков 2024'!$AA$4:$AB$69,2,FALSE),0)</f>
        <v>0</v>
      </c>
      <c r="AA215" s="6" t="s">
        <v>572</v>
      </c>
      <c r="AB215" s="28">
        <f>ROUND(IFERROR(VLOOKUP(AA215,'Начисление очков 2024'!$L$4:$M$69,2,FALSE),0)/4,0)</f>
        <v>0</v>
      </c>
      <c r="AC215" s="32" t="s">
        <v>572</v>
      </c>
      <c r="AD215" s="31">
        <f>IFERROR(VLOOKUP(AC215,'Начисление очков 2024'!$AA$4:$AB$69,2,FALSE),0)</f>
        <v>0</v>
      </c>
      <c r="AE215" s="6" t="s">
        <v>572</v>
      </c>
      <c r="AF215" s="28">
        <f>IFERROR(VLOOKUP(AE215,'Начисление очков 2024'!$AA$4:$AB$69,2,FALSE),0)</f>
        <v>0</v>
      </c>
      <c r="AG215" s="32" t="s">
        <v>572</v>
      </c>
      <c r="AH215" s="31">
        <f>IFERROR(VLOOKUP(AG215,'Начисление очков 2024'!$Q$4:$R$69,2,FALSE),0)</f>
        <v>0</v>
      </c>
      <c r="AI215" s="6" t="s">
        <v>572</v>
      </c>
      <c r="AJ215" s="28">
        <f>IFERROR(VLOOKUP(AI215,'Начисление очков 2024'!$AA$4:$AB$69,2,FALSE),0)</f>
        <v>0</v>
      </c>
      <c r="AK215" s="32" t="s">
        <v>572</v>
      </c>
      <c r="AL215" s="31">
        <f>IFERROR(VLOOKUP(AK215,'Начисление очков 2024'!$AA$4:$AB$69,2,FALSE),0)</f>
        <v>0</v>
      </c>
      <c r="AM215" s="6" t="s">
        <v>572</v>
      </c>
      <c r="AN215" s="28">
        <f>IFERROR(VLOOKUP(AM215,'Начисление очков 2023'!$AF$4:$AG$69,2,FALSE),0)</f>
        <v>0</v>
      </c>
      <c r="AO215" s="32" t="s">
        <v>572</v>
      </c>
      <c r="AP215" s="31">
        <f>ROUND(IFERROR(VLOOKUP(AO215,'Начисление очков 2024'!$G$4:$H$69,2,FALSE),0)/4,0)</f>
        <v>0</v>
      </c>
      <c r="AQ215" s="6" t="s">
        <v>572</v>
      </c>
      <c r="AR215" s="28">
        <f>IFERROR(VLOOKUP(AQ215,'Начисление очков 2024'!$AA$4:$AB$69,2,FALSE),0)</f>
        <v>0</v>
      </c>
      <c r="AS215" s="32" t="s">
        <v>572</v>
      </c>
      <c r="AT215" s="31">
        <f>IFERROR(VLOOKUP(AS215,'Начисление очков 2024'!$G$4:$H$69,2,FALSE),0)</f>
        <v>0</v>
      </c>
      <c r="AU215" s="6" t="s">
        <v>572</v>
      </c>
      <c r="AV215" s="28">
        <f>IFERROR(VLOOKUP(AU215,'Начисление очков 2023'!$V$4:$W$69,2,FALSE),0)</f>
        <v>0</v>
      </c>
      <c r="AW215" s="32" t="s">
        <v>572</v>
      </c>
      <c r="AX215" s="31">
        <f>IFERROR(VLOOKUP(AW215,'Начисление очков 2024'!$Q$4:$R$69,2,FALSE),0)</f>
        <v>0</v>
      </c>
      <c r="AY215" s="6" t="s">
        <v>572</v>
      </c>
      <c r="AZ215" s="28">
        <f>IFERROR(VLOOKUP(AY215,'Начисление очков 2024'!$AA$4:$AB$69,2,FALSE),0)</f>
        <v>0</v>
      </c>
      <c r="BA215" s="32" t="s">
        <v>572</v>
      </c>
      <c r="BB215" s="31">
        <f>ROUND(IFERROR(VLOOKUP(BA215,'Начисление очков 2024'!$G$4:$H$69,2,FALSE),0)/4,0)</f>
        <v>0</v>
      </c>
      <c r="BC215" s="6" t="s">
        <v>572</v>
      </c>
      <c r="BD215" s="28">
        <f>IFERROR(VLOOKUP(BC215,'Начисление очков 2023'!$AA$4:$AB$69,2,FALSE),0)</f>
        <v>0</v>
      </c>
      <c r="BE215" s="32" t="s">
        <v>572</v>
      </c>
      <c r="BF215" s="31">
        <f>IFERROR(VLOOKUP(BE215,'Начисление очков 2024'!$G$4:$H$69,2,FALSE),0)</f>
        <v>0</v>
      </c>
      <c r="BG215" s="6" t="s">
        <v>572</v>
      </c>
      <c r="BH215" s="28">
        <f>IFERROR(VLOOKUP(BG215,'Начисление очков 2024'!$Q$4:$R$69,2,FALSE),0)</f>
        <v>0</v>
      </c>
      <c r="BI215" s="32" t="s">
        <v>572</v>
      </c>
      <c r="BJ215" s="31">
        <f>IFERROR(VLOOKUP(BI215,'Начисление очков 2024'!$AA$4:$AB$69,2,FALSE),0)</f>
        <v>0</v>
      </c>
      <c r="BK215" s="6" t="s">
        <v>572</v>
      </c>
      <c r="BL215" s="28">
        <f>IFERROR(VLOOKUP(BK215,'Начисление очков 2023'!$V$4:$W$69,2,FALSE),0)</f>
        <v>0</v>
      </c>
      <c r="BM215" s="32" t="s">
        <v>572</v>
      </c>
      <c r="BN215" s="31">
        <f>ROUND(IFERROR(VLOOKUP(BM215,'Начисление очков 2023'!$L$4:$M$69,2,FALSE),0)/4,0)</f>
        <v>0</v>
      </c>
      <c r="BO215" s="6" t="s">
        <v>572</v>
      </c>
      <c r="BP215" s="28">
        <f>IFERROR(VLOOKUP(BO215,'Начисление очков 2023'!$AA$4:$AB$69,2,FALSE),0)</f>
        <v>0</v>
      </c>
      <c r="BQ215" s="32" t="s">
        <v>572</v>
      </c>
      <c r="BR215" s="31">
        <f>ROUND(IFERROR(VLOOKUP(BQ215,'Начисление очков 2023'!$L$4:$M$69,2,FALSE),0)/4,0)</f>
        <v>0</v>
      </c>
      <c r="BS215" s="6" t="s">
        <v>572</v>
      </c>
      <c r="BT215" s="28">
        <f>IFERROR(VLOOKUP(BS215,'Начисление очков 2023'!$AA$4:$AB$69,2,FALSE),0)</f>
        <v>0</v>
      </c>
      <c r="BU215" s="32" t="s">
        <v>572</v>
      </c>
      <c r="BV215" s="31">
        <f>IFERROR(VLOOKUP(BU215,'Начисление очков 2023'!$L$4:$M$69,2,FALSE),0)</f>
        <v>0</v>
      </c>
      <c r="BW215" s="6" t="s">
        <v>572</v>
      </c>
      <c r="BX215" s="28">
        <f>IFERROR(VLOOKUP(BW215,'Начисление очков 2023'!$AA$4:$AB$69,2,FALSE),0)</f>
        <v>0</v>
      </c>
      <c r="BY215" s="32" t="s">
        <v>572</v>
      </c>
      <c r="BZ215" s="31">
        <f>IFERROR(VLOOKUP(BY215,'Начисление очков 2023'!$AF$4:$AG$69,2,FALSE),0)</f>
        <v>0</v>
      </c>
      <c r="CA215" s="6" t="s">
        <v>572</v>
      </c>
      <c r="CB215" s="28">
        <f>IFERROR(VLOOKUP(CA215,'Начисление очков 2023'!$V$4:$W$69,2,FALSE),0)</f>
        <v>0</v>
      </c>
      <c r="CC215" s="32" t="s">
        <v>572</v>
      </c>
      <c r="CD215" s="31">
        <f>IFERROR(VLOOKUP(CC215,'Начисление очков 2023'!$AA$4:$AB$69,2,FALSE),0)</f>
        <v>0</v>
      </c>
      <c r="CE215" s="47"/>
      <c r="CF215" s="46"/>
      <c r="CG215" s="32" t="s">
        <v>572</v>
      </c>
      <c r="CH215" s="31">
        <f>IFERROR(VLOOKUP(CG215,'Начисление очков 2023'!$AA$4:$AB$69,2,FALSE),0)</f>
        <v>0</v>
      </c>
      <c r="CI215" s="6">
        <v>46</v>
      </c>
      <c r="CJ215" s="28">
        <f>IFERROR(VLOOKUP(CI215,'Начисление очков 2023_1'!$B$4:$C$117,2,FALSE),0)</f>
        <v>20</v>
      </c>
      <c r="CK215" s="32" t="s">
        <v>572</v>
      </c>
      <c r="CL215" s="31">
        <f>IFERROR(VLOOKUP(CK215,'Начисление очков 2023'!$V$4:$W$69,2,FALSE),0)</f>
        <v>0</v>
      </c>
      <c r="CM215" s="6" t="s">
        <v>572</v>
      </c>
      <c r="CN215" s="28">
        <f>IFERROR(VLOOKUP(CM215,'Начисление очков 2023'!$AF$4:$AG$69,2,FALSE),0)</f>
        <v>0</v>
      </c>
      <c r="CO215" s="32" t="s">
        <v>572</v>
      </c>
      <c r="CP215" s="31">
        <f>IFERROR(VLOOKUP(CO215,'Начисление очков 2023'!$G$4:$H$69,2,FALSE),0)</f>
        <v>0</v>
      </c>
      <c r="CQ215" s="6" t="s">
        <v>572</v>
      </c>
      <c r="CR215" s="28">
        <f>IFERROR(VLOOKUP(CQ215,'Начисление очков 2023'!$AA$4:$AB$69,2,FALSE),0)</f>
        <v>0</v>
      </c>
      <c r="CS215" s="32" t="s">
        <v>572</v>
      </c>
      <c r="CT215" s="31">
        <f>IFERROR(VLOOKUP(CS215,'Начисление очков 2023'!$Q$4:$R$69,2,FALSE),0)</f>
        <v>0</v>
      </c>
      <c r="CU215" s="6" t="s">
        <v>572</v>
      </c>
      <c r="CV215" s="28">
        <f>IFERROR(VLOOKUP(CU215,'Начисление очков 2023'!$AF$4:$AG$69,2,FALSE),0)</f>
        <v>0</v>
      </c>
      <c r="CW215" s="32" t="s">
        <v>572</v>
      </c>
      <c r="CX215" s="31">
        <f>IFERROR(VLOOKUP(CW215,'Начисление очков 2023'!$AA$4:$AB$69,2,FALSE),0)</f>
        <v>0</v>
      </c>
      <c r="CY215" s="6" t="s">
        <v>572</v>
      </c>
      <c r="CZ215" s="28">
        <f>IFERROR(VLOOKUP(CY215,'Начисление очков 2023'!$AA$4:$AB$69,2,FALSE),0)</f>
        <v>0</v>
      </c>
      <c r="DA215" s="32" t="s">
        <v>572</v>
      </c>
      <c r="DB215" s="31">
        <f>IFERROR(VLOOKUP(DA215,'Начисление очков 2023'!$L$4:$M$69,2,FALSE),0)</f>
        <v>0</v>
      </c>
      <c r="DC215" s="6" t="s">
        <v>572</v>
      </c>
      <c r="DD215" s="28">
        <f>IFERROR(VLOOKUP(DC215,'Начисление очков 2023'!$L$4:$M$69,2,FALSE),0)</f>
        <v>0</v>
      </c>
      <c r="DE215" s="32" t="s">
        <v>572</v>
      </c>
      <c r="DF215" s="31">
        <f>IFERROR(VLOOKUP(DE215,'Начисление очков 2023'!$G$4:$H$69,2,FALSE),0)</f>
        <v>0</v>
      </c>
      <c r="DG215" s="6" t="s">
        <v>572</v>
      </c>
      <c r="DH215" s="28">
        <f>IFERROR(VLOOKUP(DG215,'Начисление очков 2023'!$AA$4:$AB$69,2,FALSE),0)</f>
        <v>0</v>
      </c>
      <c r="DI215" s="32" t="s">
        <v>572</v>
      </c>
      <c r="DJ215" s="31">
        <f>IFERROR(VLOOKUP(DI215,'Начисление очков 2023'!$AF$4:$AG$69,2,FALSE),0)</f>
        <v>0</v>
      </c>
      <c r="DK215" s="6" t="s">
        <v>572</v>
      </c>
      <c r="DL215" s="28">
        <f>IFERROR(VLOOKUP(DK215,'Начисление очков 2023'!$V$4:$W$69,2,FALSE),0)</f>
        <v>0</v>
      </c>
      <c r="DM215" s="32" t="s">
        <v>572</v>
      </c>
      <c r="DN215" s="31">
        <f>IFERROR(VLOOKUP(DM215,'Начисление очков 2023'!$Q$4:$R$69,2,FALSE),0)</f>
        <v>0</v>
      </c>
      <c r="DO215" s="6" t="s">
        <v>572</v>
      </c>
      <c r="DP215" s="28">
        <f>IFERROR(VLOOKUP(DO215,'Начисление очков 2023'!$AA$4:$AB$69,2,FALSE),0)</f>
        <v>0</v>
      </c>
      <c r="DQ215" s="32" t="s">
        <v>572</v>
      </c>
      <c r="DR215" s="31">
        <f>IFERROR(VLOOKUP(DQ215,'Начисление очков 2023'!$AA$4:$AB$69,2,FALSE),0)</f>
        <v>0</v>
      </c>
      <c r="DS215" s="6" t="s">
        <v>572</v>
      </c>
      <c r="DT215" s="28">
        <f>IFERROR(VLOOKUP(DS215,'Начисление очков 2023'!$AA$4:$AB$69,2,FALSE),0)</f>
        <v>0</v>
      </c>
      <c r="DU215" s="32" t="s">
        <v>572</v>
      </c>
      <c r="DV215" s="31">
        <f>IFERROR(VLOOKUP(DU215,'Начисление очков 2023'!$AF$4:$AG$69,2,FALSE),0)</f>
        <v>0</v>
      </c>
      <c r="DW215" s="6" t="s">
        <v>572</v>
      </c>
      <c r="DX215" s="28">
        <f>IFERROR(VLOOKUP(DW215,'Начисление очков 2023'!$AA$4:$AB$69,2,FALSE),0)</f>
        <v>0</v>
      </c>
      <c r="DY215" s="32" t="s">
        <v>572</v>
      </c>
      <c r="DZ215" s="31">
        <f>IFERROR(VLOOKUP(DY215,'Начисление очков 2023'!$B$4:$C$69,2,FALSE),0)</f>
        <v>0</v>
      </c>
      <c r="EA215" s="6" t="s">
        <v>572</v>
      </c>
      <c r="EB215" s="28">
        <f>IFERROR(VLOOKUP(EA215,'Начисление очков 2023'!$AA$4:$AB$69,2,FALSE),0)</f>
        <v>0</v>
      </c>
      <c r="EC215" s="32">
        <v>24</v>
      </c>
      <c r="ED215" s="31">
        <f>IFERROR(VLOOKUP(EC215,'Начисление очков 2023'!$V$4:$W$69,2,FALSE),0)</f>
        <v>7</v>
      </c>
      <c r="EE215" s="6" t="s">
        <v>572</v>
      </c>
      <c r="EF215" s="28">
        <f>IFERROR(VLOOKUP(EE215,'Начисление очков 2023'!$AA$4:$AB$69,2,FALSE),0)</f>
        <v>0</v>
      </c>
      <c r="EG215" s="32" t="s">
        <v>572</v>
      </c>
      <c r="EH215" s="31">
        <f>IFERROR(VLOOKUP(EG215,'Начисление очков 2023'!$AA$4:$AB$69,2,FALSE),0)</f>
        <v>0</v>
      </c>
      <c r="EI215" s="6" t="s">
        <v>572</v>
      </c>
      <c r="EJ215" s="28">
        <f>IFERROR(VLOOKUP(EI215,'Начисление очков 2023'!$G$4:$H$69,2,FALSE),0)</f>
        <v>0</v>
      </c>
      <c r="EK215" s="32" t="s">
        <v>572</v>
      </c>
      <c r="EL215" s="31">
        <f>IFERROR(VLOOKUP(EK215,'Начисление очков 2023'!$V$4:$W$69,2,FALSE),0)</f>
        <v>0</v>
      </c>
      <c r="EM215" s="6" t="s">
        <v>572</v>
      </c>
      <c r="EN215" s="28">
        <f>IFERROR(VLOOKUP(EM215,'Начисление очков 2023'!$B$4:$C$101,2,FALSE),0)</f>
        <v>0</v>
      </c>
      <c r="EO215" s="32" t="s">
        <v>572</v>
      </c>
      <c r="EP215" s="31">
        <f>IFERROR(VLOOKUP(EO215,'Начисление очков 2023'!$AA$4:$AB$69,2,FALSE),0)</f>
        <v>0</v>
      </c>
      <c r="EQ215" s="6" t="s">
        <v>572</v>
      </c>
      <c r="ER215" s="28">
        <f>IFERROR(VLOOKUP(EQ215,'Начисление очков 2023'!$AF$4:$AG$69,2,FALSE),0)</f>
        <v>0</v>
      </c>
      <c r="ES215" s="32" t="s">
        <v>572</v>
      </c>
      <c r="ET215" s="31">
        <f>IFERROR(VLOOKUP(ES215,'Начисление очков 2023'!$B$4:$C$101,2,FALSE),0)</f>
        <v>0</v>
      </c>
      <c r="EU215" s="6" t="s">
        <v>572</v>
      </c>
      <c r="EV215" s="28">
        <f>IFERROR(VLOOKUP(EU215,'Начисление очков 2023'!$G$4:$H$69,2,FALSE),0)</f>
        <v>0</v>
      </c>
      <c r="EW215" s="32" t="s">
        <v>572</v>
      </c>
      <c r="EX215" s="31">
        <f>IFERROR(VLOOKUP(EW215,'Начисление очков 2023'!$AA$4:$AB$69,2,FALSE),0)</f>
        <v>0</v>
      </c>
      <c r="EY215" s="6" t="s">
        <v>572</v>
      </c>
      <c r="EZ215" s="28">
        <f>IFERROR(VLOOKUP(EY215,'Начисление очков 2023'!$AA$4:$AB$69,2,FALSE),0)</f>
        <v>0</v>
      </c>
      <c r="FA215" s="32" t="s">
        <v>572</v>
      </c>
      <c r="FB215" s="31">
        <f>IFERROR(VLOOKUP(FA215,'Начисление очков 2023'!$L$4:$M$69,2,FALSE),0)</f>
        <v>0</v>
      </c>
      <c r="FC215" s="6">
        <v>8</v>
      </c>
      <c r="FD215" s="28">
        <f>IFERROR(VLOOKUP(FC215,'Начисление очков 2023'!$AF$4:$AG$69,2,FALSE),0)</f>
        <v>7</v>
      </c>
      <c r="FE215" s="32" t="s">
        <v>572</v>
      </c>
      <c r="FF215" s="31">
        <f>IFERROR(VLOOKUP(FE215,'Начисление очков 2023'!$AA$4:$AB$69,2,FALSE),0)</f>
        <v>0</v>
      </c>
      <c r="FG215" s="6" t="s">
        <v>572</v>
      </c>
      <c r="FH215" s="28">
        <f>IFERROR(VLOOKUP(FG215,'Начисление очков 2023'!$G$4:$H$69,2,FALSE),0)</f>
        <v>0</v>
      </c>
      <c r="FI215" s="32" t="s">
        <v>572</v>
      </c>
      <c r="FJ215" s="31">
        <f>IFERROR(VLOOKUP(FI215,'Начисление очков 2023'!$AA$4:$AB$69,2,FALSE),0)</f>
        <v>0</v>
      </c>
      <c r="FK215" s="6" t="s">
        <v>572</v>
      </c>
      <c r="FL215" s="28">
        <f>IFERROR(VLOOKUP(FK215,'Начисление очков 2023'!$AA$4:$AB$69,2,FALSE),0)</f>
        <v>0</v>
      </c>
      <c r="FM215" s="32" t="s">
        <v>572</v>
      </c>
      <c r="FN215" s="31">
        <f>IFERROR(VLOOKUP(FM215,'Начисление очков 2023'!$AA$4:$AB$69,2,FALSE),0)</f>
        <v>0</v>
      </c>
      <c r="FO215" s="6" t="s">
        <v>572</v>
      </c>
      <c r="FP215" s="28">
        <f>IFERROR(VLOOKUP(FO215,'Начисление очков 2023'!$AF$4:$AG$69,2,FALSE),0)</f>
        <v>0</v>
      </c>
      <c r="FQ215" s="109">
        <v>205</v>
      </c>
      <c r="FR215" s="110">
        <v>-1</v>
      </c>
      <c r="FS215" s="110"/>
      <c r="FT215" s="109">
        <v>3.5</v>
      </c>
      <c r="FU215" s="111"/>
      <c r="FV215" s="108">
        <v>34</v>
      </c>
      <c r="FW215" s="106">
        <v>0</v>
      </c>
      <c r="FX215" s="107" t="s">
        <v>563</v>
      </c>
      <c r="FY215" s="108">
        <v>34</v>
      </c>
      <c r="FZ215" s="127" t="s">
        <v>572</v>
      </c>
      <c r="GA215" s="121">
        <f>IFERROR(VLOOKUP(FZ215,'Начисление очков 2023'!$AA$4:$AB$69,2,FALSE),0)</f>
        <v>0</v>
      </c>
    </row>
    <row r="216" spans="1:183" ht="15.95" customHeight="1" x14ac:dyDescent="0.25">
      <c r="A216" s="1"/>
      <c r="B216" s="6" t="str">
        <f>IFERROR(INDEX('Ласт турнир'!$A$1:$A$96,MATCH($D216,'Ласт турнир'!$B$1:$B$96,0)),"")</f>
        <v/>
      </c>
      <c r="C216" s="1"/>
      <c r="D216" s="39" t="s">
        <v>618</v>
      </c>
      <c r="E216" s="40">
        <f>E215+1</f>
        <v>207</v>
      </c>
      <c r="F216" s="59">
        <f>IF(FQ216=0," ",IF(FQ216-E216=0," ",FQ216-E216))</f>
        <v>-1</v>
      </c>
      <c r="G216" s="44"/>
      <c r="H216" s="54">
        <v>3</v>
      </c>
      <c r="I216" s="134"/>
      <c r="J216" s="139">
        <f>AB216+AP216+BB216+BN216+BR216+SUMPRODUCT(LARGE((T216,V216,X216,Z216,AD216,AF216,AH216,AJ216,AL216,AN216,AR216,AT216,AV216,AX216,AZ216,BD216,BF216,BH216,BJ216,BL216,BP216,BT216,BV216,BX216,BZ216,CB216,CD216,CF216,CH216,CJ216,CL216,CN216,CP216,CR216,CT216,CV216,CX216,CZ216,DB216,DD216,DF216,DH216,DJ216,DL216,DN216,DP216,DR216,DT216,DV216,DX216,DZ216,EB216,ED216,EF216,EH216,EJ216,EL216,EN216,EP216,ER216,ET216,EV216,EX216,EZ216,FB216,FD216,FF216,FH216,FJ216,FL216,FN216,FP216),{1,2,3,4,5,6,7,8}))</f>
        <v>34</v>
      </c>
      <c r="K216" s="135">
        <f>J216-FV216</f>
        <v>0</v>
      </c>
      <c r="L216" s="140" t="str">
        <f>IF(SUMIF(S216:FP216,"&lt;0")&lt;&gt;0,SUMIF(S216:FP216,"&lt;0")*(-1)," ")</f>
        <v xml:space="preserve"> </v>
      </c>
      <c r="M216" s="141">
        <f>T216+V216+X216+Z216+AB216+AD216+AF216+AH216+AJ216+AL216+AN216+AP216+AR216+AT216+AV216+AX216+AZ216+BB216+BD216+BF216+BH216+BJ216+BL216+BN216+BP216+BR216+BT216+BV216+BX216+BZ216+CB216+CD216+CF216+CH216+CJ216+CL216+CN216+CP216+CR216+CT216+CV216+CX216+CZ216+DB216+DD216+DF216+DH216+DJ216+DL216+DN216+DP216+DR216+DT216+DV216+DX216+DZ216+EB216+ED216+EF216+EH216+EJ216+EL216+EN216+EP216+ER216+ET216+EV216+EX216+EZ216+FB216+FD216+FF216+FH216+FJ216+FL216+FN216+FP216</f>
        <v>34</v>
      </c>
      <c r="N216" s="135">
        <f>M216-FY216</f>
        <v>0</v>
      </c>
      <c r="O216" s="136">
        <f>ROUNDUP(COUNTIF(S216:FP216,"&gt; 0")/2,0)</f>
        <v>4</v>
      </c>
      <c r="P216" s="142">
        <f>IF(O216=0,"-",IF(O216-R216&gt;8,J216/(8+R216),J216/O216))</f>
        <v>8.5</v>
      </c>
      <c r="Q216" s="145">
        <f>IF(OR(M216=0,O216=0),"-",M216/O216)</f>
        <v>8.5</v>
      </c>
      <c r="R216" s="150">
        <f>+IF(AA216="",0,1)+IF(AO216="",0,1)++IF(BA216="",0,1)+IF(BM216="",0,1)+IF(BQ216="",0,1)</f>
        <v>0</v>
      </c>
      <c r="S216" s="6" t="s">
        <v>572</v>
      </c>
      <c r="T216" s="28">
        <f>IFERROR(VLOOKUP(S216,'Начисление очков 2024'!$AA$4:$AB$69,2,FALSE),0)</f>
        <v>0</v>
      </c>
      <c r="U216" s="32" t="s">
        <v>572</v>
      </c>
      <c r="V216" s="31">
        <f>IFERROR(VLOOKUP(U216,'Начисление очков 2024'!$AA$4:$AB$69,2,FALSE),0)</f>
        <v>0</v>
      </c>
      <c r="W216" s="6" t="s">
        <v>572</v>
      </c>
      <c r="X216" s="28">
        <f>IFERROR(VLOOKUP(W216,'Начисление очков 2024'!$L$4:$M$69,2,FALSE),0)</f>
        <v>0</v>
      </c>
      <c r="Y216" s="32" t="s">
        <v>572</v>
      </c>
      <c r="Z216" s="31">
        <f>IFERROR(VLOOKUP(Y216,'Начисление очков 2024'!$AA$4:$AB$69,2,FALSE),0)</f>
        <v>0</v>
      </c>
      <c r="AA216" s="6" t="s">
        <v>572</v>
      </c>
      <c r="AB216" s="28">
        <f>ROUND(IFERROR(VLOOKUP(AA216,'Начисление очков 2024'!$L$4:$M$69,2,FALSE),0)/4,0)</f>
        <v>0</v>
      </c>
      <c r="AC216" s="32" t="s">
        <v>572</v>
      </c>
      <c r="AD216" s="31">
        <f>IFERROR(VLOOKUP(AC216,'Начисление очков 2024'!$AA$4:$AB$69,2,FALSE),0)</f>
        <v>0</v>
      </c>
      <c r="AE216" s="6" t="s">
        <v>572</v>
      </c>
      <c r="AF216" s="28">
        <f>IFERROR(VLOOKUP(AE216,'Начисление очков 2024'!$AA$4:$AB$69,2,FALSE),0)</f>
        <v>0</v>
      </c>
      <c r="AG216" s="32" t="s">
        <v>572</v>
      </c>
      <c r="AH216" s="31">
        <f>IFERROR(VLOOKUP(AG216,'Начисление очков 2024'!$Q$4:$R$69,2,FALSE),0)</f>
        <v>0</v>
      </c>
      <c r="AI216" s="6" t="s">
        <v>572</v>
      </c>
      <c r="AJ216" s="28">
        <f>IFERROR(VLOOKUP(AI216,'Начисление очков 2024'!$AA$4:$AB$69,2,FALSE),0)</f>
        <v>0</v>
      </c>
      <c r="AK216" s="32" t="s">
        <v>572</v>
      </c>
      <c r="AL216" s="31">
        <f>IFERROR(VLOOKUP(AK216,'Начисление очков 2024'!$AA$4:$AB$69,2,FALSE),0)</f>
        <v>0</v>
      </c>
      <c r="AM216" s="6" t="s">
        <v>572</v>
      </c>
      <c r="AN216" s="28">
        <f>IFERROR(VLOOKUP(AM216,'Начисление очков 2023'!$AF$4:$AG$69,2,FALSE),0)</f>
        <v>0</v>
      </c>
      <c r="AO216" s="32" t="s">
        <v>572</v>
      </c>
      <c r="AP216" s="31">
        <f>ROUND(IFERROR(VLOOKUP(AO216,'Начисление очков 2024'!$G$4:$H$69,2,FALSE),0)/4,0)</f>
        <v>0</v>
      </c>
      <c r="AQ216" s="6" t="s">
        <v>572</v>
      </c>
      <c r="AR216" s="28">
        <f>IFERROR(VLOOKUP(AQ216,'Начисление очков 2024'!$AA$4:$AB$69,2,FALSE),0)</f>
        <v>0</v>
      </c>
      <c r="AS216" s="32" t="s">
        <v>572</v>
      </c>
      <c r="AT216" s="31">
        <f>IFERROR(VLOOKUP(AS216,'Начисление очков 2024'!$G$4:$H$69,2,FALSE),0)</f>
        <v>0</v>
      </c>
      <c r="AU216" s="6" t="s">
        <v>572</v>
      </c>
      <c r="AV216" s="28">
        <f>IFERROR(VLOOKUP(AU216,'Начисление очков 2023'!$V$4:$W$69,2,FALSE),0)</f>
        <v>0</v>
      </c>
      <c r="AW216" s="32" t="s">
        <v>572</v>
      </c>
      <c r="AX216" s="31">
        <f>IFERROR(VLOOKUP(AW216,'Начисление очков 2024'!$Q$4:$R$69,2,FALSE),0)</f>
        <v>0</v>
      </c>
      <c r="AY216" s="6" t="s">
        <v>572</v>
      </c>
      <c r="AZ216" s="28">
        <f>IFERROR(VLOOKUP(AY216,'Начисление очков 2024'!$AA$4:$AB$69,2,FALSE),0)</f>
        <v>0</v>
      </c>
      <c r="BA216" s="32" t="s">
        <v>572</v>
      </c>
      <c r="BB216" s="31">
        <f>ROUND(IFERROR(VLOOKUP(BA216,'Начисление очков 2024'!$G$4:$H$69,2,FALSE),0)/4,0)</f>
        <v>0</v>
      </c>
      <c r="BC216" s="6" t="s">
        <v>572</v>
      </c>
      <c r="BD216" s="28">
        <f>IFERROR(VLOOKUP(BC216,'Начисление очков 2023'!$AA$4:$AB$69,2,FALSE),0)</f>
        <v>0</v>
      </c>
      <c r="BE216" s="32" t="s">
        <v>572</v>
      </c>
      <c r="BF216" s="31">
        <f>IFERROR(VLOOKUP(BE216,'Начисление очков 2024'!$G$4:$H$69,2,FALSE),0)</f>
        <v>0</v>
      </c>
      <c r="BG216" s="6" t="s">
        <v>572</v>
      </c>
      <c r="BH216" s="28">
        <f>IFERROR(VLOOKUP(BG216,'Начисление очков 2024'!$Q$4:$R$69,2,FALSE),0)</f>
        <v>0</v>
      </c>
      <c r="BI216" s="32" t="s">
        <v>572</v>
      </c>
      <c r="BJ216" s="31">
        <f>IFERROR(VLOOKUP(BI216,'Начисление очков 2024'!$AA$4:$AB$69,2,FALSE),0)</f>
        <v>0</v>
      </c>
      <c r="BK216" s="6" t="s">
        <v>572</v>
      </c>
      <c r="BL216" s="28">
        <f>IFERROR(VLOOKUP(BK216,'Начисление очков 2023'!$V$4:$W$69,2,FALSE),0)</f>
        <v>0</v>
      </c>
      <c r="BM216" s="32" t="s">
        <v>572</v>
      </c>
      <c r="BN216" s="31">
        <f>ROUND(IFERROR(VLOOKUP(BM216,'Начисление очков 2023'!$L$4:$M$69,2,FALSE),0)/4,0)</f>
        <v>0</v>
      </c>
      <c r="BO216" s="6" t="s">
        <v>572</v>
      </c>
      <c r="BP216" s="28">
        <f>IFERROR(VLOOKUP(BO216,'Начисление очков 2023'!$AA$4:$AB$69,2,FALSE),0)</f>
        <v>0</v>
      </c>
      <c r="BQ216" s="32" t="s">
        <v>572</v>
      </c>
      <c r="BR216" s="31">
        <f>ROUND(IFERROR(VLOOKUP(BQ216,'Начисление очков 2023'!$L$4:$M$69,2,FALSE),0)/4,0)</f>
        <v>0</v>
      </c>
      <c r="BS216" s="6" t="s">
        <v>572</v>
      </c>
      <c r="BT216" s="28">
        <f>IFERROR(VLOOKUP(BS216,'Начисление очков 2023'!$AA$4:$AB$69,2,FALSE),0)</f>
        <v>0</v>
      </c>
      <c r="BU216" s="32" t="s">
        <v>572</v>
      </c>
      <c r="BV216" s="31">
        <f>IFERROR(VLOOKUP(BU216,'Начисление очков 2023'!$L$4:$M$69,2,FALSE),0)</f>
        <v>0</v>
      </c>
      <c r="BW216" s="6" t="s">
        <v>572</v>
      </c>
      <c r="BX216" s="28">
        <f>IFERROR(VLOOKUP(BW216,'Начисление очков 2023'!$AA$4:$AB$69,2,FALSE),0)</f>
        <v>0</v>
      </c>
      <c r="BY216" s="32" t="s">
        <v>572</v>
      </c>
      <c r="BZ216" s="31">
        <f>IFERROR(VLOOKUP(BY216,'Начисление очков 2023'!$AF$4:$AG$69,2,FALSE),0)</f>
        <v>0</v>
      </c>
      <c r="CA216" s="6" t="s">
        <v>572</v>
      </c>
      <c r="CB216" s="28">
        <f>IFERROR(VLOOKUP(CA216,'Начисление очков 2023'!$V$4:$W$69,2,FALSE),0)</f>
        <v>0</v>
      </c>
      <c r="CC216" s="32" t="s">
        <v>572</v>
      </c>
      <c r="CD216" s="31">
        <f>IFERROR(VLOOKUP(CC216,'Начисление очков 2023'!$AA$4:$AB$69,2,FALSE),0)</f>
        <v>0</v>
      </c>
      <c r="CE216" s="47"/>
      <c r="CF216" s="46"/>
      <c r="CG216" s="32" t="s">
        <v>572</v>
      </c>
      <c r="CH216" s="31">
        <f>IFERROR(VLOOKUP(CG216,'Начисление очков 2023'!$AA$4:$AB$69,2,FALSE),0)</f>
        <v>0</v>
      </c>
      <c r="CI216" s="6" t="s">
        <v>572</v>
      </c>
      <c r="CJ216" s="28">
        <f>IFERROR(VLOOKUP(CI216,'Начисление очков 2023_1'!$B$4:$C$117,2,FALSE),0)</f>
        <v>0</v>
      </c>
      <c r="CK216" s="32" t="s">
        <v>572</v>
      </c>
      <c r="CL216" s="31">
        <f>IFERROR(VLOOKUP(CK216,'Начисление очков 2023'!$V$4:$W$69,2,FALSE),0)</f>
        <v>0</v>
      </c>
      <c r="CM216" s="6" t="s">
        <v>572</v>
      </c>
      <c r="CN216" s="28">
        <f>IFERROR(VLOOKUP(CM216,'Начисление очков 2023'!$AF$4:$AG$69,2,FALSE),0)</f>
        <v>0</v>
      </c>
      <c r="CO216" s="32" t="s">
        <v>572</v>
      </c>
      <c r="CP216" s="31">
        <f>IFERROR(VLOOKUP(CO216,'Начисление очков 2023'!$G$4:$H$69,2,FALSE),0)</f>
        <v>0</v>
      </c>
      <c r="CQ216" s="6">
        <v>16</v>
      </c>
      <c r="CR216" s="28">
        <f>IFERROR(VLOOKUP(CQ216,'Начисление очков 2023'!$AA$4:$AB$69,2,FALSE),0)</f>
        <v>7</v>
      </c>
      <c r="CS216" s="32" t="s">
        <v>572</v>
      </c>
      <c r="CT216" s="31">
        <f>IFERROR(VLOOKUP(CS216,'Начисление очков 2023'!$Q$4:$R$69,2,FALSE),0)</f>
        <v>0</v>
      </c>
      <c r="CU216" s="6" t="s">
        <v>572</v>
      </c>
      <c r="CV216" s="28">
        <f>IFERROR(VLOOKUP(CU216,'Начисление очков 2023'!$AF$4:$AG$69,2,FALSE),0)</f>
        <v>0</v>
      </c>
      <c r="CW216" s="32" t="s">
        <v>572</v>
      </c>
      <c r="CX216" s="31">
        <f>IFERROR(VLOOKUP(CW216,'Начисление очков 2023'!$AA$4:$AB$69,2,FALSE),0)</f>
        <v>0</v>
      </c>
      <c r="CY216" s="6" t="s">
        <v>572</v>
      </c>
      <c r="CZ216" s="28">
        <f>IFERROR(VLOOKUP(CY216,'Начисление очков 2023'!$AA$4:$AB$69,2,FALSE),0)</f>
        <v>0</v>
      </c>
      <c r="DA216" s="32" t="s">
        <v>572</v>
      </c>
      <c r="DB216" s="31">
        <f>IFERROR(VLOOKUP(DA216,'Начисление очков 2023'!$L$4:$M$69,2,FALSE),0)</f>
        <v>0</v>
      </c>
      <c r="DC216" s="6" t="s">
        <v>572</v>
      </c>
      <c r="DD216" s="28">
        <f>IFERROR(VLOOKUP(DC216,'Начисление очков 2023'!$L$4:$M$69,2,FALSE),0)</f>
        <v>0</v>
      </c>
      <c r="DE216" s="32" t="s">
        <v>572</v>
      </c>
      <c r="DF216" s="31">
        <f>IFERROR(VLOOKUP(DE216,'Начисление очков 2023'!$G$4:$H$69,2,FALSE),0)</f>
        <v>0</v>
      </c>
      <c r="DG216" s="6" t="s">
        <v>572</v>
      </c>
      <c r="DH216" s="28">
        <f>IFERROR(VLOOKUP(DG216,'Начисление очков 2023'!$AA$4:$AB$69,2,FALSE),0)</f>
        <v>0</v>
      </c>
      <c r="DI216" s="32" t="s">
        <v>572</v>
      </c>
      <c r="DJ216" s="31">
        <f>IFERROR(VLOOKUP(DI216,'Начисление очков 2023'!$AF$4:$AG$69,2,FALSE),0)</f>
        <v>0</v>
      </c>
      <c r="DK216" s="6" t="s">
        <v>572</v>
      </c>
      <c r="DL216" s="28">
        <f>IFERROR(VLOOKUP(DK216,'Начисление очков 2023'!$V$4:$W$69,2,FALSE),0)</f>
        <v>0</v>
      </c>
      <c r="DM216" s="32" t="s">
        <v>572</v>
      </c>
      <c r="DN216" s="31">
        <f>IFERROR(VLOOKUP(DM216,'Начисление очков 2023'!$Q$4:$R$69,2,FALSE),0)</f>
        <v>0</v>
      </c>
      <c r="DO216" s="6">
        <v>3</v>
      </c>
      <c r="DP216" s="28">
        <f>IFERROR(VLOOKUP(DO216,'Начисление очков 2023'!$AA$4:$AB$69,2,FALSE),0)</f>
        <v>21</v>
      </c>
      <c r="DQ216" s="32" t="s">
        <v>572</v>
      </c>
      <c r="DR216" s="31">
        <f>IFERROR(VLOOKUP(DQ216,'Начисление очков 2023'!$AA$4:$AB$69,2,FALSE),0)</f>
        <v>0</v>
      </c>
      <c r="DS216" s="6" t="s">
        <v>572</v>
      </c>
      <c r="DT216" s="28">
        <f>IFERROR(VLOOKUP(DS216,'Начисление очков 2023'!$AA$4:$AB$69,2,FALSE),0)</f>
        <v>0</v>
      </c>
      <c r="DU216" s="32" t="s">
        <v>572</v>
      </c>
      <c r="DV216" s="31">
        <f>IFERROR(VLOOKUP(DU216,'Начисление очков 2023'!$AF$4:$AG$69,2,FALSE),0)</f>
        <v>0</v>
      </c>
      <c r="DW216" s="6" t="s">
        <v>572</v>
      </c>
      <c r="DX216" s="28">
        <f>IFERROR(VLOOKUP(DW216,'Начисление очков 2023'!$AA$4:$AB$69,2,FALSE),0)</f>
        <v>0</v>
      </c>
      <c r="DY216" s="32" t="s">
        <v>572</v>
      </c>
      <c r="DZ216" s="31">
        <f>IFERROR(VLOOKUP(DY216,'Начисление очков 2023'!$B$4:$C$69,2,FALSE),0)</f>
        <v>0</v>
      </c>
      <c r="EA216" s="6" t="s">
        <v>572</v>
      </c>
      <c r="EB216" s="28">
        <f>IFERROR(VLOOKUP(EA216,'Начисление очков 2023'!$AA$4:$AB$69,2,FALSE),0)</f>
        <v>0</v>
      </c>
      <c r="EC216" s="32" t="s">
        <v>572</v>
      </c>
      <c r="ED216" s="31">
        <f>IFERROR(VLOOKUP(EC216,'Начисление очков 2023'!$V$4:$W$69,2,FALSE),0)</f>
        <v>0</v>
      </c>
      <c r="EE216" s="6" t="s">
        <v>572</v>
      </c>
      <c r="EF216" s="28">
        <f>IFERROR(VLOOKUP(EE216,'Начисление очков 2023'!$AA$4:$AB$69,2,FALSE),0)</f>
        <v>0</v>
      </c>
      <c r="EG216" s="32" t="s">
        <v>572</v>
      </c>
      <c r="EH216" s="31">
        <f>IFERROR(VLOOKUP(EG216,'Начисление очков 2023'!$AA$4:$AB$69,2,FALSE),0)</f>
        <v>0</v>
      </c>
      <c r="EI216" s="6" t="s">
        <v>572</v>
      </c>
      <c r="EJ216" s="28">
        <f>IFERROR(VLOOKUP(EI216,'Начисление очков 2023'!$G$4:$H$69,2,FALSE),0)</f>
        <v>0</v>
      </c>
      <c r="EK216" s="32" t="s">
        <v>572</v>
      </c>
      <c r="EL216" s="31">
        <f>IFERROR(VLOOKUP(EK216,'Начисление очков 2023'!$V$4:$W$69,2,FALSE),0)</f>
        <v>0</v>
      </c>
      <c r="EM216" s="6" t="s">
        <v>572</v>
      </c>
      <c r="EN216" s="28">
        <f>IFERROR(VLOOKUP(EM216,'Начисление очков 2023'!$B$4:$C$101,2,FALSE),0)</f>
        <v>0</v>
      </c>
      <c r="EO216" s="32">
        <v>20</v>
      </c>
      <c r="EP216" s="31">
        <f>IFERROR(VLOOKUP(EO216,'Начисление очков 2023'!$AA$4:$AB$69,2,FALSE),0)</f>
        <v>4</v>
      </c>
      <c r="EQ216" s="6" t="s">
        <v>572</v>
      </c>
      <c r="ER216" s="28">
        <f>IFERROR(VLOOKUP(EQ216,'Начисление очков 2023'!$AF$4:$AG$69,2,FALSE),0)</f>
        <v>0</v>
      </c>
      <c r="ES216" s="32" t="s">
        <v>572</v>
      </c>
      <c r="ET216" s="31">
        <f>IFERROR(VLOOKUP(ES216,'Начисление очков 2023'!$B$4:$C$101,2,FALSE),0)</f>
        <v>0</v>
      </c>
      <c r="EU216" s="6" t="s">
        <v>572</v>
      </c>
      <c r="EV216" s="28">
        <f>IFERROR(VLOOKUP(EU216,'Начисление очков 2023'!$G$4:$H$69,2,FALSE),0)</f>
        <v>0</v>
      </c>
      <c r="EW216" s="32">
        <v>32</v>
      </c>
      <c r="EX216" s="31">
        <f>IFERROR(VLOOKUP(EW216,'Начисление очков 2023'!$AA$4:$AB$69,2,FALSE),0)</f>
        <v>2</v>
      </c>
      <c r="EY216" s="6"/>
      <c r="EZ216" s="28">
        <f>IFERROR(VLOOKUP(EY216,'Начисление очков 2023'!$AA$4:$AB$69,2,FALSE),0)</f>
        <v>0</v>
      </c>
      <c r="FA216" s="32" t="s">
        <v>572</v>
      </c>
      <c r="FB216" s="31">
        <f>IFERROR(VLOOKUP(FA216,'Начисление очков 2023'!$L$4:$M$69,2,FALSE),0)</f>
        <v>0</v>
      </c>
      <c r="FC216" s="6" t="s">
        <v>572</v>
      </c>
      <c r="FD216" s="28">
        <f>IFERROR(VLOOKUP(FC216,'Начисление очков 2023'!$AF$4:$AG$69,2,FALSE),0)</f>
        <v>0</v>
      </c>
      <c r="FE216" s="32" t="s">
        <v>572</v>
      </c>
      <c r="FF216" s="31">
        <f>IFERROR(VLOOKUP(FE216,'Начисление очков 2023'!$AA$4:$AB$69,2,FALSE),0)</f>
        <v>0</v>
      </c>
      <c r="FG216" s="6" t="s">
        <v>572</v>
      </c>
      <c r="FH216" s="28">
        <f>IFERROR(VLOOKUP(FG216,'Начисление очков 2023'!$G$4:$H$69,2,FALSE),0)</f>
        <v>0</v>
      </c>
      <c r="FI216" s="32" t="s">
        <v>572</v>
      </c>
      <c r="FJ216" s="31">
        <f>IFERROR(VLOOKUP(FI216,'Начисление очков 2023'!$AA$4:$AB$69,2,FALSE),0)</f>
        <v>0</v>
      </c>
      <c r="FK216" s="6" t="s">
        <v>572</v>
      </c>
      <c r="FL216" s="28">
        <f>IFERROR(VLOOKUP(FK216,'Начисление очков 2023'!$AA$4:$AB$69,2,FALSE),0)</f>
        <v>0</v>
      </c>
      <c r="FM216" s="32" t="s">
        <v>572</v>
      </c>
      <c r="FN216" s="31">
        <f>IFERROR(VLOOKUP(FM216,'Начисление очков 2023'!$AA$4:$AB$69,2,FALSE),0)</f>
        <v>0</v>
      </c>
      <c r="FO216" s="6" t="s">
        <v>572</v>
      </c>
      <c r="FP216" s="28">
        <f>IFERROR(VLOOKUP(FO216,'Начисление очков 2023'!$AF$4:$AG$69,2,FALSE),0)</f>
        <v>0</v>
      </c>
      <c r="FQ216" s="109">
        <v>206</v>
      </c>
      <c r="FR216" s="110">
        <v>-1</v>
      </c>
      <c r="FS216" s="110"/>
      <c r="FT216" s="109">
        <v>3</v>
      </c>
      <c r="FU216" s="111"/>
      <c r="FV216" s="108">
        <v>34</v>
      </c>
      <c r="FW216" s="106">
        <v>0</v>
      </c>
      <c r="FX216" s="107" t="s">
        <v>563</v>
      </c>
      <c r="FY216" s="108">
        <v>34</v>
      </c>
      <c r="FZ216" s="127" t="s">
        <v>572</v>
      </c>
      <c r="GA216" s="121">
        <f>IFERROR(VLOOKUP(FZ216,'Начисление очков 2023'!$AA$4:$AB$69,2,FALSE),0)</f>
        <v>0</v>
      </c>
    </row>
    <row r="217" spans="1:183" ht="15.95" customHeight="1" x14ac:dyDescent="0.25">
      <c r="A217" s="1"/>
      <c r="B217" s="6" t="str">
        <f>IFERROR(INDEX('Ласт турнир'!$A$1:$A$96,MATCH($D217,'Ласт турнир'!$B$1:$B$96,0)),"")</f>
        <v/>
      </c>
      <c r="C217" s="1"/>
      <c r="D217" s="39" t="s">
        <v>149</v>
      </c>
      <c r="E217" s="40">
        <f>E216+1</f>
        <v>208</v>
      </c>
      <c r="F217" s="59">
        <f>IF(FQ217=0," ",IF(FQ217-E217=0," ",FQ217-E217))</f>
        <v>-1</v>
      </c>
      <c r="G217" s="44"/>
      <c r="H217" s="54">
        <v>3</v>
      </c>
      <c r="I217" s="134"/>
      <c r="J217" s="139">
        <f>AB217+AP217+BB217+BN217+BR217+SUMPRODUCT(LARGE((T217,V217,X217,Z217,AD217,AF217,AH217,AJ217,AL217,AN217,AR217,AT217,AV217,AX217,AZ217,BD217,BF217,BH217,BJ217,BL217,BP217,BT217,BV217,BX217,BZ217,CB217,CD217,CF217,CH217,CJ217,CL217,CN217,CP217,CR217,CT217,CV217,CX217,CZ217,DB217,DD217,DF217,DH217,DJ217,DL217,DN217,DP217,DR217,DT217,DV217,DX217,DZ217,EB217,ED217,EF217,EH217,EJ217,EL217,EN217,EP217,ER217,ET217,EV217,EX217,EZ217,FB217,FD217,FF217,FH217,FJ217,FL217,FN217,FP217),{1,2,3,4,5,6,7,8}))</f>
        <v>32</v>
      </c>
      <c r="K217" s="135">
        <f>J217-FV217</f>
        <v>0</v>
      </c>
      <c r="L217" s="140">
        <f>IF(SUMIF(S217:FP217,"&lt;0")&lt;&gt;0,SUMIF(S217:FP217,"&lt;0")*(-1)," ")</f>
        <v>1</v>
      </c>
      <c r="M217" s="141">
        <f>T217+V217+X217+Z217+AB217+AD217+AF217+AH217+AJ217+AL217+AN217+AP217+AR217+AT217+AV217+AX217+AZ217+BB217+BD217+BF217+BH217+BJ217+BL217+BN217+BP217+BR217+BT217+BV217+BX217+BZ217+CB217+CD217+CF217+CH217+CJ217+CL217+CN217+CP217+CR217+CT217+CV217+CX217+CZ217+DB217+DD217+DF217+DH217+DJ217+DL217+DN217+DP217+DR217+DT217+DV217+DX217+DZ217+EB217+ED217+EF217+EH217+EJ217+EL217+EN217+EP217+ER217+ET217+EV217+EX217+EZ217+FB217+FD217+FF217+FH217+FJ217+FL217+FN217+FP217</f>
        <v>42</v>
      </c>
      <c r="N217" s="135">
        <f>M217-FY217</f>
        <v>0</v>
      </c>
      <c r="O217" s="136">
        <f>ROUNDUP(COUNTIF(S217:FP217,"&gt; 0")/2,0)</f>
        <v>13</v>
      </c>
      <c r="P217" s="142">
        <f>IF(O217=0,"-",IF(O217-R217&gt;8,J217/(8+R217),J217/O217))</f>
        <v>4</v>
      </c>
      <c r="Q217" s="145">
        <f>IF(OR(M217=0,O217=0),"-",M217/O217)</f>
        <v>3.2307692307692308</v>
      </c>
      <c r="R217" s="150">
        <f>+IF(AA217="",0,1)+IF(AO217="",0,1)++IF(BA217="",0,1)+IF(BM217="",0,1)+IF(BQ217="",0,1)</f>
        <v>0</v>
      </c>
      <c r="S217" s="6" t="s">
        <v>572</v>
      </c>
      <c r="T217" s="28">
        <f>IFERROR(VLOOKUP(S217,'Начисление очков 2024'!$AA$4:$AB$69,2,FALSE),0)</f>
        <v>0</v>
      </c>
      <c r="U217" s="32" t="s">
        <v>572</v>
      </c>
      <c r="V217" s="31">
        <f>IFERROR(VLOOKUP(U217,'Начисление очков 2024'!$AA$4:$AB$69,2,FALSE),0)</f>
        <v>0</v>
      </c>
      <c r="W217" s="6" t="s">
        <v>572</v>
      </c>
      <c r="X217" s="28">
        <f>IFERROR(VLOOKUP(W217,'Начисление очков 2024'!$L$4:$M$69,2,FALSE),0)</f>
        <v>0</v>
      </c>
      <c r="Y217" s="32" t="s">
        <v>572</v>
      </c>
      <c r="Z217" s="31">
        <f>IFERROR(VLOOKUP(Y217,'Начисление очков 2024'!$AA$4:$AB$69,2,FALSE),0)</f>
        <v>0</v>
      </c>
      <c r="AA217" s="6" t="s">
        <v>572</v>
      </c>
      <c r="AB217" s="28">
        <f>ROUND(IFERROR(VLOOKUP(AA217,'Начисление очков 2024'!$L$4:$M$69,2,FALSE),0)/4,0)</f>
        <v>0</v>
      </c>
      <c r="AC217" s="32">
        <v>24</v>
      </c>
      <c r="AD217" s="31">
        <f>IFERROR(VLOOKUP(AC217,'Начисление очков 2024'!$AA$4:$AB$69,2,FALSE),0)</f>
        <v>3</v>
      </c>
      <c r="AE217" s="6" t="s">
        <v>572</v>
      </c>
      <c r="AF217" s="28">
        <f>IFERROR(VLOOKUP(AE217,'Начисление очков 2024'!$AA$4:$AB$69,2,FALSE),0)</f>
        <v>0</v>
      </c>
      <c r="AG217" s="32">
        <v>48</v>
      </c>
      <c r="AH217" s="31">
        <f>IFERROR(VLOOKUP(AG217,'Начисление очков 2024'!$Q$4:$R$69,2,FALSE),0)</f>
        <v>3</v>
      </c>
      <c r="AI217" s="6" t="s">
        <v>572</v>
      </c>
      <c r="AJ217" s="28">
        <f>IFERROR(VLOOKUP(AI217,'Начисление очков 2024'!$AA$4:$AB$69,2,FALSE),0)</f>
        <v>0</v>
      </c>
      <c r="AK217" s="32" t="s">
        <v>572</v>
      </c>
      <c r="AL217" s="31">
        <f>IFERROR(VLOOKUP(AK217,'Начисление очков 2024'!$AA$4:$AB$69,2,FALSE),0)</f>
        <v>0</v>
      </c>
      <c r="AM217" s="6">
        <v>16</v>
      </c>
      <c r="AN217" s="28">
        <f>IFERROR(VLOOKUP(AM217,'Начисление очков 2023'!$AF$4:$AG$69,2,FALSE),0)</f>
        <v>4</v>
      </c>
      <c r="AO217" s="32" t="s">
        <v>572</v>
      </c>
      <c r="AP217" s="31">
        <f>ROUND(IFERROR(VLOOKUP(AO217,'Начисление очков 2024'!$G$4:$H$69,2,FALSE),0)/4,0)</f>
        <v>0</v>
      </c>
      <c r="AQ217" s="6">
        <v>20</v>
      </c>
      <c r="AR217" s="28">
        <f>IFERROR(VLOOKUP(AQ217,'Начисление очков 2024'!$AA$4:$AB$69,2,FALSE),0)</f>
        <v>4</v>
      </c>
      <c r="AS217" s="32" t="s">
        <v>572</v>
      </c>
      <c r="AT217" s="31">
        <f>IFERROR(VLOOKUP(AS217,'Начисление очков 2024'!$G$4:$H$69,2,FALSE),0)</f>
        <v>0</v>
      </c>
      <c r="AU217" s="6" t="s">
        <v>572</v>
      </c>
      <c r="AV217" s="28">
        <f>IFERROR(VLOOKUP(AU217,'Начисление очков 2023'!$V$4:$W$69,2,FALSE),0)</f>
        <v>0</v>
      </c>
      <c r="AW217" s="32" t="s">
        <v>572</v>
      </c>
      <c r="AX217" s="31">
        <f>IFERROR(VLOOKUP(AW217,'Начисление очков 2024'!$Q$4:$R$69,2,FALSE),0)</f>
        <v>0</v>
      </c>
      <c r="AY217" s="6" t="s">
        <v>572</v>
      </c>
      <c r="AZ217" s="28">
        <f>IFERROR(VLOOKUP(AY217,'Начисление очков 2024'!$AA$4:$AB$69,2,FALSE),0)</f>
        <v>0</v>
      </c>
      <c r="BA217" s="32" t="s">
        <v>572</v>
      </c>
      <c r="BB217" s="31">
        <f>ROUND(IFERROR(VLOOKUP(BA217,'Начисление очков 2024'!$G$4:$H$69,2,FALSE),0)/4,0)</f>
        <v>0</v>
      </c>
      <c r="BC217" s="6" t="s">
        <v>572</v>
      </c>
      <c r="BD217" s="28">
        <f>IFERROR(VLOOKUP(BC217,'Начисление очков 2023'!$AA$4:$AB$69,2,FALSE),0)</f>
        <v>0</v>
      </c>
      <c r="BE217" s="32" t="s">
        <v>572</v>
      </c>
      <c r="BF217" s="31">
        <f>IFERROR(VLOOKUP(BE217,'Начисление очков 2024'!$G$4:$H$69,2,FALSE),0)</f>
        <v>0</v>
      </c>
      <c r="BG217" s="6" t="s">
        <v>572</v>
      </c>
      <c r="BH217" s="28">
        <f>IFERROR(VLOOKUP(BG217,'Начисление очков 2024'!$Q$4:$R$69,2,FALSE),0)</f>
        <v>0</v>
      </c>
      <c r="BI217" s="32">
        <v>32</v>
      </c>
      <c r="BJ217" s="31">
        <f>IFERROR(VLOOKUP(BI217,'Начисление очков 2024'!$AA$4:$AB$69,2,FALSE),0)</f>
        <v>2</v>
      </c>
      <c r="BK217" s="6" t="s">
        <v>572</v>
      </c>
      <c r="BL217" s="28">
        <f>IFERROR(VLOOKUP(BK217,'Начисление очков 2023'!$V$4:$W$69,2,FALSE),0)</f>
        <v>0</v>
      </c>
      <c r="BM217" s="32" t="s">
        <v>572</v>
      </c>
      <c r="BN217" s="31">
        <f>ROUND(IFERROR(VLOOKUP(BM217,'Начисление очков 2023'!$L$4:$M$69,2,FALSE),0)/4,0)</f>
        <v>0</v>
      </c>
      <c r="BO217" s="6">
        <v>18</v>
      </c>
      <c r="BP217" s="28">
        <f>IFERROR(VLOOKUP(BO217,'Начисление очков 2023'!$AA$4:$AB$69,2,FALSE),0)</f>
        <v>5</v>
      </c>
      <c r="BQ217" s="32" t="s">
        <v>572</v>
      </c>
      <c r="BR217" s="31">
        <f>ROUND(IFERROR(VLOOKUP(BQ217,'Начисление очков 2023'!$L$4:$M$69,2,FALSE),0)/4,0)</f>
        <v>0</v>
      </c>
      <c r="BS217" s="6" t="s">
        <v>572</v>
      </c>
      <c r="BT217" s="28">
        <f>IFERROR(VLOOKUP(BS217,'Начисление очков 2023'!$AA$4:$AB$69,2,FALSE),0)</f>
        <v>0</v>
      </c>
      <c r="BU217" s="32" t="s">
        <v>572</v>
      </c>
      <c r="BV217" s="31">
        <f>IFERROR(VLOOKUP(BU217,'Начисление очков 2023'!$L$4:$M$69,2,FALSE),0)</f>
        <v>0</v>
      </c>
      <c r="BW217" s="6">
        <v>24</v>
      </c>
      <c r="BX217" s="28">
        <f>IFERROR(VLOOKUP(BW217,'Начисление очков 2023'!$AA$4:$AB$69,2,FALSE),0)</f>
        <v>3</v>
      </c>
      <c r="BY217" s="32" t="s">
        <v>572</v>
      </c>
      <c r="BZ217" s="31">
        <f>IFERROR(VLOOKUP(BY217,'Начисление очков 2023'!$AF$4:$AG$69,2,FALSE),0)</f>
        <v>0</v>
      </c>
      <c r="CA217" s="6" t="s">
        <v>572</v>
      </c>
      <c r="CB217" s="28">
        <f>IFERROR(VLOOKUP(CA217,'Начисление очков 2023'!$V$4:$W$69,2,FALSE),0)</f>
        <v>0</v>
      </c>
      <c r="CC217" s="32">
        <v>24</v>
      </c>
      <c r="CD217" s="31">
        <f>IFERROR(VLOOKUP(CC217,'Начисление очков 2023'!$AA$4:$AB$69,2,FALSE),0)</f>
        <v>3</v>
      </c>
      <c r="CE217" s="47"/>
      <c r="CF217" s="46"/>
      <c r="CG217" s="32" t="s">
        <v>572</v>
      </c>
      <c r="CH217" s="31">
        <f>IFERROR(VLOOKUP(CG217,'Начисление очков 2023'!$AA$4:$AB$69,2,FALSE),0)</f>
        <v>0</v>
      </c>
      <c r="CI217" s="6" t="s">
        <v>572</v>
      </c>
      <c r="CJ217" s="28">
        <f>IFERROR(VLOOKUP(CI217,'Начисление очков 2023_1'!$B$4:$C$117,2,FALSE),0)</f>
        <v>0</v>
      </c>
      <c r="CK217" s="32" t="s">
        <v>572</v>
      </c>
      <c r="CL217" s="31">
        <f>IFERROR(VLOOKUP(CK217,'Начисление очков 2023'!$V$4:$W$69,2,FALSE),0)</f>
        <v>0</v>
      </c>
      <c r="CM217" s="6">
        <v>8</v>
      </c>
      <c r="CN217" s="28">
        <f>IFERROR(VLOOKUP(CM217,'Начисление очков 2023'!$AF$4:$AG$69,2,FALSE),0)</f>
        <v>7</v>
      </c>
      <c r="CO217" s="32" t="s">
        <v>572</v>
      </c>
      <c r="CP217" s="31">
        <f>IFERROR(VLOOKUP(CO217,'Начисление очков 2023'!$G$4:$H$69,2,FALSE),0)</f>
        <v>0</v>
      </c>
      <c r="CQ217" s="6" t="s">
        <v>572</v>
      </c>
      <c r="CR217" s="28">
        <f>IFERROR(VLOOKUP(CQ217,'Начисление очков 2023'!$AA$4:$AB$69,2,FALSE),0)</f>
        <v>0</v>
      </c>
      <c r="CS217" s="32" t="s">
        <v>572</v>
      </c>
      <c r="CT217" s="31">
        <f>IFERROR(VLOOKUP(CS217,'Начисление очков 2023'!$Q$4:$R$69,2,FALSE),0)</f>
        <v>0</v>
      </c>
      <c r="CU217" s="6" t="s">
        <v>572</v>
      </c>
      <c r="CV217" s="28">
        <f>IFERROR(VLOOKUP(CU217,'Начисление очков 2023'!$AF$4:$AG$69,2,FALSE),0)</f>
        <v>0</v>
      </c>
      <c r="CW217" s="32" t="s">
        <v>572</v>
      </c>
      <c r="CX217" s="31">
        <f>IFERROR(VLOOKUP(CW217,'Начисление очков 2023'!$AA$4:$AB$69,2,FALSE),0)</f>
        <v>0</v>
      </c>
      <c r="CY217" s="6" t="s">
        <v>572</v>
      </c>
      <c r="CZ217" s="28">
        <f>IFERROR(VLOOKUP(CY217,'Начисление очков 2023'!$AA$4:$AB$69,2,FALSE),0)</f>
        <v>0</v>
      </c>
      <c r="DA217" s="32" t="s">
        <v>572</v>
      </c>
      <c r="DB217" s="31">
        <f>IFERROR(VLOOKUP(DA217,'Начисление очков 2023'!$L$4:$M$69,2,FALSE),0)</f>
        <v>0</v>
      </c>
      <c r="DC217" s="6" t="s">
        <v>572</v>
      </c>
      <c r="DD217" s="28">
        <f>IFERROR(VLOOKUP(DC217,'Начисление очков 2023'!$L$4:$M$69,2,FALSE),0)</f>
        <v>0</v>
      </c>
      <c r="DE217" s="32" t="s">
        <v>572</v>
      </c>
      <c r="DF217" s="31">
        <f>IFERROR(VLOOKUP(DE217,'Начисление очков 2023'!$G$4:$H$69,2,FALSE),0)</f>
        <v>0</v>
      </c>
      <c r="DG217" s="6" t="s">
        <v>572</v>
      </c>
      <c r="DH217" s="28">
        <f>IFERROR(VLOOKUP(DG217,'Начисление очков 2023'!$AA$4:$AB$69,2,FALSE),0)</f>
        <v>0</v>
      </c>
      <c r="DI217" s="32" t="s">
        <v>572</v>
      </c>
      <c r="DJ217" s="31">
        <f>IFERROR(VLOOKUP(DI217,'Начисление очков 2023'!$AF$4:$AG$69,2,FALSE),0)</f>
        <v>0</v>
      </c>
      <c r="DK217" s="6" t="s">
        <v>572</v>
      </c>
      <c r="DL217" s="28">
        <f>IFERROR(VLOOKUP(DK217,'Начисление очков 2023'!$V$4:$W$69,2,FALSE),0)</f>
        <v>0</v>
      </c>
      <c r="DM217" s="32">
        <v>40</v>
      </c>
      <c r="DN217" s="31">
        <f>IFERROR(VLOOKUP(DM217,'Начисление очков 2023'!$Q$4:$R$69,2,FALSE),0)</f>
        <v>3</v>
      </c>
      <c r="DO217" s="6" t="s">
        <v>572</v>
      </c>
      <c r="DP217" s="28">
        <f>IFERROR(VLOOKUP(DO217,'Начисление очков 2023'!$AA$4:$AB$69,2,FALSE),0)</f>
        <v>0</v>
      </c>
      <c r="DQ217" s="32" t="s">
        <v>572</v>
      </c>
      <c r="DR217" s="31">
        <f>IFERROR(VLOOKUP(DQ217,'Начисление очков 2023'!$AA$4:$AB$69,2,FALSE),0)</f>
        <v>0</v>
      </c>
      <c r="DS217" s="6">
        <v>-1</v>
      </c>
      <c r="DT217" s="28">
        <f>IFERROR(VLOOKUP(DS217,'Начисление очков 2023'!$AA$4:$AB$69,2,FALSE),0)</f>
        <v>0</v>
      </c>
      <c r="DU217" s="32">
        <v>32</v>
      </c>
      <c r="DV217" s="31">
        <f>IFERROR(VLOOKUP(DU217,'Начисление очков 2023'!$AF$4:$AG$69,2,FALSE),0)</f>
        <v>1</v>
      </c>
      <c r="DW217" s="6">
        <v>32</v>
      </c>
      <c r="DX217" s="28">
        <f>IFERROR(VLOOKUP(DW217,'Начисление очков 2023'!$AA$4:$AB$69,2,FALSE),0)</f>
        <v>2</v>
      </c>
      <c r="DY217" s="32" t="s">
        <v>572</v>
      </c>
      <c r="DZ217" s="31">
        <f>IFERROR(VLOOKUP(DY217,'Начисление очков 2023'!$B$4:$C$69,2,FALSE),0)</f>
        <v>0</v>
      </c>
      <c r="EA217" s="6" t="s">
        <v>572</v>
      </c>
      <c r="EB217" s="28">
        <f>IFERROR(VLOOKUP(EA217,'Начисление очков 2023'!$AA$4:$AB$69,2,FALSE),0)</f>
        <v>0</v>
      </c>
      <c r="EC217" s="32" t="s">
        <v>572</v>
      </c>
      <c r="ED217" s="31">
        <f>IFERROR(VLOOKUP(EC217,'Начисление очков 2023'!$V$4:$W$69,2,FALSE),0)</f>
        <v>0</v>
      </c>
      <c r="EE217" s="6" t="s">
        <v>572</v>
      </c>
      <c r="EF217" s="28">
        <f>IFERROR(VLOOKUP(EE217,'Начисление очков 2023'!$AA$4:$AB$69,2,FALSE),0)</f>
        <v>0</v>
      </c>
      <c r="EG217" s="32" t="s">
        <v>572</v>
      </c>
      <c r="EH217" s="31">
        <f>IFERROR(VLOOKUP(EG217,'Начисление очков 2023'!$AA$4:$AB$69,2,FALSE),0)</f>
        <v>0</v>
      </c>
      <c r="EI217" s="6" t="s">
        <v>572</v>
      </c>
      <c r="EJ217" s="28">
        <f>IFERROR(VLOOKUP(EI217,'Начисление очков 2023'!$G$4:$H$69,2,FALSE),0)</f>
        <v>0</v>
      </c>
      <c r="EK217" s="32" t="s">
        <v>572</v>
      </c>
      <c r="EL217" s="31">
        <f>IFERROR(VLOOKUP(EK217,'Начисление очков 2023'!$V$4:$W$69,2,FALSE),0)</f>
        <v>0</v>
      </c>
      <c r="EM217" s="6" t="s">
        <v>572</v>
      </c>
      <c r="EN217" s="28">
        <f>IFERROR(VLOOKUP(EM217,'Начисление очков 2023'!$B$4:$C$101,2,FALSE),0)</f>
        <v>0</v>
      </c>
      <c r="EO217" s="32" t="s">
        <v>572</v>
      </c>
      <c r="EP217" s="31">
        <f>IFERROR(VLOOKUP(EO217,'Начисление очков 2023'!$AA$4:$AB$69,2,FALSE),0)</f>
        <v>0</v>
      </c>
      <c r="EQ217" s="6" t="s">
        <v>572</v>
      </c>
      <c r="ER217" s="28">
        <f>IFERROR(VLOOKUP(EQ217,'Начисление очков 2023'!$AF$4:$AG$69,2,FALSE),0)</f>
        <v>0</v>
      </c>
      <c r="ES217" s="32" t="s">
        <v>572</v>
      </c>
      <c r="ET217" s="31">
        <f>IFERROR(VLOOKUP(ES217,'Начисление очков 2023'!$B$4:$C$101,2,FALSE),0)</f>
        <v>0</v>
      </c>
      <c r="EU217" s="6" t="s">
        <v>572</v>
      </c>
      <c r="EV217" s="28">
        <f>IFERROR(VLOOKUP(EU217,'Начисление очков 2023'!$G$4:$H$69,2,FALSE),0)</f>
        <v>0</v>
      </c>
      <c r="EW217" s="32" t="s">
        <v>572</v>
      </c>
      <c r="EX217" s="31">
        <f>IFERROR(VLOOKUP(EW217,'Начисление очков 2023'!$AA$4:$AB$69,2,FALSE),0)</f>
        <v>0</v>
      </c>
      <c r="EY217" s="6" t="s">
        <v>572</v>
      </c>
      <c r="EZ217" s="28">
        <f>IFERROR(VLOOKUP(EY217,'Начисление очков 2023'!$AA$4:$AB$69,2,FALSE),0)</f>
        <v>0</v>
      </c>
      <c r="FA217" s="32" t="s">
        <v>572</v>
      </c>
      <c r="FB217" s="31">
        <f>IFERROR(VLOOKUP(FA217,'Начисление очков 2023'!$L$4:$M$69,2,FALSE),0)</f>
        <v>0</v>
      </c>
      <c r="FC217" s="6">
        <v>20</v>
      </c>
      <c r="FD217" s="28">
        <f>IFERROR(VLOOKUP(FC217,'Начисление очков 2023'!$AF$4:$AG$69,2,FALSE),0)</f>
        <v>2</v>
      </c>
      <c r="FE217" s="32" t="s">
        <v>572</v>
      </c>
      <c r="FF217" s="31">
        <f>IFERROR(VLOOKUP(FE217,'Начисление очков 2023'!$AA$4:$AB$69,2,FALSE),0)</f>
        <v>0</v>
      </c>
      <c r="FG217" s="6" t="s">
        <v>572</v>
      </c>
      <c r="FH217" s="28">
        <f>IFERROR(VLOOKUP(FG217,'Начисление очков 2023'!$G$4:$H$69,2,FALSE),0)</f>
        <v>0</v>
      </c>
      <c r="FI217" s="32" t="s">
        <v>572</v>
      </c>
      <c r="FJ217" s="31">
        <f>IFERROR(VLOOKUP(FI217,'Начисление очков 2023'!$AA$4:$AB$69,2,FALSE),0)</f>
        <v>0</v>
      </c>
      <c r="FK217" s="6" t="s">
        <v>572</v>
      </c>
      <c r="FL217" s="28">
        <f>IFERROR(VLOOKUP(FK217,'Начисление очков 2023'!$AA$4:$AB$69,2,FALSE),0)</f>
        <v>0</v>
      </c>
      <c r="FM217" s="32" t="s">
        <v>572</v>
      </c>
      <c r="FN217" s="31">
        <f>IFERROR(VLOOKUP(FM217,'Начисление очков 2023'!$AA$4:$AB$69,2,FALSE),0)</f>
        <v>0</v>
      </c>
      <c r="FO217" s="6" t="s">
        <v>572</v>
      </c>
      <c r="FP217" s="28">
        <f>IFERROR(VLOOKUP(FO217,'Начисление очков 2023'!$AF$4:$AG$69,2,FALSE),0)</f>
        <v>0</v>
      </c>
      <c r="FQ217" s="109">
        <v>207</v>
      </c>
      <c r="FR217" s="110">
        <v>-1</v>
      </c>
      <c r="FS217" s="110"/>
      <c r="FT217" s="109">
        <v>3</v>
      </c>
      <c r="FU217" s="111"/>
      <c r="FV217" s="108">
        <v>32</v>
      </c>
      <c r="FW217" s="106">
        <v>0</v>
      </c>
      <c r="FX217" s="107">
        <v>1</v>
      </c>
      <c r="FY217" s="108">
        <v>42</v>
      </c>
      <c r="FZ217" s="127" t="s">
        <v>572</v>
      </c>
      <c r="GA217" s="121">
        <f>IFERROR(VLOOKUP(FZ217,'Начисление очков 2023'!$AA$4:$AB$69,2,FALSE),0)</f>
        <v>0</v>
      </c>
    </row>
    <row r="218" spans="1:183" ht="15.95" customHeight="1" x14ac:dyDescent="0.25">
      <c r="A218" s="1"/>
      <c r="B218" s="6" t="str">
        <f>IFERROR(INDEX('Ласт турнир'!$A$1:$A$96,MATCH($D218,'Ласт турнир'!$B$1:$B$96,0)),"")</f>
        <v/>
      </c>
      <c r="C218" s="1"/>
      <c r="D218" s="39" t="s">
        <v>783</v>
      </c>
      <c r="E218" s="40">
        <f>E217+1</f>
        <v>209</v>
      </c>
      <c r="F218" s="59">
        <f>IF(FQ218=0," ",IF(FQ218-E218=0," ",FQ218-E218))</f>
        <v>3</v>
      </c>
      <c r="G218" s="44"/>
      <c r="H218" s="54">
        <v>3</v>
      </c>
      <c r="I218" s="134"/>
      <c r="J218" s="139">
        <f>AB218+AP218+BB218+BN218+BR218+SUMPRODUCT(LARGE((T218,V218,X218,Z218,AD218,AF218,AH218,AJ218,AL218,AN218,AR218,AT218,AV218,AX218,AZ218,BD218,BF218,BH218,BJ218,BL218,BP218,BT218,BV218,BX218,BZ218,CB218,CD218,CF218,CH218,CJ218,CL218,CN218,CP218,CR218,CT218,CV218,CX218,CZ218,DB218,DD218,DF218,DH218,DJ218,DL218,DN218,DP218,DR218,DT218,DV218,DX218,DZ218,EB218,ED218,EF218,EH218,EJ218,EL218,EN218,EP218,ER218,ET218,EV218,EX218,EZ218,FB218,FD218,FF218,FH218,FJ218,FL218,FN218,FP218),{1,2,3,4,5,6,7,8}))</f>
        <v>32</v>
      </c>
      <c r="K218" s="135">
        <f>J218-FV218</f>
        <v>2</v>
      </c>
      <c r="L218" s="140" t="str">
        <f>IF(SUMIF(S218:FP218,"&lt;0")&lt;&gt;0,SUMIF(S218:FP218,"&lt;0")*(-1)," ")</f>
        <v xml:space="preserve"> </v>
      </c>
      <c r="M218" s="141">
        <f>T218+V218+X218+Z218+AB218+AD218+AF218+AH218+AJ218+AL218+AN218+AP218+AR218+AT218+AV218+AX218+AZ218+BB218+BD218+BF218+BH218+BJ218+BL218+BN218+BP218+BR218+BT218+BV218+BX218+BZ218+CB218+CD218+CF218+CH218+CJ218+CL218+CN218+CP218+CR218+CT218+CV218+CX218+CZ218+DB218+DD218+DF218+DH218+DJ218+DL218+DN218+DP218+DR218+DT218+DV218+DX218+DZ218+EB218+ED218+EF218+EH218+EJ218+EL218+EN218+EP218+ER218+ET218+EV218+EX218+EZ218+FB218+FD218+FF218+FH218+FJ218+FL218+FN218+FP218</f>
        <v>32</v>
      </c>
      <c r="N218" s="135">
        <f>M218-FY218</f>
        <v>2</v>
      </c>
      <c r="O218" s="136">
        <f>ROUNDUP(COUNTIF(S218:FP218,"&gt; 0")/2,0)</f>
        <v>8</v>
      </c>
      <c r="P218" s="142">
        <f>IF(O218=0,"-",IF(O218-R218&gt;8,J218/(8+R218),J218/O218))</f>
        <v>4</v>
      </c>
      <c r="Q218" s="145">
        <f>IF(OR(M218=0,O218=0),"-",M218/O218)</f>
        <v>4</v>
      </c>
      <c r="R218" s="150">
        <f>+IF(AA218="",0,1)+IF(AO218="",0,1)++IF(BA218="",0,1)+IF(BM218="",0,1)+IF(BQ218="",0,1)</f>
        <v>0</v>
      </c>
      <c r="S218" s="6">
        <v>32</v>
      </c>
      <c r="T218" s="28">
        <f>IFERROR(VLOOKUP(S218,'Начисление очков 2024'!$AA$4:$AB$69,2,FALSE),0)</f>
        <v>2</v>
      </c>
      <c r="U218" s="32">
        <v>32</v>
      </c>
      <c r="V218" s="31">
        <f>IFERROR(VLOOKUP(U218,'Начисление очков 2024'!$AA$4:$AB$69,2,FALSE),0)</f>
        <v>2</v>
      </c>
      <c r="W218" s="6" t="s">
        <v>572</v>
      </c>
      <c r="X218" s="28">
        <f>IFERROR(VLOOKUP(W218,'Начисление очков 2024'!$L$4:$M$69,2,FALSE),0)</f>
        <v>0</v>
      </c>
      <c r="Y218" s="32" t="s">
        <v>572</v>
      </c>
      <c r="Z218" s="31">
        <f>IFERROR(VLOOKUP(Y218,'Начисление очков 2024'!$AA$4:$AB$69,2,FALSE),0)</f>
        <v>0</v>
      </c>
      <c r="AA218" s="6" t="s">
        <v>572</v>
      </c>
      <c r="AB218" s="28">
        <f>ROUND(IFERROR(VLOOKUP(AA218,'Начисление очков 2024'!$L$4:$M$69,2,FALSE),0)/4,0)</f>
        <v>0</v>
      </c>
      <c r="AC218" s="32">
        <v>16</v>
      </c>
      <c r="AD218" s="31">
        <f>IFERROR(VLOOKUP(AC218,'Начисление очков 2024'!$AA$4:$AB$69,2,FALSE),0)</f>
        <v>7</v>
      </c>
      <c r="AE218" s="6" t="s">
        <v>572</v>
      </c>
      <c r="AF218" s="28">
        <f>IFERROR(VLOOKUP(AE218,'Начисление очков 2024'!$AA$4:$AB$69,2,FALSE),0)</f>
        <v>0</v>
      </c>
      <c r="AG218" s="32" t="s">
        <v>572</v>
      </c>
      <c r="AH218" s="31">
        <f>IFERROR(VLOOKUP(AG218,'Начисление очков 2024'!$Q$4:$R$69,2,FALSE),0)</f>
        <v>0</v>
      </c>
      <c r="AI218" s="6">
        <v>24</v>
      </c>
      <c r="AJ218" s="28">
        <f>IFERROR(VLOOKUP(AI218,'Начисление очков 2024'!$AA$4:$AB$69,2,FALSE),0)</f>
        <v>3</v>
      </c>
      <c r="AK218" s="32" t="s">
        <v>572</v>
      </c>
      <c r="AL218" s="31">
        <f>IFERROR(VLOOKUP(AK218,'Начисление очков 2024'!$AA$4:$AB$69,2,FALSE),0)</f>
        <v>0</v>
      </c>
      <c r="AM218" s="6" t="s">
        <v>572</v>
      </c>
      <c r="AN218" s="28">
        <f>IFERROR(VLOOKUP(AM218,'Начисление очков 2023'!$AF$4:$AG$69,2,FALSE),0)</f>
        <v>0</v>
      </c>
      <c r="AO218" s="32" t="s">
        <v>572</v>
      </c>
      <c r="AP218" s="31">
        <f>ROUND(IFERROR(VLOOKUP(AO218,'Начисление очков 2024'!$G$4:$H$69,2,FALSE),0)/4,0)</f>
        <v>0</v>
      </c>
      <c r="AQ218" s="6">
        <v>16</v>
      </c>
      <c r="AR218" s="28">
        <f>IFERROR(VLOOKUP(AQ218,'Начисление очков 2024'!$AA$4:$AB$69,2,FALSE),0)</f>
        <v>7</v>
      </c>
      <c r="AS218" s="32">
        <v>40</v>
      </c>
      <c r="AT218" s="31">
        <f>IFERROR(VLOOKUP(AS218,'Начисление очков 2024'!$G$4:$H$69,2,FALSE),0)</f>
        <v>6</v>
      </c>
      <c r="AU218" s="6" t="s">
        <v>572</v>
      </c>
      <c r="AV218" s="28">
        <f>IFERROR(VLOOKUP(AU218,'Начисление очков 2023'!$V$4:$W$69,2,FALSE),0)</f>
        <v>0</v>
      </c>
      <c r="AW218" s="32" t="s">
        <v>572</v>
      </c>
      <c r="AX218" s="31">
        <f>IFERROR(VLOOKUP(AW218,'Начисление очков 2024'!$Q$4:$R$69,2,FALSE),0)</f>
        <v>0</v>
      </c>
      <c r="AY218" s="6">
        <v>20</v>
      </c>
      <c r="AZ218" s="28">
        <f>IFERROR(VLOOKUP(AY218,'Начисление очков 2024'!$AA$4:$AB$69,2,FALSE),0)</f>
        <v>4</v>
      </c>
      <c r="BA218" s="32" t="s">
        <v>572</v>
      </c>
      <c r="BB218" s="31">
        <f>ROUND(IFERROR(VLOOKUP(BA218,'Начисление очков 2024'!$G$4:$H$69,2,FALSE),0)/4,0)</f>
        <v>0</v>
      </c>
      <c r="BC218" s="6" t="s">
        <v>572</v>
      </c>
      <c r="BD218" s="28">
        <f>IFERROR(VLOOKUP(BC218,'Начисление очков 2023'!$AA$4:$AB$69,2,FALSE),0)</f>
        <v>0</v>
      </c>
      <c r="BE218" s="32" t="s">
        <v>572</v>
      </c>
      <c r="BF218" s="31">
        <f>IFERROR(VLOOKUP(BE218,'Начисление очков 2024'!$G$4:$H$69,2,FALSE),0)</f>
        <v>0</v>
      </c>
      <c r="BG218" s="6" t="s">
        <v>572</v>
      </c>
      <c r="BH218" s="28">
        <f>IFERROR(VLOOKUP(BG218,'Начисление очков 2024'!$Q$4:$R$69,2,FALSE),0)</f>
        <v>0</v>
      </c>
      <c r="BI218" s="32">
        <v>40</v>
      </c>
      <c r="BJ218" s="31">
        <f>IFERROR(VLOOKUP(BI218,'Начисление очков 2024'!$AA$4:$AB$69,2,FALSE),0)</f>
        <v>1</v>
      </c>
      <c r="BK218" s="6" t="s">
        <v>572</v>
      </c>
      <c r="BL218" s="28">
        <f>IFERROR(VLOOKUP(BK218,'Начисление очков 2023'!$V$4:$W$69,2,FALSE),0)</f>
        <v>0</v>
      </c>
      <c r="BM218" s="32" t="s">
        <v>572</v>
      </c>
      <c r="BN218" s="31">
        <f>ROUND(IFERROR(VLOOKUP(BM218,'Начисление очков 2023'!$L$4:$M$69,2,FALSE),0)/4,0)</f>
        <v>0</v>
      </c>
      <c r="BO218" s="6" t="s">
        <v>572</v>
      </c>
      <c r="BP218" s="28">
        <f>IFERROR(VLOOKUP(BO218,'Начисление очков 2023'!$AA$4:$AB$69,2,FALSE),0)</f>
        <v>0</v>
      </c>
      <c r="BQ218" s="32" t="s">
        <v>572</v>
      </c>
      <c r="BR218" s="31">
        <f>ROUND(IFERROR(VLOOKUP(BQ218,'Начисление очков 2023'!$L$4:$M$69,2,FALSE),0)/4,0)</f>
        <v>0</v>
      </c>
      <c r="BS218" s="6" t="s">
        <v>572</v>
      </c>
      <c r="BT218" s="28">
        <f>IFERROR(VLOOKUP(BS218,'Начисление очков 2023'!$AA$4:$AB$69,2,FALSE),0)</f>
        <v>0</v>
      </c>
      <c r="BU218" s="32" t="s">
        <v>572</v>
      </c>
      <c r="BV218" s="31">
        <f>IFERROR(VLOOKUP(BU218,'Начисление очков 2023'!$L$4:$M$69,2,FALSE),0)</f>
        <v>0</v>
      </c>
      <c r="BW218" s="6" t="s">
        <v>572</v>
      </c>
      <c r="BX218" s="28">
        <f>IFERROR(VLOOKUP(BW218,'Начисление очков 2023'!$AA$4:$AB$69,2,FALSE),0)</f>
        <v>0</v>
      </c>
      <c r="BY218" s="32" t="s">
        <v>572</v>
      </c>
      <c r="BZ218" s="31">
        <f>IFERROR(VLOOKUP(BY218,'Начисление очков 2023'!$AF$4:$AG$69,2,FALSE),0)</f>
        <v>0</v>
      </c>
      <c r="CA218" s="6" t="s">
        <v>572</v>
      </c>
      <c r="CB218" s="28">
        <f>IFERROR(VLOOKUP(CA218,'Начисление очков 2023'!$V$4:$W$69,2,FALSE),0)</f>
        <v>0</v>
      </c>
      <c r="CC218" s="32" t="s">
        <v>572</v>
      </c>
      <c r="CD218" s="31">
        <f>IFERROR(VLOOKUP(CC218,'Начисление очков 2023'!$AA$4:$AB$69,2,FALSE),0)</f>
        <v>0</v>
      </c>
      <c r="CE218" s="47"/>
      <c r="CF218" s="46"/>
      <c r="CG218" s="32" t="s">
        <v>572</v>
      </c>
      <c r="CH218" s="31">
        <f>IFERROR(VLOOKUP(CG218,'Начисление очков 2023'!$AA$4:$AB$69,2,FALSE),0)</f>
        <v>0</v>
      </c>
      <c r="CI218" s="6" t="s">
        <v>572</v>
      </c>
      <c r="CJ218" s="28">
        <f>IFERROR(VLOOKUP(CI218,'Начисление очков 2023_1'!$B$4:$C$117,2,FALSE),0)</f>
        <v>0</v>
      </c>
      <c r="CK218" s="32" t="s">
        <v>572</v>
      </c>
      <c r="CL218" s="31">
        <f>IFERROR(VLOOKUP(CK218,'Начисление очков 2023'!$V$4:$W$69,2,FALSE),0)</f>
        <v>0</v>
      </c>
      <c r="CM218" s="6" t="s">
        <v>572</v>
      </c>
      <c r="CN218" s="28">
        <f>IFERROR(VLOOKUP(CM218,'Начисление очков 2023'!$AF$4:$AG$69,2,FALSE),0)</f>
        <v>0</v>
      </c>
      <c r="CO218" s="32" t="s">
        <v>572</v>
      </c>
      <c r="CP218" s="31">
        <f>IFERROR(VLOOKUP(CO218,'Начисление очков 2023'!$G$4:$H$69,2,FALSE),0)</f>
        <v>0</v>
      </c>
      <c r="CQ218" s="6" t="s">
        <v>572</v>
      </c>
      <c r="CR218" s="28">
        <f>IFERROR(VLOOKUP(CQ218,'Начисление очков 2023'!$AA$4:$AB$69,2,FALSE),0)</f>
        <v>0</v>
      </c>
      <c r="CS218" s="32" t="s">
        <v>572</v>
      </c>
      <c r="CT218" s="31">
        <f>IFERROR(VLOOKUP(CS218,'Начисление очков 2023'!$Q$4:$R$69,2,FALSE),0)</f>
        <v>0</v>
      </c>
      <c r="CU218" s="6" t="s">
        <v>572</v>
      </c>
      <c r="CV218" s="28">
        <f>IFERROR(VLOOKUP(CU218,'Начисление очков 2023'!$AF$4:$AG$69,2,FALSE),0)</f>
        <v>0</v>
      </c>
      <c r="CW218" s="32" t="s">
        <v>572</v>
      </c>
      <c r="CX218" s="31">
        <f>IFERROR(VLOOKUP(CW218,'Начисление очков 2023'!$AA$4:$AB$69,2,FALSE),0)</f>
        <v>0</v>
      </c>
      <c r="CY218" s="6" t="s">
        <v>572</v>
      </c>
      <c r="CZ218" s="28">
        <f>IFERROR(VLOOKUP(CY218,'Начисление очков 2023'!$AA$4:$AB$69,2,FALSE),0)</f>
        <v>0</v>
      </c>
      <c r="DA218" s="32" t="s">
        <v>572</v>
      </c>
      <c r="DB218" s="31">
        <f>IFERROR(VLOOKUP(DA218,'Начисление очков 2023'!$L$4:$M$69,2,FALSE),0)</f>
        <v>0</v>
      </c>
      <c r="DC218" s="6" t="s">
        <v>572</v>
      </c>
      <c r="DD218" s="28">
        <f>IFERROR(VLOOKUP(DC218,'Начисление очков 2023'!$L$4:$M$69,2,FALSE),0)</f>
        <v>0</v>
      </c>
      <c r="DE218" s="32" t="s">
        <v>572</v>
      </c>
      <c r="DF218" s="31">
        <f>IFERROR(VLOOKUP(DE218,'Начисление очков 2023'!$G$4:$H$69,2,FALSE),0)</f>
        <v>0</v>
      </c>
      <c r="DG218" s="6" t="s">
        <v>572</v>
      </c>
      <c r="DH218" s="28">
        <f>IFERROR(VLOOKUP(DG218,'Начисление очков 2023'!$AA$4:$AB$69,2,FALSE),0)</f>
        <v>0</v>
      </c>
      <c r="DI218" s="32" t="s">
        <v>572</v>
      </c>
      <c r="DJ218" s="31">
        <f>IFERROR(VLOOKUP(DI218,'Начисление очков 2023'!$AF$4:$AG$69,2,FALSE),0)</f>
        <v>0</v>
      </c>
      <c r="DK218" s="6" t="s">
        <v>572</v>
      </c>
      <c r="DL218" s="28">
        <f>IFERROR(VLOOKUP(DK218,'Начисление очков 2023'!$V$4:$W$69,2,FALSE),0)</f>
        <v>0</v>
      </c>
      <c r="DM218" s="32" t="s">
        <v>572</v>
      </c>
      <c r="DN218" s="31">
        <f>IFERROR(VLOOKUP(DM218,'Начисление очков 2023'!$Q$4:$R$69,2,FALSE),0)</f>
        <v>0</v>
      </c>
      <c r="DO218" s="6" t="s">
        <v>572</v>
      </c>
      <c r="DP218" s="28">
        <f>IFERROR(VLOOKUP(DO218,'Начисление очков 2023'!$AA$4:$AB$69,2,FALSE),0)</f>
        <v>0</v>
      </c>
      <c r="DQ218" s="32" t="s">
        <v>572</v>
      </c>
      <c r="DR218" s="31">
        <f>IFERROR(VLOOKUP(DQ218,'Начисление очков 2023'!$AA$4:$AB$69,2,FALSE),0)</f>
        <v>0</v>
      </c>
      <c r="DS218" s="6"/>
      <c r="DT218" s="28">
        <f>IFERROR(VLOOKUP(DS218,'Начисление очков 2023'!$AA$4:$AB$69,2,FALSE),0)</f>
        <v>0</v>
      </c>
      <c r="DU218" s="32" t="s">
        <v>572</v>
      </c>
      <c r="DV218" s="31">
        <f>IFERROR(VLOOKUP(DU218,'Начисление очков 2023'!$AF$4:$AG$69,2,FALSE),0)</f>
        <v>0</v>
      </c>
      <c r="DW218" s="6"/>
      <c r="DX218" s="28">
        <f>IFERROR(VLOOKUP(DW218,'Начисление очков 2023'!$AA$4:$AB$69,2,FALSE),0)</f>
        <v>0</v>
      </c>
      <c r="DY218" s="32"/>
      <c r="DZ218" s="31">
        <f>IFERROR(VLOOKUP(DY218,'Начисление очков 2023'!$B$4:$C$69,2,FALSE),0)</f>
        <v>0</v>
      </c>
      <c r="EA218" s="6"/>
      <c r="EB218" s="28">
        <f>IFERROR(VLOOKUP(EA218,'Начисление очков 2023'!$AA$4:$AB$69,2,FALSE),0)</f>
        <v>0</v>
      </c>
      <c r="EC218" s="32"/>
      <c r="ED218" s="31">
        <f>IFERROR(VLOOKUP(EC218,'Начисление очков 2023'!$V$4:$W$69,2,FALSE),0)</f>
        <v>0</v>
      </c>
      <c r="EE218" s="6"/>
      <c r="EF218" s="28">
        <f>IFERROR(VLOOKUP(EE218,'Начисление очков 2023'!$AA$4:$AB$69,2,FALSE),0)</f>
        <v>0</v>
      </c>
      <c r="EG218" s="32"/>
      <c r="EH218" s="31">
        <f>IFERROR(VLOOKUP(EG218,'Начисление очков 2023'!$AA$4:$AB$69,2,FALSE),0)</f>
        <v>0</v>
      </c>
      <c r="EI218" s="6"/>
      <c r="EJ218" s="28">
        <f>IFERROR(VLOOKUP(EI218,'Начисление очков 2023'!$G$4:$H$69,2,FALSE),0)</f>
        <v>0</v>
      </c>
      <c r="EK218" s="32"/>
      <c r="EL218" s="31">
        <f>IFERROR(VLOOKUP(EK218,'Начисление очков 2023'!$V$4:$W$69,2,FALSE),0)</f>
        <v>0</v>
      </c>
      <c r="EM218" s="6"/>
      <c r="EN218" s="28">
        <f>IFERROR(VLOOKUP(EM218,'Начисление очков 2023'!$B$4:$C$101,2,FALSE),0)</f>
        <v>0</v>
      </c>
      <c r="EO218" s="32"/>
      <c r="EP218" s="31">
        <f>IFERROR(VLOOKUP(EO218,'Начисление очков 2023'!$AA$4:$AB$69,2,FALSE),0)</f>
        <v>0</v>
      </c>
      <c r="EQ218" s="6"/>
      <c r="ER218" s="28">
        <f>IFERROR(VLOOKUP(EQ218,'Начисление очков 2023'!$AF$4:$AG$69,2,FALSE),0)</f>
        <v>0</v>
      </c>
      <c r="ES218" s="32"/>
      <c r="ET218" s="31">
        <f>IFERROR(VLOOKUP(ES218,'Начисление очков 2023'!$B$4:$C$101,2,FALSE),0)</f>
        <v>0</v>
      </c>
      <c r="EU218" s="6"/>
      <c r="EV218" s="28">
        <f>IFERROR(VLOOKUP(EU218,'Начисление очков 2023'!$G$4:$H$69,2,FALSE),0)</f>
        <v>0</v>
      </c>
      <c r="EW218" s="32"/>
      <c r="EX218" s="31">
        <f>IFERROR(VLOOKUP(EW218,'Начисление очков 2023'!$AF$4:$AG$69,2,FALSE),0)</f>
        <v>0</v>
      </c>
      <c r="EY218" s="6"/>
      <c r="EZ218" s="28">
        <f>IFERROR(VLOOKUP(EY218,'Начисление очков 2023'!$AA$4:$AB$69,2,FALSE),0)</f>
        <v>0</v>
      </c>
      <c r="FA218" s="32"/>
      <c r="FB218" s="31">
        <f>IFERROR(VLOOKUP(FA218,'Начисление очков 2023'!$L$4:$M$69,2,FALSE),0)</f>
        <v>0</v>
      </c>
      <c r="FC218" s="6"/>
      <c r="FD218" s="28">
        <f>IFERROR(VLOOKUP(FC218,'Начисление очков 2023'!$AF$4:$AG$69,2,FALSE),0)</f>
        <v>0</v>
      </c>
      <c r="FE218" s="32"/>
      <c r="FF218" s="31">
        <f>IFERROR(VLOOKUP(FE218,'Начисление очков 2023'!$AA$4:$AB$69,2,FALSE),0)</f>
        <v>0</v>
      </c>
      <c r="FG218" s="6"/>
      <c r="FH218" s="28">
        <f>IFERROR(VLOOKUP(FG218,'Начисление очков 2023'!$G$4:$H$69,2,FALSE),0)</f>
        <v>0</v>
      </c>
      <c r="FI218" s="32"/>
      <c r="FJ218" s="31">
        <f>IFERROR(VLOOKUP(FI218,'Начисление очков 2023'!$AA$4:$AB$69,2,FALSE),0)</f>
        <v>0</v>
      </c>
      <c r="FK218" s="6"/>
      <c r="FL218" s="28">
        <f>IFERROR(VLOOKUP(FK218,'Начисление очков 2023'!$AA$4:$AB$69,2,FALSE),0)</f>
        <v>0</v>
      </c>
      <c r="FM218" s="32"/>
      <c r="FN218" s="31">
        <f>IFERROR(VLOOKUP(FM218,'Начисление очков 2023'!$AA$4:$AB$69,2,FALSE),0)</f>
        <v>0</v>
      </c>
      <c r="FO218" s="6"/>
      <c r="FP218" s="28">
        <f>IFERROR(VLOOKUP(FO218,'Начисление очков 2023'!$AF$4:$AG$69,2,FALSE),0)</f>
        <v>0</v>
      </c>
      <c r="FQ218" s="109">
        <v>212</v>
      </c>
      <c r="FR218" s="110">
        <v>3</v>
      </c>
      <c r="FS218" s="110"/>
      <c r="FT218" s="109">
        <v>3</v>
      </c>
      <c r="FU218" s="111"/>
      <c r="FV218" s="108">
        <v>30</v>
      </c>
      <c r="FW218" s="106">
        <v>2</v>
      </c>
      <c r="FX218" s="107" t="s">
        <v>563</v>
      </c>
      <c r="FY218" s="108">
        <v>30</v>
      </c>
      <c r="FZ218" s="127"/>
      <c r="GA218" s="121">
        <f>IFERROR(VLOOKUP(FZ218,'Начисление очков 2023'!$AA$4:$AB$69,2,FALSE),0)</f>
        <v>0</v>
      </c>
    </row>
    <row r="219" spans="1:183" ht="15.95" customHeight="1" x14ac:dyDescent="0.25">
      <c r="B219" s="6" t="str">
        <f>IFERROR(INDEX('Ласт турнир'!$A$1:$A$96,MATCH($D219,'Ласт турнир'!$B$1:$B$96,0)),"")</f>
        <v/>
      </c>
      <c r="D219" s="39" t="s">
        <v>133</v>
      </c>
      <c r="E219" s="40">
        <f>E218+1</f>
        <v>210</v>
      </c>
      <c r="F219" s="59">
        <f>IF(FQ219=0," ",IF(FQ219-E219=0," ",FQ219-E219))</f>
        <v>-2</v>
      </c>
      <c r="G219" s="44"/>
      <c r="H219" s="54">
        <v>4.5</v>
      </c>
      <c r="I219" s="134"/>
      <c r="J219" s="139">
        <f>AB219+AP219+BB219+BN219+BR219+SUMPRODUCT(LARGE((T219,V219,X219,Z219,AD219,AF219,AH219,AJ219,AL219,AN219,AR219,AT219,AV219,AX219,AZ219,BD219,BF219,BH219,BJ219,BL219,BP219,BT219,BV219,BX219,BZ219,CB219,CD219,CF219,CH219,CJ219,CL219,CN219,CP219,CR219,CT219,CV219,CX219,CZ219,DB219,DD219,DF219,DH219,DJ219,DL219,DN219,DP219,DR219,DT219,DV219,DX219,DZ219,EB219,ED219,EF219,EH219,EJ219,EL219,EN219,EP219,ER219,ET219,EV219,EX219,EZ219,FB219,FD219,FF219,FH219,FJ219,FL219,FN219,FP219),{1,2,3,4,5,6,7,8}))</f>
        <v>31</v>
      </c>
      <c r="K219" s="135">
        <f>J219-FV219</f>
        <v>0</v>
      </c>
      <c r="L219" s="140" t="str">
        <f>IF(SUMIF(S219:FP219,"&lt;0")&lt;&gt;0,SUMIF(S219:FP219,"&lt;0")*(-1)," ")</f>
        <v xml:space="preserve"> </v>
      </c>
      <c r="M219" s="141">
        <f>T219+V219+X219+Z219+AB219+AD219+AF219+AH219+AJ219+AL219+AN219+AP219+AR219+AT219+AV219+AX219+AZ219+BB219+BD219+BF219+BH219+BJ219+BL219+BN219+BP219+BR219+BT219+BV219+BX219+BZ219+CB219+CD219+CF219+CH219+CJ219+CL219+CN219+CP219+CR219+CT219+CV219+CX219+CZ219+DB219+DD219+DF219+DH219+DJ219+DL219+DN219+DP219+DR219+DT219+DV219+DX219+DZ219+EB219+ED219+EF219+EH219+EJ219+EL219+EN219+EP219+ER219+ET219+EV219+EX219+EZ219+FB219+FD219+FF219+FH219+FJ219+FL219+FN219+FP219</f>
        <v>31</v>
      </c>
      <c r="N219" s="135">
        <f>M219-FY219</f>
        <v>0</v>
      </c>
      <c r="O219" s="136">
        <f>ROUNDUP(COUNTIF(S219:FP219,"&gt; 0")/2,0)</f>
        <v>2</v>
      </c>
      <c r="P219" s="142">
        <f>IF(O219=0,"-",IF(O219-R219&gt;8,J219/(8+R219),J219/O219))</f>
        <v>15.5</v>
      </c>
      <c r="Q219" s="145">
        <f>IF(OR(M219=0,O219=0),"-",M219/O219)</f>
        <v>15.5</v>
      </c>
      <c r="R219" s="150">
        <f>+IF(AA219="",0,1)+IF(AO219="",0,1)++IF(BA219="",0,1)+IF(BM219="",0,1)+IF(BQ219="",0,1)</f>
        <v>2</v>
      </c>
      <c r="S219" s="6" t="s">
        <v>572</v>
      </c>
      <c r="T219" s="28">
        <f>IFERROR(VLOOKUP(S219,'Начисление очков 2024'!$AA$4:$AB$69,2,FALSE),0)</f>
        <v>0</v>
      </c>
      <c r="U219" s="32" t="s">
        <v>572</v>
      </c>
      <c r="V219" s="31">
        <f>IFERROR(VLOOKUP(U219,'Начисление очков 2024'!$AA$4:$AB$69,2,FALSE),0)</f>
        <v>0</v>
      </c>
      <c r="W219" s="6" t="s">
        <v>572</v>
      </c>
      <c r="X219" s="28">
        <f>IFERROR(VLOOKUP(W219,'Начисление очков 2024'!$L$4:$M$69,2,FALSE),0)</f>
        <v>0</v>
      </c>
      <c r="Y219" s="32" t="s">
        <v>572</v>
      </c>
      <c r="Z219" s="31">
        <f>IFERROR(VLOOKUP(Y219,'Начисление очков 2024'!$AA$4:$AB$69,2,FALSE),0)</f>
        <v>0</v>
      </c>
      <c r="AA219" s="6">
        <v>32</v>
      </c>
      <c r="AB219" s="28">
        <f>ROUND(IFERROR(VLOOKUP(AA219,'Начисление очков 2024'!$L$4:$M$69,2,FALSE),0)/4,0)</f>
        <v>3</v>
      </c>
      <c r="AC219" s="32" t="s">
        <v>572</v>
      </c>
      <c r="AD219" s="31">
        <f>IFERROR(VLOOKUP(AC219,'Начисление очков 2024'!$AA$4:$AB$69,2,FALSE),0)</f>
        <v>0</v>
      </c>
      <c r="AE219" s="6" t="s">
        <v>572</v>
      </c>
      <c r="AF219" s="28">
        <f>IFERROR(VLOOKUP(AE219,'Начисление очков 2024'!$AA$4:$AB$69,2,FALSE),0)</f>
        <v>0</v>
      </c>
      <c r="AG219" s="32" t="s">
        <v>572</v>
      </c>
      <c r="AH219" s="31">
        <f>IFERROR(VLOOKUP(AG219,'Начисление очков 2024'!$Q$4:$R$69,2,FALSE),0)</f>
        <v>0</v>
      </c>
      <c r="AI219" s="6" t="s">
        <v>572</v>
      </c>
      <c r="AJ219" s="28">
        <f>IFERROR(VLOOKUP(AI219,'Начисление очков 2024'!$AA$4:$AB$69,2,FALSE),0)</f>
        <v>0</v>
      </c>
      <c r="AK219" s="32" t="s">
        <v>572</v>
      </c>
      <c r="AL219" s="31">
        <f>IFERROR(VLOOKUP(AK219,'Начисление очков 2024'!$AA$4:$AB$69,2,FALSE),0)</f>
        <v>0</v>
      </c>
      <c r="AM219" s="6" t="s">
        <v>572</v>
      </c>
      <c r="AN219" s="28">
        <f>IFERROR(VLOOKUP(AM219,'Начисление очков 2023'!$AF$4:$AG$69,2,FALSE),0)</f>
        <v>0</v>
      </c>
      <c r="AO219" s="32" t="s">
        <v>572</v>
      </c>
      <c r="AP219" s="31">
        <f>ROUND(IFERROR(VLOOKUP(AO219,'Начисление очков 2024'!$G$4:$H$69,2,FALSE),0)/4,0)</f>
        <v>0</v>
      </c>
      <c r="AQ219" s="6" t="s">
        <v>572</v>
      </c>
      <c r="AR219" s="28">
        <f>IFERROR(VLOOKUP(AQ219,'Начисление очков 2024'!$AA$4:$AB$69,2,FALSE),0)</f>
        <v>0</v>
      </c>
      <c r="AS219" s="32" t="s">
        <v>572</v>
      </c>
      <c r="AT219" s="31">
        <f>IFERROR(VLOOKUP(AS219,'Начисление очков 2024'!$G$4:$H$69,2,FALSE),0)</f>
        <v>0</v>
      </c>
      <c r="AU219" s="6" t="s">
        <v>572</v>
      </c>
      <c r="AV219" s="28">
        <f>IFERROR(VLOOKUP(AU219,'Начисление очков 2023'!$V$4:$W$69,2,FALSE),0)</f>
        <v>0</v>
      </c>
      <c r="AW219" s="32" t="s">
        <v>572</v>
      </c>
      <c r="AX219" s="31">
        <f>IFERROR(VLOOKUP(AW219,'Начисление очков 2024'!$Q$4:$R$69,2,FALSE),0)</f>
        <v>0</v>
      </c>
      <c r="AY219" s="6" t="s">
        <v>572</v>
      </c>
      <c r="AZ219" s="28">
        <f>IFERROR(VLOOKUP(AY219,'Начисление очков 2024'!$AA$4:$AB$69,2,FALSE),0)</f>
        <v>0</v>
      </c>
      <c r="BA219" s="32">
        <v>8</v>
      </c>
      <c r="BB219" s="31">
        <f>ROUND(IFERROR(VLOOKUP(BA219,'Начисление очков 2024'!$G$4:$H$69,2,FALSE),0)/4,0)</f>
        <v>28</v>
      </c>
      <c r="BC219" s="6" t="s">
        <v>572</v>
      </c>
      <c r="BD219" s="28">
        <f>IFERROR(VLOOKUP(BC219,'Начисление очков 2023'!$AA$4:$AB$69,2,FALSE),0)</f>
        <v>0</v>
      </c>
      <c r="BE219" s="32" t="s">
        <v>572</v>
      </c>
      <c r="BF219" s="31">
        <f>IFERROR(VLOOKUP(BE219,'Начисление очков 2024'!$G$4:$H$69,2,FALSE),0)</f>
        <v>0</v>
      </c>
      <c r="BG219" s="6" t="s">
        <v>572</v>
      </c>
      <c r="BH219" s="28">
        <f>IFERROR(VLOOKUP(BG219,'Начисление очков 2024'!$Q$4:$R$69,2,FALSE),0)</f>
        <v>0</v>
      </c>
      <c r="BI219" s="32" t="s">
        <v>572</v>
      </c>
      <c r="BJ219" s="31">
        <f>IFERROR(VLOOKUP(BI219,'Начисление очков 2024'!$AA$4:$AB$69,2,FALSE),0)</f>
        <v>0</v>
      </c>
      <c r="BK219" s="6" t="s">
        <v>572</v>
      </c>
      <c r="BL219" s="28">
        <f>IFERROR(VLOOKUP(BK219,'Начисление очков 2023'!$V$4:$W$69,2,FALSE),0)</f>
        <v>0</v>
      </c>
      <c r="BM219" s="32" t="s">
        <v>572</v>
      </c>
      <c r="BN219" s="31">
        <f>ROUND(IFERROR(VLOOKUP(BM219,'Начисление очков 2023'!$L$4:$M$69,2,FALSE),0)/4,0)</f>
        <v>0</v>
      </c>
      <c r="BO219" s="6" t="s">
        <v>572</v>
      </c>
      <c r="BP219" s="28">
        <f>IFERROR(VLOOKUP(BO219,'Начисление очков 2023'!$AA$4:$AB$69,2,FALSE),0)</f>
        <v>0</v>
      </c>
      <c r="BQ219" s="32" t="s">
        <v>572</v>
      </c>
      <c r="BR219" s="31">
        <f>ROUND(IFERROR(VLOOKUP(BQ219,'Начисление очков 2023'!$L$4:$M$69,2,FALSE),0)/4,0)</f>
        <v>0</v>
      </c>
      <c r="BS219" s="6" t="s">
        <v>572</v>
      </c>
      <c r="BT219" s="28">
        <f>IFERROR(VLOOKUP(BS219,'Начисление очков 2023'!$AA$4:$AB$69,2,FALSE),0)</f>
        <v>0</v>
      </c>
      <c r="BU219" s="32" t="s">
        <v>572</v>
      </c>
      <c r="BV219" s="31">
        <f>IFERROR(VLOOKUP(BU219,'Начисление очков 2023'!$L$4:$M$69,2,FALSE),0)</f>
        <v>0</v>
      </c>
      <c r="BW219" s="6" t="s">
        <v>572</v>
      </c>
      <c r="BX219" s="28">
        <f>IFERROR(VLOOKUP(BW219,'Начисление очков 2023'!$AA$4:$AB$69,2,FALSE),0)</f>
        <v>0</v>
      </c>
      <c r="BY219" s="32" t="s">
        <v>572</v>
      </c>
      <c r="BZ219" s="31">
        <f>IFERROR(VLOOKUP(BY219,'Начисление очков 2023'!$AF$4:$AG$69,2,FALSE),0)</f>
        <v>0</v>
      </c>
      <c r="CA219" s="6" t="s">
        <v>572</v>
      </c>
      <c r="CB219" s="28">
        <f>IFERROR(VLOOKUP(CA219,'Начисление очков 2023'!$V$4:$W$69,2,FALSE),0)</f>
        <v>0</v>
      </c>
      <c r="CC219" s="32" t="s">
        <v>572</v>
      </c>
      <c r="CD219" s="31">
        <f>IFERROR(VLOOKUP(CC219,'Начисление очков 2023'!$AA$4:$AB$69,2,FALSE),0)</f>
        <v>0</v>
      </c>
      <c r="CE219" s="47"/>
      <c r="CF219" s="46"/>
      <c r="CG219" s="32" t="s">
        <v>572</v>
      </c>
      <c r="CH219" s="31">
        <f>IFERROR(VLOOKUP(CG219,'Начисление очков 2023'!$AA$4:$AB$69,2,FALSE),0)</f>
        <v>0</v>
      </c>
      <c r="CI219" s="6" t="s">
        <v>572</v>
      </c>
      <c r="CJ219" s="28">
        <f>IFERROR(VLOOKUP(CI219,'Начисление очков 2023_1'!$B$4:$C$117,2,FALSE),0)</f>
        <v>0</v>
      </c>
      <c r="CK219" s="32" t="s">
        <v>572</v>
      </c>
      <c r="CL219" s="31">
        <f>IFERROR(VLOOKUP(CK219,'Начисление очков 2023'!$V$4:$W$69,2,FALSE),0)</f>
        <v>0</v>
      </c>
      <c r="CM219" s="6" t="s">
        <v>572</v>
      </c>
      <c r="CN219" s="28">
        <f>IFERROR(VLOOKUP(CM219,'Начисление очков 2023'!$AF$4:$AG$69,2,FALSE),0)</f>
        <v>0</v>
      </c>
      <c r="CO219" s="32" t="s">
        <v>572</v>
      </c>
      <c r="CP219" s="31">
        <f>IFERROR(VLOOKUP(CO219,'Начисление очков 2023'!$G$4:$H$69,2,FALSE),0)</f>
        <v>0</v>
      </c>
      <c r="CQ219" s="6" t="s">
        <v>572</v>
      </c>
      <c r="CR219" s="28">
        <f>IFERROR(VLOOKUP(CQ219,'Начисление очков 2023'!$AA$4:$AB$69,2,FALSE),0)</f>
        <v>0</v>
      </c>
      <c r="CS219" s="32" t="s">
        <v>572</v>
      </c>
      <c r="CT219" s="31">
        <f>IFERROR(VLOOKUP(CS219,'Начисление очков 2023'!$Q$4:$R$69,2,FALSE),0)</f>
        <v>0</v>
      </c>
      <c r="CU219" s="6" t="s">
        <v>572</v>
      </c>
      <c r="CV219" s="28">
        <f>IFERROR(VLOOKUP(CU219,'Начисление очков 2023'!$AF$4:$AG$69,2,FALSE),0)</f>
        <v>0</v>
      </c>
      <c r="CW219" s="32" t="s">
        <v>572</v>
      </c>
      <c r="CX219" s="31">
        <f>IFERROR(VLOOKUP(CW219,'Начисление очков 2023'!$AA$4:$AB$69,2,FALSE),0)</f>
        <v>0</v>
      </c>
      <c r="CY219" s="6" t="s">
        <v>572</v>
      </c>
      <c r="CZ219" s="28">
        <f>IFERROR(VLOOKUP(CY219,'Начисление очков 2023'!$AA$4:$AB$69,2,FALSE),0)</f>
        <v>0</v>
      </c>
      <c r="DA219" s="32" t="s">
        <v>572</v>
      </c>
      <c r="DB219" s="31">
        <f>IFERROR(VLOOKUP(DA219,'Начисление очков 2023'!$L$4:$M$69,2,FALSE),0)</f>
        <v>0</v>
      </c>
      <c r="DC219" s="6" t="s">
        <v>572</v>
      </c>
      <c r="DD219" s="28">
        <f>IFERROR(VLOOKUP(DC219,'Начисление очков 2023'!$L$4:$M$69,2,FALSE),0)</f>
        <v>0</v>
      </c>
      <c r="DE219" s="32" t="s">
        <v>572</v>
      </c>
      <c r="DF219" s="31">
        <f>IFERROR(VLOOKUP(DE219,'Начисление очков 2023'!$G$4:$H$69,2,FALSE),0)</f>
        <v>0</v>
      </c>
      <c r="DG219" s="6" t="s">
        <v>572</v>
      </c>
      <c r="DH219" s="28">
        <f>IFERROR(VLOOKUP(DG219,'Начисление очков 2023'!$AA$4:$AB$69,2,FALSE),0)</f>
        <v>0</v>
      </c>
      <c r="DI219" s="32" t="s">
        <v>572</v>
      </c>
      <c r="DJ219" s="31">
        <f>IFERROR(VLOOKUP(DI219,'Начисление очков 2023'!$AF$4:$AG$69,2,FALSE),0)</f>
        <v>0</v>
      </c>
      <c r="DK219" s="6" t="s">
        <v>572</v>
      </c>
      <c r="DL219" s="28">
        <f>IFERROR(VLOOKUP(DK219,'Начисление очков 2023'!$V$4:$W$69,2,FALSE),0)</f>
        <v>0</v>
      </c>
      <c r="DM219" s="32" t="s">
        <v>572</v>
      </c>
      <c r="DN219" s="31">
        <f>IFERROR(VLOOKUP(DM219,'Начисление очков 2023'!$Q$4:$R$69,2,FALSE),0)</f>
        <v>0</v>
      </c>
      <c r="DO219" s="6" t="s">
        <v>572</v>
      </c>
      <c r="DP219" s="28">
        <f>IFERROR(VLOOKUP(DO219,'Начисление очков 2023'!$AA$4:$AB$69,2,FALSE),0)</f>
        <v>0</v>
      </c>
      <c r="DQ219" s="32" t="s">
        <v>572</v>
      </c>
      <c r="DR219" s="31">
        <f>IFERROR(VLOOKUP(DQ219,'Начисление очков 2023'!$AA$4:$AB$69,2,FALSE),0)</f>
        <v>0</v>
      </c>
      <c r="DS219" s="6" t="s">
        <v>572</v>
      </c>
      <c r="DT219" s="28">
        <f>IFERROR(VLOOKUP(DS219,'Начисление очков 2023'!$AA$4:$AB$69,2,FALSE),0)</f>
        <v>0</v>
      </c>
      <c r="DU219" s="32" t="s">
        <v>572</v>
      </c>
      <c r="DV219" s="31">
        <f>IFERROR(VLOOKUP(DU219,'Начисление очков 2023'!$AF$4:$AG$69,2,FALSE),0)</f>
        <v>0</v>
      </c>
      <c r="DW219" s="6" t="s">
        <v>572</v>
      </c>
      <c r="DX219" s="28">
        <f>IFERROR(VLOOKUP(DW219,'Начисление очков 2023'!$AA$4:$AB$69,2,FALSE),0)</f>
        <v>0</v>
      </c>
      <c r="DY219" s="32" t="s">
        <v>572</v>
      </c>
      <c r="DZ219" s="31">
        <f>IFERROR(VLOOKUP(DY219,'Начисление очков 2023'!$B$4:$C$69,2,FALSE),0)</f>
        <v>0</v>
      </c>
      <c r="EA219" s="6" t="s">
        <v>572</v>
      </c>
      <c r="EB219" s="28">
        <f>IFERROR(VLOOKUP(EA219,'Начисление очков 2023'!$AA$4:$AB$69,2,FALSE),0)</f>
        <v>0</v>
      </c>
      <c r="EC219" s="32" t="s">
        <v>572</v>
      </c>
      <c r="ED219" s="31">
        <f>IFERROR(VLOOKUP(EC219,'Начисление очков 2023'!$V$4:$W$69,2,FALSE),0)</f>
        <v>0</v>
      </c>
      <c r="EE219" s="6" t="s">
        <v>572</v>
      </c>
      <c r="EF219" s="28">
        <f>IFERROR(VLOOKUP(EE219,'Начисление очков 2023'!$AA$4:$AB$69,2,FALSE),0)</f>
        <v>0</v>
      </c>
      <c r="EG219" s="32" t="s">
        <v>572</v>
      </c>
      <c r="EH219" s="31">
        <f>IFERROR(VLOOKUP(EG219,'Начисление очков 2023'!$AA$4:$AB$69,2,FALSE),0)</f>
        <v>0</v>
      </c>
      <c r="EI219" s="6" t="s">
        <v>572</v>
      </c>
      <c r="EJ219" s="28">
        <f>IFERROR(VLOOKUP(EI219,'Начисление очков 2023'!$G$4:$H$69,2,FALSE),0)</f>
        <v>0</v>
      </c>
      <c r="EK219" s="32" t="s">
        <v>572</v>
      </c>
      <c r="EL219" s="31">
        <f>IFERROR(VLOOKUP(EK219,'Начисление очков 2023'!$V$4:$W$69,2,FALSE),0)</f>
        <v>0</v>
      </c>
      <c r="EM219" s="6" t="s">
        <v>572</v>
      </c>
      <c r="EN219" s="28">
        <f>IFERROR(VLOOKUP(EM219,'Начисление очков 2023'!$B$4:$C$101,2,FALSE),0)</f>
        <v>0</v>
      </c>
      <c r="EO219" s="32" t="s">
        <v>572</v>
      </c>
      <c r="EP219" s="31">
        <f>IFERROR(VLOOKUP(EO219,'Начисление очков 2023'!$AA$4:$AB$69,2,FALSE),0)</f>
        <v>0</v>
      </c>
      <c r="EQ219" s="6" t="s">
        <v>572</v>
      </c>
      <c r="ER219" s="28">
        <f>IFERROR(VLOOKUP(EQ219,'Начисление очков 2023'!$AF$4:$AG$69,2,FALSE),0)</f>
        <v>0</v>
      </c>
      <c r="ES219" s="32" t="s">
        <v>572</v>
      </c>
      <c r="ET219" s="31">
        <f>IFERROR(VLOOKUP(ES219,'Начисление очков 2023'!$B$4:$C$101,2,FALSE),0)</f>
        <v>0</v>
      </c>
      <c r="EU219" s="6" t="s">
        <v>572</v>
      </c>
      <c r="EV219" s="28">
        <f>IFERROR(VLOOKUP(EU219,'Начисление очков 2023'!$G$4:$H$69,2,FALSE),0)</f>
        <v>0</v>
      </c>
      <c r="EW219" s="32" t="s">
        <v>572</v>
      </c>
      <c r="EX219" s="31">
        <f>IFERROR(VLOOKUP(EW219,'Начисление очков 2023'!$AA$4:$AB$69,2,FALSE),0)</f>
        <v>0</v>
      </c>
      <c r="EY219" s="6" t="s">
        <v>572</v>
      </c>
      <c r="EZ219" s="28">
        <f>IFERROR(VLOOKUP(EY219,'Начисление очков 2023'!$AA$4:$AB$69,2,FALSE),0)</f>
        <v>0</v>
      </c>
      <c r="FA219" s="32" t="s">
        <v>572</v>
      </c>
      <c r="FB219" s="31">
        <f>IFERROR(VLOOKUP(FA219,'Начисление очков 2023'!$L$4:$M$69,2,FALSE),0)</f>
        <v>0</v>
      </c>
      <c r="FC219" s="6" t="s">
        <v>572</v>
      </c>
      <c r="FD219" s="28">
        <f>IFERROR(VLOOKUP(FC219,'Начисление очков 2023'!$AF$4:$AG$69,2,FALSE),0)</f>
        <v>0</v>
      </c>
      <c r="FE219" s="32" t="s">
        <v>572</v>
      </c>
      <c r="FF219" s="31">
        <f>IFERROR(VLOOKUP(FE219,'Начисление очков 2023'!$AA$4:$AB$69,2,FALSE),0)</f>
        <v>0</v>
      </c>
      <c r="FG219" s="6" t="s">
        <v>572</v>
      </c>
      <c r="FH219" s="28">
        <f>IFERROR(VLOOKUP(FG219,'Начисление очков 2023'!$G$4:$H$69,2,FALSE),0)</f>
        <v>0</v>
      </c>
      <c r="FI219" s="32" t="s">
        <v>572</v>
      </c>
      <c r="FJ219" s="31">
        <f>IFERROR(VLOOKUP(FI219,'Начисление очков 2023'!$AA$4:$AB$69,2,FALSE),0)</f>
        <v>0</v>
      </c>
      <c r="FK219" s="6" t="s">
        <v>572</v>
      </c>
      <c r="FL219" s="28">
        <f>IFERROR(VLOOKUP(FK219,'Начисление очков 2023'!$AA$4:$AB$69,2,FALSE),0)</f>
        <v>0</v>
      </c>
      <c r="FM219" s="32" t="s">
        <v>572</v>
      </c>
      <c r="FN219" s="31">
        <f>IFERROR(VLOOKUP(FM219,'Начисление очков 2023'!$AA$4:$AB$69,2,FALSE),0)</f>
        <v>0</v>
      </c>
      <c r="FO219" s="6" t="s">
        <v>572</v>
      </c>
      <c r="FP219" s="28">
        <f>IFERROR(VLOOKUP(FO219,'Начисление очков 2023'!$AF$4:$AG$69,2,FALSE),0)</f>
        <v>0</v>
      </c>
      <c r="FQ219" s="109">
        <v>208</v>
      </c>
      <c r="FR219" s="110">
        <v>-1</v>
      </c>
      <c r="FS219" s="110"/>
      <c r="FT219" s="109">
        <v>4.5</v>
      </c>
      <c r="FU219" s="111"/>
      <c r="FV219" s="108">
        <v>31</v>
      </c>
      <c r="FW219" s="106">
        <v>0</v>
      </c>
      <c r="FX219" s="107" t="s">
        <v>563</v>
      </c>
      <c r="FY219" s="108">
        <v>31</v>
      </c>
      <c r="FZ219" s="127" t="s">
        <v>572</v>
      </c>
      <c r="GA219" s="121">
        <f>IFERROR(VLOOKUP(FZ219,'Начисление очков 2023'!$AA$4:$AB$69,2,FALSE),0)</f>
        <v>0</v>
      </c>
    </row>
    <row r="220" spans="1:183" ht="15.95" customHeight="1" x14ac:dyDescent="0.25">
      <c r="B220" s="6" t="str">
        <f>IFERROR(INDEX('Ласт турнир'!$A$1:$A$96,MATCH($D220,'Ласт турнир'!$B$1:$B$96,0)),"")</f>
        <v/>
      </c>
      <c r="D220" s="39" t="s">
        <v>468</v>
      </c>
      <c r="E220" s="40">
        <f>E219+1</f>
        <v>211</v>
      </c>
      <c r="F220" s="59">
        <f>IF(FQ220=0," ",IF(FQ220-E220=0," ",FQ220-E220))</f>
        <v>-2</v>
      </c>
      <c r="G220" s="44"/>
      <c r="H220" s="54">
        <v>3</v>
      </c>
      <c r="I220" s="134"/>
      <c r="J220" s="139">
        <f>AB220+AP220+BB220+BN220+BR220+SUMPRODUCT(LARGE((T220,V220,X220,Z220,AD220,AF220,AH220,AJ220,AL220,AN220,AR220,AT220,AV220,AX220,AZ220,BD220,BF220,BH220,BJ220,BL220,BP220,BT220,BV220,BX220,BZ220,CB220,CD220,CF220,CH220,CJ220,CL220,CN220,CP220,CR220,CT220,CV220,CX220,CZ220,DB220,DD220,DF220,DH220,DJ220,DL220,DN220,DP220,DR220,DT220,DV220,DX220,DZ220,EB220,ED220,EF220,EH220,EJ220,EL220,EN220,EP220,ER220,ET220,EV220,EX220,EZ220,FB220,FD220,FF220,FH220,FJ220,FL220,FN220,FP220),{1,2,3,4,5,6,7,8}))</f>
        <v>31</v>
      </c>
      <c r="K220" s="135">
        <f>J220-FV220</f>
        <v>0</v>
      </c>
      <c r="L220" s="140" t="str">
        <f>IF(SUMIF(S220:FP220,"&lt;0")&lt;&gt;0,SUMIF(S220:FP220,"&lt;0")*(-1)," ")</f>
        <v xml:space="preserve"> </v>
      </c>
      <c r="M220" s="141">
        <f>T220+V220+X220+Z220+AB220+AD220+AF220+AH220+AJ220+AL220+AN220+AP220+AR220+AT220+AV220+AX220+AZ220+BB220+BD220+BF220+BH220+BJ220+BL220+BN220+BP220+BR220+BT220+BV220+BX220+BZ220+CB220+CD220+CF220+CH220+CJ220+CL220+CN220+CP220+CR220+CT220+CV220+CX220+CZ220+DB220+DD220+DF220+DH220+DJ220+DL220+DN220+DP220+DR220+DT220+DV220+DX220+DZ220+EB220+ED220+EF220+EH220+EJ220+EL220+EN220+EP220+ER220+ET220+EV220+EX220+EZ220+FB220+FD220+FF220+FH220+FJ220+FL220+FN220+FP220</f>
        <v>31</v>
      </c>
      <c r="N220" s="135">
        <f>M220-FY220</f>
        <v>0</v>
      </c>
      <c r="O220" s="136">
        <f>ROUNDUP(COUNTIF(S220:FP220,"&gt; 0")/2,0)</f>
        <v>4</v>
      </c>
      <c r="P220" s="142">
        <f>IF(O220=0,"-",IF(O220-R220&gt;8,J220/(8+R220),J220/O220))</f>
        <v>7.75</v>
      </c>
      <c r="Q220" s="145">
        <f>IF(OR(M220=0,O220=0),"-",M220/O220)</f>
        <v>7.75</v>
      </c>
      <c r="R220" s="150">
        <f>+IF(AA220="",0,1)+IF(AO220="",0,1)++IF(BA220="",0,1)+IF(BM220="",0,1)+IF(BQ220="",0,1)</f>
        <v>0</v>
      </c>
      <c r="S220" s="6" t="s">
        <v>572</v>
      </c>
      <c r="T220" s="28">
        <f>IFERROR(VLOOKUP(S220,'Начисление очков 2024'!$AA$4:$AB$69,2,FALSE),0)</f>
        <v>0</v>
      </c>
      <c r="U220" s="32" t="s">
        <v>572</v>
      </c>
      <c r="V220" s="31">
        <f>IFERROR(VLOOKUP(U220,'Начисление очков 2024'!$AA$4:$AB$69,2,FALSE),0)</f>
        <v>0</v>
      </c>
      <c r="W220" s="6" t="s">
        <v>572</v>
      </c>
      <c r="X220" s="28">
        <f>IFERROR(VLOOKUP(W220,'Начисление очков 2024'!$L$4:$M$69,2,FALSE),0)</f>
        <v>0</v>
      </c>
      <c r="Y220" s="32" t="s">
        <v>572</v>
      </c>
      <c r="Z220" s="31">
        <f>IFERROR(VLOOKUP(Y220,'Начисление очков 2024'!$AA$4:$AB$69,2,FALSE),0)</f>
        <v>0</v>
      </c>
      <c r="AA220" s="6" t="s">
        <v>572</v>
      </c>
      <c r="AB220" s="28">
        <f>ROUND(IFERROR(VLOOKUP(AA220,'Начисление очков 2024'!$L$4:$M$69,2,FALSE),0)/4,0)</f>
        <v>0</v>
      </c>
      <c r="AC220" s="32" t="s">
        <v>572</v>
      </c>
      <c r="AD220" s="31">
        <f>IFERROR(VLOOKUP(AC220,'Начисление очков 2024'!$AA$4:$AB$69,2,FALSE),0)</f>
        <v>0</v>
      </c>
      <c r="AE220" s="6" t="s">
        <v>572</v>
      </c>
      <c r="AF220" s="28">
        <f>IFERROR(VLOOKUP(AE220,'Начисление очков 2024'!$AA$4:$AB$69,2,FALSE),0)</f>
        <v>0</v>
      </c>
      <c r="AG220" s="32" t="s">
        <v>572</v>
      </c>
      <c r="AH220" s="31">
        <f>IFERROR(VLOOKUP(AG220,'Начисление очков 2024'!$Q$4:$R$69,2,FALSE),0)</f>
        <v>0</v>
      </c>
      <c r="AI220" s="6" t="s">
        <v>572</v>
      </c>
      <c r="AJ220" s="28">
        <f>IFERROR(VLOOKUP(AI220,'Начисление очков 2024'!$AA$4:$AB$69,2,FALSE),0)</f>
        <v>0</v>
      </c>
      <c r="AK220" s="32" t="s">
        <v>572</v>
      </c>
      <c r="AL220" s="31">
        <f>IFERROR(VLOOKUP(AK220,'Начисление очков 2024'!$AA$4:$AB$69,2,FALSE),0)</f>
        <v>0</v>
      </c>
      <c r="AM220" s="6" t="s">
        <v>572</v>
      </c>
      <c r="AN220" s="28">
        <f>IFERROR(VLOOKUP(AM220,'Начисление очков 2023'!$AF$4:$AG$69,2,FALSE),0)</f>
        <v>0</v>
      </c>
      <c r="AO220" s="32" t="s">
        <v>572</v>
      </c>
      <c r="AP220" s="31">
        <f>ROUND(IFERROR(VLOOKUP(AO220,'Начисление очков 2024'!$G$4:$H$69,2,FALSE),0)/4,0)</f>
        <v>0</v>
      </c>
      <c r="AQ220" s="6" t="s">
        <v>572</v>
      </c>
      <c r="AR220" s="28">
        <f>IFERROR(VLOOKUP(AQ220,'Начисление очков 2024'!$AA$4:$AB$69,2,FALSE),0)</f>
        <v>0</v>
      </c>
      <c r="AS220" s="32" t="s">
        <v>572</v>
      </c>
      <c r="AT220" s="31">
        <f>IFERROR(VLOOKUP(AS220,'Начисление очков 2024'!$G$4:$H$69,2,FALSE),0)</f>
        <v>0</v>
      </c>
      <c r="AU220" s="6" t="s">
        <v>572</v>
      </c>
      <c r="AV220" s="28">
        <f>IFERROR(VLOOKUP(AU220,'Начисление очков 2023'!$V$4:$W$69,2,FALSE),0)</f>
        <v>0</v>
      </c>
      <c r="AW220" s="32" t="s">
        <v>572</v>
      </c>
      <c r="AX220" s="31">
        <f>IFERROR(VLOOKUP(AW220,'Начисление очков 2024'!$Q$4:$R$69,2,FALSE),0)</f>
        <v>0</v>
      </c>
      <c r="AY220" s="6" t="s">
        <v>572</v>
      </c>
      <c r="AZ220" s="28">
        <f>IFERROR(VLOOKUP(AY220,'Начисление очков 2024'!$AA$4:$AB$69,2,FALSE),0)</f>
        <v>0</v>
      </c>
      <c r="BA220" s="32" t="s">
        <v>572</v>
      </c>
      <c r="BB220" s="31">
        <f>ROUND(IFERROR(VLOOKUP(BA220,'Начисление очков 2024'!$G$4:$H$69,2,FALSE),0)/4,0)</f>
        <v>0</v>
      </c>
      <c r="BC220" s="6" t="s">
        <v>572</v>
      </c>
      <c r="BD220" s="28">
        <f>IFERROR(VLOOKUP(BC220,'Начисление очков 2023'!$AA$4:$AB$69,2,FALSE),0)</f>
        <v>0</v>
      </c>
      <c r="BE220" s="32" t="s">
        <v>572</v>
      </c>
      <c r="BF220" s="31">
        <f>IFERROR(VLOOKUP(BE220,'Начисление очков 2024'!$G$4:$H$69,2,FALSE),0)</f>
        <v>0</v>
      </c>
      <c r="BG220" s="6" t="s">
        <v>572</v>
      </c>
      <c r="BH220" s="28">
        <f>IFERROR(VLOOKUP(BG220,'Начисление очков 2024'!$Q$4:$R$69,2,FALSE),0)</f>
        <v>0</v>
      </c>
      <c r="BI220" s="32" t="s">
        <v>572</v>
      </c>
      <c r="BJ220" s="31">
        <f>IFERROR(VLOOKUP(BI220,'Начисление очков 2024'!$AA$4:$AB$69,2,FALSE),0)</f>
        <v>0</v>
      </c>
      <c r="BK220" s="6" t="s">
        <v>572</v>
      </c>
      <c r="BL220" s="28">
        <f>IFERROR(VLOOKUP(BK220,'Начисление очков 2023'!$V$4:$W$69,2,FALSE),0)</f>
        <v>0</v>
      </c>
      <c r="BM220" s="32" t="s">
        <v>572</v>
      </c>
      <c r="BN220" s="31">
        <f>ROUND(IFERROR(VLOOKUP(BM220,'Начисление очков 2023'!$L$4:$M$69,2,FALSE),0)/4,0)</f>
        <v>0</v>
      </c>
      <c r="BO220" s="6" t="s">
        <v>572</v>
      </c>
      <c r="BP220" s="28">
        <f>IFERROR(VLOOKUP(BO220,'Начисление очков 2023'!$AA$4:$AB$69,2,FALSE),0)</f>
        <v>0</v>
      </c>
      <c r="BQ220" s="32" t="s">
        <v>572</v>
      </c>
      <c r="BR220" s="31">
        <f>ROUND(IFERROR(VLOOKUP(BQ220,'Начисление очков 2023'!$L$4:$M$69,2,FALSE),0)/4,0)</f>
        <v>0</v>
      </c>
      <c r="BS220" s="6">
        <v>4</v>
      </c>
      <c r="BT220" s="28">
        <f>IFERROR(VLOOKUP(BS220,'Начисление очков 2023'!$AA$4:$AB$69,2,FALSE),0)</f>
        <v>15</v>
      </c>
      <c r="BU220" s="32" t="s">
        <v>572</v>
      </c>
      <c r="BV220" s="31">
        <f>IFERROR(VLOOKUP(BU220,'Начисление очков 2023'!$L$4:$M$69,2,FALSE),0)</f>
        <v>0</v>
      </c>
      <c r="BW220" s="6" t="s">
        <v>572</v>
      </c>
      <c r="BX220" s="28">
        <f>IFERROR(VLOOKUP(BW220,'Начисление очков 2023'!$AA$4:$AB$69,2,FALSE),0)</f>
        <v>0</v>
      </c>
      <c r="BY220" s="32" t="s">
        <v>572</v>
      </c>
      <c r="BZ220" s="31">
        <f>IFERROR(VLOOKUP(BY220,'Начисление очков 2023'!$AF$4:$AG$69,2,FALSE),0)</f>
        <v>0</v>
      </c>
      <c r="CA220" s="6" t="s">
        <v>572</v>
      </c>
      <c r="CB220" s="28">
        <f>IFERROR(VLOOKUP(CA220,'Начисление очков 2023'!$V$4:$W$69,2,FALSE),0)</f>
        <v>0</v>
      </c>
      <c r="CC220" s="32" t="s">
        <v>572</v>
      </c>
      <c r="CD220" s="31">
        <f>IFERROR(VLOOKUP(CC220,'Начисление очков 2023'!$AA$4:$AB$69,2,FALSE),0)</f>
        <v>0</v>
      </c>
      <c r="CE220" s="47"/>
      <c r="CF220" s="46"/>
      <c r="CG220" s="32">
        <v>10</v>
      </c>
      <c r="CH220" s="31">
        <f>IFERROR(VLOOKUP(CG220,'Начисление очков 2023'!$AA$4:$AB$69,2,FALSE),0)</f>
        <v>9</v>
      </c>
      <c r="CI220" s="6" t="s">
        <v>572</v>
      </c>
      <c r="CJ220" s="28">
        <f>IFERROR(VLOOKUP(CI220,'Начисление очков 2023_1'!$B$4:$C$117,2,FALSE),0)</f>
        <v>0</v>
      </c>
      <c r="CK220" s="32" t="s">
        <v>572</v>
      </c>
      <c r="CL220" s="31">
        <f>IFERROR(VLOOKUP(CK220,'Начисление очков 2023'!$V$4:$W$69,2,FALSE),0)</f>
        <v>0</v>
      </c>
      <c r="CM220" s="6" t="s">
        <v>572</v>
      </c>
      <c r="CN220" s="28">
        <f>IFERROR(VLOOKUP(CM220,'Начисление очков 2023'!$AF$4:$AG$69,2,FALSE),0)</f>
        <v>0</v>
      </c>
      <c r="CO220" s="32" t="s">
        <v>572</v>
      </c>
      <c r="CP220" s="31">
        <f>IFERROR(VLOOKUP(CO220,'Начисление очков 2023'!$G$4:$H$69,2,FALSE),0)</f>
        <v>0</v>
      </c>
      <c r="CQ220" s="6" t="s">
        <v>572</v>
      </c>
      <c r="CR220" s="28">
        <f>IFERROR(VLOOKUP(CQ220,'Начисление очков 2023'!$AA$4:$AB$69,2,FALSE),0)</f>
        <v>0</v>
      </c>
      <c r="CS220" s="32" t="s">
        <v>572</v>
      </c>
      <c r="CT220" s="31">
        <f>IFERROR(VLOOKUP(CS220,'Начисление очков 2023'!$Q$4:$R$69,2,FALSE),0)</f>
        <v>0</v>
      </c>
      <c r="CU220" s="6" t="s">
        <v>572</v>
      </c>
      <c r="CV220" s="28">
        <f>IFERROR(VLOOKUP(CU220,'Начисление очков 2023'!$AF$4:$AG$69,2,FALSE),0)</f>
        <v>0</v>
      </c>
      <c r="CW220" s="32" t="s">
        <v>572</v>
      </c>
      <c r="CX220" s="31">
        <f>IFERROR(VLOOKUP(CW220,'Начисление очков 2023'!$AA$4:$AB$69,2,FALSE),0)</f>
        <v>0</v>
      </c>
      <c r="CY220" s="6" t="s">
        <v>572</v>
      </c>
      <c r="CZ220" s="28">
        <f>IFERROR(VLOOKUP(CY220,'Начисление очков 2023'!$AA$4:$AB$69,2,FALSE),0)</f>
        <v>0</v>
      </c>
      <c r="DA220" s="32" t="s">
        <v>572</v>
      </c>
      <c r="DB220" s="31">
        <f>IFERROR(VLOOKUP(DA220,'Начисление очков 2023'!$L$4:$M$69,2,FALSE),0)</f>
        <v>0</v>
      </c>
      <c r="DC220" s="6" t="s">
        <v>572</v>
      </c>
      <c r="DD220" s="28">
        <f>IFERROR(VLOOKUP(DC220,'Начисление очков 2023'!$L$4:$M$69,2,FALSE),0)</f>
        <v>0</v>
      </c>
      <c r="DE220" s="32" t="s">
        <v>572</v>
      </c>
      <c r="DF220" s="31">
        <f>IFERROR(VLOOKUP(DE220,'Начисление очков 2023'!$G$4:$H$69,2,FALSE),0)</f>
        <v>0</v>
      </c>
      <c r="DG220" s="6" t="s">
        <v>572</v>
      </c>
      <c r="DH220" s="28">
        <f>IFERROR(VLOOKUP(DG220,'Начисление очков 2023'!$AA$4:$AB$69,2,FALSE),0)</f>
        <v>0</v>
      </c>
      <c r="DI220" s="32" t="s">
        <v>572</v>
      </c>
      <c r="DJ220" s="31">
        <f>IFERROR(VLOOKUP(DI220,'Начисление очков 2023'!$AF$4:$AG$69,2,FALSE),0)</f>
        <v>0</v>
      </c>
      <c r="DK220" s="6" t="s">
        <v>572</v>
      </c>
      <c r="DL220" s="28">
        <f>IFERROR(VLOOKUP(DK220,'Начисление очков 2023'!$V$4:$W$69,2,FALSE),0)</f>
        <v>0</v>
      </c>
      <c r="DM220" s="32" t="s">
        <v>572</v>
      </c>
      <c r="DN220" s="31">
        <f>IFERROR(VLOOKUP(DM220,'Начисление очков 2023'!$Q$4:$R$69,2,FALSE),0)</f>
        <v>0</v>
      </c>
      <c r="DO220" s="6" t="s">
        <v>572</v>
      </c>
      <c r="DP220" s="28">
        <f>IFERROR(VLOOKUP(DO220,'Начисление очков 2023'!$AA$4:$AB$69,2,FALSE),0)</f>
        <v>0</v>
      </c>
      <c r="DQ220" s="32">
        <v>32</v>
      </c>
      <c r="DR220" s="31">
        <f>IFERROR(VLOOKUP(DQ220,'Начисление очков 2023'!$AA$4:$AB$69,2,FALSE),0)</f>
        <v>2</v>
      </c>
      <c r="DS220" s="6" t="s">
        <v>572</v>
      </c>
      <c r="DT220" s="28">
        <f>IFERROR(VLOOKUP(DS220,'Начисление очков 2023'!$AA$4:$AB$69,2,FALSE),0)</f>
        <v>0</v>
      </c>
      <c r="DU220" s="32" t="s">
        <v>572</v>
      </c>
      <c r="DV220" s="31">
        <f>IFERROR(VLOOKUP(DU220,'Начисление очков 2023'!$AF$4:$AG$69,2,FALSE),0)</f>
        <v>0</v>
      </c>
      <c r="DW220" s="6" t="s">
        <v>572</v>
      </c>
      <c r="DX220" s="28">
        <f>IFERROR(VLOOKUP(DW220,'Начисление очков 2023'!$AA$4:$AB$69,2,FALSE),0)</f>
        <v>0</v>
      </c>
      <c r="DY220" s="32" t="s">
        <v>572</v>
      </c>
      <c r="DZ220" s="31">
        <f>IFERROR(VLOOKUP(DY220,'Начисление очков 2023'!$B$4:$C$69,2,FALSE),0)</f>
        <v>0</v>
      </c>
      <c r="EA220" s="6" t="s">
        <v>572</v>
      </c>
      <c r="EB220" s="28">
        <f>IFERROR(VLOOKUP(EA220,'Начисление очков 2023'!$AA$4:$AB$69,2,FALSE),0)</f>
        <v>0</v>
      </c>
      <c r="EC220" s="32">
        <v>32</v>
      </c>
      <c r="ED220" s="31">
        <f>IFERROR(VLOOKUP(EC220,'Начисление очков 2023'!$V$4:$W$69,2,FALSE),0)</f>
        <v>5</v>
      </c>
      <c r="EE220" s="6" t="s">
        <v>572</v>
      </c>
      <c r="EF220" s="28">
        <f>IFERROR(VLOOKUP(EE220,'Начисление очков 2023'!$AA$4:$AB$69,2,FALSE),0)</f>
        <v>0</v>
      </c>
      <c r="EG220" s="32" t="s">
        <v>572</v>
      </c>
      <c r="EH220" s="31">
        <f>IFERROR(VLOOKUP(EG220,'Начисление очков 2023'!$AA$4:$AB$69,2,FALSE),0)</f>
        <v>0</v>
      </c>
      <c r="EI220" s="6" t="s">
        <v>572</v>
      </c>
      <c r="EJ220" s="28">
        <f>IFERROR(VLOOKUP(EI220,'Начисление очков 2023'!$G$4:$H$69,2,FALSE),0)</f>
        <v>0</v>
      </c>
      <c r="EK220" s="32" t="s">
        <v>572</v>
      </c>
      <c r="EL220" s="31">
        <f>IFERROR(VLOOKUP(EK220,'Начисление очков 2023'!$V$4:$W$69,2,FALSE),0)</f>
        <v>0</v>
      </c>
      <c r="EM220" s="6" t="s">
        <v>572</v>
      </c>
      <c r="EN220" s="28">
        <f>IFERROR(VLOOKUP(EM220,'Начисление очков 2023'!$B$4:$C$101,2,FALSE),0)</f>
        <v>0</v>
      </c>
      <c r="EO220" s="32" t="s">
        <v>572</v>
      </c>
      <c r="EP220" s="31">
        <f>IFERROR(VLOOKUP(EO220,'Начисление очков 2023'!$AA$4:$AB$69,2,FALSE),0)</f>
        <v>0</v>
      </c>
      <c r="EQ220" s="6" t="s">
        <v>572</v>
      </c>
      <c r="ER220" s="28">
        <f>IFERROR(VLOOKUP(EQ220,'Начисление очков 2023'!$AF$4:$AG$69,2,FALSE),0)</f>
        <v>0</v>
      </c>
      <c r="ES220" s="32" t="s">
        <v>572</v>
      </c>
      <c r="ET220" s="31">
        <f>IFERROR(VLOOKUP(ES220,'Начисление очков 2023'!$B$4:$C$101,2,FALSE),0)</f>
        <v>0</v>
      </c>
      <c r="EU220" s="6" t="s">
        <v>572</v>
      </c>
      <c r="EV220" s="28">
        <f>IFERROR(VLOOKUP(EU220,'Начисление очков 2023'!$G$4:$H$69,2,FALSE),0)</f>
        <v>0</v>
      </c>
      <c r="EW220" s="32" t="s">
        <v>572</v>
      </c>
      <c r="EX220" s="31">
        <f>IFERROR(VLOOKUP(EW220,'Начисление очков 2023'!$AA$4:$AB$69,2,FALSE),0)</f>
        <v>0</v>
      </c>
      <c r="EY220" s="6" t="s">
        <v>572</v>
      </c>
      <c r="EZ220" s="28">
        <f>IFERROR(VLOOKUP(EY220,'Начисление очков 2023'!$AA$4:$AB$69,2,FALSE),0)</f>
        <v>0</v>
      </c>
      <c r="FA220" s="32" t="s">
        <v>572</v>
      </c>
      <c r="FB220" s="31">
        <f>IFERROR(VLOOKUP(FA220,'Начисление очков 2023'!$L$4:$M$69,2,FALSE),0)</f>
        <v>0</v>
      </c>
      <c r="FC220" s="6" t="s">
        <v>572</v>
      </c>
      <c r="FD220" s="28">
        <f>IFERROR(VLOOKUP(FC220,'Начисление очков 2023'!$AF$4:$AG$69,2,FALSE),0)</f>
        <v>0</v>
      </c>
      <c r="FE220" s="32" t="s">
        <v>572</v>
      </c>
      <c r="FF220" s="31">
        <f>IFERROR(VLOOKUP(FE220,'Начисление очков 2023'!$AA$4:$AB$69,2,FALSE),0)</f>
        <v>0</v>
      </c>
      <c r="FG220" s="6" t="s">
        <v>572</v>
      </c>
      <c r="FH220" s="28">
        <f>IFERROR(VLOOKUP(FG220,'Начисление очков 2023'!$G$4:$H$69,2,FALSE),0)</f>
        <v>0</v>
      </c>
      <c r="FI220" s="32" t="s">
        <v>572</v>
      </c>
      <c r="FJ220" s="31">
        <f>IFERROR(VLOOKUP(FI220,'Начисление очков 2023'!$AA$4:$AB$69,2,FALSE),0)</f>
        <v>0</v>
      </c>
      <c r="FK220" s="6" t="s">
        <v>572</v>
      </c>
      <c r="FL220" s="28">
        <f>IFERROR(VLOOKUP(FK220,'Начисление очков 2023'!$AA$4:$AB$69,2,FALSE),0)</f>
        <v>0</v>
      </c>
      <c r="FM220" s="32" t="s">
        <v>572</v>
      </c>
      <c r="FN220" s="31">
        <f>IFERROR(VLOOKUP(FM220,'Начисление очков 2023'!$AA$4:$AB$69,2,FALSE),0)</f>
        <v>0</v>
      </c>
      <c r="FO220" s="6" t="s">
        <v>572</v>
      </c>
      <c r="FP220" s="28">
        <f>IFERROR(VLOOKUP(FO220,'Начисление очков 2023'!$AF$4:$AG$69,2,FALSE),0)</f>
        <v>0</v>
      </c>
      <c r="FQ220" s="109">
        <v>209</v>
      </c>
      <c r="FR220" s="110">
        <v>-1</v>
      </c>
      <c r="FS220" s="110"/>
      <c r="FT220" s="109">
        <v>3</v>
      </c>
      <c r="FU220" s="111"/>
      <c r="FV220" s="108">
        <v>31</v>
      </c>
      <c r="FW220" s="106">
        <v>0</v>
      </c>
      <c r="FX220" s="107" t="s">
        <v>563</v>
      </c>
      <c r="FY220" s="108">
        <v>31</v>
      </c>
      <c r="FZ220" s="127" t="s">
        <v>572</v>
      </c>
      <c r="GA220" s="121">
        <f>IFERROR(VLOOKUP(FZ220,'Начисление очков 2023'!$AA$4:$AB$69,2,FALSE),0)</f>
        <v>0</v>
      </c>
    </row>
    <row r="221" spans="1:183" ht="15.95" customHeight="1" x14ac:dyDescent="0.25">
      <c r="A221" s="1"/>
      <c r="B221" s="6" t="str">
        <f>IFERROR(INDEX('Ласт турнир'!$A$1:$A$96,MATCH($D221,'Ласт турнир'!$B$1:$B$96,0)),"")</f>
        <v/>
      </c>
      <c r="C221" s="1"/>
      <c r="D221" s="39" t="s">
        <v>730</v>
      </c>
      <c r="E221" s="40">
        <f>E220+1</f>
        <v>212</v>
      </c>
      <c r="F221" s="59">
        <f>IF(FQ221=0," ",IF(FQ221-E221=0," ",FQ221-E221))</f>
        <v>-2</v>
      </c>
      <c r="G221" s="44"/>
      <c r="H221" s="54">
        <v>3</v>
      </c>
      <c r="I221" s="134"/>
      <c r="J221" s="139">
        <f>AB221+AP221+BB221+BN221+BR221+SUMPRODUCT(LARGE((T221,V221,X221,Z221,AD221,AF221,AH221,AJ221,AL221,AN221,AR221,AT221,AV221,AX221,AZ221,BD221,BF221,BH221,BJ221,BL221,BP221,BT221,BV221,BX221,BZ221,CB221,CD221,CF221,CH221,CJ221,CL221,CN221,CP221,CR221,CT221,CV221,CX221,CZ221,DB221,DD221,DF221,DH221,DJ221,DL221,DN221,DP221,DR221,DT221,DV221,DX221,DZ221,EB221,ED221,EF221,EH221,EJ221,EL221,EN221,EP221,ER221,ET221,EV221,EX221,EZ221,FB221,FD221,FF221,FH221,FJ221,FL221,FN221,FP221),{1,2,3,4,5,6,7,8}))</f>
        <v>30</v>
      </c>
      <c r="K221" s="135">
        <f>J221-FV221</f>
        <v>0</v>
      </c>
      <c r="L221" s="140" t="str">
        <f>IF(SUMIF(S221:FP221,"&lt;0")&lt;&gt;0,SUMIF(S221:FP221,"&lt;0")*(-1)," ")</f>
        <v xml:space="preserve"> </v>
      </c>
      <c r="M221" s="141">
        <f>T221+V221+X221+Z221+AB221+AD221+AF221+AH221+AJ221+AL221+AN221+AP221+AR221+AT221+AV221+AX221+AZ221+BB221+BD221+BF221+BH221+BJ221+BL221+BN221+BP221+BR221+BT221+BV221+BX221+BZ221+CB221+CD221+CF221+CH221+CJ221+CL221+CN221+CP221+CR221+CT221+CV221+CX221+CZ221+DB221+DD221+DF221+DH221+DJ221+DL221+DN221+DP221+DR221+DT221+DV221+DX221+DZ221+EB221+ED221+EF221+EH221+EJ221+EL221+EN221+EP221+ER221+ET221+EV221+EX221+EZ221+FB221+FD221+FF221+FH221+FJ221+FL221+FN221+FP221</f>
        <v>30</v>
      </c>
      <c r="N221" s="135">
        <f>M221-FY221</f>
        <v>0</v>
      </c>
      <c r="O221" s="136">
        <f>ROUNDUP(COUNTIF(S221:FP221,"&gt; 0")/2,0)</f>
        <v>5</v>
      </c>
      <c r="P221" s="142">
        <f>IF(O221=0,"-",IF(O221-R221&gt;8,J221/(8+R221),J221/O221))</f>
        <v>6</v>
      </c>
      <c r="Q221" s="145">
        <f>IF(OR(M221=0,O221=0),"-",M221/O221)</f>
        <v>6</v>
      </c>
      <c r="R221" s="150">
        <f>+IF(AA221="",0,1)+IF(AO221="",0,1)++IF(BA221="",0,1)+IF(BM221="",0,1)+IF(BQ221="",0,1)</f>
        <v>0</v>
      </c>
      <c r="S221" s="6" t="s">
        <v>572</v>
      </c>
      <c r="T221" s="28">
        <f>IFERROR(VLOOKUP(S221,'Начисление очков 2024'!$AA$4:$AB$69,2,FALSE),0)</f>
        <v>0</v>
      </c>
      <c r="U221" s="32" t="s">
        <v>572</v>
      </c>
      <c r="V221" s="31">
        <f>IFERROR(VLOOKUP(U221,'Начисление очков 2024'!$AA$4:$AB$69,2,FALSE),0)</f>
        <v>0</v>
      </c>
      <c r="W221" s="6" t="s">
        <v>572</v>
      </c>
      <c r="X221" s="28">
        <f>IFERROR(VLOOKUP(W221,'Начисление очков 2024'!$L$4:$M$69,2,FALSE),0)</f>
        <v>0</v>
      </c>
      <c r="Y221" s="32" t="s">
        <v>572</v>
      </c>
      <c r="Z221" s="31">
        <f>IFERROR(VLOOKUP(Y221,'Начисление очков 2024'!$AA$4:$AB$69,2,FALSE),0)</f>
        <v>0</v>
      </c>
      <c r="AA221" s="6" t="s">
        <v>572</v>
      </c>
      <c r="AB221" s="28">
        <f>ROUND(IFERROR(VLOOKUP(AA221,'Начисление очков 2024'!$L$4:$M$69,2,FALSE),0)/4,0)</f>
        <v>0</v>
      </c>
      <c r="AC221" s="32" t="s">
        <v>572</v>
      </c>
      <c r="AD221" s="31">
        <f>IFERROR(VLOOKUP(AC221,'Начисление очков 2024'!$AA$4:$AB$69,2,FALSE),0)</f>
        <v>0</v>
      </c>
      <c r="AE221" s="6" t="s">
        <v>572</v>
      </c>
      <c r="AF221" s="28">
        <f>IFERROR(VLOOKUP(AE221,'Начисление очков 2024'!$AA$4:$AB$69,2,FALSE),0)</f>
        <v>0</v>
      </c>
      <c r="AG221" s="32">
        <v>24</v>
      </c>
      <c r="AH221" s="31">
        <f>IFERROR(VLOOKUP(AG221,'Начисление очков 2024'!$Q$4:$R$69,2,FALSE),0)</f>
        <v>8</v>
      </c>
      <c r="AI221" s="6" t="s">
        <v>572</v>
      </c>
      <c r="AJ221" s="28">
        <f>IFERROR(VLOOKUP(AI221,'Начисление очков 2024'!$AA$4:$AB$69,2,FALSE),0)</f>
        <v>0</v>
      </c>
      <c r="AK221" s="32" t="s">
        <v>572</v>
      </c>
      <c r="AL221" s="31">
        <f>IFERROR(VLOOKUP(AK221,'Начисление очков 2024'!$AA$4:$AB$69,2,FALSE),0)</f>
        <v>0</v>
      </c>
      <c r="AM221" s="6" t="s">
        <v>572</v>
      </c>
      <c r="AN221" s="28">
        <f>IFERROR(VLOOKUP(AM221,'Начисление очков 2023'!$AF$4:$AG$69,2,FALSE),0)</f>
        <v>0</v>
      </c>
      <c r="AO221" s="32" t="s">
        <v>572</v>
      </c>
      <c r="AP221" s="31">
        <f>ROUND(IFERROR(VLOOKUP(AO221,'Начисление очков 2024'!$G$4:$H$69,2,FALSE),0)/4,0)</f>
        <v>0</v>
      </c>
      <c r="AQ221" s="6" t="s">
        <v>572</v>
      </c>
      <c r="AR221" s="28">
        <f>IFERROR(VLOOKUP(AQ221,'Начисление очков 2024'!$AA$4:$AB$69,2,FALSE),0)</f>
        <v>0</v>
      </c>
      <c r="AS221" s="32" t="s">
        <v>572</v>
      </c>
      <c r="AT221" s="31">
        <f>IFERROR(VLOOKUP(AS221,'Начисление очков 2024'!$G$4:$H$69,2,FALSE),0)</f>
        <v>0</v>
      </c>
      <c r="AU221" s="6">
        <v>18</v>
      </c>
      <c r="AV221" s="28">
        <f>IFERROR(VLOOKUP(AU221,'Начисление очков 2023'!$V$4:$W$69,2,FALSE),0)</f>
        <v>14</v>
      </c>
      <c r="AW221" s="32" t="s">
        <v>572</v>
      </c>
      <c r="AX221" s="31">
        <f>IFERROR(VLOOKUP(AW221,'Начисление очков 2024'!$Q$4:$R$69,2,FALSE),0)</f>
        <v>0</v>
      </c>
      <c r="AY221" s="6" t="s">
        <v>572</v>
      </c>
      <c r="AZ221" s="28">
        <f>IFERROR(VLOOKUP(AY221,'Начисление очков 2024'!$AA$4:$AB$69,2,FALSE),0)</f>
        <v>0</v>
      </c>
      <c r="BA221" s="32" t="s">
        <v>572</v>
      </c>
      <c r="BB221" s="31">
        <f>ROUND(IFERROR(VLOOKUP(BA221,'Начисление очков 2024'!$G$4:$H$69,2,FALSE),0)/4,0)</f>
        <v>0</v>
      </c>
      <c r="BC221" s="6" t="s">
        <v>572</v>
      </c>
      <c r="BD221" s="28">
        <f>IFERROR(VLOOKUP(BC221,'Начисление очков 2023'!$AA$4:$AB$69,2,FALSE),0)</f>
        <v>0</v>
      </c>
      <c r="BE221" s="32" t="s">
        <v>572</v>
      </c>
      <c r="BF221" s="31">
        <f>IFERROR(VLOOKUP(BE221,'Начисление очков 2024'!$G$4:$H$69,2,FALSE),0)</f>
        <v>0</v>
      </c>
      <c r="BG221" s="6" t="s">
        <v>572</v>
      </c>
      <c r="BH221" s="28">
        <f>IFERROR(VLOOKUP(BG221,'Начисление очков 2024'!$Q$4:$R$69,2,FALSE),0)</f>
        <v>0</v>
      </c>
      <c r="BI221" s="32">
        <v>24</v>
      </c>
      <c r="BJ221" s="31">
        <f>IFERROR(VLOOKUP(BI221,'Начисление очков 2024'!$AA$4:$AB$69,2,FALSE),0)</f>
        <v>3</v>
      </c>
      <c r="BK221" s="6" t="s">
        <v>572</v>
      </c>
      <c r="BL221" s="28">
        <f>IFERROR(VLOOKUP(BK221,'Начисление очков 2023'!$V$4:$W$69,2,FALSE),0)</f>
        <v>0</v>
      </c>
      <c r="BM221" s="32" t="s">
        <v>572</v>
      </c>
      <c r="BN221" s="31">
        <f>ROUND(IFERROR(VLOOKUP(BM221,'Начисление очков 2023'!$L$4:$M$69,2,FALSE),0)/4,0)</f>
        <v>0</v>
      </c>
      <c r="BO221" s="6" t="s">
        <v>572</v>
      </c>
      <c r="BP221" s="28">
        <f>IFERROR(VLOOKUP(BO221,'Начисление очков 2023'!$AA$4:$AB$69,2,FALSE),0)</f>
        <v>0</v>
      </c>
      <c r="BQ221" s="32" t="s">
        <v>572</v>
      </c>
      <c r="BR221" s="31">
        <f>ROUND(IFERROR(VLOOKUP(BQ221,'Начисление очков 2023'!$L$4:$M$69,2,FALSE),0)/4,0)</f>
        <v>0</v>
      </c>
      <c r="BS221" s="6">
        <v>24</v>
      </c>
      <c r="BT221" s="28">
        <f>IFERROR(VLOOKUP(BS221,'Начисление очков 2023'!$AA$4:$AB$69,2,FALSE),0)</f>
        <v>3</v>
      </c>
      <c r="BU221" s="32" t="s">
        <v>572</v>
      </c>
      <c r="BV221" s="31">
        <f>IFERROR(VLOOKUP(BU221,'Начисление очков 2023'!$L$4:$M$69,2,FALSE),0)</f>
        <v>0</v>
      </c>
      <c r="BW221" s="6" t="s">
        <v>572</v>
      </c>
      <c r="BX221" s="28">
        <f>IFERROR(VLOOKUP(BW221,'Начисление очков 2023'!$AA$4:$AB$69,2,FALSE),0)</f>
        <v>0</v>
      </c>
      <c r="BY221" s="32" t="s">
        <v>572</v>
      </c>
      <c r="BZ221" s="31">
        <f>IFERROR(VLOOKUP(BY221,'Начисление очков 2023'!$AF$4:$AG$69,2,FALSE),0)</f>
        <v>0</v>
      </c>
      <c r="CA221" s="6" t="s">
        <v>572</v>
      </c>
      <c r="CB221" s="28">
        <f>IFERROR(VLOOKUP(CA221,'Начисление очков 2023'!$V$4:$W$69,2,FALSE),0)</f>
        <v>0</v>
      </c>
      <c r="CC221" s="32" t="s">
        <v>572</v>
      </c>
      <c r="CD221" s="31">
        <f>IFERROR(VLOOKUP(CC221,'Начисление очков 2023'!$AA$4:$AB$69,2,FALSE),0)</f>
        <v>0</v>
      </c>
      <c r="CE221" s="47"/>
      <c r="CF221" s="46"/>
      <c r="CG221" s="32" t="s">
        <v>572</v>
      </c>
      <c r="CH221" s="31">
        <f>IFERROR(VLOOKUP(CG221,'Начисление очков 2023'!$AA$4:$AB$69,2,FALSE),0)</f>
        <v>0</v>
      </c>
      <c r="CI221" s="6" t="s">
        <v>572</v>
      </c>
      <c r="CJ221" s="28">
        <f>IFERROR(VLOOKUP(CI221,'Начисление очков 2023_1'!$B$4:$C$117,2,FALSE),0)</f>
        <v>0</v>
      </c>
      <c r="CK221" s="32">
        <v>48</v>
      </c>
      <c r="CL221" s="31">
        <f>IFERROR(VLOOKUP(CK221,'Начисление очков 2023'!$V$4:$W$69,2,FALSE),0)</f>
        <v>2</v>
      </c>
      <c r="CM221" s="6" t="s">
        <v>572</v>
      </c>
      <c r="CN221" s="28">
        <f>IFERROR(VLOOKUP(CM221,'Начисление очков 2023'!$AF$4:$AG$69,2,FALSE),0)</f>
        <v>0</v>
      </c>
      <c r="CO221" s="32" t="s">
        <v>572</v>
      </c>
      <c r="CP221" s="31">
        <f>IFERROR(VLOOKUP(CO221,'Начисление очков 2023'!$G$4:$H$69,2,FALSE),0)</f>
        <v>0</v>
      </c>
      <c r="CQ221" s="6" t="s">
        <v>572</v>
      </c>
      <c r="CR221" s="28">
        <f>IFERROR(VLOOKUP(CQ221,'Начисление очков 2023'!$AA$4:$AB$69,2,FALSE),0)</f>
        <v>0</v>
      </c>
      <c r="CS221" s="32" t="s">
        <v>572</v>
      </c>
      <c r="CT221" s="31">
        <f>IFERROR(VLOOKUP(CS221,'Начисление очков 2023'!$Q$4:$R$69,2,FALSE),0)</f>
        <v>0</v>
      </c>
      <c r="CU221" s="6" t="s">
        <v>572</v>
      </c>
      <c r="CV221" s="28">
        <f>IFERROR(VLOOKUP(CU221,'Начисление очков 2023'!$AF$4:$AG$69,2,FALSE),0)</f>
        <v>0</v>
      </c>
      <c r="CW221" s="32" t="s">
        <v>572</v>
      </c>
      <c r="CX221" s="31">
        <f>IFERROR(VLOOKUP(CW221,'Начисление очков 2023'!$AA$4:$AB$69,2,FALSE),0)</f>
        <v>0</v>
      </c>
      <c r="CY221" s="6" t="s">
        <v>572</v>
      </c>
      <c r="CZ221" s="28">
        <f>IFERROR(VLOOKUP(CY221,'Начисление очков 2023'!$AA$4:$AB$69,2,FALSE),0)</f>
        <v>0</v>
      </c>
      <c r="DA221" s="32" t="s">
        <v>572</v>
      </c>
      <c r="DB221" s="31">
        <f>IFERROR(VLOOKUP(DA221,'Начисление очков 2023'!$L$4:$M$69,2,FALSE),0)</f>
        <v>0</v>
      </c>
      <c r="DC221" s="6" t="s">
        <v>572</v>
      </c>
      <c r="DD221" s="28">
        <f>IFERROR(VLOOKUP(DC221,'Начисление очков 2023'!$L$4:$M$69,2,FALSE),0)</f>
        <v>0</v>
      </c>
      <c r="DE221" s="32" t="s">
        <v>572</v>
      </c>
      <c r="DF221" s="31">
        <f>IFERROR(VLOOKUP(DE221,'Начисление очков 2023'!$G$4:$H$69,2,FALSE),0)</f>
        <v>0</v>
      </c>
      <c r="DG221" s="6" t="s">
        <v>572</v>
      </c>
      <c r="DH221" s="28">
        <f>IFERROR(VLOOKUP(DG221,'Начисление очков 2023'!$AA$4:$AB$69,2,FALSE),0)</f>
        <v>0</v>
      </c>
      <c r="DI221" s="32" t="s">
        <v>572</v>
      </c>
      <c r="DJ221" s="31">
        <f>IFERROR(VLOOKUP(DI221,'Начисление очков 2023'!$AF$4:$AG$69,2,FALSE),0)</f>
        <v>0</v>
      </c>
      <c r="DK221" s="6" t="s">
        <v>572</v>
      </c>
      <c r="DL221" s="28">
        <f>IFERROR(VLOOKUP(DK221,'Начисление очков 2023'!$V$4:$W$69,2,FALSE),0)</f>
        <v>0</v>
      </c>
      <c r="DM221" s="32" t="s">
        <v>572</v>
      </c>
      <c r="DN221" s="31">
        <f>IFERROR(VLOOKUP(DM221,'Начисление очков 2023'!$Q$4:$R$69,2,FALSE),0)</f>
        <v>0</v>
      </c>
      <c r="DO221" s="6" t="s">
        <v>572</v>
      </c>
      <c r="DP221" s="28">
        <f>IFERROR(VLOOKUP(DO221,'Начисление очков 2023'!$AA$4:$AB$69,2,FALSE),0)</f>
        <v>0</v>
      </c>
      <c r="DQ221" s="32" t="s">
        <v>572</v>
      </c>
      <c r="DR221" s="31">
        <f>IFERROR(VLOOKUP(DQ221,'Начисление очков 2023'!$AA$4:$AB$69,2,FALSE),0)</f>
        <v>0</v>
      </c>
      <c r="DS221" s="6"/>
      <c r="DT221" s="28">
        <f>IFERROR(VLOOKUP(DS221,'Начисление очков 2023'!$AA$4:$AB$69,2,FALSE),0)</f>
        <v>0</v>
      </c>
      <c r="DU221" s="32" t="s">
        <v>572</v>
      </c>
      <c r="DV221" s="31">
        <f>IFERROR(VLOOKUP(DU221,'Начисление очков 2023'!$AF$4:$AG$69,2,FALSE),0)</f>
        <v>0</v>
      </c>
      <c r="DW221" s="6"/>
      <c r="DX221" s="28">
        <f>IFERROR(VLOOKUP(DW221,'Начисление очков 2023'!$AA$4:$AB$69,2,FALSE),0)</f>
        <v>0</v>
      </c>
      <c r="DY221" s="32"/>
      <c r="DZ221" s="31">
        <f>IFERROR(VLOOKUP(DY221,'Начисление очков 2023'!$B$4:$C$69,2,FALSE),0)</f>
        <v>0</v>
      </c>
      <c r="EA221" s="6"/>
      <c r="EB221" s="28">
        <f>IFERROR(VLOOKUP(EA221,'Начисление очков 2023'!$AA$4:$AB$69,2,FALSE),0)</f>
        <v>0</v>
      </c>
      <c r="EC221" s="32"/>
      <c r="ED221" s="31">
        <f>IFERROR(VLOOKUP(EC221,'Начисление очков 2023'!$V$4:$W$69,2,FALSE),0)</f>
        <v>0</v>
      </c>
      <c r="EE221" s="6"/>
      <c r="EF221" s="28">
        <f>IFERROR(VLOOKUP(EE221,'Начисление очков 2023'!$AA$4:$AB$69,2,FALSE),0)</f>
        <v>0</v>
      </c>
      <c r="EG221" s="32"/>
      <c r="EH221" s="31">
        <f>IFERROR(VLOOKUP(EG221,'Начисление очков 2023'!$AA$4:$AB$69,2,FALSE),0)</f>
        <v>0</v>
      </c>
      <c r="EI221" s="6"/>
      <c r="EJ221" s="28">
        <f>IFERROR(VLOOKUP(EI221,'Начисление очков 2023'!$G$4:$H$69,2,FALSE),0)</f>
        <v>0</v>
      </c>
      <c r="EK221" s="32"/>
      <c r="EL221" s="31">
        <f>IFERROR(VLOOKUP(EK221,'Начисление очков 2023'!$V$4:$W$69,2,FALSE),0)</f>
        <v>0</v>
      </c>
      <c r="EM221" s="6"/>
      <c r="EN221" s="28">
        <f>IFERROR(VLOOKUP(EM221,'Начисление очков 2023'!$B$4:$C$101,2,FALSE),0)</f>
        <v>0</v>
      </c>
      <c r="EO221" s="32"/>
      <c r="EP221" s="31">
        <f>IFERROR(VLOOKUP(EO221,'Начисление очков 2023'!$AA$4:$AB$69,2,FALSE),0)</f>
        <v>0</v>
      </c>
      <c r="EQ221" s="6"/>
      <c r="ER221" s="28">
        <f>IFERROR(VLOOKUP(EQ221,'Начисление очков 2023'!$AF$4:$AG$69,2,FALSE),0)</f>
        <v>0</v>
      </c>
      <c r="ES221" s="32"/>
      <c r="ET221" s="31">
        <f>IFERROR(VLOOKUP(ES221,'Начисление очков 2023'!$B$4:$C$101,2,FALSE),0)</f>
        <v>0</v>
      </c>
      <c r="EU221" s="6"/>
      <c r="EV221" s="28">
        <f>IFERROR(VLOOKUP(EU221,'Начисление очков 2023'!$G$4:$H$69,2,FALSE),0)</f>
        <v>0</v>
      </c>
      <c r="EW221" s="32"/>
      <c r="EX221" s="31">
        <f>IFERROR(VLOOKUP(EW221,'Начисление очков 2023'!$AF$4:$AG$69,2,FALSE),0)</f>
        <v>0</v>
      </c>
      <c r="EY221" s="6"/>
      <c r="EZ221" s="28">
        <f>IFERROR(VLOOKUP(EY221,'Начисление очков 2023'!$AA$4:$AB$69,2,FALSE),0)</f>
        <v>0</v>
      </c>
      <c r="FA221" s="32"/>
      <c r="FB221" s="31">
        <f>IFERROR(VLOOKUP(FA221,'Начисление очков 2023'!$L$4:$M$69,2,FALSE),0)</f>
        <v>0</v>
      </c>
      <c r="FC221" s="6"/>
      <c r="FD221" s="28">
        <f>IFERROR(VLOOKUP(FC221,'Начисление очков 2023'!$AF$4:$AG$69,2,FALSE),0)</f>
        <v>0</v>
      </c>
      <c r="FE221" s="32"/>
      <c r="FF221" s="31">
        <f>IFERROR(VLOOKUP(FE221,'Начисление очков 2023'!$AA$4:$AB$69,2,FALSE),0)</f>
        <v>0</v>
      </c>
      <c r="FG221" s="6"/>
      <c r="FH221" s="28">
        <f>IFERROR(VLOOKUP(FG221,'Начисление очков 2023'!$G$4:$H$69,2,FALSE),0)</f>
        <v>0</v>
      </c>
      <c r="FI221" s="32"/>
      <c r="FJ221" s="31">
        <f>IFERROR(VLOOKUP(FI221,'Начисление очков 2023'!$AA$4:$AB$69,2,FALSE),0)</f>
        <v>0</v>
      </c>
      <c r="FK221" s="6"/>
      <c r="FL221" s="28">
        <f>IFERROR(VLOOKUP(FK221,'Начисление очков 2023'!$AA$4:$AB$69,2,FALSE),0)</f>
        <v>0</v>
      </c>
      <c r="FM221" s="32"/>
      <c r="FN221" s="31">
        <f>IFERROR(VLOOKUP(FM221,'Начисление очков 2023'!$AA$4:$AB$69,2,FALSE),0)</f>
        <v>0</v>
      </c>
      <c r="FO221" s="6"/>
      <c r="FP221" s="28">
        <f>IFERROR(VLOOKUP(FO221,'Начисление очков 2023'!$AF$4:$AG$69,2,FALSE),0)</f>
        <v>0</v>
      </c>
      <c r="FQ221" s="109">
        <v>210</v>
      </c>
      <c r="FR221" s="110" t="s">
        <v>563</v>
      </c>
      <c r="FS221" s="110"/>
      <c r="FT221" s="109">
        <v>3</v>
      </c>
      <c r="FU221" s="111"/>
      <c r="FV221" s="108">
        <v>30</v>
      </c>
      <c r="FW221" s="106">
        <v>0</v>
      </c>
      <c r="FX221" s="107" t="s">
        <v>563</v>
      </c>
      <c r="FY221" s="108">
        <v>30</v>
      </c>
      <c r="FZ221" s="127"/>
      <c r="GA221" s="121">
        <f>IFERROR(VLOOKUP(FZ221,'Начисление очков 2023'!$AA$4:$AB$69,2,FALSE),0)</f>
        <v>0</v>
      </c>
    </row>
    <row r="222" spans="1:183" ht="15.95" customHeight="1" x14ac:dyDescent="0.25">
      <c r="A222" s="1"/>
      <c r="B222" s="6" t="str">
        <f>IFERROR(INDEX('Ласт турнир'!$A$1:$A$96,MATCH($D222,'Ласт турнир'!$B$1:$B$96,0)),"")</f>
        <v/>
      </c>
      <c r="C222" s="1"/>
      <c r="D222" s="39" t="s">
        <v>564</v>
      </c>
      <c r="E222" s="40">
        <f>E221+1</f>
        <v>213</v>
      </c>
      <c r="F222" s="59">
        <f>IF(FQ222=0," ",IF(FQ222-E222=0," ",FQ222-E222))</f>
        <v>21</v>
      </c>
      <c r="G222" s="44"/>
      <c r="H222" s="54">
        <v>3.5</v>
      </c>
      <c r="I222" s="134"/>
      <c r="J222" s="139">
        <f>AB222+AP222+BB222+BN222+BR222+SUMPRODUCT(LARGE((T222,V222,X222,Z222,AD222,AF222,AH222,AJ222,AL222,AN222,AR222,AT222,AV222,AX222,AZ222,BD222,BF222,BH222,BJ222,BL222,BP222,BT222,BV222,BX222,BZ222,CB222,CD222,CF222,CH222,CJ222,CL222,CN222,CP222,CR222,CT222,CV222,CX222,CZ222,DB222,DD222,DF222,DH222,DJ222,DL222,DN222,DP222,DR222,DT222,DV222,DX222,DZ222,EB222,ED222,EF222,EH222,EJ222,EL222,EN222,EP222,ER222,ET222,EV222,EX222,EZ222,FB222,FD222,FF222,FH222,FJ222,FL222,FN222,FP222),{1,2,3,4,5,6,7,8}))</f>
        <v>29</v>
      </c>
      <c r="K222" s="135">
        <f>J222-FV222</f>
        <v>10</v>
      </c>
      <c r="L222" s="140" t="str">
        <f>IF(SUMIF(S222:FP222,"&lt;0")&lt;&gt;0,SUMIF(S222:FP222,"&lt;0")*(-1)," ")</f>
        <v xml:space="preserve"> </v>
      </c>
      <c r="M222" s="141">
        <f>T222+V222+X222+Z222+AB222+AD222+AF222+AH222+AJ222+AL222+AN222+AP222+AR222+AT222+AV222+AX222+AZ222+BB222+BD222+BF222+BH222+BJ222+BL222+BN222+BP222+BR222+BT222+BV222+BX222+BZ222+CB222+CD222+CF222+CH222+CJ222+CL222+CN222+CP222+CR222+CT222+CV222+CX222+CZ222+DB222+DD222+DF222+DH222+DJ222+DL222+DN222+DP222+DR222+DT222+DV222+DX222+DZ222+EB222+ED222+EF222+EH222+EJ222+EL222+EN222+EP222+ER222+ET222+EV222+EX222+EZ222+FB222+FD222+FF222+FH222+FJ222+FL222+FN222+FP222</f>
        <v>29</v>
      </c>
      <c r="N222" s="135">
        <f>M222-FY222</f>
        <v>10</v>
      </c>
      <c r="O222" s="136">
        <f>ROUNDUP(COUNTIF(S222:FP222,"&gt; 0")/2,0)</f>
        <v>2</v>
      </c>
      <c r="P222" s="142">
        <f>IF(O222=0,"-",IF(O222-R222&gt;8,J222/(8+R222),J222/O222))</f>
        <v>14.5</v>
      </c>
      <c r="Q222" s="145">
        <f>IF(OR(M222=0,O222=0),"-",M222/O222)</f>
        <v>14.5</v>
      </c>
      <c r="R222" s="150">
        <f>+IF(AA222="",0,1)+IF(AO222="",0,1)++IF(BA222="",0,1)+IF(BM222="",0,1)+IF(BQ222="",0,1)</f>
        <v>0</v>
      </c>
      <c r="S222" s="6">
        <v>8</v>
      </c>
      <c r="T222" s="28">
        <f>IFERROR(VLOOKUP(S222,'Начисление очков 2024'!$AA$4:$AB$69,2,FALSE),0)</f>
        <v>10</v>
      </c>
      <c r="U222" s="32" t="s">
        <v>572</v>
      </c>
      <c r="V222" s="31">
        <f>IFERROR(VLOOKUP(U222,'Начисление очков 2024'!$AA$4:$AB$69,2,FALSE),0)</f>
        <v>0</v>
      </c>
      <c r="W222" s="6" t="s">
        <v>572</v>
      </c>
      <c r="X222" s="28">
        <f>IFERROR(VLOOKUP(W222,'Начисление очков 2024'!$L$4:$M$69,2,FALSE),0)</f>
        <v>0</v>
      </c>
      <c r="Y222" s="32" t="s">
        <v>572</v>
      </c>
      <c r="Z222" s="31">
        <f>IFERROR(VLOOKUP(Y222,'Начисление очков 2024'!$AA$4:$AB$69,2,FALSE),0)</f>
        <v>0</v>
      </c>
      <c r="AA222" s="6" t="s">
        <v>572</v>
      </c>
      <c r="AB222" s="28">
        <f>ROUND(IFERROR(VLOOKUP(AA222,'Начисление очков 2024'!$L$4:$M$69,2,FALSE),0)/4,0)</f>
        <v>0</v>
      </c>
      <c r="AC222" s="32" t="s">
        <v>572</v>
      </c>
      <c r="AD222" s="31">
        <f>IFERROR(VLOOKUP(AC222,'Начисление очков 2024'!$AA$4:$AB$69,2,FALSE),0)</f>
        <v>0</v>
      </c>
      <c r="AE222" s="6" t="s">
        <v>572</v>
      </c>
      <c r="AF222" s="28">
        <f>IFERROR(VLOOKUP(AE222,'Начисление очков 2024'!$AA$4:$AB$69,2,FALSE),0)</f>
        <v>0</v>
      </c>
      <c r="AG222" s="32" t="s">
        <v>572</v>
      </c>
      <c r="AH222" s="31">
        <f>IFERROR(VLOOKUP(AG222,'Начисление очков 2024'!$Q$4:$R$69,2,FALSE),0)</f>
        <v>0</v>
      </c>
      <c r="AI222" s="6" t="s">
        <v>572</v>
      </c>
      <c r="AJ222" s="28">
        <f>IFERROR(VLOOKUP(AI222,'Начисление очков 2024'!$AA$4:$AB$69,2,FALSE),0)</f>
        <v>0</v>
      </c>
      <c r="AK222" s="32" t="s">
        <v>572</v>
      </c>
      <c r="AL222" s="31">
        <f>IFERROR(VLOOKUP(AK222,'Начисление очков 2024'!$AA$4:$AB$69,2,FALSE),0)</f>
        <v>0</v>
      </c>
      <c r="AM222" s="6" t="s">
        <v>572</v>
      </c>
      <c r="AN222" s="28">
        <f>IFERROR(VLOOKUP(AM222,'Начисление очков 2023'!$AF$4:$AG$69,2,FALSE),0)</f>
        <v>0</v>
      </c>
      <c r="AO222" s="32" t="s">
        <v>572</v>
      </c>
      <c r="AP222" s="31">
        <f>ROUND(IFERROR(VLOOKUP(AO222,'Начисление очков 2024'!$G$4:$H$69,2,FALSE),0)/4,0)</f>
        <v>0</v>
      </c>
      <c r="AQ222" s="6" t="s">
        <v>572</v>
      </c>
      <c r="AR222" s="28">
        <f>IFERROR(VLOOKUP(AQ222,'Начисление очков 2024'!$AA$4:$AB$69,2,FALSE),0)</f>
        <v>0</v>
      </c>
      <c r="AS222" s="32" t="s">
        <v>572</v>
      </c>
      <c r="AT222" s="31">
        <f>IFERROR(VLOOKUP(AS222,'Начисление очков 2024'!$G$4:$H$69,2,FALSE),0)</f>
        <v>0</v>
      </c>
      <c r="AU222" s="6" t="s">
        <v>572</v>
      </c>
      <c r="AV222" s="28">
        <f>IFERROR(VLOOKUP(AU222,'Начисление очков 2023'!$V$4:$W$69,2,FALSE),0)</f>
        <v>0</v>
      </c>
      <c r="AW222" s="32" t="s">
        <v>572</v>
      </c>
      <c r="AX222" s="31">
        <f>IFERROR(VLOOKUP(AW222,'Начисление очков 2024'!$Q$4:$R$69,2,FALSE),0)</f>
        <v>0</v>
      </c>
      <c r="AY222" s="6" t="s">
        <v>572</v>
      </c>
      <c r="AZ222" s="28">
        <f>IFERROR(VLOOKUP(AY222,'Начисление очков 2024'!$AA$4:$AB$69,2,FALSE),0)</f>
        <v>0</v>
      </c>
      <c r="BA222" s="32" t="s">
        <v>572</v>
      </c>
      <c r="BB222" s="31">
        <f>ROUND(IFERROR(VLOOKUP(BA222,'Начисление очков 2024'!$G$4:$H$69,2,FALSE),0)/4,0)</f>
        <v>0</v>
      </c>
      <c r="BC222" s="6" t="s">
        <v>572</v>
      </c>
      <c r="BD222" s="28">
        <f>IFERROR(VLOOKUP(BC222,'Начисление очков 2023'!$AA$4:$AB$69,2,FALSE),0)</f>
        <v>0</v>
      </c>
      <c r="BE222" s="32" t="s">
        <v>572</v>
      </c>
      <c r="BF222" s="31">
        <f>IFERROR(VLOOKUP(BE222,'Начисление очков 2024'!$G$4:$H$69,2,FALSE),0)</f>
        <v>0</v>
      </c>
      <c r="BG222" s="6">
        <v>16</v>
      </c>
      <c r="BH222" s="28">
        <f>IFERROR(VLOOKUP(BG222,'Начисление очков 2024'!$Q$4:$R$69,2,FALSE),0)</f>
        <v>19</v>
      </c>
      <c r="BI222" s="32" t="s">
        <v>572</v>
      </c>
      <c r="BJ222" s="31">
        <f>IFERROR(VLOOKUP(BI222,'Начисление очков 2024'!$AA$4:$AB$69,2,FALSE),0)</f>
        <v>0</v>
      </c>
      <c r="BK222" s="6" t="s">
        <v>572</v>
      </c>
      <c r="BL222" s="28">
        <f>IFERROR(VLOOKUP(BK222,'Начисление очков 2023'!$V$4:$W$69,2,FALSE),0)</f>
        <v>0</v>
      </c>
      <c r="BM222" s="32" t="s">
        <v>572</v>
      </c>
      <c r="BN222" s="31">
        <f>ROUND(IFERROR(VLOOKUP(BM222,'Начисление очков 2023'!$L$4:$M$69,2,FALSE),0)/4,0)</f>
        <v>0</v>
      </c>
      <c r="BO222" s="6" t="s">
        <v>572</v>
      </c>
      <c r="BP222" s="28">
        <f>IFERROR(VLOOKUP(BO222,'Начисление очков 2023'!$AA$4:$AB$69,2,FALSE),0)</f>
        <v>0</v>
      </c>
      <c r="BQ222" s="32" t="s">
        <v>572</v>
      </c>
      <c r="BR222" s="31">
        <f>ROUND(IFERROR(VLOOKUP(BQ222,'Начисление очков 2023'!$L$4:$M$69,2,FALSE),0)/4,0)</f>
        <v>0</v>
      </c>
      <c r="BS222" s="6" t="s">
        <v>572</v>
      </c>
      <c r="BT222" s="28">
        <f>IFERROR(VLOOKUP(BS222,'Начисление очков 2023'!$AA$4:$AB$69,2,FALSE),0)</f>
        <v>0</v>
      </c>
      <c r="BU222" s="32" t="s">
        <v>572</v>
      </c>
      <c r="BV222" s="31">
        <f>IFERROR(VLOOKUP(BU222,'Начисление очков 2023'!$L$4:$M$69,2,FALSE),0)</f>
        <v>0</v>
      </c>
      <c r="BW222" s="6" t="s">
        <v>572</v>
      </c>
      <c r="BX222" s="28">
        <f>IFERROR(VLOOKUP(BW222,'Начисление очков 2023'!$AA$4:$AB$69,2,FALSE),0)</f>
        <v>0</v>
      </c>
      <c r="BY222" s="32" t="s">
        <v>572</v>
      </c>
      <c r="BZ222" s="31">
        <f>IFERROR(VLOOKUP(BY222,'Начисление очков 2023'!$AF$4:$AG$69,2,FALSE),0)</f>
        <v>0</v>
      </c>
      <c r="CA222" s="6" t="s">
        <v>572</v>
      </c>
      <c r="CB222" s="28">
        <f>IFERROR(VLOOKUP(CA222,'Начисление очков 2023'!$V$4:$W$69,2,FALSE),0)</f>
        <v>0</v>
      </c>
      <c r="CC222" s="32" t="s">
        <v>572</v>
      </c>
      <c r="CD222" s="31">
        <f>IFERROR(VLOOKUP(CC222,'Начисление очков 2023'!$AA$4:$AB$69,2,FALSE),0)</f>
        <v>0</v>
      </c>
      <c r="CE222" s="47"/>
      <c r="CF222" s="46"/>
      <c r="CG222" s="32" t="s">
        <v>572</v>
      </c>
      <c r="CH222" s="31">
        <f>IFERROR(VLOOKUP(CG222,'Начисление очков 2023'!$AA$4:$AB$69,2,FALSE),0)</f>
        <v>0</v>
      </c>
      <c r="CI222" s="6" t="s">
        <v>572</v>
      </c>
      <c r="CJ222" s="28">
        <f>IFERROR(VLOOKUP(CI222,'Начисление очков 2023_1'!$B$4:$C$117,2,FALSE),0)</f>
        <v>0</v>
      </c>
      <c r="CK222" s="32" t="s">
        <v>572</v>
      </c>
      <c r="CL222" s="31">
        <f>IFERROR(VLOOKUP(CK222,'Начисление очков 2023'!$V$4:$W$69,2,FALSE),0)</f>
        <v>0</v>
      </c>
      <c r="CM222" s="6" t="s">
        <v>572</v>
      </c>
      <c r="CN222" s="28">
        <f>IFERROR(VLOOKUP(CM222,'Начисление очков 2023'!$AF$4:$AG$69,2,FALSE),0)</f>
        <v>0</v>
      </c>
      <c r="CO222" s="32" t="s">
        <v>572</v>
      </c>
      <c r="CP222" s="31">
        <f>IFERROR(VLOOKUP(CO222,'Начисление очков 2023'!$G$4:$H$69,2,FALSE),0)</f>
        <v>0</v>
      </c>
      <c r="CQ222" s="6" t="s">
        <v>572</v>
      </c>
      <c r="CR222" s="28">
        <f>IFERROR(VLOOKUP(CQ222,'Начисление очков 2023'!$AA$4:$AB$69,2,FALSE),0)</f>
        <v>0</v>
      </c>
      <c r="CS222" s="32" t="s">
        <v>572</v>
      </c>
      <c r="CT222" s="31">
        <f>IFERROR(VLOOKUP(CS222,'Начисление очков 2023'!$Q$4:$R$69,2,FALSE),0)</f>
        <v>0</v>
      </c>
      <c r="CU222" s="6" t="s">
        <v>572</v>
      </c>
      <c r="CV222" s="28">
        <f>IFERROR(VLOOKUP(CU222,'Начисление очков 2023'!$AF$4:$AG$69,2,FALSE),0)</f>
        <v>0</v>
      </c>
      <c r="CW222" s="32" t="s">
        <v>572</v>
      </c>
      <c r="CX222" s="31">
        <f>IFERROR(VLOOKUP(CW222,'Начисление очков 2023'!$AA$4:$AB$69,2,FALSE),0)</f>
        <v>0</v>
      </c>
      <c r="CY222" s="6" t="s">
        <v>572</v>
      </c>
      <c r="CZ222" s="28">
        <f>IFERROR(VLOOKUP(CY222,'Начисление очков 2023'!$AA$4:$AB$69,2,FALSE),0)</f>
        <v>0</v>
      </c>
      <c r="DA222" s="32" t="s">
        <v>572</v>
      </c>
      <c r="DB222" s="31">
        <f>IFERROR(VLOOKUP(DA222,'Начисление очков 2023'!$L$4:$M$69,2,FALSE),0)</f>
        <v>0</v>
      </c>
      <c r="DC222" s="6" t="s">
        <v>572</v>
      </c>
      <c r="DD222" s="28">
        <f>IFERROR(VLOOKUP(DC222,'Начисление очков 2023'!$L$4:$M$69,2,FALSE),0)</f>
        <v>0</v>
      </c>
      <c r="DE222" s="32" t="s">
        <v>572</v>
      </c>
      <c r="DF222" s="31">
        <f>IFERROR(VLOOKUP(DE222,'Начисление очков 2023'!$G$4:$H$69,2,FALSE),0)</f>
        <v>0</v>
      </c>
      <c r="DG222" s="6" t="s">
        <v>572</v>
      </c>
      <c r="DH222" s="28">
        <f>IFERROR(VLOOKUP(DG222,'Начисление очков 2023'!$AA$4:$AB$69,2,FALSE),0)</f>
        <v>0</v>
      </c>
      <c r="DI222" s="32" t="s">
        <v>572</v>
      </c>
      <c r="DJ222" s="31">
        <f>IFERROR(VLOOKUP(DI222,'Начисление очков 2023'!$AF$4:$AG$69,2,FALSE),0)</f>
        <v>0</v>
      </c>
      <c r="DK222" s="6" t="s">
        <v>572</v>
      </c>
      <c r="DL222" s="28">
        <f>IFERROR(VLOOKUP(DK222,'Начисление очков 2023'!$V$4:$W$69,2,FALSE),0)</f>
        <v>0</v>
      </c>
      <c r="DM222" s="32" t="s">
        <v>572</v>
      </c>
      <c r="DN222" s="31">
        <f>IFERROR(VLOOKUP(DM222,'Начисление очков 2023'!$Q$4:$R$69,2,FALSE),0)</f>
        <v>0</v>
      </c>
      <c r="DO222" s="6" t="s">
        <v>572</v>
      </c>
      <c r="DP222" s="28">
        <f>IFERROR(VLOOKUP(DO222,'Начисление очков 2023'!$AA$4:$AB$69,2,FALSE),0)</f>
        <v>0</v>
      </c>
      <c r="DQ222" s="32" t="s">
        <v>572</v>
      </c>
      <c r="DR222" s="31">
        <f>IFERROR(VLOOKUP(DQ222,'Начисление очков 2023'!$AA$4:$AB$69,2,FALSE),0)</f>
        <v>0</v>
      </c>
      <c r="DS222" s="6" t="s">
        <v>572</v>
      </c>
      <c r="DT222" s="28">
        <f>IFERROR(VLOOKUP(DS222,'Начисление очков 2023'!$AA$4:$AB$69,2,FALSE),0)</f>
        <v>0</v>
      </c>
      <c r="DU222" s="32" t="s">
        <v>572</v>
      </c>
      <c r="DV222" s="31">
        <f>IFERROR(VLOOKUP(DU222,'Начисление очков 2023'!$AF$4:$AG$69,2,FALSE),0)</f>
        <v>0</v>
      </c>
      <c r="DW222" s="6" t="s">
        <v>572</v>
      </c>
      <c r="DX222" s="28">
        <f>IFERROR(VLOOKUP(DW222,'Начисление очков 2023'!$AA$4:$AB$69,2,FALSE),0)</f>
        <v>0</v>
      </c>
      <c r="DY222" s="32" t="s">
        <v>572</v>
      </c>
      <c r="DZ222" s="31">
        <f>IFERROR(VLOOKUP(DY222,'Начисление очков 2023'!$B$4:$C$69,2,FALSE),0)</f>
        <v>0</v>
      </c>
      <c r="EA222" s="6" t="s">
        <v>572</v>
      </c>
      <c r="EB222" s="28">
        <f>IFERROR(VLOOKUP(EA222,'Начисление очков 2023'!$AA$4:$AB$69,2,FALSE),0)</f>
        <v>0</v>
      </c>
      <c r="EC222" s="32" t="s">
        <v>572</v>
      </c>
      <c r="ED222" s="31">
        <f>IFERROR(VLOOKUP(EC222,'Начисление очков 2023'!$V$4:$W$69,2,FALSE),0)</f>
        <v>0</v>
      </c>
      <c r="EE222" s="6" t="s">
        <v>572</v>
      </c>
      <c r="EF222" s="28">
        <f>IFERROR(VLOOKUP(EE222,'Начисление очков 2023'!$AA$4:$AB$69,2,FALSE),0)</f>
        <v>0</v>
      </c>
      <c r="EG222" s="32" t="s">
        <v>572</v>
      </c>
      <c r="EH222" s="31">
        <f>IFERROR(VLOOKUP(EG222,'Начисление очков 2023'!$AA$4:$AB$69,2,FALSE),0)</f>
        <v>0</v>
      </c>
      <c r="EI222" s="6" t="s">
        <v>572</v>
      </c>
      <c r="EJ222" s="28">
        <f>IFERROR(VLOOKUP(EI222,'Начисление очков 2023'!$G$4:$H$69,2,FALSE),0)</f>
        <v>0</v>
      </c>
      <c r="EK222" s="32" t="s">
        <v>572</v>
      </c>
      <c r="EL222" s="31">
        <f>IFERROR(VLOOKUP(EK222,'Начисление очков 2023'!$V$4:$W$69,2,FALSE),0)</f>
        <v>0</v>
      </c>
      <c r="EM222" s="6" t="s">
        <v>572</v>
      </c>
      <c r="EN222" s="28">
        <f>IFERROR(VLOOKUP(EM222,'Начисление очков 2023'!$B$4:$C$101,2,FALSE),0)</f>
        <v>0</v>
      </c>
      <c r="EO222" s="32" t="s">
        <v>572</v>
      </c>
      <c r="EP222" s="31">
        <f>IFERROR(VLOOKUP(EO222,'Начисление очков 2023'!$AA$4:$AB$69,2,FALSE),0)</f>
        <v>0</v>
      </c>
      <c r="EQ222" s="6" t="s">
        <v>572</v>
      </c>
      <c r="ER222" s="28">
        <f>IFERROR(VLOOKUP(EQ222,'Начисление очков 2023'!$AF$4:$AG$69,2,FALSE),0)</f>
        <v>0</v>
      </c>
      <c r="ES222" s="32" t="s">
        <v>572</v>
      </c>
      <c r="ET222" s="31">
        <f>IFERROR(VLOOKUP(ES222,'Начисление очков 2023'!$B$4:$C$101,2,FALSE),0)</f>
        <v>0</v>
      </c>
      <c r="EU222" s="6" t="s">
        <v>572</v>
      </c>
      <c r="EV222" s="28">
        <f>IFERROR(VLOOKUP(EU222,'Начисление очков 2023'!$G$4:$H$69,2,FALSE),0)</f>
        <v>0</v>
      </c>
      <c r="EW222" s="32" t="s">
        <v>572</v>
      </c>
      <c r="EX222" s="31">
        <f>IFERROR(VLOOKUP(EW222,'Начисление очков 2023'!$AA$4:$AB$69,2,FALSE),0)</f>
        <v>0</v>
      </c>
      <c r="EY222" s="6" t="s">
        <v>572</v>
      </c>
      <c r="EZ222" s="28">
        <f>IFERROR(VLOOKUP(EY222,'Начисление очков 2023'!$AA$4:$AB$69,2,FALSE),0)</f>
        <v>0</v>
      </c>
      <c r="FA222" s="32" t="s">
        <v>572</v>
      </c>
      <c r="FB222" s="31">
        <f>IFERROR(VLOOKUP(FA222,'Начисление очков 2023'!$L$4:$M$69,2,FALSE),0)</f>
        <v>0</v>
      </c>
      <c r="FC222" s="6" t="s">
        <v>572</v>
      </c>
      <c r="FD222" s="28">
        <f>IFERROR(VLOOKUP(FC222,'Начисление очков 2023'!$AF$4:$AG$69,2,FALSE),0)</f>
        <v>0</v>
      </c>
      <c r="FE222" s="32" t="s">
        <v>572</v>
      </c>
      <c r="FF222" s="31">
        <f>IFERROR(VLOOKUP(FE222,'Начисление очков 2023'!$AA$4:$AB$69,2,FALSE),0)</f>
        <v>0</v>
      </c>
      <c r="FG222" s="6" t="s">
        <v>572</v>
      </c>
      <c r="FH222" s="28">
        <f>IFERROR(VLOOKUP(FG222,'Начисление очков 2023'!$G$4:$H$69,2,FALSE),0)</f>
        <v>0</v>
      </c>
      <c r="FI222" s="32" t="s">
        <v>572</v>
      </c>
      <c r="FJ222" s="31">
        <f>IFERROR(VLOOKUP(FI222,'Начисление очков 2023'!$AA$4:$AB$69,2,FALSE),0)</f>
        <v>0</v>
      </c>
      <c r="FK222" s="6" t="s">
        <v>572</v>
      </c>
      <c r="FL222" s="28">
        <f>IFERROR(VLOOKUP(FK222,'Начисление очков 2023'!$AA$4:$AB$69,2,FALSE),0)</f>
        <v>0</v>
      </c>
      <c r="FM222" s="32" t="s">
        <v>572</v>
      </c>
      <c r="FN222" s="31">
        <f>IFERROR(VLOOKUP(FM222,'Начисление очков 2023'!$AA$4:$AB$69,2,FALSE),0)</f>
        <v>0</v>
      </c>
      <c r="FO222" s="6" t="s">
        <v>572</v>
      </c>
      <c r="FP222" s="28">
        <f>IFERROR(VLOOKUP(FO222,'Начисление очков 2023'!$AF$4:$AG$69,2,FALSE),0)</f>
        <v>0</v>
      </c>
      <c r="FQ222" s="109">
        <v>234</v>
      </c>
      <c r="FR222" s="110" t="s">
        <v>563</v>
      </c>
      <c r="FS222" s="110"/>
      <c r="FT222" s="109">
        <v>3.5</v>
      </c>
      <c r="FU222" s="111"/>
      <c r="FV222" s="108">
        <v>19</v>
      </c>
      <c r="FW222" s="106">
        <v>0</v>
      </c>
      <c r="FX222" s="107" t="s">
        <v>563</v>
      </c>
      <c r="FY222" s="108">
        <v>19</v>
      </c>
      <c r="FZ222" s="127" t="s">
        <v>572</v>
      </c>
      <c r="GA222" s="121">
        <f>IFERROR(VLOOKUP(FZ222,'Начисление очков 2023'!$AA$4:$AB$69,2,FALSE),0)</f>
        <v>0</v>
      </c>
    </row>
    <row r="223" spans="1:183" ht="15.95" customHeight="1" x14ac:dyDescent="0.25">
      <c r="A223" s="1"/>
      <c r="B223" s="6" t="str">
        <f>IFERROR(INDEX('Ласт турнир'!$A$1:$A$96,MATCH($D223,'Ласт турнир'!$B$1:$B$96,0)),"")</f>
        <v/>
      </c>
      <c r="C223" s="1"/>
      <c r="D223" s="39" t="s">
        <v>549</v>
      </c>
      <c r="E223" s="40">
        <f>E222+1</f>
        <v>214</v>
      </c>
      <c r="F223" s="59">
        <f>IF(FQ223=0," ",IF(FQ223-E223=0," ",FQ223-E223))</f>
        <v>-1</v>
      </c>
      <c r="G223" s="44"/>
      <c r="H223" s="54">
        <v>3</v>
      </c>
      <c r="I223" s="134"/>
      <c r="J223" s="139">
        <f>AB223+AP223+BB223+BN223+BR223+SUMPRODUCT(LARGE((T223,V223,X223,Z223,AD223,AF223,AH223,AJ223,AL223,AN223,AR223,AT223,AV223,AX223,AZ223,BD223,BF223,BH223,BJ223,BL223,BP223,BT223,BV223,BX223,BZ223,CB223,CD223,CF223,CH223,CJ223,CL223,CN223,CP223,CR223,CT223,CV223,CX223,CZ223,DB223,DD223,DF223,DH223,DJ223,DL223,DN223,DP223,DR223,DT223,DV223,DX223,DZ223,EB223,ED223,EF223,EH223,EJ223,EL223,EN223,EP223,ER223,ET223,EV223,EX223,EZ223,FB223,FD223,FF223,FH223,FJ223,FL223,FN223,FP223),{1,2,3,4,5,6,7,8}))</f>
        <v>29</v>
      </c>
      <c r="K223" s="135">
        <f>J223-FV223</f>
        <v>0</v>
      </c>
      <c r="L223" s="140" t="str">
        <f>IF(SUMIF(S223:FP223,"&lt;0")&lt;&gt;0,SUMIF(S223:FP223,"&lt;0")*(-1)," ")</f>
        <v xml:space="preserve"> </v>
      </c>
      <c r="M223" s="141">
        <f>T223+V223+X223+Z223+AB223+AD223+AF223+AH223+AJ223+AL223+AN223+AP223+AR223+AT223+AV223+AX223+AZ223+BB223+BD223+BF223+BH223+BJ223+BL223+BN223+BP223+BR223+BT223+BV223+BX223+BZ223+CB223+CD223+CF223+CH223+CJ223+CL223+CN223+CP223+CR223+CT223+CV223+CX223+CZ223+DB223+DD223+DF223+DH223+DJ223+DL223+DN223+DP223+DR223+DT223+DV223+DX223+DZ223+EB223+ED223+EF223+EH223+EJ223+EL223+EN223+EP223+ER223+ET223+EV223+EX223+EZ223+FB223+FD223+FF223+FH223+FJ223+FL223+FN223+FP223</f>
        <v>29</v>
      </c>
      <c r="N223" s="135">
        <f>M223-FY223</f>
        <v>0</v>
      </c>
      <c r="O223" s="136">
        <f>ROUNDUP(COUNTIF(S223:FP223,"&gt; 0")/2,0)</f>
        <v>7</v>
      </c>
      <c r="P223" s="142">
        <f>IF(O223=0,"-",IF(O223-R223&gt;8,J223/(8+R223),J223/O223))</f>
        <v>4.1428571428571432</v>
      </c>
      <c r="Q223" s="145">
        <f>IF(OR(M223=0,O223=0),"-",M223/O223)</f>
        <v>4.1428571428571432</v>
      </c>
      <c r="R223" s="150">
        <f>+IF(AA223="",0,1)+IF(AO223="",0,1)++IF(BA223="",0,1)+IF(BM223="",0,1)+IF(BQ223="",0,1)</f>
        <v>0</v>
      </c>
      <c r="S223" s="6" t="s">
        <v>572</v>
      </c>
      <c r="T223" s="28">
        <f>IFERROR(VLOOKUP(S223,'Начисление очков 2024'!$AA$4:$AB$69,2,FALSE),0)</f>
        <v>0</v>
      </c>
      <c r="U223" s="32" t="s">
        <v>572</v>
      </c>
      <c r="V223" s="31">
        <f>IFERROR(VLOOKUP(U223,'Начисление очков 2024'!$AA$4:$AB$69,2,FALSE),0)</f>
        <v>0</v>
      </c>
      <c r="W223" s="6" t="s">
        <v>572</v>
      </c>
      <c r="X223" s="28">
        <f>IFERROR(VLOOKUP(W223,'Начисление очков 2024'!$L$4:$M$69,2,FALSE),0)</f>
        <v>0</v>
      </c>
      <c r="Y223" s="32">
        <v>12</v>
      </c>
      <c r="Z223" s="31">
        <f>IFERROR(VLOOKUP(Y223,'Начисление очков 2024'!$AA$4:$AB$69,2,FALSE),0)</f>
        <v>8</v>
      </c>
      <c r="AA223" s="6" t="s">
        <v>572</v>
      </c>
      <c r="AB223" s="28">
        <f>ROUND(IFERROR(VLOOKUP(AA223,'Начисление очков 2024'!$L$4:$M$69,2,FALSE),0)/4,0)</f>
        <v>0</v>
      </c>
      <c r="AC223" s="32" t="s">
        <v>572</v>
      </c>
      <c r="AD223" s="31">
        <f>IFERROR(VLOOKUP(AC223,'Начисление очков 2024'!$AA$4:$AB$69,2,FALSE),0)</f>
        <v>0</v>
      </c>
      <c r="AE223" s="6">
        <v>16</v>
      </c>
      <c r="AF223" s="28">
        <f>IFERROR(VLOOKUP(AE223,'Начисление очков 2024'!$AA$4:$AB$69,2,FALSE),0)</f>
        <v>7</v>
      </c>
      <c r="AG223" s="32" t="s">
        <v>572</v>
      </c>
      <c r="AH223" s="31">
        <f>IFERROR(VLOOKUP(AG223,'Начисление очков 2024'!$Q$4:$R$69,2,FALSE),0)</f>
        <v>0</v>
      </c>
      <c r="AI223" s="6">
        <v>17</v>
      </c>
      <c r="AJ223" s="28">
        <f>IFERROR(VLOOKUP(AI223,'Начисление очков 2024'!$AA$4:$AB$69,2,FALSE),0)</f>
        <v>6</v>
      </c>
      <c r="AK223" s="32" t="s">
        <v>572</v>
      </c>
      <c r="AL223" s="31">
        <f>IFERROR(VLOOKUP(AK223,'Начисление очков 2024'!$AA$4:$AB$69,2,FALSE),0)</f>
        <v>0</v>
      </c>
      <c r="AM223" s="6">
        <v>32</v>
      </c>
      <c r="AN223" s="28">
        <f>IFERROR(VLOOKUP(AM223,'Начисление очков 2023'!$AF$4:$AG$69,2,FALSE),0)</f>
        <v>1</v>
      </c>
      <c r="AO223" s="32" t="s">
        <v>572</v>
      </c>
      <c r="AP223" s="31">
        <f>ROUND(IFERROR(VLOOKUP(AO223,'Начисление очков 2024'!$G$4:$H$69,2,FALSE),0)/4,0)</f>
        <v>0</v>
      </c>
      <c r="AQ223" s="6" t="s">
        <v>572</v>
      </c>
      <c r="AR223" s="28">
        <f>IFERROR(VLOOKUP(AQ223,'Начисление очков 2024'!$AA$4:$AB$69,2,FALSE),0)</f>
        <v>0</v>
      </c>
      <c r="AS223" s="32" t="s">
        <v>572</v>
      </c>
      <c r="AT223" s="31">
        <f>IFERROR(VLOOKUP(AS223,'Начисление очков 2024'!$G$4:$H$69,2,FALSE),0)</f>
        <v>0</v>
      </c>
      <c r="AU223" s="6" t="s">
        <v>572</v>
      </c>
      <c r="AV223" s="28">
        <f>IFERROR(VLOOKUP(AU223,'Начисление очков 2023'!$V$4:$W$69,2,FALSE),0)</f>
        <v>0</v>
      </c>
      <c r="AW223" s="32" t="s">
        <v>572</v>
      </c>
      <c r="AX223" s="31">
        <f>IFERROR(VLOOKUP(AW223,'Начисление очков 2024'!$Q$4:$R$69,2,FALSE),0)</f>
        <v>0</v>
      </c>
      <c r="AY223" s="6" t="s">
        <v>572</v>
      </c>
      <c r="AZ223" s="28">
        <f>IFERROR(VLOOKUP(AY223,'Начисление очков 2024'!$AA$4:$AB$69,2,FALSE),0)</f>
        <v>0</v>
      </c>
      <c r="BA223" s="32" t="s">
        <v>572</v>
      </c>
      <c r="BB223" s="31">
        <f>ROUND(IFERROR(VLOOKUP(BA223,'Начисление очков 2024'!$G$4:$H$69,2,FALSE),0)/4,0)</f>
        <v>0</v>
      </c>
      <c r="BC223" s="6" t="s">
        <v>572</v>
      </c>
      <c r="BD223" s="28">
        <f>IFERROR(VLOOKUP(BC223,'Начисление очков 2023'!$AA$4:$AB$69,2,FALSE),0)</f>
        <v>0</v>
      </c>
      <c r="BE223" s="32" t="s">
        <v>572</v>
      </c>
      <c r="BF223" s="31">
        <f>IFERROR(VLOOKUP(BE223,'Начисление очков 2024'!$G$4:$H$69,2,FALSE),0)</f>
        <v>0</v>
      </c>
      <c r="BG223" s="6" t="s">
        <v>572</v>
      </c>
      <c r="BH223" s="28">
        <f>IFERROR(VLOOKUP(BG223,'Начисление очков 2024'!$Q$4:$R$69,2,FALSE),0)</f>
        <v>0</v>
      </c>
      <c r="BI223" s="32">
        <v>36</v>
      </c>
      <c r="BJ223" s="31">
        <f>IFERROR(VLOOKUP(BI223,'Начисление очков 2024'!$AA$4:$AB$69,2,FALSE),0)</f>
        <v>1</v>
      </c>
      <c r="BK223" s="6" t="s">
        <v>572</v>
      </c>
      <c r="BL223" s="28">
        <f>IFERROR(VLOOKUP(BK223,'Начисление очков 2023'!$V$4:$W$69,2,FALSE),0)</f>
        <v>0</v>
      </c>
      <c r="BM223" s="32" t="s">
        <v>572</v>
      </c>
      <c r="BN223" s="31">
        <f>ROUND(IFERROR(VLOOKUP(BM223,'Начисление очков 2023'!$L$4:$M$69,2,FALSE),0)/4,0)</f>
        <v>0</v>
      </c>
      <c r="BO223" s="6">
        <v>32</v>
      </c>
      <c r="BP223" s="28">
        <f>IFERROR(VLOOKUP(BO223,'Начисление очков 2023'!$AA$4:$AB$69,2,FALSE),0)</f>
        <v>2</v>
      </c>
      <c r="BQ223" s="32" t="s">
        <v>572</v>
      </c>
      <c r="BR223" s="31">
        <f>ROUND(IFERROR(VLOOKUP(BQ223,'Начисление очков 2023'!$L$4:$M$69,2,FALSE),0)/4,0)</f>
        <v>0</v>
      </c>
      <c r="BS223" s="6" t="s">
        <v>572</v>
      </c>
      <c r="BT223" s="28">
        <f>IFERROR(VLOOKUP(BS223,'Начисление очков 2023'!$AA$4:$AB$69,2,FALSE),0)</f>
        <v>0</v>
      </c>
      <c r="BU223" s="32" t="s">
        <v>572</v>
      </c>
      <c r="BV223" s="31">
        <f>IFERROR(VLOOKUP(BU223,'Начисление очков 2023'!$L$4:$M$69,2,FALSE),0)</f>
        <v>0</v>
      </c>
      <c r="BW223" s="6" t="s">
        <v>572</v>
      </c>
      <c r="BX223" s="28">
        <f>IFERROR(VLOOKUP(BW223,'Начисление очков 2023'!$AA$4:$AB$69,2,FALSE),0)</f>
        <v>0</v>
      </c>
      <c r="BY223" s="32">
        <v>16</v>
      </c>
      <c r="BZ223" s="31">
        <f>IFERROR(VLOOKUP(BY223,'Начисление очков 2023'!$AF$4:$AG$69,2,FALSE),0)</f>
        <v>4</v>
      </c>
      <c r="CA223" s="6" t="s">
        <v>572</v>
      </c>
      <c r="CB223" s="28">
        <f>IFERROR(VLOOKUP(CA223,'Начисление очков 2023'!$V$4:$W$69,2,FALSE),0)</f>
        <v>0</v>
      </c>
      <c r="CC223" s="32" t="s">
        <v>572</v>
      </c>
      <c r="CD223" s="31">
        <f>IFERROR(VLOOKUP(CC223,'Начисление очков 2023'!$AA$4:$AB$69,2,FALSE),0)</f>
        <v>0</v>
      </c>
      <c r="CE223" s="47"/>
      <c r="CF223" s="46"/>
      <c r="CG223" s="32" t="s">
        <v>572</v>
      </c>
      <c r="CH223" s="31">
        <f>IFERROR(VLOOKUP(CG223,'Начисление очков 2023'!$AA$4:$AB$69,2,FALSE),0)</f>
        <v>0</v>
      </c>
      <c r="CI223" s="6" t="s">
        <v>572</v>
      </c>
      <c r="CJ223" s="28">
        <f>IFERROR(VLOOKUP(CI223,'Начисление очков 2023_1'!$B$4:$C$117,2,FALSE),0)</f>
        <v>0</v>
      </c>
      <c r="CK223" s="32" t="s">
        <v>572</v>
      </c>
      <c r="CL223" s="31">
        <f>IFERROR(VLOOKUP(CK223,'Начисление очков 2023'!$V$4:$W$69,2,FALSE),0)</f>
        <v>0</v>
      </c>
      <c r="CM223" s="6" t="s">
        <v>572</v>
      </c>
      <c r="CN223" s="28">
        <f>IFERROR(VLOOKUP(CM223,'Начисление очков 2023'!$AF$4:$AG$69,2,FALSE),0)</f>
        <v>0</v>
      </c>
      <c r="CO223" s="32" t="s">
        <v>572</v>
      </c>
      <c r="CP223" s="31">
        <f>IFERROR(VLOOKUP(CO223,'Начисление очков 2023'!$G$4:$H$69,2,FALSE),0)</f>
        <v>0</v>
      </c>
      <c r="CQ223" s="6" t="s">
        <v>572</v>
      </c>
      <c r="CR223" s="28">
        <f>IFERROR(VLOOKUP(CQ223,'Начисление очков 2023'!$AA$4:$AB$69,2,FALSE),0)</f>
        <v>0</v>
      </c>
      <c r="CS223" s="32" t="s">
        <v>572</v>
      </c>
      <c r="CT223" s="31">
        <f>IFERROR(VLOOKUP(CS223,'Начисление очков 2023'!$Q$4:$R$69,2,FALSE),0)</f>
        <v>0</v>
      </c>
      <c r="CU223" s="6" t="s">
        <v>572</v>
      </c>
      <c r="CV223" s="28">
        <f>IFERROR(VLOOKUP(CU223,'Начисление очков 2023'!$AF$4:$AG$69,2,FALSE),0)</f>
        <v>0</v>
      </c>
      <c r="CW223" s="32" t="s">
        <v>572</v>
      </c>
      <c r="CX223" s="31">
        <f>IFERROR(VLOOKUP(CW223,'Начисление очков 2023'!$AA$4:$AB$69,2,FALSE),0)</f>
        <v>0</v>
      </c>
      <c r="CY223" s="6" t="s">
        <v>572</v>
      </c>
      <c r="CZ223" s="28">
        <f>IFERROR(VLOOKUP(CY223,'Начисление очков 2023'!$AA$4:$AB$69,2,FALSE),0)</f>
        <v>0</v>
      </c>
      <c r="DA223" s="32" t="s">
        <v>572</v>
      </c>
      <c r="DB223" s="31">
        <f>IFERROR(VLOOKUP(DA223,'Начисление очков 2023'!$L$4:$M$69,2,FALSE),0)</f>
        <v>0</v>
      </c>
      <c r="DC223" s="6" t="s">
        <v>572</v>
      </c>
      <c r="DD223" s="28">
        <f>IFERROR(VLOOKUP(DC223,'Начисление очков 2023'!$L$4:$M$69,2,FALSE),0)</f>
        <v>0</v>
      </c>
      <c r="DE223" s="32" t="s">
        <v>572</v>
      </c>
      <c r="DF223" s="31">
        <f>IFERROR(VLOOKUP(DE223,'Начисление очков 2023'!$G$4:$H$69,2,FALSE),0)</f>
        <v>0</v>
      </c>
      <c r="DG223" s="6" t="s">
        <v>572</v>
      </c>
      <c r="DH223" s="28">
        <f>IFERROR(VLOOKUP(DG223,'Начисление очков 2023'!$AA$4:$AB$69,2,FALSE),0)</f>
        <v>0</v>
      </c>
      <c r="DI223" s="32" t="s">
        <v>572</v>
      </c>
      <c r="DJ223" s="31">
        <f>IFERROR(VLOOKUP(DI223,'Начисление очков 2023'!$AF$4:$AG$69,2,FALSE),0)</f>
        <v>0</v>
      </c>
      <c r="DK223" s="6" t="s">
        <v>572</v>
      </c>
      <c r="DL223" s="28">
        <f>IFERROR(VLOOKUP(DK223,'Начисление очков 2023'!$V$4:$W$69,2,FALSE),0)</f>
        <v>0</v>
      </c>
      <c r="DM223" s="32" t="s">
        <v>572</v>
      </c>
      <c r="DN223" s="31">
        <f>IFERROR(VLOOKUP(DM223,'Начисление очков 2023'!$Q$4:$R$69,2,FALSE),0)</f>
        <v>0</v>
      </c>
      <c r="DO223" s="6" t="s">
        <v>572</v>
      </c>
      <c r="DP223" s="28">
        <f>IFERROR(VLOOKUP(DO223,'Начисление очков 2023'!$AA$4:$AB$69,2,FALSE),0)</f>
        <v>0</v>
      </c>
      <c r="DQ223" s="32" t="s">
        <v>572</v>
      </c>
      <c r="DR223" s="31">
        <f>IFERROR(VLOOKUP(DQ223,'Начисление очков 2023'!$AA$4:$AB$69,2,FALSE),0)</f>
        <v>0</v>
      </c>
      <c r="DS223" s="6" t="s">
        <v>572</v>
      </c>
      <c r="DT223" s="28">
        <f>IFERROR(VLOOKUP(DS223,'Начисление очков 2023'!$AA$4:$AB$69,2,FALSE),0)</f>
        <v>0</v>
      </c>
      <c r="DU223" s="32" t="s">
        <v>572</v>
      </c>
      <c r="DV223" s="31">
        <f>IFERROR(VLOOKUP(DU223,'Начисление очков 2023'!$AF$4:$AG$69,2,FALSE),0)</f>
        <v>0</v>
      </c>
      <c r="DW223" s="6" t="s">
        <v>572</v>
      </c>
      <c r="DX223" s="28">
        <f>IFERROR(VLOOKUP(DW223,'Начисление очков 2023'!$AA$4:$AB$69,2,FALSE),0)</f>
        <v>0</v>
      </c>
      <c r="DY223" s="32" t="s">
        <v>572</v>
      </c>
      <c r="DZ223" s="31">
        <f>IFERROR(VLOOKUP(DY223,'Начисление очков 2023'!$B$4:$C$69,2,FALSE),0)</f>
        <v>0</v>
      </c>
      <c r="EA223" s="6" t="s">
        <v>572</v>
      </c>
      <c r="EB223" s="28">
        <f>IFERROR(VLOOKUP(EA223,'Начисление очков 2023'!$AA$4:$AB$69,2,FALSE),0)</f>
        <v>0</v>
      </c>
      <c r="EC223" s="32" t="s">
        <v>572</v>
      </c>
      <c r="ED223" s="31">
        <f>IFERROR(VLOOKUP(EC223,'Начисление очков 2023'!$V$4:$W$69,2,FALSE),0)</f>
        <v>0</v>
      </c>
      <c r="EE223" s="6" t="s">
        <v>572</v>
      </c>
      <c r="EF223" s="28">
        <f>IFERROR(VLOOKUP(EE223,'Начисление очков 2023'!$AA$4:$AB$69,2,FALSE),0)</f>
        <v>0</v>
      </c>
      <c r="EG223" s="32" t="s">
        <v>572</v>
      </c>
      <c r="EH223" s="31">
        <f>IFERROR(VLOOKUP(EG223,'Начисление очков 2023'!$AA$4:$AB$69,2,FALSE),0)</f>
        <v>0</v>
      </c>
      <c r="EI223" s="6" t="s">
        <v>572</v>
      </c>
      <c r="EJ223" s="28">
        <f>IFERROR(VLOOKUP(EI223,'Начисление очков 2023'!$G$4:$H$69,2,FALSE),0)</f>
        <v>0</v>
      </c>
      <c r="EK223" s="32" t="s">
        <v>572</v>
      </c>
      <c r="EL223" s="31">
        <f>IFERROR(VLOOKUP(EK223,'Начисление очков 2023'!$V$4:$W$69,2,FALSE),0)</f>
        <v>0</v>
      </c>
      <c r="EM223" s="6" t="s">
        <v>572</v>
      </c>
      <c r="EN223" s="28">
        <f>IFERROR(VLOOKUP(EM223,'Начисление очков 2023'!$B$4:$C$101,2,FALSE),0)</f>
        <v>0</v>
      </c>
      <c r="EO223" s="32" t="s">
        <v>572</v>
      </c>
      <c r="EP223" s="31">
        <f>IFERROR(VLOOKUP(EO223,'Начисление очков 2023'!$AA$4:$AB$69,2,FALSE),0)</f>
        <v>0</v>
      </c>
      <c r="EQ223" s="6" t="s">
        <v>572</v>
      </c>
      <c r="ER223" s="28">
        <f>IFERROR(VLOOKUP(EQ223,'Начисление очков 2023'!$AF$4:$AG$69,2,FALSE),0)</f>
        <v>0</v>
      </c>
      <c r="ES223" s="32" t="s">
        <v>572</v>
      </c>
      <c r="ET223" s="31">
        <f>IFERROR(VLOOKUP(ES223,'Начисление очков 2023'!$B$4:$C$101,2,FALSE),0)</f>
        <v>0</v>
      </c>
      <c r="EU223" s="6" t="s">
        <v>572</v>
      </c>
      <c r="EV223" s="28">
        <f>IFERROR(VLOOKUP(EU223,'Начисление очков 2023'!$G$4:$H$69,2,FALSE),0)</f>
        <v>0</v>
      </c>
      <c r="EW223" s="32" t="s">
        <v>572</v>
      </c>
      <c r="EX223" s="31">
        <f>IFERROR(VLOOKUP(EW223,'Начисление очков 2023'!$AA$4:$AB$69,2,FALSE),0)</f>
        <v>0</v>
      </c>
      <c r="EY223" s="6" t="s">
        <v>572</v>
      </c>
      <c r="EZ223" s="28">
        <f>IFERROR(VLOOKUP(EY223,'Начисление очков 2023'!$AA$4:$AB$69,2,FALSE),0)</f>
        <v>0</v>
      </c>
      <c r="FA223" s="32" t="s">
        <v>572</v>
      </c>
      <c r="FB223" s="31">
        <f>IFERROR(VLOOKUP(FA223,'Начисление очков 2023'!$L$4:$M$69,2,FALSE),0)</f>
        <v>0</v>
      </c>
      <c r="FC223" s="6" t="s">
        <v>572</v>
      </c>
      <c r="FD223" s="28">
        <f>IFERROR(VLOOKUP(FC223,'Начисление очков 2023'!$AF$4:$AG$69,2,FALSE),0)</f>
        <v>0</v>
      </c>
      <c r="FE223" s="32" t="s">
        <v>572</v>
      </c>
      <c r="FF223" s="31">
        <f>IFERROR(VLOOKUP(FE223,'Начисление очков 2023'!$AA$4:$AB$69,2,FALSE),0)</f>
        <v>0</v>
      </c>
      <c r="FG223" s="6" t="s">
        <v>572</v>
      </c>
      <c r="FH223" s="28">
        <f>IFERROR(VLOOKUP(FG223,'Начисление очков 2023'!$G$4:$H$69,2,FALSE),0)</f>
        <v>0</v>
      </c>
      <c r="FI223" s="32" t="s">
        <v>572</v>
      </c>
      <c r="FJ223" s="31">
        <f>IFERROR(VLOOKUP(FI223,'Начисление очков 2023'!$AA$4:$AB$69,2,FALSE),0)</f>
        <v>0</v>
      </c>
      <c r="FK223" s="6" t="s">
        <v>572</v>
      </c>
      <c r="FL223" s="28">
        <f>IFERROR(VLOOKUP(FK223,'Начисление очков 2023'!$AA$4:$AB$69,2,FALSE),0)</f>
        <v>0</v>
      </c>
      <c r="FM223" s="32" t="s">
        <v>572</v>
      </c>
      <c r="FN223" s="31">
        <f>IFERROR(VLOOKUP(FM223,'Начисление очков 2023'!$AA$4:$AB$69,2,FALSE),0)</f>
        <v>0</v>
      </c>
      <c r="FO223" s="6" t="s">
        <v>572</v>
      </c>
      <c r="FP223" s="28">
        <f>IFERROR(VLOOKUP(FO223,'Начисление очков 2023'!$AF$4:$AG$69,2,FALSE),0)</f>
        <v>0</v>
      </c>
      <c r="FQ223" s="109">
        <v>213</v>
      </c>
      <c r="FR223" s="110" t="s">
        <v>563</v>
      </c>
      <c r="FS223" s="110"/>
      <c r="FT223" s="109">
        <v>3</v>
      </c>
      <c r="FU223" s="111"/>
      <c r="FV223" s="108">
        <v>29</v>
      </c>
      <c r="FW223" s="106">
        <v>0</v>
      </c>
      <c r="FX223" s="107" t="s">
        <v>563</v>
      </c>
      <c r="FY223" s="108">
        <v>29</v>
      </c>
      <c r="FZ223" s="127" t="s">
        <v>572</v>
      </c>
      <c r="GA223" s="121">
        <f>IFERROR(VLOOKUP(FZ223,'Начисление очков 2023'!$AA$4:$AB$69,2,FALSE),0)</f>
        <v>0</v>
      </c>
    </row>
    <row r="224" spans="1:183" ht="15.95" customHeight="1" x14ac:dyDescent="0.25">
      <c r="A224" s="1"/>
      <c r="B224" s="6" t="str">
        <f>IFERROR(INDEX('Ласт турнир'!$A$1:$A$96,MATCH($D224,'Ласт турнир'!$B$1:$B$96,0)),"")</f>
        <v/>
      </c>
      <c r="C224" s="1"/>
      <c r="D224" s="39" t="s">
        <v>793</v>
      </c>
      <c r="E224" s="40">
        <f>E223+1</f>
        <v>215</v>
      </c>
      <c r="F224" s="59">
        <f>IF(FQ224=0," ",IF(FQ224-E224=0," ",FQ224-E224))</f>
        <v>-1</v>
      </c>
      <c r="G224" s="44"/>
      <c r="H224" s="54">
        <v>3</v>
      </c>
      <c r="I224" s="134"/>
      <c r="J224" s="139">
        <f>AB224+AP224+BB224+BN224+BR224+SUMPRODUCT(LARGE((T224,V224,X224,Z224,AD224,AF224,AH224,AJ224,AL224,AN224,AR224,AT224,AV224,AX224,AZ224,BD224,BF224,BH224,BJ224,BL224,BP224,BT224,BV224,BX224,BZ224,CB224,CD224,CF224,CH224,CJ224,CL224,CN224,CP224,CR224,CT224,CV224,CX224,CZ224,DB224,DD224,DF224,DH224,DJ224,DL224,DN224,DP224,DR224,DT224,DV224,DX224,DZ224,EB224,ED224,EF224,EH224,EJ224,EL224,EN224,EP224,ER224,ET224,EV224,EX224,EZ224,FB224,FD224,FF224,FH224,FJ224,FL224,FN224,FP224),{1,2,3,4,5,6,7,8}))</f>
        <v>28</v>
      </c>
      <c r="K224" s="135">
        <f>J224-FV224</f>
        <v>0</v>
      </c>
      <c r="L224" s="140" t="str">
        <f>IF(SUMIF(S224:FP224,"&lt;0")&lt;&gt;0,SUMIF(S224:FP224,"&lt;0")*(-1)," ")</f>
        <v xml:space="preserve"> </v>
      </c>
      <c r="M224" s="141">
        <f>T224+V224+X224+Z224+AB224+AD224+AF224+AH224+AJ224+AL224+AN224+AP224+AR224+AT224+AV224+AX224+AZ224+BB224+BD224+BF224+BH224+BJ224+BL224+BN224+BP224+BR224+BT224+BV224+BX224+BZ224+CB224+CD224+CF224+CH224+CJ224+CL224+CN224+CP224+CR224+CT224+CV224+CX224+CZ224+DB224+DD224+DF224+DH224+DJ224+DL224+DN224+DP224+DR224+DT224+DV224+DX224+DZ224+EB224+ED224+EF224+EH224+EJ224+EL224+EN224+EP224+ER224+ET224+EV224+EX224+EZ224+FB224+FD224+FF224+FH224+FJ224+FL224+FN224+FP224</f>
        <v>28</v>
      </c>
      <c r="N224" s="135">
        <f>M224-FY224</f>
        <v>0</v>
      </c>
      <c r="O224" s="136">
        <f>ROUNDUP(COUNTIF(S224:FP224,"&gt; 0")/2,0)</f>
        <v>1</v>
      </c>
      <c r="P224" s="142">
        <f>IF(O224=0,"-",IF(O224-R224&gt;8,J224/(8+R224),J224/O224))</f>
        <v>28</v>
      </c>
      <c r="Q224" s="145">
        <f>IF(OR(M224=0,O224=0),"-",M224/O224)</f>
        <v>28</v>
      </c>
      <c r="R224" s="150">
        <f>+IF(AA224="",0,1)+IF(AO224="",0,1)++IF(BA224="",0,1)+IF(BM224="",0,1)+IF(BQ224="",0,1)</f>
        <v>0</v>
      </c>
      <c r="S224" s="6" t="s">
        <v>572</v>
      </c>
      <c r="T224" s="28">
        <f>IFERROR(VLOOKUP(S224,'Начисление очков 2024'!$AA$4:$AB$69,2,FALSE),0)</f>
        <v>0</v>
      </c>
      <c r="U224" s="32" t="s">
        <v>572</v>
      </c>
      <c r="V224" s="31">
        <f>IFERROR(VLOOKUP(U224,'Начисление очков 2024'!$AA$4:$AB$69,2,FALSE),0)</f>
        <v>0</v>
      </c>
      <c r="W224" s="6" t="s">
        <v>572</v>
      </c>
      <c r="X224" s="28">
        <f>IFERROR(VLOOKUP(W224,'Начисление очков 2024'!$L$4:$M$69,2,FALSE),0)</f>
        <v>0</v>
      </c>
      <c r="Y224" s="32" t="s">
        <v>572</v>
      </c>
      <c r="Z224" s="31">
        <f>IFERROR(VLOOKUP(Y224,'Начисление очков 2024'!$AA$4:$AB$69,2,FALSE),0)</f>
        <v>0</v>
      </c>
      <c r="AA224" s="6" t="s">
        <v>572</v>
      </c>
      <c r="AB224" s="28">
        <f>ROUND(IFERROR(VLOOKUP(AA224,'Начисление очков 2024'!$L$4:$M$69,2,FALSE),0)/4,0)</f>
        <v>0</v>
      </c>
      <c r="AC224" s="32" t="s">
        <v>572</v>
      </c>
      <c r="AD224" s="31">
        <f>IFERROR(VLOOKUP(AC224,'Начисление очков 2024'!$AA$4:$AB$69,2,FALSE),0)</f>
        <v>0</v>
      </c>
      <c r="AE224" s="6" t="s">
        <v>572</v>
      </c>
      <c r="AF224" s="28">
        <f>IFERROR(VLOOKUP(AE224,'Начисление очков 2024'!$AA$4:$AB$69,2,FALSE),0)</f>
        <v>0</v>
      </c>
      <c r="AG224" s="32" t="s">
        <v>572</v>
      </c>
      <c r="AH224" s="31">
        <f>IFERROR(VLOOKUP(AG224,'Начисление очков 2024'!$Q$4:$R$69,2,FALSE),0)</f>
        <v>0</v>
      </c>
      <c r="AI224" s="6" t="s">
        <v>572</v>
      </c>
      <c r="AJ224" s="28">
        <f>IFERROR(VLOOKUP(AI224,'Начисление очков 2024'!$AA$4:$AB$69,2,FALSE),0)</f>
        <v>0</v>
      </c>
      <c r="AK224" s="32" t="s">
        <v>572</v>
      </c>
      <c r="AL224" s="31">
        <f>IFERROR(VLOOKUP(AK224,'Начисление очков 2024'!$AA$4:$AB$69,2,FALSE),0)</f>
        <v>0</v>
      </c>
      <c r="AM224" s="6" t="s">
        <v>572</v>
      </c>
      <c r="AN224" s="28">
        <f>IFERROR(VLOOKUP(AM224,'Начисление очков 2023'!$AF$4:$AG$69,2,FALSE),0)</f>
        <v>0</v>
      </c>
      <c r="AO224" s="32" t="s">
        <v>572</v>
      </c>
      <c r="AP224" s="31">
        <f>ROUND(IFERROR(VLOOKUP(AO224,'Начисление очков 2024'!$G$4:$H$69,2,FALSE),0)/4,0)</f>
        <v>0</v>
      </c>
      <c r="AQ224" s="6" t="s">
        <v>572</v>
      </c>
      <c r="AR224" s="28">
        <f>IFERROR(VLOOKUP(AQ224,'Начисление очков 2024'!$AA$4:$AB$69,2,FALSE),0)</f>
        <v>0</v>
      </c>
      <c r="AS224" s="32" t="s">
        <v>572</v>
      </c>
      <c r="AT224" s="31">
        <f>IFERROR(VLOOKUP(AS224,'Начисление очков 2024'!$G$4:$H$69,2,FALSE),0)</f>
        <v>0</v>
      </c>
      <c r="AU224" s="6">
        <v>9</v>
      </c>
      <c r="AV224" s="28">
        <f>IFERROR(VLOOKUP(AU224,'Начисление очков 2023'!$V$4:$W$69,2,FALSE),0)</f>
        <v>28</v>
      </c>
      <c r="AW224" s="32" t="s">
        <v>572</v>
      </c>
      <c r="AX224" s="31">
        <f>IFERROR(VLOOKUP(AW224,'Начисление очков 2024'!$Q$4:$R$69,2,FALSE),0)</f>
        <v>0</v>
      </c>
      <c r="AY224" s="6" t="s">
        <v>572</v>
      </c>
      <c r="AZ224" s="28">
        <f>IFERROR(VLOOKUP(AY224,'Начисление очков 2024'!$AA$4:$AB$69,2,FALSE),0)</f>
        <v>0</v>
      </c>
      <c r="BA224" s="32" t="s">
        <v>572</v>
      </c>
      <c r="BB224" s="31">
        <f>ROUND(IFERROR(VLOOKUP(BA224,'Начисление очков 2024'!$G$4:$H$69,2,FALSE),0)/4,0)</f>
        <v>0</v>
      </c>
      <c r="BC224" s="6" t="s">
        <v>572</v>
      </c>
      <c r="BD224" s="28">
        <f>IFERROR(VLOOKUP(BC224,'Начисление очков 2023'!$AA$4:$AB$69,2,FALSE),0)</f>
        <v>0</v>
      </c>
      <c r="BE224" s="32" t="s">
        <v>572</v>
      </c>
      <c r="BF224" s="31">
        <f>IFERROR(VLOOKUP(BE224,'Начисление очков 2024'!$G$4:$H$69,2,FALSE),0)</f>
        <v>0</v>
      </c>
      <c r="BG224" s="6" t="s">
        <v>572</v>
      </c>
      <c r="BH224" s="28">
        <f>IFERROR(VLOOKUP(BG224,'Начисление очков 2024'!$Q$4:$R$69,2,FALSE),0)</f>
        <v>0</v>
      </c>
      <c r="BI224" s="32" t="s">
        <v>572</v>
      </c>
      <c r="BJ224" s="31">
        <f>IFERROR(VLOOKUP(BI224,'Начисление очков 2024'!$AA$4:$AB$69,2,FALSE),0)</f>
        <v>0</v>
      </c>
      <c r="BK224" s="6" t="s">
        <v>572</v>
      </c>
      <c r="BL224" s="28">
        <f>IFERROR(VLOOKUP(BK224,'Начисление очков 2023'!$V$4:$W$69,2,FALSE),0)</f>
        <v>0</v>
      </c>
      <c r="BM224" s="32" t="s">
        <v>572</v>
      </c>
      <c r="BN224" s="31">
        <f>ROUND(IFERROR(VLOOKUP(BM224,'Начисление очков 2023'!$L$4:$M$69,2,FALSE),0)/4,0)</f>
        <v>0</v>
      </c>
      <c r="BO224" s="6" t="s">
        <v>572</v>
      </c>
      <c r="BP224" s="28">
        <f>IFERROR(VLOOKUP(BO224,'Начисление очков 2023'!$AA$4:$AB$69,2,FALSE),0)</f>
        <v>0</v>
      </c>
      <c r="BQ224" s="32" t="s">
        <v>572</v>
      </c>
      <c r="BR224" s="31">
        <f>ROUND(IFERROR(VLOOKUP(BQ224,'Начисление очков 2023'!$L$4:$M$69,2,FALSE),0)/4,0)</f>
        <v>0</v>
      </c>
      <c r="BS224" s="6" t="s">
        <v>572</v>
      </c>
      <c r="BT224" s="28">
        <f>IFERROR(VLOOKUP(BS224,'Начисление очков 2023'!$AA$4:$AB$69,2,FALSE),0)</f>
        <v>0</v>
      </c>
      <c r="BU224" s="32" t="s">
        <v>572</v>
      </c>
      <c r="BV224" s="31">
        <f>IFERROR(VLOOKUP(BU224,'Начисление очков 2023'!$L$4:$M$69,2,FALSE),0)</f>
        <v>0</v>
      </c>
      <c r="BW224" s="6" t="s">
        <v>572</v>
      </c>
      <c r="BX224" s="28">
        <f>IFERROR(VLOOKUP(BW224,'Начисление очков 2023'!$AA$4:$AB$69,2,FALSE),0)</f>
        <v>0</v>
      </c>
      <c r="BY224" s="32" t="s">
        <v>572</v>
      </c>
      <c r="BZ224" s="31">
        <f>IFERROR(VLOOKUP(BY224,'Начисление очков 2023'!$AF$4:$AG$69,2,FALSE),0)</f>
        <v>0</v>
      </c>
      <c r="CA224" s="6" t="s">
        <v>572</v>
      </c>
      <c r="CB224" s="28">
        <f>IFERROR(VLOOKUP(CA224,'Начисление очков 2023'!$V$4:$W$69,2,FALSE),0)</f>
        <v>0</v>
      </c>
      <c r="CC224" s="32" t="s">
        <v>572</v>
      </c>
      <c r="CD224" s="31">
        <f>IFERROR(VLOOKUP(CC224,'Начисление очков 2023'!$AA$4:$AB$69,2,FALSE),0)</f>
        <v>0</v>
      </c>
      <c r="CE224" s="47"/>
      <c r="CF224" s="46"/>
      <c r="CG224" s="32" t="s">
        <v>572</v>
      </c>
      <c r="CH224" s="31">
        <f>IFERROR(VLOOKUP(CG224,'Начисление очков 2023'!$AA$4:$AB$69,2,FALSE),0)</f>
        <v>0</v>
      </c>
      <c r="CI224" s="6" t="s">
        <v>572</v>
      </c>
      <c r="CJ224" s="28">
        <f>IFERROR(VLOOKUP(CI224,'Начисление очков 2023_1'!$B$4:$C$117,2,FALSE),0)</f>
        <v>0</v>
      </c>
      <c r="CK224" s="32" t="s">
        <v>572</v>
      </c>
      <c r="CL224" s="31">
        <f>IFERROR(VLOOKUP(CK224,'Начисление очков 2023'!$V$4:$W$69,2,FALSE),0)</f>
        <v>0</v>
      </c>
      <c r="CM224" s="6" t="s">
        <v>572</v>
      </c>
      <c r="CN224" s="28">
        <f>IFERROR(VLOOKUP(CM224,'Начисление очков 2023'!$AF$4:$AG$69,2,FALSE),0)</f>
        <v>0</v>
      </c>
      <c r="CO224" s="32" t="s">
        <v>572</v>
      </c>
      <c r="CP224" s="31">
        <f>IFERROR(VLOOKUP(CO224,'Начисление очков 2023'!$G$4:$H$69,2,FALSE),0)</f>
        <v>0</v>
      </c>
      <c r="CQ224" s="6" t="s">
        <v>572</v>
      </c>
      <c r="CR224" s="28">
        <f>IFERROR(VLOOKUP(CQ224,'Начисление очков 2023'!$AA$4:$AB$69,2,FALSE),0)</f>
        <v>0</v>
      </c>
      <c r="CS224" s="32" t="s">
        <v>572</v>
      </c>
      <c r="CT224" s="31">
        <f>IFERROR(VLOOKUP(CS224,'Начисление очков 2023'!$Q$4:$R$69,2,FALSE),0)</f>
        <v>0</v>
      </c>
      <c r="CU224" s="6" t="s">
        <v>572</v>
      </c>
      <c r="CV224" s="28">
        <f>IFERROR(VLOOKUP(CU224,'Начисление очков 2023'!$AF$4:$AG$69,2,FALSE),0)</f>
        <v>0</v>
      </c>
      <c r="CW224" s="32" t="s">
        <v>572</v>
      </c>
      <c r="CX224" s="31">
        <f>IFERROR(VLOOKUP(CW224,'Начисление очков 2023'!$AA$4:$AB$69,2,FALSE),0)</f>
        <v>0</v>
      </c>
      <c r="CY224" s="6" t="s">
        <v>572</v>
      </c>
      <c r="CZ224" s="28">
        <f>IFERROR(VLOOKUP(CY224,'Начисление очков 2023'!$AA$4:$AB$69,2,FALSE),0)</f>
        <v>0</v>
      </c>
      <c r="DA224" s="32" t="s">
        <v>572</v>
      </c>
      <c r="DB224" s="31">
        <f>IFERROR(VLOOKUP(DA224,'Начисление очков 2023'!$L$4:$M$69,2,FALSE),0)</f>
        <v>0</v>
      </c>
      <c r="DC224" s="6" t="s">
        <v>572</v>
      </c>
      <c r="DD224" s="28">
        <f>IFERROR(VLOOKUP(DC224,'Начисление очков 2023'!$L$4:$M$69,2,FALSE),0)</f>
        <v>0</v>
      </c>
      <c r="DE224" s="32" t="s">
        <v>572</v>
      </c>
      <c r="DF224" s="31">
        <f>IFERROR(VLOOKUP(DE224,'Начисление очков 2023'!$G$4:$H$69,2,FALSE),0)</f>
        <v>0</v>
      </c>
      <c r="DG224" s="6" t="s">
        <v>572</v>
      </c>
      <c r="DH224" s="28">
        <f>IFERROR(VLOOKUP(DG224,'Начисление очков 2023'!$AA$4:$AB$69,2,FALSE),0)</f>
        <v>0</v>
      </c>
      <c r="DI224" s="32" t="s">
        <v>572</v>
      </c>
      <c r="DJ224" s="31">
        <f>IFERROR(VLOOKUP(DI224,'Начисление очков 2023'!$AF$4:$AG$69,2,FALSE),0)</f>
        <v>0</v>
      </c>
      <c r="DK224" s="6" t="s">
        <v>572</v>
      </c>
      <c r="DL224" s="28">
        <f>IFERROR(VLOOKUP(DK224,'Начисление очков 2023'!$V$4:$W$69,2,FALSE),0)</f>
        <v>0</v>
      </c>
      <c r="DM224" s="32" t="s">
        <v>572</v>
      </c>
      <c r="DN224" s="31">
        <f>IFERROR(VLOOKUP(DM224,'Начисление очков 2023'!$Q$4:$R$69,2,FALSE),0)</f>
        <v>0</v>
      </c>
      <c r="DO224" s="6" t="s">
        <v>572</v>
      </c>
      <c r="DP224" s="28">
        <f>IFERROR(VLOOKUP(DO224,'Начисление очков 2023'!$AA$4:$AB$69,2,FALSE),0)</f>
        <v>0</v>
      </c>
      <c r="DQ224" s="32" t="s">
        <v>572</v>
      </c>
      <c r="DR224" s="31">
        <f>IFERROR(VLOOKUP(DQ224,'Начисление очков 2023'!$AA$4:$AB$69,2,FALSE),0)</f>
        <v>0</v>
      </c>
      <c r="DS224" s="6" t="s">
        <v>572</v>
      </c>
      <c r="DT224" s="28">
        <f>IFERROR(VLOOKUP(DS224,'Начисление очков 2023'!$AA$4:$AB$69,2,FALSE),0)</f>
        <v>0</v>
      </c>
      <c r="DU224" s="32" t="s">
        <v>572</v>
      </c>
      <c r="DV224" s="31">
        <f>IFERROR(VLOOKUP(DU224,'Начисление очков 2023'!$AF$4:$AG$69,2,FALSE),0)</f>
        <v>0</v>
      </c>
      <c r="DW224" s="6" t="s">
        <v>572</v>
      </c>
      <c r="DX224" s="28">
        <f>IFERROR(VLOOKUP(DW224,'Начисление очков 2023'!$AA$4:$AB$69,2,FALSE),0)</f>
        <v>0</v>
      </c>
      <c r="DY224" s="32" t="s">
        <v>572</v>
      </c>
      <c r="DZ224" s="31">
        <f>IFERROR(VLOOKUP(DY224,'Начисление очков 2023'!$B$4:$C$69,2,FALSE),0)</f>
        <v>0</v>
      </c>
      <c r="EA224" s="6" t="s">
        <v>572</v>
      </c>
      <c r="EB224" s="28">
        <f>IFERROR(VLOOKUP(EA224,'Начисление очков 2023'!$AA$4:$AB$69,2,FALSE),0)</f>
        <v>0</v>
      </c>
      <c r="EC224" s="32" t="s">
        <v>572</v>
      </c>
      <c r="ED224" s="31">
        <f>IFERROR(VLOOKUP(EC224,'Начисление очков 2023'!$V$4:$W$69,2,FALSE),0)</f>
        <v>0</v>
      </c>
      <c r="EE224" s="6" t="s">
        <v>572</v>
      </c>
      <c r="EF224" s="28">
        <f>IFERROR(VLOOKUP(EE224,'Начисление очков 2023'!$AA$4:$AB$69,2,FALSE),0)</f>
        <v>0</v>
      </c>
      <c r="EG224" s="32" t="s">
        <v>572</v>
      </c>
      <c r="EH224" s="31">
        <f>IFERROR(VLOOKUP(EG224,'Начисление очков 2023'!$AA$4:$AB$69,2,FALSE),0)</f>
        <v>0</v>
      </c>
      <c r="EI224" s="6" t="s">
        <v>572</v>
      </c>
      <c r="EJ224" s="28">
        <f>IFERROR(VLOOKUP(EI224,'Начисление очков 2023'!$G$4:$H$69,2,FALSE),0)</f>
        <v>0</v>
      </c>
      <c r="EK224" s="32" t="s">
        <v>572</v>
      </c>
      <c r="EL224" s="31">
        <f>IFERROR(VLOOKUP(EK224,'Начисление очков 2023'!$V$4:$W$69,2,FALSE),0)</f>
        <v>0</v>
      </c>
      <c r="EM224" s="6" t="s">
        <v>572</v>
      </c>
      <c r="EN224" s="28">
        <f>IFERROR(VLOOKUP(EM224,'Начисление очков 2023'!$B$4:$C$101,2,FALSE),0)</f>
        <v>0</v>
      </c>
      <c r="EO224" s="32" t="s">
        <v>572</v>
      </c>
      <c r="EP224" s="31">
        <f>IFERROR(VLOOKUP(EO224,'Начисление очков 2023'!$AA$4:$AB$69,2,FALSE),0)</f>
        <v>0</v>
      </c>
      <c r="EQ224" s="6" t="s">
        <v>572</v>
      </c>
      <c r="ER224" s="28">
        <f>IFERROR(VLOOKUP(EQ224,'Начисление очков 2023'!$AF$4:$AG$69,2,FALSE),0)</f>
        <v>0</v>
      </c>
      <c r="ES224" s="32" t="s">
        <v>572</v>
      </c>
      <c r="ET224" s="31">
        <f>IFERROR(VLOOKUP(ES224,'Начисление очков 2023'!$B$4:$C$101,2,FALSE),0)</f>
        <v>0</v>
      </c>
      <c r="EU224" s="6" t="s">
        <v>572</v>
      </c>
      <c r="EV224" s="28">
        <f>IFERROR(VLOOKUP(EU224,'Начисление очков 2023'!$G$4:$H$69,2,FALSE),0)</f>
        <v>0</v>
      </c>
      <c r="EW224" s="32" t="s">
        <v>572</v>
      </c>
      <c r="EX224" s="31">
        <f>IFERROR(VLOOKUP(EW224,'Начисление очков 2023'!$AA$4:$AB$69,2,FALSE),0)</f>
        <v>0</v>
      </c>
      <c r="EY224" s="6" t="s">
        <v>572</v>
      </c>
      <c r="EZ224" s="28">
        <f>IFERROR(VLOOKUP(EY224,'Начисление очков 2023'!$AA$4:$AB$69,2,FALSE),0)</f>
        <v>0</v>
      </c>
      <c r="FA224" s="32" t="s">
        <v>572</v>
      </c>
      <c r="FB224" s="31">
        <f>IFERROR(VLOOKUP(FA224,'Начисление очков 2023'!$L$4:$M$69,2,FALSE),0)</f>
        <v>0</v>
      </c>
      <c r="FC224" s="6" t="s">
        <v>572</v>
      </c>
      <c r="FD224" s="28">
        <f>IFERROR(VLOOKUP(FC224,'Начисление очков 2023'!$AF$4:$AG$69,2,FALSE),0)</f>
        <v>0</v>
      </c>
      <c r="FE224" s="32" t="s">
        <v>572</v>
      </c>
      <c r="FF224" s="31">
        <f>IFERROR(VLOOKUP(FE224,'Начисление очков 2023'!$AA$4:$AB$69,2,FALSE),0)</f>
        <v>0</v>
      </c>
      <c r="FG224" s="6" t="s">
        <v>572</v>
      </c>
      <c r="FH224" s="28">
        <f>IFERROR(VLOOKUP(FG224,'Начисление очков 2023'!$G$4:$H$69,2,FALSE),0)</f>
        <v>0</v>
      </c>
      <c r="FI224" s="32" t="s">
        <v>572</v>
      </c>
      <c r="FJ224" s="31">
        <f>IFERROR(VLOOKUP(FI224,'Начисление очков 2023'!$AA$4:$AB$69,2,FALSE),0)</f>
        <v>0</v>
      </c>
      <c r="FK224" s="6" t="s">
        <v>572</v>
      </c>
      <c r="FL224" s="28">
        <f>IFERROR(VLOOKUP(FK224,'Начисление очков 2023'!$AA$4:$AB$69,2,FALSE),0)</f>
        <v>0</v>
      </c>
      <c r="FM224" s="32" t="s">
        <v>572</v>
      </c>
      <c r="FN224" s="31">
        <f>IFERROR(VLOOKUP(FM224,'Начисление очков 2023'!$AA$4:$AB$69,2,FALSE),0)</f>
        <v>0</v>
      </c>
      <c r="FO224" s="6" t="s">
        <v>572</v>
      </c>
      <c r="FP224" s="28">
        <f>IFERROR(VLOOKUP(FO224,'Начисление очков 2023'!$AF$4:$AG$69,2,FALSE),0)</f>
        <v>0</v>
      </c>
      <c r="FQ224" s="109">
        <v>214</v>
      </c>
      <c r="FR224" s="110" t="s">
        <v>563</v>
      </c>
      <c r="FS224" s="110"/>
      <c r="FT224" s="109">
        <v>3</v>
      </c>
      <c r="FU224" s="111"/>
      <c r="FV224" s="108">
        <v>28</v>
      </c>
      <c r="FW224" s="106">
        <v>0</v>
      </c>
      <c r="FX224" s="107" t="s">
        <v>563</v>
      </c>
      <c r="FY224" s="108">
        <v>28</v>
      </c>
      <c r="FZ224" s="127" t="s">
        <v>572</v>
      </c>
      <c r="GA224" s="121">
        <f>IFERROR(VLOOKUP(FZ224,'Начисление очков 2023'!$AA$4:$AB$69,2,FALSE),0)</f>
        <v>0</v>
      </c>
    </row>
    <row r="225" spans="1:183" ht="15.95" customHeight="1" x14ac:dyDescent="0.25">
      <c r="B225" s="6" t="str">
        <f>IFERROR(INDEX('Ласт турнир'!$A$1:$A$96,MATCH($D225,'Ласт турнир'!$B$1:$B$96,0)),"")</f>
        <v/>
      </c>
      <c r="C225" s="1"/>
      <c r="D225" s="39" t="s">
        <v>80</v>
      </c>
      <c r="E225" s="40">
        <f>E224+1</f>
        <v>216</v>
      </c>
      <c r="F225" s="59">
        <f>IF(FQ225=0," ",IF(FQ225-E225=0," ",FQ225-E225))</f>
        <v>-1</v>
      </c>
      <c r="G225" s="44"/>
      <c r="H225" s="54">
        <v>4</v>
      </c>
      <c r="I225" s="134"/>
      <c r="J225" s="139">
        <f>AB225+AP225+BB225+BN225+BR225+SUMPRODUCT(LARGE((T225,V225,X225,Z225,AD225,AF225,AH225,AJ225,AL225,AN225,AR225,AT225,AV225,AX225,AZ225,BD225,BF225,BH225,BJ225,BL225,BP225,BT225,BV225,BX225,BZ225,CB225,CD225,CF225,CH225,CJ225,CL225,CN225,CP225,CR225,CT225,CV225,CX225,CZ225,DB225,DD225,DF225,DH225,DJ225,DL225,DN225,DP225,DR225,DT225,DV225,DX225,DZ225,EB225,ED225,EF225,EH225,EJ225,EL225,EN225,EP225,ER225,ET225,EV225,EX225,EZ225,FB225,FD225,FF225,FH225,FJ225,FL225,FN225,FP225),{1,2,3,4,5,6,7,8}))</f>
        <v>26</v>
      </c>
      <c r="K225" s="135">
        <f>J225-FV225</f>
        <v>0</v>
      </c>
      <c r="L225" s="140">
        <f>IF(SUMIF(S225:FP225,"&lt;0")&lt;&gt;0,SUMIF(S225:FP225,"&lt;0")*(-1)," ")</f>
        <v>1</v>
      </c>
      <c r="M225" s="141">
        <f>T225+V225+X225+Z225+AB225+AD225+AF225+AH225+AJ225+AL225+AN225+AP225+AR225+AT225+AV225+AX225+AZ225+BB225+BD225+BF225+BH225+BJ225+BL225+BN225+BP225+BR225+BT225+BV225+BX225+BZ225+CB225+CD225+CF225+CH225+CJ225+CL225+CN225+CP225+CR225+CT225+CV225+CX225+CZ225+DB225+DD225+DF225+DH225+DJ225+DL225+DN225+DP225+DR225+DT225+DV225+DX225+DZ225+EB225+ED225+EF225+EH225+EJ225+EL225+EN225+EP225+ER225+ET225+EV225+EX225+EZ225+FB225+FD225+FF225+FH225+FJ225+FL225+FN225+FP225</f>
        <v>26</v>
      </c>
      <c r="N225" s="135">
        <f>M225-FY225</f>
        <v>0</v>
      </c>
      <c r="O225" s="136">
        <f>ROUNDUP(COUNTIF(S225:FP225,"&gt; 0")/2,0)</f>
        <v>2</v>
      </c>
      <c r="P225" s="142">
        <f>IF(O225=0,"-",IF(O225-R225&gt;8,J225/(8+R225),J225/O225))</f>
        <v>13</v>
      </c>
      <c r="Q225" s="145">
        <f>IF(OR(M225=0,O225=0),"-",M225/O225)</f>
        <v>13</v>
      </c>
      <c r="R225" s="150">
        <f>+IF(AA225="",0,1)+IF(AO225="",0,1)++IF(BA225="",0,1)+IF(BM225="",0,1)+IF(BQ225="",0,1)</f>
        <v>0</v>
      </c>
      <c r="S225" s="6" t="s">
        <v>572</v>
      </c>
      <c r="T225" s="28">
        <f>IFERROR(VLOOKUP(S225,'Начисление очков 2024'!$AA$4:$AB$69,2,FALSE),0)</f>
        <v>0</v>
      </c>
      <c r="U225" s="32" t="s">
        <v>572</v>
      </c>
      <c r="V225" s="31">
        <f>IFERROR(VLOOKUP(U225,'Начисление очков 2024'!$AA$4:$AB$69,2,FALSE),0)</f>
        <v>0</v>
      </c>
      <c r="W225" s="6" t="s">
        <v>572</v>
      </c>
      <c r="X225" s="28">
        <f>IFERROR(VLOOKUP(W225,'Начисление очков 2024'!$L$4:$M$69,2,FALSE),0)</f>
        <v>0</v>
      </c>
      <c r="Y225" s="32" t="s">
        <v>572</v>
      </c>
      <c r="Z225" s="31">
        <f>IFERROR(VLOOKUP(Y225,'Начисление очков 2024'!$AA$4:$AB$69,2,FALSE),0)</f>
        <v>0</v>
      </c>
      <c r="AA225" s="6" t="s">
        <v>572</v>
      </c>
      <c r="AB225" s="28">
        <f>ROUND(IFERROR(VLOOKUP(AA225,'Начисление очков 2024'!$L$4:$M$69,2,FALSE),0)/4,0)</f>
        <v>0</v>
      </c>
      <c r="AC225" s="32" t="s">
        <v>572</v>
      </c>
      <c r="AD225" s="31">
        <f>IFERROR(VLOOKUP(AC225,'Начисление очков 2024'!$AA$4:$AB$69,2,FALSE),0)</f>
        <v>0</v>
      </c>
      <c r="AE225" s="6" t="s">
        <v>572</v>
      </c>
      <c r="AF225" s="28">
        <f>IFERROR(VLOOKUP(AE225,'Начисление очков 2024'!$AA$4:$AB$69,2,FALSE),0)</f>
        <v>0</v>
      </c>
      <c r="AG225" s="32" t="s">
        <v>572</v>
      </c>
      <c r="AH225" s="31">
        <f>IFERROR(VLOOKUP(AG225,'Начисление очков 2024'!$Q$4:$R$69,2,FALSE),0)</f>
        <v>0</v>
      </c>
      <c r="AI225" s="6" t="s">
        <v>572</v>
      </c>
      <c r="AJ225" s="28">
        <f>IFERROR(VLOOKUP(AI225,'Начисление очков 2024'!$AA$4:$AB$69,2,FALSE),0)</f>
        <v>0</v>
      </c>
      <c r="AK225" s="32" t="s">
        <v>572</v>
      </c>
      <c r="AL225" s="31">
        <f>IFERROR(VLOOKUP(AK225,'Начисление очков 2024'!$AA$4:$AB$69,2,FALSE),0)</f>
        <v>0</v>
      </c>
      <c r="AM225" s="6" t="s">
        <v>572</v>
      </c>
      <c r="AN225" s="28">
        <f>IFERROR(VLOOKUP(AM225,'Начисление очков 2023'!$AF$4:$AG$69,2,FALSE),0)</f>
        <v>0</v>
      </c>
      <c r="AO225" s="32" t="s">
        <v>572</v>
      </c>
      <c r="AP225" s="31">
        <f>ROUND(IFERROR(VLOOKUP(AO225,'Начисление очков 2024'!$G$4:$H$69,2,FALSE),0)/4,0)</f>
        <v>0</v>
      </c>
      <c r="AQ225" s="6" t="s">
        <v>572</v>
      </c>
      <c r="AR225" s="28">
        <f>IFERROR(VLOOKUP(AQ225,'Начисление очков 2024'!$AA$4:$AB$69,2,FALSE),0)</f>
        <v>0</v>
      </c>
      <c r="AS225" s="32" t="s">
        <v>572</v>
      </c>
      <c r="AT225" s="31">
        <f>IFERROR(VLOOKUP(AS225,'Начисление очков 2024'!$G$4:$H$69,2,FALSE),0)</f>
        <v>0</v>
      </c>
      <c r="AU225" s="6" t="s">
        <v>572</v>
      </c>
      <c r="AV225" s="28">
        <f>IFERROR(VLOOKUP(AU225,'Начисление очков 2023'!$V$4:$W$69,2,FALSE),0)</f>
        <v>0</v>
      </c>
      <c r="AW225" s="32" t="s">
        <v>572</v>
      </c>
      <c r="AX225" s="31">
        <f>IFERROR(VLOOKUP(AW225,'Начисление очков 2024'!$Q$4:$R$69,2,FALSE),0)</f>
        <v>0</v>
      </c>
      <c r="AY225" s="6" t="s">
        <v>572</v>
      </c>
      <c r="AZ225" s="28">
        <f>IFERROR(VLOOKUP(AY225,'Начисление очков 2024'!$AA$4:$AB$69,2,FALSE),0)</f>
        <v>0</v>
      </c>
      <c r="BA225" s="32" t="s">
        <v>572</v>
      </c>
      <c r="BB225" s="31">
        <f>ROUND(IFERROR(VLOOKUP(BA225,'Начисление очков 2024'!$G$4:$H$69,2,FALSE),0)/4,0)</f>
        <v>0</v>
      </c>
      <c r="BC225" s="6" t="s">
        <v>572</v>
      </c>
      <c r="BD225" s="28">
        <f>IFERROR(VLOOKUP(BC225,'Начисление очков 2023'!$AA$4:$AB$69,2,FALSE),0)</f>
        <v>0</v>
      </c>
      <c r="BE225" s="32" t="s">
        <v>572</v>
      </c>
      <c r="BF225" s="31">
        <f>IFERROR(VLOOKUP(BE225,'Начисление очков 2024'!$G$4:$H$69,2,FALSE),0)</f>
        <v>0</v>
      </c>
      <c r="BG225" s="6" t="s">
        <v>572</v>
      </c>
      <c r="BH225" s="28">
        <f>IFERROR(VLOOKUP(BG225,'Начисление очков 2024'!$Q$4:$R$69,2,FALSE),0)</f>
        <v>0</v>
      </c>
      <c r="BI225" s="32" t="s">
        <v>572</v>
      </c>
      <c r="BJ225" s="31">
        <f>IFERROR(VLOOKUP(BI225,'Начисление очков 2024'!$AA$4:$AB$69,2,FALSE),0)</f>
        <v>0</v>
      </c>
      <c r="BK225" s="6" t="s">
        <v>572</v>
      </c>
      <c r="BL225" s="28">
        <f>IFERROR(VLOOKUP(BK225,'Начисление очков 2023'!$V$4:$W$69,2,FALSE),0)</f>
        <v>0</v>
      </c>
      <c r="BM225" s="32" t="s">
        <v>572</v>
      </c>
      <c r="BN225" s="31">
        <f>ROUND(IFERROR(VLOOKUP(BM225,'Начисление очков 2023'!$L$4:$M$69,2,FALSE),0)/4,0)</f>
        <v>0</v>
      </c>
      <c r="BO225" s="6" t="s">
        <v>572</v>
      </c>
      <c r="BP225" s="28">
        <f>IFERROR(VLOOKUP(BO225,'Начисление очков 2023'!$AA$4:$AB$69,2,FALSE),0)</f>
        <v>0</v>
      </c>
      <c r="BQ225" s="32" t="s">
        <v>572</v>
      </c>
      <c r="BR225" s="31">
        <f>ROUND(IFERROR(VLOOKUP(BQ225,'Начисление очков 2023'!$L$4:$M$69,2,FALSE),0)/4,0)</f>
        <v>0</v>
      </c>
      <c r="BS225" s="6" t="s">
        <v>572</v>
      </c>
      <c r="BT225" s="28">
        <f>IFERROR(VLOOKUP(BS225,'Начисление очков 2023'!$AA$4:$AB$69,2,FALSE),0)</f>
        <v>0</v>
      </c>
      <c r="BU225" s="32" t="s">
        <v>572</v>
      </c>
      <c r="BV225" s="31">
        <f>IFERROR(VLOOKUP(BU225,'Начисление очков 2023'!$L$4:$M$69,2,FALSE),0)</f>
        <v>0</v>
      </c>
      <c r="BW225" s="6" t="s">
        <v>572</v>
      </c>
      <c r="BX225" s="28">
        <f>IFERROR(VLOOKUP(BW225,'Начисление очков 2023'!$AA$4:$AB$69,2,FALSE),0)</f>
        <v>0</v>
      </c>
      <c r="BY225" s="32">
        <v>2</v>
      </c>
      <c r="BZ225" s="31">
        <f>IFERROR(VLOOKUP(BY225,'Начисление очков 2023'!$AF$4:$AG$69,2,FALSE),0)</f>
        <v>16</v>
      </c>
      <c r="CA225" s="6" t="s">
        <v>572</v>
      </c>
      <c r="CB225" s="28">
        <f>IFERROR(VLOOKUP(CA225,'Начисление очков 2023'!$V$4:$W$69,2,FALSE),0)</f>
        <v>0</v>
      </c>
      <c r="CC225" s="32" t="s">
        <v>572</v>
      </c>
      <c r="CD225" s="31">
        <f>IFERROR(VLOOKUP(CC225,'Начисление очков 2023'!$AA$4:$AB$69,2,FALSE),0)</f>
        <v>0</v>
      </c>
      <c r="CE225" s="47"/>
      <c r="CF225" s="46"/>
      <c r="CG225" s="32" t="s">
        <v>572</v>
      </c>
      <c r="CH225" s="31">
        <f>IFERROR(VLOOKUP(CG225,'Начисление очков 2023'!$AA$4:$AB$69,2,FALSE),0)</f>
        <v>0</v>
      </c>
      <c r="CI225" s="6" t="s">
        <v>572</v>
      </c>
      <c r="CJ225" s="28">
        <f>IFERROR(VLOOKUP(CI225,'Начисление очков 2023_1'!$B$4:$C$117,2,FALSE),0)</f>
        <v>0</v>
      </c>
      <c r="CK225" s="32" t="s">
        <v>572</v>
      </c>
      <c r="CL225" s="31">
        <f>IFERROR(VLOOKUP(CK225,'Начисление очков 2023'!$V$4:$W$69,2,FALSE),0)</f>
        <v>0</v>
      </c>
      <c r="CM225" s="6" t="s">
        <v>572</v>
      </c>
      <c r="CN225" s="28">
        <f>IFERROR(VLOOKUP(CM225,'Начисление очков 2023'!$AF$4:$AG$69,2,FALSE),0)</f>
        <v>0</v>
      </c>
      <c r="CO225" s="32" t="s">
        <v>572</v>
      </c>
      <c r="CP225" s="31">
        <f>IFERROR(VLOOKUP(CO225,'Начисление очков 2023'!$G$4:$H$69,2,FALSE),0)</f>
        <v>0</v>
      </c>
      <c r="CQ225" s="6" t="s">
        <v>572</v>
      </c>
      <c r="CR225" s="28">
        <f>IFERROR(VLOOKUP(CQ225,'Начисление очков 2023'!$AA$4:$AB$69,2,FALSE),0)</f>
        <v>0</v>
      </c>
      <c r="CS225" s="32" t="s">
        <v>572</v>
      </c>
      <c r="CT225" s="31">
        <f>IFERROR(VLOOKUP(CS225,'Начисление очков 2023'!$Q$4:$R$69,2,FALSE),0)</f>
        <v>0</v>
      </c>
      <c r="CU225" s="6" t="s">
        <v>572</v>
      </c>
      <c r="CV225" s="28">
        <f>IFERROR(VLOOKUP(CU225,'Начисление очков 2023'!$AF$4:$AG$69,2,FALSE),0)</f>
        <v>0</v>
      </c>
      <c r="CW225" s="32" t="s">
        <v>572</v>
      </c>
      <c r="CX225" s="31">
        <f>IFERROR(VLOOKUP(CW225,'Начисление очков 2023'!$AA$4:$AB$69,2,FALSE),0)</f>
        <v>0</v>
      </c>
      <c r="CY225" s="6" t="s">
        <v>572</v>
      </c>
      <c r="CZ225" s="28">
        <f>IFERROR(VLOOKUP(CY225,'Начисление очков 2023'!$AA$4:$AB$69,2,FALSE),0)</f>
        <v>0</v>
      </c>
      <c r="DA225" s="32" t="s">
        <v>572</v>
      </c>
      <c r="DB225" s="31">
        <f>IFERROR(VLOOKUP(DA225,'Начисление очков 2023'!$L$4:$M$69,2,FALSE),0)</f>
        <v>0</v>
      </c>
      <c r="DC225" s="6" t="s">
        <v>572</v>
      </c>
      <c r="DD225" s="28">
        <f>IFERROR(VLOOKUP(DC225,'Начисление очков 2023'!$L$4:$M$69,2,FALSE),0)</f>
        <v>0</v>
      </c>
      <c r="DE225" s="32" t="s">
        <v>572</v>
      </c>
      <c r="DF225" s="31">
        <f>IFERROR(VLOOKUP(DE225,'Начисление очков 2023'!$G$4:$H$69,2,FALSE),0)</f>
        <v>0</v>
      </c>
      <c r="DG225" s="6" t="s">
        <v>572</v>
      </c>
      <c r="DH225" s="28">
        <f>IFERROR(VLOOKUP(DG225,'Начисление очков 2023'!$AA$4:$AB$69,2,FALSE),0)</f>
        <v>0</v>
      </c>
      <c r="DI225" s="32" t="s">
        <v>572</v>
      </c>
      <c r="DJ225" s="31">
        <f>IFERROR(VLOOKUP(DI225,'Начисление очков 2023'!$AF$4:$AG$69,2,FALSE),0)</f>
        <v>0</v>
      </c>
      <c r="DK225" s="6" t="s">
        <v>572</v>
      </c>
      <c r="DL225" s="28">
        <f>IFERROR(VLOOKUP(DK225,'Начисление очков 2023'!$V$4:$W$69,2,FALSE),0)</f>
        <v>0</v>
      </c>
      <c r="DM225" s="32" t="s">
        <v>572</v>
      </c>
      <c r="DN225" s="31">
        <f>IFERROR(VLOOKUP(DM225,'Начисление очков 2023'!$Q$4:$R$69,2,FALSE),0)</f>
        <v>0</v>
      </c>
      <c r="DO225" s="6" t="s">
        <v>572</v>
      </c>
      <c r="DP225" s="28">
        <f>IFERROR(VLOOKUP(DO225,'Начисление очков 2023'!$AA$4:$AB$69,2,FALSE),0)</f>
        <v>0</v>
      </c>
      <c r="DQ225" s="32" t="s">
        <v>572</v>
      </c>
      <c r="DR225" s="31">
        <f>IFERROR(VLOOKUP(DQ225,'Начисление очков 2023'!$AA$4:$AB$69,2,FALSE),0)</f>
        <v>0</v>
      </c>
      <c r="DS225" s="6" t="s">
        <v>572</v>
      </c>
      <c r="DT225" s="28">
        <f>IFERROR(VLOOKUP(DS225,'Начисление очков 2023'!$AA$4:$AB$69,2,FALSE),0)</f>
        <v>0</v>
      </c>
      <c r="DU225" s="32" t="s">
        <v>572</v>
      </c>
      <c r="DV225" s="31">
        <f>IFERROR(VLOOKUP(DU225,'Начисление очков 2023'!$AF$4:$AG$69,2,FALSE),0)</f>
        <v>0</v>
      </c>
      <c r="DW225" s="6" t="s">
        <v>572</v>
      </c>
      <c r="DX225" s="28">
        <f>IFERROR(VLOOKUP(DW225,'Начисление очков 2023'!$AA$4:$AB$69,2,FALSE),0)</f>
        <v>0</v>
      </c>
      <c r="DY225" s="32" t="s">
        <v>572</v>
      </c>
      <c r="DZ225" s="31">
        <f>IFERROR(VLOOKUP(DY225,'Начисление очков 2023'!$B$4:$C$69,2,FALSE),0)</f>
        <v>0</v>
      </c>
      <c r="EA225" s="6" t="s">
        <v>572</v>
      </c>
      <c r="EB225" s="28">
        <f>IFERROR(VLOOKUP(EA225,'Начисление очков 2023'!$AA$4:$AB$69,2,FALSE),0)</f>
        <v>0</v>
      </c>
      <c r="EC225" s="32" t="s">
        <v>572</v>
      </c>
      <c r="ED225" s="31">
        <f>IFERROR(VLOOKUP(EC225,'Начисление очков 2023'!$V$4:$W$69,2,FALSE),0)</f>
        <v>0</v>
      </c>
      <c r="EE225" s="6" t="s">
        <v>572</v>
      </c>
      <c r="EF225" s="28">
        <f>IFERROR(VLOOKUP(EE225,'Начисление очков 2023'!$AA$4:$AB$69,2,FALSE),0)</f>
        <v>0</v>
      </c>
      <c r="EG225" s="32" t="s">
        <v>572</v>
      </c>
      <c r="EH225" s="31">
        <f>IFERROR(VLOOKUP(EG225,'Начисление очков 2023'!$AA$4:$AB$69,2,FALSE),0)</f>
        <v>0</v>
      </c>
      <c r="EI225" s="6" t="s">
        <v>572</v>
      </c>
      <c r="EJ225" s="28">
        <f>IFERROR(VLOOKUP(EI225,'Начисление очков 2023'!$G$4:$H$69,2,FALSE),0)</f>
        <v>0</v>
      </c>
      <c r="EK225" s="32" t="s">
        <v>572</v>
      </c>
      <c r="EL225" s="31">
        <f>IFERROR(VLOOKUP(EK225,'Начисление очков 2023'!$V$4:$W$69,2,FALSE),0)</f>
        <v>0</v>
      </c>
      <c r="EM225" s="6" t="s">
        <v>572</v>
      </c>
      <c r="EN225" s="28">
        <f>IFERROR(VLOOKUP(EM225,'Начисление очков 2023'!$B$4:$C$101,2,FALSE),0)</f>
        <v>0</v>
      </c>
      <c r="EO225" s="32" t="s">
        <v>572</v>
      </c>
      <c r="EP225" s="31">
        <f>IFERROR(VLOOKUP(EO225,'Начисление очков 2023'!$AA$4:$AB$69,2,FALSE),0)</f>
        <v>0</v>
      </c>
      <c r="EQ225" s="6">
        <v>-1</v>
      </c>
      <c r="ER225" s="28">
        <f>IFERROR(VLOOKUP(EQ225,'Начисление очков 2023'!$AF$4:$AG$69,2,FALSE),0)</f>
        <v>0</v>
      </c>
      <c r="ES225" s="32" t="s">
        <v>572</v>
      </c>
      <c r="ET225" s="31">
        <f>IFERROR(VLOOKUP(ES225,'Начисление очков 2023'!$B$4:$C$101,2,FALSE),0)</f>
        <v>0</v>
      </c>
      <c r="EU225" s="6" t="s">
        <v>572</v>
      </c>
      <c r="EV225" s="28">
        <f>IFERROR(VLOOKUP(EU225,'Начисление очков 2023'!$G$4:$H$69,2,FALSE),0)</f>
        <v>0</v>
      </c>
      <c r="EW225" s="32" t="s">
        <v>572</v>
      </c>
      <c r="EX225" s="31">
        <f>IFERROR(VLOOKUP(EW225,'Начисление очков 2023'!$AA$4:$AB$69,2,FALSE),0)</f>
        <v>0</v>
      </c>
      <c r="EY225" s="6" t="s">
        <v>572</v>
      </c>
      <c r="EZ225" s="28">
        <f>IFERROR(VLOOKUP(EY225,'Начисление очков 2023'!$AA$4:$AB$69,2,FALSE),0)</f>
        <v>0</v>
      </c>
      <c r="FA225" s="32" t="s">
        <v>572</v>
      </c>
      <c r="FB225" s="31">
        <f>IFERROR(VLOOKUP(FA225,'Начисление очков 2023'!$L$4:$M$69,2,FALSE),0)</f>
        <v>0</v>
      </c>
      <c r="FC225" s="6" t="s">
        <v>572</v>
      </c>
      <c r="FD225" s="28">
        <f>IFERROR(VLOOKUP(FC225,'Начисление очков 2023'!$AF$4:$AG$69,2,FALSE),0)</f>
        <v>0</v>
      </c>
      <c r="FE225" s="32">
        <v>8</v>
      </c>
      <c r="FF225" s="31">
        <f>IFERROR(VLOOKUP(FE225,'Начисление очков 2023'!$AA$4:$AB$69,2,FALSE),0)</f>
        <v>10</v>
      </c>
      <c r="FG225" s="6" t="s">
        <v>572</v>
      </c>
      <c r="FH225" s="28">
        <f>IFERROR(VLOOKUP(FG225,'Начисление очков 2023'!$G$4:$H$69,2,FALSE),0)</f>
        <v>0</v>
      </c>
      <c r="FI225" s="32" t="s">
        <v>572</v>
      </c>
      <c r="FJ225" s="31">
        <f>IFERROR(VLOOKUP(FI225,'Начисление очков 2023'!$AA$4:$AB$69,2,FALSE),0)</f>
        <v>0</v>
      </c>
      <c r="FK225" s="6" t="s">
        <v>572</v>
      </c>
      <c r="FL225" s="28">
        <f>IFERROR(VLOOKUP(FK225,'Начисление очков 2023'!$AA$4:$AB$69,2,FALSE),0)</f>
        <v>0</v>
      </c>
      <c r="FM225" s="32" t="s">
        <v>572</v>
      </c>
      <c r="FN225" s="31">
        <f>IFERROR(VLOOKUP(FM225,'Начисление очков 2023'!$AA$4:$AB$69,2,FALSE),0)</f>
        <v>0</v>
      </c>
      <c r="FO225" s="6" t="s">
        <v>572</v>
      </c>
      <c r="FP225" s="28">
        <f>IFERROR(VLOOKUP(FO225,'Начисление очков 2023'!$AF$4:$AG$69,2,FALSE),0)</f>
        <v>0</v>
      </c>
      <c r="FQ225" s="109">
        <v>215</v>
      </c>
      <c r="FR225" s="110">
        <v>2</v>
      </c>
      <c r="FS225" s="110"/>
      <c r="FT225" s="109">
        <v>4</v>
      </c>
      <c r="FU225" s="111"/>
      <c r="FV225" s="108">
        <v>26</v>
      </c>
      <c r="FW225" s="106">
        <v>0</v>
      </c>
      <c r="FX225" s="107">
        <v>1</v>
      </c>
      <c r="FY225" s="108">
        <v>26</v>
      </c>
      <c r="FZ225" s="127" t="s">
        <v>572</v>
      </c>
      <c r="GA225" s="121">
        <f>IFERROR(VLOOKUP(FZ225,'Начисление очков 2023'!$AA$4:$AB$69,2,FALSE),0)</f>
        <v>0</v>
      </c>
    </row>
    <row r="226" spans="1:183" ht="15.95" customHeight="1" x14ac:dyDescent="0.25">
      <c r="A226" s="1"/>
      <c r="B226" s="6" t="str">
        <f>IFERROR(INDEX('Ласт турнир'!$A$1:$A$96,MATCH($D226,'Ласт турнир'!$B$1:$B$96,0)),"")</f>
        <v/>
      </c>
      <c r="C226" s="1"/>
      <c r="D226" s="39" t="s">
        <v>425</v>
      </c>
      <c r="E226" s="40">
        <f>E225+1</f>
        <v>217</v>
      </c>
      <c r="F226" s="59">
        <f>IF(FQ226=0," ",IF(FQ226-E226=0," ",FQ226-E226))</f>
        <v>-1</v>
      </c>
      <c r="G226" s="44"/>
      <c r="H226" s="54">
        <v>3</v>
      </c>
      <c r="I226" s="134"/>
      <c r="J226" s="139">
        <f>AB226+AP226+BB226+BN226+BR226+SUMPRODUCT(LARGE((T226,V226,X226,Z226,AD226,AF226,AH226,AJ226,AL226,AN226,AR226,AT226,AV226,AX226,AZ226,BD226,BF226,BH226,BJ226,BL226,BP226,BT226,BV226,BX226,BZ226,CB226,CD226,CF226,CH226,CJ226,CL226,CN226,CP226,CR226,CT226,CV226,CX226,CZ226,DB226,DD226,DF226,DH226,DJ226,DL226,DN226,DP226,DR226,DT226,DV226,DX226,DZ226,EB226,ED226,EF226,EH226,EJ226,EL226,EN226,EP226,ER226,ET226,EV226,EX226,EZ226,FB226,FD226,FF226,FH226,FJ226,FL226,FN226,FP226),{1,2,3,4,5,6,7,8}))</f>
        <v>26</v>
      </c>
      <c r="K226" s="135">
        <f>J226-FV226</f>
        <v>0</v>
      </c>
      <c r="L226" s="140" t="str">
        <f>IF(SUMIF(S226:FP226,"&lt;0")&lt;&gt;0,SUMIF(S226:FP226,"&lt;0")*(-1)," ")</f>
        <v xml:space="preserve"> </v>
      </c>
      <c r="M226" s="141">
        <f>T226+V226+X226+Z226+AB226+AD226+AF226+AH226+AJ226+AL226+AN226+AP226+AR226+AT226+AV226+AX226+AZ226+BB226+BD226+BF226+BH226+BJ226+BL226+BN226+BP226+BR226+BT226+BV226+BX226+BZ226+CB226+CD226+CF226+CH226+CJ226+CL226+CN226+CP226+CR226+CT226+CV226+CX226+CZ226+DB226+DD226+DF226+DH226+DJ226+DL226+DN226+DP226+DR226+DT226+DV226+DX226+DZ226+EB226+ED226+EF226+EH226+EJ226+EL226+EN226+EP226+ER226+ET226+EV226+EX226+EZ226+FB226+FD226+FF226+FH226+FJ226+FL226+FN226+FP226</f>
        <v>26</v>
      </c>
      <c r="N226" s="135">
        <f>M226-FY226</f>
        <v>0</v>
      </c>
      <c r="O226" s="136">
        <f>ROUNDUP(COUNTIF(S226:FP226,"&gt; 0")/2,0)</f>
        <v>3</v>
      </c>
      <c r="P226" s="142">
        <f>IF(O226=0,"-",IF(O226-R226&gt;8,J226/(8+R226),J226/O226))</f>
        <v>8.6666666666666661</v>
      </c>
      <c r="Q226" s="145">
        <f>IF(OR(M226=0,O226=0),"-",M226/O226)</f>
        <v>8.6666666666666661</v>
      </c>
      <c r="R226" s="150">
        <f>+IF(AA226="",0,1)+IF(AO226="",0,1)++IF(BA226="",0,1)+IF(BM226="",0,1)+IF(BQ226="",0,1)</f>
        <v>0</v>
      </c>
      <c r="S226" s="6" t="s">
        <v>572</v>
      </c>
      <c r="T226" s="28">
        <f>IFERROR(VLOOKUP(S226,'Начисление очков 2024'!$AA$4:$AB$69,2,FALSE),0)</f>
        <v>0</v>
      </c>
      <c r="U226" s="32" t="s">
        <v>572</v>
      </c>
      <c r="V226" s="31">
        <f>IFERROR(VLOOKUP(U226,'Начисление очков 2024'!$AA$4:$AB$69,2,FALSE),0)</f>
        <v>0</v>
      </c>
      <c r="W226" s="6" t="s">
        <v>572</v>
      </c>
      <c r="X226" s="28">
        <f>IFERROR(VLOOKUP(W226,'Начисление очков 2024'!$L$4:$M$69,2,FALSE),0)</f>
        <v>0</v>
      </c>
      <c r="Y226" s="32" t="s">
        <v>572</v>
      </c>
      <c r="Z226" s="31">
        <f>IFERROR(VLOOKUP(Y226,'Начисление очков 2024'!$AA$4:$AB$69,2,FALSE),0)</f>
        <v>0</v>
      </c>
      <c r="AA226" s="6" t="s">
        <v>572</v>
      </c>
      <c r="AB226" s="28">
        <f>ROUND(IFERROR(VLOOKUP(AA226,'Начисление очков 2024'!$L$4:$M$69,2,FALSE),0)/4,0)</f>
        <v>0</v>
      </c>
      <c r="AC226" s="32" t="s">
        <v>572</v>
      </c>
      <c r="AD226" s="31">
        <f>IFERROR(VLOOKUP(AC226,'Начисление очков 2024'!$AA$4:$AB$69,2,FALSE),0)</f>
        <v>0</v>
      </c>
      <c r="AE226" s="6" t="s">
        <v>572</v>
      </c>
      <c r="AF226" s="28">
        <f>IFERROR(VLOOKUP(AE226,'Начисление очков 2024'!$AA$4:$AB$69,2,FALSE),0)</f>
        <v>0</v>
      </c>
      <c r="AG226" s="32" t="s">
        <v>572</v>
      </c>
      <c r="AH226" s="31">
        <f>IFERROR(VLOOKUP(AG226,'Начисление очков 2024'!$Q$4:$R$69,2,FALSE),0)</f>
        <v>0</v>
      </c>
      <c r="AI226" s="6">
        <v>16</v>
      </c>
      <c r="AJ226" s="28">
        <f>IFERROR(VLOOKUP(AI226,'Начисление очков 2024'!$AA$4:$AB$69,2,FALSE),0)</f>
        <v>7</v>
      </c>
      <c r="AK226" s="32" t="s">
        <v>572</v>
      </c>
      <c r="AL226" s="31">
        <f>IFERROR(VLOOKUP(AK226,'Начисление очков 2024'!$AA$4:$AB$69,2,FALSE),0)</f>
        <v>0</v>
      </c>
      <c r="AM226" s="6" t="s">
        <v>572</v>
      </c>
      <c r="AN226" s="28">
        <f>IFERROR(VLOOKUP(AM226,'Начисление очков 2023'!$AF$4:$AG$69,2,FALSE),0)</f>
        <v>0</v>
      </c>
      <c r="AO226" s="32" t="s">
        <v>572</v>
      </c>
      <c r="AP226" s="31">
        <f>ROUND(IFERROR(VLOOKUP(AO226,'Начисление очков 2024'!$G$4:$H$69,2,FALSE),0)/4,0)</f>
        <v>0</v>
      </c>
      <c r="AQ226" s="6" t="s">
        <v>572</v>
      </c>
      <c r="AR226" s="28">
        <f>IFERROR(VLOOKUP(AQ226,'Начисление очков 2024'!$AA$4:$AB$69,2,FALSE),0)</f>
        <v>0</v>
      </c>
      <c r="AS226" s="32" t="s">
        <v>572</v>
      </c>
      <c r="AT226" s="31">
        <f>IFERROR(VLOOKUP(AS226,'Начисление очков 2024'!$G$4:$H$69,2,FALSE),0)</f>
        <v>0</v>
      </c>
      <c r="AU226" s="6" t="s">
        <v>572</v>
      </c>
      <c r="AV226" s="28">
        <f>IFERROR(VLOOKUP(AU226,'Начисление очков 2023'!$V$4:$W$69,2,FALSE),0)</f>
        <v>0</v>
      </c>
      <c r="AW226" s="32" t="s">
        <v>572</v>
      </c>
      <c r="AX226" s="31">
        <f>IFERROR(VLOOKUP(AW226,'Начисление очков 2024'!$Q$4:$R$69,2,FALSE),0)</f>
        <v>0</v>
      </c>
      <c r="AY226" s="6" t="s">
        <v>572</v>
      </c>
      <c r="AZ226" s="28">
        <f>IFERROR(VLOOKUP(AY226,'Начисление очков 2024'!$AA$4:$AB$69,2,FALSE),0)</f>
        <v>0</v>
      </c>
      <c r="BA226" s="32" t="s">
        <v>572</v>
      </c>
      <c r="BB226" s="31">
        <f>ROUND(IFERROR(VLOOKUP(BA226,'Начисление очков 2024'!$G$4:$H$69,2,FALSE),0)/4,0)</f>
        <v>0</v>
      </c>
      <c r="BC226" s="6" t="s">
        <v>572</v>
      </c>
      <c r="BD226" s="28">
        <f>IFERROR(VLOOKUP(BC226,'Начисление очков 2023'!$AA$4:$AB$69,2,FALSE),0)</f>
        <v>0</v>
      </c>
      <c r="BE226" s="32" t="s">
        <v>572</v>
      </c>
      <c r="BF226" s="31">
        <f>IFERROR(VLOOKUP(BE226,'Начисление очков 2024'!$G$4:$H$69,2,FALSE),0)</f>
        <v>0</v>
      </c>
      <c r="BG226" s="6" t="s">
        <v>572</v>
      </c>
      <c r="BH226" s="28">
        <f>IFERROR(VLOOKUP(BG226,'Начисление очков 2024'!$Q$4:$R$69,2,FALSE),0)</f>
        <v>0</v>
      </c>
      <c r="BI226" s="32" t="s">
        <v>572</v>
      </c>
      <c r="BJ226" s="31">
        <f>IFERROR(VLOOKUP(BI226,'Начисление очков 2024'!$AA$4:$AB$69,2,FALSE),0)</f>
        <v>0</v>
      </c>
      <c r="BK226" s="6" t="s">
        <v>572</v>
      </c>
      <c r="BL226" s="28">
        <f>IFERROR(VLOOKUP(BK226,'Начисление очков 2023'!$V$4:$W$69,2,FALSE),0)</f>
        <v>0</v>
      </c>
      <c r="BM226" s="32" t="s">
        <v>572</v>
      </c>
      <c r="BN226" s="31">
        <f>ROUND(IFERROR(VLOOKUP(BM226,'Начисление очков 2023'!$L$4:$M$69,2,FALSE),0)/4,0)</f>
        <v>0</v>
      </c>
      <c r="BO226" s="6" t="s">
        <v>572</v>
      </c>
      <c r="BP226" s="28">
        <f>IFERROR(VLOOKUP(BO226,'Начисление очков 2023'!$AA$4:$AB$69,2,FALSE),0)</f>
        <v>0</v>
      </c>
      <c r="BQ226" s="32" t="s">
        <v>572</v>
      </c>
      <c r="BR226" s="31">
        <f>ROUND(IFERROR(VLOOKUP(BQ226,'Начисление очков 2023'!$L$4:$M$69,2,FALSE),0)/4,0)</f>
        <v>0</v>
      </c>
      <c r="BS226" s="6" t="s">
        <v>572</v>
      </c>
      <c r="BT226" s="28">
        <f>IFERROR(VLOOKUP(BS226,'Начисление очков 2023'!$AA$4:$AB$69,2,FALSE),0)</f>
        <v>0</v>
      </c>
      <c r="BU226" s="32" t="s">
        <v>572</v>
      </c>
      <c r="BV226" s="31">
        <f>IFERROR(VLOOKUP(BU226,'Начисление очков 2023'!$L$4:$M$69,2,FALSE),0)</f>
        <v>0</v>
      </c>
      <c r="BW226" s="6" t="s">
        <v>572</v>
      </c>
      <c r="BX226" s="28">
        <f>IFERROR(VLOOKUP(BW226,'Начисление очков 2023'!$AA$4:$AB$69,2,FALSE),0)</f>
        <v>0</v>
      </c>
      <c r="BY226" s="32" t="s">
        <v>572</v>
      </c>
      <c r="BZ226" s="31">
        <f>IFERROR(VLOOKUP(BY226,'Начисление очков 2023'!$AF$4:$AG$69,2,FALSE),0)</f>
        <v>0</v>
      </c>
      <c r="CA226" s="6" t="s">
        <v>572</v>
      </c>
      <c r="CB226" s="28">
        <f>IFERROR(VLOOKUP(CA226,'Начисление очков 2023'!$V$4:$W$69,2,FALSE),0)</f>
        <v>0</v>
      </c>
      <c r="CC226" s="32" t="s">
        <v>572</v>
      </c>
      <c r="CD226" s="31">
        <f>IFERROR(VLOOKUP(CC226,'Начисление очков 2023'!$AA$4:$AB$69,2,FALSE),0)</f>
        <v>0</v>
      </c>
      <c r="CE226" s="47"/>
      <c r="CF226" s="46"/>
      <c r="CG226" s="32" t="s">
        <v>572</v>
      </c>
      <c r="CH226" s="31">
        <f>IFERROR(VLOOKUP(CG226,'Начисление очков 2023'!$AA$4:$AB$69,2,FALSE),0)</f>
        <v>0</v>
      </c>
      <c r="CI226" s="6" t="s">
        <v>572</v>
      </c>
      <c r="CJ226" s="28">
        <f>IFERROR(VLOOKUP(CI226,'Начисление очков 2023_1'!$B$4:$C$117,2,FALSE),0)</f>
        <v>0</v>
      </c>
      <c r="CK226" s="32" t="s">
        <v>572</v>
      </c>
      <c r="CL226" s="31">
        <f>IFERROR(VLOOKUP(CK226,'Начисление очков 2023'!$V$4:$W$69,2,FALSE),0)</f>
        <v>0</v>
      </c>
      <c r="CM226" s="6" t="s">
        <v>572</v>
      </c>
      <c r="CN226" s="28">
        <f>IFERROR(VLOOKUP(CM226,'Начисление очков 2023'!$AF$4:$AG$69,2,FALSE),0)</f>
        <v>0</v>
      </c>
      <c r="CO226" s="32" t="s">
        <v>572</v>
      </c>
      <c r="CP226" s="31">
        <f>IFERROR(VLOOKUP(CO226,'Начисление очков 2023'!$G$4:$H$69,2,FALSE),0)</f>
        <v>0</v>
      </c>
      <c r="CQ226" s="6" t="s">
        <v>572</v>
      </c>
      <c r="CR226" s="28">
        <f>IFERROR(VLOOKUP(CQ226,'Начисление очков 2023'!$AA$4:$AB$69,2,FALSE),0)</f>
        <v>0</v>
      </c>
      <c r="CS226" s="32" t="s">
        <v>572</v>
      </c>
      <c r="CT226" s="31">
        <f>IFERROR(VLOOKUP(CS226,'Начисление очков 2023'!$Q$4:$R$69,2,FALSE),0)</f>
        <v>0</v>
      </c>
      <c r="CU226" s="6" t="s">
        <v>572</v>
      </c>
      <c r="CV226" s="28">
        <f>IFERROR(VLOOKUP(CU226,'Начисление очков 2023'!$AF$4:$AG$69,2,FALSE),0)</f>
        <v>0</v>
      </c>
      <c r="CW226" s="32" t="s">
        <v>572</v>
      </c>
      <c r="CX226" s="31">
        <f>IFERROR(VLOOKUP(CW226,'Начисление очков 2023'!$AA$4:$AB$69,2,FALSE),0)</f>
        <v>0</v>
      </c>
      <c r="CY226" s="6" t="s">
        <v>572</v>
      </c>
      <c r="CZ226" s="28">
        <f>IFERROR(VLOOKUP(CY226,'Начисление очков 2023'!$AA$4:$AB$69,2,FALSE),0)</f>
        <v>0</v>
      </c>
      <c r="DA226" s="32" t="s">
        <v>572</v>
      </c>
      <c r="DB226" s="31">
        <f>IFERROR(VLOOKUP(DA226,'Начисление очков 2023'!$L$4:$M$69,2,FALSE),0)</f>
        <v>0</v>
      </c>
      <c r="DC226" s="6" t="s">
        <v>572</v>
      </c>
      <c r="DD226" s="28">
        <f>IFERROR(VLOOKUP(DC226,'Начисление очков 2023'!$L$4:$M$69,2,FALSE),0)</f>
        <v>0</v>
      </c>
      <c r="DE226" s="32" t="s">
        <v>572</v>
      </c>
      <c r="DF226" s="31">
        <f>IFERROR(VLOOKUP(DE226,'Начисление очков 2023'!$G$4:$H$69,2,FALSE),0)</f>
        <v>0</v>
      </c>
      <c r="DG226" s="6" t="s">
        <v>572</v>
      </c>
      <c r="DH226" s="28">
        <f>IFERROR(VLOOKUP(DG226,'Начисление очков 2023'!$AA$4:$AB$69,2,FALSE),0)</f>
        <v>0</v>
      </c>
      <c r="DI226" s="32" t="s">
        <v>572</v>
      </c>
      <c r="DJ226" s="31">
        <f>IFERROR(VLOOKUP(DI226,'Начисление очков 2023'!$AF$4:$AG$69,2,FALSE),0)</f>
        <v>0</v>
      </c>
      <c r="DK226" s="6" t="s">
        <v>572</v>
      </c>
      <c r="DL226" s="28">
        <f>IFERROR(VLOOKUP(DK226,'Начисление очков 2023'!$V$4:$W$69,2,FALSE),0)</f>
        <v>0</v>
      </c>
      <c r="DM226" s="32" t="s">
        <v>572</v>
      </c>
      <c r="DN226" s="31">
        <f>IFERROR(VLOOKUP(DM226,'Начисление очков 2023'!$Q$4:$R$69,2,FALSE),0)</f>
        <v>0</v>
      </c>
      <c r="DO226" s="6" t="s">
        <v>572</v>
      </c>
      <c r="DP226" s="28">
        <f>IFERROR(VLOOKUP(DO226,'Начисление очков 2023'!$AA$4:$AB$69,2,FALSE),0)</f>
        <v>0</v>
      </c>
      <c r="DQ226" s="32" t="s">
        <v>572</v>
      </c>
      <c r="DR226" s="31">
        <f>IFERROR(VLOOKUP(DQ226,'Начисление очков 2023'!$AA$4:$AB$69,2,FALSE),0)</f>
        <v>0</v>
      </c>
      <c r="DS226" s="6" t="s">
        <v>572</v>
      </c>
      <c r="DT226" s="28">
        <f>IFERROR(VLOOKUP(DS226,'Начисление очков 2023'!$AA$4:$AB$69,2,FALSE),0)</f>
        <v>0</v>
      </c>
      <c r="DU226" s="32" t="s">
        <v>572</v>
      </c>
      <c r="DV226" s="31">
        <f>IFERROR(VLOOKUP(DU226,'Начисление очков 2023'!$AF$4:$AG$69,2,FALSE),0)</f>
        <v>0</v>
      </c>
      <c r="DW226" s="6" t="s">
        <v>572</v>
      </c>
      <c r="DX226" s="28">
        <f>IFERROR(VLOOKUP(DW226,'Начисление очков 2023'!$AA$4:$AB$69,2,FALSE),0)</f>
        <v>0</v>
      </c>
      <c r="DY226" s="32" t="s">
        <v>572</v>
      </c>
      <c r="DZ226" s="31">
        <f>IFERROR(VLOOKUP(DY226,'Начисление очков 2023'!$B$4:$C$69,2,FALSE),0)</f>
        <v>0</v>
      </c>
      <c r="EA226" s="6" t="s">
        <v>572</v>
      </c>
      <c r="EB226" s="28">
        <f>IFERROR(VLOOKUP(EA226,'Начисление очков 2023'!$AA$4:$AB$69,2,FALSE),0)</f>
        <v>0</v>
      </c>
      <c r="EC226" s="32" t="s">
        <v>572</v>
      </c>
      <c r="ED226" s="31">
        <f>IFERROR(VLOOKUP(EC226,'Начисление очков 2023'!$V$4:$W$69,2,FALSE),0)</f>
        <v>0</v>
      </c>
      <c r="EE226" s="6" t="s">
        <v>572</v>
      </c>
      <c r="EF226" s="28">
        <f>IFERROR(VLOOKUP(EE226,'Начисление очков 2023'!$AA$4:$AB$69,2,FALSE),0)</f>
        <v>0</v>
      </c>
      <c r="EG226" s="32" t="s">
        <v>572</v>
      </c>
      <c r="EH226" s="31">
        <f>IFERROR(VLOOKUP(EG226,'Начисление очков 2023'!$AA$4:$AB$69,2,FALSE),0)</f>
        <v>0</v>
      </c>
      <c r="EI226" s="6" t="s">
        <v>572</v>
      </c>
      <c r="EJ226" s="28">
        <f>IFERROR(VLOOKUP(EI226,'Начисление очков 2023'!$G$4:$H$69,2,FALSE),0)</f>
        <v>0</v>
      </c>
      <c r="EK226" s="32">
        <v>49</v>
      </c>
      <c r="EL226" s="31">
        <f>IFERROR(VLOOKUP(EK226,'Начисление очков 2023'!$V$4:$W$69,2,FALSE),0)</f>
        <v>1</v>
      </c>
      <c r="EM226" s="6" t="s">
        <v>572</v>
      </c>
      <c r="EN226" s="28">
        <f>IFERROR(VLOOKUP(EM226,'Начисление очков 2023'!$B$4:$C$101,2,FALSE),0)</f>
        <v>0</v>
      </c>
      <c r="EO226" s="32" t="s">
        <v>572</v>
      </c>
      <c r="EP226" s="31">
        <f>IFERROR(VLOOKUP(EO226,'Начисление очков 2023'!$AA$4:$AB$69,2,FALSE),0)</f>
        <v>0</v>
      </c>
      <c r="EQ226" s="6" t="s">
        <v>572</v>
      </c>
      <c r="ER226" s="28">
        <f>IFERROR(VLOOKUP(EQ226,'Начисление очков 2023'!$AF$4:$AG$69,2,FALSE),0)</f>
        <v>0</v>
      </c>
      <c r="ES226" s="32" t="s">
        <v>572</v>
      </c>
      <c r="ET226" s="31">
        <f>IFERROR(VLOOKUP(ES226,'Начисление очков 2023'!$B$4:$C$101,2,FALSE),0)</f>
        <v>0</v>
      </c>
      <c r="EU226" s="6" t="s">
        <v>572</v>
      </c>
      <c r="EV226" s="28">
        <f>IFERROR(VLOOKUP(EU226,'Начисление очков 2023'!$G$4:$H$69,2,FALSE),0)</f>
        <v>0</v>
      </c>
      <c r="EW226" s="32" t="s">
        <v>572</v>
      </c>
      <c r="EX226" s="31">
        <f>IFERROR(VLOOKUP(EW226,'Начисление очков 2023'!$AA$4:$AB$69,2,FALSE),0)</f>
        <v>0</v>
      </c>
      <c r="EY226" s="6" t="s">
        <v>572</v>
      </c>
      <c r="EZ226" s="28">
        <f>IFERROR(VLOOKUP(EY226,'Начисление очков 2023'!$AA$4:$AB$69,2,FALSE),0)</f>
        <v>0</v>
      </c>
      <c r="FA226" s="32" t="s">
        <v>572</v>
      </c>
      <c r="FB226" s="31">
        <f>IFERROR(VLOOKUP(FA226,'Начисление очков 2023'!$L$4:$M$69,2,FALSE),0)</f>
        <v>0</v>
      </c>
      <c r="FC226" s="6" t="s">
        <v>572</v>
      </c>
      <c r="FD226" s="28">
        <f>IFERROR(VLOOKUP(FC226,'Начисление очков 2023'!$AF$4:$AG$69,2,FALSE),0)</f>
        <v>0</v>
      </c>
      <c r="FE226" s="32" t="s">
        <v>572</v>
      </c>
      <c r="FF226" s="31">
        <f>IFERROR(VLOOKUP(FE226,'Начисление очков 2023'!$AA$4:$AB$69,2,FALSE),0)</f>
        <v>0</v>
      </c>
      <c r="FG226" s="6">
        <v>32</v>
      </c>
      <c r="FH226" s="28">
        <f>IFERROR(VLOOKUP(FG226,'Начисление очков 2023'!$G$4:$H$69,2,FALSE),0)</f>
        <v>18</v>
      </c>
      <c r="FI226" s="32" t="s">
        <v>572</v>
      </c>
      <c r="FJ226" s="31">
        <f>IFERROR(VLOOKUP(FI226,'Начисление очков 2023'!$AA$4:$AB$69,2,FALSE),0)</f>
        <v>0</v>
      </c>
      <c r="FK226" s="6" t="s">
        <v>572</v>
      </c>
      <c r="FL226" s="28">
        <f>IFERROR(VLOOKUP(FK226,'Начисление очков 2023'!$AA$4:$AB$69,2,FALSE),0)</f>
        <v>0</v>
      </c>
      <c r="FM226" s="32" t="s">
        <v>572</v>
      </c>
      <c r="FN226" s="31">
        <f>IFERROR(VLOOKUP(FM226,'Начисление очков 2023'!$AA$4:$AB$69,2,FALSE),0)</f>
        <v>0</v>
      </c>
      <c r="FO226" s="6" t="s">
        <v>572</v>
      </c>
      <c r="FP226" s="28">
        <f>IFERROR(VLOOKUP(FO226,'Начисление очков 2023'!$AF$4:$AG$69,2,FALSE),0)</f>
        <v>0</v>
      </c>
      <c r="FQ226" s="109">
        <v>216</v>
      </c>
      <c r="FR226" s="110">
        <v>2</v>
      </c>
      <c r="FS226" s="110"/>
      <c r="FT226" s="109">
        <v>3</v>
      </c>
      <c r="FU226" s="111"/>
      <c r="FV226" s="108">
        <v>26</v>
      </c>
      <c r="FW226" s="106">
        <v>0</v>
      </c>
      <c r="FX226" s="107" t="s">
        <v>563</v>
      </c>
      <c r="FY226" s="108">
        <v>26</v>
      </c>
      <c r="FZ226" s="127" t="s">
        <v>572</v>
      </c>
      <c r="GA226" s="121">
        <f>IFERROR(VLOOKUP(FZ226,'Начисление очков 2023'!$AA$4:$AB$69,2,FALSE),0)</f>
        <v>0</v>
      </c>
    </row>
    <row r="227" spans="1:183" ht="15.95" customHeight="1" x14ac:dyDescent="0.25">
      <c r="A227" s="1"/>
      <c r="B227" s="6" t="str">
        <f>IFERROR(INDEX('Ласт турнир'!$A$1:$A$96,MATCH($D227,'Ласт турнир'!$B$1:$B$96,0)),"")</f>
        <v/>
      </c>
      <c r="C227" s="1"/>
      <c r="D227" s="39" t="s">
        <v>719</v>
      </c>
      <c r="E227" s="40">
        <f>E226+1</f>
        <v>218</v>
      </c>
      <c r="F227" s="59">
        <f>IF(FQ227=0," ",IF(FQ227-E227=0," ",FQ227-E227))</f>
        <v>4</v>
      </c>
      <c r="G227" s="44"/>
      <c r="H227" s="54">
        <v>3</v>
      </c>
      <c r="I227" s="134"/>
      <c r="J227" s="139">
        <f>AB227+AP227+BB227+BN227+BR227+SUMPRODUCT(LARGE((T227,V227,X227,Z227,AD227,AF227,AH227,AJ227,AL227,AN227,AR227,AT227,AV227,AX227,AZ227,BD227,BF227,BH227,BJ227,BL227,BP227,BT227,BV227,BX227,BZ227,CB227,CD227,CF227,CH227,CJ227,CL227,CN227,CP227,CR227,CT227,CV227,CX227,CZ227,DB227,DD227,DF227,DH227,DJ227,DL227,DN227,DP227,DR227,DT227,DV227,DX227,DZ227,EB227,ED227,EF227,EH227,EJ227,EL227,EN227,EP227,ER227,ET227,EV227,EX227,EZ227,FB227,FD227,FF227,FH227,FJ227,FL227,FN227,FP227),{1,2,3,4,5,6,7,8}))</f>
        <v>26</v>
      </c>
      <c r="K227" s="135">
        <f>J227-FV227</f>
        <v>3</v>
      </c>
      <c r="L227" s="140" t="str">
        <f>IF(SUMIF(S227:FP227,"&lt;0")&lt;&gt;0,SUMIF(S227:FP227,"&lt;0")*(-1)," ")</f>
        <v xml:space="preserve"> </v>
      </c>
      <c r="M227" s="141">
        <f>T227+V227+X227+Z227+AB227+AD227+AF227+AH227+AJ227+AL227+AN227+AP227+AR227+AT227+AV227+AX227+AZ227+BB227+BD227+BF227+BH227+BJ227+BL227+BN227+BP227+BR227+BT227+BV227+BX227+BZ227+CB227+CD227+CF227+CH227+CJ227+CL227+CN227+CP227+CR227+CT227+CV227+CX227+CZ227+DB227+DD227+DF227+DH227+DJ227+DL227+DN227+DP227+DR227+DT227+DV227+DX227+DZ227+EB227+ED227+EF227+EH227+EJ227+EL227+EN227+EP227+ER227+ET227+EV227+EX227+EZ227+FB227+FD227+FF227+FH227+FJ227+FL227+FN227+FP227</f>
        <v>26</v>
      </c>
      <c r="N227" s="135">
        <f>M227-FY227</f>
        <v>3</v>
      </c>
      <c r="O227" s="136">
        <f>ROUNDUP(COUNTIF(S227:FP227,"&gt; 0")/2,0)</f>
        <v>5</v>
      </c>
      <c r="P227" s="142">
        <f>IF(O227=0,"-",IF(O227-R227&gt;8,J227/(8+R227),J227/O227))</f>
        <v>5.2</v>
      </c>
      <c r="Q227" s="145">
        <f>IF(OR(M227=0,O227=0),"-",M227/O227)</f>
        <v>5.2</v>
      </c>
      <c r="R227" s="150">
        <f>+IF(AA227="",0,1)+IF(AO227="",0,1)++IF(BA227="",0,1)+IF(BM227="",0,1)+IF(BQ227="",0,1)</f>
        <v>0</v>
      </c>
      <c r="S227" s="6">
        <v>24</v>
      </c>
      <c r="T227" s="28">
        <f>IFERROR(VLOOKUP(S227,'Начисление очков 2024'!$AA$4:$AB$69,2,FALSE),0)</f>
        <v>3</v>
      </c>
      <c r="U227" s="32" t="s">
        <v>572</v>
      </c>
      <c r="V227" s="31">
        <f>IFERROR(VLOOKUP(U227,'Начисление очков 2024'!$AA$4:$AB$69,2,FALSE),0)</f>
        <v>0</v>
      </c>
      <c r="W227" s="6" t="s">
        <v>572</v>
      </c>
      <c r="X227" s="28">
        <f>IFERROR(VLOOKUP(W227,'Начисление очков 2024'!$L$4:$M$69,2,FALSE),0)</f>
        <v>0</v>
      </c>
      <c r="Y227" s="32" t="s">
        <v>572</v>
      </c>
      <c r="Z227" s="31">
        <f>IFERROR(VLOOKUP(Y227,'Начисление очков 2024'!$AA$4:$AB$69,2,FALSE),0)</f>
        <v>0</v>
      </c>
      <c r="AA227" s="6" t="s">
        <v>572</v>
      </c>
      <c r="AB227" s="28">
        <f>ROUND(IFERROR(VLOOKUP(AA227,'Начисление очков 2024'!$L$4:$M$69,2,FALSE),0)/4,0)</f>
        <v>0</v>
      </c>
      <c r="AC227" s="32" t="s">
        <v>572</v>
      </c>
      <c r="AD227" s="31">
        <f>IFERROR(VLOOKUP(AC227,'Начисление очков 2024'!$AA$4:$AB$69,2,FALSE),0)</f>
        <v>0</v>
      </c>
      <c r="AE227" s="6" t="s">
        <v>572</v>
      </c>
      <c r="AF227" s="28">
        <f>IFERROR(VLOOKUP(AE227,'Начисление очков 2024'!$AA$4:$AB$69,2,FALSE),0)</f>
        <v>0</v>
      </c>
      <c r="AG227" s="32" t="s">
        <v>572</v>
      </c>
      <c r="AH227" s="31">
        <f>IFERROR(VLOOKUP(AG227,'Начисление очков 2024'!$Q$4:$R$69,2,FALSE),0)</f>
        <v>0</v>
      </c>
      <c r="AI227" s="6" t="s">
        <v>572</v>
      </c>
      <c r="AJ227" s="28">
        <f>IFERROR(VLOOKUP(AI227,'Начисление очков 2024'!$AA$4:$AB$69,2,FALSE),0)</f>
        <v>0</v>
      </c>
      <c r="AK227" s="32" t="s">
        <v>572</v>
      </c>
      <c r="AL227" s="31">
        <f>IFERROR(VLOOKUP(AK227,'Начисление очков 2024'!$AA$4:$AB$69,2,FALSE),0)</f>
        <v>0</v>
      </c>
      <c r="AM227" s="6" t="s">
        <v>572</v>
      </c>
      <c r="AN227" s="28">
        <f>IFERROR(VLOOKUP(AM227,'Начисление очков 2023'!$AF$4:$AG$69,2,FALSE),0)</f>
        <v>0</v>
      </c>
      <c r="AO227" s="32" t="s">
        <v>572</v>
      </c>
      <c r="AP227" s="31">
        <f>ROUND(IFERROR(VLOOKUP(AO227,'Начисление очков 2024'!$G$4:$H$69,2,FALSE),0)/4,0)</f>
        <v>0</v>
      </c>
      <c r="AQ227" s="6" t="s">
        <v>572</v>
      </c>
      <c r="AR227" s="28">
        <f>IFERROR(VLOOKUP(AQ227,'Начисление очков 2024'!$AA$4:$AB$69,2,FALSE),0)</f>
        <v>0</v>
      </c>
      <c r="AS227" s="32" t="s">
        <v>572</v>
      </c>
      <c r="AT227" s="31">
        <f>IFERROR(VLOOKUP(AS227,'Начисление очков 2024'!$G$4:$H$69,2,FALSE),0)</f>
        <v>0</v>
      </c>
      <c r="AU227" s="6">
        <v>32</v>
      </c>
      <c r="AV227" s="28">
        <f>IFERROR(VLOOKUP(AU227,'Начисление очков 2023'!$V$4:$W$69,2,FALSE),0)</f>
        <v>5</v>
      </c>
      <c r="AW227" s="32" t="s">
        <v>572</v>
      </c>
      <c r="AX227" s="31">
        <f>IFERROR(VLOOKUP(AW227,'Начисление очков 2024'!$Q$4:$R$69,2,FALSE),0)</f>
        <v>0</v>
      </c>
      <c r="AY227" s="6" t="s">
        <v>572</v>
      </c>
      <c r="AZ227" s="28">
        <f>IFERROR(VLOOKUP(AY227,'Начисление очков 2024'!$AA$4:$AB$69,2,FALSE),0)</f>
        <v>0</v>
      </c>
      <c r="BA227" s="32" t="s">
        <v>572</v>
      </c>
      <c r="BB227" s="31">
        <f>ROUND(IFERROR(VLOOKUP(BA227,'Начисление очков 2024'!$G$4:$H$69,2,FALSE),0)/4,0)</f>
        <v>0</v>
      </c>
      <c r="BC227" s="6" t="s">
        <v>572</v>
      </c>
      <c r="BD227" s="28">
        <f>IFERROR(VLOOKUP(BC227,'Начисление очков 2023'!$AA$4:$AB$69,2,FALSE),0)</f>
        <v>0</v>
      </c>
      <c r="BE227" s="32" t="s">
        <v>572</v>
      </c>
      <c r="BF227" s="31">
        <f>IFERROR(VLOOKUP(BE227,'Начисление очков 2024'!$G$4:$H$69,2,FALSE),0)</f>
        <v>0</v>
      </c>
      <c r="BG227" s="6" t="s">
        <v>572</v>
      </c>
      <c r="BH227" s="28">
        <f>IFERROR(VLOOKUP(BG227,'Начисление очков 2024'!$Q$4:$R$69,2,FALSE),0)</f>
        <v>0</v>
      </c>
      <c r="BI227" s="32" t="s">
        <v>572</v>
      </c>
      <c r="BJ227" s="31">
        <f>IFERROR(VLOOKUP(BI227,'Начисление очков 2024'!$AA$4:$AB$69,2,FALSE),0)</f>
        <v>0</v>
      </c>
      <c r="BK227" s="6" t="s">
        <v>572</v>
      </c>
      <c r="BL227" s="28">
        <f>IFERROR(VLOOKUP(BK227,'Начисление очков 2023'!$V$4:$W$69,2,FALSE),0)</f>
        <v>0</v>
      </c>
      <c r="BM227" s="32" t="s">
        <v>572</v>
      </c>
      <c r="BN227" s="31">
        <f>ROUND(IFERROR(VLOOKUP(BM227,'Начисление очков 2023'!$L$4:$M$69,2,FALSE),0)/4,0)</f>
        <v>0</v>
      </c>
      <c r="BO227" s="6" t="s">
        <v>572</v>
      </c>
      <c r="BP227" s="28">
        <f>IFERROR(VLOOKUP(BO227,'Начисление очков 2023'!$AA$4:$AB$69,2,FALSE),0)</f>
        <v>0</v>
      </c>
      <c r="BQ227" s="32" t="s">
        <v>572</v>
      </c>
      <c r="BR227" s="31">
        <f>ROUND(IFERROR(VLOOKUP(BQ227,'Начисление очков 2023'!$L$4:$M$69,2,FALSE),0)/4,0)</f>
        <v>0</v>
      </c>
      <c r="BS227" s="6" t="s">
        <v>572</v>
      </c>
      <c r="BT227" s="28">
        <f>IFERROR(VLOOKUP(BS227,'Начисление очков 2023'!$AA$4:$AB$69,2,FALSE),0)</f>
        <v>0</v>
      </c>
      <c r="BU227" s="32">
        <v>32</v>
      </c>
      <c r="BV227" s="31">
        <f>IFERROR(VLOOKUP(BU227,'Начисление очков 2023'!$L$4:$M$69,2,FALSE),0)</f>
        <v>10</v>
      </c>
      <c r="BW227" s="6" t="s">
        <v>572</v>
      </c>
      <c r="BX227" s="28">
        <f>IFERROR(VLOOKUP(BW227,'Начисление очков 2023'!$AA$4:$AB$69,2,FALSE),0)</f>
        <v>0</v>
      </c>
      <c r="BY227" s="32" t="s">
        <v>572</v>
      </c>
      <c r="BZ227" s="31">
        <f>IFERROR(VLOOKUP(BY227,'Начисление очков 2023'!$AF$4:$AG$69,2,FALSE),0)</f>
        <v>0</v>
      </c>
      <c r="CA227" s="6" t="s">
        <v>572</v>
      </c>
      <c r="CB227" s="28">
        <f>IFERROR(VLOOKUP(CA227,'Начисление очков 2023'!$V$4:$W$69,2,FALSE),0)</f>
        <v>0</v>
      </c>
      <c r="CC227" s="32">
        <v>20</v>
      </c>
      <c r="CD227" s="31">
        <f>IFERROR(VLOOKUP(CC227,'Начисление очков 2023'!$AA$4:$AB$69,2,FALSE),0)</f>
        <v>4</v>
      </c>
      <c r="CE227" s="47"/>
      <c r="CF227" s="46"/>
      <c r="CG227" s="32" t="s">
        <v>572</v>
      </c>
      <c r="CH227" s="31">
        <f>IFERROR(VLOOKUP(CG227,'Начисление очков 2023'!$AA$4:$AB$69,2,FALSE),0)</f>
        <v>0</v>
      </c>
      <c r="CI227" s="6" t="s">
        <v>572</v>
      </c>
      <c r="CJ227" s="28">
        <f>IFERROR(VLOOKUP(CI227,'Начисление очков 2023_1'!$B$4:$C$117,2,FALSE),0)</f>
        <v>0</v>
      </c>
      <c r="CK227" s="32" t="s">
        <v>572</v>
      </c>
      <c r="CL227" s="31">
        <f>IFERROR(VLOOKUP(CK227,'Начисление очков 2023'!$V$4:$W$69,2,FALSE),0)</f>
        <v>0</v>
      </c>
      <c r="CM227" s="6" t="s">
        <v>572</v>
      </c>
      <c r="CN227" s="28">
        <f>IFERROR(VLOOKUP(CM227,'Начисление очков 2023'!$AF$4:$AG$69,2,FALSE),0)</f>
        <v>0</v>
      </c>
      <c r="CO227" s="32" t="s">
        <v>572</v>
      </c>
      <c r="CP227" s="31">
        <f>IFERROR(VLOOKUP(CO227,'Начисление очков 2023'!$G$4:$H$69,2,FALSE),0)</f>
        <v>0</v>
      </c>
      <c r="CQ227" s="6" t="s">
        <v>572</v>
      </c>
      <c r="CR227" s="28">
        <f>IFERROR(VLOOKUP(CQ227,'Начисление очков 2023'!$AA$4:$AB$69,2,FALSE),0)</f>
        <v>0</v>
      </c>
      <c r="CS227" s="32" t="s">
        <v>572</v>
      </c>
      <c r="CT227" s="31">
        <f>IFERROR(VLOOKUP(CS227,'Начисление очков 2023'!$Q$4:$R$69,2,FALSE),0)</f>
        <v>0</v>
      </c>
      <c r="CU227" s="6">
        <v>16</v>
      </c>
      <c r="CV227" s="28">
        <f>IFERROR(VLOOKUP(CU227,'Начисление очков 2023'!$AF$4:$AG$69,2,FALSE),0)</f>
        <v>4</v>
      </c>
      <c r="CW227" s="32" t="s">
        <v>572</v>
      </c>
      <c r="CX227" s="31">
        <f>IFERROR(VLOOKUP(CW227,'Начисление очков 2023'!$AA$4:$AB$69,2,FALSE),0)</f>
        <v>0</v>
      </c>
      <c r="CY227" s="6" t="s">
        <v>572</v>
      </c>
      <c r="CZ227" s="28">
        <f>IFERROR(VLOOKUP(CY227,'Начисление очков 2023'!$AA$4:$AB$69,2,FALSE),0)</f>
        <v>0</v>
      </c>
      <c r="DA227" s="32" t="s">
        <v>572</v>
      </c>
      <c r="DB227" s="31">
        <f>IFERROR(VLOOKUP(DA227,'Начисление очков 2023'!$L$4:$M$69,2,FALSE),0)</f>
        <v>0</v>
      </c>
      <c r="DC227" s="6" t="s">
        <v>572</v>
      </c>
      <c r="DD227" s="28">
        <f>IFERROR(VLOOKUP(DC227,'Начисление очков 2023'!$L$4:$M$69,2,FALSE),0)</f>
        <v>0</v>
      </c>
      <c r="DE227" s="32" t="s">
        <v>572</v>
      </c>
      <c r="DF227" s="31">
        <f>IFERROR(VLOOKUP(DE227,'Начисление очков 2023'!$G$4:$H$69,2,FALSE),0)</f>
        <v>0</v>
      </c>
      <c r="DG227" s="6" t="s">
        <v>572</v>
      </c>
      <c r="DH227" s="28">
        <f>IFERROR(VLOOKUP(DG227,'Начисление очков 2023'!$AA$4:$AB$69,2,FALSE),0)</f>
        <v>0</v>
      </c>
      <c r="DI227" s="32" t="s">
        <v>572</v>
      </c>
      <c r="DJ227" s="31">
        <f>IFERROR(VLOOKUP(DI227,'Начисление очков 2023'!$AF$4:$AG$69,2,FALSE),0)</f>
        <v>0</v>
      </c>
      <c r="DK227" s="6" t="s">
        <v>572</v>
      </c>
      <c r="DL227" s="28">
        <f>IFERROR(VLOOKUP(DK227,'Начисление очков 2023'!$V$4:$W$69,2,FALSE),0)</f>
        <v>0</v>
      </c>
      <c r="DM227" s="32" t="s">
        <v>572</v>
      </c>
      <c r="DN227" s="31">
        <f>IFERROR(VLOOKUP(DM227,'Начисление очков 2023'!$Q$4:$R$69,2,FALSE),0)</f>
        <v>0</v>
      </c>
      <c r="DO227" s="6" t="s">
        <v>572</v>
      </c>
      <c r="DP227" s="28">
        <f>IFERROR(VLOOKUP(DO227,'Начисление очков 2023'!$AA$4:$AB$69,2,FALSE),0)</f>
        <v>0</v>
      </c>
      <c r="DQ227" s="32" t="s">
        <v>572</v>
      </c>
      <c r="DR227" s="31">
        <f>IFERROR(VLOOKUP(DQ227,'Начисление очков 2023'!$AA$4:$AB$69,2,FALSE),0)</f>
        <v>0</v>
      </c>
      <c r="DS227" s="6"/>
      <c r="DT227" s="28">
        <f>IFERROR(VLOOKUP(DS227,'Начисление очков 2023'!$AA$4:$AB$69,2,FALSE),0)</f>
        <v>0</v>
      </c>
      <c r="DU227" s="32" t="s">
        <v>572</v>
      </c>
      <c r="DV227" s="31">
        <f>IFERROR(VLOOKUP(DU227,'Начисление очков 2023'!$AF$4:$AG$69,2,FALSE),0)</f>
        <v>0</v>
      </c>
      <c r="DW227" s="6"/>
      <c r="DX227" s="28">
        <f>IFERROR(VLOOKUP(DW227,'Начисление очков 2023'!$AA$4:$AB$69,2,FALSE),0)</f>
        <v>0</v>
      </c>
      <c r="DY227" s="32"/>
      <c r="DZ227" s="31">
        <f>IFERROR(VLOOKUP(DY227,'Начисление очков 2023'!$B$4:$C$69,2,FALSE),0)</f>
        <v>0</v>
      </c>
      <c r="EA227" s="6"/>
      <c r="EB227" s="28">
        <f>IFERROR(VLOOKUP(EA227,'Начисление очков 2023'!$AA$4:$AB$69,2,FALSE),0)</f>
        <v>0</v>
      </c>
      <c r="EC227" s="32"/>
      <c r="ED227" s="31">
        <f>IFERROR(VLOOKUP(EC227,'Начисление очков 2023'!$V$4:$W$69,2,FALSE),0)</f>
        <v>0</v>
      </c>
      <c r="EE227" s="6"/>
      <c r="EF227" s="28">
        <f>IFERROR(VLOOKUP(EE227,'Начисление очков 2023'!$AA$4:$AB$69,2,FALSE),0)</f>
        <v>0</v>
      </c>
      <c r="EG227" s="32"/>
      <c r="EH227" s="31">
        <f>IFERROR(VLOOKUP(EG227,'Начисление очков 2023'!$AA$4:$AB$69,2,FALSE),0)</f>
        <v>0</v>
      </c>
      <c r="EI227" s="6"/>
      <c r="EJ227" s="28">
        <f>IFERROR(VLOOKUP(EI227,'Начисление очков 2023'!$G$4:$H$69,2,FALSE),0)</f>
        <v>0</v>
      </c>
      <c r="EK227" s="32"/>
      <c r="EL227" s="31">
        <f>IFERROR(VLOOKUP(EK227,'Начисление очков 2023'!$V$4:$W$69,2,FALSE),0)</f>
        <v>0</v>
      </c>
      <c r="EM227" s="6"/>
      <c r="EN227" s="28">
        <f>IFERROR(VLOOKUP(EM227,'Начисление очков 2023'!$B$4:$C$101,2,FALSE),0)</f>
        <v>0</v>
      </c>
      <c r="EO227" s="32"/>
      <c r="EP227" s="31">
        <f>IFERROR(VLOOKUP(EO227,'Начисление очков 2023'!$AA$4:$AB$69,2,FALSE),0)</f>
        <v>0</v>
      </c>
      <c r="EQ227" s="6"/>
      <c r="ER227" s="28">
        <f>IFERROR(VLOOKUP(EQ227,'Начисление очков 2023'!$AF$4:$AG$69,2,FALSE),0)</f>
        <v>0</v>
      </c>
      <c r="ES227" s="32"/>
      <c r="ET227" s="31">
        <f>IFERROR(VLOOKUP(ES227,'Начисление очков 2023'!$B$4:$C$101,2,FALSE),0)</f>
        <v>0</v>
      </c>
      <c r="EU227" s="6"/>
      <c r="EV227" s="28">
        <f>IFERROR(VLOOKUP(EU227,'Начисление очков 2023'!$G$4:$H$69,2,FALSE),0)</f>
        <v>0</v>
      </c>
      <c r="EW227" s="32"/>
      <c r="EX227" s="31">
        <f>IFERROR(VLOOKUP(EW227,'Начисление очков 2023'!$AF$4:$AG$69,2,FALSE),0)</f>
        <v>0</v>
      </c>
      <c r="EY227" s="6"/>
      <c r="EZ227" s="28">
        <f>IFERROR(VLOOKUP(EY227,'Начисление очков 2023'!$AA$4:$AB$69,2,FALSE),0)</f>
        <v>0</v>
      </c>
      <c r="FA227" s="32"/>
      <c r="FB227" s="31">
        <f>IFERROR(VLOOKUP(FA227,'Начисление очков 2023'!$L$4:$M$69,2,FALSE),0)</f>
        <v>0</v>
      </c>
      <c r="FC227" s="6"/>
      <c r="FD227" s="28">
        <f>IFERROR(VLOOKUP(FC227,'Начисление очков 2023'!$AF$4:$AG$69,2,FALSE),0)</f>
        <v>0</v>
      </c>
      <c r="FE227" s="32"/>
      <c r="FF227" s="31">
        <f>IFERROR(VLOOKUP(FE227,'Начисление очков 2023'!$AA$4:$AB$69,2,FALSE),0)</f>
        <v>0</v>
      </c>
      <c r="FG227" s="6"/>
      <c r="FH227" s="28">
        <f>IFERROR(VLOOKUP(FG227,'Начисление очков 2023'!$G$4:$H$69,2,FALSE),0)</f>
        <v>0</v>
      </c>
      <c r="FI227" s="32"/>
      <c r="FJ227" s="31">
        <f>IFERROR(VLOOKUP(FI227,'Начисление очков 2023'!$AA$4:$AB$69,2,FALSE),0)</f>
        <v>0</v>
      </c>
      <c r="FK227" s="6"/>
      <c r="FL227" s="28">
        <f>IFERROR(VLOOKUP(FK227,'Начисление очков 2023'!$AA$4:$AB$69,2,FALSE),0)</f>
        <v>0</v>
      </c>
      <c r="FM227" s="32"/>
      <c r="FN227" s="31">
        <f>IFERROR(VLOOKUP(FM227,'Начисление очков 2023'!$AA$4:$AB$69,2,FALSE),0)</f>
        <v>0</v>
      </c>
      <c r="FO227" s="6"/>
      <c r="FP227" s="28">
        <f>IFERROR(VLOOKUP(FO227,'Начисление очков 2023'!$AF$4:$AG$69,2,FALSE),0)</f>
        <v>0</v>
      </c>
      <c r="FQ227" s="109">
        <v>222</v>
      </c>
      <c r="FR227" s="110" t="s">
        <v>563</v>
      </c>
      <c r="FS227" s="110"/>
      <c r="FT227" s="109">
        <v>3</v>
      </c>
      <c r="FU227" s="111"/>
      <c r="FV227" s="108">
        <v>23</v>
      </c>
      <c r="FW227" s="106">
        <v>0</v>
      </c>
      <c r="FX227" s="107" t="s">
        <v>563</v>
      </c>
      <c r="FY227" s="108">
        <v>23</v>
      </c>
      <c r="FZ227" s="127"/>
      <c r="GA227" s="121">
        <f>IFERROR(VLOOKUP(FZ227,'Начисление очков 2023'!$AA$4:$AB$69,2,FALSE),0)</f>
        <v>0</v>
      </c>
    </row>
    <row r="228" spans="1:183" ht="15.95" customHeight="1" x14ac:dyDescent="0.25">
      <c r="A228" s="1"/>
      <c r="B228" s="6" t="str">
        <f>IFERROR(INDEX('Ласт турнир'!$A$1:$A$96,MATCH($D228,'Ласт турнир'!$B$1:$B$96,0)),"")</f>
        <v/>
      </c>
      <c r="C228" s="1"/>
      <c r="D228" s="39" t="s">
        <v>779</v>
      </c>
      <c r="E228" s="40">
        <f>E227+1</f>
        <v>219</v>
      </c>
      <c r="F228" s="59">
        <f>IF(FQ228=0," ",IF(FQ228-E228=0," ",FQ228-E228))</f>
        <v>-2</v>
      </c>
      <c r="G228" s="44"/>
      <c r="H228" s="54">
        <v>3</v>
      </c>
      <c r="I228" s="134"/>
      <c r="J228" s="139">
        <f>AB228+AP228+BB228+BN228+BR228+SUMPRODUCT(LARGE((T228,V228,X228,Z228,AD228,AF228,AH228,AJ228,AL228,AN228,AR228,AT228,AV228,AX228,AZ228,BD228,BF228,BH228,BJ228,BL228,BP228,BT228,BV228,BX228,BZ228,CB228,CD228,CF228,CH228,CJ228,CL228,CN228,CP228,CR228,CT228,CV228,CX228,CZ228,DB228,DD228,DF228,DH228,DJ228,DL228,DN228,DP228,DR228,DT228,DV228,DX228,DZ228,EB228,ED228,EF228,EH228,EJ228,EL228,EN228,EP228,ER228,ET228,EV228,EX228,EZ228,FB228,FD228,FF228,FH228,FJ228,FL228,FN228,FP228),{1,2,3,4,5,6,7,8}))</f>
        <v>26</v>
      </c>
      <c r="K228" s="135">
        <f>J228-FV228</f>
        <v>0</v>
      </c>
      <c r="L228" s="140" t="str">
        <f>IF(SUMIF(S228:FP228,"&lt;0")&lt;&gt;0,SUMIF(S228:FP228,"&lt;0")*(-1)," ")</f>
        <v xml:space="preserve"> </v>
      </c>
      <c r="M228" s="141">
        <f>T228+V228+X228+Z228+AB228+AD228+AF228+AH228+AJ228+AL228+AN228+AP228+AR228+AT228+AV228+AX228+AZ228+BB228+BD228+BF228+BH228+BJ228+BL228+BN228+BP228+BR228+BT228+BV228+BX228+BZ228+CB228+CD228+CF228+CH228+CJ228+CL228+CN228+CP228+CR228+CT228+CV228+CX228+CZ228+DB228+DD228+DF228+DH228+DJ228+DL228+DN228+DP228+DR228+DT228+DV228+DX228+DZ228+EB228+ED228+EF228+EH228+EJ228+EL228+EN228+EP228+ER228+ET228+EV228+EX228+EZ228+FB228+FD228+FF228+FH228+FJ228+FL228+FN228+FP228</f>
        <v>26</v>
      </c>
      <c r="N228" s="135">
        <f>M228-FY228</f>
        <v>0</v>
      </c>
      <c r="O228" s="136">
        <f>ROUNDUP(COUNTIF(S228:FP228,"&gt; 0")/2,0)</f>
        <v>7</v>
      </c>
      <c r="P228" s="142">
        <f>IF(O228=0,"-",IF(O228-R228&gt;8,J228/(8+R228),J228/O228))</f>
        <v>3.7142857142857144</v>
      </c>
      <c r="Q228" s="145">
        <f>IF(OR(M228=0,O228=0),"-",M228/O228)</f>
        <v>3.7142857142857144</v>
      </c>
      <c r="R228" s="150">
        <f>+IF(AA228="",0,1)+IF(AO228="",0,1)++IF(BA228="",0,1)+IF(BM228="",0,1)+IF(BQ228="",0,1)</f>
        <v>0</v>
      </c>
      <c r="S228" s="6" t="s">
        <v>572</v>
      </c>
      <c r="T228" s="28">
        <f>IFERROR(VLOOKUP(S228,'Начисление очков 2024'!$AA$4:$AB$69,2,FALSE),0)</f>
        <v>0</v>
      </c>
      <c r="U228" s="32" t="s">
        <v>572</v>
      </c>
      <c r="V228" s="31">
        <f>IFERROR(VLOOKUP(U228,'Начисление очков 2024'!$AA$4:$AB$69,2,FALSE),0)</f>
        <v>0</v>
      </c>
      <c r="W228" s="6" t="s">
        <v>572</v>
      </c>
      <c r="X228" s="28">
        <f>IFERROR(VLOOKUP(W228,'Начисление очков 2024'!$L$4:$M$69,2,FALSE),0)</f>
        <v>0</v>
      </c>
      <c r="Y228" s="32" t="s">
        <v>572</v>
      </c>
      <c r="Z228" s="31">
        <f>IFERROR(VLOOKUP(Y228,'Начисление очков 2024'!$AA$4:$AB$69,2,FALSE),0)</f>
        <v>0</v>
      </c>
      <c r="AA228" s="6" t="s">
        <v>572</v>
      </c>
      <c r="AB228" s="28">
        <f>ROUND(IFERROR(VLOOKUP(AA228,'Начисление очков 2024'!$L$4:$M$69,2,FALSE),0)/4,0)</f>
        <v>0</v>
      </c>
      <c r="AC228" s="32" t="s">
        <v>572</v>
      </c>
      <c r="AD228" s="31">
        <f>IFERROR(VLOOKUP(AC228,'Начисление очков 2024'!$AA$4:$AB$69,2,FALSE),0)</f>
        <v>0</v>
      </c>
      <c r="AE228" s="6" t="s">
        <v>572</v>
      </c>
      <c r="AF228" s="28">
        <f>IFERROR(VLOOKUP(AE228,'Начисление очков 2024'!$AA$4:$AB$69,2,FALSE),0)</f>
        <v>0</v>
      </c>
      <c r="AG228" s="32" t="s">
        <v>572</v>
      </c>
      <c r="AH228" s="31">
        <f>IFERROR(VLOOKUP(AG228,'Начисление очков 2024'!$Q$4:$R$69,2,FALSE),0)</f>
        <v>0</v>
      </c>
      <c r="AI228" s="6" t="s">
        <v>572</v>
      </c>
      <c r="AJ228" s="28">
        <f>IFERROR(VLOOKUP(AI228,'Начисление очков 2024'!$AA$4:$AB$69,2,FALSE),0)</f>
        <v>0</v>
      </c>
      <c r="AK228" s="32" t="s">
        <v>572</v>
      </c>
      <c r="AL228" s="31">
        <f>IFERROR(VLOOKUP(AK228,'Начисление очков 2024'!$AA$4:$AB$69,2,FALSE),0)</f>
        <v>0</v>
      </c>
      <c r="AM228" s="6" t="s">
        <v>572</v>
      </c>
      <c r="AN228" s="28">
        <f>IFERROR(VLOOKUP(AM228,'Начисление очков 2023'!$AF$4:$AG$69,2,FALSE),0)</f>
        <v>0</v>
      </c>
      <c r="AO228" s="32" t="s">
        <v>572</v>
      </c>
      <c r="AP228" s="31">
        <f>ROUND(IFERROR(VLOOKUP(AO228,'Начисление очков 2024'!$G$4:$H$69,2,FALSE),0)/4,0)</f>
        <v>0</v>
      </c>
      <c r="AQ228" s="6" t="s">
        <v>572</v>
      </c>
      <c r="AR228" s="28">
        <f>IFERROR(VLOOKUP(AQ228,'Начисление очков 2024'!$AA$4:$AB$69,2,FALSE),0)</f>
        <v>0</v>
      </c>
      <c r="AS228" s="32" t="s">
        <v>572</v>
      </c>
      <c r="AT228" s="31">
        <f>IFERROR(VLOOKUP(AS228,'Начисление очков 2024'!$G$4:$H$69,2,FALSE),0)</f>
        <v>0</v>
      </c>
      <c r="AU228" s="6" t="s">
        <v>572</v>
      </c>
      <c r="AV228" s="28">
        <f>IFERROR(VLOOKUP(AU228,'Начисление очков 2023'!$V$4:$W$69,2,FALSE),0)</f>
        <v>0</v>
      </c>
      <c r="AW228" s="32" t="s">
        <v>572</v>
      </c>
      <c r="AX228" s="31">
        <f>IFERROR(VLOOKUP(AW228,'Начисление очков 2024'!$Q$4:$R$69,2,FALSE),0)</f>
        <v>0</v>
      </c>
      <c r="AY228" s="6" t="s">
        <v>572</v>
      </c>
      <c r="AZ228" s="28">
        <f>IFERROR(VLOOKUP(AY228,'Начисление очков 2024'!$AA$4:$AB$69,2,FALSE),0)</f>
        <v>0</v>
      </c>
      <c r="BA228" s="32" t="s">
        <v>572</v>
      </c>
      <c r="BB228" s="31">
        <f>ROUND(IFERROR(VLOOKUP(BA228,'Начисление очков 2024'!$G$4:$H$69,2,FALSE),0)/4,0)</f>
        <v>0</v>
      </c>
      <c r="BC228" s="6" t="s">
        <v>572</v>
      </c>
      <c r="BD228" s="28">
        <f>IFERROR(VLOOKUP(BC228,'Начисление очков 2023'!$AA$4:$AB$69,2,FALSE),0)</f>
        <v>0</v>
      </c>
      <c r="BE228" s="32" t="s">
        <v>572</v>
      </c>
      <c r="BF228" s="31">
        <f>IFERROR(VLOOKUP(BE228,'Начисление очков 2024'!$G$4:$H$69,2,FALSE),0)</f>
        <v>0</v>
      </c>
      <c r="BG228" s="6" t="s">
        <v>572</v>
      </c>
      <c r="BH228" s="28">
        <f>IFERROR(VLOOKUP(BG228,'Начисление очков 2024'!$Q$4:$R$69,2,FALSE),0)</f>
        <v>0</v>
      </c>
      <c r="BI228" s="32">
        <v>36</v>
      </c>
      <c r="BJ228" s="31">
        <f>IFERROR(VLOOKUP(BI228,'Начисление очков 2024'!$AA$4:$AB$69,2,FALSE),0)</f>
        <v>1</v>
      </c>
      <c r="BK228" s="6" t="s">
        <v>572</v>
      </c>
      <c r="BL228" s="28">
        <f>IFERROR(VLOOKUP(BK228,'Начисление очков 2023'!$V$4:$W$69,2,FALSE),0)</f>
        <v>0</v>
      </c>
      <c r="BM228" s="32" t="s">
        <v>572</v>
      </c>
      <c r="BN228" s="31">
        <f>ROUND(IFERROR(VLOOKUP(BM228,'Начисление очков 2023'!$L$4:$M$69,2,FALSE),0)/4,0)</f>
        <v>0</v>
      </c>
      <c r="BO228" s="6" t="s">
        <v>572</v>
      </c>
      <c r="BP228" s="28">
        <f>IFERROR(VLOOKUP(BO228,'Начисление очков 2023'!$AA$4:$AB$69,2,FALSE),0)</f>
        <v>0</v>
      </c>
      <c r="BQ228" s="32" t="s">
        <v>572</v>
      </c>
      <c r="BR228" s="31">
        <f>ROUND(IFERROR(VLOOKUP(BQ228,'Начисление очков 2023'!$L$4:$M$69,2,FALSE),0)/4,0)</f>
        <v>0</v>
      </c>
      <c r="BS228" s="6" t="s">
        <v>572</v>
      </c>
      <c r="BT228" s="28">
        <f>IFERROR(VLOOKUP(BS228,'Начисление очков 2023'!$AA$4:$AB$69,2,FALSE),0)</f>
        <v>0</v>
      </c>
      <c r="BU228" s="32" t="s">
        <v>572</v>
      </c>
      <c r="BV228" s="31">
        <f>IFERROR(VLOOKUP(BU228,'Начисление очков 2023'!$L$4:$M$69,2,FALSE),0)</f>
        <v>0</v>
      </c>
      <c r="BW228" s="6" t="s">
        <v>572</v>
      </c>
      <c r="BX228" s="28">
        <f>IFERROR(VLOOKUP(BW228,'Начисление очков 2023'!$AA$4:$AB$69,2,FALSE),0)</f>
        <v>0</v>
      </c>
      <c r="BY228" s="32" t="s">
        <v>572</v>
      </c>
      <c r="BZ228" s="31">
        <f>IFERROR(VLOOKUP(BY228,'Начисление очков 2023'!$AF$4:$AG$69,2,FALSE),0)</f>
        <v>0</v>
      </c>
      <c r="CA228" s="6" t="s">
        <v>572</v>
      </c>
      <c r="CB228" s="28">
        <f>IFERROR(VLOOKUP(CA228,'Начисление очков 2023'!$V$4:$W$69,2,FALSE),0)</f>
        <v>0</v>
      </c>
      <c r="CC228" s="32" t="s">
        <v>572</v>
      </c>
      <c r="CD228" s="31">
        <f>IFERROR(VLOOKUP(CC228,'Начисление очков 2023'!$AA$4:$AB$69,2,FALSE),0)</f>
        <v>0</v>
      </c>
      <c r="CE228" s="47"/>
      <c r="CF228" s="46"/>
      <c r="CG228" s="32" t="s">
        <v>572</v>
      </c>
      <c r="CH228" s="31">
        <f>IFERROR(VLOOKUP(CG228,'Начисление очков 2023'!$AA$4:$AB$69,2,FALSE),0)</f>
        <v>0</v>
      </c>
      <c r="CI228" s="6" t="s">
        <v>572</v>
      </c>
      <c r="CJ228" s="28">
        <f>IFERROR(VLOOKUP(CI228,'Начисление очков 2023_1'!$B$4:$C$117,2,FALSE),0)</f>
        <v>0</v>
      </c>
      <c r="CK228" s="32" t="s">
        <v>572</v>
      </c>
      <c r="CL228" s="31">
        <f>IFERROR(VLOOKUP(CK228,'Начисление очков 2023'!$V$4:$W$69,2,FALSE),0)</f>
        <v>0</v>
      </c>
      <c r="CM228" s="6" t="s">
        <v>572</v>
      </c>
      <c r="CN228" s="28">
        <f>IFERROR(VLOOKUP(CM228,'Начисление очков 2023'!$AF$4:$AG$69,2,FALSE),0)</f>
        <v>0</v>
      </c>
      <c r="CO228" s="32" t="s">
        <v>572</v>
      </c>
      <c r="CP228" s="31">
        <f>IFERROR(VLOOKUP(CO228,'Начисление очков 2023'!$G$4:$H$69,2,FALSE),0)</f>
        <v>0</v>
      </c>
      <c r="CQ228" s="6" t="s">
        <v>572</v>
      </c>
      <c r="CR228" s="28">
        <f>IFERROR(VLOOKUP(CQ228,'Начисление очков 2023'!$AA$4:$AB$69,2,FALSE),0)</f>
        <v>0</v>
      </c>
      <c r="CS228" s="32" t="s">
        <v>572</v>
      </c>
      <c r="CT228" s="31">
        <f>IFERROR(VLOOKUP(CS228,'Начисление очков 2023'!$Q$4:$R$69,2,FALSE),0)</f>
        <v>0</v>
      </c>
      <c r="CU228" s="6" t="s">
        <v>572</v>
      </c>
      <c r="CV228" s="28">
        <f>IFERROR(VLOOKUP(CU228,'Начисление очков 2023'!$AF$4:$AG$69,2,FALSE),0)</f>
        <v>0</v>
      </c>
      <c r="CW228" s="32" t="s">
        <v>572</v>
      </c>
      <c r="CX228" s="31">
        <f>IFERROR(VLOOKUP(CW228,'Начисление очков 2023'!$AA$4:$AB$69,2,FALSE),0)</f>
        <v>0</v>
      </c>
      <c r="CY228" s="6" t="s">
        <v>572</v>
      </c>
      <c r="CZ228" s="28">
        <f>IFERROR(VLOOKUP(CY228,'Начисление очков 2023'!$AA$4:$AB$69,2,FALSE),0)</f>
        <v>0</v>
      </c>
      <c r="DA228" s="32" t="s">
        <v>572</v>
      </c>
      <c r="DB228" s="31">
        <f>IFERROR(VLOOKUP(DA228,'Начисление очков 2023'!$L$4:$M$69,2,FALSE),0)</f>
        <v>0</v>
      </c>
      <c r="DC228" s="6" t="s">
        <v>572</v>
      </c>
      <c r="DD228" s="28">
        <f>IFERROR(VLOOKUP(DC228,'Начисление очков 2023'!$L$4:$M$69,2,FALSE),0)</f>
        <v>0</v>
      </c>
      <c r="DE228" s="32" t="s">
        <v>572</v>
      </c>
      <c r="DF228" s="31">
        <f>IFERROR(VLOOKUP(DE228,'Начисление очков 2023'!$G$4:$H$69,2,FALSE),0)</f>
        <v>0</v>
      </c>
      <c r="DG228" s="6" t="s">
        <v>572</v>
      </c>
      <c r="DH228" s="28">
        <f>IFERROR(VLOOKUP(DG228,'Начисление очков 2023'!$AA$4:$AB$69,2,FALSE),0)</f>
        <v>0</v>
      </c>
      <c r="DI228" s="32" t="s">
        <v>572</v>
      </c>
      <c r="DJ228" s="31">
        <f>IFERROR(VLOOKUP(DI228,'Начисление очков 2023'!$AF$4:$AG$69,2,FALSE),0)</f>
        <v>0</v>
      </c>
      <c r="DK228" s="6" t="s">
        <v>572</v>
      </c>
      <c r="DL228" s="28">
        <f>IFERROR(VLOOKUP(DK228,'Начисление очков 2023'!$V$4:$W$69,2,FALSE),0)</f>
        <v>0</v>
      </c>
      <c r="DM228" s="32" t="s">
        <v>572</v>
      </c>
      <c r="DN228" s="31">
        <f>IFERROR(VLOOKUP(DM228,'Начисление очков 2023'!$Q$4:$R$69,2,FALSE),0)</f>
        <v>0</v>
      </c>
      <c r="DO228" s="6" t="s">
        <v>572</v>
      </c>
      <c r="DP228" s="28">
        <f>IFERROR(VLOOKUP(DO228,'Начисление очков 2023'!$AA$4:$AB$69,2,FALSE),0)</f>
        <v>0</v>
      </c>
      <c r="DQ228" s="32" t="s">
        <v>572</v>
      </c>
      <c r="DR228" s="31">
        <f>IFERROR(VLOOKUP(DQ228,'Начисление очков 2023'!$AA$4:$AB$69,2,FALSE),0)</f>
        <v>0</v>
      </c>
      <c r="DS228" s="6" t="s">
        <v>572</v>
      </c>
      <c r="DT228" s="28">
        <f>IFERROR(VLOOKUP(DS228,'Начисление очков 2023'!$AA$4:$AB$69,2,FALSE),0)</f>
        <v>0</v>
      </c>
      <c r="DU228" s="32" t="s">
        <v>572</v>
      </c>
      <c r="DV228" s="31">
        <f>IFERROR(VLOOKUP(DU228,'Начисление очков 2023'!$AF$4:$AG$69,2,FALSE),0)</f>
        <v>0</v>
      </c>
      <c r="DW228" s="6">
        <v>24</v>
      </c>
      <c r="DX228" s="28">
        <f>IFERROR(VLOOKUP(DW228,'Начисление очков 2023'!$AA$4:$AB$69,2,FALSE),0)</f>
        <v>3</v>
      </c>
      <c r="DY228" s="32" t="s">
        <v>572</v>
      </c>
      <c r="DZ228" s="31">
        <f>IFERROR(VLOOKUP(DY228,'Начисление очков 2023'!$B$4:$C$69,2,FALSE),0)</f>
        <v>0</v>
      </c>
      <c r="EA228" s="6" t="s">
        <v>572</v>
      </c>
      <c r="EB228" s="28">
        <f>IFERROR(VLOOKUP(EA228,'Начисление очков 2023'!$AA$4:$AB$69,2,FALSE),0)</f>
        <v>0</v>
      </c>
      <c r="EC228" s="32" t="s">
        <v>572</v>
      </c>
      <c r="ED228" s="31">
        <f>IFERROR(VLOOKUP(EC228,'Начисление очков 2023'!$V$4:$W$69,2,FALSE),0)</f>
        <v>0</v>
      </c>
      <c r="EE228" s="6" t="s">
        <v>572</v>
      </c>
      <c r="EF228" s="28">
        <f>IFERROR(VLOOKUP(EE228,'Начисление очков 2023'!$AA$4:$AB$69,2,FALSE),0)</f>
        <v>0</v>
      </c>
      <c r="EG228" s="32" t="s">
        <v>572</v>
      </c>
      <c r="EH228" s="31">
        <f>IFERROR(VLOOKUP(EG228,'Начисление очков 2023'!$AA$4:$AB$69,2,FALSE),0)</f>
        <v>0</v>
      </c>
      <c r="EI228" s="6" t="s">
        <v>572</v>
      </c>
      <c r="EJ228" s="28">
        <f>IFERROR(VLOOKUP(EI228,'Начисление очков 2023'!$G$4:$H$69,2,FALSE),0)</f>
        <v>0</v>
      </c>
      <c r="EK228" s="32" t="s">
        <v>572</v>
      </c>
      <c r="EL228" s="31">
        <f>IFERROR(VLOOKUP(EK228,'Начисление очков 2023'!$V$4:$W$69,2,FALSE),0)</f>
        <v>0</v>
      </c>
      <c r="EM228" s="6" t="s">
        <v>572</v>
      </c>
      <c r="EN228" s="28">
        <f>IFERROR(VLOOKUP(EM228,'Начисление очков 2023'!$B$4:$C$101,2,FALSE),0)</f>
        <v>0</v>
      </c>
      <c r="EO228" s="32">
        <v>24</v>
      </c>
      <c r="EP228" s="31">
        <f>IFERROR(VLOOKUP(EO228,'Начисление очков 2023'!$AA$4:$AB$69,2,FALSE),0)</f>
        <v>3</v>
      </c>
      <c r="EQ228" s="6" t="s">
        <v>572</v>
      </c>
      <c r="ER228" s="28">
        <f>IFERROR(VLOOKUP(EQ228,'Начисление очков 2023'!$AF$4:$AG$69,2,FALSE),0)</f>
        <v>0</v>
      </c>
      <c r="ES228" s="32" t="s">
        <v>572</v>
      </c>
      <c r="ET228" s="31">
        <f>IFERROR(VLOOKUP(ES228,'Начисление очков 2023'!$B$4:$C$101,2,FALSE),0)</f>
        <v>0</v>
      </c>
      <c r="EU228" s="6" t="s">
        <v>572</v>
      </c>
      <c r="EV228" s="28">
        <f>IFERROR(VLOOKUP(EU228,'Начисление очков 2023'!$G$4:$H$69,2,FALSE),0)</f>
        <v>0</v>
      </c>
      <c r="EW228" s="32" t="s">
        <v>572</v>
      </c>
      <c r="EX228" s="31">
        <f>IFERROR(VLOOKUP(EW228,'Начисление очков 2023'!$AA$4:$AB$69,2,FALSE),0)</f>
        <v>0</v>
      </c>
      <c r="EY228" s="6" t="s">
        <v>572</v>
      </c>
      <c r="EZ228" s="28">
        <f>IFERROR(VLOOKUP(EY228,'Начисление очков 2023'!$AA$4:$AB$69,2,FALSE),0)</f>
        <v>0</v>
      </c>
      <c r="FA228" s="32" t="s">
        <v>572</v>
      </c>
      <c r="FB228" s="31">
        <f>IFERROR(VLOOKUP(FA228,'Начисление очков 2023'!$L$4:$M$69,2,FALSE),0)</f>
        <v>0</v>
      </c>
      <c r="FC228" s="6">
        <v>16</v>
      </c>
      <c r="FD228" s="28">
        <f>IFERROR(VLOOKUP(FC228,'Начисление очков 2023'!$AF$4:$AG$69,2,FALSE),0)</f>
        <v>4</v>
      </c>
      <c r="FE228" s="32" t="s">
        <v>572</v>
      </c>
      <c r="FF228" s="31">
        <f>IFERROR(VLOOKUP(FE228,'Начисление очков 2023'!$AA$4:$AB$69,2,FALSE),0)</f>
        <v>0</v>
      </c>
      <c r="FG228" s="6" t="s">
        <v>572</v>
      </c>
      <c r="FH228" s="28">
        <f>IFERROR(VLOOKUP(FG228,'Начисление очков 2023'!$G$4:$H$69,2,FALSE),0)</f>
        <v>0</v>
      </c>
      <c r="FI228" s="32">
        <v>24</v>
      </c>
      <c r="FJ228" s="31">
        <f>IFERROR(VLOOKUP(FI228,'Начисление очков 2023'!$AA$4:$AB$69,2,FALSE),0)</f>
        <v>3</v>
      </c>
      <c r="FK228" s="6">
        <v>18</v>
      </c>
      <c r="FL228" s="28">
        <f>IFERROR(VLOOKUP(FK228,'Начисление очков 2023'!$AA$4:$AB$69,2,FALSE),0)</f>
        <v>5</v>
      </c>
      <c r="FM228" s="32">
        <v>16</v>
      </c>
      <c r="FN228" s="31">
        <f>IFERROR(VLOOKUP(FM228,'Начисление очков 2023'!$AA$4:$AB$69,2,FALSE),0)</f>
        <v>7</v>
      </c>
      <c r="FO228" s="6" t="s">
        <v>572</v>
      </c>
      <c r="FP228" s="28">
        <f>IFERROR(VLOOKUP(FO228,'Начисление очков 2023'!$AF$4:$AG$69,2,FALSE),0)</f>
        <v>0</v>
      </c>
      <c r="FQ228" s="109">
        <v>217</v>
      </c>
      <c r="FR228" s="110">
        <v>2</v>
      </c>
      <c r="FS228" s="110"/>
      <c r="FT228" s="109">
        <v>3</v>
      </c>
      <c r="FU228" s="111"/>
      <c r="FV228" s="108">
        <v>26</v>
      </c>
      <c r="FW228" s="106">
        <v>0</v>
      </c>
      <c r="FX228" s="107" t="s">
        <v>563</v>
      </c>
      <c r="FY228" s="108">
        <v>26</v>
      </c>
      <c r="FZ228" s="127" t="s">
        <v>572</v>
      </c>
      <c r="GA228" s="121">
        <f>IFERROR(VLOOKUP(FZ228,'Начисление очков 2023'!$AA$4:$AB$69,2,FALSE),0)</f>
        <v>0</v>
      </c>
    </row>
    <row r="229" spans="1:183" ht="15.95" customHeight="1" x14ac:dyDescent="0.25">
      <c r="A229" s="1"/>
      <c r="B229" s="6" t="str">
        <f>IFERROR(INDEX('Ласт турнир'!$A$1:$A$96,MATCH($D229,'Ласт турнир'!$B$1:$B$96,0)),"")</f>
        <v/>
      </c>
      <c r="D229" s="39" t="s">
        <v>506</v>
      </c>
      <c r="E229" s="40">
        <f>E228+1</f>
        <v>220</v>
      </c>
      <c r="F229" s="59">
        <f>IF(FQ229=0," ",IF(FQ229-E229=0," ",FQ229-E229))</f>
        <v>-2</v>
      </c>
      <c r="G229" s="44"/>
      <c r="H229" s="54">
        <v>3</v>
      </c>
      <c r="I229" s="134"/>
      <c r="J229" s="139">
        <f>AB229+AP229+BB229+BN229+BR229+SUMPRODUCT(LARGE((T229,V229,X229,Z229,AD229,AF229,AH229,AJ229,AL229,AN229,AR229,AT229,AV229,AX229,AZ229,BD229,BF229,BH229,BJ229,BL229,BP229,BT229,BV229,BX229,BZ229,CB229,CD229,CF229,CH229,CJ229,CL229,CN229,CP229,CR229,CT229,CV229,CX229,CZ229,DB229,DD229,DF229,DH229,DJ229,DL229,DN229,DP229,DR229,DT229,DV229,DX229,DZ229,EB229,ED229,EF229,EH229,EJ229,EL229,EN229,EP229,ER229,ET229,EV229,EX229,EZ229,FB229,FD229,FF229,FH229,FJ229,FL229,FN229,FP229),{1,2,3,4,5,6,7,8}))</f>
        <v>25</v>
      </c>
      <c r="K229" s="135">
        <f>J229-FV229</f>
        <v>0</v>
      </c>
      <c r="L229" s="140" t="str">
        <f>IF(SUMIF(S229:FP229,"&lt;0")&lt;&gt;0,SUMIF(S229:FP229,"&lt;0")*(-1)," ")</f>
        <v xml:space="preserve"> </v>
      </c>
      <c r="M229" s="141">
        <f>T229+V229+X229+Z229+AB229+AD229+AF229+AH229+AJ229+AL229+AN229+AP229+AR229+AT229+AV229+AX229+AZ229+BB229+BD229+BF229+BH229+BJ229+BL229+BN229+BP229+BR229+BT229+BV229+BX229+BZ229+CB229+CD229+CF229+CH229+CJ229+CL229+CN229+CP229+CR229+CT229+CV229+CX229+CZ229+DB229+DD229+DF229+DH229+DJ229+DL229+DN229+DP229+DR229+DT229+DV229+DX229+DZ229+EB229+ED229+EF229+EH229+EJ229+EL229+EN229+EP229+ER229+ET229+EV229+EX229+EZ229+FB229+FD229+FF229+FH229+FJ229+FL229+FN229+FP229</f>
        <v>25</v>
      </c>
      <c r="N229" s="135">
        <f>M229-FY229</f>
        <v>0</v>
      </c>
      <c r="O229" s="136">
        <f>ROUNDUP(COUNTIF(S229:FP229,"&gt; 0")/2,0)</f>
        <v>8</v>
      </c>
      <c r="P229" s="142">
        <f>IF(O229=0,"-",IF(O229-R229&gt;8,J229/(8+R229),J229/O229))</f>
        <v>3.125</v>
      </c>
      <c r="Q229" s="145">
        <f>IF(OR(M229=0,O229=0),"-",M229/O229)</f>
        <v>3.125</v>
      </c>
      <c r="R229" s="150">
        <f>+IF(AA229="",0,1)+IF(AO229="",0,1)++IF(BA229="",0,1)+IF(BM229="",0,1)+IF(BQ229="",0,1)</f>
        <v>0</v>
      </c>
      <c r="S229" s="6" t="s">
        <v>572</v>
      </c>
      <c r="T229" s="28">
        <f>IFERROR(VLOOKUP(S229,'Начисление очков 2024'!$AA$4:$AB$69,2,FALSE),0)</f>
        <v>0</v>
      </c>
      <c r="U229" s="32" t="s">
        <v>572</v>
      </c>
      <c r="V229" s="31">
        <f>IFERROR(VLOOKUP(U229,'Начисление очков 2024'!$AA$4:$AB$69,2,FALSE),0)</f>
        <v>0</v>
      </c>
      <c r="W229" s="6" t="s">
        <v>572</v>
      </c>
      <c r="X229" s="28">
        <f>IFERROR(VLOOKUP(W229,'Начисление очков 2024'!$L$4:$M$69,2,FALSE),0)</f>
        <v>0</v>
      </c>
      <c r="Y229" s="32" t="s">
        <v>572</v>
      </c>
      <c r="Z229" s="31">
        <f>IFERROR(VLOOKUP(Y229,'Начисление очков 2024'!$AA$4:$AB$69,2,FALSE),0)</f>
        <v>0</v>
      </c>
      <c r="AA229" s="6" t="s">
        <v>572</v>
      </c>
      <c r="AB229" s="28">
        <f>ROUND(IFERROR(VLOOKUP(AA229,'Начисление очков 2024'!$L$4:$M$69,2,FALSE),0)/4,0)</f>
        <v>0</v>
      </c>
      <c r="AC229" s="32" t="s">
        <v>572</v>
      </c>
      <c r="AD229" s="31">
        <f>IFERROR(VLOOKUP(AC229,'Начисление очков 2024'!$AA$4:$AB$69,2,FALSE),0)</f>
        <v>0</v>
      </c>
      <c r="AE229" s="6" t="s">
        <v>572</v>
      </c>
      <c r="AF229" s="28">
        <f>IFERROR(VLOOKUP(AE229,'Начисление очков 2024'!$AA$4:$AB$69,2,FALSE),0)</f>
        <v>0</v>
      </c>
      <c r="AG229" s="32" t="s">
        <v>572</v>
      </c>
      <c r="AH229" s="31">
        <f>IFERROR(VLOOKUP(AG229,'Начисление очков 2024'!$Q$4:$R$69,2,FALSE),0)</f>
        <v>0</v>
      </c>
      <c r="AI229" s="6" t="s">
        <v>572</v>
      </c>
      <c r="AJ229" s="28">
        <f>IFERROR(VLOOKUP(AI229,'Начисление очков 2024'!$AA$4:$AB$69,2,FALSE),0)</f>
        <v>0</v>
      </c>
      <c r="AK229" s="32" t="s">
        <v>572</v>
      </c>
      <c r="AL229" s="31">
        <f>IFERROR(VLOOKUP(AK229,'Начисление очков 2024'!$AA$4:$AB$69,2,FALSE),0)</f>
        <v>0</v>
      </c>
      <c r="AM229" s="6" t="s">
        <v>572</v>
      </c>
      <c r="AN229" s="28">
        <f>IFERROR(VLOOKUP(AM229,'Начисление очков 2023'!$AF$4:$AG$69,2,FALSE),0)</f>
        <v>0</v>
      </c>
      <c r="AO229" s="32" t="s">
        <v>572</v>
      </c>
      <c r="AP229" s="31">
        <f>ROUND(IFERROR(VLOOKUP(AO229,'Начисление очков 2024'!$G$4:$H$69,2,FALSE),0)/4,0)</f>
        <v>0</v>
      </c>
      <c r="AQ229" s="6" t="s">
        <v>572</v>
      </c>
      <c r="AR229" s="28">
        <f>IFERROR(VLOOKUP(AQ229,'Начисление очков 2024'!$AA$4:$AB$69,2,FALSE),0)</f>
        <v>0</v>
      </c>
      <c r="AS229" s="32" t="s">
        <v>572</v>
      </c>
      <c r="AT229" s="31">
        <f>IFERROR(VLOOKUP(AS229,'Начисление очков 2024'!$G$4:$H$69,2,FALSE),0)</f>
        <v>0</v>
      </c>
      <c r="AU229" s="6" t="s">
        <v>572</v>
      </c>
      <c r="AV229" s="28">
        <f>IFERROR(VLOOKUP(AU229,'Начисление очков 2023'!$V$4:$W$69,2,FALSE),0)</f>
        <v>0</v>
      </c>
      <c r="AW229" s="32" t="s">
        <v>572</v>
      </c>
      <c r="AX229" s="31">
        <f>IFERROR(VLOOKUP(AW229,'Начисление очков 2024'!$Q$4:$R$69,2,FALSE),0)</f>
        <v>0</v>
      </c>
      <c r="AY229" s="6" t="s">
        <v>572</v>
      </c>
      <c r="AZ229" s="28">
        <f>IFERROR(VLOOKUP(AY229,'Начисление очков 2024'!$AA$4:$AB$69,2,FALSE),0)</f>
        <v>0</v>
      </c>
      <c r="BA229" s="32" t="s">
        <v>572</v>
      </c>
      <c r="BB229" s="31">
        <f>ROUND(IFERROR(VLOOKUP(BA229,'Начисление очков 2024'!$G$4:$H$69,2,FALSE),0)/4,0)</f>
        <v>0</v>
      </c>
      <c r="BC229" s="6" t="s">
        <v>572</v>
      </c>
      <c r="BD229" s="28">
        <f>IFERROR(VLOOKUP(BC229,'Начисление очков 2023'!$AA$4:$AB$69,2,FALSE),0)</f>
        <v>0</v>
      </c>
      <c r="BE229" s="32" t="s">
        <v>572</v>
      </c>
      <c r="BF229" s="31">
        <f>IFERROR(VLOOKUP(BE229,'Начисление очков 2024'!$G$4:$H$69,2,FALSE),0)</f>
        <v>0</v>
      </c>
      <c r="BG229" s="6" t="s">
        <v>572</v>
      </c>
      <c r="BH229" s="28">
        <f>IFERROR(VLOOKUP(BG229,'Начисление очков 2024'!$Q$4:$R$69,2,FALSE),0)</f>
        <v>0</v>
      </c>
      <c r="BI229" s="32" t="s">
        <v>572</v>
      </c>
      <c r="BJ229" s="31">
        <f>IFERROR(VLOOKUP(BI229,'Начисление очков 2024'!$AA$4:$AB$69,2,FALSE),0)</f>
        <v>0</v>
      </c>
      <c r="BK229" s="6" t="s">
        <v>572</v>
      </c>
      <c r="BL229" s="28">
        <f>IFERROR(VLOOKUP(BK229,'Начисление очков 2023'!$V$4:$W$69,2,FALSE),0)</f>
        <v>0</v>
      </c>
      <c r="BM229" s="32" t="s">
        <v>572</v>
      </c>
      <c r="BN229" s="31">
        <f>ROUND(IFERROR(VLOOKUP(BM229,'Начисление очков 2023'!$L$4:$M$69,2,FALSE),0)/4,0)</f>
        <v>0</v>
      </c>
      <c r="BO229" s="6" t="s">
        <v>572</v>
      </c>
      <c r="BP229" s="28">
        <f>IFERROR(VLOOKUP(BO229,'Начисление очков 2023'!$AA$4:$AB$69,2,FALSE),0)</f>
        <v>0</v>
      </c>
      <c r="BQ229" s="32" t="s">
        <v>572</v>
      </c>
      <c r="BR229" s="31">
        <f>ROUND(IFERROR(VLOOKUP(BQ229,'Начисление очков 2023'!$L$4:$M$69,2,FALSE),0)/4,0)</f>
        <v>0</v>
      </c>
      <c r="BS229" s="6" t="s">
        <v>572</v>
      </c>
      <c r="BT229" s="28">
        <f>IFERROR(VLOOKUP(BS229,'Начисление очков 2023'!$AA$4:$AB$69,2,FALSE),0)</f>
        <v>0</v>
      </c>
      <c r="BU229" s="32" t="s">
        <v>572</v>
      </c>
      <c r="BV229" s="31">
        <f>IFERROR(VLOOKUP(BU229,'Начисление очков 2023'!$L$4:$M$69,2,FALSE),0)</f>
        <v>0</v>
      </c>
      <c r="BW229" s="6">
        <v>24</v>
      </c>
      <c r="BX229" s="28">
        <f>IFERROR(VLOOKUP(BW229,'Начисление очков 2023'!$AA$4:$AB$69,2,FALSE),0)</f>
        <v>3</v>
      </c>
      <c r="BY229" s="32">
        <v>12</v>
      </c>
      <c r="BZ229" s="31">
        <f>IFERROR(VLOOKUP(BY229,'Начисление очков 2023'!$AF$4:$AG$69,2,FALSE),0)</f>
        <v>5</v>
      </c>
      <c r="CA229" s="6" t="s">
        <v>572</v>
      </c>
      <c r="CB229" s="28">
        <f>IFERROR(VLOOKUP(CA229,'Начисление очков 2023'!$V$4:$W$69,2,FALSE),0)</f>
        <v>0</v>
      </c>
      <c r="CC229" s="32" t="s">
        <v>572</v>
      </c>
      <c r="CD229" s="31">
        <f>IFERROR(VLOOKUP(CC229,'Начисление очков 2023'!$AA$4:$AB$69,2,FALSE),0)</f>
        <v>0</v>
      </c>
      <c r="CE229" s="47"/>
      <c r="CF229" s="46"/>
      <c r="CG229" s="32" t="s">
        <v>572</v>
      </c>
      <c r="CH229" s="31">
        <f>IFERROR(VLOOKUP(CG229,'Начисление очков 2023'!$AA$4:$AB$69,2,FALSE),0)</f>
        <v>0</v>
      </c>
      <c r="CI229" s="6" t="s">
        <v>572</v>
      </c>
      <c r="CJ229" s="28">
        <f>IFERROR(VLOOKUP(CI229,'Начисление очков 2023_1'!$B$4:$C$117,2,FALSE),0)</f>
        <v>0</v>
      </c>
      <c r="CK229" s="32" t="s">
        <v>572</v>
      </c>
      <c r="CL229" s="31">
        <f>IFERROR(VLOOKUP(CK229,'Начисление очков 2023'!$V$4:$W$69,2,FALSE),0)</f>
        <v>0</v>
      </c>
      <c r="CM229" s="6" t="s">
        <v>572</v>
      </c>
      <c r="CN229" s="28">
        <f>IFERROR(VLOOKUP(CM229,'Начисление очков 2023'!$AF$4:$AG$69,2,FALSE),0)</f>
        <v>0</v>
      </c>
      <c r="CO229" s="32" t="s">
        <v>572</v>
      </c>
      <c r="CP229" s="31">
        <f>IFERROR(VLOOKUP(CO229,'Начисление очков 2023'!$G$4:$H$69,2,FALSE),0)</f>
        <v>0</v>
      </c>
      <c r="CQ229" s="6" t="s">
        <v>572</v>
      </c>
      <c r="CR229" s="28">
        <f>IFERROR(VLOOKUP(CQ229,'Начисление очков 2023'!$AA$4:$AB$69,2,FALSE),0)</f>
        <v>0</v>
      </c>
      <c r="CS229" s="32" t="s">
        <v>572</v>
      </c>
      <c r="CT229" s="31">
        <f>IFERROR(VLOOKUP(CS229,'Начисление очков 2023'!$Q$4:$R$69,2,FALSE),0)</f>
        <v>0</v>
      </c>
      <c r="CU229" s="6" t="s">
        <v>572</v>
      </c>
      <c r="CV229" s="28">
        <f>IFERROR(VLOOKUP(CU229,'Начисление очков 2023'!$AF$4:$AG$69,2,FALSE),0)</f>
        <v>0</v>
      </c>
      <c r="CW229" s="32" t="s">
        <v>572</v>
      </c>
      <c r="CX229" s="31">
        <f>IFERROR(VLOOKUP(CW229,'Начисление очков 2023'!$AA$4:$AB$69,2,FALSE),0)</f>
        <v>0</v>
      </c>
      <c r="CY229" s="6" t="s">
        <v>572</v>
      </c>
      <c r="CZ229" s="28">
        <f>IFERROR(VLOOKUP(CY229,'Начисление очков 2023'!$AA$4:$AB$69,2,FALSE),0)</f>
        <v>0</v>
      </c>
      <c r="DA229" s="32" t="s">
        <v>572</v>
      </c>
      <c r="DB229" s="31">
        <f>IFERROR(VLOOKUP(DA229,'Начисление очков 2023'!$L$4:$M$69,2,FALSE),0)</f>
        <v>0</v>
      </c>
      <c r="DC229" s="6" t="s">
        <v>572</v>
      </c>
      <c r="DD229" s="28">
        <f>IFERROR(VLOOKUP(DC229,'Начисление очков 2023'!$L$4:$M$69,2,FALSE),0)</f>
        <v>0</v>
      </c>
      <c r="DE229" s="32" t="s">
        <v>572</v>
      </c>
      <c r="DF229" s="31">
        <f>IFERROR(VLOOKUP(DE229,'Начисление очков 2023'!$G$4:$H$69,2,FALSE),0)</f>
        <v>0</v>
      </c>
      <c r="DG229" s="6" t="s">
        <v>572</v>
      </c>
      <c r="DH229" s="28">
        <f>IFERROR(VLOOKUP(DG229,'Начисление очков 2023'!$AA$4:$AB$69,2,FALSE),0)</f>
        <v>0</v>
      </c>
      <c r="DI229" s="32" t="s">
        <v>572</v>
      </c>
      <c r="DJ229" s="31">
        <f>IFERROR(VLOOKUP(DI229,'Начисление очков 2023'!$AF$4:$AG$69,2,FALSE),0)</f>
        <v>0</v>
      </c>
      <c r="DK229" s="6" t="s">
        <v>572</v>
      </c>
      <c r="DL229" s="28">
        <f>IFERROR(VLOOKUP(DK229,'Начисление очков 2023'!$V$4:$W$69,2,FALSE),0)</f>
        <v>0</v>
      </c>
      <c r="DM229" s="32" t="s">
        <v>572</v>
      </c>
      <c r="DN229" s="31">
        <f>IFERROR(VLOOKUP(DM229,'Начисление очков 2023'!$Q$4:$R$69,2,FALSE),0)</f>
        <v>0</v>
      </c>
      <c r="DO229" s="6" t="s">
        <v>572</v>
      </c>
      <c r="DP229" s="28">
        <f>IFERROR(VLOOKUP(DO229,'Начисление очков 2023'!$AA$4:$AB$69,2,FALSE),0)</f>
        <v>0</v>
      </c>
      <c r="DQ229" s="32" t="s">
        <v>572</v>
      </c>
      <c r="DR229" s="31">
        <f>IFERROR(VLOOKUP(DQ229,'Начисление очков 2023'!$AA$4:$AB$69,2,FALSE),0)</f>
        <v>0</v>
      </c>
      <c r="DS229" s="6" t="s">
        <v>572</v>
      </c>
      <c r="DT229" s="28">
        <f>IFERROR(VLOOKUP(DS229,'Начисление очков 2023'!$AA$4:$AB$69,2,FALSE),0)</f>
        <v>0</v>
      </c>
      <c r="DU229" s="32" t="s">
        <v>572</v>
      </c>
      <c r="DV229" s="31">
        <f>IFERROR(VLOOKUP(DU229,'Начисление очков 2023'!$AF$4:$AG$69,2,FALSE),0)</f>
        <v>0</v>
      </c>
      <c r="DW229" s="6" t="s">
        <v>572</v>
      </c>
      <c r="DX229" s="28">
        <f>IFERROR(VLOOKUP(DW229,'Начисление очков 2023'!$AA$4:$AB$69,2,FALSE),0)</f>
        <v>0</v>
      </c>
      <c r="DY229" s="32" t="s">
        <v>572</v>
      </c>
      <c r="DZ229" s="31">
        <f>IFERROR(VLOOKUP(DY229,'Начисление очков 2023'!$B$4:$C$69,2,FALSE),0)</f>
        <v>0</v>
      </c>
      <c r="EA229" s="6" t="s">
        <v>572</v>
      </c>
      <c r="EB229" s="28">
        <f>IFERROR(VLOOKUP(EA229,'Начисление очков 2023'!$AA$4:$AB$69,2,FALSE),0)</f>
        <v>0</v>
      </c>
      <c r="EC229" s="32" t="s">
        <v>572</v>
      </c>
      <c r="ED229" s="31">
        <f>IFERROR(VLOOKUP(EC229,'Начисление очков 2023'!$V$4:$W$69,2,FALSE),0)</f>
        <v>0</v>
      </c>
      <c r="EE229" s="6" t="s">
        <v>572</v>
      </c>
      <c r="EF229" s="28">
        <f>IFERROR(VLOOKUP(EE229,'Начисление очков 2023'!$AA$4:$AB$69,2,FALSE),0)</f>
        <v>0</v>
      </c>
      <c r="EG229" s="32" t="s">
        <v>572</v>
      </c>
      <c r="EH229" s="31">
        <f>IFERROR(VLOOKUP(EG229,'Начисление очков 2023'!$AA$4:$AB$69,2,FALSE),0)</f>
        <v>0</v>
      </c>
      <c r="EI229" s="6" t="s">
        <v>572</v>
      </c>
      <c r="EJ229" s="28">
        <f>IFERROR(VLOOKUP(EI229,'Начисление очков 2023'!$G$4:$H$69,2,FALSE),0)</f>
        <v>0</v>
      </c>
      <c r="EK229" s="32" t="s">
        <v>572</v>
      </c>
      <c r="EL229" s="31">
        <f>IFERROR(VLOOKUP(EK229,'Начисление очков 2023'!$V$4:$W$69,2,FALSE),0)</f>
        <v>0</v>
      </c>
      <c r="EM229" s="6" t="s">
        <v>572</v>
      </c>
      <c r="EN229" s="28">
        <f>IFERROR(VLOOKUP(EM229,'Начисление очков 2023'!$B$4:$C$101,2,FALSE),0)</f>
        <v>0</v>
      </c>
      <c r="EO229" s="32">
        <v>32</v>
      </c>
      <c r="EP229" s="31">
        <f>IFERROR(VLOOKUP(EO229,'Начисление очков 2023'!$AA$4:$AB$69,2,FALSE),0)</f>
        <v>2</v>
      </c>
      <c r="EQ229" s="6">
        <v>8</v>
      </c>
      <c r="ER229" s="28">
        <f>IFERROR(VLOOKUP(EQ229,'Начисление очков 2023'!$AF$4:$AG$69,2,FALSE),0)</f>
        <v>7</v>
      </c>
      <c r="ES229" s="32" t="s">
        <v>572</v>
      </c>
      <c r="ET229" s="31">
        <f>IFERROR(VLOOKUP(ES229,'Начисление очков 2023'!$B$4:$C$101,2,FALSE),0)</f>
        <v>0</v>
      </c>
      <c r="EU229" s="6" t="s">
        <v>572</v>
      </c>
      <c r="EV229" s="28">
        <f>IFERROR(VLOOKUP(EU229,'Начисление очков 2023'!$G$4:$H$69,2,FALSE),0)</f>
        <v>0</v>
      </c>
      <c r="EW229" s="32">
        <v>32</v>
      </c>
      <c r="EX229" s="31">
        <f>IFERROR(VLOOKUP(EW229,'Начисление очков 2023'!$AA$4:$AB$69,2,FALSE),0)</f>
        <v>2</v>
      </c>
      <c r="EY229" s="6">
        <v>32</v>
      </c>
      <c r="EZ229" s="28">
        <f>IFERROR(VLOOKUP(EY229,'Начисление очков 2023'!$AA$4:$AB$69,2,FALSE),0)</f>
        <v>2</v>
      </c>
      <c r="FA229" s="32" t="s">
        <v>572</v>
      </c>
      <c r="FB229" s="31">
        <f>IFERROR(VLOOKUP(FA229,'Начисление очков 2023'!$L$4:$M$69,2,FALSE),0)</f>
        <v>0</v>
      </c>
      <c r="FC229" s="6">
        <v>32</v>
      </c>
      <c r="FD229" s="28">
        <f>IFERROR(VLOOKUP(FC229,'Начисление очков 2023'!$AF$4:$AG$69,2,FALSE),0)</f>
        <v>1</v>
      </c>
      <c r="FE229" s="32" t="s">
        <v>572</v>
      </c>
      <c r="FF229" s="31">
        <f>IFERROR(VLOOKUP(FE229,'Начисление очков 2023'!$AA$4:$AB$69,2,FALSE),0)</f>
        <v>0</v>
      </c>
      <c r="FG229" s="6" t="s">
        <v>572</v>
      </c>
      <c r="FH229" s="28">
        <f>IFERROR(VLOOKUP(FG229,'Начисление очков 2023'!$G$4:$H$69,2,FALSE),0)</f>
        <v>0</v>
      </c>
      <c r="FI229" s="32" t="s">
        <v>572</v>
      </c>
      <c r="FJ229" s="31">
        <f>IFERROR(VLOOKUP(FI229,'Начисление очков 2023'!$AA$4:$AB$69,2,FALSE),0)</f>
        <v>0</v>
      </c>
      <c r="FK229" s="6" t="s">
        <v>572</v>
      </c>
      <c r="FL229" s="28">
        <f>IFERROR(VLOOKUP(FK229,'Начисление очков 2023'!$AA$4:$AB$69,2,FALSE),0)</f>
        <v>0</v>
      </c>
      <c r="FM229" s="32" t="s">
        <v>572</v>
      </c>
      <c r="FN229" s="31">
        <f>IFERROR(VLOOKUP(FM229,'Начисление очков 2023'!$AA$4:$AB$69,2,FALSE),0)</f>
        <v>0</v>
      </c>
      <c r="FO229" s="6">
        <v>18</v>
      </c>
      <c r="FP229" s="28">
        <f>IFERROR(VLOOKUP(FO229,'Начисление очков 2023'!$AF$4:$AG$69,2,FALSE),0)</f>
        <v>3</v>
      </c>
      <c r="FQ229" s="109">
        <v>218</v>
      </c>
      <c r="FR229" s="110">
        <v>-2</v>
      </c>
      <c r="FS229" s="110"/>
      <c r="FT229" s="109">
        <v>3</v>
      </c>
      <c r="FU229" s="111"/>
      <c r="FV229" s="108">
        <v>25</v>
      </c>
      <c r="FW229" s="106">
        <v>-2</v>
      </c>
      <c r="FX229" s="107" t="s">
        <v>563</v>
      </c>
      <c r="FY229" s="108">
        <v>25</v>
      </c>
      <c r="FZ229" s="127" t="s">
        <v>572</v>
      </c>
      <c r="GA229" s="121">
        <f>IFERROR(VLOOKUP(FZ229,'Начисление очков 2023'!$AA$4:$AB$69,2,FALSE),0)</f>
        <v>0</v>
      </c>
    </row>
    <row r="230" spans="1:183" ht="15.95" customHeight="1" x14ac:dyDescent="0.25">
      <c r="A230" s="1"/>
      <c r="B230" s="6" t="str">
        <f>IFERROR(INDEX('Ласт турнир'!$A$1:$A$96,MATCH($D230,'Ласт турнир'!$B$1:$B$96,0)),"")</f>
        <v/>
      </c>
      <c r="C230" s="1"/>
      <c r="D230" s="39" t="s">
        <v>736</v>
      </c>
      <c r="E230" s="40">
        <f>E229+1</f>
        <v>221</v>
      </c>
      <c r="F230" s="59">
        <f>IF(FQ230=0," ",IF(FQ230-E230=0," ",FQ230-E230))</f>
        <v>10</v>
      </c>
      <c r="G230" s="44"/>
      <c r="H230" s="54">
        <v>3</v>
      </c>
      <c r="I230" s="134"/>
      <c r="J230" s="139">
        <f>AB230+AP230+BB230+BN230+BR230+SUMPRODUCT(LARGE((T230,V230,X230,Z230,AD230,AF230,AH230,AJ230,AL230,AN230,AR230,AT230,AV230,AX230,AZ230,BD230,BF230,BH230,BJ230,BL230,BP230,BT230,BV230,BX230,BZ230,CB230,CD230,CF230,CH230,CJ230,CL230,CN230,CP230,CR230,CT230,CV230,CX230,CZ230,DB230,DD230,DF230,DH230,DJ230,DL230,DN230,DP230,DR230,DT230,DV230,DX230,DZ230,EB230,ED230,EF230,EH230,EJ230,EL230,EN230,EP230,ER230,ET230,EV230,EX230,EZ230,FB230,FD230,FF230,FH230,FJ230,FL230,FN230,FP230),{1,2,3,4,5,6,7,8}))</f>
        <v>24</v>
      </c>
      <c r="K230" s="135">
        <f>J230-FV230</f>
        <v>4</v>
      </c>
      <c r="L230" s="140" t="str">
        <f>IF(SUMIF(S230:FP230,"&lt;0")&lt;&gt;0,SUMIF(S230:FP230,"&lt;0")*(-1)," ")</f>
        <v xml:space="preserve"> </v>
      </c>
      <c r="M230" s="141">
        <f>T230+V230+X230+Z230+AB230+AD230+AF230+AH230+AJ230+AL230+AN230+AP230+AR230+AT230+AV230+AX230+AZ230+BB230+BD230+BF230+BH230+BJ230+BL230+BN230+BP230+BR230+BT230+BV230+BX230+BZ230+CB230+CD230+CF230+CH230+CJ230+CL230+CN230+CP230+CR230+CT230+CV230+CX230+CZ230+DB230+DD230+DF230+DH230+DJ230+DL230+DN230+DP230+DR230+DT230+DV230+DX230+DZ230+EB230+ED230+EF230+EH230+EJ230+EL230+EN230+EP230+ER230+ET230+EV230+EX230+EZ230+FB230+FD230+FF230+FH230+FJ230+FL230+FN230+FP230</f>
        <v>24</v>
      </c>
      <c r="N230" s="135">
        <f>M230-FY230</f>
        <v>4</v>
      </c>
      <c r="O230" s="136">
        <f>ROUNDUP(COUNTIF(S230:FP230,"&gt; 0")/2,0)</f>
        <v>5</v>
      </c>
      <c r="P230" s="142">
        <f>IF(O230=0,"-",IF(O230-R230&gt;8,J230/(8+R230),J230/O230))</f>
        <v>4.8</v>
      </c>
      <c r="Q230" s="145">
        <f>IF(OR(M230=0,O230=0),"-",M230/O230)</f>
        <v>4.8</v>
      </c>
      <c r="R230" s="150">
        <f>+IF(AA230="",0,1)+IF(AO230="",0,1)++IF(BA230="",0,1)+IF(BM230="",0,1)+IF(BQ230="",0,1)</f>
        <v>0</v>
      </c>
      <c r="S230" s="6">
        <v>20</v>
      </c>
      <c r="T230" s="28">
        <f>IFERROR(VLOOKUP(S230,'Начисление очков 2024'!$AA$4:$AB$69,2,FALSE),0)</f>
        <v>4</v>
      </c>
      <c r="U230" s="32" t="s">
        <v>572</v>
      </c>
      <c r="V230" s="31">
        <f>IFERROR(VLOOKUP(U230,'Начисление очков 2024'!$AA$4:$AB$69,2,FALSE),0)</f>
        <v>0</v>
      </c>
      <c r="W230" s="6" t="s">
        <v>572</v>
      </c>
      <c r="X230" s="28">
        <f>IFERROR(VLOOKUP(W230,'Начисление очков 2024'!$L$4:$M$69,2,FALSE),0)</f>
        <v>0</v>
      </c>
      <c r="Y230" s="32" t="s">
        <v>572</v>
      </c>
      <c r="Z230" s="31">
        <f>IFERROR(VLOOKUP(Y230,'Начисление очков 2024'!$AA$4:$AB$69,2,FALSE),0)</f>
        <v>0</v>
      </c>
      <c r="AA230" s="6" t="s">
        <v>572</v>
      </c>
      <c r="AB230" s="28">
        <f>ROUND(IFERROR(VLOOKUP(AA230,'Начисление очков 2024'!$L$4:$M$69,2,FALSE),0)/4,0)</f>
        <v>0</v>
      </c>
      <c r="AC230" s="32">
        <v>20</v>
      </c>
      <c r="AD230" s="31">
        <f>IFERROR(VLOOKUP(AC230,'Начисление очков 2024'!$AA$4:$AB$69,2,FALSE),0)</f>
        <v>4</v>
      </c>
      <c r="AE230" s="6">
        <v>16</v>
      </c>
      <c r="AF230" s="28">
        <f>IFERROR(VLOOKUP(AE230,'Начисление очков 2024'!$AA$4:$AB$69,2,FALSE),0)</f>
        <v>7</v>
      </c>
      <c r="AG230" s="32">
        <v>48</v>
      </c>
      <c r="AH230" s="31">
        <f>IFERROR(VLOOKUP(AG230,'Начисление очков 2024'!$Q$4:$R$69,2,FALSE),0)</f>
        <v>3</v>
      </c>
      <c r="AI230" s="6" t="s">
        <v>572</v>
      </c>
      <c r="AJ230" s="28">
        <f>IFERROR(VLOOKUP(AI230,'Начисление очков 2024'!$AA$4:$AB$69,2,FALSE),0)</f>
        <v>0</v>
      </c>
      <c r="AK230" s="32" t="s">
        <v>572</v>
      </c>
      <c r="AL230" s="31">
        <f>IFERROR(VLOOKUP(AK230,'Начисление очков 2024'!$AA$4:$AB$69,2,FALSE),0)</f>
        <v>0</v>
      </c>
      <c r="AM230" s="6" t="s">
        <v>572</v>
      </c>
      <c r="AN230" s="28">
        <f>IFERROR(VLOOKUP(AM230,'Начисление очков 2023'!$AF$4:$AG$69,2,FALSE),0)</f>
        <v>0</v>
      </c>
      <c r="AO230" s="32" t="s">
        <v>572</v>
      </c>
      <c r="AP230" s="31">
        <f>ROUND(IFERROR(VLOOKUP(AO230,'Начисление очков 2024'!$G$4:$H$69,2,FALSE),0)/4,0)</f>
        <v>0</v>
      </c>
      <c r="AQ230" s="6" t="s">
        <v>572</v>
      </c>
      <c r="AR230" s="28">
        <f>IFERROR(VLOOKUP(AQ230,'Начисление очков 2024'!$AA$4:$AB$69,2,FALSE),0)</f>
        <v>0</v>
      </c>
      <c r="AS230" s="32" t="s">
        <v>572</v>
      </c>
      <c r="AT230" s="31">
        <f>IFERROR(VLOOKUP(AS230,'Начисление очков 2024'!$G$4:$H$69,2,FALSE),0)</f>
        <v>0</v>
      </c>
      <c r="AU230" s="6" t="s">
        <v>572</v>
      </c>
      <c r="AV230" s="28">
        <f>IFERROR(VLOOKUP(AU230,'Начисление очков 2023'!$V$4:$W$69,2,FALSE),0)</f>
        <v>0</v>
      </c>
      <c r="AW230" s="32" t="s">
        <v>572</v>
      </c>
      <c r="AX230" s="31">
        <f>IFERROR(VLOOKUP(AW230,'Начисление очков 2024'!$Q$4:$R$69,2,FALSE),0)</f>
        <v>0</v>
      </c>
      <c r="AY230" s="6" t="s">
        <v>572</v>
      </c>
      <c r="AZ230" s="28">
        <f>IFERROR(VLOOKUP(AY230,'Начисление очков 2024'!$AA$4:$AB$69,2,FALSE),0)</f>
        <v>0</v>
      </c>
      <c r="BA230" s="32" t="s">
        <v>572</v>
      </c>
      <c r="BB230" s="31">
        <f>ROUND(IFERROR(VLOOKUP(BA230,'Начисление очков 2024'!$G$4:$H$69,2,FALSE),0)/4,0)</f>
        <v>0</v>
      </c>
      <c r="BC230" s="6" t="s">
        <v>572</v>
      </c>
      <c r="BD230" s="28">
        <f>IFERROR(VLOOKUP(BC230,'Начисление очков 2023'!$AA$4:$AB$69,2,FALSE),0)</f>
        <v>0</v>
      </c>
      <c r="BE230" s="32" t="s">
        <v>572</v>
      </c>
      <c r="BF230" s="31">
        <f>IFERROR(VLOOKUP(BE230,'Начисление очков 2024'!$G$4:$H$69,2,FALSE),0)</f>
        <v>0</v>
      </c>
      <c r="BG230" s="6" t="s">
        <v>572</v>
      </c>
      <c r="BH230" s="28">
        <f>IFERROR(VLOOKUP(BG230,'Начисление очков 2024'!$Q$4:$R$69,2,FALSE),0)</f>
        <v>0</v>
      </c>
      <c r="BI230" s="32" t="s">
        <v>572</v>
      </c>
      <c r="BJ230" s="31">
        <f>IFERROR(VLOOKUP(BI230,'Начисление очков 2024'!$AA$4:$AB$69,2,FALSE),0)</f>
        <v>0</v>
      </c>
      <c r="BK230" s="6" t="s">
        <v>572</v>
      </c>
      <c r="BL230" s="28">
        <f>IFERROR(VLOOKUP(BK230,'Начисление очков 2023'!$V$4:$W$69,2,FALSE),0)</f>
        <v>0</v>
      </c>
      <c r="BM230" s="32" t="s">
        <v>572</v>
      </c>
      <c r="BN230" s="31">
        <f>ROUND(IFERROR(VLOOKUP(BM230,'Начисление очков 2023'!$L$4:$M$69,2,FALSE),0)/4,0)</f>
        <v>0</v>
      </c>
      <c r="BO230" s="6" t="s">
        <v>572</v>
      </c>
      <c r="BP230" s="28">
        <f>IFERROR(VLOOKUP(BO230,'Начисление очков 2023'!$AA$4:$AB$69,2,FALSE),0)</f>
        <v>0</v>
      </c>
      <c r="BQ230" s="32" t="s">
        <v>572</v>
      </c>
      <c r="BR230" s="31">
        <f>ROUND(IFERROR(VLOOKUP(BQ230,'Начисление очков 2023'!$L$4:$M$69,2,FALSE),0)/4,0)</f>
        <v>0</v>
      </c>
      <c r="BS230" s="6" t="s">
        <v>572</v>
      </c>
      <c r="BT230" s="28">
        <f>IFERROR(VLOOKUP(BS230,'Начисление очков 2023'!$AA$4:$AB$69,2,FALSE),0)</f>
        <v>0</v>
      </c>
      <c r="BU230" s="32" t="s">
        <v>572</v>
      </c>
      <c r="BV230" s="31">
        <f>IFERROR(VLOOKUP(BU230,'Начисление очков 2023'!$L$4:$M$69,2,FALSE),0)</f>
        <v>0</v>
      </c>
      <c r="BW230" s="6" t="s">
        <v>572</v>
      </c>
      <c r="BX230" s="28">
        <f>IFERROR(VLOOKUP(BW230,'Начисление очков 2023'!$AA$4:$AB$69,2,FALSE),0)</f>
        <v>0</v>
      </c>
      <c r="BY230" s="32" t="s">
        <v>572</v>
      </c>
      <c r="BZ230" s="31">
        <f>IFERROR(VLOOKUP(BY230,'Начисление очков 2023'!$AF$4:$AG$69,2,FALSE),0)</f>
        <v>0</v>
      </c>
      <c r="CA230" s="6" t="s">
        <v>572</v>
      </c>
      <c r="CB230" s="28">
        <f>IFERROR(VLOOKUP(CA230,'Начисление очков 2023'!$V$4:$W$69,2,FALSE),0)</f>
        <v>0</v>
      </c>
      <c r="CC230" s="32" t="s">
        <v>572</v>
      </c>
      <c r="CD230" s="31">
        <f>IFERROR(VLOOKUP(CC230,'Начисление очков 2023'!$AA$4:$AB$69,2,FALSE),0)</f>
        <v>0</v>
      </c>
      <c r="CE230" s="47"/>
      <c r="CF230" s="46"/>
      <c r="CG230" s="32">
        <v>17</v>
      </c>
      <c r="CH230" s="31">
        <f>IFERROR(VLOOKUP(CG230,'Начисление очков 2023'!$AA$4:$AB$69,2,FALSE),0)</f>
        <v>6</v>
      </c>
      <c r="CI230" s="6" t="s">
        <v>572</v>
      </c>
      <c r="CJ230" s="28">
        <f>IFERROR(VLOOKUP(CI230,'Начисление очков 2023_1'!$B$4:$C$117,2,FALSE),0)</f>
        <v>0</v>
      </c>
      <c r="CK230" s="32" t="s">
        <v>572</v>
      </c>
      <c r="CL230" s="31">
        <f>IFERROR(VLOOKUP(CK230,'Начисление очков 2023'!$V$4:$W$69,2,FALSE),0)</f>
        <v>0</v>
      </c>
      <c r="CM230" s="6" t="s">
        <v>572</v>
      </c>
      <c r="CN230" s="28">
        <f>IFERROR(VLOOKUP(CM230,'Начисление очков 2023'!$AF$4:$AG$69,2,FALSE),0)</f>
        <v>0</v>
      </c>
      <c r="CO230" s="32" t="s">
        <v>572</v>
      </c>
      <c r="CP230" s="31">
        <f>IFERROR(VLOOKUP(CO230,'Начисление очков 2023'!$G$4:$H$69,2,FALSE),0)</f>
        <v>0</v>
      </c>
      <c r="CQ230" s="6" t="s">
        <v>572</v>
      </c>
      <c r="CR230" s="28">
        <f>IFERROR(VLOOKUP(CQ230,'Начисление очков 2023'!$AA$4:$AB$69,2,FALSE),0)</f>
        <v>0</v>
      </c>
      <c r="CS230" s="32" t="s">
        <v>572</v>
      </c>
      <c r="CT230" s="31">
        <f>IFERROR(VLOOKUP(CS230,'Начисление очков 2023'!$Q$4:$R$69,2,FALSE),0)</f>
        <v>0</v>
      </c>
      <c r="CU230" s="6" t="s">
        <v>572</v>
      </c>
      <c r="CV230" s="28">
        <f>IFERROR(VLOOKUP(CU230,'Начисление очков 2023'!$AF$4:$AG$69,2,FALSE),0)</f>
        <v>0</v>
      </c>
      <c r="CW230" s="32" t="s">
        <v>572</v>
      </c>
      <c r="CX230" s="31">
        <f>IFERROR(VLOOKUP(CW230,'Начисление очков 2023'!$AA$4:$AB$69,2,FALSE),0)</f>
        <v>0</v>
      </c>
      <c r="CY230" s="6" t="s">
        <v>572</v>
      </c>
      <c r="CZ230" s="28">
        <f>IFERROR(VLOOKUP(CY230,'Начисление очков 2023'!$AA$4:$AB$69,2,FALSE),0)</f>
        <v>0</v>
      </c>
      <c r="DA230" s="32" t="s">
        <v>572</v>
      </c>
      <c r="DB230" s="31">
        <f>IFERROR(VLOOKUP(DA230,'Начисление очков 2023'!$L$4:$M$69,2,FALSE),0)</f>
        <v>0</v>
      </c>
      <c r="DC230" s="6" t="s">
        <v>572</v>
      </c>
      <c r="DD230" s="28">
        <f>IFERROR(VLOOKUP(DC230,'Начисление очков 2023'!$L$4:$M$69,2,FALSE),0)</f>
        <v>0</v>
      </c>
      <c r="DE230" s="32" t="s">
        <v>572</v>
      </c>
      <c r="DF230" s="31">
        <f>IFERROR(VLOOKUP(DE230,'Начисление очков 2023'!$G$4:$H$69,2,FALSE),0)</f>
        <v>0</v>
      </c>
      <c r="DG230" s="6" t="s">
        <v>572</v>
      </c>
      <c r="DH230" s="28">
        <f>IFERROR(VLOOKUP(DG230,'Начисление очков 2023'!$AA$4:$AB$69,2,FALSE),0)</f>
        <v>0</v>
      </c>
      <c r="DI230" s="32" t="s">
        <v>572</v>
      </c>
      <c r="DJ230" s="31">
        <f>IFERROR(VLOOKUP(DI230,'Начисление очков 2023'!$AF$4:$AG$69,2,FALSE),0)</f>
        <v>0</v>
      </c>
      <c r="DK230" s="6" t="s">
        <v>572</v>
      </c>
      <c r="DL230" s="28">
        <f>IFERROR(VLOOKUP(DK230,'Начисление очков 2023'!$V$4:$W$69,2,FALSE),0)</f>
        <v>0</v>
      </c>
      <c r="DM230" s="32" t="s">
        <v>572</v>
      </c>
      <c r="DN230" s="31">
        <f>IFERROR(VLOOKUP(DM230,'Начисление очков 2023'!$Q$4:$R$69,2,FALSE),0)</f>
        <v>0</v>
      </c>
      <c r="DO230" s="6" t="s">
        <v>572</v>
      </c>
      <c r="DP230" s="28">
        <f>IFERROR(VLOOKUP(DO230,'Начисление очков 2023'!$AA$4:$AB$69,2,FALSE),0)</f>
        <v>0</v>
      </c>
      <c r="DQ230" s="32" t="s">
        <v>572</v>
      </c>
      <c r="DR230" s="31">
        <f>IFERROR(VLOOKUP(DQ230,'Начисление очков 2023'!$AA$4:$AB$69,2,FALSE),0)</f>
        <v>0</v>
      </c>
      <c r="DS230" s="6"/>
      <c r="DT230" s="28">
        <f>IFERROR(VLOOKUP(DS230,'Начисление очков 2023'!$AA$4:$AB$69,2,FALSE),0)</f>
        <v>0</v>
      </c>
      <c r="DU230" s="32" t="s">
        <v>572</v>
      </c>
      <c r="DV230" s="31">
        <f>IFERROR(VLOOKUP(DU230,'Начисление очков 2023'!$AF$4:$AG$69,2,FALSE),0)</f>
        <v>0</v>
      </c>
      <c r="DW230" s="6"/>
      <c r="DX230" s="28">
        <f>IFERROR(VLOOKUP(DW230,'Начисление очков 2023'!$AA$4:$AB$69,2,FALSE),0)</f>
        <v>0</v>
      </c>
      <c r="DY230" s="32"/>
      <c r="DZ230" s="31">
        <f>IFERROR(VLOOKUP(DY230,'Начисление очков 2023'!$B$4:$C$69,2,FALSE),0)</f>
        <v>0</v>
      </c>
      <c r="EA230" s="6"/>
      <c r="EB230" s="28">
        <f>IFERROR(VLOOKUP(EA230,'Начисление очков 2023'!$AA$4:$AB$69,2,FALSE),0)</f>
        <v>0</v>
      </c>
      <c r="EC230" s="32"/>
      <c r="ED230" s="31">
        <f>IFERROR(VLOOKUP(EC230,'Начисление очков 2023'!$V$4:$W$69,2,FALSE),0)</f>
        <v>0</v>
      </c>
      <c r="EE230" s="6"/>
      <c r="EF230" s="28">
        <f>IFERROR(VLOOKUP(EE230,'Начисление очков 2023'!$AA$4:$AB$69,2,FALSE),0)</f>
        <v>0</v>
      </c>
      <c r="EG230" s="32"/>
      <c r="EH230" s="31">
        <f>IFERROR(VLOOKUP(EG230,'Начисление очков 2023'!$AA$4:$AB$69,2,FALSE),0)</f>
        <v>0</v>
      </c>
      <c r="EI230" s="6"/>
      <c r="EJ230" s="28">
        <f>IFERROR(VLOOKUP(EI230,'Начисление очков 2023'!$G$4:$H$69,2,FALSE),0)</f>
        <v>0</v>
      </c>
      <c r="EK230" s="32"/>
      <c r="EL230" s="31">
        <f>IFERROR(VLOOKUP(EK230,'Начисление очков 2023'!$V$4:$W$69,2,FALSE),0)</f>
        <v>0</v>
      </c>
      <c r="EM230" s="6"/>
      <c r="EN230" s="28">
        <f>IFERROR(VLOOKUP(EM230,'Начисление очков 2023'!$B$4:$C$101,2,FALSE),0)</f>
        <v>0</v>
      </c>
      <c r="EO230" s="32"/>
      <c r="EP230" s="31">
        <f>IFERROR(VLOOKUP(EO230,'Начисление очков 2023'!$AA$4:$AB$69,2,FALSE),0)</f>
        <v>0</v>
      </c>
      <c r="EQ230" s="6"/>
      <c r="ER230" s="28">
        <f>IFERROR(VLOOKUP(EQ230,'Начисление очков 2023'!$AF$4:$AG$69,2,FALSE),0)</f>
        <v>0</v>
      </c>
      <c r="ES230" s="32"/>
      <c r="ET230" s="31">
        <f>IFERROR(VLOOKUP(ES230,'Начисление очков 2023'!$B$4:$C$101,2,FALSE),0)</f>
        <v>0</v>
      </c>
      <c r="EU230" s="6"/>
      <c r="EV230" s="28">
        <f>IFERROR(VLOOKUP(EU230,'Начисление очков 2023'!$G$4:$H$69,2,FALSE),0)</f>
        <v>0</v>
      </c>
      <c r="EW230" s="32"/>
      <c r="EX230" s="31">
        <f>IFERROR(VLOOKUP(EW230,'Начисление очков 2023'!$AF$4:$AG$69,2,FALSE),0)</f>
        <v>0</v>
      </c>
      <c r="EY230" s="6"/>
      <c r="EZ230" s="28">
        <f>IFERROR(VLOOKUP(EY230,'Начисление очков 2023'!$AA$4:$AB$69,2,FALSE),0)</f>
        <v>0</v>
      </c>
      <c r="FA230" s="32"/>
      <c r="FB230" s="31">
        <f>IFERROR(VLOOKUP(FA230,'Начисление очков 2023'!$L$4:$M$69,2,FALSE),0)</f>
        <v>0</v>
      </c>
      <c r="FC230" s="6"/>
      <c r="FD230" s="28">
        <f>IFERROR(VLOOKUP(FC230,'Начисление очков 2023'!$AF$4:$AG$69,2,FALSE),0)</f>
        <v>0</v>
      </c>
      <c r="FE230" s="32"/>
      <c r="FF230" s="31">
        <f>IFERROR(VLOOKUP(FE230,'Начисление очков 2023'!$AA$4:$AB$69,2,FALSE),0)</f>
        <v>0</v>
      </c>
      <c r="FG230" s="6"/>
      <c r="FH230" s="28">
        <f>IFERROR(VLOOKUP(FG230,'Начисление очков 2023'!$G$4:$H$69,2,FALSE),0)</f>
        <v>0</v>
      </c>
      <c r="FI230" s="32"/>
      <c r="FJ230" s="31">
        <f>IFERROR(VLOOKUP(FI230,'Начисление очков 2023'!$AA$4:$AB$69,2,FALSE),0)</f>
        <v>0</v>
      </c>
      <c r="FK230" s="6"/>
      <c r="FL230" s="28">
        <f>IFERROR(VLOOKUP(FK230,'Начисление очков 2023'!$AA$4:$AB$69,2,FALSE),0)</f>
        <v>0</v>
      </c>
      <c r="FM230" s="32"/>
      <c r="FN230" s="31">
        <f>IFERROR(VLOOKUP(FM230,'Начисление очков 2023'!$AA$4:$AB$69,2,FALSE),0)</f>
        <v>0</v>
      </c>
      <c r="FO230" s="6"/>
      <c r="FP230" s="28">
        <f>IFERROR(VLOOKUP(FO230,'Начисление очков 2023'!$AF$4:$AG$69,2,FALSE),0)</f>
        <v>0</v>
      </c>
      <c r="FQ230" s="109">
        <v>231</v>
      </c>
      <c r="FR230" s="110">
        <v>1</v>
      </c>
      <c r="FS230" s="110"/>
      <c r="FT230" s="109">
        <v>3</v>
      </c>
      <c r="FU230" s="111"/>
      <c r="FV230" s="108">
        <v>20</v>
      </c>
      <c r="FW230" s="106">
        <v>0</v>
      </c>
      <c r="FX230" s="107" t="s">
        <v>563</v>
      </c>
      <c r="FY230" s="108">
        <v>20</v>
      </c>
      <c r="FZ230" s="127"/>
      <c r="GA230" s="121">
        <f>IFERROR(VLOOKUP(FZ230,'Начисление очков 2023'!$AA$4:$AB$69,2,FALSE),0)</f>
        <v>0</v>
      </c>
    </row>
    <row r="231" spans="1:183" ht="15.95" customHeight="1" x14ac:dyDescent="0.25">
      <c r="A231" s="1"/>
      <c r="B231" s="6" t="str">
        <f>IFERROR(INDEX('Ласт турнир'!$A$1:$A$96,MATCH($D231,'Ласт турнир'!$B$1:$B$96,0)),"")</f>
        <v/>
      </c>
      <c r="C231" s="1"/>
      <c r="D231" s="39" t="s">
        <v>554</v>
      </c>
      <c r="E231" s="40">
        <f>E230+1</f>
        <v>222</v>
      </c>
      <c r="F231" s="59">
        <f>IF(FQ231=0," ",IF(FQ231-E231=0," ",FQ231-E231))</f>
        <v>-3</v>
      </c>
      <c r="G231" s="44"/>
      <c r="H231" s="54">
        <v>3</v>
      </c>
      <c r="I231" s="134"/>
      <c r="J231" s="139">
        <f>AB231+AP231+BB231+BN231+BR231+SUMPRODUCT(LARGE((T231,V231,X231,Z231,AD231,AF231,AH231,AJ231,AL231,AN231,AR231,AT231,AV231,AX231,AZ231,BD231,BF231,BH231,BJ231,BL231,BP231,BT231,BV231,BX231,BZ231,CB231,CD231,CF231,CH231,CJ231,CL231,CN231,CP231,CR231,CT231,CV231,CX231,CZ231,DB231,DD231,DF231,DH231,DJ231,DL231,DN231,DP231,DR231,DT231,DV231,DX231,DZ231,EB231,ED231,EF231,EH231,EJ231,EL231,EN231,EP231,ER231,ET231,EV231,EX231,EZ231,FB231,FD231,FF231,FH231,FJ231,FL231,FN231,FP231),{1,2,3,4,5,6,7,8}))</f>
        <v>24</v>
      </c>
      <c r="K231" s="135">
        <f>J231-FV231</f>
        <v>0</v>
      </c>
      <c r="L231" s="140" t="str">
        <f>IF(SUMIF(S231:FP231,"&lt;0")&lt;&gt;0,SUMIF(S231:FP231,"&lt;0")*(-1)," ")</f>
        <v xml:space="preserve"> </v>
      </c>
      <c r="M231" s="141">
        <f>T231+V231+X231+Z231+AB231+AD231+AF231+AH231+AJ231+AL231+AN231+AP231+AR231+AT231+AV231+AX231+AZ231+BB231+BD231+BF231+BH231+BJ231+BL231+BN231+BP231+BR231+BT231+BV231+BX231+BZ231+CB231+CD231+CF231+CH231+CJ231+CL231+CN231+CP231+CR231+CT231+CV231+CX231+CZ231+DB231+DD231+DF231+DH231+DJ231+DL231+DN231+DP231+DR231+DT231+DV231+DX231+DZ231+EB231+ED231+EF231+EH231+EJ231+EL231+EN231+EP231+ER231+ET231+EV231+EX231+EZ231+FB231+FD231+FF231+FH231+FJ231+FL231+FN231+FP231</f>
        <v>24</v>
      </c>
      <c r="N231" s="135">
        <f>M231-FY231</f>
        <v>0</v>
      </c>
      <c r="O231" s="136">
        <f>ROUNDUP(COUNTIF(S231:FP231,"&gt; 0")/2,0)</f>
        <v>6</v>
      </c>
      <c r="P231" s="142">
        <f>IF(O231=0,"-",IF(O231-R231&gt;8,J231/(8+R231),J231/O231))</f>
        <v>4</v>
      </c>
      <c r="Q231" s="145">
        <f>IF(OR(M231=0,O231=0),"-",M231/O231)</f>
        <v>4</v>
      </c>
      <c r="R231" s="150">
        <f>+IF(AA231="",0,1)+IF(AO231="",0,1)++IF(BA231="",0,1)+IF(BM231="",0,1)+IF(BQ231="",0,1)</f>
        <v>0</v>
      </c>
      <c r="S231" s="6" t="s">
        <v>572</v>
      </c>
      <c r="T231" s="28">
        <f>IFERROR(VLOOKUP(S231,'Начисление очков 2024'!$AA$4:$AB$69,2,FALSE),0)</f>
        <v>0</v>
      </c>
      <c r="U231" s="32" t="s">
        <v>572</v>
      </c>
      <c r="V231" s="31">
        <f>IFERROR(VLOOKUP(U231,'Начисление очков 2024'!$AA$4:$AB$69,2,FALSE),0)</f>
        <v>0</v>
      </c>
      <c r="W231" s="6" t="s">
        <v>572</v>
      </c>
      <c r="X231" s="28">
        <f>IFERROR(VLOOKUP(W231,'Начисление очков 2024'!$L$4:$M$69,2,FALSE),0)</f>
        <v>0</v>
      </c>
      <c r="Y231" s="32" t="s">
        <v>572</v>
      </c>
      <c r="Z231" s="31">
        <f>IFERROR(VLOOKUP(Y231,'Начисление очков 2024'!$AA$4:$AB$69,2,FALSE),0)</f>
        <v>0</v>
      </c>
      <c r="AA231" s="6" t="s">
        <v>572</v>
      </c>
      <c r="AB231" s="28">
        <f>ROUND(IFERROR(VLOOKUP(AA231,'Начисление очков 2024'!$L$4:$M$69,2,FALSE),0)/4,0)</f>
        <v>0</v>
      </c>
      <c r="AC231" s="32" t="s">
        <v>572</v>
      </c>
      <c r="AD231" s="31">
        <f>IFERROR(VLOOKUP(AC231,'Начисление очков 2024'!$AA$4:$AB$69,2,FALSE),0)</f>
        <v>0</v>
      </c>
      <c r="AE231" s="6" t="s">
        <v>572</v>
      </c>
      <c r="AF231" s="28">
        <f>IFERROR(VLOOKUP(AE231,'Начисление очков 2024'!$AA$4:$AB$69,2,FALSE),0)</f>
        <v>0</v>
      </c>
      <c r="AG231" s="32" t="s">
        <v>572</v>
      </c>
      <c r="AH231" s="31">
        <f>IFERROR(VLOOKUP(AG231,'Начисление очков 2024'!$Q$4:$R$69,2,FALSE),0)</f>
        <v>0</v>
      </c>
      <c r="AI231" s="6" t="s">
        <v>572</v>
      </c>
      <c r="AJ231" s="28">
        <f>IFERROR(VLOOKUP(AI231,'Начисление очков 2024'!$AA$4:$AB$69,2,FALSE),0)</f>
        <v>0</v>
      </c>
      <c r="AK231" s="32" t="s">
        <v>572</v>
      </c>
      <c r="AL231" s="31">
        <f>IFERROR(VLOOKUP(AK231,'Начисление очков 2024'!$AA$4:$AB$69,2,FALSE),0)</f>
        <v>0</v>
      </c>
      <c r="AM231" s="6" t="s">
        <v>572</v>
      </c>
      <c r="AN231" s="28">
        <f>IFERROR(VLOOKUP(AM231,'Начисление очков 2023'!$AF$4:$AG$69,2,FALSE),0)</f>
        <v>0</v>
      </c>
      <c r="AO231" s="32" t="s">
        <v>572</v>
      </c>
      <c r="AP231" s="31">
        <f>ROUND(IFERROR(VLOOKUP(AO231,'Начисление очков 2024'!$G$4:$H$69,2,FALSE),0)/4,0)</f>
        <v>0</v>
      </c>
      <c r="AQ231" s="6" t="s">
        <v>572</v>
      </c>
      <c r="AR231" s="28">
        <f>IFERROR(VLOOKUP(AQ231,'Начисление очков 2024'!$AA$4:$AB$69,2,FALSE),0)</f>
        <v>0</v>
      </c>
      <c r="AS231" s="32" t="s">
        <v>572</v>
      </c>
      <c r="AT231" s="31">
        <f>IFERROR(VLOOKUP(AS231,'Начисление очков 2024'!$G$4:$H$69,2,FALSE),0)</f>
        <v>0</v>
      </c>
      <c r="AU231" s="6" t="s">
        <v>572</v>
      </c>
      <c r="AV231" s="28">
        <f>IFERROR(VLOOKUP(AU231,'Начисление очков 2023'!$V$4:$W$69,2,FALSE),0)</f>
        <v>0</v>
      </c>
      <c r="AW231" s="32" t="s">
        <v>572</v>
      </c>
      <c r="AX231" s="31">
        <f>IFERROR(VLOOKUP(AW231,'Начисление очков 2024'!$Q$4:$R$69,2,FALSE),0)</f>
        <v>0</v>
      </c>
      <c r="AY231" s="6" t="s">
        <v>572</v>
      </c>
      <c r="AZ231" s="28">
        <f>IFERROR(VLOOKUP(AY231,'Начисление очков 2024'!$AA$4:$AB$69,2,FALSE),0)</f>
        <v>0</v>
      </c>
      <c r="BA231" s="32" t="s">
        <v>572</v>
      </c>
      <c r="BB231" s="31">
        <f>ROUND(IFERROR(VLOOKUP(BA231,'Начисление очков 2024'!$G$4:$H$69,2,FALSE),0)/4,0)</f>
        <v>0</v>
      </c>
      <c r="BC231" s="6" t="s">
        <v>572</v>
      </c>
      <c r="BD231" s="28">
        <f>IFERROR(VLOOKUP(BC231,'Начисление очков 2023'!$AA$4:$AB$69,2,FALSE),0)</f>
        <v>0</v>
      </c>
      <c r="BE231" s="32" t="s">
        <v>572</v>
      </c>
      <c r="BF231" s="31">
        <f>IFERROR(VLOOKUP(BE231,'Начисление очков 2024'!$G$4:$H$69,2,FALSE),0)</f>
        <v>0</v>
      </c>
      <c r="BG231" s="6" t="s">
        <v>572</v>
      </c>
      <c r="BH231" s="28">
        <f>IFERROR(VLOOKUP(BG231,'Начисление очков 2024'!$Q$4:$R$69,2,FALSE),0)</f>
        <v>0</v>
      </c>
      <c r="BI231" s="32" t="s">
        <v>572</v>
      </c>
      <c r="BJ231" s="31">
        <f>IFERROR(VLOOKUP(BI231,'Начисление очков 2024'!$AA$4:$AB$69,2,FALSE),0)</f>
        <v>0</v>
      </c>
      <c r="BK231" s="6" t="s">
        <v>572</v>
      </c>
      <c r="BL231" s="28">
        <f>IFERROR(VLOOKUP(BK231,'Начисление очков 2023'!$V$4:$W$69,2,FALSE),0)</f>
        <v>0</v>
      </c>
      <c r="BM231" s="32" t="s">
        <v>572</v>
      </c>
      <c r="BN231" s="31">
        <f>ROUND(IFERROR(VLOOKUP(BM231,'Начисление очков 2023'!$L$4:$M$69,2,FALSE),0)/4,0)</f>
        <v>0</v>
      </c>
      <c r="BO231" s="6" t="s">
        <v>572</v>
      </c>
      <c r="BP231" s="28">
        <f>IFERROR(VLOOKUP(BO231,'Начисление очков 2023'!$AA$4:$AB$69,2,FALSE),0)</f>
        <v>0</v>
      </c>
      <c r="BQ231" s="32" t="s">
        <v>572</v>
      </c>
      <c r="BR231" s="31">
        <f>ROUND(IFERROR(VLOOKUP(BQ231,'Начисление очков 2023'!$L$4:$M$69,2,FALSE),0)/4,0)</f>
        <v>0</v>
      </c>
      <c r="BS231" s="6" t="s">
        <v>572</v>
      </c>
      <c r="BT231" s="28">
        <f>IFERROR(VLOOKUP(BS231,'Начисление очков 2023'!$AA$4:$AB$69,2,FALSE),0)</f>
        <v>0</v>
      </c>
      <c r="BU231" s="32" t="s">
        <v>572</v>
      </c>
      <c r="BV231" s="31">
        <f>IFERROR(VLOOKUP(BU231,'Начисление очков 2023'!$L$4:$M$69,2,FALSE),0)</f>
        <v>0</v>
      </c>
      <c r="BW231" s="6" t="s">
        <v>572</v>
      </c>
      <c r="BX231" s="28">
        <f>IFERROR(VLOOKUP(BW231,'Начисление очков 2023'!$AA$4:$AB$69,2,FALSE),0)</f>
        <v>0</v>
      </c>
      <c r="BY231" s="32" t="s">
        <v>572</v>
      </c>
      <c r="BZ231" s="31">
        <f>IFERROR(VLOOKUP(BY231,'Начисление очков 2023'!$AF$4:$AG$69,2,FALSE),0)</f>
        <v>0</v>
      </c>
      <c r="CA231" s="6" t="s">
        <v>572</v>
      </c>
      <c r="CB231" s="28">
        <f>IFERROR(VLOOKUP(CA231,'Начисление очков 2023'!$V$4:$W$69,2,FALSE),0)</f>
        <v>0</v>
      </c>
      <c r="CC231" s="32" t="s">
        <v>572</v>
      </c>
      <c r="CD231" s="31">
        <f>IFERROR(VLOOKUP(CC231,'Начисление очков 2023'!$AA$4:$AB$69,2,FALSE),0)</f>
        <v>0</v>
      </c>
      <c r="CE231" s="47"/>
      <c r="CF231" s="46"/>
      <c r="CG231" s="32" t="s">
        <v>572</v>
      </c>
      <c r="CH231" s="31">
        <f>IFERROR(VLOOKUP(CG231,'Начисление очков 2023'!$AA$4:$AB$69,2,FALSE),0)</f>
        <v>0</v>
      </c>
      <c r="CI231" s="6" t="s">
        <v>572</v>
      </c>
      <c r="CJ231" s="28">
        <f>IFERROR(VLOOKUP(CI231,'Начисление очков 2023_1'!$B$4:$C$117,2,FALSE),0)</f>
        <v>0</v>
      </c>
      <c r="CK231" s="32" t="s">
        <v>572</v>
      </c>
      <c r="CL231" s="31">
        <f>IFERROR(VLOOKUP(CK231,'Начисление очков 2023'!$V$4:$W$69,2,FALSE),0)</f>
        <v>0</v>
      </c>
      <c r="CM231" s="6" t="s">
        <v>572</v>
      </c>
      <c r="CN231" s="28">
        <f>IFERROR(VLOOKUP(CM231,'Начисление очков 2023'!$AF$4:$AG$69,2,FALSE),0)</f>
        <v>0</v>
      </c>
      <c r="CO231" s="32" t="s">
        <v>572</v>
      </c>
      <c r="CP231" s="31">
        <f>IFERROR(VLOOKUP(CO231,'Начисление очков 2023'!$G$4:$H$69,2,FALSE),0)</f>
        <v>0</v>
      </c>
      <c r="CQ231" s="6" t="s">
        <v>572</v>
      </c>
      <c r="CR231" s="28">
        <f>IFERROR(VLOOKUP(CQ231,'Начисление очков 2023'!$AA$4:$AB$69,2,FALSE),0)</f>
        <v>0</v>
      </c>
      <c r="CS231" s="32" t="s">
        <v>572</v>
      </c>
      <c r="CT231" s="31">
        <f>IFERROR(VLOOKUP(CS231,'Начисление очков 2023'!$Q$4:$R$69,2,FALSE),0)</f>
        <v>0</v>
      </c>
      <c r="CU231" s="6">
        <v>12</v>
      </c>
      <c r="CV231" s="28">
        <f>IFERROR(VLOOKUP(CU231,'Начисление очков 2023'!$AF$4:$AG$69,2,FALSE),0)</f>
        <v>5</v>
      </c>
      <c r="CW231" s="32" t="s">
        <v>572</v>
      </c>
      <c r="CX231" s="31">
        <f>IFERROR(VLOOKUP(CW231,'Начисление очков 2023'!$AA$4:$AB$69,2,FALSE),0)</f>
        <v>0</v>
      </c>
      <c r="CY231" s="6" t="s">
        <v>572</v>
      </c>
      <c r="CZ231" s="28">
        <f>IFERROR(VLOOKUP(CY231,'Начисление очков 2023'!$AA$4:$AB$69,2,FALSE),0)</f>
        <v>0</v>
      </c>
      <c r="DA231" s="32" t="s">
        <v>572</v>
      </c>
      <c r="DB231" s="31">
        <f>IFERROR(VLOOKUP(DA231,'Начисление очков 2023'!$L$4:$M$69,2,FALSE),0)</f>
        <v>0</v>
      </c>
      <c r="DC231" s="6" t="s">
        <v>572</v>
      </c>
      <c r="DD231" s="28">
        <f>IFERROR(VLOOKUP(DC231,'Начисление очков 2023'!$L$4:$M$69,2,FALSE),0)</f>
        <v>0</v>
      </c>
      <c r="DE231" s="32" t="s">
        <v>572</v>
      </c>
      <c r="DF231" s="31">
        <f>IFERROR(VLOOKUP(DE231,'Начисление очков 2023'!$G$4:$H$69,2,FALSE),0)</f>
        <v>0</v>
      </c>
      <c r="DG231" s="6" t="s">
        <v>572</v>
      </c>
      <c r="DH231" s="28">
        <f>IFERROR(VLOOKUP(DG231,'Начисление очков 2023'!$AA$4:$AB$69,2,FALSE),0)</f>
        <v>0</v>
      </c>
      <c r="DI231" s="32" t="s">
        <v>572</v>
      </c>
      <c r="DJ231" s="31">
        <f>IFERROR(VLOOKUP(DI231,'Начисление очков 2023'!$AF$4:$AG$69,2,FALSE),0)</f>
        <v>0</v>
      </c>
      <c r="DK231" s="6" t="s">
        <v>572</v>
      </c>
      <c r="DL231" s="28">
        <f>IFERROR(VLOOKUP(DK231,'Начисление очков 2023'!$V$4:$W$69,2,FALSE),0)</f>
        <v>0</v>
      </c>
      <c r="DM231" s="32" t="s">
        <v>572</v>
      </c>
      <c r="DN231" s="31">
        <f>IFERROR(VLOOKUP(DM231,'Начисление очков 2023'!$Q$4:$R$69,2,FALSE),0)</f>
        <v>0</v>
      </c>
      <c r="DO231" s="6" t="s">
        <v>572</v>
      </c>
      <c r="DP231" s="28">
        <f>IFERROR(VLOOKUP(DO231,'Начисление очков 2023'!$AA$4:$AB$69,2,FALSE),0)</f>
        <v>0</v>
      </c>
      <c r="DQ231" s="32" t="s">
        <v>572</v>
      </c>
      <c r="DR231" s="31">
        <f>IFERROR(VLOOKUP(DQ231,'Начисление очков 2023'!$AA$4:$AB$69,2,FALSE),0)</f>
        <v>0</v>
      </c>
      <c r="DS231" s="6" t="s">
        <v>572</v>
      </c>
      <c r="DT231" s="28">
        <f>IFERROR(VLOOKUP(DS231,'Начисление очков 2023'!$AA$4:$AB$69,2,FALSE),0)</f>
        <v>0</v>
      </c>
      <c r="DU231" s="32" t="s">
        <v>572</v>
      </c>
      <c r="DV231" s="31">
        <f>IFERROR(VLOOKUP(DU231,'Начисление очков 2023'!$AF$4:$AG$69,2,FALSE),0)</f>
        <v>0</v>
      </c>
      <c r="DW231" s="6" t="s">
        <v>572</v>
      </c>
      <c r="DX231" s="28">
        <f>IFERROR(VLOOKUP(DW231,'Начисление очков 2023'!$AA$4:$AB$69,2,FALSE),0)</f>
        <v>0</v>
      </c>
      <c r="DY231" s="32" t="s">
        <v>572</v>
      </c>
      <c r="DZ231" s="31">
        <f>IFERROR(VLOOKUP(DY231,'Начисление очков 2023'!$B$4:$C$69,2,FALSE),0)</f>
        <v>0</v>
      </c>
      <c r="EA231" s="6">
        <v>20</v>
      </c>
      <c r="EB231" s="28">
        <f>IFERROR(VLOOKUP(EA231,'Начисление очков 2023'!$AA$4:$AB$69,2,FALSE),0)</f>
        <v>4</v>
      </c>
      <c r="EC231" s="32" t="s">
        <v>572</v>
      </c>
      <c r="ED231" s="31">
        <f>IFERROR(VLOOKUP(EC231,'Начисление очков 2023'!$V$4:$W$69,2,FALSE),0)</f>
        <v>0</v>
      </c>
      <c r="EE231" s="6">
        <v>24</v>
      </c>
      <c r="EF231" s="28">
        <f>IFERROR(VLOOKUP(EE231,'Начисление очков 2023'!$AA$4:$AB$69,2,FALSE),0)</f>
        <v>3</v>
      </c>
      <c r="EG231" s="32" t="s">
        <v>572</v>
      </c>
      <c r="EH231" s="31">
        <f>IFERROR(VLOOKUP(EG231,'Начисление очков 2023'!$AA$4:$AB$69,2,FALSE),0)</f>
        <v>0</v>
      </c>
      <c r="EI231" s="6" t="s">
        <v>572</v>
      </c>
      <c r="EJ231" s="28">
        <f>IFERROR(VLOOKUP(EI231,'Начисление очков 2023'!$G$4:$H$69,2,FALSE),0)</f>
        <v>0</v>
      </c>
      <c r="EK231" s="32">
        <v>48</v>
      </c>
      <c r="EL231" s="31">
        <f>IFERROR(VLOOKUP(EK231,'Начисление очков 2023'!$V$4:$W$69,2,FALSE),0)</f>
        <v>2</v>
      </c>
      <c r="EM231" s="6" t="s">
        <v>572</v>
      </c>
      <c r="EN231" s="28">
        <f>IFERROR(VLOOKUP(EM231,'Начисление очков 2023'!$B$4:$C$101,2,FALSE),0)</f>
        <v>0</v>
      </c>
      <c r="EO231" s="32" t="s">
        <v>572</v>
      </c>
      <c r="EP231" s="31">
        <f>IFERROR(VLOOKUP(EO231,'Начисление очков 2023'!$AA$4:$AB$69,2,FALSE),0)</f>
        <v>0</v>
      </c>
      <c r="EQ231" s="6" t="s">
        <v>572</v>
      </c>
      <c r="ER231" s="28">
        <f>IFERROR(VLOOKUP(EQ231,'Начисление очков 2023'!$AF$4:$AG$69,2,FALSE),0)</f>
        <v>0</v>
      </c>
      <c r="ES231" s="32" t="s">
        <v>572</v>
      </c>
      <c r="ET231" s="31">
        <f>IFERROR(VLOOKUP(ES231,'Начисление очков 2023'!$B$4:$C$101,2,FALSE),0)</f>
        <v>0</v>
      </c>
      <c r="EU231" s="6" t="s">
        <v>572</v>
      </c>
      <c r="EV231" s="28">
        <f>IFERROR(VLOOKUP(EU231,'Начисление очков 2023'!$G$4:$H$69,2,FALSE),0)</f>
        <v>0</v>
      </c>
      <c r="EW231" s="32">
        <v>16</v>
      </c>
      <c r="EX231" s="31">
        <f>IFERROR(VLOOKUP(EW231,'Начисление очков 2023'!$AA$4:$AB$69,2,FALSE),0)</f>
        <v>7</v>
      </c>
      <c r="EY231" s="6">
        <v>24</v>
      </c>
      <c r="EZ231" s="28">
        <f>IFERROR(VLOOKUP(EY231,'Начисление очков 2023'!$AA$4:$AB$69,2,FALSE),0)</f>
        <v>3</v>
      </c>
      <c r="FA231" s="32" t="s">
        <v>572</v>
      </c>
      <c r="FB231" s="31">
        <f>IFERROR(VLOOKUP(FA231,'Начисление очков 2023'!$L$4:$M$69,2,FALSE),0)</f>
        <v>0</v>
      </c>
      <c r="FC231" s="6" t="s">
        <v>572</v>
      </c>
      <c r="FD231" s="28">
        <f>IFERROR(VLOOKUP(FC231,'Начисление очков 2023'!$AF$4:$AG$69,2,FALSE),0)</f>
        <v>0</v>
      </c>
      <c r="FE231" s="32" t="s">
        <v>572</v>
      </c>
      <c r="FF231" s="31">
        <f>IFERROR(VLOOKUP(FE231,'Начисление очков 2023'!$AA$4:$AB$69,2,FALSE),0)</f>
        <v>0</v>
      </c>
      <c r="FG231" s="6" t="s">
        <v>572</v>
      </c>
      <c r="FH231" s="28">
        <f>IFERROR(VLOOKUP(FG231,'Начисление очков 2023'!$G$4:$H$69,2,FALSE),0)</f>
        <v>0</v>
      </c>
      <c r="FI231" s="32" t="s">
        <v>572</v>
      </c>
      <c r="FJ231" s="31">
        <f>IFERROR(VLOOKUP(FI231,'Начисление очков 2023'!$AA$4:$AB$69,2,FALSE),0)</f>
        <v>0</v>
      </c>
      <c r="FK231" s="6" t="s">
        <v>572</v>
      </c>
      <c r="FL231" s="28">
        <f>IFERROR(VLOOKUP(FK231,'Начисление очков 2023'!$AA$4:$AB$69,2,FALSE),0)</f>
        <v>0</v>
      </c>
      <c r="FM231" s="32" t="s">
        <v>572</v>
      </c>
      <c r="FN231" s="31">
        <f>IFERROR(VLOOKUP(FM231,'Начисление очков 2023'!$AA$4:$AB$69,2,FALSE),0)</f>
        <v>0</v>
      </c>
      <c r="FO231" s="6" t="s">
        <v>572</v>
      </c>
      <c r="FP231" s="28">
        <f>IFERROR(VLOOKUP(FO231,'Начисление очков 2023'!$AF$4:$AG$69,2,FALSE),0)</f>
        <v>0</v>
      </c>
      <c r="FQ231" s="109">
        <v>219</v>
      </c>
      <c r="FR231" s="110">
        <v>1</v>
      </c>
      <c r="FS231" s="110"/>
      <c r="FT231" s="109">
        <v>3</v>
      </c>
      <c r="FU231" s="111"/>
      <c r="FV231" s="108">
        <v>24</v>
      </c>
      <c r="FW231" s="106">
        <v>0</v>
      </c>
      <c r="FX231" s="107" t="s">
        <v>563</v>
      </c>
      <c r="FY231" s="108">
        <v>24</v>
      </c>
      <c r="FZ231" s="127" t="s">
        <v>572</v>
      </c>
      <c r="GA231" s="121">
        <f>IFERROR(VLOOKUP(FZ231,'Начисление очков 2023'!$AA$4:$AB$69,2,FALSE),0)</f>
        <v>0</v>
      </c>
    </row>
    <row r="232" spans="1:183" ht="15.95" customHeight="1" x14ac:dyDescent="0.25">
      <c r="A232" s="1"/>
      <c r="B232" s="6" t="str">
        <f>IFERROR(INDEX('Ласт турнир'!$A$1:$A$96,MATCH($D232,'Ласт турнир'!$B$1:$B$96,0)),"")</f>
        <v/>
      </c>
      <c r="C232" s="1"/>
      <c r="D232" s="39" t="s">
        <v>758</v>
      </c>
      <c r="E232" s="40">
        <f>E231+1</f>
        <v>223</v>
      </c>
      <c r="F232" s="59">
        <f>IF(FQ232=0," ",IF(FQ232-E232=0," ",FQ232-E232))</f>
        <v>-3</v>
      </c>
      <c r="G232" s="44"/>
      <c r="H232" s="54">
        <v>3</v>
      </c>
      <c r="I232" s="134"/>
      <c r="J232" s="139">
        <f>AB232+AP232+BB232+BN232+BR232+SUMPRODUCT(LARGE((T232,V232,X232,Z232,AD232,AF232,AH232,AJ232,AL232,AN232,AR232,AT232,AV232,AX232,AZ232,BD232,BF232,BH232,BJ232,BL232,BP232,BT232,BV232,BX232,BZ232,CB232,CD232,CF232,CH232,CJ232,CL232,CN232,CP232,CR232,CT232,CV232,CX232,CZ232,DB232,DD232,DF232,DH232,DJ232,DL232,DN232,DP232,DR232,DT232,DV232,DX232,DZ232,EB232,ED232,EF232,EH232,EJ232,EL232,EN232,EP232,ER232,ET232,EV232,EX232,EZ232,FB232,FD232,FF232,FH232,FJ232,FL232,FN232,FP232),{1,2,3,4,5,6,7,8}))</f>
        <v>24</v>
      </c>
      <c r="K232" s="135">
        <f>J232-FV232</f>
        <v>0</v>
      </c>
      <c r="L232" s="140" t="str">
        <f>IF(SUMIF(S232:FP232,"&lt;0")&lt;&gt;0,SUMIF(S232:FP232,"&lt;0")*(-1)," ")</f>
        <v xml:space="preserve"> </v>
      </c>
      <c r="M232" s="141">
        <f>T232+V232+X232+Z232+AB232+AD232+AF232+AH232+AJ232+AL232+AN232+AP232+AR232+AT232+AV232+AX232+AZ232+BB232+BD232+BF232+BH232+BJ232+BL232+BN232+BP232+BR232+BT232+BV232+BX232+BZ232+CB232+CD232+CF232+CH232+CJ232+CL232+CN232+CP232+CR232+CT232+CV232+CX232+CZ232+DB232+DD232+DF232+DH232+DJ232+DL232+DN232+DP232+DR232+DT232+DV232+DX232+DZ232+EB232+ED232+EF232+EH232+EJ232+EL232+EN232+EP232+ER232+ET232+EV232+EX232+EZ232+FB232+FD232+FF232+FH232+FJ232+FL232+FN232+FP232</f>
        <v>25</v>
      </c>
      <c r="N232" s="135">
        <f>M232-FY232</f>
        <v>0</v>
      </c>
      <c r="O232" s="136">
        <f>ROUNDUP(COUNTIF(S232:FP232,"&gt; 0")/2,0)</f>
        <v>9</v>
      </c>
      <c r="P232" s="142">
        <f>IF(O232=0,"-",IF(O232-R232&gt;8,J232/(8+R232),J232/O232))</f>
        <v>3</v>
      </c>
      <c r="Q232" s="145">
        <f>IF(OR(M232=0,O232=0),"-",M232/O232)</f>
        <v>2.7777777777777777</v>
      </c>
      <c r="R232" s="150">
        <f>+IF(AA232="",0,1)+IF(AO232="",0,1)++IF(BA232="",0,1)+IF(BM232="",0,1)+IF(BQ232="",0,1)</f>
        <v>0</v>
      </c>
      <c r="S232" s="6" t="s">
        <v>572</v>
      </c>
      <c r="T232" s="28">
        <f>IFERROR(VLOOKUP(S232,'Начисление очков 2024'!$AA$4:$AB$69,2,FALSE),0)</f>
        <v>0</v>
      </c>
      <c r="U232" s="32">
        <v>32</v>
      </c>
      <c r="V232" s="31">
        <f>IFERROR(VLOOKUP(U232,'Начисление очков 2024'!$AA$4:$AB$69,2,FALSE),0)</f>
        <v>2</v>
      </c>
      <c r="W232" s="6" t="s">
        <v>572</v>
      </c>
      <c r="X232" s="28">
        <f>IFERROR(VLOOKUP(W232,'Начисление очков 2024'!$L$4:$M$69,2,FALSE),0)</f>
        <v>0</v>
      </c>
      <c r="Y232" s="32" t="s">
        <v>572</v>
      </c>
      <c r="Z232" s="31">
        <f>IFERROR(VLOOKUP(Y232,'Начисление очков 2024'!$AA$4:$AB$69,2,FALSE),0)</f>
        <v>0</v>
      </c>
      <c r="AA232" s="6" t="s">
        <v>572</v>
      </c>
      <c r="AB232" s="28">
        <f>ROUND(IFERROR(VLOOKUP(AA232,'Начисление очков 2024'!$L$4:$M$69,2,FALSE),0)/4,0)</f>
        <v>0</v>
      </c>
      <c r="AC232" s="32">
        <v>20</v>
      </c>
      <c r="AD232" s="31">
        <f>IFERROR(VLOOKUP(AC232,'Начисление очков 2024'!$AA$4:$AB$69,2,FALSE),0)</f>
        <v>4</v>
      </c>
      <c r="AE232" s="6" t="s">
        <v>572</v>
      </c>
      <c r="AF232" s="28">
        <f>IFERROR(VLOOKUP(AE232,'Начисление очков 2024'!$AA$4:$AB$69,2,FALSE),0)</f>
        <v>0</v>
      </c>
      <c r="AG232" s="32" t="s">
        <v>572</v>
      </c>
      <c r="AH232" s="31">
        <f>IFERROR(VLOOKUP(AG232,'Начисление очков 2024'!$Q$4:$R$69,2,FALSE),0)</f>
        <v>0</v>
      </c>
      <c r="AI232" s="6">
        <v>20</v>
      </c>
      <c r="AJ232" s="28">
        <f>IFERROR(VLOOKUP(AI232,'Начисление очков 2024'!$AA$4:$AB$69,2,FALSE),0)</f>
        <v>4</v>
      </c>
      <c r="AK232" s="32" t="s">
        <v>572</v>
      </c>
      <c r="AL232" s="31">
        <f>IFERROR(VLOOKUP(AK232,'Начисление очков 2024'!$AA$4:$AB$69,2,FALSE),0)</f>
        <v>0</v>
      </c>
      <c r="AM232" s="6" t="s">
        <v>572</v>
      </c>
      <c r="AN232" s="28">
        <f>IFERROR(VLOOKUP(AM232,'Начисление очков 2023'!$AF$4:$AG$69,2,FALSE),0)</f>
        <v>0</v>
      </c>
      <c r="AO232" s="32" t="s">
        <v>572</v>
      </c>
      <c r="AP232" s="31">
        <f>ROUND(IFERROR(VLOOKUP(AO232,'Начисление очков 2024'!$G$4:$H$69,2,FALSE),0)/4,0)</f>
        <v>0</v>
      </c>
      <c r="AQ232" s="6">
        <v>32</v>
      </c>
      <c r="AR232" s="28">
        <f>IFERROR(VLOOKUP(AQ232,'Начисление очков 2024'!$AA$4:$AB$69,2,FALSE),0)</f>
        <v>2</v>
      </c>
      <c r="AS232" s="32">
        <v>48</v>
      </c>
      <c r="AT232" s="31">
        <f>IFERROR(VLOOKUP(AS232,'Начисление очков 2024'!$G$4:$H$69,2,FALSE),0)</f>
        <v>5</v>
      </c>
      <c r="AU232" s="6" t="s">
        <v>572</v>
      </c>
      <c r="AV232" s="28">
        <f>IFERROR(VLOOKUP(AU232,'Начисление очков 2023'!$V$4:$W$69,2,FALSE),0)</f>
        <v>0</v>
      </c>
      <c r="AW232" s="32" t="s">
        <v>572</v>
      </c>
      <c r="AX232" s="31">
        <f>IFERROR(VLOOKUP(AW232,'Начисление очков 2024'!$Q$4:$R$69,2,FALSE),0)</f>
        <v>0</v>
      </c>
      <c r="AY232" s="6">
        <v>24</v>
      </c>
      <c r="AZ232" s="28">
        <f>IFERROR(VLOOKUP(AY232,'Начисление очков 2024'!$AA$4:$AB$69,2,FALSE),0)</f>
        <v>3</v>
      </c>
      <c r="BA232" s="32" t="s">
        <v>572</v>
      </c>
      <c r="BB232" s="31">
        <f>ROUND(IFERROR(VLOOKUP(BA232,'Начисление очков 2024'!$G$4:$H$69,2,FALSE),0)/4,0)</f>
        <v>0</v>
      </c>
      <c r="BC232" s="6" t="s">
        <v>572</v>
      </c>
      <c r="BD232" s="28">
        <f>IFERROR(VLOOKUP(BC232,'Начисление очков 2023'!$AA$4:$AB$69,2,FALSE),0)</f>
        <v>0</v>
      </c>
      <c r="BE232" s="32" t="s">
        <v>572</v>
      </c>
      <c r="BF232" s="31">
        <f>IFERROR(VLOOKUP(BE232,'Начисление очков 2024'!$G$4:$H$69,2,FALSE),0)</f>
        <v>0</v>
      </c>
      <c r="BG232" s="6" t="s">
        <v>572</v>
      </c>
      <c r="BH232" s="28">
        <f>IFERROR(VLOOKUP(BG232,'Начисление очков 2024'!$Q$4:$R$69,2,FALSE),0)</f>
        <v>0</v>
      </c>
      <c r="BI232" s="32">
        <v>40</v>
      </c>
      <c r="BJ232" s="31">
        <f>IFERROR(VLOOKUP(BI232,'Начисление очков 2024'!$AA$4:$AB$69,2,FALSE),0)</f>
        <v>1</v>
      </c>
      <c r="BK232" s="6" t="s">
        <v>572</v>
      </c>
      <c r="BL232" s="28">
        <f>IFERROR(VLOOKUP(BK232,'Начисление очков 2023'!$V$4:$W$69,2,FALSE),0)</f>
        <v>0</v>
      </c>
      <c r="BM232" s="32" t="s">
        <v>572</v>
      </c>
      <c r="BN232" s="31">
        <f>ROUND(IFERROR(VLOOKUP(BM232,'Начисление очков 2023'!$L$4:$M$69,2,FALSE),0)/4,0)</f>
        <v>0</v>
      </c>
      <c r="BO232" s="6">
        <v>32</v>
      </c>
      <c r="BP232" s="28">
        <f>IFERROR(VLOOKUP(BO232,'Начисление очков 2023'!$AA$4:$AB$69,2,FALSE),0)</f>
        <v>2</v>
      </c>
      <c r="BQ232" s="32" t="s">
        <v>572</v>
      </c>
      <c r="BR232" s="31">
        <f>ROUND(IFERROR(VLOOKUP(BQ232,'Начисление очков 2023'!$L$4:$M$69,2,FALSE),0)/4,0)</f>
        <v>0</v>
      </c>
      <c r="BS232" s="6">
        <v>32</v>
      </c>
      <c r="BT232" s="28">
        <f>IFERROR(VLOOKUP(BS232,'Начисление очков 2023'!$AA$4:$AB$69,2,FALSE),0)</f>
        <v>2</v>
      </c>
      <c r="BU232" s="32" t="s">
        <v>572</v>
      </c>
      <c r="BV232" s="31">
        <f>IFERROR(VLOOKUP(BU232,'Начисление очков 2023'!$L$4:$M$69,2,FALSE),0)</f>
        <v>0</v>
      </c>
      <c r="BW232" s="6" t="s">
        <v>572</v>
      </c>
      <c r="BX232" s="28">
        <f>IFERROR(VLOOKUP(BW232,'Начисление очков 2023'!$AA$4:$AB$69,2,FALSE),0)</f>
        <v>0</v>
      </c>
      <c r="BY232" s="32" t="s">
        <v>572</v>
      </c>
      <c r="BZ232" s="31">
        <f>IFERROR(VLOOKUP(BY232,'Начисление очков 2023'!$AF$4:$AG$69,2,FALSE),0)</f>
        <v>0</v>
      </c>
      <c r="CA232" s="6" t="s">
        <v>572</v>
      </c>
      <c r="CB232" s="28">
        <f>IFERROR(VLOOKUP(CA232,'Начисление очков 2023'!$V$4:$W$69,2,FALSE),0)</f>
        <v>0</v>
      </c>
      <c r="CC232" s="32" t="s">
        <v>572</v>
      </c>
      <c r="CD232" s="31">
        <f>IFERROR(VLOOKUP(CC232,'Начисление очков 2023'!$AA$4:$AB$69,2,FALSE),0)</f>
        <v>0</v>
      </c>
      <c r="CE232" s="47"/>
      <c r="CF232" s="46"/>
      <c r="CG232" s="32" t="s">
        <v>572</v>
      </c>
      <c r="CH232" s="31">
        <f>IFERROR(VLOOKUP(CG232,'Начисление очков 2023'!$AA$4:$AB$69,2,FALSE),0)</f>
        <v>0</v>
      </c>
      <c r="CI232" s="6" t="s">
        <v>572</v>
      </c>
      <c r="CJ232" s="28">
        <f>IFERROR(VLOOKUP(CI232,'Начисление очков 2023_1'!$B$4:$C$117,2,FALSE),0)</f>
        <v>0</v>
      </c>
      <c r="CK232" s="32" t="s">
        <v>572</v>
      </c>
      <c r="CL232" s="31">
        <f>IFERROR(VLOOKUP(CK232,'Начисление очков 2023'!$V$4:$W$69,2,FALSE),0)</f>
        <v>0</v>
      </c>
      <c r="CM232" s="6" t="s">
        <v>572</v>
      </c>
      <c r="CN232" s="28">
        <f>IFERROR(VLOOKUP(CM232,'Начисление очков 2023'!$AF$4:$AG$69,2,FALSE),0)</f>
        <v>0</v>
      </c>
      <c r="CO232" s="32" t="s">
        <v>572</v>
      </c>
      <c r="CP232" s="31">
        <f>IFERROR(VLOOKUP(CO232,'Начисление очков 2023'!$G$4:$H$69,2,FALSE),0)</f>
        <v>0</v>
      </c>
      <c r="CQ232" s="6" t="s">
        <v>572</v>
      </c>
      <c r="CR232" s="28">
        <f>IFERROR(VLOOKUP(CQ232,'Начисление очков 2023'!$AA$4:$AB$69,2,FALSE),0)</f>
        <v>0</v>
      </c>
      <c r="CS232" s="32" t="s">
        <v>572</v>
      </c>
      <c r="CT232" s="31">
        <f>IFERROR(VLOOKUP(CS232,'Начисление очков 2023'!$Q$4:$R$69,2,FALSE),0)</f>
        <v>0</v>
      </c>
      <c r="CU232" s="6" t="s">
        <v>572</v>
      </c>
      <c r="CV232" s="28">
        <f>IFERROR(VLOOKUP(CU232,'Начисление очков 2023'!$AF$4:$AG$69,2,FALSE),0)</f>
        <v>0</v>
      </c>
      <c r="CW232" s="32" t="s">
        <v>572</v>
      </c>
      <c r="CX232" s="31">
        <f>IFERROR(VLOOKUP(CW232,'Начисление очков 2023'!$AA$4:$AB$69,2,FALSE),0)</f>
        <v>0</v>
      </c>
      <c r="CY232" s="6" t="s">
        <v>572</v>
      </c>
      <c r="CZ232" s="28">
        <f>IFERROR(VLOOKUP(CY232,'Начисление очков 2023'!$AA$4:$AB$69,2,FALSE),0)</f>
        <v>0</v>
      </c>
      <c r="DA232" s="32" t="s">
        <v>572</v>
      </c>
      <c r="DB232" s="31">
        <f>IFERROR(VLOOKUP(DA232,'Начисление очков 2023'!$L$4:$M$69,2,FALSE),0)</f>
        <v>0</v>
      </c>
      <c r="DC232" s="6" t="s">
        <v>572</v>
      </c>
      <c r="DD232" s="28">
        <f>IFERROR(VLOOKUP(DC232,'Начисление очков 2023'!$L$4:$M$69,2,FALSE),0)</f>
        <v>0</v>
      </c>
      <c r="DE232" s="32" t="s">
        <v>572</v>
      </c>
      <c r="DF232" s="31">
        <f>IFERROR(VLOOKUP(DE232,'Начисление очков 2023'!$G$4:$H$69,2,FALSE),0)</f>
        <v>0</v>
      </c>
      <c r="DG232" s="6" t="s">
        <v>572</v>
      </c>
      <c r="DH232" s="28">
        <f>IFERROR(VLOOKUP(DG232,'Начисление очков 2023'!$AA$4:$AB$69,2,FALSE),0)</f>
        <v>0</v>
      </c>
      <c r="DI232" s="32" t="s">
        <v>572</v>
      </c>
      <c r="DJ232" s="31">
        <f>IFERROR(VLOOKUP(DI232,'Начисление очков 2023'!$AF$4:$AG$69,2,FALSE),0)</f>
        <v>0</v>
      </c>
      <c r="DK232" s="6" t="s">
        <v>572</v>
      </c>
      <c r="DL232" s="28">
        <f>IFERROR(VLOOKUP(DK232,'Начисление очков 2023'!$V$4:$W$69,2,FALSE),0)</f>
        <v>0</v>
      </c>
      <c r="DM232" s="32" t="s">
        <v>572</v>
      </c>
      <c r="DN232" s="31">
        <f>IFERROR(VLOOKUP(DM232,'Начисление очков 2023'!$Q$4:$R$69,2,FALSE),0)</f>
        <v>0</v>
      </c>
      <c r="DO232" s="6" t="s">
        <v>572</v>
      </c>
      <c r="DP232" s="28">
        <f>IFERROR(VLOOKUP(DO232,'Начисление очков 2023'!$AA$4:$AB$69,2,FALSE),0)</f>
        <v>0</v>
      </c>
      <c r="DQ232" s="32" t="s">
        <v>572</v>
      </c>
      <c r="DR232" s="31">
        <f>IFERROR(VLOOKUP(DQ232,'Начисление очков 2023'!$AA$4:$AB$69,2,FALSE),0)</f>
        <v>0</v>
      </c>
      <c r="DS232" s="6"/>
      <c r="DT232" s="28">
        <f>IFERROR(VLOOKUP(DS232,'Начисление очков 2023'!$AA$4:$AB$69,2,FALSE),0)</f>
        <v>0</v>
      </c>
      <c r="DU232" s="32" t="s">
        <v>572</v>
      </c>
      <c r="DV232" s="31">
        <f>IFERROR(VLOOKUP(DU232,'Начисление очков 2023'!$AF$4:$AG$69,2,FALSE),0)</f>
        <v>0</v>
      </c>
      <c r="DW232" s="6"/>
      <c r="DX232" s="28">
        <f>IFERROR(VLOOKUP(DW232,'Начисление очков 2023'!$AA$4:$AB$69,2,FALSE),0)</f>
        <v>0</v>
      </c>
      <c r="DY232" s="32"/>
      <c r="DZ232" s="31">
        <f>IFERROR(VLOOKUP(DY232,'Начисление очков 2023'!$B$4:$C$69,2,FALSE),0)</f>
        <v>0</v>
      </c>
      <c r="EA232" s="6"/>
      <c r="EB232" s="28">
        <f>IFERROR(VLOOKUP(EA232,'Начисление очков 2023'!$AA$4:$AB$69,2,FALSE),0)</f>
        <v>0</v>
      </c>
      <c r="EC232" s="32"/>
      <c r="ED232" s="31">
        <f>IFERROR(VLOOKUP(EC232,'Начисление очков 2023'!$V$4:$W$69,2,FALSE),0)</f>
        <v>0</v>
      </c>
      <c r="EE232" s="6"/>
      <c r="EF232" s="28">
        <f>IFERROR(VLOOKUP(EE232,'Начисление очков 2023'!$AA$4:$AB$69,2,FALSE),0)</f>
        <v>0</v>
      </c>
      <c r="EG232" s="32"/>
      <c r="EH232" s="31">
        <f>IFERROR(VLOOKUP(EG232,'Начисление очков 2023'!$AA$4:$AB$69,2,FALSE),0)</f>
        <v>0</v>
      </c>
      <c r="EI232" s="6"/>
      <c r="EJ232" s="28">
        <f>IFERROR(VLOOKUP(EI232,'Начисление очков 2023'!$G$4:$H$69,2,FALSE),0)</f>
        <v>0</v>
      </c>
      <c r="EK232" s="32"/>
      <c r="EL232" s="31">
        <f>IFERROR(VLOOKUP(EK232,'Начисление очков 2023'!$V$4:$W$69,2,FALSE),0)</f>
        <v>0</v>
      </c>
      <c r="EM232" s="6"/>
      <c r="EN232" s="28">
        <f>IFERROR(VLOOKUP(EM232,'Начисление очков 2023'!$B$4:$C$101,2,FALSE),0)</f>
        <v>0</v>
      </c>
      <c r="EO232" s="32"/>
      <c r="EP232" s="31">
        <f>IFERROR(VLOOKUP(EO232,'Начисление очков 2023'!$AA$4:$AB$69,2,FALSE),0)</f>
        <v>0</v>
      </c>
      <c r="EQ232" s="6"/>
      <c r="ER232" s="28">
        <f>IFERROR(VLOOKUP(EQ232,'Начисление очков 2023'!$AF$4:$AG$69,2,FALSE),0)</f>
        <v>0</v>
      </c>
      <c r="ES232" s="32"/>
      <c r="ET232" s="31">
        <f>IFERROR(VLOOKUP(ES232,'Начисление очков 2023'!$B$4:$C$101,2,FALSE),0)</f>
        <v>0</v>
      </c>
      <c r="EU232" s="6"/>
      <c r="EV232" s="28">
        <f>IFERROR(VLOOKUP(EU232,'Начисление очков 2023'!$G$4:$H$69,2,FALSE),0)</f>
        <v>0</v>
      </c>
      <c r="EW232" s="32"/>
      <c r="EX232" s="31">
        <f>IFERROR(VLOOKUP(EW232,'Начисление очков 2023'!$AF$4:$AG$69,2,FALSE),0)</f>
        <v>0</v>
      </c>
      <c r="EY232" s="6"/>
      <c r="EZ232" s="28">
        <f>IFERROR(VLOOKUP(EY232,'Начисление очков 2023'!$AA$4:$AB$69,2,FALSE),0)</f>
        <v>0</v>
      </c>
      <c r="FA232" s="32"/>
      <c r="FB232" s="31">
        <f>IFERROR(VLOOKUP(FA232,'Начисление очков 2023'!$L$4:$M$69,2,FALSE),0)</f>
        <v>0</v>
      </c>
      <c r="FC232" s="6"/>
      <c r="FD232" s="28">
        <f>IFERROR(VLOOKUP(FC232,'Начисление очков 2023'!$AF$4:$AG$69,2,FALSE),0)</f>
        <v>0</v>
      </c>
      <c r="FE232" s="32"/>
      <c r="FF232" s="31">
        <f>IFERROR(VLOOKUP(FE232,'Начисление очков 2023'!$AA$4:$AB$69,2,FALSE),0)</f>
        <v>0</v>
      </c>
      <c r="FG232" s="6"/>
      <c r="FH232" s="28">
        <f>IFERROR(VLOOKUP(FG232,'Начисление очков 2023'!$G$4:$H$69,2,FALSE),0)</f>
        <v>0</v>
      </c>
      <c r="FI232" s="32"/>
      <c r="FJ232" s="31">
        <f>IFERROR(VLOOKUP(FI232,'Начисление очков 2023'!$AA$4:$AB$69,2,FALSE),0)</f>
        <v>0</v>
      </c>
      <c r="FK232" s="6"/>
      <c r="FL232" s="28">
        <f>IFERROR(VLOOKUP(FK232,'Начисление очков 2023'!$AA$4:$AB$69,2,FALSE),0)</f>
        <v>0</v>
      </c>
      <c r="FM232" s="32"/>
      <c r="FN232" s="31">
        <f>IFERROR(VLOOKUP(FM232,'Начисление очков 2023'!$AA$4:$AB$69,2,FALSE),0)</f>
        <v>0</v>
      </c>
      <c r="FO232" s="6"/>
      <c r="FP232" s="28">
        <f>IFERROR(VLOOKUP(FO232,'Начисление очков 2023'!$AF$4:$AG$69,2,FALSE),0)</f>
        <v>0</v>
      </c>
      <c r="FQ232" s="109">
        <v>220</v>
      </c>
      <c r="FR232" s="110">
        <v>4</v>
      </c>
      <c r="FS232" s="110"/>
      <c r="FT232" s="109">
        <v>3</v>
      </c>
      <c r="FU232" s="111"/>
      <c r="FV232" s="108">
        <v>24</v>
      </c>
      <c r="FW232" s="106">
        <v>1</v>
      </c>
      <c r="FX232" s="107" t="s">
        <v>563</v>
      </c>
      <c r="FY232" s="108">
        <v>25</v>
      </c>
      <c r="FZ232" s="127"/>
      <c r="GA232" s="121">
        <f>IFERROR(VLOOKUP(FZ232,'Начисление очков 2023'!$AA$4:$AB$69,2,FALSE),0)</f>
        <v>0</v>
      </c>
    </row>
    <row r="233" spans="1:183" ht="15.95" customHeight="1" x14ac:dyDescent="0.25">
      <c r="A233" s="1"/>
      <c r="B233" s="6" t="str">
        <f>IFERROR(INDEX('Ласт турнир'!$A$1:$A$96,MATCH($D233,'Ласт турнир'!$B$1:$B$96,0)),"")</f>
        <v/>
      </c>
      <c r="C233" s="1"/>
      <c r="D233" s="39" t="s">
        <v>704</v>
      </c>
      <c r="E233" s="40">
        <f>E232+1</f>
        <v>224</v>
      </c>
      <c r="F233" s="59">
        <f>IF(FQ233=0," ",IF(FQ233-E233=0," ",FQ233-E233))</f>
        <v>-3</v>
      </c>
      <c r="G233" s="44"/>
      <c r="H233" s="54">
        <v>3.5</v>
      </c>
      <c r="I233" s="134"/>
      <c r="J233" s="139">
        <f>AB233+AP233+BB233+BN233+BR233+SUMPRODUCT(LARGE((T233,V233,X233,Z233,AD233,AF233,AH233,AJ233,AL233,AN233,AR233,AT233,AV233,AX233,AZ233,BD233,BF233,BH233,BJ233,BL233,BP233,BT233,BV233,BX233,BZ233,CB233,CD233,CF233,CH233,CJ233,CL233,CN233,CP233,CR233,CT233,CV233,CX233,CZ233,DB233,DD233,DF233,DH233,DJ233,DL233,DN233,DP233,DR233,DT233,DV233,DX233,DZ233,EB233,ED233,EF233,EH233,EJ233,EL233,EN233,EP233,ER233,ET233,EV233,EX233,EZ233,FB233,FD233,FF233,FH233,FJ233,FL233,FN233,FP233),{1,2,3,4,5,6,7,8}))</f>
        <v>23</v>
      </c>
      <c r="K233" s="135">
        <f>J233-FV233</f>
        <v>0</v>
      </c>
      <c r="L233" s="140" t="str">
        <f>IF(SUMIF(S233:FP233,"&lt;0")&lt;&gt;0,SUMIF(S233:FP233,"&lt;0")*(-1)," ")</f>
        <v xml:space="preserve"> </v>
      </c>
      <c r="M233" s="141">
        <f>T233+V233+X233+Z233+AB233+AD233+AF233+AH233+AJ233+AL233+AN233+AP233+AR233+AT233+AV233+AX233+AZ233+BB233+BD233+BF233+BH233+BJ233+BL233+BN233+BP233+BR233+BT233+BV233+BX233+BZ233+CB233+CD233+CF233+CH233+CJ233+CL233+CN233+CP233+CR233+CT233+CV233+CX233+CZ233+DB233+DD233+DF233+DH233+DJ233+DL233+DN233+DP233+DR233+DT233+DV233+DX233+DZ233+EB233+ED233+EF233+EH233+EJ233+EL233+EN233+EP233+ER233+ET233+EV233+EX233+EZ233+FB233+FD233+FF233+FH233+FJ233+FL233+FN233+FP233</f>
        <v>23</v>
      </c>
      <c r="N233" s="135">
        <f>M233-FY233</f>
        <v>0</v>
      </c>
      <c r="O233" s="136">
        <f>ROUNDUP(COUNTIF(S233:FP233,"&gt; 0")/2,0)</f>
        <v>3</v>
      </c>
      <c r="P233" s="142">
        <f>IF(O233=0,"-",IF(O233-R233&gt;8,J233/(8+R233),J233/O233))</f>
        <v>7.666666666666667</v>
      </c>
      <c r="Q233" s="145">
        <f>IF(OR(M233=0,O233=0),"-",M233/O233)</f>
        <v>7.666666666666667</v>
      </c>
      <c r="R233" s="150">
        <f>+IF(AA233="",0,1)+IF(AO233="",0,1)++IF(BA233="",0,1)+IF(BM233="",0,1)+IF(BQ233="",0,1)</f>
        <v>0</v>
      </c>
      <c r="S233" s="6" t="s">
        <v>572</v>
      </c>
      <c r="T233" s="28">
        <f>IFERROR(VLOOKUP(S233,'Начисление очков 2024'!$AA$4:$AB$69,2,FALSE),0)</f>
        <v>0</v>
      </c>
      <c r="U233" s="32" t="s">
        <v>572</v>
      </c>
      <c r="V233" s="31">
        <f>IFERROR(VLOOKUP(U233,'Начисление очков 2024'!$AA$4:$AB$69,2,FALSE),0)</f>
        <v>0</v>
      </c>
      <c r="W233" s="6" t="s">
        <v>572</v>
      </c>
      <c r="X233" s="28">
        <f>IFERROR(VLOOKUP(W233,'Начисление очков 2024'!$L$4:$M$69,2,FALSE),0)</f>
        <v>0</v>
      </c>
      <c r="Y233" s="32" t="s">
        <v>572</v>
      </c>
      <c r="Z233" s="31">
        <f>IFERROR(VLOOKUP(Y233,'Начисление очков 2024'!$AA$4:$AB$69,2,FALSE),0)</f>
        <v>0</v>
      </c>
      <c r="AA233" s="6" t="s">
        <v>572</v>
      </c>
      <c r="AB233" s="28">
        <f>ROUND(IFERROR(VLOOKUP(AA233,'Начисление очков 2024'!$L$4:$M$69,2,FALSE),0)/4,0)</f>
        <v>0</v>
      </c>
      <c r="AC233" s="32" t="s">
        <v>572</v>
      </c>
      <c r="AD233" s="31">
        <f>IFERROR(VLOOKUP(AC233,'Начисление очков 2024'!$AA$4:$AB$69,2,FALSE),0)</f>
        <v>0</v>
      </c>
      <c r="AE233" s="6" t="s">
        <v>572</v>
      </c>
      <c r="AF233" s="28">
        <f>IFERROR(VLOOKUP(AE233,'Начисление очков 2024'!$AA$4:$AB$69,2,FALSE),0)</f>
        <v>0</v>
      </c>
      <c r="AG233" s="32" t="s">
        <v>572</v>
      </c>
      <c r="AH233" s="31">
        <f>IFERROR(VLOOKUP(AG233,'Начисление очков 2024'!$Q$4:$R$69,2,FALSE),0)</f>
        <v>0</v>
      </c>
      <c r="AI233" s="6" t="s">
        <v>572</v>
      </c>
      <c r="AJ233" s="28">
        <f>IFERROR(VLOOKUP(AI233,'Начисление очков 2024'!$AA$4:$AB$69,2,FALSE),0)</f>
        <v>0</v>
      </c>
      <c r="AK233" s="32" t="s">
        <v>572</v>
      </c>
      <c r="AL233" s="31">
        <f>IFERROR(VLOOKUP(AK233,'Начисление очков 2024'!$AA$4:$AB$69,2,FALSE),0)</f>
        <v>0</v>
      </c>
      <c r="AM233" s="6" t="s">
        <v>572</v>
      </c>
      <c r="AN233" s="28">
        <f>IFERROR(VLOOKUP(AM233,'Начисление очков 2023'!$AF$4:$AG$69,2,FALSE),0)</f>
        <v>0</v>
      </c>
      <c r="AO233" s="32" t="s">
        <v>572</v>
      </c>
      <c r="AP233" s="31">
        <f>ROUND(IFERROR(VLOOKUP(AO233,'Начисление очков 2024'!$G$4:$H$69,2,FALSE),0)/4,0)</f>
        <v>0</v>
      </c>
      <c r="AQ233" s="6" t="s">
        <v>572</v>
      </c>
      <c r="AR233" s="28">
        <f>IFERROR(VLOOKUP(AQ233,'Начисление очков 2024'!$AA$4:$AB$69,2,FALSE),0)</f>
        <v>0</v>
      </c>
      <c r="AS233" s="32" t="s">
        <v>572</v>
      </c>
      <c r="AT233" s="31">
        <f>IFERROR(VLOOKUP(AS233,'Начисление очков 2024'!$G$4:$H$69,2,FALSE),0)</f>
        <v>0</v>
      </c>
      <c r="AU233" s="6" t="s">
        <v>572</v>
      </c>
      <c r="AV233" s="28">
        <f>IFERROR(VLOOKUP(AU233,'Начисление очков 2023'!$V$4:$W$69,2,FALSE),0)</f>
        <v>0</v>
      </c>
      <c r="AW233" s="32" t="s">
        <v>572</v>
      </c>
      <c r="AX233" s="31">
        <f>IFERROR(VLOOKUP(AW233,'Начисление очков 2024'!$Q$4:$R$69,2,FALSE),0)</f>
        <v>0</v>
      </c>
      <c r="AY233" s="6" t="s">
        <v>572</v>
      </c>
      <c r="AZ233" s="28">
        <f>IFERROR(VLOOKUP(AY233,'Начисление очков 2024'!$AA$4:$AB$69,2,FALSE),0)</f>
        <v>0</v>
      </c>
      <c r="BA233" s="32" t="s">
        <v>572</v>
      </c>
      <c r="BB233" s="31">
        <f>ROUND(IFERROR(VLOOKUP(BA233,'Начисление очков 2024'!$G$4:$H$69,2,FALSE),0)/4,0)</f>
        <v>0</v>
      </c>
      <c r="BC233" s="6" t="s">
        <v>572</v>
      </c>
      <c r="BD233" s="28">
        <f>IFERROR(VLOOKUP(BC233,'Начисление очков 2023'!$AA$4:$AB$69,2,FALSE),0)</f>
        <v>0</v>
      </c>
      <c r="BE233" s="32" t="s">
        <v>572</v>
      </c>
      <c r="BF233" s="31">
        <f>IFERROR(VLOOKUP(BE233,'Начисление очков 2024'!$G$4:$H$69,2,FALSE),0)</f>
        <v>0</v>
      </c>
      <c r="BG233" s="6" t="s">
        <v>572</v>
      </c>
      <c r="BH233" s="28">
        <f>IFERROR(VLOOKUP(BG233,'Начисление очков 2024'!$Q$4:$R$69,2,FALSE),0)</f>
        <v>0</v>
      </c>
      <c r="BI233" s="32" t="s">
        <v>572</v>
      </c>
      <c r="BJ233" s="31">
        <f>IFERROR(VLOOKUP(BI233,'Начисление очков 2024'!$AA$4:$AB$69,2,FALSE),0)</f>
        <v>0</v>
      </c>
      <c r="BK233" s="6" t="s">
        <v>572</v>
      </c>
      <c r="BL233" s="28">
        <f>IFERROR(VLOOKUP(BK233,'Начисление очков 2023'!$V$4:$W$69,2,FALSE),0)</f>
        <v>0</v>
      </c>
      <c r="BM233" s="32" t="s">
        <v>572</v>
      </c>
      <c r="BN233" s="31">
        <f>ROUND(IFERROR(VLOOKUP(BM233,'Начисление очков 2023'!$L$4:$M$69,2,FALSE),0)/4,0)</f>
        <v>0</v>
      </c>
      <c r="BO233" s="6" t="s">
        <v>572</v>
      </c>
      <c r="BP233" s="28">
        <f>IFERROR(VLOOKUP(BO233,'Начисление очков 2023'!$AA$4:$AB$69,2,FALSE),0)</f>
        <v>0</v>
      </c>
      <c r="BQ233" s="32" t="s">
        <v>572</v>
      </c>
      <c r="BR233" s="31">
        <f>ROUND(IFERROR(VLOOKUP(BQ233,'Начисление очков 2023'!$L$4:$M$69,2,FALSE),0)/4,0)</f>
        <v>0</v>
      </c>
      <c r="BS233" s="6" t="s">
        <v>572</v>
      </c>
      <c r="BT233" s="28">
        <f>IFERROR(VLOOKUP(BS233,'Начисление очков 2023'!$AA$4:$AB$69,2,FALSE),0)</f>
        <v>0</v>
      </c>
      <c r="BU233" s="32" t="s">
        <v>572</v>
      </c>
      <c r="BV233" s="31">
        <f>IFERROR(VLOOKUP(BU233,'Начисление очков 2023'!$L$4:$M$69,2,FALSE),0)</f>
        <v>0</v>
      </c>
      <c r="BW233" s="6" t="s">
        <v>572</v>
      </c>
      <c r="BX233" s="28">
        <f>IFERROR(VLOOKUP(BW233,'Начисление очков 2023'!$AA$4:$AB$69,2,FALSE),0)</f>
        <v>0</v>
      </c>
      <c r="BY233" s="32" t="s">
        <v>572</v>
      </c>
      <c r="BZ233" s="31">
        <f>IFERROR(VLOOKUP(BY233,'Начисление очков 2023'!$AF$4:$AG$69,2,FALSE),0)</f>
        <v>0</v>
      </c>
      <c r="CA233" s="6" t="s">
        <v>572</v>
      </c>
      <c r="CB233" s="28">
        <f>IFERROR(VLOOKUP(CA233,'Начисление очков 2023'!$V$4:$W$69,2,FALSE),0)</f>
        <v>0</v>
      </c>
      <c r="CC233" s="32" t="s">
        <v>572</v>
      </c>
      <c r="CD233" s="31">
        <f>IFERROR(VLOOKUP(CC233,'Начисление очков 2023'!$AA$4:$AB$69,2,FALSE),0)</f>
        <v>0</v>
      </c>
      <c r="CE233" s="47"/>
      <c r="CF233" s="46"/>
      <c r="CG233" s="32" t="s">
        <v>572</v>
      </c>
      <c r="CH233" s="31">
        <f>IFERROR(VLOOKUP(CG233,'Начисление очков 2023'!$AA$4:$AB$69,2,FALSE),0)</f>
        <v>0</v>
      </c>
      <c r="CI233" s="6" t="s">
        <v>572</v>
      </c>
      <c r="CJ233" s="28">
        <f>IFERROR(VLOOKUP(CI233,'Начисление очков 2023_1'!$B$4:$C$117,2,FALSE),0)</f>
        <v>0</v>
      </c>
      <c r="CK233" s="32" t="s">
        <v>572</v>
      </c>
      <c r="CL233" s="31">
        <f>IFERROR(VLOOKUP(CK233,'Начисление очков 2023'!$V$4:$W$69,2,FALSE),0)</f>
        <v>0</v>
      </c>
      <c r="CM233" s="6" t="s">
        <v>572</v>
      </c>
      <c r="CN233" s="28">
        <f>IFERROR(VLOOKUP(CM233,'Начисление очков 2023'!$AF$4:$AG$69,2,FALSE),0)</f>
        <v>0</v>
      </c>
      <c r="CO233" s="32" t="s">
        <v>572</v>
      </c>
      <c r="CP233" s="31">
        <f>IFERROR(VLOOKUP(CO233,'Начисление очков 2023'!$G$4:$H$69,2,FALSE),0)</f>
        <v>0</v>
      </c>
      <c r="CQ233" s="6" t="s">
        <v>572</v>
      </c>
      <c r="CR233" s="28">
        <f>IFERROR(VLOOKUP(CQ233,'Начисление очков 2023'!$AA$4:$AB$69,2,FALSE),0)</f>
        <v>0</v>
      </c>
      <c r="CS233" s="32">
        <v>16</v>
      </c>
      <c r="CT233" s="31">
        <f>IFERROR(VLOOKUP(CS233,'Начисление очков 2023'!$Q$4:$R$69,2,FALSE),0)</f>
        <v>19</v>
      </c>
      <c r="CU233" s="6" t="s">
        <v>572</v>
      </c>
      <c r="CV233" s="28">
        <f>IFERROR(VLOOKUP(CU233,'Начисление очков 2023'!$AF$4:$AG$69,2,FALSE),0)</f>
        <v>0</v>
      </c>
      <c r="CW233" s="32" t="s">
        <v>572</v>
      </c>
      <c r="CX233" s="31">
        <f>IFERROR(VLOOKUP(CW233,'Начисление очков 2023'!$AA$4:$AB$69,2,FALSE),0)</f>
        <v>0</v>
      </c>
      <c r="CY233" s="6" t="s">
        <v>572</v>
      </c>
      <c r="CZ233" s="28">
        <f>IFERROR(VLOOKUP(CY233,'Начисление очков 2023'!$AA$4:$AB$69,2,FALSE),0)</f>
        <v>0</v>
      </c>
      <c r="DA233" s="32" t="s">
        <v>572</v>
      </c>
      <c r="DB233" s="31">
        <f>IFERROR(VLOOKUP(DA233,'Начисление очков 2023'!$L$4:$M$69,2,FALSE),0)</f>
        <v>0</v>
      </c>
      <c r="DC233" s="6" t="s">
        <v>572</v>
      </c>
      <c r="DD233" s="28">
        <f>IFERROR(VLOOKUP(DC233,'Начисление очков 2023'!$L$4:$M$69,2,FALSE),0)</f>
        <v>0</v>
      </c>
      <c r="DE233" s="32" t="s">
        <v>572</v>
      </c>
      <c r="DF233" s="31">
        <f>IFERROR(VLOOKUP(DE233,'Начисление очков 2023'!$G$4:$H$69,2,FALSE),0)</f>
        <v>0</v>
      </c>
      <c r="DG233" s="6">
        <v>32</v>
      </c>
      <c r="DH233" s="28">
        <f>IFERROR(VLOOKUP(DG233,'Начисление очков 2023'!$AA$4:$AB$69,2,FALSE),0)</f>
        <v>2</v>
      </c>
      <c r="DI233" s="32" t="s">
        <v>572</v>
      </c>
      <c r="DJ233" s="31">
        <f>IFERROR(VLOOKUP(DI233,'Начисление очков 2023'!$AF$4:$AG$69,2,FALSE),0)</f>
        <v>0</v>
      </c>
      <c r="DK233" s="6" t="s">
        <v>572</v>
      </c>
      <c r="DL233" s="28">
        <f>IFERROR(VLOOKUP(DK233,'Начисление очков 2023'!$V$4:$W$69,2,FALSE),0)</f>
        <v>0</v>
      </c>
      <c r="DM233" s="32" t="s">
        <v>572</v>
      </c>
      <c r="DN233" s="31">
        <f>IFERROR(VLOOKUP(DM233,'Начисление очков 2023'!$Q$4:$R$69,2,FALSE),0)</f>
        <v>0</v>
      </c>
      <c r="DO233" s="6" t="s">
        <v>572</v>
      </c>
      <c r="DP233" s="28">
        <f>IFERROR(VLOOKUP(DO233,'Начисление очков 2023'!$AA$4:$AB$69,2,FALSE),0)</f>
        <v>0</v>
      </c>
      <c r="DQ233" s="32">
        <v>32</v>
      </c>
      <c r="DR233" s="31">
        <f>IFERROR(VLOOKUP(DQ233,'Начисление очков 2023'!$AA$4:$AB$69,2,FALSE),0)</f>
        <v>2</v>
      </c>
      <c r="DS233" s="6"/>
      <c r="DT233" s="28">
        <f>IFERROR(VLOOKUP(DS233,'Начисление очков 2023'!$AA$4:$AB$69,2,FALSE),0)</f>
        <v>0</v>
      </c>
      <c r="DU233" s="32" t="s">
        <v>572</v>
      </c>
      <c r="DV233" s="31">
        <f>IFERROR(VLOOKUP(DU233,'Начисление очков 2023'!$AF$4:$AG$69,2,FALSE),0)</f>
        <v>0</v>
      </c>
      <c r="DW233" s="6" t="s">
        <v>572</v>
      </c>
      <c r="DX233" s="28">
        <f>IFERROR(VLOOKUP(DW233,'Начисление очков 2023'!$AA$4:$AB$69,2,FALSE),0)</f>
        <v>0</v>
      </c>
      <c r="DY233" s="32" t="s">
        <v>572</v>
      </c>
      <c r="DZ233" s="31">
        <f>IFERROR(VLOOKUP(DY233,'Начисление очков 2023'!$B$4:$C$69,2,FALSE),0)</f>
        <v>0</v>
      </c>
      <c r="EA233" s="6" t="s">
        <v>572</v>
      </c>
      <c r="EB233" s="28">
        <f>IFERROR(VLOOKUP(EA233,'Начисление очков 2023'!$AA$4:$AB$69,2,FALSE),0)</f>
        <v>0</v>
      </c>
      <c r="EC233" s="32" t="s">
        <v>572</v>
      </c>
      <c r="ED233" s="31">
        <f>IFERROR(VLOOKUP(EC233,'Начисление очков 2023'!$V$4:$W$69,2,FALSE),0)</f>
        <v>0</v>
      </c>
      <c r="EE233" s="6" t="s">
        <v>572</v>
      </c>
      <c r="EF233" s="28">
        <f>IFERROR(VLOOKUP(EE233,'Начисление очков 2023'!$AA$4:$AB$69,2,FALSE),0)</f>
        <v>0</v>
      </c>
      <c r="EG233" s="32" t="s">
        <v>572</v>
      </c>
      <c r="EH233" s="31">
        <f>IFERROR(VLOOKUP(EG233,'Начисление очков 2023'!$AA$4:$AB$69,2,FALSE),0)</f>
        <v>0</v>
      </c>
      <c r="EI233" s="6" t="s">
        <v>572</v>
      </c>
      <c r="EJ233" s="28">
        <f>IFERROR(VLOOKUP(EI233,'Начисление очков 2023'!$G$4:$H$69,2,FALSE),0)</f>
        <v>0</v>
      </c>
      <c r="EK233" s="32" t="s">
        <v>572</v>
      </c>
      <c r="EL233" s="31">
        <f>IFERROR(VLOOKUP(EK233,'Начисление очков 2023'!$V$4:$W$69,2,FALSE),0)</f>
        <v>0</v>
      </c>
      <c r="EM233" s="6" t="s">
        <v>572</v>
      </c>
      <c r="EN233" s="28">
        <f>IFERROR(VLOOKUP(EM233,'Начисление очков 2023'!$B$4:$C$101,2,FALSE),0)</f>
        <v>0</v>
      </c>
      <c r="EO233" s="32" t="s">
        <v>572</v>
      </c>
      <c r="EP233" s="31">
        <f>IFERROR(VLOOKUP(EO233,'Начисление очков 2023'!$AA$4:$AB$69,2,FALSE),0)</f>
        <v>0</v>
      </c>
      <c r="EQ233" s="6" t="s">
        <v>572</v>
      </c>
      <c r="ER233" s="28">
        <f>IFERROR(VLOOKUP(EQ233,'Начисление очков 2023'!$AF$4:$AG$69,2,FALSE),0)</f>
        <v>0</v>
      </c>
      <c r="ES233" s="32" t="s">
        <v>572</v>
      </c>
      <c r="ET233" s="31">
        <f>IFERROR(VLOOKUP(ES233,'Начисление очков 2023'!$B$4:$C$101,2,FALSE),0)</f>
        <v>0</v>
      </c>
      <c r="EU233" s="6" t="s">
        <v>572</v>
      </c>
      <c r="EV233" s="28">
        <f>IFERROR(VLOOKUP(EU233,'Начисление очков 2023'!$G$4:$H$69,2,FALSE),0)</f>
        <v>0</v>
      </c>
      <c r="EW233" s="32" t="s">
        <v>572</v>
      </c>
      <c r="EX233" s="31">
        <f>IFERROR(VLOOKUP(EW233,'Начисление очков 2023'!$AA$4:$AB$69,2,FALSE),0)</f>
        <v>0</v>
      </c>
      <c r="EY233" s="6"/>
      <c r="EZ233" s="28">
        <f>IFERROR(VLOOKUP(EY233,'Начисление очков 2023'!$AA$4:$AB$69,2,FALSE),0)</f>
        <v>0</v>
      </c>
      <c r="FA233" s="32" t="s">
        <v>572</v>
      </c>
      <c r="FB233" s="31">
        <f>IFERROR(VLOOKUP(FA233,'Начисление очков 2023'!$L$4:$M$69,2,FALSE),0)</f>
        <v>0</v>
      </c>
      <c r="FC233" s="6" t="s">
        <v>572</v>
      </c>
      <c r="FD233" s="28">
        <f>IFERROR(VLOOKUP(FC233,'Начисление очков 2023'!$AF$4:$AG$69,2,FALSE),0)</f>
        <v>0</v>
      </c>
      <c r="FE233" s="32" t="s">
        <v>572</v>
      </c>
      <c r="FF233" s="31">
        <f>IFERROR(VLOOKUP(FE233,'Начисление очков 2023'!$AA$4:$AB$69,2,FALSE),0)</f>
        <v>0</v>
      </c>
      <c r="FG233" s="6" t="s">
        <v>572</v>
      </c>
      <c r="FH233" s="28">
        <f>IFERROR(VLOOKUP(FG233,'Начисление очков 2023'!$G$4:$H$69,2,FALSE),0)</f>
        <v>0</v>
      </c>
      <c r="FI233" s="32" t="s">
        <v>572</v>
      </c>
      <c r="FJ233" s="31">
        <f>IFERROR(VLOOKUP(FI233,'Начисление очков 2023'!$AA$4:$AB$69,2,FALSE),0)</f>
        <v>0</v>
      </c>
      <c r="FK233" s="6" t="s">
        <v>572</v>
      </c>
      <c r="FL233" s="28">
        <f>IFERROR(VLOOKUP(FK233,'Начисление очков 2023'!$AA$4:$AB$69,2,FALSE),0)</f>
        <v>0</v>
      </c>
      <c r="FM233" s="32" t="s">
        <v>572</v>
      </c>
      <c r="FN233" s="31">
        <f>IFERROR(VLOOKUP(FM233,'Начисление очков 2023'!$AA$4:$AB$69,2,FALSE),0)</f>
        <v>0</v>
      </c>
      <c r="FO233" s="6" t="s">
        <v>572</v>
      </c>
      <c r="FP233" s="28">
        <f>IFERROR(VLOOKUP(FO233,'Начисление очков 2023'!$AF$4:$AG$69,2,FALSE),0)</f>
        <v>0</v>
      </c>
      <c r="FQ233" s="109">
        <v>221</v>
      </c>
      <c r="FR233" s="110" t="s">
        <v>563</v>
      </c>
      <c r="FS233" s="110"/>
      <c r="FT233" s="109">
        <v>3.5</v>
      </c>
      <c r="FU233" s="111"/>
      <c r="FV233" s="108">
        <v>23</v>
      </c>
      <c r="FW233" s="106">
        <v>0</v>
      </c>
      <c r="FX233" s="107" t="s">
        <v>563</v>
      </c>
      <c r="FY233" s="108">
        <v>23</v>
      </c>
      <c r="FZ233" s="127" t="s">
        <v>572</v>
      </c>
      <c r="GA233" s="121">
        <f>IFERROR(VLOOKUP(FZ233,'Начисление очков 2023'!$AA$4:$AB$69,2,FALSE),0)</f>
        <v>0</v>
      </c>
    </row>
    <row r="234" spans="1:183" ht="15.95" customHeight="1" x14ac:dyDescent="0.25">
      <c r="A234" s="1"/>
      <c r="B234" s="6" t="str">
        <f>IFERROR(INDEX('Ласт турнир'!$A$1:$A$96,MATCH($D234,'Ласт турнир'!$B$1:$B$96,0)),"")</f>
        <v/>
      </c>
      <c r="C234" s="1"/>
      <c r="D234" s="39" t="s">
        <v>193</v>
      </c>
      <c r="E234" s="40">
        <f>E233+1</f>
        <v>225</v>
      </c>
      <c r="F234" s="59">
        <f>IF(FQ234=0," ",IF(FQ234-E234=0," ",FQ234-E234))</f>
        <v>-2</v>
      </c>
      <c r="G234" s="44"/>
      <c r="H234" s="54">
        <v>3</v>
      </c>
      <c r="I234" s="134"/>
      <c r="J234" s="139">
        <f>AB234+AP234+BB234+BN234+BR234+SUMPRODUCT(LARGE((T234,V234,X234,Z234,AD234,AF234,AH234,AJ234,AL234,AN234,AR234,AT234,AV234,AX234,AZ234,BD234,BF234,BH234,BJ234,BL234,BP234,BT234,BV234,BX234,BZ234,CB234,CD234,CF234,CH234,CJ234,CL234,CN234,CP234,CR234,CT234,CV234,CX234,CZ234,DB234,DD234,DF234,DH234,DJ234,DL234,DN234,DP234,DR234,DT234,DV234,DX234,DZ234,EB234,ED234,EF234,EH234,EJ234,EL234,EN234,EP234,ER234,ET234,EV234,EX234,EZ234,FB234,FD234,FF234,FH234,FJ234,FL234,FN234,FP234),{1,2,3,4,5,6,7,8}))</f>
        <v>23</v>
      </c>
      <c r="K234" s="135">
        <f>J234-FV234</f>
        <v>0</v>
      </c>
      <c r="L234" s="140" t="str">
        <f>IF(SUMIF(S234:FP234,"&lt;0")&lt;&gt;0,SUMIF(S234:FP234,"&lt;0")*(-1)," ")</f>
        <v xml:space="preserve"> </v>
      </c>
      <c r="M234" s="141">
        <f>T234+V234+X234+Z234+AB234+AD234+AF234+AH234+AJ234+AL234+AN234+AP234+AR234+AT234+AV234+AX234+AZ234+BB234+BD234+BF234+BH234+BJ234+BL234+BN234+BP234+BR234+BT234+BV234+BX234+BZ234+CB234+CD234+CF234+CH234+CJ234+CL234+CN234+CP234+CR234+CT234+CV234+CX234+CZ234+DB234+DD234+DF234+DH234+DJ234+DL234+DN234+DP234+DR234+DT234+DV234+DX234+DZ234+EB234+ED234+EF234+EH234+EJ234+EL234+EN234+EP234+ER234+ET234+EV234+EX234+EZ234+FB234+FD234+FF234+FH234+FJ234+FL234+FN234+FP234</f>
        <v>23</v>
      </c>
      <c r="N234" s="135">
        <f>M234-FY234</f>
        <v>0</v>
      </c>
      <c r="O234" s="136">
        <f>ROUNDUP(COUNTIF(S234:FP234,"&gt; 0")/2,0)</f>
        <v>4</v>
      </c>
      <c r="P234" s="142">
        <f>IF(O234=0,"-",IF(O234-R234&gt;8,J234/(8+R234),J234/O234))</f>
        <v>5.75</v>
      </c>
      <c r="Q234" s="145">
        <f>IF(OR(M234=0,O234=0),"-",M234/O234)</f>
        <v>5.75</v>
      </c>
      <c r="R234" s="150">
        <f>+IF(AA234="",0,1)+IF(AO234="",0,1)++IF(BA234="",0,1)+IF(BM234="",0,1)+IF(BQ234="",0,1)</f>
        <v>0</v>
      </c>
      <c r="S234" s="6" t="s">
        <v>572</v>
      </c>
      <c r="T234" s="28">
        <f>IFERROR(VLOOKUP(S234,'Начисление очков 2024'!$AA$4:$AB$69,2,FALSE),0)</f>
        <v>0</v>
      </c>
      <c r="U234" s="32" t="s">
        <v>572</v>
      </c>
      <c r="V234" s="31">
        <f>IFERROR(VLOOKUP(U234,'Начисление очков 2024'!$AA$4:$AB$69,2,FALSE),0)</f>
        <v>0</v>
      </c>
      <c r="W234" s="6" t="s">
        <v>572</v>
      </c>
      <c r="X234" s="28">
        <f>IFERROR(VLOOKUP(W234,'Начисление очков 2024'!$L$4:$M$69,2,FALSE),0)</f>
        <v>0</v>
      </c>
      <c r="Y234" s="32" t="s">
        <v>572</v>
      </c>
      <c r="Z234" s="31">
        <f>IFERROR(VLOOKUP(Y234,'Начисление очков 2024'!$AA$4:$AB$69,2,FALSE),0)</f>
        <v>0</v>
      </c>
      <c r="AA234" s="6" t="s">
        <v>572</v>
      </c>
      <c r="AB234" s="28">
        <f>ROUND(IFERROR(VLOOKUP(AA234,'Начисление очков 2024'!$L$4:$M$69,2,FALSE),0)/4,0)</f>
        <v>0</v>
      </c>
      <c r="AC234" s="32">
        <v>16</v>
      </c>
      <c r="AD234" s="31">
        <f>IFERROR(VLOOKUP(AC234,'Начисление очков 2024'!$AA$4:$AB$69,2,FALSE),0)</f>
        <v>7</v>
      </c>
      <c r="AE234" s="6" t="s">
        <v>572</v>
      </c>
      <c r="AF234" s="28">
        <f>IFERROR(VLOOKUP(AE234,'Начисление очков 2024'!$AA$4:$AB$69,2,FALSE),0)</f>
        <v>0</v>
      </c>
      <c r="AG234" s="32" t="s">
        <v>572</v>
      </c>
      <c r="AH234" s="31">
        <f>IFERROR(VLOOKUP(AG234,'Начисление очков 2024'!$Q$4:$R$69,2,FALSE),0)</f>
        <v>0</v>
      </c>
      <c r="AI234" s="6" t="s">
        <v>572</v>
      </c>
      <c r="AJ234" s="28">
        <f>IFERROR(VLOOKUP(AI234,'Начисление очков 2024'!$AA$4:$AB$69,2,FALSE),0)</f>
        <v>0</v>
      </c>
      <c r="AK234" s="32" t="s">
        <v>572</v>
      </c>
      <c r="AL234" s="31">
        <f>IFERROR(VLOOKUP(AK234,'Начисление очков 2024'!$AA$4:$AB$69,2,FALSE),0)</f>
        <v>0</v>
      </c>
      <c r="AM234" s="6" t="s">
        <v>572</v>
      </c>
      <c r="AN234" s="28">
        <f>IFERROR(VLOOKUP(AM234,'Начисление очков 2023'!$AF$4:$AG$69,2,FALSE),0)</f>
        <v>0</v>
      </c>
      <c r="AO234" s="32" t="s">
        <v>572</v>
      </c>
      <c r="AP234" s="31">
        <f>ROUND(IFERROR(VLOOKUP(AO234,'Начисление очков 2024'!$G$4:$H$69,2,FALSE),0)/4,0)</f>
        <v>0</v>
      </c>
      <c r="AQ234" s="6">
        <v>24</v>
      </c>
      <c r="AR234" s="28">
        <f>IFERROR(VLOOKUP(AQ234,'Начисление очков 2024'!$AA$4:$AB$69,2,FALSE),0)</f>
        <v>3</v>
      </c>
      <c r="AS234" s="32" t="s">
        <v>572</v>
      </c>
      <c r="AT234" s="31">
        <f>IFERROR(VLOOKUP(AS234,'Начисление очков 2024'!$G$4:$H$69,2,FALSE),0)</f>
        <v>0</v>
      </c>
      <c r="AU234" s="6" t="s">
        <v>572</v>
      </c>
      <c r="AV234" s="28">
        <f>IFERROR(VLOOKUP(AU234,'Начисление очков 2023'!$V$4:$W$69,2,FALSE),0)</f>
        <v>0</v>
      </c>
      <c r="AW234" s="32" t="s">
        <v>572</v>
      </c>
      <c r="AX234" s="31">
        <f>IFERROR(VLOOKUP(AW234,'Начисление очков 2024'!$Q$4:$R$69,2,FALSE),0)</f>
        <v>0</v>
      </c>
      <c r="AY234" s="6" t="s">
        <v>572</v>
      </c>
      <c r="AZ234" s="28">
        <f>IFERROR(VLOOKUP(AY234,'Начисление очков 2024'!$AA$4:$AB$69,2,FALSE),0)</f>
        <v>0</v>
      </c>
      <c r="BA234" s="32" t="s">
        <v>572</v>
      </c>
      <c r="BB234" s="31">
        <f>ROUND(IFERROR(VLOOKUP(BA234,'Начисление очков 2024'!$G$4:$H$69,2,FALSE),0)/4,0)</f>
        <v>0</v>
      </c>
      <c r="BC234" s="6" t="s">
        <v>572</v>
      </c>
      <c r="BD234" s="28">
        <f>IFERROR(VLOOKUP(BC234,'Начисление очков 2023'!$AA$4:$AB$69,2,FALSE),0)</f>
        <v>0</v>
      </c>
      <c r="BE234" s="32" t="s">
        <v>572</v>
      </c>
      <c r="BF234" s="31">
        <f>IFERROR(VLOOKUP(BE234,'Начисление очков 2024'!$G$4:$H$69,2,FALSE),0)</f>
        <v>0</v>
      </c>
      <c r="BG234" s="6" t="s">
        <v>572</v>
      </c>
      <c r="BH234" s="28">
        <f>IFERROR(VLOOKUP(BG234,'Начисление очков 2024'!$Q$4:$R$69,2,FALSE),0)</f>
        <v>0</v>
      </c>
      <c r="BI234" s="32" t="s">
        <v>572</v>
      </c>
      <c r="BJ234" s="31">
        <f>IFERROR(VLOOKUP(BI234,'Начисление очков 2024'!$AA$4:$AB$69,2,FALSE),0)</f>
        <v>0</v>
      </c>
      <c r="BK234" s="6" t="s">
        <v>572</v>
      </c>
      <c r="BL234" s="28">
        <f>IFERROR(VLOOKUP(BK234,'Начисление очков 2023'!$V$4:$W$69,2,FALSE),0)</f>
        <v>0</v>
      </c>
      <c r="BM234" s="32" t="s">
        <v>572</v>
      </c>
      <c r="BN234" s="31">
        <f>ROUND(IFERROR(VLOOKUP(BM234,'Начисление очков 2023'!$L$4:$M$69,2,FALSE),0)/4,0)</f>
        <v>0</v>
      </c>
      <c r="BO234" s="6">
        <v>32</v>
      </c>
      <c r="BP234" s="28">
        <f>IFERROR(VLOOKUP(BO234,'Начисление очков 2023'!$AA$4:$AB$69,2,FALSE),0)</f>
        <v>2</v>
      </c>
      <c r="BQ234" s="32" t="s">
        <v>572</v>
      </c>
      <c r="BR234" s="31">
        <f>ROUND(IFERROR(VLOOKUP(BQ234,'Начисление очков 2023'!$L$4:$M$69,2,FALSE),0)/4,0)</f>
        <v>0</v>
      </c>
      <c r="BS234" s="6" t="s">
        <v>572</v>
      </c>
      <c r="BT234" s="28">
        <f>IFERROR(VLOOKUP(BS234,'Начисление очков 2023'!$AA$4:$AB$69,2,FALSE),0)</f>
        <v>0</v>
      </c>
      <c r="BU234" s="32" t="s">
        <v>572</v>
      </c>
      <c r="BV234" s="31">
        <f>IFERROR(VLOOKUP(BU234,'Начисление очков 2023'!$L$4:$M$69,2,FALSE),0)</f>
        <v>0</v>
      </c>
      <c r="BW234" s="6" t="s">
        <v>572</v>
      </c>
      <c r="BX234" s="28">
        <f>IFERROR(VLOOKUP(BW234,'Начисление очков 2023'!$AA$4:$AB$69,2,FALSE),0)</f>
        <v>0</v>
      </c>
      <c r="BY234" s="32" t="s">
        <v>572</v>
      </c>
      <c r="BZ234" s="31">
        <f>IFERROR(VLOOKUP(BY234,'Начисление очков 2023'!$AF$4:$AG$69,2,FALSE),0)</f>
        <v>0</v>
      </c>
      <c r="CA234" s="6" t="s">
        <v>572</v>
      </c>
      <c r="CB234" s="28">
        <f>IFERROR(VLOOKUP(CA234,'Начисление очков 2023'!$V$4:$W$69,2,FALSE),0)</f>
        <v>0</v>
      </c>
      <c r="CC234" s="32" t="s">
        <v>572</v>
      </c>
      <c r="CD234" s="31">
        <f>IFERROR(VLOOKUP(CC234,'Начисление очков 2023'!$AA$4:$AB$69,2,FALSE),0)</f>
        <v>0</v>
      </c>
      <c r="CE234" s="47"/>
      <c r="CF234" s="46"/>
      <c r="CG234" s="32" t="s">
        <v>572</v>
      </c>
      <c r="CH234" s="31">
        <f>IFERROR(VLOOKUP(CG234,'Начисление очков 2023'!$AA$4:$AB$69,2,FALSE),0)</f>
        <v>0</v>
      </c>
      <c r="CI234" s="6" t="s">
        <v>572</v>
      </c>
      <c r="CJ234" s="28">
        <f>IFERROR(VLOOKUP(CI234,'Начисление очков 2023_1'!$B$4:$C$117,2,FALSE),0)</f>
        <v>0</v>
      </c>
      <c r="CK234" s="32" t="s">
        <v>572</v>
      </c>
      <c r="CL234" s="31">
        <f>IFERROR(VLOOKUP(CK234,'Начисление очков 2023'!$V$4:$W$69,2,FALSE),0)</f>
        <v>0</v>
      </c>
      <c r="CM234" s="6" t="s">
        <v>572</v>
      </c>
      <c r="CN234" s="28">
        <f>IFERROR(VLOOKUP(CM234,'Начисление очков 2023'!$AF$4:$AG$69,2,FALSE),0)</f>
        <v>0</v>
      </c>
      <c r="CO234" s="32" t="s">
        <v>572</v>
      </c>
      <c r="CP234" s="31">
        <f>IFERROR(VLOOKUP(CO234,'Начисление очков 2023'!$G$4:$H$69,2,FALSE),0)</f>
        <v>0</v>
      </c>
      <c r="CQ234" s="6" t="s">
        <v>572</v>
      </c>
      <c r="CR234" s="28">
        <f>IFERROR(VLOOKUP(CQ234,'Начисление очков 2023'!$AA$4:$AB$69,2,FALSE),0)</f>
        <v>0</v>
      </c>
      <c r="CS234" s="32" t="s">
        <v>572</v>
      </c>
      <c r="CT234" s="31">
        <f>IFERROR(VLOOKUP(CS234,'Начисление очков 2023'!$Q$4:$R$69,2,FALSE),0)</f>
        <v>0</v>
      </c>
      <c r="CU234" s="6">
        <v>4</v>
      </c>
      <c r="CV234" s="28">
        <f>IFERROR(VLOOKUP(CU234,'Начисление очков 2023'!$AF$4:$AG$69,2,FALSE),0)</f>
        <v>11</v>
      </c>
      <c r="CW234" s="32" t="s">
        <v>572</v>
      </c>
      <c r="CX234" s="31">
        <f>IFERROR(VLOOKUP(CW234,'Начисление очков 2023'!$AA$4:$AB$69,2,FALSE),0)</f>
        <v>0</v>
      </c>
      <c r="CY234" s="6" t="s">
        <v>572</v>
      </c>
      <c r="CZ234" s="28">
        <f>IFERROR(VLOOKUP(CY234,'Начисление очков 2023'!$AA$4:$AB$69,2,FALSE),0)</f>
        <v>0</v>
      </c>
      <c r="DA234" s="32" t="s">
        <v>572</v>
      </c>
      <c r="DB234" s="31">
        <f>IFERROR(VLOOKUP(DA234,'Начисление очков 2023'!$L$4:$M$69,2,FALSE),0)</f>
        <v>0</v>
      </c>
      <c r="DC234" s="6" t="s">
        <v>572</v>
      </c>
      <c r="DD234" s="28">
        <f>IFERROR(VLOOKUP(DC234,'Начисление очков 2023'!$L$4:$M$69,2,FALSE),0)</f>
        <v>0</v>
      </c>
      <c r="DE234" s="32" t="s">
        <v>572</v>
      </c>
      <c r="DF234" s="31">
        <f>IFERROR(VLOOKUP(DE234,'Начисление очков 2023'!$G$4:$H$69,2,FALSE),0)</f>
        <v>0</v>
      </c>
      <c r="DG234" s="6" t="s">
        <v>572</v>
      </c>
      <c r="DH234" s="28">
        <f>IFERROR(VLOOKUP(DG234,'Начисление очков 2023'!$AA$4:$AB$69,2,FALSE),0)</f>
        <v>0</v>
      </c>
      <c r="DI234" s="32" t="s">
        <v>572</v>
      </c>
      <c r="DJ234" s="31">
        <f>IFERROR(VLOOKUP(DI234,'Начисление очков 2023'!$AF$4:$AG$69,2,FALSE),0)</f>
        <v>0</v>
      </c>
      <c r="DK234" s="6" t="s">
        <v>572</v>
      </c>
      <c r="DL234" s="28">
        <f>IFERROR(VLOOKUP(DK234,'Начисление очков 2023'!$V$4:$W$69,2,FALSE),0)</f>
        <v>0</v>
      </c>
      <c r="DM234" s="32" t="s">
        <v>572</v>
      </c>
      <c r="DN234" s="31">
        <f>IFERROR(VLOOKUP(DM234,'Начисление очков 2023'!$Q$4:$R$69,2,FALSE),0)</f>
        <v>0</v>
      </c>
      <c r="DO234" s="6" t="s">
        <v>572</v>
      </c>
      <c r="DP234" s="28">
        <f>IFERROR(VLOOKUP(DO234,'Начисление очков 2023'!$AA$4:$AB$69,2,FALSE),0)</f>
        <v>0</v>
      </c>
      <c r="DQ234" s="32" t="s">
        <v>572</v>
      </c>
      <c r="DR234" s="31">
        <f>IFERROR(VLOOKUP(DQ234,'Начисление очков 2023'!$AA$4:$AB$69,2,FALSE),0)</f>
        <v>0</v>
      </c>
      <c r="DS234" s="6" t="s">
        <v>572</v>
      </c>
      <c r="DT234" s="28">
        <f>IFERROR(VLOOKUP(DS234,'Начисление очков 2023'!$AA$4:$AB$69,2,FALSE),0)</f>
        <v>0</v>
      </c>
      <c r="DU234" s="32" t="s">
        <v>572</v>
      </c>
      <c r="DV234" s="31">
        <f>IFERROR(VLOOKUP(DU234,'Начисление очков 2023'!$AF$4:$AG$69,2,FALSE),0)</f>
        <v>0</v>
      </c>
      <c r="DW234" s="6" t="s">
        <v>572</v>
      </c>
      <c r="DX234" s="28">
        <f>IFERROR(VLOOKUP(DW234,'Начисление очков 2023'!$AA$4:$AB$69,2,FALSE),0)</f>
        <v>0</v>
      </c>
      <c r="DY234" s="32" t="s">
        <v>572</v>
      </c>
      <c r="DZ234" s="31">
        <f>IFERROR(VLOOKUP(DY234,'Начисление очков 2023'!$B$4:$C$69,2,FALSE),0)</f>
        <v>0</v>
      </c>
      <c r="EA234" s="6" t="s">
        <v>572</v>
      </c>
      <c r="EB234" s="28">
        <f>IFERROR(VLOOKUP(EA234,'Начисление очков 2023'!$AA$4:$AB$69,2,FALSE),0)</f>
        <v>0</v>
      </c>
      <c r="EC234" s="32" t="s">
        <v>572</v>
      </c>
      <c r="ED234" s="31">
        <f>IFERROR(VLOOKUP(EC234,'Начисление очков 2023'!$V$4:$W$69,2,FALSE),0)</f>
        <v>0</v>
      </c>
      <c r="EE234" s="6" t="s">
        <v>572</v>
      </c>
      <c r="EF234" s="28">
        <f>IFERROR(VLOOKUP(EE234,'Начисление очков 2023'!$AA$4:$AB$69,2,FALSE),0)</f>
        <v>0</v>
      </c>
      <c r="EG234" s="32" t="s">
        <v>572</v>
      </c>
      <c r="EH234" s="31">
        <f>IFERROR(VLOOKUP(EG234,'Начисление очков 2023'!$AA$4:$AB$69,2,FALSE),0)</f>
        <v>0</v>
      </c>
      <c r="EI234" s="6" t="s">
        <v>572</v>
      </c>
      <c r="EJ234" s="28">
        <f>IFERROR(VLOOKUP(EI234,'Начисление очков 2023'!$G$4:$H$69,2,FALSE),0)</f>
        <v>0</v>
      </c>
      <c r="EK234" s="32" t="s">
        <v>572</v>
      </c>
      <c r="EL234" s="31">
        <f>IFERROR(VLOOKUP(EK234,'Начисление очков 2023'!$V$4:$W$69,2,FALSE),0)</f>
        <v>0</v>
      </c>
      <c r="EM234" s="6" t="s">
        <v>572</v>
      </c>
      <c r="EN234" s="28">
        <f>IFERROR(VLOOKUP(EM234,'Начисление очков 2023'!$B$4:$C$101,2,FALSE),0)</f>
        <v>0</v>
      </c>
      <c r="EO234" s="32" t="s">
        <v>572</v>
      </c>
      <c r="EP234" s="31">
        <f>IFERROR(VLOOKUP(EO234,'Начисление очков 2023'!$AA$4:$AB$69,2,FALSE),0)</f>
        <v>0</v>
      </c>
      <c r="EQ234" s="6" t="s">
        <v>572</v>
      </c>
      <c r="ER234" s="28">
        <f>IFERROR(VLOOKUP(EQ234,'Начисление очков 2023'!$AF$4:$AG$69,2,FALSE),0)</f>
        <v>0</v>
      </c>
      <c r="ES234" s="32" t="s">
        <v>572</v>
      </c>
      <c r="ET234" s="31">
        <f>IFERROR(VLOOKUP(ES234,'Начисление очков 2023'!$B$4:$C$101,2,FALSE),0)</f>
        <v>0</v>
      </c>
      <c r="EU234" s="6" t="s">
        <v>572</v>
      </c>
      <c r="EV234" s="28">
        <f>IFERROR(VLOOKUP(EU234,'Начисление очков 2023'!$G$4:$H$69,2,FALSE),0)</f>
        <v>0</v>
      </c>
      <c r="EW234" s="32" t="s">
        <v>572</v>
      </c>
      <c r="EX234" s="31">
        <f>IFERROR(VLOOKUP(EW234,'Начисление очков 2023'!$AA$4:$AB$69,2,FALSE),0)</f>
        <v>0</v>
      </c>
      <c r="EY234" s="6" t="s">
        <v>572</v>
      </c>
      <c r="EZ234" s="28">
        <f>IFERROR(VLOOKUP(EY234,'Начисление очков 2023'!$AA$4:$AB$69,2,FALSE),0)</f>
        <v>0</v>
      </c>
      <c r="FA234" s="32" t="s">
        <v>572</v>
      </c>
      <c r="FB234" s="31">
        <f>IFERROR(VLOOKUP(FA234,'Начисление очков 2023'!$L$4:$M$69,2,FALSE),0)</f>
        <v>0</v>
      </c>
      <c r="FC234" s="6" t="s">
        <v>572</v>
      </c>
      <c r="FD234" s="28">
        <f>IFERROR(VLOOKUP(FC234,'Начисление очков 2023'!$AF$4:$AG$69,2,FALSE),0)</f>
        <v>0</v>
      </c>
      <c r="FE234" s="32" t="s">
        <v>572</v>
      </c>
      <c r="FF234" s="31">
        <f>IFERROR(VLOOKUP(FE234,'Начисление очков 2023'!$AA$4:$AB$69,2,FALSE),0)</f>
        <v>0</v>
      </c>
      <c r="FG234" s="6" t="s">
        <v>572</v>
      </c>
      <c r="FH234" s="28">
        <f>IFERROR(VLOOKUP(FG234,'Начисление очков 2023'!$G$4:$H$69,2,FALSE),0)</f>
        <v>0</v>
      </c>
      <c r="FI234" s="32" t="s">
        <v>572</v>
      </c>
      <c r="FJ234" s="31">
        <f>IFERROR(VLOOKUP(FI234,'Начисление очков 2023'!$AA$4:$AB$69,2,FALSE),0)</f>
        <v>0</v>
      </c>
      <c r="FK234" s="6" t="s">
        <v>572</v>
      </c>
      <c r="FL234" s="28">
        <f>IFERROR(VLOOKUP(FK234,'Начисление очков 2023'!$AA$4:$AB$69,2,FALSE),0)</f>
        <v>0</v>
      </c>
      <c r="FM234" s="32" t="s">
        <v>572</v>
      </c>
      <c r="FN234" s="31">
        <f>IFERROR(VLOOKUP(FM234,'Начисление очков 2023'!$AA$4:$AB$69,2,FALSE),0)</f>
        <v>0</v>
      </c>
      <c r="FO234" s="6" t="s">
        <v>572</v>
      </c>
      <c r="FP234" s="28">
        <f>IFERROR(VLOOKUP(FO234,'Начисление очков 2023'!$AF$4:$AG$69,2,FALSE),0)</f>
        <v>0</v>
      </c>
      <c r="FQ234" s="109">
        <v>223</v>
      </c>
      <c r="FR234" s="110" t="s">
        <v>563</v>
      </c>
      <c r="FS234" s="110"/>
      <c r="FT234" s="109">
        <v>3</v>
      </c>
      <c r="FU234" s="111"/>
      <c r="FV234" s="108">
        <v>23</v>
      </c>
      <c r="FW234" s="106">
        <v>0</v>
      </c>
      <c r="FX234" s="107" t="s">
        <v>563</v>
      </c>
      <c r="FY234" s="108">
        <v>23</v>
      </c>
      <c r="FZ234" s="127" t="s">
        <v>572</v>
      </c>
      <c r="GA234" s="121">
        <f>IFERROR(VLOOKUP(FZ234,'Начисление очков 2023'!$AA$4:$AB$69,2,FALSE),0)</f>
        <v>0</v>
      </c>
    </row>
    <row r="235" spans="1:183" ht="15.95" customHeight="1" x14ac:dyDescent="0.25">
      <c r="A235" s="1"/>
      <c r="B235" s="6" t="str">
        <f>IFERROR(INDEX('Ласт турнир'!$A$1:$A$96,MATCH($D235,'Ласт турнир'!$B$1:$B$96,0)),"")</f>
        <v/>
      </c>
      <c r="C235" s="1"/>
      <c r="D235" s="39" t="s">
        <v>784</v>
      </c>
      <c r="E235" s="40">
        <f>E234+1</f>
        <v>226</v>
      </c>
      <c r="F235" s="59">
        <f>IF(FQ235=0," ",IF(FQ235-E235=0," ",FQ235-E235))</f>
        <v>-2</v>
      </c>
      <c r="G235" s="44"/>
      <c r="H235" s="54">
        <v>3</v>
      </c>
      <c r="I235" s="134"/>
      <c r="J235" s="139">
        <f>AB235+AP235+BB235+BN235+BR235+SUMPRODUCT(LARGE((T235,V235,X235,Z235,AD235,AF235,AH235,AJ235,AL235,AN235,AR235,AT235,AV235,AX235,AZ235,BD235,BF235,BH235,BJ235,BL235,BP235,BT235,BV235,BX235,BZ235,CB235,CD235,CF235,CH235,CJ235,CL235,CN235,CP235,CR235,CT235,CV235,CX235,CZ235,DB235,DD235,DF235,DH235,DJ235,DL235,DN235,DP235,DR235,DT235,DV235,DX235,DZ235,EB235,ED235,EF235,EH235,EJ235,EL235,EN235,EP235,ER235,ET235,EV235,EX235,EZ235,FB235,FD235,FF235,FH235,FJ235,FL235,FN235,FP235),{1,2,3,4,5,6,7,8}))</f>
        <v>22</v>
      </c>
      <c r="K235" s="135">
        <f>J235-FV235</f>
        <v>0</v>
      </c>
      <c r="L235" s="140" t="str">
        <f>IF(SUMIF(S235:FP235,"&lt;0")&lt;&gt;0,SUMIF(S235:FP235,"&lt;0")*(-1)," ")</f>
        <v xml:space="preserve"> </v>
      </c>
      <c r="M235" s="141">
        <f>T235+V235+X235+Z235+AB235+AD235+AF235+AH235+AJ235+AL235+AN235+AP235+AR235+AT235+AV235+AX235+AZ235+BB235+BD235+BF235+BH235+BJ235+BL235+BN235+BP235+BR235+BT235+BV235+BX235+BZ235+CB235+CD235+CF235+CH235+CJ235+CL235+CN235+CP235+CR235+CT235+CV235+CX235+CZ235+DB235+DD235+DF235+DH235+DJ235+DL235+DN235+DP235+DR235+DT235+DV235+DX235+DZ235+EB235+ED235+EF235+EH235+EJ235+EL235+EN235+EP235+ER235+ET235+EV235+EX235+EZ235+FB235+FD235+FF235+FH235+FJ235+FL235+FN235+FP235</f>
        <v>22</v>
      </c>
      <c r="N235" s="135">
        <f>M235-FY235</f>
        <v>0</v>
      </c>
      <c r="O235" s="136">
        <f>ROUNDUP(COUNTIF(S235:FP235,"&gt; 0")/2,0)</f>
        <v>1</v>
      </c>
      <c r="P235" s="142">
        <f>IF(O235=0,"-",IF(O235-R235&gt;8,J235/(8+R235),J235/O235))</f>
        <v>22</v>
      </c>
      <c r="Q235" s="145">
        <f>IF(OR(M235=0,O235=0),"-",M235/O235)</f>
        <v>22</v>
      </c>
      <c r="R235" s="150">
        <f>+IF(AA235="",0,1)+IF(AO235="",0,1)++IF(BA235="",0,1)+IF(BM235="",0,1)+IF(BQ235="",0,1)</f>
        <v>0</v>
      </c>
      <c r="S235" s="6" t="s">
        <v>572</v>
      </c>
      <c r="T235" s="28">
        <f>IFERROR(VLOOKUP(S235,'Начисление очков 2024'!$AA$4:$AB$69,2,FALSE),0)</f>
        <v>0</v>
      </c>
      <c r="U235" s="32" t="s">
        <v>572</v>
      </c>
      <c r="V235" s="31">
        <f>IFERROR(VLOOKUP(U235,'Начисление очков 2024'!$AA$4:$AB$69,2,FALSE),0)</f>
        <v>0</v>
      </c>
      <c r="W235" s="6" t="s">
        <v>572</v>
      </c>
      <c r="X235" s="28">
        <f>IFERROR(VLOOKUP(W235,'Начисление очков 2024'!$L$4:$M$69,2,FALSE),0)</f>
        <v>0</v>
      </c>
      <c r="Y235" s="32" t="s">
        <v>572</v>
      </c>
      <c r="Z235" s="31">
        <f>IFERROR(VLOOKUP(Y235,'Начисление очков 2024'!$AA$4:$AB$69,2,FALSE),0)</f>
        <v>0</v>
      </c>
      <c r="AA235" s="6" t="s">
        <v>572</v>
      </c>
      <c r="AB235" s="28">
        <f>ROUND(IFERROR(VLOOKUP(AA235,'Начисление очков 2024'!$L$4:$M$69,2,FALSE),0)/4,0)</f>
        <v>0</v>
      </c>
      <c r="AC235" s="32" t="s">
        <v>572</v>
      </c>
      <c r="AD235" s="31">
        <f>IFERROR(VLOOKUP(AC235,'Начисление очков 2024'!$AA$4:$AB$69,2,FALSE),0)</f>
        <v>0</v>
      </c>
      <c r="AE235" s="6" t="s">
        <v>572</v>
      </c>
      <c r="AF235" s="28">
        <f>IFERROR(VLOOKUP(AE235,'Начисление очков 2024'!$AA$4:$AB$69,2,FALSE),0)</f>
        <v>0</v>
      </c>
      <c r="AG235" s="32" t="s">
        <v>572</v>
      </c>
      <c r="AH235" s="31">
        <f>IFERROR(VLOOKUP(AG235,'Начисление очков 2024'!$Q$4:$R$69,2,FALSE),0)</f>
        <v>0</v>
      </c>
      <c r="AI235" s="6" t="s">
        <v>572</v>
      </c>
      <c r="AJ235" s="28">
        <f>IFERROR(VLOOKUP(AI235,'Начисление очков 2024'!$AA$4:$AB$69,2,FALSE),0)</f>
        <v>0</v>
      </c>
      <c r="AK235" s="32" t="s">
        <v>572</v>
      </c>
      <c r="AL235" s="31">
        <f>IFERROR(VLOOKUP(AK235,'Начисление очков 2024'!$AA$4:$AB$69,2,FALSE),0)</f>
        <v>0</v>
      </c>
      <c r="AM235" s="6" t="s">
        <v>572</v>
      </c>
      <c r="AN235" s="28">
        <f>IFERROR(VLOOKUP(AM235,'Начисление очков 2023'!$AF$4:$AG$69,2,FALSE),0)</f>
        <v>0</v>
      </c>
      <c r="AO235" s="32" t="s">
        <v>572</v>
      </c>
      <c r="AP235" s="31">
        <f>ROUND(IFERROR(VLOOKUP(AO235,'Начисление очков 2024'!$G$4:$H$69,2,FALSE),0)/4,0)</f>
        <v>0</v>
      </c>
      <c r="AQ235" s="6" t="s">
        <v>572</v>
      </c>
      <c r="AR235" s="28">
        <f>IFERROR(VLOOKUP(AQ235,'Начисление очков 2024'!$AA$4:$AB$69,2,FALSE),0)</f>
        <v>0</v>
      </c>
      <c r="AS235" s="32" t="s">
        <v>572</v>
      </c>
      <c r="AT235" s="31">
        <f>IFERROR(VLOOKUP(AS235,'Начисление очков 2024'!$G$4:$H$69,2,FALSE),0)</f>
        <v>0</v>
      </c>
      <c r="AU235" s="6">
        <v>12</v>
      </c>
      <c r="AV235" s="28">
        <f>IFERROR(VLOOKUP(AU235,'Начисление очков 2023'!$V$4:$W$69,2,FALSE),0)</f>
        <v>22</v>
      </c>
      <c r="AW235" s="32" t="s">
        <v>572</v>
      </c>
      <c r="AX235" s="31">
        <f>IFERROR(VLOOKUP(AW235,'Начисление очков 2024'!$Q$4:$R$69,2,FALSE),0)</f>
        <v>0</v>
      </c>
      <c r="AY235" s="6" t="s">
        <v>572</v>
      </c>
      <c r="AZ235" s="28">
        <f>IFERROR(VLOOKUP(AY235,'Начисление очков 2024'!$AA$4:$AB$69,2,FALSE),0)</f>
        <v>0</v>
      </c>
      <c r="BA235" s="32" t="s">
        <v>572</v>
      </c>
      <c r="BB235" s="31">
        <f>ROUND(IFERROR(VLOOKUP(BA235,'Начисление очков 2024'!$G$4:$H$69,2,FALSE),0)/4,0)</f>
        <v>0</v>
      </c>
      <c r="BC235" s="6" t="s">
        <v>572</v>
      </c>
      <c r="BD235" s="28">
        <f>IFERROR(VLOOKUP(BC235,'Начисление очков 2023'!$AA$4:$AB$69,2,FALSE),0)</f>
        <v>0</v>
      </c>
      <c r="BE235" s="32" t="s">
        <v>572</v>
      </c>
      <c r="BF235" s="31">
        <f>IFERROR(VLOOKUP(BE235,'Начисление очков 2024'!$G$4:$H$69,2,FALSE),0)</f>
        <v>0</v>
      </c>
      <c r="BG235" s="6" t="s">
        <v>572</v>
      </c>
      <c r="BH235" s="28">
        <f>IFERROR(VLOOKUP(BG235,'Начисление очков 2024'!$Q$4:$R$69,2,FALSE),0)</f>
        <v>0</v>
      </c>
      <c r="BI235" s="32" t="s">
        <v>572</v>
      </c>
      <c r="BJ235" s="31">
        <f>IFERROR(VLOOKUP(BI235,'Начисление очков 2024'!$AA$4:$AB$69,2,FALSE),0)</f>
        <v>0</v>
      </c>
      <c r="BK235" s="6" t="s">
        <v>572</v>
      </c>
      <c r="BL235" s="28">
        <f>IFERROR(VLOOKUP(BK235,'Начисление очков 2023'!$V$4:$W$69,2,FALSE),0)</f>
        <v>0</v>
      </c>
      <c r="BM235" s="32" t="s">
        <v>572</v>
      </c>
      <c r="BN235" s="31">
        <f>ROUND(IFERROR(VLOOKUP(BM235,'Начисление очков 2023'!$L$4:$M$69,2,FALSE),0)/4,0)</f>
        <v>0</v>
      </c>
      <c r="BO235" s="6" t="s">
        <v>572</v>
      </c>
      <c r="BP235" s="28">
        <f>IFERROR(VLOOKUP(BO235,'Начисление очков 2023'!$AA$4:$AB$69,2,FALSE),0)</f>
        <v>0</v>
      </c>
      <c r="BQ235" s="32" t="s">
        <v>572</v>
      </c>
      <c r="BR235" s="31">
        <f>ROUND(IFERROR(VLOOKUP(BQ235,'Начисление очков 2023'!$L$4:$M$69,2,FALSE),0)/4,0)</f>
        <v>0</v>
      </c>
      <c r="BS235" s="6" t="s">
        <v>572</v>
      </c>
      <c r="BT235" s="28">
        <f>IFERROR(VLOOKUP(BS235,'Начисление очков 2023'!$AA$4:$AB$69,2,FALSE),0)</f>
        <v>0</v>
      </c>
      <c r="BU235" s="32" t="s">
        <v>572</v>
      </c>
      <c r="BV235" s="31">
        <f>IFERROR(VLOOKUP(BU235,'Начисление очков 2023'!$L$4:$M$69,2,FALSE),0)</f>
        <v>0</v>
      </c>
      <c r="BW235" s="6" t="s">
        <v>572</v>
      </c>
      <c r="BX235" s="28">
        <f>IFERROR(VLOOKUP(BW235,'Начисление очков 2023'!$AA$4:$AB$69,2,FALSE),0)</f>
        <v>0</v>
      </c>
      <c r="BY235" s="32" t="s">
        <v>572</v>
      </c>
      <c r="BZ235" s="31">
        <f>IFERROR(VLOOKUP(BY235,'Начисление очков 2023'!$AF$4:$AG$69,2,FALSE),0)</f>
        <v>0</v>
      </c>
      <c r="CA235" s="6" t="s">
        <v>572</v>
      </c>
      <c r="CB235" s="28">
        <f>IFERROR(VLOOKUP(CA235,'Начисление очков 2023'!$V$4:$W$69,2,FALSE),0)</f>
        <v>0</v>
      </c>
      <c r="CC235" s="32" t="s">
        <v>572</v>
      </c>
      <c r="CD235" s="31">
        <f>IFERROR(VLOOKUP(CC235,'Начисление очков 2023'!$AA$4:$AB$69,2,FALSE),0)</f>
        <v>0</v>
      </c>
      <c r="CE235" s="47"/>
      <c r="CF235" s="46"/>
      <c r="CG235" s="32" t="s">
        <v>572</v>
      </c>
      <c r="CH235" s="31">
        <f>IFERROR(VLOOKUP(CG235,'Начисление очков 2023'!$AA$4:$AB$69,2,FALSE),0)</f>
        <v>0</v>
      </c>
      <c r="CI235" s="6" t="s">
        <v>572</v>
      </c>
      <c r="CJ235" s="28">
        <f>IFERROR(VLOOKUP(CI235,'Начисление очков 2023_1'!$B$4:$C$117,2,FALSE),0)</f>
        <v>0</v>
      </c>
      <c r="CK235" s="32" t="s">
        <v>572</v>
      </c>
      <c r="CL235" s="31">
        <f>IFERROR(VLOOKUP(CK235,'Начисление очков 2023'!$V$4:$W$69,2,FALSE),0)</f>
        <v>0</v>
      </c>
      <c r="CM235" s="6" t="s">
        <v>572</v>
      </c>
      <c r="CN235" s="28">
        <f>IFERROR(VLOOKUP(CM235,'Начисление очков 2023'!$AF$4:$AG$69,2,FALSE),0)</f>
        <v>0</v>
      </c>
      <c r="CO235" s="32" t="s">
        <v>572</v>
      </c>
      <c r="CP235" s="31">
        <f>IFERROR(VLOOKUP(CO235,'Начисление очков 2023'!$G$4:$H$69,2,FALSE),0)</f>
        <v>0</v>
      </c>
      <c r="CQ235" s="6" t="s">
        <v>572</v>
      </c>
      <c r="CR235" s="28">
        <f>IFERROR(VLOOKUP(CQ235,'Начисление очков 2023'!$AA$4:$AB$69,2,FALSE),0)</f>
        <v>0</v>
      </c>
      <c r="CS235" s="32" t="s">
        <v>572</v>
      </c>
      <c r="CT235" s="31">
        <f>IFERROR(VLOOKUP(CS235,'Начисление очков 2023'!$Q$4:$R$69,2,FALSE),0)</f>
        <v>0</v>
      </c>
      <c r="CU235" s="6" t="s">
        <v>572</v>
      </c>
      <c r="CV235" s="28">
        <f>IFERROR(VLOOKUP(CU235,'Начисление очков 2023'!$AF$4:$AG$69,2,FALSE),0)</f>
        <v>0</v>
      </c>
      <c r="CW235" s="32" t="s">
        <v>572</v>
      </c>
      <c r="CX235" s="31">
        <f>IFERROR(VLOOKUP(CW235,'Начисление очков 2023'!$AA$4:$AB$69,2,FALSE),0)</f>
        <v>0</v>
      </c>
      <c r="CY235" s="6" t="s">
        <v>572</v>
      </c>
      <c r="CZ235" s="28">
        <f>IFERROR(VLOOKUP(CY235,'Начисление очков 2023'!$AA$4:$AB$69,2,FALSE),0)</f>
        <v>0</v>
      </c>
      <c r="DA235" s="32" t="s">
        <v>572</v>
      </c>
      <c r="DB235" s="31">
        <f>IFERROR(VLOOKUP(DA235,'Начисление очков 2023'!$L$4:$M$69,2,FALSE),0)</f>
        <v>0</v>
      </c>
      <c r="DC235" s="6" t="s">
        <v>572</v>
      </c>
      <c r="DD235" s="28">
        <f>IFERROR(VLOOKUP(DC235,'Начисление очков 2023'!$L$4:$M$69,2,FALSE),0)</f>
        <v>0</v>
      </c>
      <c r="DE235" s="32" t="s">
        <v>572</v>
      </c>
      <c r="DF235" s="31">
        <f>IFERROR(VLOOKUP(DE235,'Начисление очков 2023'!$G$4:$H$69,2,FALSE),0)</f>
        <v>0</v>
      </c>
      <c r="DG235" s="6" t="s">
        <v>572</v>
      </c>
      <c r="DH235" s="28">
        <f>IFERROR(VLOOKUP(DG235,'Начисление очков 2023'!$AA$4:$AB$69,2,FALSE),0)</f>
        <v>0</v>
      </c>
      <c r="DI235" s="32" t="s">
        <v>572</v>
      </c>
      <c r="DJ235" s="31">
        <f>IFERROR(VLOOKUP(DI235,'Начисление очков 2023'!$AF$4:$AG$69,2,FALSE),0)</f>
        <v>0</v>
      </c>
      <c r="DK235" s="6" t="s">
        <v>572</v>
      </c>
      <c r="DL235" s="28">
        <f>IFERROR(VLOOKUP(DK235,'Начисление очков 2023'!$V$4:$W$69,2,FALSE),0)</f>
        <v>0</v>
      </c>
      <c r="DM235" s="32" t="s">
        <v>572</v>
      </c>
      <c r="DN235" s="31">
        <f>IFERROR(VLOOKUP(DM235,'Начисление очков 2023'!$Q$4:$R$69,2,FALSE),0)</f>
        <v>0</v>
      </c>
      <c r="DO235" s="6" t="s">
        <v>572</v>
      </c>
      <c r="DP235" s="28">
        <f>IFERROR(VLOOKUP(DO235,'Начисление очков 2023'!$AA$4:$AB$69,2,FALSE),0)</f>
        <v>0</v>
      </c>
      <c r="DQ235" s="32" t="s">
        <v>572</v>
      </c>
      <c r="DR235" s="31">
        <f>IFERROR(VLOOKUP(DQ235,'Начисление очков 2023'!$AA$4:$AB$69,2,FALSE),0)</f>
        <v>0</v>
      </c>
      <c r="DS235" s="6" t="s">
        <v>572</v>
      </c>
      <c r="DT235" s="28">
        <f>IFERROR(VLOOKUP(DS235,'Начисление очков 2023'!$AA$4:$AB$69,2,FALSE),0)</f>
        <v>0</v>
      </c>
      <c r="DU235" s="32" t="s">
        <v>572</v>
      </c>
      <c r="DV235" s="31">
        <f>IFERROR(VLOOKUP(DU235,'Начисление очков 2023'!$AF$4:$AG$69,2,FALSE),0)</f>
        <v>0</v>
      </c>
      <c r="DW235" s="6" t="s">
        <v>572</v>
      </c>
      <c r="DX235" s="28">
        <f>IFERROR(VLOOKUP(DW235,'Начисление очков 2023'!$AA$4:$AB$69,2,FALSE),0)</f>
        <v>0</v>
      </c>
      <c r="DY235" s="32" t="s">
        <v>572</v>
      </c>
      <c r="DZ235" s="31">
        <f>IFERROR(VLOOKUP(DY235,'Начисление очков 2023'!$B$4:$C$69,2,FALSE),0)</f>
        <v>0</v>
      </c>
      <c r="EA235" s="6" t="s">
        <v>572</v>
      </c>
      <c r="EB235" s="28">
        <f>IFERROR(VLOOKUP(EA235,'Начисление очков 2023'!$AA$4:$AB$69,2,FALSE),0)</f>
        <v>0</v>
      </c>
      <c r="EC235" s="32" t="s">
        <v>572</v>
      </c>
      <c r="ED235" s="31">
        <f>IFERROR(VLOOKUP(EC235,'Начисление очков 2023'!$V$4:$W$69,2,FALSE),0)</f>
        <v>0</v>
      </c>
      <c r="EE235" s="6" t="s">
        <v>572</v>
      </c>
      <c r="EF235" s="28">
        <f>IFERROR(VLOOKUP(EE235,'Начисление очков 2023'!$AA$4:$AB$69,2,FALSE),0)</f>
        <v>0</v>
      </c>
      <c r="EG235" s="32" t="s">
        <v>572</v>
      </c>
      <c r="EH235" s="31">
        <f>IFERROR(VLOOKUP(EG235,'Начисление очков 2023'!$AA$4:$AB$69,2,FALSE),0)</f>
        <v>0</v>
      </c>
      <c r="EI235" s="6" t="s">
        <v>572</v>
      </c>
      <c r="EJ235" s="28">
        <f>IFERROR(VLOOKUP(EI235,'Начисление очков 2023'!$G$4:$H$69,2,FALSE),0)</f>
        <v>0</v>
      </c>
      <c r="EK235" s="32" t="s">
        <v>572</v>
      </c>
      <c r="EL235" s="31">
        <f>IFERROR(VLOOKUP(EK235,'Начисление очков 2023'!$V$4:$W$69,2,FALSE),0)</f>
        <v>0</v>
      </c>
      <c r="EM235" s="6" t="s">
        <v>572</v>
      </c>
      <c r="EN235" s="28">
        <f>IFERROR(VLOOKUP(EM235,'Начисление очков 2023'!$B$4:$C$101,2,FALSE),0)</f>
        <v>0</v>
      </c>
      <c r="EO235" s="32" t="s">
        <v>572</v>
      </c>
      <c r="EP235" s="31">
        <f>IFERROR(VLOOKUP(EO235,'Начисление очков 2023'!$AA$4:$AB$69,2,FALSE),0)</f>
        <v>0</v>
      </c>
      <c r="EQ235" s="6" t="s">
        <v>572</v>
      </c>
      <c r="ER235" s="28">
        <f>IFERROR(VLOOKUP(EQ235,'Начисление очков 2023'!$AF$4:$AG$69,2,FALSE),0)</f>
        <v>0</v>
      </c>
      <c r="ES235" s="32" t="s">
        <v>572</v>
      </c>
      <c r="ET235" s="31">
        <f>IFERROR(VLOOKUP(ES235,'Начисление очков 2023'!$B$4:$C$101,2,FALSE),0)</f>
        <v>0</v>
      </c>
      <c r="EU235" s="6" t="s">
        <v>572</v>
      </c>
      <c r="EV235" s="28">
        <f>IFERROR(VLOOKUP(EU235,'Начисление очков 2023'!$G$4:$H$69,2,FALSE),0)</f>
        <v>0</v>
      </c>
      <c r="EW235" s="32" t="s">
        <v>572</v>
      </c>
      <c r="EX235" s="31">
        <f>IFERROR(VLOOKUP(EW235,'Начисление очков 2023'!$AA$4:$AB$69,2,FALSE),0)</f>
        <v>0</v>
      </c>
      <c r="EY235" s="6" t="s">
        <v>572</v>
      </c>
      <c r="EZ235" s="28">
        <f>IFERROR(VLOOKUP(EY235,'Начисление очков 2023'!$AA$4:$AB$69,2,FALSE),0)</f>
        <v>0</v>
      </c>
      <c r="FA235" s="32" t="s">
        <v>572</v>
      </c>
      <c r="FB235" s="31">
        <f>IFERROR(VLOOKUP(FA235,'Начисление очков 2023'!$L$4:$M$69,2,FALSE),0)</f>
        <v>0</v>
      </c>
      <c r="FC235" s="6" t="s">
        <v>572</v>
      </c>
      <c r="FD235" s="28">
        <f>IFERROR(VLOOKUP(FC235,'Начисление очков 2023'!$AF$4:$AG$69,2,FALSE),0)</f>
        <v>0</v>
      </c>
      <c r="FE235" s="32" t="s">
        <v>572</v>
      </c>
      <c r="FF235" s="31">
        <f>IFERROR(VLOOKUP(FE235,'Начисление очков 2023'!$AA$4:$AB$69,2,FALSE),0)</f>
        <v>0</v>
      </c>
      <c r="FG235" s="6" t="s">
        <v>572</v>
      </c>
      <c r="FH235" s="28">
        <f>IFERROR(VLOOKUP(FG235,'Начисление очков 2023'!$G$4:$H$69,2,FALSE),0)</f>
        <v>0</v>
      </c>
      <c r="FI235" s="32" t="s">
        <v>572</v>
      </c>
      <c r="FJ235" s="31">
        <f>IFERROR(VLOOKUP(FI235,'Начисление очков 2023'!$AA$4:$AB$69,2,FALSE),0)</f>
        <v>0</v>
      </c>
      <c r="FK235" s="6" t="s">
        <v>572</v>
      </c>
      <c r="FL235" s="28">
        <f>IFERROR(VLOOKUP(FK235,'Начисление очков 2023'!$AA$4:$AB$69,2,FALSE),0)</f>
        <v>0</v>
      </c>
      <c r="FM235" s="32" t="s">
        <v>572</v>
      </c>
      <c r="FN235" s="31">
        <f>IFERROR(VLOOKUP(FM235,'Начисление очков 2023'!$AA$4:$AB$69,2,FALSE),0)</f>
        <v>0</v>
      </c>
      <c r="FO235" s="6" t="s">
        <v>572</v>
      </c>
      <c r="FP235" s="28">
        <f>IFERROR(VLOOKUP(FO235,'Начисление очков 2023'!$AF$4:$AG$69,2,FALSE),0)</f>
        <v>0</v>
      </c>
      <c r="FQ235" s="109">
        <v>224</v>
      </c>
      <c r="FR235" s="110">
        <v>1</v>
      </c>
      <c r="FS235" s="110"/>
      <c r="FT235" s="109">
        <v>3</v>
      </c>
      <c r="FU235" s="111"/>
      <c r="FV235" s="108">
        <v>22</v>
      </c>
      <c r="FW235" s="106">
        <v>0</v>
      </c>
      <c r="FX235" s="107" t="s">
        <v>563</v>
      </c>
      <c r="FY235" s="108">
        <v>22</v>
      </c>
      <c r="FZ235" s="127" t="s">
        <v>572</v>
      </c>
      <c r="GA235" s="121">
        <f>IFERROR(VLOOKUP(FZ235,'Начисление очков 2023'!$AA$4:$AB$69,2,FALSE),0)</f>
        <v>0</v>
      </c>
    </row>
    <row r="236" spans="1:183" ht="15.95" customHeight="1" x14ac:dyDescent="0.25">
      <c r="A236" s="1"/>
      <c r="B236" s="6" t="str">
        <f>IFERROR(INDEX('Ласт турнир'!$A$1:$A$96,MATCH($D236,'Ласт турнир'!$B$1:$B$96,0)),"")</f>
        <v/>
      </c>
      <c r="C236" s="1"/>
      <c r="D236" s="39" t="s">
        <v>27</v>
      </c>
      <c r="E236" s="40">
        <f>E235+1</f>
        <v>227</v>
      </c>
      <c r="F236" s="59">
        <f>IF(FQ236=0," ",IF(FQ236-E236=0," ",FQ236-E236))</f>
        <v>-2</v>
      </c>
      <c r="G236" s="44"/>
      <c r="H236" s="54">
        <v>4</v>
      </c>
      <c r="I236" s="134"/>
      <c r="J236" s="139">
        <f>AB236+AP236+BB236+BN236+BR236+SUMPRODUCT(LARGE((T236,V236,X236,Z236,AD236,AF236,AH236,AJ236,AL236,AN236,AR236,AT236,AV236,AX236,AZ236,BD236,BF236,BH236,BJ236,BL236,BP236,BT236,BV236,BX236,BZ236,CB236,CD236,CF236,CH236,CJ236,CL236,CN236,CP236,CR236,CT236,CV236,CX236,CZ236,DB236,DD236,DF236,DH236,DJ236,DL236,DN236,DP236,DR236,DT236,DV236,DX236,DZ236,EB236,ED236,EF236,EH236,EJ236,EL236,EN236,EP236,ER236,ET236,EV236,EX236,EZ236,FB236,FD236,FF236,FH236,FJ236,FL236,FN236,FP236),{1,2,3,4,5,6,7,8}))</f>
        <v>22</v>
      </c>
      <c r="K236" s="135">
        <f>J236-FV236</f>
        <v>0</v>
      </c>
      <c r="L236" s="140" t="str">
        <f>IF(SUMIF(S236:FP236,"&lt;0")&lt;&gt;0,SUMIF(S236:FP236,"&lt;0")*(-1)," ")</f>
        <v xml:space="preserve"> </v>
      </c>
      <c r="M236" s="141">
        <f>T236+V236+X236+Z236+AB236+AD236+AF236+AH236+AJ236+AL236+AN236+AP236+AR236+AT236+AV236+AX236+AZ236+BB236+BD236+BF236+BH236+BJ236+BL236+BN236+BP236+BR236+BT236+BV236+BX236+BZ236+CB236+CD236+CF236+CH236+CJ236+CL236+CN236+CP236+CR236+CT236+CV236+CX236+CZ236+DB236+DD236+DF236+DH236+DJ236+DL236+DN236+DP236+DR236+DT236+DV236+DX236+DZ236+EB236+ED236+EF236+EH236+EJ236+EL236+EN236+EP236+ER236+ET236+EV236+EX236+EZ236+FB236+FD236+FF236+FH236+FJ236+FL236+FN236+FP236</f>
        <v>22</v>
      </c>
      <c r="N236" s="135">
        <f>M236-FY236</f>
        <v>0</v>
      </c>
      <c r="O236" s="136">
        <f>ROUNDUP(COUNTIF(S236:FP236,"&gt; 0")/2,0)</f>
        <v>2</v>
      </c>
      <c r="P236" s="142">
        <f>IF(O236=0,"-",IF(O236-R236&gt;8,J236/(8+R236),J236/O236))</f>
        <v>11</v>
      </c>
      <c r="Q236" s="145">
        <f>IF(OR(M236=0,O236=0),"-",M236/O236)</f>
        <v>11</v>
      </c>
      <c r="R236" s="150">
        <f>+IF(AA236="",0,1)+IF(AO236="",0,1)++IF(BA236="",0,1)+IF(BM236="",0,1)+IF(BQ236="",0,1)</f>
        <v>0</v>
      </c>
      <c r="S236" s="6" t="s">
        <v>572</v>
      </c>
      <c r="T236" s="28">
        <f>IFERROR(VLOOKUP(S236,'Начисление очков 2024'!$AA$4:$AB$69,2,FALSE),0)</f>
        <v>0</v>
      </c>
      <c r="U236" s="32" t="s">
        <v>572</v>
      </c>
      <c r="V236" s="31">
        <f>IFERROR(VLOOKUP(U236,'Начисление очков 2024'!$AA$4:$AB$69,2,FALSE),0)</f>
        <v>0</v>
      </c>
      <c r="W236" s="6" t="s">
        <v>572</v>
      </c>
      <c r="X236" s="28">
        <f>IFERROR(VLOOKUP(W236,'Начисление очков 2024'!$L$4:$M$69,2,FALSE),0)</f>
        <v>0</v>
      </c>
      <c r="Y236" s="32" t="s">
        <v>572</v>
      </c>
      <c r="Z236" s="31">
        <f>IFERROR(VLOOKUP(Y236,'Начисление очков 2024'!$AA$4:$AB$69,2,FALSE),0)</f>
        <v>0</v>
      </c>
      <c r="AA236" s="6" t="s">
        <v>572</v>
      </c>
      <c r="AB236" s="28">
        <f>ROUND(IFERROR(VLOOKUP(AA236,'Начисление очков 2024'!$L$4:$M$69,2,FALSE),0)/4,0)</f>
        <v>0</v>
      </c>
      <c r="AC236" s="32" t="s">
        <v>572</v>
      </c>
      <c r="AD236" s="31">
        <f>IFERROR(VLOOKUP(AC236,'Начисление очков 2024'!$AA$4:$AB$69,2,FALSE),0)</f>
        <v>0</v>
      </c>
      <c r="AE236" s="6" t="s">
        <v>572</v>
      </c>
      <c r="AF236" s="28">
        <f>IFERROR(VLOOKUP(AE236,'Начисление очков 2024'!$AA$4:$AB$69,2,FALSE),0)</f>
        <v>0</v>
      </c>
      <c r="AG236" s="32" t="s">
        <v>572</v>
      </c>
      <c r="AH236" s="31">
        <f>IFERROR(VLOOKUP(AG236,'Начисление очков 2024'!$Q$4:$R$69,2,FALSE),0)</f>
        <v>0</v>
      </c>
      <c r="AI236" s="6" t="s">
        <v>572</v>
      </c>
      <c r="AJ236" s="28">
        <f>IFERROR(VLOOKUP(AI236,'Начисление очков 2024'!$AA$4:$AB$69,2,FALSE),0)</f>
        <v>0</v>
      </c>
      <c r="AK236" s="32" t="s">
        <v>572</v>
      </c>
      <c r="AL236" s="31">
        <f>IFERROR(VLOOKUP(AK236,'Начисление очков 2024'!$AA$4:$AB$69,2,FALSE),0)</f>
        <v>0</v>
      </c>
      <c r="AM236" s="6" t="s">
        <v>572</v>
      </c>
      <c r="AN236" s="28">
        <f>IFERROR(VLOOKUP(AM236,'Начисление очков 2023'!$AF$4:$AG$69,2,FALSE),0)</f>
        <v>0</v>
      </c>
      <c r="AO236" s="32" t="s">
        <v>572</v>
      </c>
      <c r="AP236" s="31">
        <f>ROUND(IFERROR(VLOOKUP(AO236,'Начисление очков 2024'!$G$4:$H$69,2,FALSE),0)/4,0)</f>
        <v>0</v>
      </c>
      <c r="AQ236" s="6" t="s">
        <v>572</v>
      </c>
      <c r="AR236" s="28">
        <f>IFERROR(VLOOKUP(AQ236,'Начисление очков 2024'!$AA$4:$AB$69,2,FALSE),0)</f>
        <v>0</v>
      </c>
      <c r="AS236" s="32" t="s">
        <v>572</v>
      </c>
      <c r="AT236" s="31">
        <f>IFERROR(VLOOKUP(AS236,'Начисление очков 2024'!$G$4:$H$69,2,FALSE),0)</f>
        <v>0</v>
      </c>
      <c r="AU236" s="6" t="s">
        <v>572</v>
      </c>
      <c r="AV236" s="28">
        <f>IFERROR(VLOOKUP(AU236,'Начисление очков 2023'!$V$4:$W$69,2,FALSE),0)</f>
        <v>0</v>
      </c>
      <c r="AW236" s="32" t="s">
        <v>572</v>
      </c>
      <c r="AX236" s="31">
        <f>IFERROR(VLOOKUP(AW236,'Начисление очков 2024'!$Q$4:$R$69,2,FALSE),0)</f>
        <v>0</v>
      </c>
      <c r="AY236" s="6" t="s">
        <v>572</v>
      </c>
      <c r="AZ236" s="28">
        <f>IFERROR(VLOOKUP(AY236,'Начисление очков 2024'!$AA$4:$AB$69,2,FALSE),0)</f>
        <v>0</v>
      </c>
      <c r="BA236" s="32" t="s">
        <v>572</v>
      </c>
      <c r="BB236" s="31">
        <f>ROUND(IFERROR(VLOOKUP(BA236,'Начисление очков 2024'!$G$4:$H$69,2,FALSE),0)/4,0)</f>
        <v>0</v>
      </c>
      <c r="BC236" s="6" t="s">
        <v>572</v>
      </c>
      <c r="BD236" s="28">
        <f>IFERROR(VLOOKUP(BC236,'Начисление очков 2023'!$AA$4:$AB$69,2,FALSE),0)</f>
        <v>0</v>
      </c>
      <c r="BE236" s="32" t="s">
        <v>572</v>
      </c>
      <c r="BF236" s="31">
        <f>IFERROR(VLOOKUP(BE236,'Начисление очков 2024'!$G$4:$H$69,2,FALSE),0)</f>
        <v>0</v>
      </c>
      <c r="BG236" s="6" t="s">
        <v>572</v>
      </c>
      <c r="BH236" s="28">
        <f>IFERROR(VLOOKUP(BG236,'Начисление очков 2024'!$Q$4:$R$69,2,FALSE),0)</f>
        <v>0</v>
      </c>
      <c r="BI236" s="32" t="s">
        <v>572</v>
      </c>
      <c r="BJ236" s="31">
        <f>IFERROR(VLOOKUP(BI236,'Начисление очков 2024'!$AA$4:$AB$69,2,FALSE),0)</f>
        <v>0</v>
      </c>
      <c r="BK236" s="6" t="s">
        <v>572</v>
      </c>
      <c r="BL236" s="28">
        <f>IFERROR(VLOOKUP(BK236,'Начисление очков 2023'!$V$4:$W$69,2,FALSE),0)</f>
        <v>0</v>
      </c>
      <c r="BM236" s="32" t="s">
        <v>572</v>
      </c>
      <c r="BN236" s="31">
        <f>ROUND(IFERROR(VLOOKUP(BM236,'Начисление очков 2023'!$L$4:$M$69,2,FALSE),0)/4,0)</f>
        <v>0</v>
      </c>
      <c r="BO236" s="6" t="s">
        <v>572</v>
      </c>
      <c r="BP236" s="28">
        <f>IFERROR(VLOOKUP(BO236,'Начисление очков 2023'!$AA$4:$AB$69,2,FALSE),0)</f>
        <v>0</v>
      </c>
      <c r="BQ236" s="32" t="s">
        <v>572</v>
      </c>
      <c r="BR236" s="31">
        <f>ROUND(IFERROR(VLOOKUP(BQ236,'Начисление очков 2023'!$L$4:$M$69,2,FALSE),0)/4,0)</f>
        <v>0</v>
      </c>
      <c r="BS236" s="6" t="s">
        <v>572</v>
      </c>
      <c r="BT236" s="28">
        <f>IFERROR(VLOOKUP(BS236,'Начисление очков 2023'!$AA$4:$AB$69,2,FALSE),0)</f>
        <v>0</v>
      </c>
      <c r="BU236" s="32" t="s">
        <v>572</v>
      </c>
      <c r="BV236" s="31">
        <f>IFERROR(VLOOKUP(BU236,'Начисление очков 2023'!$L$4:$M$69,2,FALSE),0)</f>
        <v>0</v>
      </c>
      <c r="BW236" s="6" t="s">
        <v>572</v>
      </c>
      <c r="BX236" s="28">
        <f>IFERROR(VLOOKUP(BW236,'Начисление очков 2023'!$AA$4:$AB$69,2,FALSE),0)</f>
        <v>0</v>
      </c>
      <c r="BY236" s="32" t="s">
        <v>572</v>
      </c>
      <c r="BZ236" s="31">
        <f>IFERROR(VLOOKUP(BY236,'Начисление очков 2023'!$AF$4:$AG$69,2,FALSE),0)</f>
        <v>0</v>
      </c>
      <c r="CA236" s="6" t="s">
        <v>572</v>
      </c>
      <c r="CB236" s="28">
        <f>IFERROR(VLOOKUP(CA236,'Начисление очков 2023'!$V$4:$W$69,2,FALSE),0)</f>
        <v>0</v>
      </c>
      <c r="CC236" s="32" t="s">
        <v>572</v>
      </c>
      <c r="CD236" s="31">
        <f>IFERROR(VLOOKUP(CC236,'Начисление очков 2023'!$AA$4:$AB$69,2,FALSE),0)</f>
        <v>0</v>
      </c>
      <c r="CE236" s="47"/>
      <c r="CF236" s="46"/>
      <c r="CG236" s="32" t="s">
        <v>572</v>
      </c>
      <c r="CH236" s="31">
        <f>IFERROR(VLOOKUP(CG236,'Начисление очков 2023'!$AA$4:$AB$69,2,FALSE),0)</f>
        <v>0</v>
      </c>
      <c r="CI236" s="6" t="s">
        <v>572</v>
      </c>
      <c r="CJ236" s="28">
        <f>IFERROR(VLOOKUP(CI236,'Начисление очков 2023_1'!$B$4:$C$117,2,FALSE),0)</f>
        <v>0</v>
      </c>
      <c r="CK236" s="32" t="s">
        <v>572</v>
      </c>
      <c r="CL236" s="31">
        <f>IFERROR(VLOOKUP(CK236,'Начисление очков 2023'!$V$4:$W$69,2,FALSE),0)</f>
        <v>0</v>
      </c>
      <c r="CM236" s="6" t="s">
        <v>572</v>
      </c>
      <c r="CN236" s="28">
        <f>IFERROR(VLOOKUP(CM236,'Начисление очков 2023'!$AF$4:$AG$69,2,FALSE),0)</f>
        <v>0</v>
      </c>
      <c r="CO236" s="32" t="s">
        <v>572</v>
      </c>
      <c r="CP236" s="31">
        <f>IFERROR(VLOOKUP(CO236,'Начисление очков 2023'!$G$4:$H$69,2,FALSE),0)</f>
        <v>0</v>
      </c>
      <c r="CQ236" s="6" t="s">
        <v>572</v>
      </c>
      <c r="CR236" s="28">
        <f>IFERROR(VLOOKUP(CQ236,'Начисление очков 2023'!$AA$4:$AB$69,2,FALSE),0)</f>
        <v>0</v>
      </c>
      <c r="CS236" s="32" t="s">
        <v>572</v>
      </c>
      <c r="CT236" s="31">
        <f>IFERROR(VLOOKUP(CS236,'Начисление очков 2023'!$Q$4:$R$69,2,FALSE),0)</f>
        <v>0</v>
      </c>
      <c r="CU236" s="6" t="s">
        <v>572</v>
      </c>
      <c r="CV236" s="28">
        <f>IFERROR(VLOOKUP(CU236,'Начисление очков 2023'!$AF$4:$AG$69,2,FALSE),0)</f>
        <v>0</v>
      </c>
      <c r="CW236" s="32" t="s">
        <v>572</v>
      </c>
      <c r="CX236" s="31">
        <f>IFERROR(VLOOKUP(CW236,'Начисление очков 2023'!$AA$4:$AB$69,2,FALSE),0)</f>
        <v>0</v>
      </c>
      <c r="CY236" s="6" t="s">
        <v>572</v>
      </c>
      <c r="CZ236" s="28">
        <f>IFERROR(VLOOKUP(CY236,'Начисление очков 2023'!$AA$4:$AB$69,2,FALSE),0)</f>
        <v>0</v>
      </c>
      <c r="DA236" s="32" t="s">
        <v>572</v>
      </c>
      <c r="DB236" s="31">
        <f>IFERROR(VLOOKUP(DA236,'Начисление очков 2023'!$L$4:$M$69,2,FALSE),0)</f>
        <v>0</v>
      </c>
      <c r="DC236" s="6" t="s">
        <v>572</v>
      </c>
      <c r="DD236" s="28">
        <f>IFERROR(VLOOKUP(DC236,'Начисление очков 2023'!$L$4:$M$69,2,FALSE),0)</f>
        <v>0</v>
      </c>
      <c r="DE236" s="32" t="s">
        <v>572</v>
      </c>
      <c r="DF236" s="31">
        <f>IFERROR(VLOOKUP(DE236,'Начисление очков 2023'!$G$4:$H$69,2,FALSE),0)</f>
        <v>0</v>
      </c>
      <c r="DG236" s="6" t="s">
        <v>572</v>
      </c>
      <c r="DH236" s="28">
        <f>IFERROR(VLOOKUP(DG236,'Начисление очков 2023'!$AA$4:$AB$69,2,FALSE),0)</f>
        <v>0</v>
      </c>
      <c r="DI236" s="32" t="s">
        <v>572</v>
      </c>
      <c r="DJ236" s="31">
        <f>IFERROR(VLOOKUP(DI236,'Начисление очков 2023'!$AF$4:$AG$69,2,FALSE),0)</f>
        <v>0</v>
      </c>
      <c r="DK236" s="6" t="s">
        <v>572</v>
      </c>
      <c r="DL236" s="28">
        <f>IFERROR(VLOOKUP(DK236,'Начисление очков 2023'!$V$4:$W$69,2,FALSE),0)</f>
        <v>0</v>
      </c>
      <c r="DM236" s="32" t="s">
        <v>572</v>
      </c>
      <c r="DN236" s="31">
        <f>IFERROR(VLOOKUP(DM236,'Начисление очков 2023'!$Q$4:$R$69,2,FALSE),0)</f>
        <v>0</v>
      </c>
      <c r="DO236" s="6" t="s">
        <v>572</v>
      </c>
      <c r="DP236" s="28">
        <f>IFERROR(VLOOKUP(DO236,'Начисление очков 2023'!$AA$4:$AB$69,2,FALSE),0)</f>
        <v>0</v>
      </c>
      <c r="DQ236" s="32" t="s">
        <v>572</v>
      </c>
      <c r="DR236" s="31">
        <f>IFERROR(VLOOKUP(DQ236,'Начисление очков 2023'!$AA$4:$AB$69,2,FALSE),0)</f>
        <v>0</v>
      </c>
      <c r="DS236" s="6" t="s">
        <v>572</v>
      </c>
      <c r="DT236" s="28">
        <f>IFERROR(VLOOKUP(DS236,'Начисление очков 2023'!$AA$4:$AB$69,2,FALSE),0)</f>
        <v>0</v>
      </c>
      <c r="DU236" s="32" t="s">
        <v>572</v>
      </c>
      <c r="DV236" s="31">
        <f>IFERROR(VLOOKUP(DU236,'Начисление очков 2023'!$AF$4:$AG$69,2,FALSE),0)</f>
        <v>0</v>
      </c>
      <c r="DW236" s="6" t="s">
        <v>572</v>
      </c>
      <c r="DX236" s="28">
        <f>IFERROR(VLOOKUP(DW236,'Начисление очков 2023'!$AA$4:$AB$69,2,FALSE),0)</f>
        <v>0</v>
      </c>
      <c r="DY236" s="32" t="s">
        <v>572</v>
      </c>
      <c r="DZ236" s="31">
        <f>IFERROR(VLOOKUP(DY236,'Начисление очков 2023'!$B$4:$C$69,2,FALSE),0)</f>
        <v>0</v>
      </c>
      <c r="EA236" s="6" t="s">
        <v>572</v>
      </c>
      <c r="EB236" s="28">
        <f>IFERROR(VLOOKUP(EA236,'Начисление очков 2023'!$AA$4:$AB$69,2,FALSE),0)</f>
        <v>0</v>
      </c>
      <c r="EC236" s="32" t="s">
        <v>572</v>
      </c>
      <c r="ED236" s="31">
        <f>IFERROR(VLOOKUP(EC236,'Начисление очков 2023'!$V$4:$W$69,2,FALSE),0)</f>
        <v>0</v>
      </c>
      <c r="EE236" s="6" t="s">
        <v>572</v>
      </c>
      <c r="EF236" s="28">
        <f>IFERROR(VLOOKUP(EE236,'Начисление очков 2023'!$AA$4:$AB$69,2,FALSE),0)</f>
        <v>0</v>
      </c>
      <c r="EG236" s="32" t="s">
        <v>572</v>
      </c>
      <c r="EH236" s="31">
        <f>IFERROR(VLOOKUP(EG236,'Начисление очков 2023'!$AA$4:$AB$69,2,FALSE),0)</f>
        <v>0</v>
      </c>
      <c r="EI236" s="6">
        <v>24</v>
      </c>
      <c r="EJ236" s="28">
        <f>IFERROR(VLOOKUP(EI236,'Начисление очков 2023'!$G$4:$H$69,2,FALSE),0)</f>
        <v>21</v>
      </c>
      <c r="EK236" s="32" t="s">
        <v>572</v>
      </c>
      <c r="EL236" s="31">
        <f>IFERROR(VLOOKUP(EK236,'Начисление очков 2023'!$V$4:$W$69,2,FALSE),0)</f>
        <v>0</v>
      </c>
      <c r="EM236" s="6" t="s">
        <v>572</v>
      </c>
      <c r="EN236" s="28">
        <f>IFERROR(VLOOKUP(EM236,'Начисление очков 2023'!$B$4:$C$101,2,FALSE),0)</f>
        <v>0</v>
      </c>
      <c r="EO236" s="32" t="s">
        <v>572</v>
      </c>
      <c r="EP236" s="31">
        <f>IFERROR(VLOOKUP(EO236,'Начисление очков 2023'!$AA$4:$AB$69,2,FALSE),0)</f>
        <v>0</v>
      </c>
      <c r="EQ236" s="6" t="s">
        <v>572</v>
      </c>
      <c r="ER236" s="28">
        <f>IFERROR(VLOOKUP(EQ236,'Начисление очков 2023'!$AF$4:$AG$69,2,FALSE),0)</f>
        <v>0</v>
      </c>
      <c r="ES236" s="32" t="s">
        <v>572</v>
      </c>
      <c r="ET236" s="31">
        <f>IFERROR(VLOOKUP(ES236,'Начисление очков 2023'!$B$4:$C$101,2,FALSE),0)</f>
        <v>0</v>
      </c>
      <c r="EU236" s="6">
        <v>64</v>
      </c>
      <c r="EV236" s="28">
        <f>IFERROR(VLOOKUP(EU236,'Начисление очков 2023'!$G$4:$H$69,2,FALSE),0)</f>
        <v>1</v>
      </c>
      <c r="EW236" s="32" t="s">
        <v>572</v>
      </c>
      <c r="EX236" s="31">
        <f>IFERROR(VLOOKUP(EW236,'Начисление очков 2023'!$AA$4:$AB$69,2,FALSE),0)</f>
        <v>0</v>
      </c>
      <c r="EY236" s="6" t="s">
        <v>572</v>
      </c>
      <c r="EZ236" s="28">
        <f>IFERROR(VLOOKUP(EY236,'Начисление очков 2023'!$AA$4:$AB$69,2,FALSE),0)</f>
        <v>0</v>
      </c>
      <c r="FA236" s="32" t="s">
        <v>572</v>
      </c>
      <c r="FB236" s="31">
        <f>IFERROR(VLOOKUP(FA236,'Начисление очков 2023'!$L$4:$M$69,2,FALSE),0)</f>
        <v>0</v>
      </c>
      <c r="FC236" s="6" t="s">
        <v>572</v>
      </c>
      <c r="FD236" s="28">
        <f>IFERROR(VLOOKUP(FC236,'Начисление очков 2023'!$AF$4:$AG$69,2,FALSE),0)</f>
        <v>0</v>
      </c>
      <c r="FE236" s="32" t="s">
        <v>572</v>
      </c>
      <c r="FF236" s="31">
        <f>IFERROR(VLOOKUP(FE236,'Начисление очков 2023'!$AA$4:$AB$69,2,FALSE),0)</f>
        <v>0</v>
      </c>
      <c r="FG236" s="6" t="s">
        <v>572</v>
      </c>
      <c r="FH236" s="28">
        <f>IFERROR(VLOOKUP(FG236,'Начисление очков 2023'!$G$4:$H$69,2,FALSE),0)</f>
        <v>0</v>
      </c>
      <c r="FI236" s="32" t="s">
        <v>572</v>
      </c>
      <c r="FJ236" s="31">
        <f>IFERROR(VLOOKUP(FI236,'Начисление очков 2023'!$AA$4:$AB$69,2,FALSE),0)</f>
        <v>0</v>
      </c>
      <c r="FK236" s="6" t="s">
        <v>572</v>
      </c>
      <c r="FL236" s="28">
        <f>IFERROR(VLOOKUP(FK236,'Начисление очков 2023'!$AA$4:$AB$69,2,FALSE),0)</f>
        <v>0</v>
      </c>
      <c r="FM236" s="32" t="s">
        <v>572</v>
      </c>
      <c r="FN236" s="31">
        <f>IFERROR(VLOOKUP(FM236,'Начисление очков 2023'!$AA$4:$AB$69,2,FALSE),0)</f>
        <v>0</v>
      </c>
      <c r="FO236" s="6" t="s">
        <v>572</v>
      </c>
      <c r="FP236" s="28">
        <f>IFERROR(VLOOKUP(FO236,'Начисление очков 2023'!$AF$4:$AG$69,2,FALSE),0)</f>
        <v>0</v>
      </c>
      <c r="FQ236" s="109">
        <v>225</v>
      </c>
      <c r="FR236" s="110">
        <v>1</v>
      </c>
      <c r="FS236" s="110"/>
      <c r="FT236" s="109">
        <v>4</v>
      </c>
      <c r="FU236" s="111"/>
      <c r="FV236" s="108">
        <v>22</v>
      </c>
      <c r="FW236" s="106">
        <v>0</v>
      </c>
      <c r="FX236" s="107" t="s">
        <v>563</v>
      </c>
      <c r="FY236" s="108">
        <v>22</v>
      </c>
      <c r="FZ236" s="127" t="s">
        <v>572</v>
      </c>
      <c r="GA236" s="121">
        <f>IFERROR(VLOOKUP(FZ236,'Начисление очков 2023'!$AA$4:$AB$69,2,FALSE),0)</f>
        <v>0</v>
      </c>
    </row>
    <row r="237" spans="1:183" ht="15.95" customHeight="1" x14ac:dyDescent="0.25">
      <c r="B237" s="6" t="str">
        <f>IFERROR(INDEX('Ласт турнир'!$A$1:$A$96,MATCH($D237,'Ласт турнир'!$B$1:$B$96,0)),"")</f>
        <v/>
      </c>
      <c r="C237" s="1"/>
      <c r="D237" s="39" t="s">
        <v>122</v>
      </c>
      <c r="E237" s="40">
        <f>E236+1</f>
        <v>228</v>
      </c>
      <c r="F237" s="59">
        <f>IF(FQ237=0," ",IF(FQ237-E237=0," ",FQ237-E237))</f>
        <v>-2</v>
      </c>
      <c r="G237" s="44"/>
      <c r="H237" s="54">
        <v>4</v>
      </c>
      <c r="I237" s="134"/>
      <c r="J237" s="139">
        <f>AB237+AP237+BB237+BN237+BR237+SUMPRODUCT(LARGE((T237,V237,X237,Z237,AD237,AF237,AH237,AJ237,AL237,AN237,AR237,AT237,AV237,AX237,AZ237,BD237,BF237,BH237,BJ237,BL237,BP237,BT237,BV237,BX237,BZ237,CB237,CD237,CF237,CH237,CJ237,CL237,CN237,CP237,CR237,CT237,CV237,CX237,CZ237,DB237,DD237,DF237,DH237,DJ237,DL237,DN237,DP237,DR237,DT237,DV237,DX237,DZ237,EB237,ED237,EF237,EH237,EJ237,EL237,EN237,EP237,ER237,ET237,EV237,EX237,EZ237,FB237,FD237,FF237,FH237,FJ237,FL237,FN237,FP237),{1,2,3,4,5,6,7,8}))</f>
        <v>22</v>
      </c>
      <c r="K237" s="135">
        <f>J237-FV237</f>
        <v>0</v>
      </c>
      <c r="L237" s="140" t="str">
        <f>IF(SUMIF(S237:FP237,"&lt;0")&lt;&gt;0,SUMIF(S237:FP237,"&lt;0")*(-1)," ")</f>
        <v xml:space="preserve"> </v>
      </c>
      <c r="M237" s="141">
        <f>T237+V237+X237+Z237+AB237+AD237+AF237+AH237+AJ237+AL237+AN237+AP237+AR237+AT237+AV237+AX237+AZ237+BB237+BD237+BF237+BH237+BJ237+BL237+BN237+BP237+BR237+BT237+BV237+BX237+BZ237+CB237+CD237+CF237+CH237+CJ237+CL237+CN237+CP237+CR237+CT237+CV237+CX237+CZ237+DB237+DD237+DF237+DH237+DJ237+DL237+DN237+DP237+DR237+DT237+DV237+DX237+DZ237+EB237+ED237+EF237+EH237+EJ237+EL237+EN237+EP237+ER237+ET237+EV237+EX237+EZ237+FB237+FD237+FF237+FH237+FJ237+FL237+FN237+FP237</f>
        <v>22</v>
      </c>
      <c r="N237" s="135">
        <f>M237-FY237</f>
        <v>0</v>
      </c>
      <c r="O237" s="136">
        <f>ROUNDUP(COUNTIF(S237:FP237,"&gt; 0")/2,0)</f>
        <v>2</v>
      </c>
      <c r="P237" s="142">
        <f>IF(O237=0,"-",IF(O237-R237&gt;8,J237/(8+R237),J237/O237))</f>
        <v>11</v>
      </c>
      <c r="Q237" s="145">
        <f>IF(OR(M237=0,O237=0),"-",M237/O237)</f>
        <v>11</v>
      </c>
      <c r="R237" s="150">
        <f>+IF(AA237="",0,1)+IF(AO237="",0,1)++IF(BA237="",0,1)+IF(BM237="",0,1)+IF(BQ237="",0,1)</f>
        <v>0</v>
      </c>
      <c r="S237" s="6" t="s">
        <v>572</v>
      </c>
      <c r="T237" s="28">
        <f>IFERROR(VLOOKUP(S237,'Начисление очков 2024'!$AA$4:$AB$69,2,FALSE),0)</f>
        <v>0</v>
      </c>
      <c r="U237" s="32" t="s">
        <v>572</v>
      </c>
      <c r="V237" s="31">
        <f>IFERROR(VLOOKUP(U237,'Начисление очков 2024'!$AA$4:$AB$69,2,FALSE),0)</f>
        <v>0</v>
      </c>
      <c r="W237" s="6" t="s">
        <v>572</v>
      </c>
      <c r="X237" s="28">
        <f>IFERROR(VLOOKUP(W237,'Начисление очков 2024'!$L$4:$M$69,2,FALSE),0)</f>
        <v>0</v>
      </c>
      <c r="Y237" s="32" t="s">
        <v>572</v>
      </c>
      <c r="Z237" s="31">
        <f>IFERROR(VLOOKUP(Y237,'Начисление очков 2024'!$AA$4:$AB$69,2,FALSE),0)</f>
        <v>0</v>
      </c>
      <c r="AA237" s="6" t="s">
        <v>572</v>
      </c>
      <c r="AB237" s="28">
        <f>ROUND(IFERROR(VLOOKUP(AA237,'Начисление очков 2024'!$L$4:$M$69,2,FALSE),0)/4,0)</f>
        <v>0</v>
      </c>
      <c r="AC237" s="32" t="s">
        <v>572</v>
      </c>
      <c r="AD237" s="31">
        <f>IFERROR(VLOOKUP(AC237,'Начисление очков 2024'!$AA$4:$AB$69,2,FALSE),0)</f>
        <v>0</v>
      </c>
      <c r="AE237" s="6" t="s">
        <v>572</v>
      </c>
      <c r="AF237" s="28">
        <f>IFERROR(VLOOKUP(AE237,'Начисление очков 2024'!$AA$4:$AB$69,2,FALSE),0)</f>
        <v>0</v>
      </c>
      <c r="AG237" s="32" t="s">
        <v>572</v>
      </c>
      <c r="AH237" s="31">
        <f>IFERROR(VLOOKUP(AG237,'Начисление очков 2024'!$Q$4:$R$69,2,FALSE),0)</f>
        <v>0</v>
      </c>
      <c r="AI237" s="6" t="s">
        <v>572</v>
      </c>
      <c r="AJ237" s="28">
        <f>IFERROR(VLOOKUP(AI237,'Начисление очков 2024'!$AA$4:$AB$69,2,FALSE),0)</f>
        <v>0</v>
      </c>
      <c r="AK237" s="32" t="s">
        <v>572</v>
      </c>
      <c r="AL237" s="31">
        <f>IFERROR(VLOOKUP(AK237,'Начисление очков 2024'!$AA$4:$AB$69,2,FALSE),0)</f>
        <v>0</v>
      </c>
      <c r="AM237" s="6" t="s">
        <v>572</v>
      </c>
      <c r="AN237" s="28">
        <f>IFERROR(VLOOKUP(AM237,'Начисление очков 2023'!$AF$4:$AG$69,2,FALSE),0)</f>
        <v>0</v>
      </c>
      <c r="AO237" s="32" t="s">
        <v>572</v>
      </c>
      <c r="AP237" s="31">
        <f>ROUND(IFERROR(VLOOKUP(AO237,'Начисление очков 2024'!$G$4:$H$69,2,FALSE),0)/4,0)</f>
        <v>0</v>
      </c>
      <c r="AQ237" s="6" t="s">
        <v>572</v>
      </c>
      <c r="AR237" s="28">
        <f>IFERROR(VLOOKUP(AQ237,'Начисление очков 2024'!$AA$4:$AB$69,2,FALSE),0)</f>
        <v>0</v>
      </c>
      <c r="AS237" s="32" t="s">
        <v>572</v>
      </c>
      <c r="AT237" s="31">
        <f>IFERROR(VLOOKUP(AS237,'Начисление очков 2024'!$G$4:$H$69,2,FALSE),0)</f>
        <v>0</v>
      </c>
      <c r="AU237" s="6" t="s">
        <v>572</v>
      </c>
      <c r="AV237" s="28">
        <f>IFERROR(VLOOKUP(AU237,'Начисление очков 2023'!$V$4:$W$69,2,FALSE),0)</f>
        <v>0</v>
      </c>
      <c r="AW237" s="32" t="s">
        <v>572</v>
      </c>
      <c r="AX237" s="31">
        <f>IFERROR(VLOOKUP(AW237,'Начисление очков 2024'!$Q$4:$R$69,2,FALSE),0)</f>
        <v>0</v>
      </c>
      <c r="AY237" s="6" t="s">
        <v>572</v>
      </c>
      <c r="AZ237" s="28">
        <f>IFERROR(VLOOKUP(AY237,'Начисление очков 2024'!$AA$4:$AB$69,2,FALSE),0)</f>
        <v>0</v>
      </c>
      <c r="BA237" s="32" t="s">
        <v>572</v>
      </c>
      <c r="BB237" s="31">
        <f>ROUND(IFERROR(VLOOKUP(BA237,'Начисление очков 2024'!$G$4:$H$69,2,FALSE),0)/4,0)</f>
        <v>0</v>
      </c>
      <c r="BC237" s="6" t="s">
        <v>572</v>
      </c>
      <c r="BD237" s="28">
        <f>IFERROR(VLOOKUP(BC237,'Начисление очков 2023'!$AA$4:$AB$69,2,FALSE),0)</f>
        <v>0</v>
      </c>
      <c r="BE237" s="32" t="s">
        <v>572</v>
      </c>
      <c r="BF237" s="31">
        <f>IFERROR(VLOOKUP(BE237,'Начисление очков 2024'!$G$4:$H$69,2,FALSE),0)</f>
        <v>0</v>
      </c>
      <c r="BG237" s="6" t="s">
        <v>572</v>
      </c>
      <c r="BH237" s="28">
        <f>IFERROR(VLOOKUP(BG237,'Начисление очков 2024'!$Q$4:$R$69,2,FALSE),0)</f>
        <v>0</v>
      </c>
      <c r="BI237" s="32" t="s">
        <v>572</v>
      </c>
      <c r="BJ237" s="31">
        <f>IFERROR(VLOOKUP(BI237,'Начисление очков 2024'!$AA$4:$AB$69,2,FALSE),0)</f>
        <v>0</v>
      </c>
      <c r="BK237" s="6" t="s">
        <v>572</v>
      </c>
      <c r="BL237" s="28">
        <f>IFERROR(VLOOKUP(BK237,'Начисление очков 2023'!$V$4:$W$69,2,FALSE),0)</f>
        <v>0</v>
      </c>
      <c r="BM237" s="32" t="s">
        <v>572</v>
      </c>
      <c r="BN237" s="31">
        <f>ROUND(IFERROR(VLOOKUP(BM237,'Начисление очков 2023'!$L$4:$M$69,2,FALSE),0)/4,0)</f>
        <v>0</v>
      </c>
      <c r="BO237" s="6" t="s">
        <v>572</v>
      </c>
      <c r="BP237" s="28">
        <f>IFERROR(VLOOKUP(BO237,'Начисление очков 2023'!$AA$4:$AB$69,2,FALSE),0)</f>
        <v>0</v>
      </c>
      <c r="BQ237" s="32" t="s">
        <v>572</v>
      </c>
      <c r="BR237" s="31">
        <f>ROUND(IFERROR(VLOOKUP(BQ237,'Начисление очков 2023'!$L$4:$M$69,2,FALSE),0)/4,0)</f>
        <v>0</v>
      </c>
      <c r="BS237" s="6" t="s">
        <v>572</v>
      </c>
      <c r="BT237" s="28">
        <f>IFERROR(VLOOKUP(BS237,'Начисление очков 2023'!$AA$4:$AB$69,2,FALSE),0)</f>
        <v>0</v>
      </c>
      <c r="BU237" s="32" t="s">
        <v>572</v>
      </c>
      <c r="BV237" s="31">
        <f>IFERROR(VLOOKUP(BU237,'Начисление очков 2023'!$L$4:$M$69,2,FALSE),0)</f>
        <v>0</v>
      </c>
      <c r="BW237" s="6" t="s">
        <v>572</v>
      </c>
      <c r="BX237" s="28">
        <f>IFERROR(VLOOKUP(BW237,'Начисление очков 2023'!$AA$4:$AB$69,2,FALSE),0)</f>
        <v>0</v>
      </c>
      <c r="BY237" s="32" t="s">
        <v>572</v>
      </c>
      <c r="BZ237" s="31">
        <f>IFERROR(VLOOKUP(BY237,'Начисление очков 2023'!$AF$4:$AG$69,2,FALSE),0)</f>
        <v>0</v>
      </c>
      <c r="CA237" s="6" t="s">
        <v>572</v>
      </c>
      <c r="CB237" s="28">
        <f>IFERROR(VLOOKUP(CA237,'Начисление очков 2023'!$V$4:$W$69,2,FALSE),0)</f>
        <v>0</v>
      </c>
      <c r="CC237" s="32" t="s">
        <v>572</v>
      </c>
      <c r="CD237" s="31">
        <f>IFERROR(VLOOKUP(CC237,'Начисление очков 2023'!$AA$4:$AB$69,2,FALSE),0)</f>
        <v>0</v>
      </c>
      <c r="CE237" s="47"/>
      <c r="CF237" s="46"/>
      <c r="CG237" s="32" t="s">
        <v>572</v>
      </c>
      <c r="CH237" s="31">
        <f>IFERROR(VLOOKUP(CG237,'Начисление очков 2023'!$AA$4:$AB$69,2,FALSE),0)</f>
        <v>0</v>
      </c>
      <c r="CI237" s="6" t="s">
        <v>572</v>
      </c>
      <c r="CJ237" s="28">
        <f>IFERROR(VLOOKUP(CI237,'Начисление очков 2023_1'!$B$4:$C$117,2,FALSE),0)</f>
        <v>0</v>
      </c>
      <c r="CK237" s="32" t="s">
        <v>572</v>
      </c>
      <c r="CL237" s="31">
        <f>IFERROR(VLOOKUP(CK237,'Начисление очков 2023'!$V$4:$W$69,2,FALSE),0)</f>
        <v>0</v>
      </c>
      <c r="CM237" s="6" t="s">
        <v>572</v>
      </c>
      <c r="CN237" s="28">
        <f>IFERROR(VLOOKUP(CM237,'Начисление очков 2023'!$AF$4:$AG$69,2,FALSE),0)</f>
        <v>0</v>
      </c>
      <c r="CO237" s="32" t="s">
        <v>572</v>
      </c>
      <c r="CP237" s="31">
        <f>IFERROR(VLOOKUP(CO237,'Начисление очков 2023'!$G$4:$H$69,2,FALSE),0)</f>
        <v>0</v>
      </c>
      <c r="CQ237" s="6" t="s">
        <v>572</v>
      </c>
      <c r="CR237" s="28">
        <f>IFERROR(VLOOKUP(CQ237,'Начисление очков 2023'!$AA$4:$AB$69,2,FALSE),0)</f>
        <v>0</v>
      </c>
      <c r="CS237" s="32" t="s">
        <v>572</v>
      </c>
      <c r="CT237" s="31">
        <f>IFERROR(VLOOKUP(CS237,'Начисление очков 2023'!$Q$4:$R$69,2,FALSE),0)</f>
        <v>0</v>
      </c>
      <c r="CU237" s="6" t="s">
        <v>572</v>
      </c>
      <c r="CV237" s="28">
        <f>IFERROR(VLOOKUP(CU237,'Начисление очков 2023'!$AF$4:$AG$69,2,FALSE),0)</f>
        <v>0</v>
      </c>
      <c r="CW237" s="32" t="s">
        <v>572</v>
      </c>
      <c r="CX237" s="31">
        <f>IFERROR(VLOOKUP(CW237,'Начисление очков 2023'!$AA$4:$AB$69,2,FALSE),0)</f>
        <v>0</v>
      </c>
      <c r="CY237" s="6" t="s">
        <v>572</v>
      </c>
      <c r="CZ237" s="28">
        <f>IFERROR(VLOOKUP(CY237,'Начисление очков 2023'!$AA$4:$AB$69,2,FALSE),0)</f>
        <v>0</v>
      </c>
      <c r="DA237" s="32" t="s">
        <v>572</v>
      </c>
      <c r="DB237" s="31">
        <f>IFERROR(VLOOKUP(DA237,'Начисление очков 2023'!$L$4:$M$69,2,FALSE),0)</f>
        <v>0</v>
      </c>
      <c r="DC237" s="6" t="s">
        <v>572</v>
      </c>
      <c r="DD237" s="28">
        <f>IFERROR(VLOOKUP(DC237,'Начисление очков 2023'!$L$4:$M$69,2,FALSE),0)</f>
        <v>0</v>
      </c>
      <c r="DE237" s="32" t="s">
        <v>572</v>
      </c>
      <c r="DF237" s="31">
        <f>IFERROR(VLOOKUP(DE237,'Начисление очков 2023'!$G$4:$H$69,2,FALSE),0)</f>
        <v>0</v>
      </c>
      <c r="DG237" s="6" t="s">
        <v>572</v>
      </c>
      <c r="DH237" s="28">
        <f>IFERROR(VLOOKUP(DG237,'Начисление очков 2023'!$AA$4:$AB$69,2,FALSE),0)</f>
        <v>0</v>
      </c>
      <c r="DI237" s="32" t="s">
        <v>572</v>
      </c>
      <c r="DJ237" s="31">
        <f>IFERROR(VLOOKUP(DI237,'Начисление очков 2023'!$AF$4:$AG$69,2,FALSE),0)</f>
        <v>0</v>
      </c>
      <c r="DK237" s="6" t="s">
        <v>572</v>
      </c>
      <c r="DL237" s="28">
        <f>IFERROR(VLOOKUP(DK237,'Начисление очков 2023'!$V$4:$W$69,2,FALSE),0)</f>
        <v>0</v>
      </c>
      <c r="DM237" s="32" t="s">
        <v>572</v>
      </c>
      <c r="DN237" s="31">
        <f>IFERROR(VLOOKUP(DM237,'Начисление очков 2023'!$Q$4:$R$69,2,FALSE),0)</f>
        <v>0</v>
      </c>
      <c r="DO237" s="6" t="s">
        <v>572</v>
      </c>
      <c r="DP237" s="28">
        <f>IFERROR(VLOOKUP(DO237,'Начисление очков 2023'!$AA$4:$AB$69,2,FALSE),0)</f>
        <v>0</v>
      </c>
      <c r="DQ237" s="32" t="s">
        <v>572</v>
      </c>
      <c r="DR237" s="31">
        <f>IFERROR(VLOOKUP(DQ237,'Начисление очков 2023'!$AA$4:$AB$69,2,FALSE),0)</f>
        <v>0</v>
      </c>
      <c r="DS237" s="6" t="s">
        <v>572</v>
      </c>
      <c r="DT237" s="28">
        <f>IFERROR(VLOOKUP(DS237,'Начисление очков 2023'!$AA$4:$AB$69,2,FALSE),0)</f>
        <v>0</v>
      </c>
      <c r="DU237" s="32" t="s">
        <v>572</v>
      </c>
      <c r="DV237" s="31">
        <f>IFERROR(VLOOKUP(DU237,'Начисление очков 2023'!$AF$4:$AG$69,2,FALSE),0)</f>
        <v>0</v>
      </c>
      <c r="DW237" s="6" t="s">
        <v>572</v>
      </c>
      <c r="DX237" s="28">
        <f>IFERROR(VLOOKUP(DW237,'Начисление очков 2023'!$AA$4:$AB$69,2,FALSE),0)</f>
        <v>0</v>
      </c>
      <c r="DY237" s="32" t="s">
        <v>572</v>
      </c>
      <c r="DZ237" s="31">
        <f>IFERROR(VLOOKUP(DY237,'Начисление очков 2023'!$B$4:$C$69,2,FALSE),0)</f>
        <v>0</v>
      </c>
      <c r="EA237" s="6" t="s">
        <v>572</v>
      </c>
      <c r="EB237" s="28">
        <f>IFERROR(VLOOKUP(EA237,'Начисление очков 2023'!$AA$4:$AB$69,2,FALSE),0)</f>
        <v>0</v>
      </c>
      <c r="EC237" s="32" t="s">
        <v>572</v>
      </c>
      <c r="ED237" s="31">
        <f>IFERROR(VLOOKUP(EC237,'Начисление очков 2023'!$V$4:$W$69,2,FALSE),0)</f>
        <v>0</v>
      </c>
      <c r="EE237" s="6" t="s">
        <v>572</v>
      </c>
      <c r="EF237" s="28">
        <f>IFERROR(VLOOKUP(EE237,'Начисление очков 2023'!$AA$4:$AB$69,2,FALSE),0)</f>
        <v>0</v>
      </c>
      <c r="EG237" s="32" t="s">
        <v>572</v>
      </c>
      <c r="EH237" s="31">
        <f>IFERROR(VLOOKUP(EG237,'Начисление очков 2023'!$AA$4:$AB$69,2,FALSE),0)</f>
        <v>0</v>
      </c>
      <c r="EI237" s="6">
        <v>36</v>
      </c>
      <c r="EJ237" s="28">
        <f>IFERROR(VLOOKUP(EI237,'Начисление очков 2023'!$G$4:$H$69,2,FALSE),0)</f>
        <v>8</v>
      </c>
      <c r="EK237" s="32" t="s">
        <v>572</v>
      </c>
      <c r="EL237" s="31">
        <f>IFERROR(VLOOKUP(EK237,'Начисление очков 2023'!$V$4:$W$69,2,FALSE),0)</f>
        <v>0</v>
      </c>
      <c r="EM237" s="6">
        <v>64</v>
      </c>
      <c r="EN237" s="28">
        <f>IFERROR(VLOOKUP(EM237,'Начисление очков 2023'!$B$4:$C$101,2,FALSE),0)</f>
        <v>14</v>
      </c>
      <c r="EO237" s="32" t="s">
        <v>572</v>
      </c>
      <c r="EP237" s="31">
        <f>IFERROR(VLOOKUP(EO237,'Начисление очков 2023'!$AA$4:$AB$69,2,FALSE),0)</f>
        <v>0</v>
      </c>
      <c r="EQ237" s="6" t="s">
        <v>572</v>
      </c>
      <c r="ER237" s="28">
        <f>IFERROR(VLOOKUP(EQ237,'Начисление очков 2023'!$AF$4:$AG$69,2,FALSE),0)</f>
        <v>0</v>
      </c>
      <c r="ES237" s="32" t="s">
        <v>572</v>
      </c>
      <c r="ET237" s="31">
        <f>IFERROR(VLOOKUP(ES237,'Начисление очков 2023'!$B$4:$C$101,2,FALSE),0)</f>
        <v>0</v>
      </c>
      <c r="EU237" s="6" t="s">
        <v>572</v>
      </c>
      <c r="EV237" s="28">
        <f>IFERROR(VLOOKUP(EU237,'Начисление очков 2023'!$G$4:$H$69,2,FALSE),0)</f>
        <v>0</v>
      </c>
      <c r="EW237" s="32" t="s">
        <v>572</v>
      </c>
      <c r="EX237" s="31">
        <f>IFERROR(VLOOKUP(EW237,'Начисление очков 2023'!$AA$4:$AB$69,2,FALSE),0)</f>
        <v>0</v>
      </c>
      <c r="EY237" s="6" t="s">
        <v>572</v>
      </c>
      <c r="EZ237" s="28">
        <f>IFERROR(VLOOKUP(EY237,'Начисление очков 2023'!$AA$4:$AB$69,2,FALSE),0)</f>
        <v>0</v>
      </c>
      <c r="FA237" s="32" t="s">
        <v>572</v>
      </c>
      <c r="FB237" s="31">
        <f>IFERROR(VLOOKUP(FA237,'Начисление очков 2023'!$L$4:$M$69,2,FALSE),0)</f>
        <v>0</v>
      </c>
      <c r="FC237" s="6" t="s">
        <v>572</v>
      </c>
      <c r="FD237" s="28">
        <f>IFERROR(VLOOKUP(FC237,'Начисление очков 2023'!$AF$4:$AG$69,2,FALSE),0)</f>
        <v>0</v>
      </c>
      <c r="FE237" s="32" t="s">
        <v>572</v>
      </c>
      <c r="FF237" s="31">
        <f>IFERROR(VLOOKUP(FE237,'Начисление очков 2023'!$AA$4:$AB$69,2,FALSE),0)</f>
        <v>0</v>
      </c>
      <c r="FG237" s="6" t="s">
        <v>572</v>
      </c>
      <c r="FH237" s="28">
        <f>IFERROR(VLOOKUP(FG237,'Начисление очков 2023'!$G$4:$H$69,2,FALSE),0)</f>
        <v>0</v>
      </c>
      <c r="FI237" s="32" t="s">
        <v>572</v>
      </c>
      <c r="FJ237" s="31">
        <f>IFERROR(VLOOKUP(FI237,'Начисление очков 2023'!$AA$4:$AB$69,2,FALSE),0)</f>
        <v>0</v>
      </c>
      <c r="FK237" s="6" t="s">
        <v>572</v>
      </c>
      <c r="FL237" s="28">
        <f>IFERROR(VLOOKUP(FK237,'Начисление очков 2023'!$AA$4:$AB$69,2,FALSE),0)</f>
        <v>0</v>
      </c>
      <c r="FM237" s="32" t="s">
        <v>572</v>
      </c>
      <c r="FN237" s="31">
        <f>IFERROR(VLOOKUP(FM237,'Начисление очков 2023'!$AA$4:$AB$69,2,FALSE),0)</f>
        <v>0</v>
      </c>
      <c r="FO237" s="6" t="s">
        <v>572</v>
      </c>
      <c r="FP237" s="28">
        <f>IFERROR(VLOOKUP(FO237,'Начисление очков 2023'!$AF$4:$AG$69,2,FALSE),0)</f>
        <v>0</v>
      </c>
      <c r="FQ237" s="109">
        <v>226</v>
      </c>
      <c r="FR237" s="110">
        <v>1</v>
      </c>
      <c r="FS237" s="110"/>
      <c r="FT237" s="109">
        <v>4</v>
      </c>
      <c r="FU237" s="111"/>
      <c r="FV237" s="108">
        <v>22</v>
      </c>
      <c r="FW237" s="106">
        <v>0</v>
      </c>
      <c r="FX237" s="107" t="s">
        <v>563</v>
      </c>
      <c r="FY237" s="108">
        <v>22</v>
      </c>
      <c r="FZ237" s="127" t="s">
        <v>572</v>
      </c>
      <c r="GA237" s="121">
        <f>IFERROR(VLOOKUP(FZ237,'Начисление очков 2023'!$AA$4:$AB$69,2,FALSE),0)</f>
        <v>0</v>
      </c>
    </row>
    <row r="238" spans="1:183" ht="15.95" customHeight="1" x14ac:dyDescent="0.25">
      <c r="B238" s="6" t="str">
        <f>IFERROR(INDEX('Ласт турнир'!$A$1:$A$96,MATCH($D238,'Ласт турнир'!$B$1:$B$96,0)),"")</f>
        <v/>
      </c>
      <c r="D238" s="39" t="s">
        <v>327</v>
      </c>
      <c r="E238" s="40">
        <f>E237+1</f>
        <v>229</v>
      </c>
      <c r="F238" s="59">
        <f>IF(FQ238=0," ",IF(FQ238-E238=0," ",FQ238-E238))</f>
        <v>-2</v>
      </c>
      <c r="G238" s="44"/>
      <c r="H238" s="54">
        <v>3</v>
      </c>
      <c r="I238" s="134"/>
      <c r="J238" s="139">
        <f>AB238+AP238+BB238+BN238+BR238+SUMPRODUCT(LARGE((T238,V238,X238,Z238,AD238,AF238,AH238,AJ238,AL238,AN238,AR238,AT238,AV238,AX238,AZ238,BD238,BF238,BH238,BJ238,BL238,BP238,BT238,BV238,BX238,BZ238,CB238,CD238,CF238,CH238,CJ238,CL238,CN238,CP238,CR238,CT238,CV238,CX238,CZ238,DB238,DD238,DF238,DH238,DJ238,DL238,DN238,DP238,DR238,DT238,DV238,DX238,DZ238,EB238,ED238,EF238,EH238,EJ238,EL238,EN238,EP238,ER238,ET238,EV238,EX238,EZ238,FB238,FD238,FF238,FH238,FJ238,FL238,FN238,FP238),{1,2,3,4,5,6,7,8}))</f>
        <v>22</v>
      </c>
      <c r="K238" s="135">
        <f>J238-FV238</f>
        <v>0</v>
      </c>
      <c r="L238" s="140" t="str">
        <f>IF(SUMIF(S238:FP238,"&lt;0")&lt;&gt;0,SUMIF(S238:FP238,"&lt;0")*(-1)," ")</f>
        <v xml:space="preserve"> </v>
      </c>
      <c r="M238" s="141">
        <f>T238+V238+X238+Z238+AB238+AD238+AF238+AH238+AJ238+AL238+AN238+AP238+AR238+AT238+AV238+AX238+AZ238+BB238+BD238+BF238+BH238+BJ238+BL238+BN238+BP238+BR238+BT238+BV238+BX238+BZ238+CB238+CD238+CF238+CH238+CJ238+CL238+CN238+CP238+CR238+CT238+CV238+CX238+CZ238+DB238+DD238+DF238+DH238+DJ238+DL238+DN238+DP238+DR238+DT238+DV238+DX238+DZ238+EB238+ED238+EF238+EH238+EJ238+EL238+EN238+EP238+ER238+ET238+EV238+EX238+EZ238+FB238+FD238+FF238+FH238+FJ238+FL238+FN238+FP238</f>
        <v>22</v>
      </c>
      <c r="N238" s="135">
        <f>M238-FY238</f>
        <v>0</v>
      </c>
      <c r="O238" s="136">
        <f>ROUNDUP(COUNTIF(S238:FP238,"&gt; 0")/2,0)</f>
        <v>4</v>
      </c>
      <c r="P238" s="142">
        <f>IF(O238=0,"-",IF(O238-R238&gt;8,J238/(8+R238),J238/O238))</f>
        <v>5.5</v>
      </c>
      <c r="Q238" s="145">
        <f>IF(OR(M238=0,O238=0),"-",M238/O238)</f>
        <v>5.5</v>
      </c>
      <c r="R238" s="150">
        <f>+IF(AA238="",0,1)+IF(AO238="",0,1)++IF(BA238="",0,1)+IF(BM238="",0,1)+IF(BQ238="",0,1)</f>
        <v>0</v>
      </c>
      <c r="S238" s="6" t="s">
        <v>572</v>
      </c>
      <c r="T238" s="28">
        <f>IFERROR(VLOOKUP(S238,'Начисление очков 2024'!$AA$4:$AB$69,2,FALSE),0)</f>
        <v>0</v>
      </c>
      <c r="U238" s="32" t="s">
        <v>572</v>
      </c>
      <c r="V238" s="31">
        <f>IFERROR(VLOOKUP(U238,'Начисление очков 2024'!$AA$4:$AB$69,2,FALSE),0)</f>
        <v>0</v>
      </c>
      <c r="W238" s="6" t="s">
        <v>572</v>
      </c>
      <c r="X238" s="28">
        <f>IFERROR(VLOOKUP(W238,'Начисление очков 2024'!$L$4:$M$69,2,FALSE),0)</f>
        <v>0</v>
      </c>
      <c r="Y238" s="32" t="s">
        <v>572</v>
      </c>
      <c r="Z238" s="31">
        <f>IFERROR(VLOOKUP(Y238,'Начисление очков 2024'!$AA$4:$AB$69,2,FALSE),0)</f>
        <v>0</v>
      </c>
      <c r="AA238" s="6" t="s">
        <v>572</v>
      </c>
      <c r="AB238" s="28">
        <f>ROUND(IFERROR(VLOOKUP(AA238,'Начисление очков 2024'!$L$4:$M$69,2,FALSE),0)/4,0)</f>
        <v>0</v>
      </c>
      <c r="AC238" s="32" t="s">
        <v>572</v>
      </c>
      <c r="AD238" s="31">
        <f>IFERROR(VLOOKUP(AC238,'Начисление очков 2024'!$AA$4:$AB$69,2,FALSE),0)</f>
        <v>0</v>
      </c>
      <c r="AE238" s="6" t="s">
        <v>572</v>
      </c>
      <c r="AF238" s="28">
        <f>IFERROR(VLOOKUP(AE238,'Начисление очков 2024'!$AA$4:$AB$69,2,FALSE),0)</f>
        <v>0</v>
      </c>
      <c r="AG238" s="32" t="s">
        <v>572</v>
      </c>
      <c r="AH238" s="31">
        <f>IFERROR(VLOOKUP(AG238,'Начисление очков 2024'!$Q$4:$R$69,2,FALSE),0)</f>
        <v>0</v>
      </c>
      <c r="AI238" s="6" t="s">
        <v>572</v>
      </c>
      <c r="AJ238" s="28">
        <f>IFERROR(VLOOKUP(AI238,'Начисление очков 2024'!$AA$4:$AB$69,2,FALSE),0)</f>
        <v>0</v>
      </c>
      <c r="AK238" s="32" t="s">
        <v>572</v>
      </c>
      <c r="AL238" s="31">
        <f>IFERROR(VLOOKUP(AK238,'Начисление очков 2024'!$AA$4:$AB$69,2,FALSE),0)</f>
        <v>0</v>
      </c>
      <c r="AM238" s="6" t="s">
        <v>572</v>
      </c>
      <c r="AN238" s="28">
        <f>IFERROR(VLOOKUP(AM238,'Начисление очков 2023'!$AF$4:$AG$69,2,FALSE),0)</f>
        <v>0</v>
      </c>
      <c r="AO238" s="32" t="s">
        <v>572</v>
      </c>
      <c r="AP238" s="31">
        <f>ROUND(IFERROR(VLOOKUP(AO238,'Начисление очков 2024'!$G$4:$H$69,2,FALSE),0)/4,0)</f>
        <v>0</v>
      </c>
      <c r="AQ238" s="6" t="s">
        <v>572</v>
      </c>
      <c r="AR238" s="28">
        <f>IFERROR(VLOOKUP(AQ238,'Начисление очков 2024'!$AA$4:$AB$69,2,FALSE),0)</f>
        <v>0</v>
      </c>
      <c r="AS238" s="32" t="s">
        <v>572</v>
      </c>
      <c r="AT238" s="31">
        <f>IFERROR(VLOOKUP(AS238,'Начисление очков 2024'!$G$4:$H$69,2,FALSE),0)</f>
        <v>0</v>
      </c>
      <c r="AU238" s="6" t="s">
        <v>572</v>
      </c>
      <c r="AV238" s="28">
        <f>IFERROR(VLOOKUP(AU238,'Начисление очков 2023'!$V$4:$W$69,2,FALSE),0)</f>
        <v>0</v>
      </c>
      <c r="AW238" s="32" t="s">
        <v>572</v>
      </c>
      <c r="AX238" s="31">
        <f>IFERROR(VLOOKUP(AW238,'Начисление очков 2024'!$Q$4:$R$69,2,FALSE),0)</f>
        <v>0</v>
      </c>
      <c r="AY238" s="6" t="s">
        <v>572</v>
      </c>
      <c r="AZ238" s="28">
        <f>IFERROR(VLOOKUP(AY238,'Начисление очков 2024'!$AA$4:$AB$69,2,FALSE),0)</f>
        <v>0</v>
      </c>
      <c r="BA238" s="32" t="s">
        <v>572</v>
      </c>
      <c r="BB238" s="31">
        <f>ROUND(IFERROR(VLOOKUP(BA238,'Начисление очков 2024'!$G$4:$H$69,2,FALSE),0)/4,0)</f>
        <v>0</v>
      </c>
      <c r="BC238" s="6" t="s">
        <v>572</v>
      </c>
      <c r="BD238" s="28">
        <f>IFERROR(VLOOKUP(BC238,'Начисление очков 2023'!$AA$4:$AB$69,2,FALSE),0)</f>
        <v>0</v>
      </c>
      <c r="BE238" s="32" t="s">
        <v>572</v>
      </c>
      <c r="BF238" s="31">
        <f>IFERROR(VLOOKUP(BE238,'Начисление очков 2024'!$G$4:$H$69,2,FALSE),0)</f>
        <v>0</v>
      </c>
      <c r="BG238" s="6" t="s">
        <v>572</v>
      </c>
      <c r="BH238" s="28">
        <f>IFERROR(VLOOKUP(BG238,'Начисление очков 2024'!$Q$4:$R$69,2,FALSE),0)</f>
        <v>0</v>
      </c>
      <c r="BI238" s="32" t="s">
        <v>572</v>
      </c>
      <c r="BJ238" s="31">
        <f>IFERROR(VLOOKUP(BI238,'Начисление очков 2024'!$AA$4:$AB$69,2,FALSE),0)</f>
        <v>0</v>
      </c>
      <c r="BK238" s="6" t="s">
        <v>572</v>
      </c>
      <c r="BL238" s="28">
        <f>IFERROR(VLOOKUP(BK238,'Начисление очков 2023'!$V$4:$W$69,2,FALSE),0)</f>
        <v>0</v>
      </c>
      <c r="BM238" s="32" t="s">
        <v>572</v>
      </c>
      <c r="BN238" s="31">
        <f>ROUND(IFERROR(VLOOKUP(BM238,'Начисление очков 2023'!$L$4:$M$69,2,FALSE),0)/4,0)</f>
        <v>0</v>
      </c>
      <c r="BO238" s="6" t="s">
        <v>572</v>
      </c>
      <c r="BP238" s="28">
        <f>IFERROR(VLOOKUP(BO238,'Начисление очков 2023'!$AA$4:$AB$69,2,FALSE),0)</f>
        <v>0</v>
      </c>
      <c r="BQ238" s="32" t="s">
        <v>572</v>
      </c>
      <c r="BR238" s="31">
        <f>ROUND(IFERROR(VLOOKUP(BQ238,'Начисление очков 2023'!$L$4:$M$69,2,FALSE),0)/4,0)</f>
        <v>0</v>
      </c>
      <c r="BS238" s="6" t="s">
        <v>572</v>
      </c>
      <c r="BT238" s="28">
        <f>IFERROR(VLOOKUP(BS238,'Начисление очков 2023'!$AA$4:$AB$69,2,FALSE),0)</f>
        <v>0</v>
      </c>
      <c r="BU238" s="32" t="s">
        <v>572</v>
      </c>
      <c r="BV238" s="31">
        <f>IFERROR(VLOOKUP(BU238,'Начисление очков 2023'!$L$4:$M$69,2,FALSE),0)</f>
        <v>0</v>
      </c>
      <c r="BW238" s="6">
        <v>20</v>
      </c>
      <c r="BX238" s="28">
        <f>IFERROR(VLOOKUP(BW238,'Начисление очков 2023'!$AA$4:$AB$69,2,FALSE),0)</f>
        <v>4</v>
      </c>
      <c r="BY238" s="32" t="s">
        <v>572</v>
      </c>
      <c r="BZ238" s="31">
        <f>IFERROR(VLOOKUP(BY238,'Начисление очков 2023'!$AF$4:$AG$69,2,FALSE),0)</f>
        <v>0</v>
      </c>
      <c r="CA238" s="6" t="s">
        <v>572</v>
      </c>
      <c r="CB238" s="28">
        <f>IFERROR(VLOOKUP(CA238,'Начисление очков 2023'!$V$4:$W$69,2,FALSE),0)</f>
        <v>0</v>
      </c>
      <c r="CC238" s="32" t="s">
        <v>572</v>
      </c>
      <c r="CD238" s="31">
        <f>IFERROR(VLOOKUP(CC238,'Начисление очков 2023'!$AA$4:$AB$69,2,FALSE),0)</f>
        <v>0</v>
      </c>
      <c r="CE238" s="47"/>
      <c r="CF238" s="46"/>
      <c r="CG238" s="32" t="s">
        <v>572</v>
      </c>
      <c r="CH238" s="31">
        <f>IFERROR(VLOOKUP(CG238,'Начисление очков 2023'!$AA$4:$AB$69,2,FALSE),0)</f>
        <v>0</v>
      </c>
      <c r="CI238" s="6" t="s">
        <v>572</v>
      </c>
      <c r="CJ238" s="28">
        <f>IFERROR(VLOOKUP(CI238,'Начисление очков 2023_1'!$B$4:$C$117,2,FALSE),0)</f>
        <v>0</v>
      </c>
      <c r="CK238" s="32" t="s">
        <v>572</v>
      </c>
      <c r="CL238" s="31">
        <f>IFERROR(VLOOKUP(CK238,'Начисление очков 2023'!$V$4:$W$69,2,FALSE),0)</f>
        <v>0</v>
      </c>
      <c r="CM238" s="6" t="s">
        <v>572</v>
      </c>
      <c r="CN238" s="28">
        <f>IFERROR(VLOOKUP(CM238,'Начисление очков 2023'!$AF$4:$AG$69,2,FALSE),0)</f>
        <v>0</v>
      </c>
      <c r="CO238" s="32" t="s">
        <v>572</v>
      </c>
      <c r="CP238" s="31">
        <f>IFERROR(VLOOKUP(CO238,'Начисление очков 2023'!$G$4:$H$69,2,FALSE),0)</f>
        <v>0</v>
      </c>
      <c r="CQ238" s="6" t="s">
        <v>572</v>
      </c>
      <c r="CR238" s="28">
        <f>IFERROR(VLOOKUP(CQ238,'Начисление очков 2023'!$AA$4:$AB$69,2,FALSE),0)</f>
        <v>0</v>
      </c>
      <c r="CS238" s="32" t="s">
        <v>572</v>
      </c>
      <c r="CT238" s="31">
        <f>IFERROR(VLOOKUP(CS238,'Начисление очков 2023'!$Q$4:$R$69,2,FALSE),0)</f>
        <v>0</v>
      </c>
      <c r="CU238" s="6" t="s">
        <v>572</v>
      </c>
      <c r="CV238" s="28">
        <f>IFERROR(VLOOKUP(CU238,'Начисление очков 2023'!$AF$4:$AG$69,2,FALSE),0)</f>
        <v>0</v>
      </c>
      <c r="CW238" s="32" t="s">
        <v>572</v>
      </c>
      <c r="CX238" s="31">
        <f>IFERROR(VLOOKUP(CW238,'Начисление очков 2023'!$AA$4:$AB$69,2,FALSE),0)</f>
        <v>0</v>
      </c>
      <c r="CY238" s="6" t="s">
        <v>572</v>
      </c>
      <c r="CZ238" s="28">
        <f>IFERROR(VLOOKUP(CY238,'Начисление очков 2023'!$AA$4:$AB$69,2,FALSE),0)</f>
        <v>0</v>
      </c>
      <c r="DA238" s="32" t="s">
        <v>572</v>
      </c>
      <c r="DB238" s="31">
        <f>IFERROR(VLOOKUP(DA238,'Начисление очков 2023'!$L$4:$M$69,2,FALSE),0)</f>
        <v>0</v>
      </c>
      <c r="DC238" s="6">
        <v>48</v>
      </c>
      <c r="DD238" s="28">
        <f>IFERROR(VLOOKUP(DC238,'Начисление очков 2023'!$L$4:$M$69,2,FALSE),0)</f>
        <v>2</v>
      </c>
      <c r="DE238" s="32" t="s">
        <v>572</v>
      </c>
      <c r="DF238" s="31">
        <f>IFERROR(VLOOKUP(DE238,'Начисление очков 2023'!$G$4:$H$69,2,FALSE),0)</f>
        <v>0</v>
      </c>
      <c r="DG238" s="6" t="s">
        <v>572</v>
      </c>
      <c r="DH238" s="28">
        <f>IFERROR(VLOOKUP(DG238,'Начисление очков 2023'!$AA$4:$AB$69,2,FALSE),0)</f>
        <v>0</v>
      </c>
      <c r="DI238" s="32" t="s">
        <v>572</v>
      </c>
      <c r="DJ238" s="31">
        <f>IFERROR(VLOOKUP(DI238,'Начисление очков 2023'!$AF$4:$AG$69,2,FALSE),0)</f>
        <v>0</v>
      </c>
      <c r="DK238" s="6" t="s">
        <v>572</v>
      </c>
      <c r="DL238" s="28">
        <f>IFERROR(VLOOKUP(DK238,'Начисление очков 2023'!$V$4:$W$69,2,FALSE),0)</f>
        <v>0</v>
      </c>
      <c r="DM238" s="32" t="s">
        <v>572</v>
      </c>
      <c r="DN238" s="31">
        <f>IFERROR(VLOOKUP(DM238,'Начисление очков 2023'!$Q$4:$R$69,2,FALSE),0)</f>
        <v>0</v>
      </c>
      <c r="DO238" s="6" t="s">
        <v>572</v>
      </c>
      <c r="DP238" s="28">
        <f>IFERROR(VLOOKUP(DO238,'Начисление очков 2023'!$AA$4:$AB$69,2,FALSE),0)</f>
        <v>0</v>
      </c>
      <c r="DQ238" s="32" t="s">
        <v>572</v>
      </c>
      <c r="DR238" s="31">
        <f>IFERROR(VLOOKUP(DQ238,'Начисление очков 2023'!$AA$4:$AB$69,2,FALSE),0)</f>
        <v>0</v>
      </c>
      <c r="DS238" s="6" t="s">
        <v>572</v>
      </c>
      <c r="DT238" s="28">
        <f>IFERROR(VLOOKUP(DS238,'Начисление очков 2023'!$AA$4:$AB$69,2,FALSE),0)</f>
        <v>0</v>
      </c>
      <c r="DU238" s="32" t="s">
        <v>572</v>
      </c>
      <c r="DV238" s="31">
        <f>IFERROR(VLOOKUP(DU238,'Начисление очков 2023'!$AF$4:$AG$69,2,FALSE),0)</f>
        <v>0</v>
      </c>
      <c r="DW238" s="6" t="s">
        <v>572</v>
      </c>
      <c r="DX238" s="28">
        <f>IFERROR(VLOOKUP(DW238,'Начисление очков 2023'!$AA$4:$AB$69,2,FALSE),0)</f>
        <v>0</v>
      </c>
      <c r="DY238" s="32" t="s">
        <v>572</v>
      </c>
      <c r="DZ238" s="31">
        <f>IFERROR(VLOOKUP(DY238,'Начисление очков 2023'!$B$4:$C$69,2,FALSE),0)</f>
        <v>0</v>
      </c>
      <c r="EA238" s="6" t="s">
        <v>572</v>
      </c>
      <c r="EB238" s="28">
        <f>IFERROR(VLOOKUP(EA238,'Начисление очков 2023'!$AA$4:$AB$69,2,FALSE),0)</f>
        <v>0</v>
      </c>
      <c r="EC238" s="32" t="s">
        <v>572</v>
      </c>
      <c r="ED238" s="31">
        <f>IFERROR(VLOOKUP(EC238,'Начисление очков 2023'!$V$4:$W$69,2,FALSE),0)</f>
        <v>0</v>
      </c>
      <c r="EE238" s="6" t="s">
        <v>572</v>
      </c>
      <c r="EF238" s="28">
        <f>IFERROR(VLOOKUP(EE238,'Начисление очков 2023'!$AA$4:$AB$69,2,FALSE),0)</f>
        <v>0</v>
      </c>
      <c r="EG238" s="32" t="s">
        <v>572</v>
      </c>
      <c r="EH238" s="31">
        <f>IFERROR(VLOOKUP(EG238,'Начисление очков 2023'!$AA$4:$AB$69,2,FALSE),0)</f>
        <v>0</v>
      </c>
      <c r="EI238" s="6" t="s">
        <v>572</v>
      </c>
      <c r="EJ238" s="28">
        <f>IFERROR(VLOOKUP(EI238,'Начисление очков 2023'!$G$4:$H$69,2,FALSE),0)</f>
        <v>0</v>
      </c>
      <c r="EK238" s="32" t="s">
        <v>572</v>
      </c>
      <c r="EL238" s="31">
        <f>IFERROR(VLOOKUP(EK238,'Начисление очков 2023'!$V$4:$W$69,2,FALSE),0)</f>
        <v>0</v>
      </c>
      <c r="EM238" s="6" t="s">
        <v>572</v>
      </c>
      <c r="EN238" s="28">
        <f>IFERROR(VLOOKUP(EM238,'Начисление очков 2023'!$B$4:$C$101,2,FALSE),0)</f>
        <v>0</v>
      </c>
      <c r="EO238" s="32" t="s">
        <v>572</v>
      </c>
      <c r="EP238" s="31">
        <f>IFERROR(VLOOKUP(EO238,'Начисление очков 2023'!$AA$4:$AB$69,2,FALSE),0)</f>
        <v>0</v>
      </c>
      <c r="EQ238" s="6" t="s">
        <v>572</v>
      </c>
      <c r="ER238" s="28">
        <f>IFERROR(VLOOKUP(EQ238,'Начисление очков 2023'!$AF$4:$AG$69,2,FALSE),0)</f>
        <v>0</v>
      </c>
      <c r="ES238" s="32">
        <v>84</v>
      </c>
      <c r="ET238" s="31">
        <f>IFERROR(VLOOKUP(ES238,'Начисление очков 2023'!$B$4:$C$101,2,FALSE),0)</f>
        <v>6</v>
      </c>
      <c r="EU238" s="6" t="s">
        <v>572</v>
      </c>
      <c r="EV238" s="28">
        <f>IFERROR(VLOOKUP(EU238,'Начисление очков 2023'!$G$4:$H$69,2,FALSE),0)</f>
        <v>0</v>
      </c>
      <c r="EW238" s="32" t="s">
        <v>572</v>
      </c>
      <c r="EX238" s="31">
        <f>IFERROR(VLOOKUP(EW238,'Начисление очков 2023'!$AA$4:$AB$69,2,FALSE),0)</f>
        <v>0</v>
      </c>
      <c r="EY238" s="6" t="s">
        <v>572</v>
      </c>
      <c r="EZ238" s="28">
        <f>IFERROR(VLOOKUP(EY238,'Начисление очков 2023'!$AA$4:$AB$69,2,FALSE),0)</f>
        <v>0</v>
      </c>
      <c r="FA238" s="32" t="s">
        <v>572</v>
      </c>
      <c r="FB238" s="31">
        <f>IFERROR(VLOOKUP(FA238,'Начисление очков 2023'!$L$4:$M$69,2,FALSE),0)</f>
        <v>0</v>
      </c>
      <c r="FC238" s="6" t="s">
        <v>572</v>
      </c>
      <c r="FD238" s="28">
        <f>IFERROR(VLOOKUP(FC238,'Начисление очков 2023'!$AF$4:$AG$69,2,FALSE),0)</f>
        <v>0</v>
      </c>
      <c r="FE238" s="32" t="s">
        <v>572</v>
      </c>
      <c r="FF238" s="31">
        <f>IFERROR(VLOOKUP(FE238,'Начисление очков 2023'!$AA$4:$AB$69,2,FALSE),0)</f>
        <v>0</v>
      </c>
      <c r="FG238" s="6" t="s">
        <v>572</v>
      </c>
      <c r="FH238" s="28">
        <f>IFERROR(VLOOKUP(FG238,'Начисление очков 2023'!$G$4:$H$69,2,FALSE),0)</f>
        <v>0</v>
      </c>
      <c r="FI238" s="32">
        <v>8</v>
      </c>
      <c r="FJ238" s="31">
        <f>IFERROR(VLOOKUP(FI238,'Начисление очков 2023'!$AA$4:$AB$69,2,FALSE),0)</f>
        <v>10</v>
      </c>
      <c r="FK238" s="6" t="s">
        <v>572</v>
      </c>
      <c r="FL238" s="28">
        <f>IFERROR(VLOOKUP(FK238,'Начисление очков 2023'!$AA$4:$AB$69,2,FALSE),0)</f>
        <v>0</v>
      </c>
      <c r="FM238" s="32" t="s">
        <v>572</v>
      </c>
      <c r="FN238" s="31">
        <f>IFERROR(VLOOKUP(FM238,'Начисление очков 2023'!$AA$4:$AB$69,2,FALSE),0)</f>
        <v>0</v>
      </c>
      <c r="FO238" s="6" t="s">
        <v>572</v>
      </c>
      <c r="FP238" s="28">
        <f>IFERROR(VLOOKUP(FO238,'Начисление очков 2023'!$AF$4:$AG$69,2,FALSE),0)</f>
        <v>0</v>
      </c>
      <c r="FQ238" s="109">
        <v>227</v>
      </c>
      <c r="FR238" s="110">
        <v>-15</v>
      </c>
      <c r="FS238" s="110"/>
      <c r="FT238" s="109">
        <v>3</v>
      </c>
      <c r="FU238" s="111"/>
      <c r="FV238" s="108">
        <v>22</v>
      </c>
      <c r="FW238" s="106">
        <v>-7</v>
      </c>
      <c r="FX238" s="107" t="s">
        <v>563</v>
      </c>
      <c r="FY238" s="108">
        <v>22</v>
      </c>
      <c r="FZ238" s="127" t="s">
        <v>572</v>
      </c>
      <c r="GA238" s="121">
        <f>IFERROR(VLOOKUP(FZ238,'Начисление очков 2023'!$AA$4:$AB$69,2,FALSE),0)</f>
        <v>0</v>
      </c>
    </row>
    <row r="239" spans="1:183" ht="15.95" customHeight="1" x14ac:dyDescent="0.25">
      <c r="B239" s="6" t="str">
        <f>IFERROR(INDEX('Ласт турнир'!$A$1:$A$96,MATCH($D239,'Ласт турнир'!$B$1:$B$96,0)),"")</f>
        <v/>
      </c>
      <c r="D239" s="39" t="s">
        <v>118</v>
      </c>
      <c r="E239" s="40">
        <f>E238+1</f>
        <v>230</v>
      </c>
      <c r="F239" s="59">
        <f>IF(FQ239=0," ",IF(FQ239-E239=0," ",FQ239-E239))</f>
        <v>-2</v>
      </c>
      <c r="G239" s="44"/>
      <c r="H239" s="54">
        <v>3.5</v>
      </c>
      <c r="I239" s="134"/>
      <c r="J239" s="139">
        <f>AB239+AP239+BB239+BN239+BR239+SUMPRODUCT(LARGE((T239,V239,X239,Z239,AD239,AF239,AH239,AJ239,AL239,AN239,AR239,AT239,AV239,AX239,AZ239,BD239,BF239,BH239,BJ239,BL239,BP239,BT239,BV239,BX239,BZ239,CB239,CD239,CF239,CH239,CJ239,CL239,CN239,CP239,CR239,CT239,CV239,CX239,CZ239,DB239,DD239,DF239,DH239,DJ239,DL239,DN239,DP239,DR239,DT239,DV239,DX239,DZ239,EB239,ED239,EF239,EH239,EJ239,EL239,EN239,EP239,ER239,ET239,EV239,EX239,EZ239,FB239,FD239,FF239,FH239,FJ239,FL239,FN239,FP239),{1,2,3,4,5,6,7,8}))</f>
        <v>21</v>
      </c>
      <c r="K239" s="135">
        <f>J239-FV239</f>
        <v>0</v>
      </c>
      <c r="L239" s="140" t="str">
        <f>IF(SUMIF(S239:FP239,"&lt;0")&lt;&gt;0,SUMIF(S239:FP239,"&lt;0")*(-1)," ")</f>
        <v xml:space="preserve"> </v>
      </c>
      <c r="M239" s="141">
        <f>T239+V239+X239+Z239+AB239+AD239+AF239+AH239+AJ239+AL239+AN239+AP239+AR239+AT239+AV239+AX239+AZ239+BB239+BD239+BF239+BH239+BJ239+BL239+BN239+BP239+BR239+BT239+BV239+BX239+BZ239+CB239+CD239+CF239+CH239+CJ239+CL239+CN239+CP239+CR239+CT239+CV239+CX239+CZ239+DB239+DD239+DF239+DH239+DJ239+DL239+DN239+DP239+DR239+DT239+DV239+DX239+DZ239+EB239+ED239+EF239+EH239+EJ239+EL239+EN239+EP239+ER239+ET239+EV239+EX239+EZ239+FB239+FD239+FF239+FH239+FJ239+FL239+FN239+FP239</f>
        <v>21</v>
      </c>
      <c r="N239" s="135">
        <f>M239-FY239</f>
        <v>0</v>
      </c>
      <c r="O239" s="136">
        <f>ROUNDUP(COUNTIF(S239:FP239,"&gt; 0")/2,0)</f>
        <v>3</v>
      </c>
      <c r="P239" s="142">
        <f>IF(O239=0,"-",IF(O239-R239&gt;8,J239/(8+R239),J239/O239))</f>
        <v>7</v>
      </c>
      <c r="Q239" s="145">
        <f>IF(OR(M239=0,O239=0),"-",M239/O239)</f>
        <v>7</v>
      </c>
      <c r="R239" s="150">
        <f>+IF(AA239="",0,1)+IF(AO239="",0,1)++IF(BA239="",0,1)+IF(BM239="",0,1)+IF(BQ239="",0,1)</f>
        <v>0</v>
      </c>
      <c r="S239" s="6" t="s">
        <v>572</v>
      </c>
      <c r="T239" s="28">
        <f>IFERROR(VLOOKUP(S239,'Начисление очков 2024'!$AA$4:$AB$69,2,FALSE),0)</f>
        <v>0</v>
      </c>
      <c r="U239" s="32" t="s">
        <v>572</v>
      </c>
      <c r="V239" s="31">
        <f>IFERROR(VLOOKUP(U239,'Начисление очков 2024'!$AA$4:$AB$69,2,FALSE),0)</f>
        <v>0</v>
      </c>
      <c r="W239" s="6" t="s">
        <v>572</v>
      </c>
      <c r="X239" s="28">
        <f>IFERROR(VLOOKUP(W239,'Начисление очков 2024'!$L$4:$M$69,2,FALSE),0)</f>
        <v>0</v>
      </c>
      <c r="Y239" s="32" t="s">
        <v>572</v>
      </c>
      <c r="Z239" s="31">
        <f>IFERROR(VLOOKUP(Y239,'Начисление очков 2024'!$AA$4:$AB$69,2,FALSE),0)</f>
        <v>0</v>
      </c>
      <c r="AA239" s="6" t="s">
        <v>572</v>
      </c>
      <c r="AB239" s="28">
        <f>ROUND(IFERROR(VLOOKUP(AA239,'Начисление очков 2024'!$L$4:$M$69,2,FALSE),0)/4,0)</f>
        <v>0</v>
      </c>
      <c r="AC239" s="32" t="s">
        <v>572</v>
      </c>
      <c r="AD239" s="31">
        <f>IFERROR(VLOOKUP(AC239,'Начисление очков 2024'!$AA$4:$AB$69,2,FALSE),0)</f>
        <v>0</v>
      </c>
      <c r="AE239" s="6" t="s">
        <v>572</v>
      </c>
      <c r="AF239" s="28">
        <f>IFERROR(VLOOKUP(AE239,'Начисление очков 2024'!$AA$4:$AB$69,2,FALSE),0)</f>
        <v>0</v>
      </c>
      <c r="AG239" s="32" t="s">
        <v>572</v>
      </c>
      <c r="AH239" s="31">
        <f>IFERROR(VLOOKUP(AG239,'Начисление очков 2024'!$Q$4:$R$69,2,FALSE),0)</f>
        <v>0</v>
      </c>
      <c r="AI239" s="6" t="s">
        <v>572</v>
      </c>
      <c r="AJ239" s="28">
        <f>IFERROR(VLOOKUP(AI239,'Начисление очков 2024'!$AA$4:$AB$69,2,FALSE),0)</f>
        <v>0</v>
      </c>
      <c r="AK239" s="32" t="s">
        <v>572</v>
      </c>
      <c r="AL239" s="31">
        <f>IFERROR(VLOOKUP(AK239,'Начисление очков 2024'!$AA$4:$AB$69,2,FALSE),0)</f>
        <v>0</v>
      </c>
      <c r="AM239" s="6" t="s">
        <v>572</v>
      </c>
      <c r="AN239" s="28">
        <f>IFERROR(VLOOKUP(AM239,'Начисление очков 2023'!$AF$4:$AG$69,2,FALSE),0)</f>
        <v>0</v>
      </c>
      <c r="AO239" s="32" t="s">
        <v>572</v>
      </c>
      <c r="AP239" s="31">
        <f>ROUND(IFERROR(VLOOKUP(AO239,'Начисление очков 2024'!$G$4:$H$69,2,FALSE),0)/4,0)</f>
        <v>0</v>
      </c>
      <c r="AQ239" s="6" t="s">
        <v>572</v>
      </c>
      <c r="AR239" s="28">
        <f>IFERROR(VLOOKUP(AQ239,'Начисление очков 2024'!$AA$4:$AB$69,2,FALSE),0)</f>
        <v>0</v>
      </c>
      <c r="AS239" s="32" t="s">
        <v>572</v>
      </c>
      <c r="AT239" s="31">
        <f>IFERROR(VLOOKUP(AS239,'Начисление очков 2024'!$G$4:$H$69,2,FALSE),0)</f>
        <v>0</v>
      </c>
      <c r="AU239" s="6" t="s">
        <v>572</v>
      </c>
      <c r="AV239" s="28">
        <f>IFERROR(VLOOKUP(AU239,'Начисление очков 2023'!$V$4:$W$69,2,FALSE),0)</f>
        <v>0</v>
      </c>
      <c r="AW239" s="32" t="s">
        <v>572</v>
      </c>
      <c r="AX239" s="31">
        <f>IFERROR(VLOOKUP(AW239,'Начисление очков 2024'!$Q$4:$R$69,2,FALSE),0)</f>
        <v>0</v>
      </c>
      <c r="AY239" s="6" t="s">
        <v>572</v>
      </c>
      <c r="AZ239" s="28">
        <f>IFERROR(VLOOKUP(AY239,'Начисление очков 2024'!$AA$4:$AB$69,2,FALSE),0)</f>
        <v>0</v>
      </c>
      <c r="BA239" s="32" t="s">
        <v>572</v>
      </c>
      <c r="BB239" s="31">
        <f>ROUND(IFERROR(VLOOKUP(BA239,'Начисление очков 2024'!$G$4:$H$69,2,FALSE),0)/4,0)</f>
        <v>0</v>
      </c>
      <c r="BC239" s="6" t="s">
        <v>572</v>
      </c>
      <c r="BD239" s="28">
        <f>IFERROR(VLOOKUP(BC239,'Начисление очков 2023'!$AA$4:$AB$69,2,FALSE),0)</f>
        <v>0</v>
      </c>
      <c r="BE239" s="32" t="s">
        <v>572</v>
      </c>
      <c r="BF239" s="31">
        <f>IFERROR(VLOOKUP(BE239,'Начисление очков 2024'!$G$4:$H$69,2,FALSE),0)</f>
        <v>0</v>
      </c>
      <c r="BG239" s="6" t="s">
        <v>572</v>
      </c>
      <c r="BH239" s="28">
        <f>IFERROR(VLOOKUP(BG239,'Начисление очков 2024'!$Q$4:$R$69,2,FALSE),0)</f>
        <v>0</v>
      </c>
      <c r="BI239" s="32" t="s">
        <v>572</v>
      </c>
      <c r="BJ239" s="31">
        <f>IFERROR(VLOOKUP(BI239,'Начисление очков 2024'!$AA$4:$AB$69,2,FALSE),0)</f>
        <v>0</v>
      </c>
      <c r="BK239" s="6" t="s">
        <v>572</v>
      </c>
      <c r="BL239" s="28">
        <f>IFERROR(VLOOKUP(BK239,'Начисление очков 2023'!$V$4:$W$69,2,FALSE),0)</f>
        <v>0</v>
      </c>
      <c r="BM239" s="32" t="s">
        <v>572</v>
      </c>
      <c r="BN239" s="31">
        <f>ROUND(IFERROR(VLOOKUP(BM239,'Начисление очков 2023'!$L$4:$M$69,2,FALSE),0)/4,0)</f>
        <v>0</v>
      </c>
      <c r="BO239" s="6" t="s">
        <v>572</v>
      </c>
      <c r="BP239" s="28">
        <f>IFERROR(VLOOKUP(BO239,'Начисление очков 2023'!$AA$4:$AB$69,2,FALSE),0)</f>
        <v>0</v>
      </c>
      <c r="BQ239" s="32" t="s">
        <v>572</v>
      </c>
      <c r="BR239" s="31">
        <f>ROUND(IFERROR(VLOOKUP(BQ239,'Начисление очков 2023'!$L$4:$M$69,2,FALSE),0)/4,0)</f>
        <v>0</v>
      </c>
      <c r="BS239" s="6" t="s">
        <v>572</v>
      </c>
      <c r="BT239" s="28">
        <f>IFERROR(VLOOKUP(BS239,'Начисление очков 2023'!$AA$4:$AB$69,2,FALSE),0)</f>
        <v>0</v>
      </c>
      <c r="BU239" s="32" t="s">
        <v>572</v>
      </c>
      <c r="BV239" s="31">
        <f>IFERROR(VLOOKUP(BU239,'Начисление очков 2023'!$L$4:$M$69,2,FALSE),0)</f>
        <v>0</v>
      </c>
      <c r="BW239" s="6" t="s">
        <v>572</v>
      </c>
      <c r="BX239" s="28">
        <f>IFERROR(VLOOKUP(BW239,'Начисление очков 2023'!$AA$4:$AB$69,2,FALSE),0)</f>
        <v>0</v>
      </c>
      <c r="BY239" s="32" t="s">
        <v>572</v>
      </c>
      <c r="BZ239" s="31">
        <f>IFERROR(VLOOKUP(BY239,'Начисление очков 2023'!$AF$4:$AG$69,2,FALSE),0)</f>
        <v>0</v>
      </c>
      <c r="CA239" s="6" t="s">
        <v>572</v>
      </c>
      <c r="CB239" s="28">
        <f>IFERROR(VLOOKUP(CA239,'Начисление очков 2023'!$V$4:$W$69,2,FALSE),0)</f>
        <v>0</v>
      </c>
      <c r="CC239" s="32" t="s">
        <v>572</v>
      </c>
      <c r="CD239" s="31">
        <f>IFERROR(VLOOKUP(CC239,'Начисление очков 2023'!$AA$4:$AB$69,2,FALSE),0)</f>
        <v>0</v>
      </c>
      <c r="CE239" s="47"/>
      <c r="CF239" s="46"/>
      <c r="CG239" s="32" t="s">
        <v>572</v>
      </c>
      <c r="CH239" s="31">
        <f>IFERROR(VLOOKUP(CG239,'Начисление очков 2023'!$AA$4:$AB$69,2,FALSE),0)</f>
        <v>0</v>
      </c>
      <c r="CI239" s="6">
        <v>76</v>
      </c>
      <c r="CJ239" s="28">
        <f>IFERROR(VLOOKUP(CI239,'Начисление очков 2023_1'!$B$4:$C$117,2,FALSE),0)</f>
        <v>9</v>
      </c>
      <c r="CK239" s="32" t="s">
        <v>572</v>
      </c>
      <c r="CL239" s="31">
        <f>IFERROR(VLOOKUP(CK239,'Начисление очков 2023'!$V$4:$W$69,2,FALSE),0)</f>
        <v>0</v>
      </c>
      <c r="CM239" s="6" t="s">
        <v>572</v>
      </c>
      <c r="CN239" s="28">
        <f>IFERROR(VLOOKUP(CM239,'Начисление очков 2023'!$AF$4:$AG$69,2,FALSE),0)</f>
        <v>0</v>
      </c>
      <c r="CO239" s="32" t="s">
        <v>572</v>
      </c>
      <c r="CP239" s="31">
        <f>IFERROR(VLOOKUP(CO239,'Начисление очков 2023'!$G$4:$H$69,2,FALSE),0)</f>
        <v>0</v>
      </c>
      <c r="CQ239" s="6" t="s">
        <v>572</v>
      </c>
      <c r="CR239" s="28">
        <f>IFERROR(VLOOKUP(CQ239,'Начисление очков 2023'!$AA$4:$AB$69,2,FALSE),0)</f>
        <v>0</v>
      </c>
      <c r="CS239" s="32" t="s">
        <v>572</v>
      </c>
      <c r="CT239" s="31">
        <f>IFERROR(VLOOKUP(CS239,'Начисление очков 2023'!$Q$4:$R$69,2,FALSE),0)</f>
        <v>0</v>
      </c>
      <c r="CU239" s="6" t="s">
        <v>572</v>
      </c>
      <c r="CV239" s="28">
        <f>IFERROR(VLOOKUP(CU239,'Начисление очков 2023'!$AF$4:$AG$69,2,FALSE),0)</f>
        <v>0</v>
      </c>
      <c r="CW239" s="32" t="s">
        <v>572</v>
      </c>
      <c r="CX239" s="31">
        <f>IFERROR(VLOOKUP(CW239,'Начисление очков 2023'!$AA$4:$AB$69,2,FALSE),0)</f>
        <v>0</v>
      </c>
      <c r="CY239" s="6" t="s">
        <v>572</v>
      </c>
      <c r="CZ239" s="28">
        <f>IFERROR(VLOOKUP(CY239,'Начисление очков 2023'!$AA$4:$AB$69,2,FALSE),0)</f>
        <v>0</v>
      </c>
      <c r="DA239" s="32" t="s">
        <v>572</v>
      </c>
      <c r="DB239" s="31">
        <f>IFERROR(VLOOKUP(DA239,'Начисление очков 2023'!$L$4:$M$69,2,FALSE),0)</f>
        <v>0</v>
      </c>
      <c r="DC239" s="6" t="s">
        <v>572</v>
      </c>
      <c r="DD239" s="28">
        <f>IFERROR(VLOOKUP(DC239,'Начисление очков 2023'!$L$4:$M$69,2,FALSE),0)</f>
        <v>0</v>
      </c>
      <c r="DE239" s="32" t="s">
        <v>572</v>
      </c>
      <c r="DF239" s="31">
        <f>IFERROR(VLOOKUP(DE239,'Начисление очков 2023'!$G$4:$H$69,2,FALSE),0)</f>
        <v>0</v>
      </c>
      <c r="DG239" s="6" t="s">
        <v>572</v>
      </c>
      <c r="DH239" s="28">
        <f>IFERROR(VLOOKUP(DG239,'Начисление очков 2023'!$AA$4:$AB$69,2,FALSE),0)</f>
        <v>0</v>
      </c>
      <c r="DI239" s="32" t="s">
        <v>572</v>
      </c>
      <c r="DJ239" s="31">
        <f>IFERROR(VLOOKUP(DI239,'Начисление очков 2023'!$AF$4:$AG$69,2,FALSE),0)</f>
        <v>0</v>
      </c>
      <c r="DK239" s="6" t="s">
        <v>572</v>
      </c>
      <c r="DL239" s="28">
        <f>IFERROR(VLOOKUP(DK239,'Начисление очков 2023'!$V$4:$W$69,2,FALSE),0)</f>
        <v>0</v>
      </c>
      <c r="DM239" s="32" t="s">
        <v>572</v>
      </c>
      <c r="DN239" s="31">
        <f>IFERROR(VLOOKUP(DM239,'Начисление очков 2023'!$Q$4:$R$69,2,FALSE),0)</f>
        <v>0</v>
      </c>
      <c r="DO239" s="6" t="s">
        <v>572</v>
      </c>
      <c r="DP239" s="28">
        <f>IFERROR(VLOOKUP(DO239,'Начисление очков 2023'!$AA$4:$AB$69,2,FALSE),0)</f>
        <v>0</v>
      </c>
      <c r="DQ239" s="32" t="s">
        <v>572</v>
      </c>
      <c r="DR239" s="31">
        <f>IFERROR(VLOOKUP(DQ239,'Начисление очков 2023'!$AA$4:$AB$69,2,FALSE),0)</f>
        <v>0</v>
      </c>
      <c r="DS239" s="6" t="s">
        <v>572</v>
      </c>
      <c r="DT239" s="28">
        <f>IFERROR(VLOOKUP(DS239,'Начисление очков 2023'!$AA$4:$AB$69,2,FALSE),0)</f>
        <v>0</v>
      </c>
      <c r="DU239" s="32" t="s">
        <v>572</v>
      </c>
      <c r="DV239" s="31">
        <f>IFERROR(VLOOKUP(DU239,'Начисление очков 2023'!$AF$4:$AG$69,2,FALSE),0)</f>
        <v>0</v>
      </c>
      <c r="DW239" s="6" t="s">
        <v>572</v>
      </c>
      <c r="DX239" s="28">
        <f>IFERROR(VLOOKUP(DW239,'Начисление очков 2023'!$AA$4:$AB$69,2,FALSE),0)</f>
        <v>0</v>
      </c>
      <c r="DY239" s="32" t="s">
        <v>572</v>
      </c>
      <c r="DZ239" s="31">
        <f>IFERROR(VLOOKUP(DY239,'Начисление очков 2023'!$B$4:$C$69,2,FALSE),0)</f>
        <v>0</v>
      </c>
      <c r="EA239" s="6" t="s">
        <v>572</v>
      </c>
      <c r="EB239" s="28">
        <f>IFERROR(VLOOKUP(EA239,'Начисление очков 2023'!$AA$4:$AB$69,2,FALSE),0)</f>
        <v>0</v>
      </c>
      <c r="EC239" s="32" t="s">
        <v>572</v>
      </c>
      <c r="ED239" s="31">
        <f>IFERROR(VLOOKUP(EC239,'Начисление очков 2023'!$V$4:$W$69,2,FALSE),0)</f>
        <v>0</v>
      </c>
      <c r="EE239" s="6" t="s">
        <v>572</v>
      </c>
      <c r="EF239" s="28">
        <f>IFERROR(VLOOKUP(EE239,'Начисление очков 2023'!$AA$4:$AB$69,2,FALSE),0)</f>
        <v>0</v>
      </c>
      <c r="EG239" s="32" t="s">
        <v>572</v>
      </c>
      <c r="EH239" s="31">
        <f>IFERROR(VLOOKUP(EG239,'Начисление очков 2023'!$AA$4:$AB$69,2,FALSE),0)</f>
        <v>0</v>
      </c>
      <c r="EI239" s="6">
        <v>48</v>
      </c>
      <c r="EJ239" s="28">
        <f>IFERROR(VLOOKUP(EI239,'Начисление очков 2023'!$G$4:$H$69,2,FALSE),0)</f>
        <v>2</v>
      </c>
      <c r="EK239" s="32" t="s">
        <v>572</v>
      </c>
      <c r="EL239" s="31">
        <f>IFERROR(VLOOKUP(EK239,'Начисление очков 2023'!$V$4:$W$69,2,FALSE),0)</f>
        <v>0</v>
      </c>
      <c r="EM239" s="6" t="s">
        <v>572</v>
      </c>
      <c r="EN239" s="28">
        <f>IFERROR(VLOOKUP(EM239,'Начисление очков 2023'!$B$4:$C$101,2,FALSE),0)</f>
        <v>0</v>
      </c>
      <c r="EO239" s="32" t="s">
        <v>572</v>
      </c>
      <c r="EP239" s="31">
        <f>IFERROR(VLOOKUP(EO239,'Начисление очков 2023'!$AA$4:$AB$69,2,FALSE),0)</f>
        <v>0</v>
      </c>
      <c r="EQ239" s="6" t="s">
        <v>572</v>
      </c>
      <c r="ER239" s="28">
        <f>IFERROR(VLOOKUP(EQ239,'Начисление очков 2023'!$AF$4:$AG$69,2,FALSE),0)</f>
        <v>0</v>
      </c>
      <c r="ES239" s="32">
        <v>74</v>
      </c>
      <c r="ET239" s="31">
        <f>IFERROR(VLOOKUP(ES239,'Начисление очков 2023'!$B$4:$C$101,2,FALSE),0)</f>
        <v>10</v>
      </c>
      <c r="EU239" s="6" t="s">
        <v>572</v>
      </c>
      <c r="EV239" s="28">
        <f>IFERROR(VLOOKUP(EU239,'Начисление очков 2023'!$G$4:$H$69,2,FALSE),0)</f>
        <v>0</v>
      </c>
      <c r="EW239" s="32" t="s">
        <v>572</v>
      </c>
      <c r="EX239" s="31">
        <f>IFERROR(VLOOKUP(EW239,'Начисление очков 2023'!$AA$4:$AB$69,2,FALSE),0)</f>
        <v>0</v>
      </c>
      <c r="EY239" s="6" t="s">
        <v>572</v>
      </c>
      <c r="EZ239" s="28">
        <f>IFERROR(VLOOKUP(EY239,'Начисление очков 2023'!$AA$4:$AB$69,2,FALSE),0)</f>
        <v>0</v>
      </c>
      <c r="FA239" s="32" t="s">
        <v>572</v>
      </c>
      <c r="FB239" s="31">
        <f>IFERROR(VLOOKUP(FA239,'Начисление очков 2023'!$L$4:$M$69,2,FALSE),0)</f>
        <v>0</v>
      </c>
      <c r="FC239" s="6" t="s">
        <v>572</v>
      </c>
      <c r="FD239" s="28">
        <f>IFERROR(VLOOKUP(FC239,'Начисление очков 2023'!$AF$4:$AG$69,2,FALSE),0)</f>
        <v>0</v>
      </c>
      <c r="FE239" s="32" t="s">
        <v>572</v>
      </c>
      <c r="FF239" s="31">
        <f>IFERROR(VLOOKUP(FE239,'Начисление очков 2023'!$AA$4:$AB$69,2,FALSE),0)</f>
        <v>0</v>
      </c>
      <c r="FG239" s="6" t="s">
        <v>572</v>
      </c>
      <c r="FH239" s="28">
        <f>IFERROR(VLOOKUP(FG239,'Начисление очков 2023'!$G$4:$H$69,2,FALSE),0)</f>
        <v>0</v>
      </c>
      <c r="FI239" s="32" t="s">
        <v>572</v>
      </c>
      <c r="FJ239" s="31">
        <f>IFERROR(VLOOKUP(FI239,'Начисление очков 2023'!$AA$4:$AB$69,2,FALSE),0)</f>
        <v>0</v>
      </c>
      <c r="FK239" s="6" t="s">
        <v>572</v>
      </c>
      <c r="FL239" s="28">
        <f>IFERROR(VLOOKUP(FK239,'Начисление очков 2023'!$AA$4:$AB$69,2,FALSE),0)</f>
        <v>0</v>
      </c>
      <c r="FM239" s="32" t="s">
        <v>572</v>
      </c>
      <c r="FN239" s="31">
        <f>IFERROR(VLOOKUP(FM239,'Начисление очков 2023'!$AA$4:$AB$69,2,FALSE),0)</f>
        <v>0</v>
      </c>
      <c r="FO239" s="6" t="s">
        <v>572</v>
      </c>
      <c r="FP239" s="28">
        <f>IFERROR(VLOOKUP(FO239,'Начисление очков 2023'!$AF$4:$AG$69,2,FALSE),0)</f>
        <v>0</v>
      </c>
      <c r="FQ239" s="109">
        <v>228</v>
      </c>
      <c r="FR239" s="110" t="s">
        <v>563</v>
      </c>
      <c r="FS239" s="110"/>
      <c r="FT239" s="109">
        <v>3.5</v>
      </c>
      <c r="FU239" s="111"/>
      <c r="FV239" s="108">
        <v>21</v>
      </c>
      <c r="FW239" s="106">
        <v>0</v>
      </c>
      <c r="FX239" s="107" t="s">
        <v>563</v>
      </c>
      <c r="FY239" s="108">
        <v>21</v>
      </c>
      <c r="FZ239" s="127" t="s">
        <v>572</v>
      </c>
      <c r="GA239" s="121">
        <f>IFERROR(VLOOKUP(FZ239,'Начисление очков 2023'!$AA$4:$AB$69,2,FALSE),0)</f>
        <v>0</v>
      </c>
    </row>
    <row r="240" spans="1:183" ht="15.95" customHeight="1" x14ac:dyDescent="0.25">
      <c r="A240" s="1"/>
      <c r="B240" s="6" t="str">
        <f>IFERROR(INDEX('Ласт турнир'!$A$1:$A$96,MATCH($D240,'Ласт турнир'!$B$1:$B$96,0)),"")</f>
        <v/>
      </c>
      <c r="C240" s="1"/>
      <c r="D240" s="39" t="s">
        <v>591</v>
      </c>
      <c r="E240" s="40">
        <f>E239+1</f>
        <v>231</v>
      </c>
      <c r="F240" s="59">
        <f>IF(FQ240=0," ",IF(FQ240-E240=0," ",FQ240-E240))</f>
        <v>-2</v>
      </c>
      <c r="G240" s="44"/>
      <c r="H240" s="54">
        <v>4</v>
      </c>
      <c r="I240" s="134"/>
      <c r="J240" s="139">
        <f>AB240+AP240+BB240+BN240+BR240+SUMPRODUCT(LARGE((T240,V240,X240,Z240,AD240,AF240,AH240,AJ240,AL240,AN240,AR240,AT240,AV240,AX240,AZ240,BD240,BF240,BH240,BJ240,BL240,BP240,BT240,BV240,BX240,BZ240,CB240,CD240,CF240,CH240,CJ240,CL240,CN240,CP240,CR240,CT240,CV240,CX240,CZ240,DB240,DD240,DF240,DH240,DJ240,DL240,DN240,DP240,DR240,DT240,DV240,DX240,DZ240,EB240,ED240,EF240,EH240,EJ240,EL240,EN240,EP240,ER240,ET240,EV240,EX240,EZ240,FB240,FD240,FF240,FH240,FJ240,FL240,FN240,FP240),{1,2,3,4,5,6,7,8}))</f>
        <v>20</v>
      </c>
      <c r="K240" s="135">
        <f>J240-FV240</f>
        <v>0</v>
      </c>
      <c r="L240" s="140" t="str">
        <f>IF(SUMIF(S240:FP240,"&lt;0")&lt;&gt;0,SUMIF(S240:FP240,"&lt;0")*(-1)," ")</f>
        <v xml:space="preserve"> </v>
      </c>
      <c r="M240" s="141">
        <f>T240+V240+X240+Z240+AB240+AD240+AF240+AH240+AJ240+AL240+AN240+AP240+AR240+AT240+AV240+AX240+AZ240+BB240+BD240+BF240+BH240+BJ240+BL240+BN240+BP240+BR240+BT240+BV240+BX240+BZ240+CB240+CD240+CF240+CH240+CJ240+CL240+CN240+CP240+CR240+CT240+CV240+CX240+CZ240+DB240+DD240+DF240+DH240+DJ240+DL240+DN240+DP240+DR240+DT240+DV240+DX240+DZ240+EB240+ED240+EF240+EH240+EJ240+EL240+EN240+EP240+ER240+ET240+EV240+EX240+EZ240+FB240+FD240+FF240+FH240+FJ240+FL240+FN240+FP240</f>
        <v>20</v>
      </c>
      <c r="N240" s="135">
        <f>M240-FY240</f>
        <v>0</v>
      </c>
      <c r="O240" s="136">
        <f>ROUNDUP(COUNTIF(S240:FP240,"&gt; 0")/2,0)</f>
        <v>1</v>
      </c>
      <c r="P240" s="142">
        <f>IF(O240=0,"-",IF(O240-R240&gt;8,J240/(8+R240),J240/O240))</f>
        <v>20</v>
      </c>
      <c r="Q240" s="145">
        <f>IF(OR(M240=0,O240=0),"-",M240/O240)</f>
        <v>20</v>
      </c>
      <c r="R240" s="150">
        <f>+IF(AA240="",0,1)+IF(AO240="",0,1)++IF(BA240="",0,1)+IF(BM240="",0,1)+IF(BQ240="",0,1)</f>
        <v>0</v>
      </c>
      <c r="S240" s="6" t="s">
        <v>572</v>
      </c>
      <c r="T240" s="28">
        <f>IFERROR(VLOOKUP(S240,'Начисление очков 2024'!$AA$4:$AB$69,2,FALSE),0)</f>
        <v>0</v>
      </c>
      <c r="U240" s="32" t="s">
        <v>572</v>
      </c>
      <c r="V240" s="31">
        <f>IFERROR(VLOOKUP(U240,'Начисление очков 2024'!$AA$4:$AB$69,2,FALSE),0)</f>
        <v>0</v>
      </c>
      <c r="W240" s="6" t="s">
        <v>572</v>
      </c>
      <c r="X240" s="28">
        <f>IFERROR(VLOOKUP(W240,'Начисление очков 2024'!$L$4:$M$69,2,FALSE),0)</f>
        <v>0</v>
      </c>
      <c r="Y240" s="32" t="s">
        <v>572</v>
      </c>
      <c r="Z240" s="31">
        <f>IFERROR(VLOOKUP(Y240,'Начисление очков 2024'!$AA$4:$AB$69,2,FALSE),0)</f>
        <v>0</v>
      </c>
      <c r="AA240" s="6" t="s">
        <v>572</v>
      </c>
      <c r="AB240" s="28">
        <f>ROUND(IFERROR(VLOOKUP(AA240,'Начисление очков 2024'!$L$4:$M$69,2,FALSE),0)/4,0)</f>
        <v>0</v>
      </c>
      <c r="AC240" s="32" t="s">
        <v>572</v>
      </c>
      <c r="AD240" s="31">
        <f>IFERROR(VLOOKUP(AC240,'Начисление очков 2024'!$AA$4:$AB$69,2,FALSE),0)</f>
        <v>0</v>
      </c>
      <c r="AE240" s="6" t="s">
        <v>572</v>
      </c>
      <c r="AF240" s="28">
        <f>IFERROR(VLOOKUP(AE240,'Начисление очков 2024'!$AA$4:$AB$69,2,FALSE),0)</f>
        <v>0</v>
      </c>
      <c r="AG240" s="32" t="s">
        <v>572</v>
      </c>
      <c r="AH240" s="31">
        <f>IFERROR(VLOOKUP(AG240,'Начисление очков 2024'!$Q$4:$R$69,2,FALSE),0)</f>
        <v>0</v>
      </c>
      <c r="AI240" s="6" t="s">
        <v>572</v>
      </c>
      <c r="AJ240" s="28">
        <f>IFERROR(VLOOKUP(AI240,'Начисление очков 2024'!$AA$4:$AB$69,2,FALSE),0)</f>
        <v>0</v>
      </c>
      <c r="AK240" s="32" t="s">
        <v>572</v>
      </c>
      <c r="AL240" s="31">
        <f>IFERROR(VLOOKUP(AK240,'Начисление очков 2024'!$AA$4:$AB$69,2,FALSE),0)</f>
        <v>0</v>
      </c>
      <c r="AM240" s="6" t="s">
        <v>572</v>
      </c>
      <c r="AN240" s="28">
        <f>IFERROR(VLOOKUP(AM240,'Начисление очков 2023'!$AF$4:$AG$69,2,FALSE),0)</f>
        <v>0</v>
      </c>
      <c r="AO240" s="32" t="s">
        <v>572</v>
      </c>
      <c r="AP240" s="31">
        <f>ROUND(IFERROR(VLOOKUP(AO240,'Начисление очков 2024'!$G$4:$H$69,2,FALSE),0)/4,0)</f>
        <v>0</v>
      </c>
      <c r="AQ240" s="6" t="s">
        <v>572</v>
      </c>
      <c r="AR240" s="28">
        <f>IFERROR(VLOOKUP(AQ240,'Начисление очков 2024'!$AA$4:$AB$69,2,FALSE),0)</f>
        <v>0</v>
      </c>
      <c r="AS240" s="32" t="s">
        <v>572</v>
      </c>
      <c r="AT240" s="31">
        <f>IFERROR(VLOOKUP(AS240,'Начисление очков 2024'!$G$4:$H$69,2,FALSE),0)</f>
        <v>0</v>
      </c>
      <c r="AU240" s="6" t="s">
        <v>572</v>
      </c>
      <c r="AV240" s="28">
        <f>IFERROR(VLOOKUP(AU240,'Начисление очков 2023'!$V$4:$W$69,2,FALSE),0)</f>
        <v>0</v>
      </c>
      <c r="AW240" s="32" t="s">
        <v>572</v>
      </c>
      <c r="AX240" s="31">
        <f>IFERROR(VLOOKUP(AW240,'Начисление очков 2024'!$Q$4:$R$69,2,FALSE),0)</f>
        <v>0</v>
      </c>
      <c r="AY240" s="6" t="s">
        <v>572</v>
      </c>
      <c r="AZ240" s="28">
        <f>IFERROR(VLOOKUP(AY240,'Начисление очков 2024'!$AA$4:$AB$69,2,FALSE),0)</f>
        <v>0</v>
      </c>
      <c r="BA240" s="32" t="s">
        <v>572</v>
      </c>
      <c r="BB240" s="31">
        <f>ROUND(IFERROR(VLOOKUP(BA240,'Начисление очков 2024'!$G$4:$H$69,2,FALSE),0)/4,0)</f>
        <v>0</v>
      </c>
      <c r="BC240" s="6" t="s">
        <v>572</v>
      </c>
      <c r="BD240" s="28">
        <f>IFERROR(VLOOKUP(BC240,'Начисление очков 2023'!$AA$4:$AB$69,2,FALSE),0)</f>
        <v>0</v>
      </c>
      <c r="BE240" s="32" t="s">
        <v>572</v>
      </c>
      <c r="BF240" s="31">
        <f>IFERROR(VLOOKUP(BE240,'Начисление очков 2024'!$G$4:$H$69,2,FALSE),0)</f>
        <v>0</v>
      </c>
      <c r="BG240" s="6" t="s">
        <v>572</v>
      </c>
      <c r="BH240" s="28">
        <f>IFERROR(VLOOKUP(BG240,'Начисление очков 2024'!$Q$4:$R$69,2,FALSE),0)</f>
        <v>0</v>
      </c>
      <c r="BI240" s="32" t="s">
        <v>572</v>
      </c>
      <c r="BJ240" s="31">
        <f>IFERROR(VLOOKUP(BI240,'Начисление очков 2024'!$AA$4:$AB$69,2,FALSE),0)</f>
        <v>0</v>
      </c>
      <c r="BK240" s="6" t="s">
        <v>572</v>
      </c>
      <c r="BL240" s="28">
        <f>IFERROR(VLOOKUP(BK240,'Начисление очков 2023'!$V$4:$W$69,2,FALSE),0)</f>
        <v>0</v>
      </c>
      <c r="BM240" s="32" t="s">
        <v>572</v>
      </c>
      <c r="BN240" s="31">
        <f>ROUND(IFERROR(VLOOKUP(BM240,'Начисление очков 2023'!$L$4:$M$69,2,FALSE),0)/4,0)</f>
        <v>0</v>
      </c>
      <c r="BO240" s="6" t="s">
        <v>572</v>
      </c>
      <c r="BP240" s="28">
        <f>IFERROR(VLOOKUP(BO240,'Начисление очков 2023'!$AA$4:$AB$69,2,FALSE),0)</f>
        <v>0</v>
      </c>
      <c r="BQ240" s="32" t="s">
        <v>572</v>
      </c>
      <c r="BR240" s="31">
        <f>ROUND(IFERROR(VLOOKUP(BQ240,'Начисление очков 2023'!$L$4:$M$69,2,FALSE),0)/4,0)</f>
        <v>0</v>
      </c>
      <c r="BS240" s="6" t="s">
        <v>572</v>
      </c>
      <c r="BT240" s="28">
        <f>IFERROR(VLOOKUP(BS240,'Начисление очков 2023'!$AA$4:$AB$69,2,FALSE),0)</f>
        <v>0</v>
      </c>
      <c r="BU240" s="32" t="s">
        <v>572</v>
      </c>
      <c r="BV240" s="31">
        <f>IFERROR(VLOOKUP(BU240,'Начисление очков 2023'!$L$4:$M$69,2,FALSE),0)</f>
        <v>0</v>
      </c>
      <c r="BW240" s="6" t="s">
        <v>572</v>
      </c>
      <c r="BX240" s="28">
        <f>IFERROR(VLOOKUP(BW240,'Начисление очков 2023'!$AA$4:$AB$69,2,FALSE),0)</f>
        <v>0</v>
      </c>
      <c r="BY240" s="32" t="s">
        <v>572</v>
      </c>
      <c r="BZ240" s="31">
        <f>IFERROR(VLOOKUP(BY240,'Начисление очков 2023'!$AF$4:$AG$69,2,FALSE),0)</f>
        <v>0</v>
      </c>
      <c r="CA240" s="6" t="s">
        <v>572</v>
      </c>
      <c r="CB240" s="28">
        <f>IFERROR(VLOOKUP(CA240,'Начисление очков 2023'!$V$4:$W$69,2,FALSE),0)</f>
        <v>0</v>
      </c>
      <c r="CC240" s="32" t="s">
        <v>572</v>
      </c>
      <c r="CD240" s="31">
        <f>IFERROR(VLOOKUP(CC240,'Начисление очков 2023'!$AA$4:$AB$69,2,FALSE),0)</f>
        <v>0</v>
      </c>
      <c r="CE240" s="47"/>
      <c r="CF240" s="46"/>
      <c r="CG240" s="32" t="s">
        <v>572</v>
      </c>
      <c r="CH240" s="31">
        <f>IFERROR(VLOOKUP(CG240,'Начисление очков 2023'!$AA$4:$AB$69,2,FALSE),0)</f>
        <v>0</v>
      </c>
      <c r="CI240" s="6" t="s">
        <v>572</v>
      </c>
      <c r="CJ240" s="28">
        <f>IFERROR(VLOOKUP(CI240,'Начисление очков 2023_1'!$B$4:$C$117,2,FALSE),0)</f>
        <v>0</v>
      </c>
      <c r="CK240" s="32" t="s">
        <v>572</v>
      </c>
      <c r="CL240" s="31">
        <f>IFERROR(VLOOKUP(CK240,'Начисление очков 2023'!$V$4:$W$69,2,FALSE),0)</f>
        <v>0</v>
      </c>
      <c r="CM240" s="6" t="s">
        <v>572</v>
      </c>
      <c r="CN240" s="28">
        <f>IFERROR(VLOOKUP(CM240,'Начисление очков 2023'!$AF$4:$AG$69,2,FALSE),0)</f>
        <v>0</v>
      </c>
      <c r="CO240" s="32" t="s">
        <v>572</v>
      </c>
      <c r="CP240" s="31">
        <f>IFERROR(VLOOKUP(CO240,'Начисление очков 2023'!$G$4:$H$69,2,FALSE),0)</f>
        <v>0</v>
      </c>
      <c r="CQ240" s="6" t="s">
        <v>572</v>
      </c>
      <c r="CR240" s="28">
        <f>IFERROR(VLOOKUP(CQ240,'Начисление очков 2023'!$AA$4:$AB$69,2,FALSE),0)</f>
        <v>0</v>
      </c>
      <c r="CS240" s="32" t="s">
        <v>572</v>
      </c>
      <c r="CT240" s="31">
        <f>IFERROR(VLOOKUP(CS240,'Начисление очков 2023'!$Q$4:$R$69,2,FALSE),0)</f>
        <v>0</v>
      </c>
      <c r="CU240" s="6" t="s">
        <v>572</v>
      </c>
      <c r="CV240" s="28">
        <f>IFERROR(VLOOKUP(CU240,'Начисление очков 2023'!$AF$4:$AG$69,2,FALSE),0)</f>
        <v>0</v>
      </c>
      <c r="CW240" s="32" t="s">
        <v>572</v>
      </c>
      <c r="CX240" s="31">
        <f>IFERROR(VLOOKUP(CW240,'Начисление очков 2023'!$AA$4:$AB$69,2,FALSE),0)</f>
        <v>0</v>
      </c>
      <c r="CY240" s="6" t="s">
        <v>572</v>
      </c>
      <c r="CZ240" s="28">
        <f>IFERROR(VLOOKUP(CY240,'Начисление очков 2023'!$AA$4:$AB$69,2,FALSE),0)</f>
        <v>0</v>
      </c>
      <c r="DA240" s="32" t="s">
        <v>572</v>
      </c>
      <c r="DB240" s="31">
        <f>IFERROR(VLOOKUP(DA240,'Начисление очков 2023'!$L$4:$M$69,2,FALSE),0)</f>
        <v>0</v>
      </c>
      <c r="DC240" s="6" t="s">
        <v>572</v>
      </c>
      <c r="DD240" s="28">
        <f>IFERROR(VLOOKUP(DC240,'Начисление очков 2023'!$L$4:$M$69,2,FALSE),0)</f>
        <v>0</v>
      </c>
      <c r="DE240" s="32" t="s">
        <v>572</v>
      </c>
      <c r="DF240" s="31">
        <f>IFERROR(VLOOKUP(DE240,'Начисление очков 2023'!$G$4:$H$69,2,FALSE),0)</f>
        <v>0</v>
      </c>
      <c r="DG240" s="6" t="s">
        <v>572</v>
      </c>
      <c r="DH240" s="28">
        <f>IFERROR(VLOOKUP(DG240,'Начисление очков 2023'!$AA$4:$AB$69,2,FALSE),0)</f>
        <v>0</v>
      </c>
      <c r="DI240" s="32" t="s">
        <v>572</v>
      </c>
      <c r="DJ240" s="31">
        <f>IFERROR(VLOOKUP(DI240,'Начисление очков 2023'!$AF$4:$AG$69,2,FALSE),0)</f>
        <v>0</v>
      </c>
      <c r="DK240" s="6" t="s">
        <v>572</v>
      </c>
      <c r="DL240" s="28">
        <f>IFERROR(VLOOKUP(DK240,'Начисление очков 2023'!$V$4:$W$69,2,FALSE),0)</f>
        <v>0</v>
      </c>
      <c r="DM240" s="32" t="s">
        <v>572</v>
      </c>
      <c r="DN240" s="31">
        <f>IFERROR(VLOOKUP(DM240,'Начисление очков 2023'!$Q$4:$R$69,2,FALSE),0)</f>
        <v>0</v>
      </c>
      <c r="DO240" s="6" t="s">
        <v>572</v>
      </c>
      <c r="DP240" s="28">
        <f>IFERROR(VLOOKUP(DO240,'Начисление очков 2023'!$AA$4:$AB$69,2,FALSE),0)</f>
        <v>0</v>
      </c>
      <c r="DQ240" s="32" t="s">
        <v>572</v>
      </c>
      <c r="DR240" s="31">
        <f>IFERROR(VLOOKUP(DQ240,'Начисление очков 2023'!$AA$4:$AB$69,2,FALSE),0)</f>
        <v>0</v>
      </c>
      <c r="DS240" s="6" t="s">
        <v>572</v>
      </c>
      <c r="DT240" s="28">
        <f>IFERROR(VLOOKUP(DS240,'Начисление очков 2023'!$AA$4:$AB$69,2,FALSE),0)</f>
        <v>0</v>
      </c>
      <c r="DU240" s="32" t="s">
        <v>572</v>
      </c>
      <c r="DV240" s="31">
        <f>IFERROR(VLOOKUP(DU240,'Начисление очков 2023'!$AF$4:$AG$69,2,FALSE),0)</f>
        <v>0</v>
      </c>
      <c r="DW240" s="6" t="s">
        <v>572</v>
      </c>
      <c r="DX240" s="28">
        <f>IFERROR(VLOOKUP(DW240,'Начисление очков 2023'!$AA$4:$AB$69,2,FALSE),0)</f>
        <v>0</v>
      </c>
      <c r="DY240" s="32" t="s">
        <v>572</v>
      </c>
      <c r="DZ240" s="31">
        <f>IFERROR(VLOOKUP(DY240,'Начисление очков 2023'!$B$4:$C$69,2,FALSE),0)</f>
        <v>0</v>
      </c>
      <c r="EA240" s="6" t="s">
        <v>572</v>
      </c>
      <c r="EB240" s="28">
        <f>IFERROR(VLOOKUP(EA240,'Начисление очков 2023'!$AA$4:$AB$69,2,FALSE),0)</f>
        <v>0</v>
      </c>
      <c r="EC240" s="32" t="s">
        <v>572</v>
      </c>
      <c r="ED240" s="31">
        <f>IFERROR(VLOOKUP(EC240,'Начисление очков 2023'!$V$4:$W$69,2,FALSE),0)</f>
        <v>0</v>
      </c>
      <c r="EE240" s="6" t="s">
        <v>572</v>
      </c>
      <c r="EF240" s="28">
        <f>IFERROR(VLOOKUP(EE240,'Начисление очков 2023'!$AA$4:$AB$69,2,FALSE),0)</f>
        <v>0</v>
      </c>
      <c r="EG240" s="32" t="s">
        <v>572</v>
      </c>
      <c r="EH240" s="31">
        <f>IFERROR(VLOOKUP(EG240,'Начисление очков 2023'!$AA$4:$AB$69,2,FALSE),0)</f>
        <v>0</v>
      </c>
      <c r="EI240" s="6" t="s">
        <v>572</v>
      </c>
      <c r="EJ240" s="28">
        <f>IFERROR(VLOOKUP(EI240,'Начисление очков 2023'!$G$4:$H$69,2,FALSE),0)</f>
        <v>0</v>
      </c>
      <c r="EK240" s="32" t="s">
        <v>572</v>
      </c>
      <c r="EL240" s="31">
        <f>IFERROR(VLOOKUP(EK240,'Начисление очков 2023'!$V$4:$W$69,2,FALSE),0)</f>
        <v>0</v>
      </c>
      <c r="EM240" s="6" t="s">
        <v>572</v>
      </c>
      <c r="EN240" s="28">
        <f>IFERROR(VLOOKUP(EM240,'Начисление очков 2023'!$B$4:$C$101,2,FALSE),0)</f>
        <v>0</v>
      </c>
      <c r="EO240" s="32" t="s">
        <v>572</v>
      </c>
      <c r="EP240" s="31">
        <f>IFERROR(VLOOKUP(EO240,'Начисление очков 2023'!$AA$4:$AB$69,2,FALSE),0)</f>
        <v>0</v>
      </c>
      <c r="EQ240" s="6" t="s">
        <v>572</v>
      </c>
      <c r="ER240" s="28">
        <f>IFERROR(VLOOKUP(EQ240,'Начисление очков 2023'!$AF$4:$AG$69,2,FALSE),0)</f>
        <v>0</v>
      </c>
      <c r="ES240" s="32" t="s">
        <v>572</v>
      </c>
      <c r="ET240" s="31">
        <f>IFERROR(VLOOKUP(ES240,'Начисление очков 2023'!$B$4:$C$101,2,FALSE),0)</f>
        <v>0</v>
      </c>
      <c r="EU240" s="6" t="s">
        <v>572</v>
      </c>
      <c r="EV240" s="28">
        <f>IFERROR(VLOOKUP(EU240,'Начисление очков 2023'!$G$4:$H$69,2,FALSE),0)</f>
        <v>0</v>
      </c>
      <c r="EW240" s="32" t="s">
        <v>572</v>
      </c>
      <c r="EX240" s="31">
        <f>IFERROR(VLOOKUP(EW240,'Начисление очков 2023'!$AA$4:$AB$69,2,FALSE),0)</f>
        <v>0</v>
      </c>
      <c r="EY240" s="6" t="s">
        <v>572</v>
      </c>
      <c r="EZ240" s="28">
        <f>IFERROR(VLOOKUP(EY240,'Начисление очков 2023'!$AA$4:$AB$69,2,FALSE),0)</f>
        <v>0</v>
      </c>
      <c r="FA240" s="32" t="s">
        <v>572</v>
      </c>
      <c r="FB240" s="31">
        <f>IFERROR(VLOOKUP(FA240,'Начисление очков 2023'!$L$4:$M$69,2,FALSE),0)</f>
        <v>0</v>
      </c>
      <c r="FC240" s="6" t="s">
        <v>572</v>
      </c>
      <c r="FD240" s="28">
        <f>IFERROR(VLOOKUP(FC240,'Начисление очков 2023'!$AF$4:$AG$69,2,FALSE),0)</f>
        <v>0</v>
      </c>
      <c r="FE240" s="32" t="s">
        <v>572</v>
      </c>
      <c r="FF240" s="31">
        <f>IFERROR(VLOOKUP(FE240,'Начисление очков 2023'!$AA$4:$AB$69,2,FALSE),0)</f>
        <v>0</v>
      </c>
      <c r="FG240" s="6" t="s">
        <v>572</v>
      </c>
      <c r="FH240" s="28">
        <f>IFERROR(VLOOKUP(FG240,'Начисление очков 2023'!$G$4:$H$69,2,FALSE),0)</f>
        <v>0</v>
      </c>
      <c r="FI240" s="32" t="s">
        <v>572</v>
      </c>
      <c r="FJ240" s="31">
        <f>IFERROR(VLOOKUP(FI240,'Начисление очков 2023'!$AA$4:$AB$69,2,FALSE),0)</f>
        <v>0</v>
      </c>
      <c r="FK240" s="6" t="s">
        <v>572</v>
      </c>
      <c r="FL240" s="28">
        <f>IFERROR(VLOOKUP(FK240,'Начисление очков 2023'!$AA$4:$AB$69,2,FALSE),0)</f>
        <v>0</v>
      </c>
      <c r="FM240" s="32" t="s">
        <v>572</v>
      </c>
      <c r="FN240" s="31">
        <f>IFERROR(VLOOKUP(FM240,'Начисление очков 2023'!$AA$4:$AB$69,2,FALSE),0)</f>
        <v>0</v>
      </c>
      <c r="FO240" s="6">
        <v>1</v>
      </c>
      <c r="FP240" s="28">
        <f>IFERROR(VLOOKUP(FO240,'Начисление очков 2023'!$AF$4:$AG$69,2,FALSE),0)</f>
        <v>20</v>
      </c>
      <c r="FQ240" s="109">
        <v>229</v>
      </c>
      <c r="FR240" s="110">
        <v>1</v>
      </c>
      <c r="FS240" s="110"/>
      <c r="FT240" s="109">
        <v>4</v>
      </c>
      <c r="FU240" s="111"/>
      <c r="FV240" s="108">
        <v>20</v>
      </c>
      <c r="FW240" s="106">
        <v>0</v>
      </c>
      <c r="FX240" s="107" t="s">
        <v>563</v>
      </c>
      <c r="FY240" s="108">
        <v>20</v>
      </c>
      <c r="FZ240" s="127" t="s">
        <v>572</v>
      </c>
      <c r="GA240" s="121">
        <f>IFERROR(VLOOKUP(FZ240,'Начисление очков 2023'!$AA$4:$AB$69,2,FALSE),0)</f>
        <v>0</v>
      </c>
    </row>
    <row r="241" spans="1:183" ht="15.95" customHeight="1" x14ac:dyDescent="0.25">
      <c r="A241" s="1"/>
      <c r="B241" s="6" t="str">
        <f>IFERROR(INDEX('Ласт турнир'!$A$1:$A$96,MATCH($D241,'Ласт турнир'!$B$1:$B$96,0)),"")</f>
        <v/>
      </c>
      <c r="C241" s="1"/>
      <c r="D241" s="39" t="s">
        <v>423</v>
      </c>
      <c r="E241" s="40">
        <f>E240+1</f>
        <v>232</v>
      </c>
      <c r="F241" s="59">
        <f>IF(FQ241=0," ",IF(FQ241-E241=0," ",FQ241-E241))</f>
        <v>-2</v>
      </c>
      <c r="G241" s="44"/>
      <c r="H241" s="54">
        <v>3</v>
      </c>
      <c r="I241" s="134"/>
      <c r="J241" s="139">
        <f>AB241+AP241+BB241+BN241+BR241+SUMPRODUCT(LARGE((T241,V241,X241,Z241,AD241,AF241,AH241,AJ241,AL241,AN241,AR241,AT241,AV241,AX241,AZ241,BD241,BF241,BH241,BJ241,BL241,BP241,BT241,BV241,BX241,BZ241,CB241,CD241,CF241,CH241,CJ241,CL241,CN241,CP241,CR241,CT241,CV241,CX241,CZ241,DB241,DD241,DF241,DH241,DJ241,DL241,DN241,DP241,DR241,DT241,DV241,DX241,DZ241,EB241,ED241,EF241,EH241,EJ241,EL241,EN241,EP241,ER241,ET241,EV241,EX241,EZ241,FB241,FD241,FF241,FH241,FJ241,FL241,FN241,FP241),{1,2,3,4,5,6,7,8}))</f>
        <v>20</v>
      </c>
      <c r="K241" s="135">
        <f>J241-FV241</f>
        <v>0</v>
      </c>
      <c r="L241" s="140" t="str">
        <f>IF(SUMIF(S241:FP241,"&lt;0")&lt;&gt;0,SUMIF(S241:FP241,"&lt;0")*(-1)," ")</f>
        <v xml:space="preserve"> </v>
      </c>
      <c r="M241" s="141">
        <f>T241+V241+X241+Z241+AB241+AD241+AF241+AH241+AJ241+AL241+AN241+AP241+AR241+AT241+AV241+AX241+AZ241+BB241+BD241+BF241+BH241+BJ241+BL241+BN241+BP241+BR241+BT241+BV241+BX241+BZ241+CB241+CD241+CF241+CH241+CJ241+CL241+CN241+CP241+CR241+CT241+CV241+CX241+CZ241+DB241+DD241+DF241+DH241+DJ241+DL241+DN241+DP241+DR241+DT241+DV241+DX241+DZ241+EB241+ED241+EF241+EH241+EJ241+EL241+EN241+EP241+ER241+ET241+EV241+EX241+EZ241+FB241+FD241+FF241+FH241+FJ241+FL241+FN241+FP241</f>
        <v>20</v>
      </c>
      <c r="N241" s="135">
        <f>M241-FY241</f>
        <v>0</v>
      </c>
      <c r="O241" s="136">
        <f>ROUNDUP(COUNTIF(S241:FP241,"&gt; 0")/2,0)</f>
        <v>4</v>
      </c>
      <c r="P241" s="142">
        <f>IF(O241=0,"-",IF(O241-R241&gt;8,J241/(8+R241),J241/O241))</f>
        <v>5</v>
      </c>
      <c r="Q241" s="145">
        <f>IF(OR(M241=0,O241=0),"-",M241/O241)</f>
        <v>5</v>
      </c>
      <c r="R241" s="150">
        <f>+IF(AA241="",0,1)+IF(AO241="",0,1)++IF(BA241="",0,1)+IF(BM241="",0,1)+IF(BQ241="",0,1)</f>
        <v>0</v>
      </c>
      <c r="S241" s="6" t="s">
        <v>572</v>
      </c>
      <c r="T241" s="28">
        <f>IFERROR(VLOOKUP(S241,'Начисление очков 2024'!$AA$4:$AB$69,2,FALSE),0)</f>
        <v>0</v>
      </c>
      <c r="U241" s="32" t="s">
        <v>572</v>
      </c>
      <c r="V241" s="31">
        <f>IFERROR(VLOOKUP(U241,'Начисление очков 2024'!$AA$4:$AB$69,2,FALSE),0)</f>
        <v>0</v>
      </c>
      <c r="W241" s="6" t="s">
        <v>572</v>
      </c>
      <c r="X241" s="28">
        <f>IFERROR(VLOOKUP(W241,'Начисление очков 2024'!$L$4:$M$69,2,FALSE),0)</f>
        <v>0</v>
      </c>
      <c r="Y241" s="32" t="s">
        <v>572</v>
      </c>
      <c r="Z241" s="31">
        <f>IFERROR(VLOOKUP(Y241,'Начисление очков 2024'!$AA$4:$AB$69,2,FALSE),0)</f>
        <v>0</v>
      </c>
      <c r="AA241" s="6" t="s">
        <v>572</v>
      </c>
      <c r="AB241" s="28">
        <f>ROUND(IFERROR(VLOOKUP(AA241,'Начисление очков 2024'!$L$4:$M$69,2,FALSE),0)/4,0)</f>
        <v>0</v>
      </c>
      <c r="AC241" s="32" t="s">
        <v>572</v>
      </c>
      <c r="AD241" s="31">
        <f>IFERROR(VLOOKUP(AC241,'Начисление очков 2024'!$AA$4:$AB$69,2,FALSE),0)</f>
        <v>0</v>
      </c>
      <c r="AE241" s="6" t="s">
        <v>572</v>
      </c>
      <c r="AF241" s="28">
        <f>IFERROR(VLOOKUP(AE241,'Начисление очков 2024'!$AA$4:$AB$69,2,FALSE),0)</f>
        <v>0</v>
      </c>
      <c r="AG241" s="32">
        <v>48</v>
      </c>
      <c r="AH241" s="31">
        <f>IFERROR(VLOOKUP(AG241,'Начисление очков 2024'!$Q$4:$R$69,2,FALSE),0)</f>
        <v>3</v>
      </c>
      <c r="AI241" s="6" t="s">
        <v>572</v>
      </c>
      <c r="AJ241" s="28">
        <f>IFERROR(VLOOKUP(AI241,'Начисление очков 2024'!$AA$4:$AB$69,2,FALSE),0)</f>
        <v>0</v>
      </c>
      <c r="AK241" s="32" t="s">
        <v>572</v>
      </c>
      <c r="AL241" s="31">
        <f>IFERROR(VLOOKUP(AK241,'Начисление очков 2024'!$AA$4:$AB$69,2,FALSE),0)</f>
        <v>0</v>
      </c>
      <c r="AM241" s="6">
        <v>18</v>
      </c>
      <c r="AN241" s="28">
        <f>IFERROR(VLOOKUP(AM241,'Начисление очков 2023'!$AF$4:$AG$69,2,FALSE),0)</f>
        <v>3</v>
      </c>
      <c r="AO241" s="32" t="s">
        <v>572</v>
      </c>
      <c r="AP241" s="31">
        <f>ROUND(IFERROR(VLOOKUP(AO241,'Начисление очков 2024'!$G$4:$H$69,2,FALSE),0)/4,0)</f>
        <v>0</v>
      </c>
      <c r="AQ241" s="6">
        <v>16</v>
      </c>
      <c r="AR241" s="28">
        <f>IFERROR(VLOOKUP(AQ241,'Начисление очков 2024'!$AA$4:$AB$69,2,FALSE),0)</f>
        <v>7</v>
      </c>
      <c r="AS241" s="32" t="s">
        <v>572</v>
      </c>
      <c r="AT241" s="31">
        <f>IFERROR(VLOOKUP(AS241,'Начисление очков 2024'!$G$4:$H$69,2,FALSE),0)</f>
        <v>0</v>
      </c>
      <c r="AU241" s="6" t="s">
        <v>572</v>
      </c>
      <c r="AV241" s="28">
        <f>IFERROR(VLOOKUP(AU241,'Начисление очков 2023'!$V$4:$W$69,2,FALSE),0)</f>
        <v>0</v>
      </c>
      <c r="AW241" s="32" t="s">
        <v>572</v>
      </c>
      <c r="AX241" s="31">
        <f>IFERROR(VLOOKUP(AW241,'Начисление очков 2024'!$Q$4:$R$69,2,FALSE),0)</f>
        <v>0</v>
      </c>
      <c r="AY241" s="6" t="s">
        <v>572</v>
      </c>
      <c r="AZ241" s="28">
        <f>IFERROR(VLOOKUP(AY241,'Начисление очков 2024'!$AA$4:$AB$69,2,FALSE),0)</f>
        <v>0</v>
      </c>
      <c r="BA241" s="32" t="s">
        <v>572</v>
      </c>
      <c r="BB241" s="31">
        <f>ROUND(IFERROR(VLOOKUP(BA241,'Начисление очков 2024'!$G$4:$H$69,2,FALSE),0)/4,0)</f>
        <v>0</v>
      </c>
      <c r="BC241" s="6" t="s">
        <v>572</v>
      </c>
      <c r="BD241" s="28">
        <f>IFERROR(VLOOKUP(BC241,'Начисление очков 2023'!$AA$4:$AB$69,2,FALSE),0)</f>
        <v>0</v>
      </c>
      <c r="BE241" s="32" t="s">
        <v>572</v>
      </c>
      <c r="BF241" s="31">
        <f>IFERROR(VLOOKUP(BE241,'Начисление очков 2024'!$G$4:$H$69,2,FALSE),0)</f>
        <v>0</v>
      </c>
      <c r="BG241" s="6" t="s">
        <v>572</v>
      </c>
      <c r="BH241" s="28">
        <f>IFERROR(VLOOKUP(BG241,'Начисление очков 2024'!$Q$4:$R$69,2,FALSE),0)</f>
        <v>0</v>
      </c>
      <c r="BI241" s="32" t="s">
        <v>572</v>
      </c>
      <c r="BJ241" s="31">
        <f>IFERROR(VLOOKUP(BI241,'Начисление очков 2024'!$AA$4:$AB$69,2,FALSE),0)</f>
        <v>0</v>
      </c>
      <c r="BK241" s="6" t="s">
        <v>572</v>
      </c>
      <c r="BL241" s="28">
        <f>IFERROR(VLOOKUP(BK241,'Начисление очков 2023'!$V$4:$W$69,2,FALSE),0)</f>
        <v>0</v>
      </c>
      <c r="BM241" s="32" t="s">
        <v>572</v>
      </c>
      <c r="BN241" s="31">
        <f>ROUND(IFERROR(VLOOKUP(BM241,'Начисление очков 2023'!$L$4:$M$69,2,FALSE),0)/4,0)</f>
        <v>0</v>
      </c>
      <c r="BO241" s="6">
        <v>16</v>
      </c>
      <c r="BP241" s="28">
        <f>IFERROR(VLOOKUP(BO241,'Начисление очков 2023'!$AA$4:$AB$69,2,FALSE),0)</f>
        <v>7</v>
      </c>
      <c r="BQ241" s="32" t="s">
        <v>572</v>
      </c>
      <c r="BR241" s="31">
        <f>ROUND(IFERROR(VLOOKUP(BQ241,'Начисление очков 2023'!$L$4:$M$69,2,FALSE),0)/4,0)</f>
        <v>0</v>
      </c>
      <c r="BS241" s="6" t="s">
        <v>572</v>
      </c>
      <c r="BT241" s="28">
        <f>IFERROR(VLOOKUP(BS241,'Начисление очков 2023'!$AA$4:$AB$69,2,FALSE),0)</f>
        <v>0</v>
      </c>
      <c r="BU241" s="32" t="s">
        <v>572</v>
      </c>
      <c r="BV241" s="31">
        <f>IFERROR(VLOOKUP(BU241,'Начисление очков 2023'!$L$4:$M$69,2,FALSE),0)</f>
        <v>0</v>
      </c>
      <c r="BW241" s="6" t="s">
        <v>572</v>
      </c>
      <c r="BX241" s="28">
        <f>IFERROR(VLOOKUP(BW241,'Начисление очков 2023'!$AA$4:$AB$69,2,FALSE),0)</f>
        <v>0</v>
      </c>
      <c r="BY241" s="32" t="s">
        <v>572</v>
      </c>
      <c r="BZ241" s="31">
        <f>IFERROR(VLOOKUP(BY241,'Начисление очков 2023'!$AF$4:$AG$69,2,FALSE),0)</f>
        <v>0</v>
      </c>
      <c r="CA241" s="6" t="s">
        <v>572</v>
      </c>
      <c r="CB241" s="28">
        <f>IFERROR(VLOOKUP(CA241,'Начисление очков 2023'!$V$4:$W$69,2,FALSE),0)</f>
        <v>0</v>
      </c>
      <c r="CC241" s="32" t="s">
        <v>572</v>
      </c>
      <c r="CD241" s="31">
        <f>IFERROR(VLOOKUP(CC241,'Начисление очков 2023'!$AA$4:$AB$69,2,FALSE),0)</f>
        <v>0</v>
      </c>
      <c r="CE241" s="47"/>
      <c r="CF241" s="46"/>
      <c r="CG241" s="32" t="s">
        <v>572</v>
      </c>
      <c r="CH241" s="31">
        <f>IFERROR(VLOOKUP(CG241,'Начисление очков 2023'!$AA$4:$AB$69,2,FALSE),0)</f>
        <v>0</v>
      </c>
      <c r="CI241" s="6" t="s">
        <v>572</v>
      </c>
      <c r="CJ241" s="28">
        <f>IFERROR(VLOOKUP(CI241,'Начисление очков 2023_1'!$B$4:$C$117,2,FALSE),0)</f>
        <v>0</v>
      </c>
      <c r="CK241" s="32" t="s">
        <v>572</v>
      </c>
      <c r="CL241" s="31">
        <f>IFERROR(VLOOKUP(CK241,'Начисление очков 2023'!$V$4:$W$69,2,FALSE),0)</f>
        <v>0</v>
      </c>
      <c r="CM241" s="6" t="s">
        <v>572</v>
      </c>
      <c r="CN241" s="28">
        <f>IFERROR(VLOOKUP(CM241,'Начисление очков 2023'!$AF$4:$AG$69,2,FALSE),0)</f>
        <v>0</v>
      </c>
      <c r="CO241" s="32" t="s">
        <v>572</v>
      </c>
      <c r="CP241" s="31">
        <f>IFERROR(VLOOKUP(CO241,'Начисление очков 2023'!$G$4:$H$69,2,FALSE),0)</f>
        <v>0</v>
      </c>
      <c r="CQ241" s="6" t="s">
        <v>572</v>
      </c>
      <c r="CR241" s="28">
        <f>IFERROR(VLOOKUP(CQ241,'Начисление очков 2023'!$AA$4:$AB$69,2,FALSE),0)</f>
        <v>0</v>
      </c>
      <c r="CS241" s="32" t="s">
        <v>572</v>
      </c>
      <c r="CT241" s="31">
        <f>IFERROR(VLOOKUP(CS241,'Начисление очков 2023'!$Q$4:$R$69,2,FALSE),0)</f>
        <v>0</v>
      </c>
      <c r="CU241" s="6" t="s">
        <v>572</v>
      </c>
      <c r="CV241" s="28">
        <f>IFERROR(VLOOKUP(CU241,'Начисление очков 2023'!$AF$4:$AG$69,2,FALSE),0)</f>
        <v>0</v>
      </c>
      <c r="CW241" s="32" t="s">
        <v>572</v>
      </c>
      <c r="CX241" s="31">
        <f>IFERROR(VLOOKUP(CW241,'Начисление очков 2023'!$AA$4:$AB$69,2,FALSE),0)</f>
        <v>0</v>
      </c>
      <c r="CY241" s="6" t="s">
        <v>572</v>
      </c>
      <c r="CZ241" s="28">
        <f>IFERROR(VLOOKUP(CY241,'Начисление очков 2023'!$AA$4:$AB$69,2,FALSE),0)</f>
        <v>0</v>
      </c>
      <c r="DA241" s="32" t="s">
        <v>572</v>
      </c>
      <c r="DB241" s="31">
        <f>IFERROR(VLOOKUP(DA241,'Начисление очков 2023'!$L$4:$M$69,2,FALSE),0)</f>
        <v>0</v>
      </c>
      <c r="DC241" s="6" t="s">
        <v>572</v>
      </c>
      <c r="DD241" s="28">
        <f>IFERROR(VLOOKUP(DC241,'Начисление очков 2023'!$L$4:$M$69,2,FALSE),0)</f>
        <v>0</v>
      </c>
      <c r="DE241" s="32" t="s">
        <v>572</v>
      </c>
      <c r="DF241" s="31">
        <f>IFERROR(VLOOKUP(DE241,'Начисление очков 2023'!$G$4:$H$69,2,FALSE),0)</f>
        <v>0</v>
      </c>
      <c r="DG241" s="6" t="s">
        <v>572</v>
      </c>
      <c r="DH241" s="28">
        <f>IFERROR(VLOOKUP(DG241,'Начисление очков 2023'!$AA$4:$AB$69,2,FALSE),0)</f>
        <v>0</v>
      </c>
      <c r="DI241" s="32" t="s">
        <v>572</v>
      </c>
      <c r="DJ241" s="31">
        <f>IFERROR(VLOOKUP(DI241,'Начисление очков 2023'!$AF$4:$AG$69,2,FALSE),0)</f>
        <v>0</v>
      </c>
      <c r="DK241" s="6" t="s">
        <v>572</v>
      </c>
      <c r="DL241" s="28">
        <f>IFERROR(VLOOKUP(DK241,'Начисление очков 2023'!$V$4:$W$69,2,FALSE),0)</f>
        <v>0</v>
      </c>
      <c r="DM241" s="32" t="s">
        <v>572</v>
      </c>
      <c r="DN241" s="31">
        <f>IFERROR(VLOOKUP(DM241,'Начисление очков 2023'!$Q$4:$R$69,2,FALSE),0)</f>
        <v>0</v>
      </c>
      <c r="DO241" s="6" t="s">
        <v>572</v>
      </c>
      <c r="DP241" s="28">
        <f>IFERROR(VLOOKUP(DO241,'Начисление очков 2023'!$AA$4:$AB$69,2,FALSE),0)</f>
        <v>0</v>
      </c>
      <c r="DQ241" s="32" t="s">
        <v>572</v>
      </c>
      <c r="DR241" s="31">
        <f>IFERROR(VLOOKUP(DQ241,'Начисление очков 2023'!$AA$4:$AB$69,2,FALSE),0)</f>
        <v>0</v>
      </c>
      <c r="DS241" s="6" t="s">
        <v>572</v>
      </c>
      <c r="DT241" s="28">
        <f>IFERROR(VLOOKUP(DS241,'Начисление очков 2023'!$AA$4:$AB$69,2,FALSE),0)</f>
        <v>0</v>
      </c>
      <c r="DU241" s="32" t="s">
        <v>572</v>
      </c>
      <c r="DV241" s="31">
        <f>IFERROR(VLOOKUP(DU241,'Начисление очков 2023'!$AF$4:$AG$69,2,FALSE),0)</f>
        <v>0</v>
      </c>
      <c r="DW241" s="6" t="s">
        <v>572</v>
      </c>
      <c r="DX241" s="28">
        <f>IFERROR(VLOOKUP(DW241,'Начисление очков 2023'!$AA$4:$AB$69,2,FALSE),0)</f>
        <v>0</v>
      </c>
      <c r="DY241" s="32" t="s">
        <v>572</v>
      </c>
      <c r="DZ241" s="31">
        <f>IFERROR(VLOOKUP(DY241,'Начисление очков 2023'!$B$4:$C$69,2,FALSE),0)</f>
        <v>0</v>
      </c>
      <c r="EA241" s="6" t="s">
        <v>572</v>
      </c>
      <c r="EB241" s="28">
        <f>IFERROR(VLOOKUP(EA241,'Начисление очков 2023'!$AA$4:$AB$69,2,FALSE),0)</f>
        <v>0</v>
      </c>
      <c r="EC241" s="32" t="s">
        <v>572</v>
      </c>
      <c r="ED241" s="31">
        <f>IFERROR(VLOOKUP(EC241,'Начисление очков 2023'!$V$4:$W$69,2,FALSE),0)</f>
        <v>0</v>
      </c>
      <c r="EE241" s="6" t="s">
        <v>572</v>
      </c>
      <c r="EF241" s="28">
        <f>IFERROR(VLOOKUP(EE241,'Начисление очков 2023'!$AA$4:$AB$69,2,FALSE),0)</f>
        <v>0</v>
      </c>
      <c r="EG241" s="32" t="s">
        <v>572</v>
      </c>
      <c r="EH241" s="31">
        <f>IFERROR(VLOOKUP(EG241,'Начисление очков 2023'!$AA$4:$AB$69,2,FALSE),0)</f>
        <v>0</v>
      </c>
      <c r="EI241" s="6" t="s">
        <v>572</v>
      </c>
      <c r="EJ241" s="28">
        <f>IFERROR(VLOOKUP(EI241,'Начисление очков 2023'!$G$4:$H$69,2,FALSE),0)</f>
        <v>0</v>
      </c>
      <c r="EK241" s="32" t="s">
        <v>572</v>
      </c>
      <c r="EL241" s="31">
        <f>IFERROR(VLOOKUP(EK241,'Начисление очков 2023'!$V$4:$W$69,2,FALSE),0)</f>
        <v>0</v>
      </c>
      <c r="EM241" s="6" t="s">
        <v>572</v>
      </c>
      <c r="EN241" s="28">
        <f>IFERROR(VLOOKUP(EM241,'Начисление очков 2023'!$B$4:$C$101,2,FALSE),0)</f>
        <v>0</v>
      </c>
      <c r="EO241" s="32" t="s">
        <v>572</v>
      </c>
      <c r="EP241" s="31">
        <f>IFERROR(VLOOKUP(EO241,'Начисление очков 2023'!$AA$4:$AB$69,2,FALSE),0)</f>
        <v>0</v>
      </c>
      <c r="EQ241" s="6" t="s">
        <v>572</v>
      </c>
      <c r="ER241" s="28">
        <f>IFERROR(VLOOKUP(EQ241,'Начисление очков 2023'!$AF$4:$AG$69,2,FALSE),0)</f>
        <v>0</v>
      </c>
      <c r="ES241" s="32" t="s">
        <v>572</v>
      </c>
      <c r="ET241" s="31">
        <f>IFERROR(VLOOKUP(ES241,'Начисление очков 2023'!$B$4:$C$101,2,FALSE),0)</f>
        <v>0</v>
      </c>
      <c r="EU241" s="6" t="s">
        <v>572</v>
      </c>
      <c r="EV241" s="28">
        <f>IFERROR(VLOOKUP(EU241,'Начисление очков 2023'!$G$4:$H$69,2,FALSE),0)</f>
        <v>0</v>
      </c>
      <c r="EW241" s="32" t="s">
        <v>572</v>
      </c>
      <c r="EX241" s="31">
        <f>IFERROR(VLOOKUP(EW241,'Начисление очков 2023'!$AA$4:$AB$69,2,FALSE),0)</f>
        <v>0</v>
      </c>
      <c r="EY241" s="6" t="s">
        <v>572</v>
      </c>
      <c r="EZ241" s="28">
        <f>IFERROR(VLOOKUP(EY241,'Начисление очков 2023'!$AA$4:$AB$69,2,FALSE),0)</f>
        <v>0</v>
      </c>
      <c r="FA241" s="32" t="s">
        <v>572</v>
      </c>
      <c r="FB241" s="31">
        <f>IFERROR(VLOOKUP(FA241,'Начисление очков 2023'!$L$4:$M$69,2,FALSE),0)</f>
        <v>0</v>
      </c>
      <c r="FC241" s="6" t="s">
        <v>572</v>
      </c>
      <c r="FD241" s="28">
        <f>IFERROR(VLOOKUP(FC241,'Начисление очков 2023'!$AF$4:$AG$69,2,FALSE),0)</f>
        <v>0</v>
      </c>
      <c r="FE241" s="32" t="s">
        <v>572</v>
      </c>
      <c r="FF241" s="31">
        <f>IFERROR(VLOOKUP(FE241,'Начисление очков 2023'!$AA$4:$AB$69,2,FALSE),0)</f>
        <v>0</v>
      </c>
      <c r="FG241" s="6" t="s">
        <v>572</v>
      </c>
      <c r="FH241" s="28">
        <f>IFERROR(VLOOKUP(FG241,'Начисление очков 2023'!$G$4:$H$69,2,FALSE),0)</f>
        <v>0</v>
      </c>
      <c r="FI241" s="32" t="s">
        <v>572</v>
      </c>
      <c r="FJ241" s="31">
        <f>IFERROR(VLOOKUP(FI241,'Начисление очков 2023'!$AA$4:$AB$69,2,FALSE),0)</f>
        <v>0</v>
      </c>
      <c r="FK241" s="6" t="s">
        <v>572</v>
      </c>
      <c r="FL241" s="28">
        <f>IFERROR(VLOOKUP(FK241,'Начисление очков 2023'!$AA$4:$AB$69,2,FALSE),0)</f>
        <v>0</v>
      </c>
      <c r="FM241" s="32" t="s">
        <v>572</v>
      </c>
      <c r="FN241" s="31">
        <f>IFERROR(VLOOKUP(FM241,'Начисление очков 2023'!$AA$4:$AB$69,2,FALSE),0)</f>
        <v>0</v>
      </c>
      <c r="FO241" s="6" t="s">
        <v>572</v>
      </c>
      <c r="FP241" s="28">
        <f>IFERROR(VLOOKUP(FO241,'Начисление очков 2023'!$AF$4:$AG$69,2,FALSE),0)</f>
        <v>0</v>
      </c>
      <c r="FQ241" s="109">
        <v>230</v>
      </c>
      <c r="FR241" s="110">
        <v>1</v>
      </c>
      <c r="FS241" s="110"/>
      <c r="FT241" s="109">
        <v>3</v>
      </c>
      <c r="FU241" s="111"/>
      <c r="FV241" s="108">
        <v>20</v>
      </c>
      <c r="FW241" s="106">
        <v>0</v>
      </c>
      <c r="FX241" s="107" t="s">
        <v>563</v>
      </c>
      <c r="FY241" s="108">
        <v>20</v>
      </c>
      <c r="FZ241" s="127" t="s">
        <v>572</v>
      </c>
      <c r="GA241" s="121">
        <f>IFERROR(VLOOKUP(FZ241,'Начисление очков 2023'!$AA$4:$AB$69,2,FALSE),0)</f>
        <v>0</v>
      </c>
    </row>
    <row r="242" spans="1:183" ht="15.95" customHeight="1" x14ac:dyDescent="0.25">
      <c r="A242" s="1"/>
      <c r="B242" s="6" t="str">
        <f>IFERROR(INDEX('Ласт турнир'!$A$1:$A$96,MATCH($D242,'Ласт турнир'!$B$1:$B$96,0)),"")</f>
        <v/>
      </c>
      <c r="C242" s="1"/>
      <c r="D242" s="39" t="s">
        <v>642</v>
      </c>
      <c r="E242" s="40">
        <f>E241+1</f>
        <v>233</v>
      </c>
      <c r="F242" s="59">
        <f>IF(FQ242=0," ",IF(FQ242-E242=0," ",FQ242-E242))</f>
        <v>-1</v>
      </c>
      <c r="G242" s="44"/>
      <c r="H242" s="54">
        <v>3</v>
      </c>
      <c r="I242" s="134"/>
      <c r="J242" s="139">
        <f>AB242+AP242+BB242+BN242+BR242+SUMPRODUCT(LARGE((T242,V242,X242,Z242,AD242,AF242,AH242,AJ242,AL242,AN242,AR242,AT242,AV242,AX242,AZ242,BD242,BF242,BH242,BJ242,BL242,BP242,BT242,BV242,BX242,BZ242,CB242,CD242,CF242,CH242,CJ242,CL242,CN242,CP242,CR242,CT242,CV242,CX242,CZ242,DB242,DD242,DF242,DH242,DJ242,DL242,DN242,DP242,DR242,DT242,DV242,DX242,DZ242,EB242,ED242,EF242,EH242,EJ242,EL242,EN242,EP242,ER242,ET242,EV242,EX242,EZ242,FB242,FD242,FF242,FH242,FJ242,FL242,FN242,FP242),{1,2,3,4,5,6,7,8}))</f>
        <v>20</v>
      </c>
      <c r="K242" s="135">
        <f>J242-FV242</f>
        <v>0</v>
      </c>
      <c r="L242" s="140" t="str">
        <f>IF(SUMIF(S242:FP242,"&lt;0")&lt;&gt;0,SUMIF(S242:FP242,"&lt;0")*(-1)," ")</f>
        <v xml:space="preserve"> </v>
      </c>
      <c r="M242" s="141">
        <f>T242+V242+X242+Z242+AB242+AD242+AF242+AH242+AJ242+AL242+AN242+AP242+AR242+AT242+AV242+AX242+AZ242+BB242+BD242+BF242+BH242+BJ242+BL242+BN242+BP242+BR242+BT242+BV242+BX242+BZ242+CB242+CD242+CF242+CH242+CJ242+CL242+CN242+CP242+CR242+CT242+CV242+CX242+CZ242+DB242+DD242+DF242+DH242+DJ242+DL242+DN242+DP242+DR242+DT242+DV242+DX242+DZ242+EB242+ED242+EF242+EH242+EJ242+EL242+EN242+EP242+ER242+ET242+EV242+EX242+EZ242+FB242+FD242+FF242+FH242+FJ242+FL242+FN242+FP242</f>
        <v>20</v>
      </c>
      <c r="N242" s="135">
        <f>M242-FY242</f>
        <v>0</v>
      </c>
      <c r="O242" s="136">
        <f>ROUNDUP(COUNTIF(S242:FP242,"&gt; 0")/2,0)</f>
        <v>5</v>
      </c>
      <c r="P242" s="142">
        <f>IF(O242=0,"-",IF(O242-R242&gt;8,J242/(8+R242),J242/O242))</f>
        <v>4</v>
      </c>
      <c r="Q242" s="145">
        <f>IF(OR(M242=0,O242=0),"-",M242/O242)</f>
        <v>4</v>
      </c>
      <c r="R242" s="150">
        <f>+IF(AA242="",0,1)+IF(AO242="",0,1)++IF(BA242="",0,1)+IF(BM242="",0,1)+IF(BQ242="",0,1)</f>
        <v>0</v>
      </c>
      <c r="S242" s="6" t="s">
        <v>572</v>
      </c>
      <c r="T242" s="28">
        <f>IFERROR(VLOOKUP(S242,'Начисление очков 2024'!$AA$4:$AB$69,2,FALSE),0)</f>
        <v>0</v>
      </c>
      <c r="U242" s="32" t="s">
        <v>572</v>
      </c>
      <c r="V242" s="31">
        <f>IFERROR(VLOOKUP(U242,'Начисление очков 2024'!$AA$4:$AB$69,2,FALSE),0)</f>
        <v>0</v>
      </c>
      <c r="W242" s="6" t="s">
        <v>572</v>
      </c>
      <c r="X242" s="28">
        <f>IFERROR(VLOOKUP(W242,'Начисление очков 2024'!$L$4:$M$69,2,FALSE),0)</f>
        <v>0</v>
      </c>
      <c r="Y242" s="32" t="s">
        <v>572</v>
      </c>
      <c r="Z242" s="31">
        <f>IFERROR(VLOOKUP(Y242,'Начисление очков 2024'!$AA$4:$AB$69,2,FALSE),0)</f>
        <v>0</v>
      </c>
      <c r="AA242" s="6" t="s">
        <v>572</v>
      </c>
      <c r="AB242" s="28">
        <f>ROUND(IFERROR(VLOOKUP(AA242,'Начисление очков 2024'!$L$4:$M$69,2,FALSE),0)/4,0)</f>
        <v>0</v>
      </c>
      <c r="AC242" s="32" t="s">
        <v>572</v>
      </c>
      <c r="AD242" s="31">
        <f>IFERROR(VLOOKUP(AC242,'Начисление очков 2024'!$AA$4:$AB$69,2,FALSE),0)</f>
        <v>0</v>
      </c>
      <c r="AE242" s="6" t="s">
        <v>572</v>
      </c>
      <c r="AF242" s="28">
        <f>IFERROR(VLOOKUP(AE242,'Начисление очков 2024'!$AA$4:$AB$69,2,FALSE),0)</f>
        <v>0</v>
      </c>
      <c r="AG242" s="32" t="s">
        <v>572</v>
      </c>
      <c r="AH242" s="31">
        <f>IFERROR(VLOOKUP(AG242,'Начисление очков 2024'!$Q$4:$R$69,2,FALSE),0)</f>
        <v>0</v>
      </c>
      <c r="AI242" s="6">
        <v>24</v>
      </c>
      <c r="AJ242" s="28">
        <f>IFERROR(VLOOKUP(AI242,'Начисление очков 2024'!$AA$4:$AB$69,2,FALSE),0)</f>
        <v>3</v>
      </c>
      <c r="AK242" s="32" t="s">
        <v>572</v>
      </c>
      <c r="AL242" s="31">
        <f>IFERROR(VLOOKUP(AK242,'Начисление очков 2024'!$AA$4:$AB$69,2,FALSE),0)</f>
        <v>0</v>
      </c>
      <c r="AM242" s="6" t="s">
        <v>572</v>
      </c>
      <c r="AN242" s="28">
        <f>IFERROR(VLOOKUP(AM242,'Начисление очков 2023'!$AF$4:$AG$69,2,FALSE),0)</f>
        <v>0</v>
      </c>
      <c r="AO242" s="32" t="s">
        <v>572</v>
      </c>
      <c r="AP242" s="31">
        <f>ROUND(IFERROR(VLOOKUP(AO242,'Начисление очков 2024'!$G$4:$H$69,2,FALSE),0)/4,0)</f>
        <v>0</v>
      </c>
      <c r="AQ242" s="6" t="s">
        <v>572</v>
      </c>
      <c r="AR242" s="28">
        <f>IFERROR(VLOOKUP(AQ242,'Начисление очков 2024'!$AA$4:$AB$69,2,FALSE),0)</f>
        <v>0</v>
      </c>
      <c r="AS242" s="32" t="s">
        <v>572</v>
      </c>
      <c r="AT242" s="31">
        <f>IFERROR(VLOOKUP(AS242,'Начисление очков 2024'!$G$4:$H$69,2,FALSE),0)</f>
        <v>0</v>
      </c>
      <c r="AU242" s="6" t="s">
        <v>572</v>
      </c>
      <c r="AV242" s="28">
        <f>IFERROR(VLOOKUP(AU242,'Начисление очков 2023'!$V$4:$W$69,2,FALSE),0)</f>
        <v>0</v>
      </c>
      <c r="AW242" s="32" t="s">
        <v>572</v>
      </c>
      <c r="AX242" s="31">
        <f>IFERROR(VLOOKUP(AW242,'Начисление очков 2024'!$Q$4:$R$69,2,FALSE),0)</f>
        <v>0</v>
      </c>
      <c r="AY242" s="6" t="s">
        <v>572</v>
      </c>
      <c r="AZ242" s="28">
        <f>IFERROR(VLOOKUP(AY242,'Начисление очков 2024'!$AA$4:$AB$69,2,FALSE),0)</f>
        <v>0</v>
      </c>
      <c r="BA242" s="32" t="s">
        <v>572</v>
      </c>
      <c r="BB242" s="31">
        <f>ROUND(IFERROR(VLOOKUP(BA242,'Начисление очков 2024'!$G$4:$H$69,2,FALSE),0)/4,0)</f>
        <v>0</v>
      </c>
      <c r="BC242" s="6" t="s">
        <v>572</v>
      </c>
      <c r="BD242" s="28">
        <f>IFERROR(VLOOKUP(BC242,'Начисление очков 2023'!$AA$4:$AB$69,2,FALSE),0)</f>
        <v>0</v>
      </c>
      <c r="BE242" s="32" t="s">
        <v>572</v>
      </c>
      <c r="BF242" s="31">
        <f>IFERROR(VLOOKUP(BE242,'Начисление очков 2024'!$G$4:$H$69,2,FALSE),0)</f>
        <v>0</v>
      </c>
      <c r="BG242" s="6" t="s">
        <v>572</v>
      </c>
      <c r="BH242" s="28">
        <f>IFERROR(VLOOKUP(BG242,'Начисление очков 2024'!$Q$4:$R$69,2,FALSE),0)</f>
        <v>0</v>
      </c>
      <c r="BI242" s="32" t="s">
        <v>572</v>
      </c>
      <c r="BJ242" s="31">
        <f>IFERROR(VLOOKUP(BI242,'Начисление очков 2024'!$AA$4:$AB$69,2,FALSE),0)</f>
        <v>0</v>
      </c>
      <c r="BK242" s="6" t="s">
        <v>572</v>
      </c>
      <c r="BL242" s="28">
        <f>IFERROR(VLOOKUP(BK242,'Начисление очков 2023'!$V$4:$W$69,2,FALSE),0)</f>
        <v>0</v>
      </c>
      <c r="BM242" s="32" t="s">
        <v>572</v>
      </c>
      <c r="BN242" s="31">
        <f>ROUND(IFERROR(VLOOKUP(BM242,'Начисление очков 2023'!$L$4:$M$69,2,FALSE),0)/4,0)</f>
        <v>0</v>
      </c>
      <c r="BO242" s="6" t="s">
        <v>572</v>
      </c>
      <c r="BP242" s="28">
        <f>IFERROR(VLOOKUP(BO242,'Начисление очков 2023'!$AA$4:$AB$69,2,FALSE),0)</f>
        <v>0</v>
      </c>
      <c r="BQ242" s="32" t="s">
        <v>572</v>
      </c>
      <c r="BR242" s="31">
        <f>ROUND(IFERROR(VLOOKUP(BQ242,'Начисление очков 2023'!$L$4:$M$69,2,FALSE),0)/4,0)</f>
        <v>0</v>
      </c>
      <c r="BS242" s="6" t="s">
        <v>572</v>
      </c>
      <c r="BT242" s="28">
        <f>IFERROR(VLOOKUP(BS242,'Начисление очков 2023'!$AA$4:$AB$69,2,FALSE),0)</f>
        <v>0</v>
      </c>
      <c r="BU242" s="32" t="s">
        <v>572</v>
      </c>
      <c r="BV242" s="31">
        <f>IFERROR(VLOOKUP(BU242,'Начисление очков 2023'!$L$4:$M$69,2,FALSE),0)</f>
        <v>0</v>
      </c>
      <c r="BW242" s="6" t="s">
        <v>572</v>
      </c>
      <c r="BX242" s="28">
        <f>IFERROR(VLOOKUP(BW242,'Начисление очков 2023'!$AA$4:$AB$69,2,FALSE),0)</f>
        <v>0</v>
      </c>
      <c r="BY242" s="32" t="s">
        <v>572</v>
      </c>
      <c r="BZ242" s="31">
        <f>IFERROR(VLOOKUP(BY242,'Начисление очков 2023'!$AF$4:$AG$69,2,FALSE),0)</f>
        <v>0</v>
      </c>
      <c r="CA242" s="6" t="s">
        <v>572</v>
      </c>
      <c r="CB242" s="28">
        <f>IFERROR(VLOOKUP(CA242,'Начисление очков 2023'!$V$4:$W$69,2,FALSE),0)</f>
        <v>0</v>
      </c>
      <c r="CC242" s="32" t="s">
        <v>572</v>
      </c>
      <c r="CD242" s="31">
        <f>IFERROR(VLOOKUP(CC242,'Начисление очков 2023'!$AA$4:$AB$69,2,FALSE),0)</f>
        <v>0</v>
      </c>
      <c r="CE242" s="47"/>
      <c r="CF242" s="46"/>
      <c r="CG242" s="32">
        <v>16</v>
      </c>
      <c r="CH242" s="31">
        <f>IFERROR(VLOOKUP(CG242,'Начисление очков 2023'!$AA$4:$AB$69,2,FALSE),0)</f>
        <v>7</v>
      </c>
      <c r="CI242" s="6" t="s">
        <v>572</v>
      </c>
      <c r="CJ242" s="28">
        <f>IFERROR(VLOOKUP(CI242,'Начисление очков 2023_1'!$B$4:$C$117,2,FALSE),0)</f>
        <v>0</v>
      </c>
      <c r="CK242" s="32" t="s">
        <v>572</v>
      </c>
      <c r="CL242" s="31">
        <f>IFERROR(VLOOKUP(CK242,'Начисление очков 2023'!$V$4:$W$69,2,FALSE),0)</f>
        <v>0</v>
      </c>
      <c r="CM242" s="6" t="s">
        <v>572</v>
      </c>
      <c r="CN242" s="28">
        <f>IFERROR(VLOOKUP(CM242,'Начисление очков 2023'!$AF$4:$AG$69,2,FALSE),0)</f>
        <v>0</v>
      </c>
      <c r="CO242" s="32" t="s">
        <v>572</v>
      </c>
      <c r="CP242" s="31">
        <f>IFERROR(VLOOKUP(CO242,'Начисление очков 2023'!$G$4:$H$69,2,FALSE),0)</f>
        <v>0</v>
      </c>
      <c r="CQ242" s="6" t="s">
        <v>572</v>
      </c>
      <c r="CR242" s="28">
        <f>IFERROR(VLOOKUP(CQ242,'Начисление очков 2023'!$AA$4:$AB$69,2,FALSE),0)</f>
        <v>0</v>
      </c>
      <c r="CS242" s="32" t="s">
        <v>572</v>
      </c>
      <c r="CT242" s="31">
        <f>IFERROR(VLOOKUP(CS242,'Начисление очков 2023'!$Q$4:$R$69,2,FALSE),0)</f>
        <v>0</v>
      </c>
      <c r="CU242" s="6" t="s">
        <v>572</v>
      </c>
      <c r="CV242" s="28">
        <f>IFERROR(VLOOKUP(CU242,'Начисление очков 2023'!$AF$4:$AG$69,2,FALSE),0)</f>
        <v>0</v>
      </c>
      <c r="CW242" s="32">
        <v>24</v>
      </c>
      <c r="CX242" s="31">
        <f>IFERROR(VLOOKUP(CW242,'Начисление очков 2023'!$AA$4:$AB$69,2,FALSE),0)</f>
        <v>3</v>
      </c>
      <c r="CY242" s="6" t="s">
        <v>572</v>
      </c>
      <c r="CZ242" s="28">
        <f>IFERROR(VLOOKUP(CY242,'Начисление очков 2023'!$AA$4:$AB$69,2,FALSE),0)</f>
        <v>0</v>
      </c>
      <c r="DA242" s="32" t="s">
        <v>572</v>
      </c>
      <c r="DB242" s="31">
        <f>IFERROR(VLOOKUP(DA242,'Начисление очков 2023'!$L$4:$M$69,2,FALSE),0)</f>
        <v>0</v>
      </c>
      <c r="DC242" s="6" t="s">
        <v>572</v>
      </c>
      <c r="DD242" s="28">
        <f>IFERROR(VLOOKUP(DC242,'Начисление очков 2023'!$L$4:$M$69,2,FALSE),0)</f>
        <v>0</v>
      </c>
      <c r="DE242" s="32" t="s">
        <v>572</v>
      </c>
      <c r="DF242" s="31">
        <f>IFERROR(VLOOKUP(DE242,'Начисление очков 2023'!$G$4:$H$69,2,FALSE),0)</f>
        <v>0</v>
      </c>
      <c r="DG242" s="6" t="s">
        <v>572</v>
      </c>
      <c r="DH242" s="28">
        <f>IFERROR(VLOOKUP(DG242,'Начисление очков 2023'!$AA$4:$AB$69,2,FALSE),0)</f>
        <v>0</v>
      </c>
      <c r="DI242" s="32" t="s">
        <v>572</v>
      </c>
      <c r="DJ242" s="31">
        <f>IFERROR(VLOOKUP(DI242,'Начисление очков 2023'!$AF$4:$AG$69,2,FALSE),0)</f>
        <v>0</v>
      </c>
      <c r="DK242" s="6" t="s">
        <v>572</v>
      </c>
      <c r="DL242" s="28">
        <f>IFERROR(VLOOKUP(DK242,'Начисление очков 2023'!$V$4:$W$69,2,FALSE),0)</f>
        <v>0</v>
      </c>
      <c r="DM242" s="32" t="s">
        <v>572</v>
      </c>
      <c r="DN242" s="31">
        <f>IFERROR(VLOOKUP(DM242,'Начисление очков 2023'!$Q$4:$R$69,2,FALSE),0)</f>
        <v>0</v>
      </c>
      <c r="DO242" s="6" t="s">
        <v>572</v>
      </c>
      <c r="DP242" s="28">
        <f>IFERROR(VLOOKUP(DO242,'Начисление очков 2023'!$AA$4:$AB$69,2,FALSE),0)</f>
        <v>0</v>
      </c>
      <c r="DQ242" s="32" t="s">
        <v>572</v>
      </c>
      <c r="DR242" s="31">
        <f>IFERROR(VLOOKUP(DQ242,'Начисление очков 2023'!$AA$4:$AB$69,2,FALSE),0)</f>
        <v>0</v>
      </c>
      <c r="DS242" s="6" t="s">
        <v>572</v>
      </c>
      <c r="DT242" s="28">
        <f>IFERROR(VLOOKUP(DS242,'Начисление очков 2023'!$AA$4:$AB$69,2,FALSE),0)</f>
        <v>0</v>
      </c>
      <c r="DU242" s="32" t="s">
        <v>572</v>
      </c>
      <c r="DV242" s="31">
        <f>IFERROR(VLOOKUP(DU242,'Начисление очков 2023'!$AF$4:$AG$69,2,FALSE),0)</f>
        <v>0</v>
      </c>
      <c r="DW242" s="6" t="s">
        <v>572</v>
      </c>
      <c r="DX242" s="28">
        <f>IFERROR(VLOOKUP(DW242,'Начисление очков 2023'!$AA$4:$AB$69,2,FALSE),0)</f>
        <v>0</v>
      </c>
      <c r="DY242" s="32" t="s">
        <v>572</v>
      </c>
      <c r="DZ242" s="31">
        <f>IFERROR(VLOOKUP(DY242,'Начисление очков 2023'!$B$4:$C$69,2,FALSE),0)</f>
        <v>0</v>
      </c>
      <c r="EA242" s="6">
        <v>32</v>
      </c>
      <c r="EB242" s="28">
        <f>IFERROR(VLOOKUP(EA242,'Начисление очков 2023'!$AA$4:$AB$69,2,FALSE),0)</f>
        <v>2</v>
      </c>
      <c r="EC242" s="32" t="s">
        <v>572</v>
      </c>
      <c r="ED242" s="31">
        <f>IFERROR(VLOOKUP(EC242,'Начисление очков 2023'!$V$4:$W$69,2,FALSE),0)</f>
        <v>0</v>
      </c>
      <c r="EE242" s="6" t="s">
        <v>572</v>
      </c>
      <c r="EF242" s="28">
        <f>IFERROR(VLOOKUP(EE242,'Начисление очков 2023'!$AA$4:$AB$69,2,FALSE),0)</f>
        <v>0</v>
      </c>
      <c r="EG242" s="32" t="s">
        <v>572</v>
      </c>
      <c r="EH242" s="31">
        <f>IFERROR(VLOOKUP(EG242,'Начисление очков 2023'!$AA$4:$AB$69,2,FALSE),0)</f>
        <v>0</v>
      </c>
      <c r="EI242" s="6" t="s">
        <v>572</v>
      </c>
      <c r="EJ242" s="28">
        <f>IFERROR(VLOOKUP(EI242,'Начисление очков 2023'!$G$4:$H$69,2,FALSE),0)</f>
        <v>0</v>
      </c>
      <c r="EK242" s="32">
        <v>32</v>
      </c>
      <c r="EL242" s="31">
        <f>IFERROR(VLOOKUP(EK242,'Начисление очков 2023'!$V$4:$W$69,2,FALSE),0)</f>
        <v>5</v>
      </c>
      <c r="EM242" s="6" t="s">
        <v>572</v>
      </c>
      <c r="EN242" s="28">
        <f>IFERROR(VLOOKUP(EM242,'Начисление очков 2023'!$B$4:$C$101,2,FALSE),0)</f>
        <v>0</v>
      </c>
      <c r="EO242" s="32" t="s">
        <v>572</v>
      </c>
      <c r="EP242" s="31">
        <f>IFERROR(VLOOKUP(EO242,'Начисление очков 2023'!$AA$4:$AB$69,2,FALSE),0)</f>
        <v>0</v>
      </c>
      <c r="EQ242" s="6" t="s">
        <v>572</v>
      </c>
      <c r="ER242" s="28">
        <f>IFERROR(VLOOKUP(EQ242,'Начисление очков 2023'!$AF$4:$AG$69,2,FALSE),0)</f>
        <v>0</v>
      </c>
      <c r="ES242" s="32" t="s">
        <v>572</v>
      </c>
      <c r="ET242" s="31">
        <f>IFERROR(VLOOKUP(ES242,'Начисление очков 2023'!$B$4:$C$101,2,FALSE),0)</f>
        <v>0</v>
      </c>
      <c r="EU242" s="6" t="s">
        <v>572</v>
      </c>
      <c r="EV242" s="28">
        <f>IFERROR(VLOOKUP(EU242,'Начисление очков 2023'!$G$4:$H$69,2,FALSE),0)</f>
        <v>0</v>
      </c>
      <c r="EW242" s="32" t="s">
        <v>572</v>
      </c>
      <c r="EX242" s="31">
        <f>IFERROR(VLOOKUP(EW242,'Начисление очков 2023'!$AA$4:$AB$69,2,FALSE),0)</f>
        <v>0</v>
      </c>
      <c r="EY242" s="6"/>
      <c r="EZ242" s="28">
        <f>IFERROR(VLOOKUP(EY242,'Начисление очков 2023'!$AA$4:$AB$69,2,FALSE),0)</f>
        <v>0</v>
      </c>
      <c r="FA242" s="32" t="s">
        <v>572</v>
      </c>
      <c r="FB242" s="31">
        <f>IFERROR(VLOOKUP(FA242,'Начисление очков 2023'!$L$4:$M$69,2,FALSE),0)</f>
        <v>0</v>
      </c>
      <c r="FC242" s="6" t="s">
        <v>572</v>
      </c>
      <c r="FD242" s="28">
        <f>IFERROR(VLOOKUP(FC242,'Начисление очков 2023'!$AF$4:$AG$69,2,FALSE),0)</f>
        <v>0</v>
      </c>
      <c r="FE242" s="32" t="s">
        <v>572</v>
      </c>
      <c r="FF242" s="31">
        <f>IFERROR(VLOOKUP(FE242,'Начисление очков 2023'!$AA$4:$AB$69,2,FALSE),0)</f>
        <v>0</v>
      </c>
      <c r="FG242" s="6" t="s">
        <v>572</v>
      </c>
      <c r="FH242" s="28">
        <f>IFERROR(VLOOKUP(FG242,'Начисление очков 2023'!$G$4:$H$69,2,FALSE),0)</f>
        <v>0</v>
      </c>
      <c r="FI242" s="32" t="s">
        <v>572</v>
      </c>
      <c r="FJ242" s="31">
        <f>IFERROR(VLOOKUP(FI242,'Начисление очков 2023'!$AA$4:$AB$69,2,FALSE),0)</f>
        <v>0</v>
      </c>
      <c r="FK242" s="6" t="s">
        <v>572</v>
      </c>
      <c r="FL242" s="28">
        <f>IFERROR(VLOOKUP(FK242,'Начисление очков 2023'!$AA$4:$AB$69,2,FALSE),0)</f>
        <v>0</v>
      </c>
      <c r="FM242" s="32" t="s">
        <v>572</v>
      </c>
      <c r="FN242" s="31">
        <f>IFERROR(VLOOKUP(FM242,'Начисление очков 2023'!$AA$4:$AB$69,2,FALSE),0)</f>
        <v>0</v>
      </c>
      <c r="FO242" s="6" t="s">
        <v>572</v>
      </c>
      <c r="FP242" s="28">
        <f>IFERROR(VLOOKUP(FO242,'Начисление очков 2023'!$AF$4:$AG$69,2,FALSE),0)</f>
        <v>0</v>
      </c>
      <c r="FQ242" s="109">
        <v>232</v>
      </c>
      <c r="FR242" s="110">
        <v>1</v>
      </c>
      <c r="FS242" s="110"/>
      <c r="FT242" s="109">
        <v>3</v>
      </c>
      <c r="FU242" s="111"/>
      <c r="FV242" s="108">
        <v>20</v>
      </c>
      <c r="FW242" s="106">
        <v>0</v>
      </c>
      <c r="FX242" s="107" t="s">
        <v>563</v>
      </c>
      <c r="FY242" s="108">
        <v>20</v>
      </c>
      <c r="FZ242" s="127" t="s">
        <v>572</v>
      </c>
      <c r="GA242" s="121">
        <f>IFERROR(VLOOKUP(FZ242,'Начисление очков 2023'!$AA$4:$AB$69,2,FALSE),0)</f>
        <v>0</v>
      </c>
    </row>
    <row r="243" spans="1:183" ht="15.95" customHeight="1" x14ac:dyDescent="0.25">
      <c r="A243" s="1"/>
      <c r="B243" s="6" t="str">
        <f>IFERROR(INDEX('Ласт турнир'!$A$1:$A$96,MATCH($D243,'Ласт турнир'!$B$1:$B$96,0)),"")</f>
        <v/>
      </c>
      <c r="C243" s="1"/>
      <c r="D243" s="39" t="s">
        <v>533</v>
      </c>
      <c r="E243" s="40">
        <f>E242+1</f>
        <v>234</v>
      </c>
      <c r="F243" s="59">
        <f>IF(FQ243=0," ",IF(FQ243-E243=0," ",FQ243-E243))</f>
        <v>-1</v>
      </c>
      <c r="G243" s="44"/>
      <c r="H243" s="54">
        <v>3</v>
      </c>
      <c r="I243" s="134"/>
      <c r="J243" s="139">
        <f>AB243+AP243+BB243+BN243+BR243+SUMPRODUCT(LARGE((T243,V243,X243,Z243,AD243,AF243,AH243,AJ243,AL243,AN243,AR243,AT243,AV243,AX243,AZ243,BD243,BF243,BH243,BJ243,BL243,BP243,BT243,BV243,BX243,BZ243,CB243,CD243,CF243,CH243,CJ243,CL243,CN243,CP243,CR243,CT243,CV243,CX243,CZ243,DB243,DD243,DF243,DH243,DJ243,DL243,DN243,DP243,DR243,DT243,DV243,DX243,DZ243,EB243,ED243,EF243,EH243,EJ243,EL243,EN243,EP243,ER243,ET243,EV243,EX243,EZ243,FB243,FD243,FF243,FH243,FJ243,FL243,FN243,FP243),{1,2,3,4,5,6,7,8}))</f>
        <v>20</v>
      </c>
      <c r="K243" s="135">
        <f>J243-FV243</f>
        <v>0</v>
      </c>
      <c r="L243" s="140" t="str">
        <f>IF(SUMIF(S243:FP243,"&lt;0")&lt;&gt;0,SUMIF(S243:FP243,"&lt;0")*(-1)," ")</f>
        <v xml:space="preserve"> </v>
      </c>
      <c r="M243" s="141">
        <f>T243+V243+X243+Z243+AB243+AD243+AF243+AH243+AJ243+AL243+AN243+AP243+AR243+AT243+AV243+AX243+AZ243+BB243+BD243+BF243+BH243+BJ243+BL243+BN243+BP243+BR243+BT243+BV243+BX243+BZ243+CB243+CD243+CF243+CH243+CJ243+CL243+CN243+CP243+CR243+CT243+CV243+CX243+CZ243+DB243+DD243+DF243+DH243+DJ243+DL243+DN243+DP243+DR243+DT243+DV243+DX243+DZ243+EB243+ED243+EF243+EH243+EJ243+EL243+EN243+EP243+ER243+ET243+EV243+EX243+EZ243+FB243+FD243+FF243+FH243+FJ243+FL243+FN243+FP243</f>
        <v>20</v>
      </c>
      <c r="N243" s="135">
        <f>M243-FY243</f>
        <v>0</v>
      </c>
      <c r="O243" s="136">
        <f>ROUNDUP(COUNTIF(S243:FP243,"&gt; 0")/2,0)</f>
        <v>5</v>
      </c>
      <c r="P243" s="142">
        <f>IF(O243=0,"-",IF(O243-R243&gt;8,J243/(8+R243),J243/O243))</f>
        <v>4</v>
      </c>
      <c r="Q243" s="145">
        <f>IF(OR(M243=0,O243=0),"-",M243/O243)</f>
        <v>4</v>
      </c>
      <c r="R243" s="150">
        <f>+IF(AA243="",0,1)+IF(AO243="",0,1)++IF(BA243="",0,1)+IF(BM243="",0,1)+IF(BQ243="",0,1)</f>
        <v>0</v>
      </c>
      <c r="S243" s="6" t="s">
        <v>572</v>
      </c>
      <c r="T243" s="28">
        <f>IFERROR(VLOOKUP(S243,'Начисление очков 2024'!$AA$4:$AB$69,2,FALSE),0)</f>
        <v>0</v>
      </c>
      <c r="U243" s="32">
        <v>32</v>
      </c>
      <c r="V243" s="31">
        <f>IFERROR(VLOOKUP(U243,'Начисление очков 2024'!$AA$4:$AB$69,2,FALSE),0)</f>
        <v>2</v>
      </c>
      <c r="W243" s="6" t="s">
        <v>572</v>
      </c>
      <c r="X243" s="28">
        <f>IFERROR(VLOOKUP(W243,'Начисление очков 2024'!$L$4:$M$69,2,FALSE),0)</f>
        <v>0</v>
      </c>
      <c r="Y243" s="32" t="s">
        <v>572</v>
      </c>
      <c r="Z243" s="31">
        <f>IFERROR(VLOOKUP(Y243,'Начисление очков 2024'!$AA$4:$AB$69,2,FALSE),0)</f>
        <v>0</v>
      </c>
      <c r="AA243" s="6" t="s">
        <v>572</v>
      </c>
      <c r="AB243" s="28">
        <f>ROUND(IFERROR(VLOOKUP(AA243,'Начисление очков 2024'!$L$4:$M$69,2,FALSE),0)/4,0)</f>
        <v>0</v>
      </c>
      <c r="AC243" s="32" t="s">
        <v>572</v>
      </c>
      <c r="AD243" s="31">
        <f>IFERROR(VLOOKUP(AC243,'Начисление очков 2024'!$AA$4:$AB$69,2,FALSE),0)</f>
        <v>0</v>
      </c>
      <c r="AE243" s="6" t="s">
        <v>572</v>
      </c>
      <c r="AF243" s="28">
        <f>IFERROR(VLOOKUP(AE243,'Начисление очков 2024'!$AA$4:$AB$69,2,FALSE),0)</f>
        <v>0</v>
      </c>
      <c r="AG243" s="32" t="s">
        <v>572</v>
      </c>
      <c r="AH243" s="31">
        <f>IFERROR(VLOOKUP(AG243,'Начисление очков 2024'!$Q$4:$R$69,2,FALSE),0)</f>
        <v>0</v>
      </c>
      <c r="AI243" s="6" t="s">
        <v>572</v>
      </c>
      <c r="AJ243" s="28">
        <f>IFERROR(VLOOKUP(AI243,'Начисление очков 2024'!$AA$4:$AB$69,2,FALSE),0)</f>
        <v>0</v>
      </c>
      <c r="AK243" s="32" t="s">
        <v>572</v>
      </c>
      <c r="AL243" s="31">
        <f>IFERROR(VLOOKUP(AK243,'Начисление очков 2024'!$AA$4:$AB$69,2,FALSE),0)</f>
        <v>0</v>
      </c>
      <c r="AM243" s="6">
        <v>20</v>
      </c>
      <c r="AN243" s="28">
        <f>IFERROR(VLOOKUP(AM243,'Начисление очков 2023'!$AF$4:$AG$69,2,FALSE),0)</f>
        <v>2</v>
      </c>
      <c r="AO243" s="32" t="s">
        <v>572</v>
      </c>
      <c r="AP243" s="31">
        <f>ROUND(IFERROR(VLOOKUP(AO243,'Начисление очков 2024'!$G$4:$H$69,2,FALSE),0)/4,0)</f>
        <v>0</v>
      </c>
      <c r="AQ243" s="6" t="s">
        <v>572</v>
      </c>
      <c r="AR243" s="28">
        <f>IFERROR(VLOOKUP(AQ243,'Начисление очков 2024'!$AA$4:$AB$69,2,FALSE),0)</f>
        <v>0</v>
      </c>
      <c r="AS243" s="32" t="s">
        <v>572</v>
      </c>
      <c r="AT243" s="31">
        <f>IFERROR(VLOOKUP(AS243,'Начисление очков 2024'!$G$4:$H$69,2,FALSE),0)</f>
        <v>0</v>
      </c>
      <c r="AU243" s="6" t="s">
        <v>572</v>
      </c>
      <c r="AV243" s="28">
        <f>IFERROR(VLOOKUP(AU243,'Начисление очков 2023'!$V$4:$W$69,2,FALSE),0)</f>
        <v>0</v>
      </c>
      <c r="AW243" s="32" t="s">
        <v>572</v>
      </c>
      <c r="AX243" s="31">
        <f>IFERROR(VLOOKUP(AW243,'Начисление очков 2024'!$Q$4:$R$69,2,FALSE),0)</f>
        <v>0</v>
      </c>
      <c r="AY243" s="6" t="s">
        <v>572</v>
      </c>
      <c r="AZ243" s="28">
        <f>IFERROR(VLOOKUP(AY243,'Начисление очков 2024'!$AA$4:$AB$69,2,FALSE),0)</f>
        <v>0</v>
      </c>
      <c r="BA243" s="32" t="s">
        <v>572</v>
      </c>
      <c r="BB243" s="31">
        <f>ROUND(IFERROR(VLOOKUP(BA243,'Начисление очков 2024'!$G$4:$H$69,2,FALSE),0)/4,0)</f>
        <v>0</v>
      </c>
      <c r="BC243" s="6" t="s">
        <v>572</v>
      </c>
      <c r="BD243" s="28">
        <f>IFERROR(VLOOKUP(BC243,'Начисление очков 2023'!$AA$4:$AB$69,2,FALSE),0)</f>
        <v>0</v>
      </c>
      <c r="BE243" s="32" t="s">
        <v>572</v>
      </c>
      <c r="BF243" s="31">
        <f>IFERROR(VLOOKUP(BE243,'Начисление очков 2024'!$G$4:$H$69,2,FALSE),0)</f>
        <v>0</v>
      </c>
      <c r="BG243" s="6" t="s">
        <v>572</v>
      </c>
      <c r="BH243" s="28">
        <f>IFERROR(VLOOKUP(BG243,'Начисление очков 2024'!$Q$4:$R$69,2,FALSE),0)</f>
        <v>0</v>
      </c>
      <c r="BI243" s="32" t="s">
        <v>572</v>
      </c>
      <c r="BJ243" s="31">
        <f>IFERROR(VLOOKUP(BI243,'Начисление очков 2024'!$AA$4:$AB$69,2,FALSE),0)</f>
        <v>0</v>
      </c>
      <c r="BK243" s="6" t="s">
        <v>572</v>
      </c>
      <c r="BL243" s="28">
        <f>IFERROR(VLOOKUP(BK243,'Начисление очков 2023'!$V$4:$W$69,2,FALSE),0)</f>
        <v>0</v>
      </c>
      <c r="BM243" s="32" t="s">
        <v>572</v>
      </c>
      <c r="BN243" s="31">
        <f>ROUND(IFERROR(VLOOKUP(BM243,'Начисление очков 2023'!$L$4:$M$69,2,FALSE),0)/4,0)</f>
        <v>0</v>
      </c>
      <c r="BO243" s="6" t="s">
        <v>572</v>
      </c>
      <c r="BP243" s="28">
        <f>IFERROR(VLOOKUP(BO243,'Начисление очков 2023'!$AA$4:$AB$69,2,FALSE),0)</f>
        <v>0</v>
      </c>
      <c r="BQ243" s="32" t="s">
        <v>572</v>
      </c>
      <c r="BR243" s="31">
        <f>ROUND(IFERROR(VLOOKUP(BQ243,'Начисление очков 2023'!$L$4:$M$69,2,FALSE),0)/4,0)</f>
        <v>0</v>
      </c>
      <c r="BS243" s="6" t="s">
        <v>572</v>
      </c>
      <c r="BT243" s="28">
        <f>IFERROR(VLOOKUP(BS243,'Начисление очков 2023'!$AA$4:$AB$69,2,FALSE),0)</f>
        <v>0</v>
      </c>
      <c r="BU243" s="32" t="s">
        <v>572</v>
      </c>
      <c r="BV243" s="31">
        <f>IFERROR(VLOOKUP(BU243,'Начисление очков 2023'!$L$4:$M$69,2,FALSE),0)</f>
        <v>0</v>
      </c>
      <c r="BW243" s="6" t="s">
        <v>572</v>
      </c>
      <c r="BX243" s="28">
        <f>IFERROR(VLOOKUP(BW243,'Начисление очков 2023'!$AA$4:$AB$69,2,FALSE),0)</f>
        <v>0</v>
      </c>
      <c r="BY243" s="32">
        <v>16</v>
      </c>
      <c r="BZ243" s="31">
        <f>IFERROR(VLOOKUP(BY243,'Начисление очков 2023'!$AF$4:$AG$69,2,FALSE),0)</f>
        <v>4</v>
      </c>
      <c r="CA243" s="6" t="s">
        <v>572</v>
      </c>
      <c r="CB243" s="28">
        <f>IFERROR(VLOOKUP(CA243,'Начисление очков 2023'!$V$4:$W$69,2,FALSE),0)</f>
        <v>0</v>
      </c>
      <c r="CC243" s="32" t="s">
        <v>572</v>
      </c>
      <c r="CD243" s="31">
        <f>IFERROR(VLOOKUP(CC243,'Начисление очков 2023'!$AA$4:$AB$69,2,FALSE),0)</f>
        <v>0</v>
      </c>
      <c r="CE243" s="47"/>
      <c r="CF243" s="46"/>
      <c r="CG243" s="32">
        <v>9</v>
      </c>
      <c r="CH243" s="31">
        <f>IFERROR(VLOOKUP(CG243,'Начисление очков 2023'!$AA$4:$AB$69,2,FALSE),0)</f>
        <v>10</v>
      </c>
      <c r="CI243" s="6" t="s">
        <v>572</v>
      </c>
      <c r="CJ243" s="28">
        <f>IFERROR(VLOOKUP(CI243,'Начисление очков 2023_1'!$B$4:$C$117,2,FALSE),0)</f>
        <v>0</v>
      </c>
      <c r="CK243" s="32" t="s">
        <v>572</v>
      </c>
      <c r="CL243" s="31">
        <f>IFERROR(VLOOKUP(CK243,'Начисление очков 2023'!$V$4:$W$69,2,FALSE),0)</f>
        <v>0</v>
      </c>
      <c r="CM243" s="6" t="s">
        <v>572</v>
      </c>
      <c r="CN243" s="28">
        <f>IFERROR(VLOOKUP(CM243,'Начисление очков 2023'!$AF$4:$AG$69,2,FALSE),0)</f>
        <v>0</v>
      </c>
      <c r="CO243" s="32" t="s">
        <v>572</v>
      </c>
      <c r="CP243" s="31">
        <f>IFERROR(VLOOKUP(CO243,'Начисление очков 2023'!$G$4:$H$69,2,FALSE),0)</f>
        <v>0</v>
      </c>
      <c r="CQ243" s="6" t="s">
        <v>572</v>
      </c>
      <c r="CR243" s="28">
        <f>IFERROR(VLOOKUP(CQ243,'Начисление очков 2023'!$AA$4:$AB$69,2,FALSE),0)</f>
        <v>0</v>
      </c>
      <c r="CS243" s="32" t="s">
        <v>572</v>
      </c>
      <c r="CT243" s="31">
        <f>IFERROR(VLOOKUP(CS243,'Начисление очков 2023'!$Q$4:$R$69,2,FALSE),0)</f>
        <v>0</v>
      </c>
      <c r="CU243" s="6" t="s">
        <v>572</v>
      </c>
      <c r="CV243" s="28">
        <f>IFERROR(VLOOKUP(CU243,'Начисление очков 2023'!$AF$4:$AG$69,2,FALSE),0)</f>
        <v>0</v>
      </c>
      <c r="CW243" s="32" t="s">
        <v>572</v>
      </c>
      <c r="CX243" s="31">
        <f>IFERROR(VLOOKUP(CW243,'Начисление очков 2023'!$AA$4:$AB$69,2,FALSE),0)</f>
        <v>0</v>
      </c>
      <c r="CY243" s="6" t="s">
        <v>572</v>
      </c>
      <c r="CZ243" s="28">
        <f>IFERROR(VLOOKUP(CY243,'Начисление очков 2023'!$AA$4:$AB$69,2,FALSE),0)</f>
        <v>0</v>
      </c>
      <c r="DA243" s="32" t="s">
        <v>572</v>
      </c>
      <c r="DB243" s="31">
        <f>IFERROR(VLOOKUP(DA243,'Начисление очков 2023'!$L$4:$M$69,2,FALSE),0)</f>
        <v>0</v>
      </c>
      <c r="DC243" s="6" t="s">
        <v>572</v>
      </c>
      <c r="DD243" s="28">
        <f>IFERROR(VLOOKUP(DC243,'Начисление очков 2023'!$L$4:$M$69,2,FALSE),0)</f>
        <v>0</v>
      </c>
      <c r="DE243" s="32" t="s">
        <v>572</v>
      </c>
      <c r="DF243" s="31">
        <f>IFERROR(VLOOKUP(DE243,'Начисление очков 2023'!$G$4:$H$69,2,FALSE),0)</f>
        <v>0</v>
      </c>
      <c r="DG243" s="6" t="s">
        <v>572</v>
      </c>
      <c r="DH243" s="28">
        <f>IFERROR(VLOOKUP(DG243,'Начисление очков 2023'!$AA$4:$AB$69,2,FALSE),0)</f>
        <v>0</v>
      </c>
      <c r="DI243" s="32" t="s">
        <v>572</v>
      </c>
      <c r="DJ243" s="31">
        <f>IFERROR(VLOOKUP(DI243,'Начисление очков 2023'!$AF$4:$AG$69,2,FALSE),0)</f>
        <v>0</v>
      </c>
      <c r="DK243" s="6" t="s">
        <v>572</v>
      </c>
      <c r="DL243" s="28">
        <f>IFERROR(VLOOKUP(DK243,'Начисление очков 2023'!$V$4:$W$69,2,FALSE),0)</f>
        <v>0</v>
      </c>
      <c r="DM243" s="32" t="s">
        <v>572</v>
      </c>
      <c r="DN243" s="31">
        <f>IFERROR(VLOOKUP(DM243,'Начисление очков 2023'!$Q$4:$R$69,2,FALSE),0)</f>
        <v>0</v>
      </c>
      <c r="DO243" s="6" t="s">
        <v>572</v>
      </c>
      <c r="DP243" s="28">
        <f>IFERROR(VLOOKUP(DO243,'Начисление очков 2023'!$AA$4:$AB$69,2,FALSE),0)</f>
        <v>0</v>
      </c>
      <c r="DQ243" s="32" t="s">
        <v>572</v>
      </c>
      <c r="DR243" s="31">
        <f>IFERROR(VLOOKUP(DQ243,'Начисление очков 2023'!$AA$4:$AB$69,2,FALSE),0)</f>
        <v>0</v>
      </c>
      <c r="DS243" s="6" t="s">
        <v>572</v>
      </c>
      <c r="DT243" s="28">
        <f>IFERROR(VLOOKUP(DS243,'Начисление очков 2023'!$AA$4:$AB$69,2,FALSE),0)</f>
        <v>0</v>
      </c>
      <c r="DU243" s="32">
        <v>20</v>
      </c>
      <c r="DV243" s="31">
        <f>IFERROR(VLOOKUP(DU243,'Начисление очков 2023'!$AF$4:$AG$69,2,FALSE),0)</f>
        <v>2</v>
      </c>
      <c r="DW243" s="6" t="s">
        <v>572</v>
      </c>
      <c r="DX243" s="28">
        <f>IFERROR(VLOOKUP(DW243,'Начисление очков 2023'!$AA$4:$AB$69,2,FALSE),0)</f>
        <v>0</v>
      </c>
      <c r="DY243" s="32" t="s">
        <v>572</v>
      </c>
      <c r="DZ243" s="31">
        <f>IFERROR(VLOOKUP(DY243,'Начисление очков 2023'!$B$4:$C$69,2,FALSE),0)</f>
        <v>0</v>
      </c>
      <c r="EA243" s="6" t="s">
        <v>572</v>
      </c>
      <c r="EB243" s="28">
        <f>IFERROR(VLOOKUP(EA243,'Начисление очков 2023'!$AA$4:$AB$69,2,FALSE),0)</f>
        <v>0</v>
      </c>
      <c r="EC243" s="32" t="s">
        <v>572</v>
      </c>
      <c r="ED243" s="31">
        <f>IFERROR(VLOOKUP(EC243,'Начисление очков 2023'!$V$4:$W$69,2,FALSE),0)</f>
        <v>0</v>
      </c>
      <c r="EE243" s="6" t="s">
        <v>572</v>
      </c>
      <c r="EF243" s="28">
        <f>IFERROR(VLOOKUP(EE243,'Начисление очков 2023'!$AA$4:$AB$69,2,FALSE),0)</f>
        <v>0</v>
      </c>
      <c r="EG243" s="32" t="s">
        <v>572</v>
      </c>
      <c r="EH243" s="31">
        <f>IFERROR(VLOOKUP(EG243,'Начисление очков 2023'!$AA$4:$AB$69,2,FALSE),0)</f>
        <v>0</v>
      </c>
      <c r="EI243" s="6" t="s">
        <v>572</v>
      </c>
      <c r="EJ243" s="28">
        <f>IFERROR(VLOOKUP(EI243,'Начисление очков 2023'!$G$4:$H$69,2,FALSE),0)</f>
        <v>0</v>
      </c>
      <c r="EK243" s="32" t="s">
        <v>572</v>
      </c>
      <c r="EL243" s="31">
        <f>IFERROR(VLOOKUP(EK243,'Начисление очков 2023'!$V$4:$W$69,2,FALSE),0)</f>
        <v>0</v>
      </c>
      <c r="EM243" s="6" t="s">
        <v>572</v>
      </c>
      <c r="EN243" s="28">
        <f>IFERROR(VLOOKUP(EM243,'Начисление очков 2023'!$B$4:$C$101,2,FALSE),0)</f>
        <v>0</v>
      </c>
      <c r="EO243" s="32" t="s">
        <v>572</v>
      </c>
      <c r="EP243" s="31">
        <f>IFERROR(VLOOKUP(EO243,'Начисление очков 2023'!$AA$4:$AB$69,2,FALSE),0)</f>
        <v>0</v>
      </c>
      <c r="EQ243" s="6" t="s">
        <v>572</v>
      </c>
      <c r="ER243" s="28">
        <f>IFERROR(VLOOKUP(EQ243,'Начисление очков 2023'!$AF$4:$AG$69,2,FALSE),0)</f>
        <v>0</v>
      </c>
      <c r="ES243" s="32" t="s">
        <v>572</v>
      </c>
      <c r="ET243" s="31">
        <f>IFERROR(VLOOKUP(ES243,'Начисление очков 2023'!$B$4:$C$101,2,FALSE),0)</f>
        <v>0</v>
      </c>
      <c r="EU243" s="6" t="s">
        <v>572</v>
      </c>
      <c r="EV243" s="28">
        <f>IFERROR(VLOOKUP(EU243,'Начисление очков 2023'!$G$4:$H$69,2,FALSE),0)</f>
        <v>0</v>
      </c>
      <c r="EW243" s="32" t="s">
        <v>572</v>
      </c>
      <c r="EX243" s="31">
        <f>IFERROR(VLOOKUP(EW243,'Начисление очков 2023'!$AA$4:$AB$69,2,FALSE),0)</f>
        <v>0</v>
      </c>
      <c r="EY243" s="6" t="s">
        <v>572</v>
      </c>
      <c r="EZ243" s="28">
        <f>IFERROR(VLOOKUP(EY243,'Начисление очков 2023'!$AA$4:$AB$69,2,FALSE),0)</f>
        <v>0</v>
      </c>
      <c r="FA243" s="32" t="s">
        <v>572</v>
      </c>
      <c r="FB243" s="31">
        <f>IFERROR(VLOOKUP(FA243,'Начисление очков 2023'!$L$4:$M$69,2,FALSE),0)</f>
        <v>0</v>
      </c>
      <c r="FC243" s="6" t="s">
        <v>572</v>
      </c>
      <c r="FD243" s="28">
        <f>IFERROR(VLOOKUP(FC243,'Начисление очков 2023'!$AF$4:$AG$69,2,FALSE),0)</f>
        <v>0</v>
      </c>
      <c r="FE243" s="32" t="s">
        <v>572</v>
      </c>
      <c r="FF243" s="31">
        <f>IFERROR(VLOOKUP(FE243,'Начисление очков 2023'!$AA$4:$AB$69,2,FALSE),0)</f>
        <v>0</v>
      </c>
      <c r="FG243" s="6" t="s">
        <v>572</v>
      </c>
      <c r="FH243" s="28">
        <f>IFERROR(VLOOKUP(FG243,'Начисление очков 2023'!$G$4:$H$69,2,FALSE),0)</f>
        <v>0</v>
      </c>
      <c r="FI243" s="32" t="s">
        <v>572</v>
      </c>
      <c r="FJ243" s="31">
        <f>IFERROR(VLOOKUP(FI243,'Начисление очков 2023'!$AA$4:$AB$69,2,FALSE),0)</f>
        <v>0</v>
      </c>
      <c r="FK243" s="6" t="s">
        <v>572</v>
      </c>
      <c r="FL243" s="28">
        <f>IFERROR(VLOOKUP(FK243,'Начисление очков 2023'!$AA$4:$AB$69,2,FALSE),0)</f>
        <v>0</v>
      </c>
      <c r="FM243" s="32" t="s">
        <v>572</v>
      </c>
      <c r="FN243" s="31">
        <f>IFERROR(VLOOKUP(FM243,'Начисление очков 2023'!$AA$4:$AB$69,2,FALSE),0)</f>
        <v>0</v>
      </c>
      <c r="FO243" s="6" t="s">
        <v>572</v>
      </c>
      <c r="FP243" s="28">
        <f>IFERROR(VLOOKUP(FO243,'Начисление очков 2023'!$AF$4:$AG$69,2,FALSE),0)</f>
        <v>0</v>
      </c>
      <c r="FQ243" s="109">
        <v>233</v>
      </c>
      <c r="FR243" s="110">
        <v>9</v>
      </c>
      <c r="FS243" s="110"/>
      <c r="FT243" s="109">
        <v>3</v>
      </c>
      <c r="FU243" s="111"/>
      <c r="FV243" s="108">
        <v>20</v>
      </c>
      <c r="FW243" s="106">
        <v>2</v>
      </c>
      <c r="FX243" s="107" t="s">
        <v>563</v>
      </c>
      <c r="FY243" s="108">
        <v>20</v>
      </c>
      <c r="FZ243" s="127" t="s">
        <v>572</v>
      </c>
      <c r="GA243" s="121">
        <f>IFERROR(VLOOKUP(FZ243,'Начисление очков 2023'!$AA$4:$AB$69,2,FALSE),0)</f>
        <v>0</v>
      </c>
    </row>
    <row r="244" spans="1:183" ht="15.95" customHeight="1" x14ac:dyDescent="0.25">
      <c r="A244" s="1"/>
      <c r="B244" s="6" t="str">
        <f>IFERROR(INDEX('Ласт турнир'!$A$1:$A$96,MATCH($D244,'Ласт турнир'!$B$1:$B$96,0)),"")</f>
        <v/>
      </c>
      <c r="C244" s="1"/>
      <c r="D244" s="39" t="s">
        <v>674</v>
      </c>
      <c r="E244" s="40">
        <f>E243+1</f>
        <v>235</v>
      </c>
      <c r="F244" s="59" t="str">
        <f>IF(FQ244=0," ",IF(FQ244-E244=0," ",FQ244-E244))</f>
        <v xml:space="preserve"> </v>
      </c>
      <c r="G244" s="44"/>
      <c r="H244" s="54">
        <v>3</v>
      </c>
      <c r="I244" s="134"/>
      <c r="J244" s="139">
        <f>AB244+AP244+BB244+BN244+BR244+SUMPRODUCT(LARGE((T244,V244,X244,Z244,AD244,AF244,AH244,AJ244,AL244,AN244,AR244,AT244,AV244,AX244,AZ244,BD244,BF244,BH244,BJ244,BL244,BP244,BT244,BV244,BX244,BZ244,CB244,CD244,CF244,CH244,CJ244,CL244,CN244,CP244,CR244,CT244,CV244,CX244,CZ244,DB244,DD244,DF244,DH244,DJ244,DL244,DN244,DP244,DR244,DT244,DV244,DX244,DZ244,EB244,ED244,EF244,EH244,EJ244,EL244,EN244,EP244,ER244,ET244,EV244,EX244,EZ244,FB244,FD244,FF244,FH244,FJ244,FL244,FN244,FP244),{1,2,3,4,5,6,7,8}))</f>
        <v>19</v>
      </c>
      <c r="K244" s="135">
        <f>J244-FV244</f>
        <v>0</v>
      </c>
      <c r="L244" s="140" t="str">
        <f>IF(SUMIF(S244:FP244,"&lt;0")&lt;&gt;0,SUMIF(S244:FP244,"&lt;0")*(-1)," ")</f>
        <v xml:space="preserve"> </v>
      </c>
      <c r="M244" s="141">
        <f>T244+V244+X244+Z244+AB244+AD244+AF244+AH244+AJ244+AL244+AN244+AP244+AR244+AT244+AV244+AX244+AZ244+BB244+BD244+BF244+BH244+BJ244+BL244+BN244+BP244+BR244+BT244+BV244+BX244+BZ244+CB244+CD244+CF244+CH244+CJ244+CL244+CN244+CP244+CR244+CT244+CV244+CX244+CZ244+DB244+DD244+DF244+DH244+DJ244+DL244+DN244+DP244+DR244+DT244+DV244+DX244+DZ244+EB244+ED244+EF244+EH244+EJ244+EL244+EN244+EP244+ER244+ET244+EV244+EX244+EZ244+FB244+FD244+FF244+FH244+FJ244+FL244+FN244+FP244</f>
        <v>19</v>
      </c>
      <c r="N244" s="135">
        <f>M244-FY244</f>
        <v>0</v>
      </c>
      <c r="O244" s="136">
        <f>ROUNDUP(COUNTIF(S244:FP244,"&gt; 0")/2,0)</f>
        <v>3</v>
      </c>
      <c r="P244" s="142">
        <f>IF(O244=0,"-",IF(O244-R244&gt;8,J244/(8+R244),J244/O244))</f>
        <v>6.333333333333333</v>
      </c>
      <c r="Q244" s="145">
        <f>IF(OR(M244=0,O244=0),"-",M244/O244)</f>
        <v>6.333333333333333</v>
      </c>
      <c r="R244" s="150">
        <f>+IF(AA244="",0,1)+IF(AO244="",0,1)++IF(BA244="",0,1)+IF(BM244="",0,1)+IF(BQ244="",0,1)</f>
        <v>0</v>
      </c>
      <c r="S244" s="6" t="s">
        <v>572</v>
      </c>
      <c r="T244" s="28">
        <f>IFERROR(VLOOKUP(S244,'Начисление очков 2024'!$AA$4:$AB$69,2,FALSE),0)</f>
        <v>0</v>
      </c>
      <c r="U244" s="32" t="s">
        <v>572</v>
      </c>
      <c r="V244" s="31">
        <f>IFERROR(VLOOKUP(U244,'Начисление очков 2024'!$AA$4:$AB$69,2,FALSE),0)</f>
        <v>0</v>
      </c>
      <c r="W244" s="6" t="s">
        <v>572</v>
      </c>
      <c r="X244" s="28">
        <f>IFERROR(VLOOKUP(W244,'Начисление очков 2024'!$L$4:$M$69,2,FALSE),0)</f>
        <v>0</v>
      </c>
      <c r="Y244" s="32" t="s">
        <v>572</v>
      </c>
      <c r="Z244" s="31">
        <f>IFERROR(VLOOKUP(Y244,'Начисление очков 2024'!$AA$4:$AB$69,2,FALSE),0)</f>
        <v>0</v>
      </c>
      <c r="AA244" s="6" t="s">
        <v>572</v>
      </c>
      <c r="AB244" s="28">
        <f>ROUND(IFERROR(VLOOKUP(AA244,'Начисление очков 2024'!$L$4:$M$69,2,FALSE),0)/4,0)</f>
        <v>0</v>
      </c>
      <c r="AC244" s="32" t="s">
        <v>572</v>
      </c>
      <c r="AD244" s="31">
        <f>IFERROR(VLOOKUP(AC244,'Начисление очков 2024'!$AA$4:$AB$69,2,FALSE),0)</f>
        <v>0</v>
      </c>
      <c r="AE244" s="6" t="s">
        <v>572</v>
      </c>
      <c r="AF244" s="28">
        <f>IFERROR(VLOOKUP(AE244,'Начисление очков 2024'!$AA$4:$AB$69,2,FALSE),0)</f>
        <v>0</v>
      </c>
      <c r="AG244" s="32" t="s">
        <v>572</v>
      </c>
      <c r="AH244" s="31">
        <f>IFERROR(VLOOKUP(AG244,'Начисление очков 2024'!$Q$4:$R$69,2,FALSE),0)</f>
        <v>0</v>
      </c>
      <c r="AI244" s="6" t="s">
        <v>572</v>
      </c>
      <c r="AJ244" s="28">
        <f>IFERROR(VLOOKUP(AI244,'Начисление очков 2024'!$AA$4:$AB$69,2,FALSE),0)</f>
        <v>0</v>
      </c>
      <c r="AK244" s="32" t="s">
        <v>572</v>
      </c>
      <c r="AL244" s="31">
        <f>IFERROR(VLOOKUP(AK244,'Начисление очков 2024'!$AA$4:$AB$69,2,FALSE),0)</f>
        <v>0</v>
      </c>
      <c r="AM244" s="6" t="s">
        <v>572</v>
      </c>
      <c r="AN244" s="28">
        <f>IFERROR(VLOOKUP(AM244,'Начисление очков 2023'!$AF$4:$AG$69,2,FALSE),0)</f>
        <v>0</v>
      </c>
      <c r="AO244" s="32" t="s">
        <v>572</v>
      </c>
      <c r="AP244" s="31">
        <f>ROUND(IFERROR(VLOOKUP(AO244,'Начисление очков 2024'!$G$4:$H$69,2,FALSE),0)/4,0)</f>
        <v>0</v>
      </c>
      <c r="AQ244" s="6">
        <v>20</v>
      </c>
      <c r="AR244" s="28">
        <f>IFERROR(VLOOKUP(AQ244,'Начисление очков 2024'!$AA$4:$AB$69,2,FALSE),0)</f>
        <v>4</v>
      </c>
      <c r="AS244" s="32" t="s">
        <v>572</v>
      </c>
      <c r="AT244" s="31">
        <f>IFERROR(VLOOKUP(AS244,'Начисление очков 2024'!$G$4:$H$69,2,FALSE),0)</f>
        <v>0</v>
      </c>
      <c r="AU244" s="6" t="s">
        <v>572</v>
      </c>
      <c r="AV244" s="28">
        <f>IFERROR(VLOOKUP(AU244,'Начисление очков 2023'!$V$4:$W$69,2,FALSE),0)</f>
        <v>0</v>
      </c>
      <c r="AW244" s="32" t="s">
        <v>572</v>
      </c>
      <c r="AX244" s="31">
        <f>IFERROR(VLOOKUP(AW244,'Начисление очков 2024'!$Q$4:$R$69,2,FALSE),0)</f>
        <v>0</v>
      </c>
      <c r="AY244" s="6" t="s">
        <v>572</v>
      </c>
      <c r="AZ244" s="28">
        <f>IFERROR(VLOOKUP(AY244,'Начисление очков 2024'!$AA$4:$AB$69,2,FALSE),0)</f>
        <v>0</v>
      </c>
      <c r="BA244" s="32" t="s">
        <v>572</v>
      </c>
      <c r="BB244" s="31">
        <f>ROUND(IFERROR(VLOOKUP(BA244,'Начисление очков 2024'!$G$4:$H$69,2,FALSE),0)/4,0)</f>
        <v>0</v>
      </c>
      <c r="BC244" s="6" t="s">
        <v>572</v>
      </c>
      <c r="BD244" s="28">
        <f>IFERROR(VLOOKUP(BC244,'Начисление очков 2023'!$AA$4:$AB$69,2,FALSE),0)</f>
        <v>0</v>
      </c>
      <c r="BE244" s="32" t="s">
        <v>572</v>
      </c>
      <c r="BF244" s="31">
        <f>IFERROR(VLOOKUP(BE244,'Начисление очков 2024'!$G$4:$H$69,2,FALSE),0)</f>
        <v>0</v>
      </c>
      <c r="BG244" s="6" t="s">
        <v>572</v>
      </c>
      <c r="BH244" s="28">
        <f>IFERROR(VLOOKUP(BG244,'Начисление очков 2024'!$Q$4:$R$69,2,FALSE),0)</f>
        <v>0</v>
      </c>
      <c r="BI244" s="32" t="s">
        <v>572</v>
      </c>
      <c r="BJ244" s="31">
        <f>IFERROR(VLOOKUP(BI244,'Начисление очков 2024'!$AA$4:$AB$69,2,FALSE),0)</f>
        <v>0</v>
      </c>
      <c r="BK244" s="6" t="s">
        <v>572</v>
      </c>
      <c r="BL244" s="28">
        <f>IFERROR(VLOOKUP(BK244,'Начисление очков 2023'!$V$4:$W$69,2,FALSE),0)</f>
        <v>0</v>
      </c>
      <c r="BM244" s="32" t="s">
        <v>572</v>
      </c>
      <c r="BN244" s="31">
        <f>ROUND(IFERROR(VLOOKUP(BM244,'Начисление очков 2023'!$L$4:$M$69,2,FALSE),0)/4,0)</f>
        <v>0</v>
      </c>
      <c r="BO244" s="6" t="s">
        <v>572</v>
      </c>
      <c r="BP244" s="28">
        <f>IFERROR(VLOOKUP(BO244,'Начисление очков 2023'!$AA$4:$AB$69,2,FALSE),0)</f>
        <v>0</v>
      </c>
      <c r="BQ244" s="32" t="s">
        <v>572</v>
      </c>
      <c r="BR244" s="31">
        <f>ROUND(IFERROR(VLOOKUP(BQ244,'Начисление очков 2023'!$L$4:$M$69,2,FALSE),0)/4,0)</f>
        <v>0</v>
      </c>
      <c r="BS244" s="6" t="s">
        <v>572</v>
      </c>
      <c r="BT244" s="28">
        <f>IFERROR(VLOOKUP(BS244,'Начисление очков 2023'!$AA$4:$AB$69,2,FALSE),0)</f>
        <v>0</v>
      </c>
      <c r="BU244" s="32" t="s">
        <v>572</v>
      </c>
      <c r="BV244" s="31">
        <f>IFERROR(VLOOKUP(BU244,'Начисление очков 2023'!$L$4:$M$69,2,FALSE),0)</f>
        <v>0</v>
      </c>
      <c r="BW244" s="6" t="s">
        <v>572</v>
      </c>
      <c r="BX244" s="28">
        <f>IFERROR(VLOOKUP(BW244,'Начисление очков 2023'!$AA$4:$AB$69,2,FALSE),0)</f>
        <v>0</v>
      </c>
      <c r="BY244" s="32" t="s">
        <v>572</v>
      </c>
      <c r="BZ244" s="31">
        <f>IFERROR(VLOOKUP(BY244,'Начисление очков 2023'!$AF$4:$AG$69,2,FALSE),0)</f>
        <v>0</v>
      </c>
      <c r="CA244" s="6" t="s">
        <v>572</v>
      </c>
      <c r="CB244" s="28">
        <f>IFERROR(VLOOKUP(CA244,'Начисление очков 2023'!$V$4:$W$69,2,FALSE),0)</f>
        <v>0</v>
      </c>
      <c r="CC244" s="32" t="s">
        <v>572</v>
      </c>
      <c r="CD244" s="31">
        <f>IFERROR(VLOOKUP(CC244,'Начисление очков 2023'!$AA$4:$AB$69,2,FALSE),0)</f>
        <v>0</v>
      </c>
      <c r="CE244" s="47"/>
      <c r="CF244" s="46"/>
      <c r="CG244" s="32" t="s">
        <v>572</v>
      </c>
      <c r="CH244" s="31">
        <f>IFERROR(VLOOKUP(CG244,'Начисление очков 2023'!$AA$4:$AB$69,2,FALSE),0)</f>
        <v>0</v>
      </c>
      <c r="CI244" s="6" t="s">
        <v>572</v>
      </c>
      <c r="CJ244" s="28">
        <f>IFERROR(VLOOKUP(CI244,'Начисление очков 2023_1'!$B$4:$C$117,2,FALSE),0)</f>
        <v>0</v>
      </c>
      <c r="CK244" s="32" t="s">
        <v>572</v>
      </c>
      <c r="CL244" s="31">
        <f>IFERROR(VLOOKUP(CK244,'Начисление очков 2023'!$V$4:$W$69,2,FALSE),0)</f>
        <v>0</v>
      </c>
      <c r="CM244" s="6" t="s">
        <v>572</v>
      </c>
      <c r="CN244" s="28">
        <f>IFERROR(VLOOKUP(CM244,'Начисление очков 2023'!$AF$4:$AG$69,2,FALSE),0)</f>
        <v>0</v>
      </c>
      <c r="CO244" s="32" t="s">
        <v>572</v>
      </c>
      <c r="CP244" s="31">
        <f>IFERROR(VLOOKUP(CO244,'Начисление очков 2023'!$G$4:$H$69,2,FALSE),0)</f>
        <v>0</v>
      </c>
      <c r="CQ244" s="6" t="s">
        <v>572</v>
      </c>
      <c r="CR244" s="28">
        <f>IFERROR(VLOOKUP(CQ244,'Начисление очков 2023'!$AA$4:$AB$69,2,FALSE),0)</f>
        <v>0</v>
      </c>
      <c r="CS244" s="32" t="s">
        <v>572</v>
      </c>
      <c r="CT244" s="31">
        <f>IFERROR(VLOOKUP(CS244,'Начисление очков 2023'!$Q$4:$R$69,2,FALSE),0)</f>
        <v>0</v>
      </c>
      <c r="CU244" s="6" t="s">
        <v>572</v>
      </c>
      <c r="CV244" s="28">
        <f>IFERROR(VLOOKUP(CU244,'Начисление очков 2023'!$AF$4:$AG$69,2,FALSE),0)</f>
        <v>0</v>
      </c>
      <c r="CW244" s="32" t="s">
        <v>572</v>
      </c>
      <c r="CX244" s="31">
        <f>IFERROR(VLOOKUP(CW244,'Начисление очков 2023'!$AA$4:$AB$69,2,FALSE),0)</f>
        <v>0</v>
      </c>
      <c r="CY244" s="6" t="s">
        <v>572</v>
      </c>
      <c r="CZ244" s="28">
        <f>IFERROR(VLOOKUP(CY244,'Начисление очков 2023'!$AA$4:$AB$69,2,FALSE),0)</f>
        <v>0</v>
      </c>
      <c r="DA244" s="32" t="s">
        <v>572</v>
      </c>
      <c r="DB244" s="31">
        <f>IFERROR(VLOOKUP(DA244,'Начисление очков 2023'!$L$4:$M$69,2,FALSE),0)</f>
        <v>0</v>
      </c>
      <c r="DC244" s="6" t="s">
        <v>572</v>
      </c>
      <c r="DD244" s="28">
        <f>IFERROR(VLOOKUP(DC244,'Начисление очков 2023'!$L$4:$M$69,2,FALSE),0)</f>
        <v>0</v>
      </c>
      <c r="DE244" s="32" t="s">
        <v>572</v>
      </c>
      <c r="DF244" s="31">
        <f>IFERROR(VLOOKUP(DE244,'Начисление очков 2023'!$G$4:$H$69,2,FALSE),0)</f>
        <v>0</v>
      </c>
      <c r="DG244" s="6">
        <v>20</v>
      </c>
      <c r="DH244" s="28">
        <f>IFERROR(VLOOKUP(DG244,'Начисление очков 2023'!$AA$4:$AB$69,2,FALSE),0)</f>
        <v>4</v>
      </c>
      <c r="DI244" s="32" t="s">
        <v>572</v>
      </c>
      <c r="DJ244" s="31">
        <f>IFERROR(VLOOKUP(DI244,'Начисление очков 2023'!$AF$4:$AG$69,2,FALSE),0)</f>
        <v>0</v>
      </c>
      <c r="DK244" s="6" t="s">
        <v>572</v>
      </c>
      <c r="DL244" s="28">
        <f>IFERROR(VLOOKUP(DK244,'Начисление очков 2023'!$V$4:$W$69,2,FALSE),0)</f>
        <v>0</v>
      </c>
      <c r="DM244" s="32" t="s">
        <v>572</v>
      </c>
      <c r="DN244" s="31">
        <f>IFERROR(VLOOKUP(DM244,'Начисление очков 2023'!$Q$4:$R$69,2,FALSE),0)</f>
        <v>0</v>
      </c>
      <c r="DO244" s="6" t="s">
        <v>572</v>
      </c>
      <c r="DP244" s="28">
        <f>IFERROR(VLOOKUP(DO244,'Начисление очков 2023'!$AA$4:$AB$69,2,FALSE),0)</f>
        <v>0</v>
      </c>
      <c r="DQ244" s="32" t="s">
        <v>572</v>
      </c>
      <c r="DR244" s="31">
        <f>IFERROR(VLOOKUP(DQ244,'Начисление очков 2023'!$AA$4:$AB$69,2,FALSE),0)</f>
        <v>0</v>
      </c>
      <c r="DS244" s="6">
        <v>6</v>
      </c>
      <c r="DT244" s="28">
        <f>IFERROR(VLOOKUP(DS244,'Начисление очков 2023'!$AA$4:$AB$69,2,FALSE),0)</f>
        <v>11</v>
      </c>
      <c r="DU244" s="32" t="s">
        <v>572</v>
      </c>
      <c r="DV244" s="31">
        <f>IFERROR(VLOOKUP(DU244,'Начисление очков 2023'!$AF$4:$AG$69,2,FALSE),0)</f>
        <v>0</v>
      </c>
      <c r="DW244" s="6" t="s">
        <v>572</v>
      </c>
      <c r="DX244" s="28">
        <f>IFERROR(VLOOKUP(DW244,'Начисление очков 2023'!$AA$4:$AB$69,2,FALSE),0)</f>
        <v>0</v>
      </c>
      <c r="DY244" s="32" t="s">
        <v>572</v>
      </c>
      <c r="DZ244" s="31">
        <f>IFERROR(VLOOKUP(DY244,'Начисление очков 2023'!$B$4:$C$69,2,FALSE),0)</f>
        <v>0</v>
      </c>
      <c r="EA244" s="6" t="s">
        <v>572</v>
      </c>
      <c r="EB244" s="28">
        <f>IFERROR(VLOOKUP(EA244,'Начисление очков 2023'!$AA$4:$AB$69,2,FALSE),0)</f>
        <v>0</v>
      </c>
      <c r="EC244" s="32" t="s">
        <v>572</v>
      </c>
      <c r="ED244" s="31">
        <f>IFERROR(VLOOKUP(EC244,'Начисление очков 2023'!$V$4:$W$69,2,FALSE),0)</f>
        <v>0</v>
      </c>
      <c r="EE244" s="6" t="s">
        <v>572</v>
      </c>
      <c r="EF244" s="28">
        <f>IFERROR(VLOOKUP(EE244,'Начисление очков 2023'!$AA$4:$AB$69,2,FALSE),0)</f>
        <v>0</v>
      </c>
      <c r="EG244" s="32" t="s">
        <v>572</v>
      </c>
      <c r="EH244" s="31">
        <f>IFERROR(VLOOKUP(EG244,'Начисление очков 2023'!$AA$4:$AB$69,2,FALSE),0)</f>
        <v>0</v>
      </c>
      <c r="EI244" s="6" t="s">
        <v>572</v>
      </c>
      <c r="EJ244" s="28">
        <f>IFERROR(VLOOKUP(EI244,'Начисление очков 2023'!$G$4:$H$69,2,FALSE),0)</f>
        <v>0</v>
      </c>
      <c r="EK244" s="32" t="s">
        <v>572</v>
      </c>
      <c r="EL244" s="31">
        <f>IFERROR(VLOOKUP(EK244,'Начисление очков 2023'!$V$4:$W$69,2,FALSE),0)</f>
        <v>0</v>
      </c>
      <c r="EM244" s="6" t="s">
        <v>572</v>
      </c>
      <c r="EN244" s="28">
        <f>IFERROR(VLOOKUP(EM244,'Начисление очков 2023'!$B$4:$C$101,2,FALSE),0)</f>
        <v>0</v>
      </c>
      <c r="EO244" s="32" t="s">
        <v>572</v>
      </c>
      <c r="EP244" s="31">
        <f>IFERROR(VLOOKUP(EO244,'Начисление очков 2023'!$AA$4:$AB$69,2,FALSE),0)</f>
        <v>0</v>
      </c>
      <c r="EQ244" s="6" t="s">
        <v>572</v>
      </c>
      <c r="ER244" s="28">
        <f>IFERROR(VLOOKUP(EQ244,'Начисление очков 2023'!$AF$4:$AG$69,2,FALSE),0)</f>
        <v>0</v>
      </c>
      <c r="ES244" s="32" t="s">
        <v>572</v>
      </c>
      <c r="ET244" s="31">
        <f>IFERROR(VLOOKUP(ES244,'Начисление очков 2023'!$B$4:$C$101,2,FALSE),0)</f>
        <v>0</v>
      </c>
      <c r="EU244" s="6" t="s">
        <v>572</v>
      </c>
      <c r="EV244" s="28">
        <f>IFERROR(VLOOKUP(EU244,'Начисление очков 2023'!$G$4:$H$69,2,FALSE),0)</f>
        <v>0</v>
      </c>
      <c r="EW244" s="32" t="s">
        <v>572</v>
      </c>
      <c r="EX244" s="31">
        <f>IFERROR(VLOOKUP(EW244,'Начисление очков 2023'!$AA$4:$AB$69,2,FALSE),0)</f>
        <v>0</v>
      </c>
      <c r="EY244" s="6"/>
      <c r="EZ244" s="28">
        <f>IFERROR(VLOOKUP(EY244,'Начисление очков 2023'!$AA$4:$AB$69,2,FALSE),0)</f>
        <v>0</v>
      </c>
      <c r="FA244" s="32" t="s">
        <v>572</v>
      </c>
      <c r="FB244" s="31">
        <f>IFERROR(VLOOKUP(FA244,'Начисление очков 2023'!$L$4:$M$69,2,FALSE),0)</f>
        <v>0</v>
      </c>
      <c r="FC244" s="6" t="s">
        <v>572</v>
      </c>
      <c r="FD244" s="28">
        <f>IFERROR(VLOOKUP(FC244,'Начисление очков 2023'!$AF$4:$AG$69,2,FALSE),0)</f>
        <v>0</v>
      </c>
      <c r="FE244" s="32" t="s">
        <v>572</v>
      </c>
      <c r="FF244" s="31">
        <f>IFERROR(VLOOKUP(FE244,'Начисление очков 2023'!$AA$4:$AB$69,2,FALSE),0)</f>
        <v>0</v>
      </c>
      <c r="FG244" s="6" t="s">
        <v>572</v>
      </c>
      <c r="FH244" s="28">
        <f>IFERROR(VLOOKUP(FG244,'Начисление очков 2023'!$G$4:$H$69,2,FALSE),0)</f>
        <v>0</v>
      </c>
      <c r="FI244" s="32" t="s">
        <v>572</v>
      </c>
      <c r="FJ244" s="31">
        <f>IFERROR(VLOOKUP(FI244,'Начисление очков 2023'!$AA$4:$AB$69,2,FALSE),0)</f>
        <v>0</v>
      </c>
      <c r="FK244" s="6" t="s">
        <v>572</v>
      </c>
      <c r="FL244" s="28">
        <f>IFERROR(VLOOKUP(FK244,'Начисление очков 2023'!$AA$4:$AB$69,2,FALSE),0)</f>
        <v>0</v>
      </c>
      <c r="FM244" s="32" t="s">
        <v>572</v>
      </c>
      <c r="FN244" s="31">
        <f>IFERROR(VLOOKUP(FM244,'Начисление очков 2023'!$AA$4:$AB$69,2,FALSE),0)</f>
        <v>0</v>
      </c>
      <c r="FO244" s="6" t="s">
        <v>572</v>
      </c>
      <c r="FP244" s="28">
        <f>IFERROR(VLOOKUP(FO244,'Начисление очков 2023'!$AF$4:$AG$69,2,FALSE),0)</f>
        <v>0</v>
      </c>
      <c r="FQ244" s="109">
        <v>235</v>
      </c>
      <c r="FR244" s="110" t="s">
        <v>563</v>
      </c>
      <c r="FS244" s="110"/>
      <c r="FT244" s="109">
        <v>3</v>
      </c>
      <c r="FU244" s="111"/>
      <c r="FV244" s="108">
        <v>19</v>
      </c>
      <c r="FW244" s="106">
        <v>0</v>
      </c>
      <c r="FX244" s="107" t="s">
        <v>563</v>
      </c>
      <c r="FY244" s="108">
        <v>19</v>
      </c>
      <c r="FZ244" s="127" t="s">
        <v>572</v>
      </c>
      <c r="GA244" s="121">
        <f>IFERROR(VLOOKUP(FZ244,'Начисление очков 2023'!$AA$4:$AB$69,2,FALSE),0)</f>
        <v>0</v>
      </c>
    </row>
    <row r="245" spans="1:183" ht="15.95" customHeight="1" x14ac:dyDescent="0.25">
      <c r="B245" s="6" t="str">
        <f>IFERROR(INDEX('Ласт турнир'!$A$1:$A$96,MATCH($D245,'Ласт турнир'!$B$1:$B$96,0)),"")</f>
        <v/>
      </c>
      <c r="D245" s="39" t="s">
        <v>329</v>
      </c>
      <c r="E245" s="40">
        <f>E244+1</f>
        <v>236</v>
      </c>
      <c r="F245" s="59" t="str">
        <f>IF(FQ245=0," ",IF(FQ245-E245=0," ",FQ245-E245))</f>
        <v xml:space="preserve"> </v>
      </c>
      <c r="G245" s="44"/>
      <c r="H245" s="54">
        <v>3</v>
      </c>
      <c r="I245" s="134"/>
      <c r="J245" s="139">
        <f>AB245+AP245+BB245+BN245+BR245+SUMPRODUCT(LARGE((T245,V245,X245,Z245,AD245,AF245,AH245,AJ245,AL245,AN245,AR245,AT245,AV245,AX245,AZ245,BD245,BF245,BH245,BJ245,BL245,BP245,BT245,BV245,BX245,BZ245,CB245,CD245,CF245,CH245,CJ245,CL245,CN245,CP245,CR245,CT245,CV245,CX245,CZ245,DB245,DD245,DF245,DH245,DJ245,DL245,DN245,DP245,DR245,DT245,DV245,DX245,DZ245,EB245,ED245,EF245,EH245,EJ245,EL245,EN245,EP245,ER245,ET245,EV245,EX245,EZ245,FB245,FD245,FF245,FH245,FJ245,FL245,FN245,FP245),{1,2,3,4,5,6,7,8}))</f>
        <v>19</v>
      </c>
      <c r="K245" s="135">
        <f>J245-FV245</f>
        <v>0</v>
      </c>
      <c r="L245" s="140">
        <f>IF(SUMIF(S245:FP245,"&lt;0")&lt;&gt;0,SUMIF(S245:FP245,"&lt;0")*(-1)," ")</f>
        <v>1</v>
      </c>
      <c r="M245" s="141">
        <f>T245+V245+X245+Z245+AB245+AD245+AF245+AH245+AJ245+AL245+AN245+AP245+AR245+AT245+AV245+AX245+AZ245+BB245+BD245+BF245+BH245+BJ245+BL245+BN245+BP245+BR245+BT245+BV245+BX245+BZ245+CB245+CD245+CF245+CH245+CJ245+CL245+CN245+CP245+CR245+CT245+CV245+CX245+CZ245+DB245+DD245+DF245+DH245+DJ245+DL245+DN245+DP245+DR245+DT245+DV245+DX245+DZ245+EB245+ED245+EF245+EH245+EJ245+EL245+EN245+EP245+ER245+ET245+EV245+EX245+EZ245+FB245+FD245+FF245+FH245+FJ245+FL245+FN245+FP245</f>
        <v>19</v>
      </c>
      <c r="N245" s="135">
        <f>M245-FY245</f>
        <v>0</v>
      </c>
      <c r="O245" s="136">
        <f>ROUNDUP(COUNTIF(S245:FP245,"&gt; 0")/2,0)</f>
        <v>4</v>
      </c>
      <c r="P245" s="142">
        <f>IF(O245=0,"-",IF(O245-R245&gt;8,J245/(8+R245),J245/O245))</f>
        <v>4.75</v>
      </c>
      <c r="Q245" s="145">
        <f>IF(OR(M245=0,O245=0),"-",M245/O245)</f>
        <v>4.75</v>
      </c>
      <c r="R245" s="150">
        <f>+IF(AA245="",0,1)+IF(AO245="",0,1)++IF(BA245="",0,1)+IF(BM245="",0,1)+IF(BQ245="",0,1)</f>
        <v>0</v>
      </c>
      <c r="S245" s="6" t="s">
        <v>572</v>
      </c>
      <c r="T245" s="28">
        <f>IFERROR(VLOOKUP(S245,'Начисление очков 2024'!$AA$4:$AB$69,2,FALSE),0)</f>
        <v>0</v>
      </c>
      <c r="U245" s="32" t="s">
        <v>572</v>
      </c>
      <c r="V245" s="31">
        <f>IFERROR(VLOOKUP(U245,'Начисление очков 2024'!$AA$4:$AB$69,2,FALSE),0)</f>
        <v>0</v>
      </c>
      <c r="W245" s="6" t="s">
        <v>572</v>
      </c>
      <c r="X245" s="28">
        <f>IFERROR(VLOOKUP(W245,'Начисление очков 2024'!$L$4:$M$69,2,FALSE),0)</f>
        <v>0</v>
      </c>
      <c r="Y245" s="32" t="s">
        <v>572</v>
      </c>
      <c r="Z245" s="31">
        <f>IFERROR(VLOOKUP(Y245,'Начисление очков 2024'!$AA$4:$AB$69,2,FALSE),0)</f>
        <v>0</v>
      </c>
      <c r="AA245" s="6" t="s">
        <v>572</v>
      </c>
      <c r="AB245" s="28">
        <f>ROUND(IFERROR(VLOOKUP(AA245,'Начисление очков 2024'!$L$4:$M$69,2,FALSE),0)/4,0)</f>
        <v>0</v>
      </c>
      <c r="AC245" s="32" t="s">
        <v>572</v>
      </c>
      <c r="AD245" s="31">
        <f>IFERROR(VLOOKUP(AC245,'Начисление очков 2024'!$AA$4:$AB$69,2,FALSE),0)</f>
        <v>0</v>
      </c>
      <c r="AE245" s="6" t="s">
        <v>572</v>
      </c>
      <c r="AF245" s="28">
        <f>IFERROR(VLOOKUP(AE245,'Начисление очков 2024'!$AA$4:$AB$69,2,FALSE),0)</f>
        <v>0</v>
      </c>
      <c r="AG245" s="32" t="s">
        <v>572</v>
      </c>
      <c r="AH245" s="31">
        <f>IFERROR(VLOOKUP(AG245,'Начисление очков 2024'!$Q$4:$R$69,2,FALSE),0)</f>
        <v>0</v>
      </c>
      <c r="AI245" s="6" t="s">
        <v>572</v>
      </c>
      <c r="AJ245" s="28">
        <f>IFERROR(VLOOKUP(AI245,'Начисление очков 2024'!$AA$4:$AB$69,2,FALSE),0)</f>
        <v>0</v>
      </c>
      <c r="AK245" s="32" t="s">
        <v>572</v>
      </c>
      <c r="AL245" s="31">
        <f>IFERROR(VLOOKUP(AK245,'Начисление очков 2024'!$AA$4:$AB$69,2,FALSE),0)</f>
        <v>0</v>
      </c>
      <c r="AM245" s="6" t="s">
        <v>572</v>
      </c>
      <c r="AN245" s="28">
        <f>IFERROR(VLOOKUP(AM245,'Начисление очков 2023'!$AF$4:$AG$69,2,FALSE),0)</f>
        <v>0</v>
      </c>
      <c r="AO245" s="32" t="s">
        <v>572</v>
      </c>
      <c r="AP245" s="31">
        <f>ROUND(IFERROR(VLOOKUP(AO245,'Начисление очков 2024'!$G$4:$H$69,2,FALSE),0)/4,0)</f>
        <v>0</v>
      </c>
      <c r="AQ245" s="6" t="s">
        <v>572</v>
      </c>
      <c r="AR245" s="28">
        <f>IFERROR(VLOOKUP(AQ245,'Начисление очков 2024'!$AA$4:$AB$69,2,FALSE),0)</f>
        <v>0</v>
      </c>
      <c r="AS245" s="32" t="s">
        <v>572</v>
      </c>
      <c r="AT245" s="31">
        <f>IFERROR(VLOOKUP(AS245,'Начисление очков 2024'!$G$4:$H$69,2,FALSE),0)</f>
        <v>0</v>
      </c>
      <c r="AU245" s="6" t="s">
        <v>572</v>
      </c>
      <c r="AV245" s="28">
        <f>IFERROR(VLOOKUP(AU245,'Начисление очков 2023'!$V$4:$W$69,2,FALSE),0)</f>
        <v>0</v>
      </c>
      <c r="AW245" s="32" t="s">
        <v>572</v>
      </c>
      <c r="AX245" s="31">
        <f>IFERROR(VLOOKUP(AW245,'Начисление очков 2024'!$Q$4:$R$69,2,FALSE),0)</f>
        <v>0</v>
      </c>
      <c r="AY245" s="6" t="s">
        <v>572</v>
      </c>
      <c r="AZ245" s="28">
        <f>IFERROR(VLOOKUP(AY245,'Начисление очков 2024'!$AA$4:$AB$69,2,FALSE),0)</f>
        <v>0</v>
      </c>
      <c r="BA245" s="32" t="s">
        <v>572</v>
      </c>
      <c r="BB245" s="31">
        <f>ROUND(IFERROR(VLOOKUP(BA245,'Начисление очков 2024'!$G$4:$H$69,2,FALSE),0)/4,0)</f>
        <v>0</v>
      </c>
      <c r="BC245" s="6" t="s">
        <v>572</v>
      </c>
      <c r="BD245" s="28">
        <f>IFERROR(VLOOKUP(BC245,'Начисление очков 2023'!$AA$4:$AB$69,2,FALSE),0)</f>
        <v>0</v>
      </c>
      <c r="BE245" s="32" t="s">
        <v>572</v>
      </c>
      <c r="BF245" s="31">
        <f>IFERROR(VLOOKUP(BE245,'Начисление очков 2024'!$G$4:$H$69,2,FALSE),0)</f>
        <v>0</v>
      </c>
      <c r="BG245" s="6" t="s">
        <v>572</v>
      </c>
      <c r="BH245" s="28">
        <f>IFERROR(VLOOKUP(BG245,'Начисление очков 2024'!$Q$4:$R$69,2,FALSE),0)</f>
        <v>0</v>
      </c>
      <c r="BI245" s="32" t="s">
        <v>572</v>
      </c>
      <c r="BJ245" s="31">
        <f>IFERROR(VLOOKUP(BI245,'Начисление очков 2024'!$AA$4:$AB$69,2,FALSE),0)</f>
        <v>0</v>
      </c>
      <c r="BK245" s="6" t="s">
        <v>572</v>
      </c>
      <c r="BL245" s="28">
        <f>IFERROR(VLOOKUP(BK245,'Начисление очков 2023'!$V$4:$W$69,2,FALSE),0)</f>
        <v>0</v>
      </c>
      <c r="BM245" s="32" t="s">
        <v>572</v>
      </c>
      <c r="BN245" s="31">
        <f>ROUND(IFERROR(VLOOKUP(BM245,'Начисление очков 2023'!$L$4:$M$69,2,FALSE),0)/4,0)</f>
        <v>0</v>
      </c>
      <c r="BO245" s="6" t="s">
        <v>572</v>
      </c>
      <c r="BP245" s="28">
        <f>IFERROR(VLOOKUP(BO245,'Начисление очков 2023'!$AA$4:$AB$69,2,FALSE),0)</f>
        <v>0</v>
      </c>
      <c r="BQ245" s="32" t="s">
        <v>572</v>
      </c>
      <c r="BR245" s="31">
        <f>ROUND(IFERROR(VLOOKUP(BQ245,'Начисление очков 2023'!$L$4:$M$69,2,FALSE),0)/4,0)</f>
        <v>0</v>
      </c>
      <c r="BS245" s="6" t="s">
        <v>572</v>
      </c>
      <c r="BT245" s="28">
        <f>IFERROR(VLOOKUP(BS245,'Начисление очков 2023'!$AA$4:$AB$69,2,FALSE),0)</f>
        <v>0</v>
      </c>
      <c r="BU245" s="32" t="s">
        <v>572</v>
      </c>
      <c r="BV245" s="31">
        <f>IFERROR(VLOOKUP(BU245,'Начисление очков 2023'!$L$4:$M$69,2,FALSE),0)</f>
        <v>0</v>
      </c>
      <c r="BW245" s="6" t="s">
        <v>572</v>
      </c>
      <c r="BX245" s="28">
        <f>IFERROR(VLOOKUP(BW245,'Начисление очков 2023'!$AA$4:$AB$69,2,FALSE),0)</f>
        <v>0</v>
      </c>
      <c r="BY245" s="32" t="s">
        <v>572</v>
      </c>
      <c r="BZ245" s="31">
        <f>IFERROR(VLOOKUP(BY245,'Начисление очков 2023'!$AF$4:$AG$69,2,FALSE),0)</f>
        <v>0</v>
      </c>
      <c r="CA245" s="6" t="s">
        <v>572</v>
      </c>
      <c r="CB245" s="28">
        <f>IFERROR(VLOOKUP(CA245,'Начисление очков 2023'!$V$4:$W$69,2,FALSE),0)</f>
        <v>0</v>
      </c>
      <c r="CC245" s="32" t="s">
        <v>572</v>
      </c>
      <c r="CD245" s="31">
        <f>IFERROR(VLOOKUP(CC245,'Начисление очков 2023'!$AA$4:$AB$69,2,FALSE),0)</f>
        <v>0</v>
      </c>
      <c r="CE245" s="47"/>
      <c r="CF245" s="46"/>
      <c r="CG245" s="32" t="s">
        <v>572</v>
      </c>
      <c r="CH245" s="31">
        <f>IFERROR(VLOOKUP(CG245,'Начисление очков 2023'!$AA$4:$AB$69,2,FALSE),0)</f>
        <v>0</v>
      </c>
      <c r="CI245" s="6" t="s">
        <v>572</v>
      </c>
      <c r="CJ245" s="28">
        <f>IFERROR(VLOOKUP(CI245,'Начисление очков 2023_1'!$B$4:$C$117,2,FALSE),0)</f>
        <v>0</v>
      </c>
      <c r="CK245" s="32" t="s">
        <v>572</v>
      </c>
      <c r="CL245" s="31">
        <f>IFERROR(VLOOKUP(CK245,'Начисление очков 2023'!$V$4:$W$69,2,FALSE),0)</f>
        <v>0</v>
      </c>
      <c r="CM245" s="6" t="s">
        <v>572</v>
      </c>
      <c r="CN245" s="28">
        <f>IFERROR(VLOOKUP(CM245,'Начисление очков 2023'!$AF$4:$AG$69,2,FALSE),0)</f>
        <v>0</v>
      </c>
      <c r="CO245" s="32" t="s">
        <v>572</v>
      </c>
      <c r="CP245" s="31">
        <f>IFERROR(VLOOKUP(CO245,'Начисление очков 2023'!$G$4:$H$69,2,FALSE),0)</f>
        <v>0</v>
      </c>
      <c r="CQ245" s="6" t="s">
        <v>572</v>
      </c>
      <c r="CR245" s="28">
        <f>IFERROR(VLOOKUP(CQ245,'Начисление очков 2023'!$AA$4:$AB$69,2,FALSE),0)</f>
        <v>0</v>
      </c>
      <c r="CS245" s="32" t="s">
        <v>572</v>
      </c>
      <c r="CT245" s="31">
        <f>IFERROR(VLOOKUP(CS245,'Начисление очков 2023'!$Q$4:$R$69,2,FALSE),0)</f>
        <v>0</v>
      </c>
      <c r="CU245" s="6" t="s">
        <v>572</v>
      </c>
      <c r="CV245" s="28">
        <f>IFERROR(VLOOKUP(CU245,'Начисление очков 2023'!$AF$4:$AG$69,2,FALSE),0)</f>
        <v>0</v>
      </c>
      <c r="CW245" s="32" t="s">
        <v>572</v>
      </c>
      <c r="CX245" s="31">
        <f>IFERROR(VLOOKUP(CW245,'Начисление очков 2023'!$AA$4:$AB$69,2,FALSE),0)</f>
        <v>0</v>
      </c>
      <c r="CY245" s="6" t="s">
        <v>572</v>
      </c>
      <c r="CZ245" s="28">
        <f>IFERROR(VLOOKUP(CY245,'Начисление очков 2023'!$AA$4:$AB$69,2,FALSE),0)</f>
        <v>0</v>
      </c>
      <c r="DA245" s="32" t="s">
        <v>572</v>
      </c>
      <c r="DB245" s="31">
        <f>IFERROR(VLOOKUP(DA245,'Начисление очков 2023'!$L$4:$M$69,2,FALSE),0)</f>
        <v>0</v>
      </c>
      <c r="DC245" s="6" t="s">
        <v>572</v>
      </c>
      <c r="DD245" s="28">
        <f>IFERROR(VLOOKUP(DC245,'Начисление очков 2023'!$L$4:$M$69,2,FALSE),0)</f>
        <v>0</v>
      </c>
      <c r="DE245" s="32" t="s">
        <v>572</v>
      </c>
      <c r="DF245" s="31">
        <f>IFERROR(VLOOKUP(DE245,'Начисление очков 2023'!$G$4:$H$69,2,FALSE),0)</f>
        <v>0</v>
      </c>
      <c r="DG245" s="6" t="s">
        <v>572</v>
      </c>
      <c r="DH245" s="28">
        <f>IFERROR(VLOOKUP(DG245,'Начисление очков 2023'!$AA$4:$AB$69,2,FALSE),0)</f>
        <v>0</v>
      </c>
      <c r="DI245" s="32" t="s">
        <v>572</v>
      </c>
      <c r="DJ245" s="31">
        <f>IFERROR(VLOOKUP(DI245,'Начисление очков 2023'!$AF$4:$AG$69,2,FALSE),0)</f>
        <v>0</v>
      </c>
      <c r="DK245" s="6" t="s">
        <v>572</v>
      </c>
      <c r="DL245" s="28">
        <f>IFERROR(VLOOKUP(DK245,'Начисление очков 2023'!$V$4:$W$69,2,FALSE),0)</f>
        <v>0</v>
      </c>
      <c r="DM245" s="32" t="s">
        <v>572</v>
      </c>
      <c r="DN245" s="31">
        <f>IFERROR(VLOOKUP(DM245,'Начисление очков 2023'!$Q$4:$R$69,2,FALSE),0)</f>
        <v>0</v>
      </c>
      <c r="DO245" s="6" t="s">
        <v>572</v>
      </c>
      <c r="DP245" s="28">
        <f>IFERROR(VLOOKUP(DO245,'Начисление очков 2023'!$AA$4:$AB$69,2,FALSE),0)</f>
        <v>0</v>
      </c>
      <c r="DQ245" s="32" t="s">
        <v>572</v>
      </c>
      <c r="DR245" s="31">
        <f>IFERROR(VLOOKUP(DQ245,'Начисление очков 2023'!$AA$4:$AB$69,2,FALSE),0)</f>
        <v>0</v>
      </c>
      <c r="DS245" s="6" t="s">
        <v>572</v>
      </c>
      <c r="DT245" s="28">
        <f>IFERROR(VLOOKUP(DS245,'Начисление очков 2023'!$AA$4:$AB$69,2,FALSE),0)</f>
        <v>0</v>
      </c>
      <c r="DU245" s="32" t="s">
        <v>572</v>
      </c>
      <c r="DV245" s="31">
        <f>IFERROR(VLOOKUP(DU245,'Начисление очков 2023'!$AF$4:$AG$69,2,FALSE),0)</f>
        <v>0</v>
      </c>
      <c r="DW245" s="6" t="s">
        <v>572</v>
      </c>
      <c r="DX245" s="28">
        <f>IFERROR(VLOOKUP(DW245,'Начисление очков 2023'!$AA$4:$AB$69,2,FALSE),0)</f>
        <v>0</v>
      </c>
      <c r="DY245" s="32" t="s">
        <v>572</v>
      </c>
      <c r="DZ245" s="31">
        <f>IFERROR(VLOOKUP(DY245,'Начисление очков 2023'!$B$4:$C$69,2,FALSE),0)</f>
        <v>0</v>
      </c>
      <c r="EA245" s="6" t="s">
        <v>572</v>
      </c>
      <c r="EB245" s="28">
        <f>IFERROR(VLOOKUP(EA245,'Начисление очков 2023'!$AA$4:$AB$69,2,FALSE),0)</f>
        <v>0</v>
      </c>
      <c r="EC245" s="32" t="s">
        <v>572</v>
      </c>
      <c r="ED245" s="31">
        <f>IFERROR(VLOOKUP(EC245,'Начисление очков 2023'!$V$4:$W$69,2,FALSE),0)</f>
        <v>0</v>
      </c>
      <c r="EE245" s="6" t="s">
        <v>572</v>
      </c>
      <c r="EF245" s="28">
        <f>IFERROR(VLOOKUP(EE245,'Начисление очков 2023'!$AA$4:$AB$69,2,FALSE),0)</f>
        <v>0</v>
      </c>
      <c r="EG245" s="32">
        <v>24</v>
      </c>
      <c r="EH245" s="31">
        <f>IFERROR(VLOOKUP(EG245,'Начисление очков 2023'!$AA$4:$AB$69,2,FALSE),0)</f>
        <v>3</v>
      </c>
      <c r="EI245" s="6" t="s">
        <v>572</v>
      </c>
      <c r="EJ245" s="28">
        <f>IFERROR(VLOOKUP(EI245,'Начисление очков 2023'!$G$4:$H$69,2,FALSE),0)</f>
        <v>0</v>
      </c>
      <c r="EK245" s="32" t="s">
        <v>572</v>
      </c>
      <c r="EL245" s="31">
        <f>IFERROR(VLOOKUP(EK245,'Начисление очков 2023'!$V$4:$W$69,2,FALSE),0)</f>
        <v>0</v>
      </c>
      <c r="EM245" s="6" t="s">
        <v>572</v>
      </c>
      <c r="EN245" s="28">
        <f>IFERROR(VLOOKUP(EM245,'Начисление очков 2023'!$B$4:$C$101,2,FALSE),0)</f>
        <v>0</v>
      </c>
      <c r="EO245" s="32">
        <v>24</v>
      </c>
      <c r="EP245" s="31">
        <f>IFERROR(VLOOKUP(EO245,'Начисление очков 2023'!$AA$4:$AB$69,2,FALSE),0)</f>
        <v>3</v>
      </c>
      <c r="EQ245" s="6">
        <v>17</v>
      </c>
      <c r="ER245" s="28">
        <f>IFERROR(VLOOKUP(EQ245,'Начисление очков 2023'!$AF$4:$AG$69,2,FALSE),0)</f>
        <v>4</v>
      </c>
      <c r="ES245" s="32" t="s">
        <v>572</v>
      </c>
      <c r="ET245" s="31">
        <f>IFERROR(VLOOKUP(ES245,'Начисление очков 2023'!$B$4:$C$101,2,FALSE),0)</f>
        <v>0</v>
      </c>
      <c r="EU245" s="6" t="s">
        <v>572</v>
      </c>
      <c r="EV245" s="28">
        <f>IFERROR(VLOOKUP(EU245,'Начисление очков 2023'!$G$4:$H$69,2,FALSE),0)</f>
        <v>0</v>
      </c>
      <c r="EW245" s="32">
        <v>10</v>
      </c>
      <c r="EX245" s="31">
        <f>IFERROR(VLOOKUP(EW245,'Начисление очков 2023'!$AA$4:$AB$69,2,FALSE),0)</f>
        <v>9</v>
      </c>
      <c r="EY245" s="6" t="s">
        <v>572</v>
      </c>
      <c r="EZ245" s="28">
        <f>IFERROR(VLOOKUP(EY245,'Начисление очков 2023'!$AA$4:$AB$69,2,FALSE),0)</f>
        <v>0</v>
      </c>
      <c r="FA245" s="32" t="s">
        <v>572</v>
      </c>
      <c r="FB245" s="31">
        <f>IFERROR(VLOOKUP(FA245,'Начисление очков 2023'!$L$4:$M$69,2,FALSE),0)</f>
        <v>0</v>
      </c>
      <c r="FC245" s="6" t="s">
        <v>572</v>
      </c>
      <c r="FD245" s="28">
        <f>IFERROR(VLOOKUP(FC245,'Начисление очков 2023'!$AF$4:$AG$69,2,FALSE),0)</f>
        <v>0</v>
      </c>
      <c r="FE245" s="32" t="s">
        <v>572</v>
      </c>
      <c r="FF245" s="31">
        <f>IFERROR(VLOOKUP(FE245,'Начисление очков 2023'!$AA$4:$AB$69,2,FALSE),0)</f>
        <v>0</v>
      </c>
      <c r="FG245" s="6" t="s">
        <v>572</v>
      </c>
      <c r="FH245" s="28">
        <f>IFERROR(VLOOKUP(FG245,'Начисление очков 2023'!$G$4:$H$69,2,FALSE),0)</f>
        <v>0</v>
      </c>
      <c r="FI245" s="32" t="s">
        <v>572</v>
      </c>
      <c r="FJ245" s="31">
        <f>IFERROR(VLOOKUP(FI245,'Начисление очков 2023'!$AA$4:$AB$69,2,FALSE),0)</f>
        <v>0</v>
      </c>
      <c r="FK245" s="6">
        <v>-1</v>
      </c>
      <c r="FL245" s="28">
        <f>IFERROR(VLOOKUP(FK245,'Начисление очков 2023'!$AA$4:$AB$69,2,FALSE),0)</f>
        <v>0</v>
      </c>
      <c r="FM245" s="32" t="s">
        <v>572</v>
      </c>
      <c r="FN245" s="31">
        <f>IFERROR(VLOOKUP(FM245,'Начисление очков 2023'!$AA$4:$AB$69,2,FALSE),0)</f>
        <v>0</v>
      </c>
      <c r="FO245" s="6" t="s">
        <v>572</v>
      </c>
      <c r="FP245" s="28">
        <f>IFERROR(VLOOKUP(FO245,'Начисление очков 2023'!$AF$4:$AG$69,2,FALSE),0)</f>
        <v>0</v>
      </c>
      <c r="FQ245" s="109">
        <v>236</v>
      </c>
      <c r="FR245" s="110" t="s">
        <v>563</v>
      </c>
      <c r="FS245" s="110"/>
      <c r="FT245" s="109">
        <v>3</v>
      </c>
      <c r="FU245" s="111"/>
      <c r="FV245" s="108">
        <v>19</v>
      </c>
      <c r="FW245" s="106">
        <v>0</v>
      </c>
      <c r="FX245" s="107">
        <v>1</v>
      </c>
      <c r="FY245" s="108">
        <v>19</v>
      </c>
      <c r="FZ245" s="127" t="s">
        <v>572</v>
      </c>
      <c r="GA245" s="121">
        <f>IFERROR(VLOOKUP(FZ245,'Начисление очков 2023'!$AA$4:$AB$69,2,FALSE),0)</f>
        <v>0</v>
      </c>
    </row>
    <row r="246" spans="1:183" ht="15.95" customHeight="1" x14ac:dyDescent="0.25">
      <c r="A246" s="1"/>
      <c r="B246" s="6" t="str">
        <f>IFERROR(INDEX('Ласт турнир'!$A$1:$A$96,MATCH($D246,'Ласт турнир'!$B$1:$B$96,0)),"")</f>
        <v/>
      </c>
      <c r="C246" s="1"/>
      <c r="D246" s="39" t="s">
        <v>652</v>
      </c>
      <c r="E246" s="40">
        <f>E245+1</f>
        <v>237</v>
      </c>
      <c r="F246" s="59" t="str">
        <f>IF(FQ246=0," ",IF(FQ246-E246=0," ",FQ246-E246))</f>
        <v xml:space="preserve"> </v>
      </c>
      <c r="G246" s="44"/>
      <c r="H246" s="54">
        <v>3</v>
      </c>
      <c r="I246" s="134"/>
      <c r="J246" s="139">
        <f>AB246+AP246+BB246+BN246+BR246+SUMPRODUCT(LARGE((T246,V246,X246,Z246,AD246,AF246,AH246,AJ246,AL246,AN246,AR246,AT246,AV246,AX246,AZ246,BD246,BF246,BH246,BJ246,BL246,BP246,BT246,BV246,BX246,BZ246,CB246,CD246,CF246,CH246,CJ246,CL246,CN246,CP246,CR246,CT246,CV246,CX246,CZ246,DB246,DD246,DF246,DH246,DJ246,DL246,DN246,DP246,DR246,DT246,DV246,DX246,DZ246,EB246,ED246,EF246,EH246,EJ246,EL246,EN246,EP246,ER246,ET246,EV246,EX246,EZ246,FB246,FD246,FF246,FH246,FJ246,FL246,FN246,FP246),{1,2,3,4,5,6,7,8}))</f>
        <v>19</v>
      </c>
      <c r="K246" s="135">
        <f>J246-FV246</f>
        <v>0</v>
      </c>
      <c r="L246" s="140" t="str">
        <f>IF(SUMIF(S246:FP246,"&lt;0")&lt;&gt;0,SUMIF(S246:FP246,"&lt;0")*(-1)," ")</f>
        <v xml:space="preserve"> </v>
      </c>
      <c r="M246" s="141">
        <f>T246+V246+X246+Z246+AB246+AD246+AF246+AH246+AJ246+AL246+AN246+AP246+AR246+AT246+AV246+AX246+AZ246+BB246+BD246+BF246+BH246+BJ246+BL246+BN246+BP246+BR246+BT246+BV246+BX246+BZ246+CB246+CD246+CF246+CH246+CJ246+CL246+CN246+CP246+CR246+CT246+CV246+CX246+CZ246+DB246+DD246+DF246+DH246+DJ246+DL246+DN246+DP246+DR246+DT246+DV246+DX246+DZ246+EB246+ED246+EF246+EH246+EJ246+EL246+EN246+EP246+ER246+ET246+EV246+EX246+EZ246+FB246+FD246+FF246+FH246+FJ246+FL246+FN246+FP246</f>
        <v>19</v>
      </c>
      <c r="N246" s="135">
        <f>M246-FY246</f>
        <v>0</v>
      </c>
      <c r="O246" s="136">
        <f>ROUNDUP(COUNTIF(S246:FP246,"&gt; 0")/2,0)</f>
        <v>4</v>
      </c>
      <c r="P246" s="142">
        <f>IF(O246=0,"-",IF(O246-R246&gt;8,J246/(8+R246),J246/O246))</f>
        <v>4.75</v>
      </c>
      <c r="Q246" s="145">
        <f>IF(OR(M246=0,O246=0),"-",M246/O246)</f>
        <v>4.75</v>
      </c>
      <c r="R246" s="150">
        <f>+IF(AA246="",0,1)+IF(AO246="",0,1)++IF(BA246="",0,1)+IF(BM246="",0,1)+IF(BQ246="",0,1)</f>
        <v>0</v>
      </c>
      <c r="S246" s="6" t="s">
        <v>572</v>
      </c>
      <c r="T246" s="28">
        <f>IFERROR(VLOOKUP(S246,'Начисление очков 2024'!$AA$4:$AB$69,2,FALSE),0)</f>
        <v>0</v>
      </c>
      <c r="U246" s="32" t="s">
        <v>572</v>
      </c>
      <c r="V246" s="31">
        <f>IFERROR(VLOOKUP(U246,'Начисление очков 2024'!$AA$4:$AB$69,2,FALSE),0)</f>
        <v>0</v>
      </c>
      <c r="W246" s="6" t="s">
        <v>572</v>
      </c>
      <c r="X246" s="28">
        <f>IFERROR(VLOOKUP(W246,'Начисление очков 2024'!$L$4:$M$69,2,FALSE),0)</f>
        <v>0</v>
      </c>
      <c r="Y246" s="32" t="s">
        <v>572</v>
      </c>
      <c r="Z246" s="31">
        <f>IFERROR(VLOOKUP(Y246,'Начисление очков 2024'!$AA$4:$AB$69,2,FALSE),0)</f>
        <v>0</v>
      </c>
      <c r="AA246" s="6" t="s">
        <v>572</v>
      </c>
      <c r="AB246" s="28">
        <f>ROUND(IFERROR(VLOOKUP(AA246,'Начисление очков 2024'!$L$4:$M$69,2,FALSE),0)/4,0)</f>
        <v>0</v>
      </c>
      <c r="AC246" s="32">
        <v>17</v>
      </c>
      <c r="AD246" s="31">
        <f>IFERROR(VLOOKUP(AC246,'Начисление очков 2024'!$AA$4:$AB$69,2,FALSE),0)</f>
        <v>6</v>
      </c>
      <c r="AE246" s="6" t="s">
        <v>572</v>
      </c>
      <c r="AF246" s="28">
        <f>IFERROR(VLOOKUP(AE246,'Начисление очков 2024'!$AA$4:$AB$69,2,FALSE),0)</f>
        <v>0</v>
      </c>
      <c r="AG246" s="32" t="s">
        <v>572</v>
      </c>
      <c r="AH246" s="31">
        <f>IFERROR(VLOOKUP(AG246,'Начисление очков 2024'!$Q$4:$R$69,2,FALSE),0)</f>
        <v>0</v>
      </c>
      <c r="AI246" s="6" t="s">
        <v>572</v>
      </c>
      <c r="AJ246" s="28">
        <f>IFERROR(VLOOKUP(AI246,'Начисление очков 2024'!$AA$4:$AB$69,2,FALSE),0)</f>
        <v>0</v>
      </c>
      <c r="AK246" s="32" t="s">
        <v>572</v>
      </c>
      <c r="AL246" s="31">
        <f>IFERROR(VLOOKUP(AK246,'Начисление очков 2024'!$AA$4:$AB$69,2,FALSE),0)</f>
        <v>0</v>
      </c>
      <c r="AM246" s="6" t="s">
        <v>572</v>
      </c>
      <c r="AN246" s="28">
        <f>IFERROR(VLOOKUP(AM246,'Начисление очков 2023'!$AF$4:$AG$69,2,FALSE),0)</f>
        <v>0</v>
      </c>
      <c r="AO246" s="32" t="s">
        <v>572</v>
      </c>
      <c r="AP246" s="31">
        <f>ROUND(IFERROR(VLOOKUP(AO246,'Начисление очков 2024'!$G$4:$H$69,2,FALSE),0)/4,0)</f>
        <v>0</v>
      </c>
      <c r="AQ246" s="6">
        <v>17</v>
      </c>
      <c r="AR246" s="28">
        <f>IFERROR(VLOOKUP(AQ246,'Начисление очков 2024'!$AA$4:$AB$69,2,FALSE),0)</f>
        <v>6</v>
      </c>
      <c r="AS246" s="32" t="s">
        <v>572</v>
      </c>
      <c r="AT246" s="31">
        <f>IFERROR(VLOOKUP(AS246,'Начисление очков 2024'!$G$4:$H$69,2,FALSE),0)</f>
        <v>0</v>
      </c>
      <c r="AU246" s="6" t="s">
        <v>572</v>
      </c>
      <c r="AV246" s="28">
        <f>IFERROR(VLOOKUP(AU246,'Начисление очков 2023'!$V$4:$W$69,2,FALSE),0)</f>
        <v>0</v>
      </c>
      <c r="AW246" s="32" t="s">
        <v>572</v>
      </c>
      <c r="AX246" s="31">
        <f>IFERROR(VLOOKUP(AW246,'Начисление очков 2024'!$Q$4:$R$69,2,FALSE),0)</f>
        <v>0</v>
      </c>
      <c r="AY246" s="6" t="s">
        <v>572</v>
      </c>
      <c r="AZ246" s="28">
        <f>IFERROR(VLOOKUP(AY246,'Начисление очков 2024'!$AA$4:$AB$69,2,FALSE),0)</f>
        <v>0</v>
      </c>
      <c r="BA246" s="32" t="s">
        <v>572</v>
      </c>
      <c r="BB246" s="31">
        <f>ROUND(IFERROR(VLOOKUP(BA246,'Начисление очков 2024'!$G$4:$H$69,2,FALSE),0)/4,0)</f>
        <v>0</v>
      </c>
      <c r="BC246" s="6" t="s">
        <v>572</v>
      </c>
      <c r="BD246" s="28">
        <f>IFERROR(VLOOKUP(BC246,'Начисление очков 2023'!$AA$4:$AB$69,2,FALSE),0)</f>
        <v>0</v>
      </c>
      <c r="BE246" s="32" t="s">
        <v>572</v>
      </c>
      <c r="BF246" s="31">
        <f>IFERROR(VLOOKUP(BE246,'Начисление очков 2024'!$G$4:$H$69,2,FALSE),0)</f>
        <v>0</v>
      </c>
      <c r="BG246" s="6" t="s">
        <v>572</v>
      </c>
      <c r="BH246" s="28">
        <f>IFERROR(VLOOKUP(BG246,'Начисление очков 2024'!$Q$4:$R$69,2,FALSE),0)</f>
        <v>0</v>
      </c>
      <c r="BI246" s="32" t="s">
        <v>572</v>
      </c>
      <c r="BJ246" s="31">
        <f>IFERROR(VLOOKUP(BI246,'Начисление очков 2024'!$AA$4:$AB$69,2,FALSE),0)</f>
        <v>0</v>
      </c>
      <c r="BK246" s="6" t="s">
        <v>572</v>
      </c>
      <c r="BL246" s="28">
        <f>IFERROR(VLOOKUP(BK246,'Начисление очков 2023'!$V$4:$W$69,2,FALSE),0)</f>
        <v>0</v>
      </c>
      <c r="BM246" s="32" t="s">
        <v>572</v>
      </c>
      <c r="BN246" s="31">
        <f>ROUND(IFERROR(VLOOKUP(BM246,'Начисление очков 2023'!$L$4:$M$69,2,FALSE),0)/4,0)</f>
        <v>0</v>
      </c>
      <c r="BO246" s="6">
        <v>24</v>
      </c>
      <c r="BP246" s="28">
        <f>IFERROR(VLOOKUP(BO246,'Начисление очков 2023'!$AA$4:$AB$69,2,FALSE),0)</f>
        <v>3</v>
      </c>
      <c r="BQ246" s="32" t="s">
        <v>572</v>
      </c>
      <c r="BR246" s="31">
        <f>ROUND(IFERROR(VLOOKUP(BQ246,'Начисление очков 2023'!$L$4:$M$69,2,FALSE),0)/4,0)</f>
        <v>0</v>
      </c>
      <c r="BS246" s="6" t="s">
        <v>572</v>
      </c>
      <c r="BT246" s="28">
        <f>IFERROR(VLOOKUP(BS246,'Начисление очков 2023'!$AA$4:$AB$69,2,FALSE),0)</f>
        <v>0</v>
      </c>
      <c r="BU246" s="32" t="s">
        <v>572</v>
      </c>
      <c r="BV246" s="31">
        <f>IFERROR(VLOOKUP(BU246,'Начисление очков 2023'!$L$4:$M$69,2,FALSE),0)</f>
        <v>0</v>
      </c>
      <c r="BW246" s="6" t="s">
        <v>572</v>
      </c>
      <c r="BX246" s="28">
        <f>IFERROR(VLOOKUP(BW246,'Начисление очков 2023'!$AA$4:$AB$69,2,FALSE),0)</f>
        <v>0</v>
      </c>
      <c r="BY246" s="32" t="s">
        <v>572</v>
      </c>
      <c r="BZ246" s="31">
        <f>IFERROR(VLOOKUP(BY246,'Начисление очков 2023'!$AF$4:$AG$69,2,FALSE),0)</f>
        <v>0</v>
      </c>
      <c r="CA246" s="6" t="s">
        <v>572</v>
      </c>
      <c r="CB246" s="28">
        <f>IFERROR(VLOOKUP(CA246,'Начисление очков 2023'!$V$4:$W$69,2,FALSE),0)</f>
        <v>0</v>
      </c>
      <c r="CC246" s="32" t="s">
        <v>572</v>
      </c>
      <c r="CD246" s="31">
        <f>IFERROR(VLOOKUP(CC246,'Начисление очков 2023'!$AA$4:$AB$69,2,FALSE),0)</f>
        <v>0</v>
      </c>
      <c r="CE246" s="47"/>
      <c r="CF246" s="46"/>
      <c r="CG246" s="32" t="s">
        <v>572</v>
      </c>
      <c r="CH246" s="31">
        <f>IFERROR(VLOOKUP(CG246,'Начисление очков 2023'!$AA$4:$AB$69,2,FALSE),0)</f>
        <v>0</v>
      </c>
      <c r="CI246" s="6" t="s">
        <v>572</v>
      </c>
      <c r="CJ246" s="28">
        <f>IFERROR(VLOOKUP(CI246,'Начисление очков 2023_1'!$B$4:$C$117,2,FALSE),0)</f>
        <v>0</v>
      </c>
      <c r="CK246" s="32" t="s">
        <v>572</v>
      </c>
      <c r="CL246" s="31">
        <f>IFERROR(VLOOKUP(CK246,'Начисление очков 2023'!$V$4:$W$69,2,FALSE),0)</f>
        <v>0</v>
      </c>
      <c r="CM246" s="6" t="s">
        <v>572</v>
      </c>
      <c r="CN246" s="28">
        <f>IFERROR(VLOOKUP(CM246,'Начисление очков 2023'!$AF$4:$AG$69,2,FALSE),0)</f>
        <v>0</v>
      </c>
      <c r="CO246" s="32" t="s">
        <v>572</v>
      </c>
      <c r="CP246" s="31">
        <f>IFERROR(VLOOKUP(CO246,'Начисление очков 2023'!$G$4:$H$69,2,FALSE),0)</f>
        <v>0</v>
      </c>
      <c r="CQ246" s="6" t="s">
        <v>572</v>
      </c>
      <c r="CR246" s="28">
        <f>IFERROR(VLOOKUP(CQ246,'Начисление очков 2023'!$AA$4:$AB$69,2,FALSE),0)</f>
        <v>0</v>
      </c>
      <c r="CS246" s="32" t="s">
        <v>572</v>
      </c>
      <c r="CT246" s="31">
        <f>IFERROR(VLOOKUP(CS246,'Начисление очков 2023'!$Q$4:$R$69,2,FALSE),0)</f>
        <v>0</v>
      </c>
      <c r="CU246" s="6" t="s">
        <v>572</v>
      </c>
      <c r="CV246" s="28">
        <f>IFERROR(VLOOKUP(CU246,'Начисление очков 2023'!$AF$4:$AG$69,2,FALSE),0)</f>
        <v>0</v>
      </c>
      <c r="CW246" s="32" t="s">
        <v>572</v>
      </c>
      <c r="CX246" s="31">
        <f>IFERROR(VLOOKUP(CW246,'Начисление очков 2023'!$AA$4:$AB$69,2,FALSE),0)</f>
        <v>0</v>
      </c>
      <c r="CY246" s="6" t="s">
        <v>572</v>
      </c>
      <c r="CZ246" s="28">
        <f>IFERROR(VLOOKUP(CY246,'Начисление очков 2023'!$AA$4:$AB$69,2,FALSE),0)</f>
        <v>0</v>
      </c>
      <c r="DA246" s="32" t="s">
        <v>572</v>
      </c>
      <c r="DB246" s="31">
        <f>IFERROR(VLOOKUP(DA246,'Начисление очков 2023'!$L$4:$M$69,2,FALSE),0)</f>
        <v>0</v>
      </c>
      <c r="DC246" s="6" t="s">
        <v>572</v>
      </c>
      <c r="DD246" s="28">
        <f>IFERROR(VLOOKUP(DC246,'Начисление очков 2023'!$L$4:$M$69,2,FALSE),0)</f>
        <v>0</v>
      </c>
      <c r="DE246" s="32" t="s">
        <v>572</v>
      </c>
      <c r="DF246" s="31">
        <f>IFERROR(VLOOKUP(DE246,'Начисление очков 2023'!$G$4:$H$69,2,FALSE),0)</f>
        <v>0</v>
      </c>
      <c r="DG246" s="6" t="s">
        <v>572</v>
      </c>
      <c r="DH246" s="28">
        <f>IFERROR(VLOOKUP(DG246,'Начисление очков 2023'!$AA$4:$AB$69,2,FALSE),0)</f>
        <v>0</v>
      </c>
      <c r="DI246" s="32" t="s">
        <v>572</v>
      </c>
      <c r="DJ246" s="31">
        <f>IFERROR(VLOOKUP(DI246,'Начисление очков 2023'!$AF$4:$AG$69,2,FALSE),0)</f>
        <v>0</v>
      </c>
      <c r="DK246" s="6" t="s">
        <v>572</v>
      </c>
      <c r="DL246" s="28">
        <f>IFERROR(VLOOKUP(DK246,'Начисление очков 2023'!$V$4:$W$69,2,FALSE),0)</f>
        <v>0</v>
      </c>
      <c r="DM246" s="32" t="s">
        <v>572</v>
      </c>
      <c r="DN246" s="31">
        <f>IFERROR(VLOOKUP(DM246,'Начисление очков 2023'!$Q$4:$R$69,2,FALSE),0)</f>
        <v>0</v>
      </c>
      <c r="DO246" s="6" t="s">
        <v>572</v>
      </c>
      <c r="DP246" s="28">
        <f>IFERROR(VLOOKUP(DO246,'Начисление очков 2023'!$AA$4:$AB$69,2,FALSE),0)</f>
        <v>0</v>
      </c>
      <c r="DQ246" s="32" t="s">
        <v>572</v>
      </c>
      <c r="DR246" s="31">
        <f>IFERROR(VLOOKUP(DQ246,'Начисление очков 2023'!$AA$4:$AB$69,2,FALSE),0)</f>
        <v>0</v>
      </c>
      <c r="DS246" s="6" t="s">
        <v>572</v>
      </c>
      <c r="DT246" s="28">
        <f>IFERROR(VLOOKUP(DS246,'Начисление очков 2023'!$AA$4:$AB$69,2,FALSE),0)</f>
        <v>0</v>
      </c>
      <c r="DU246" s="32" t="s">
        <v>572</v>
      </c>
      <c r="DV246" s="31">
        <f>IFERROR(VLOOKUP(DU246,'Начисление очков 2023'!$AF$4:$AG$69,2,FALSE),0)</f>
        <v>0</v>
      </c>
      <c r="DW246" s="6" t="s">
        <v>572</v>
      </c>
      <c r="DX246" s="28">
        <f>IFERROR(VLOOKUP(DW246,'Начисление очков 2023'!$AA$4:$AB$69,2,FALSE),0)</f>
        <v>0</v>
      </c>
      <c r="DY246" s="32" t="s">
        <v>572</v>
      </c>
      <c r="DZ246" s="31">
        <f>IFERROR(VLOOKUP(DY246,'Начисление очков 2023'!$B$4:$C$69,2,FALSE),0)</f>
        <v>0</v>
      </c>
      <c r="EA246" s="6" t="s">
        <v>572</v>
      </c>
      <c r="EB246" s="28">
        <f>IFERROR(VLOOKUP(EA246,'Начисление очков 2023'!$AA$4:$AB$69,2,FALSE),0)</f>
        <v>0</v>
      </c>
      <c r="EC246" s="32" t="s">
        <v>572</v>
      </c>
      <c r="ED246" s="31">
        <f>IFERROR(VLOOKUP(EC246,'Начисление очков 2023'!$V$4:$W$69,2,FALSE),0)</f>
        <v>0</v>
      </c>
      <c r="EE246" s="6">
        <v>20</v>
      </c>
      <c r="EF246" s="28">
        <f>IFERROR(VLOOKUP(EE246,'Начисление очков 2023'!$AA$4:$AB$69,2,FALSE),0)</f>
        <v>4</v>
      </c>
      <c r="EG246" s="32" t="s">
        <v>572</v>
      </c>
      <c r="EH246" s="31">
        <f>IFERROR(VLOOKUP(EG246,'Начисление очков 2023'!$AA$4:$AB$69,2,FALSE),0)</f>
        <v>0</v>
      </c>
      <c r="EI246" s="6" t="s">
        <v>572</v>
      </c>
      <c r="EJ246" s="28">
        <f>IFERROR(VLOOKUP(EI246,'Начисление очков 2023'!$G$4:$H$69,2,FALSE),0)</f>
        <v>0</v>
      </c>
      <c r="EK246" s="32" t="s">
        <v>572</v>
      </c>
      <c r="EL246" s="31">
        <f>IFERROR(VLOOKUP(EK246,'Начисление очков 2023'!$V$4:$W$69,2,FALSE),0)</f>
        <v>0</v>
      </c>
      <c r="EM246" s="6" t="s">
        <v>572</v>
      </c>
      <c r="EN246" s="28">
        <f>IFERROR(VLOOKUP(EM246,'Начисление очков 2023'!$B$4:$C$101,2,FALSE),0)</f>
        <v>0</v>
      </c>
      <c r="EO246" s="32" t="s">
        <v>572</v>
      </c>
      <c r="EP246" s="31">
        <f>IFERROR(VLOOKUP(EO246,'Начисление очков 2023'!$AA$4:$AB$69,2,FALSE),0)</f>
        <v>0</v>
      </c>
      <c r="EQ246" s="6" t="s">
        <v>572</v>
      </c>
      <c r="ER246" s="28">
        <f>IFERROR(VLOOKUP(EQ246,'Начисление очков 2023'!$AF$4:$AG$69,2,FALSE),0)</f>
        <v>0</v>
      </c>
      <c r="ES246" s="32" t="s">
        <v>572</v>
      </c>
      <c r="ET246" s="31">
        <f>IFERROR(VLOOKUP(ES246,'Начисление очков 2023'!$B$4:$C$101,2,FALSE),0)</f>
        <v>0</v>
      </c>
      <c r="EU246" s="6" t="s">
        <v>572</v>
      </c>
      <c r="EV246" s="28">
        <f>IFERROR(VLOOKUP(EU246,'Начисление очков 2023'!$G$4:$H$69,2,FALSE),0)</f>
        <v>0</v>
      </c>
      <c r="EW246" s="32" t="s">
        <v>572</v>
      </c>
      <c r="EX246" s="31">
        <f>IFERROR(VLOOKUP(EW246,'Начисление очков 2023'!$AA$4:$AB$69,2,FALSE),0)</f>
        <v>0</v>
      </c>
      <c r="EY246" s="6"/>
      <c r="EZ246" s="28">
        <f>IFERROR(VLOOKUP(EY246,'Начисление очков 2023'!$AA$4:$AB$69,2,FALSE),0)</f>
        <v>0</v>
      </c>
      <c r="FA246" s="32" t="s">
        <v>572</v>
      </c>
      <c r="FB246" s="31">
        <f>IFERROR(VLOOKUP(FA246,'Начисление очков 2023'!$L$4:$M$69,2,FALSE),0)</f>
        <v>0</v>
      </c>
      <c r="FC246" s="6" t="s">
        <v>572</v>
      </c>
      <c r="FD246" s="28">
        <f>IFERROR(VLOOKUP(FC246,'Начисление очков 2023'!$AF$4:$AG$69,2,FALSE),0)</f>
        <v>0</v>
      </c>
      <c r="FE246" s="32" t="s">
        <v>572</v>
      </c>
      <c r="FF246" s="31">
        <f>IFERROR(VLOOKUP(FE246,'Начисление очков 2023'!$AA$4:$AB$69,2,FALSE),0)</f>
        <v>0</v>
      </c>
      <c r="FG246" s="6" t="s">
        <v>572</v>
      </c>
      <c r="FH246" s="28">
        <f>IFERROR(VLOOKUP(FG246,'Начисление очков 2023'!$G$4:$H$69,2,FALSE),0)</f>
        <v>0</v>
      </c>
      <c r="FI246" s="32" t="s">
        <v>572</v>
      </c>
      <c r="FJ246" s="31">
        <f>IFERROR(VLOOKUP(FI246,'Начисление очков 2023'!$AA$4:$AB$69,2,FALSE),0)</f>
        <v>0</v>
      </c>
      <c r="FK246" s="6" t="s">
        <v>572</v>
      </c>
      <c r="FL246" s="28">
        <f>IFERROR(VLOOKUP(FK246,'Начисление очков 2023'!$AA$4:$AB$69,2,FALSE),0)</f>
        <v>0</v>
      </c>
      <c r="FM246" s="32" t="s">
        <v>572</v>
      </c>
      <c r="FN246" s="31">
        <f>IFERROR(VLOOKUP(FM246,'Начисление очков 2023'!$AA$4:$AB$69,2,FALSE),0)</f>
        <v>0</v>
      </c>
      <c r="FO246" s="6" t="s">
        <v>572</v>
      </c>
      <c r="FP246" s="28">
        <f>IFERROR(VLOOKUP(FO246,'Начисление очков 2023'!$AF$4:$AG$69,2,FALSE),0)</f>
        <v>0</v>
      </c>
      <c r="FQ246" s="109">
        <v>237</v>
      </c>
      <c r="FR246" s="110" t="s">
        <v>563</v>
      </c>
      <c r="FS246" s="110"/>
      <c r="FT246" s="109">
        <v>3</v>
      </c>
      <c r="FU246" s="111"/>
      <c r="FV246" s="108">
        <v>19</v>
      </c>
      <c r="FW246" s="106">
        <v>0</v>
      </c>
      <c r="FX246" s="107" t="s">
        <v>563</v>
      </c>
      <c r="FY246" s="108">
        <v>19</v>
      </c>
      <c r="FZ246" s="127" t="s">
        <v>572</v>
      </c>
      <c r="GA246" s="121">
        <f>IFERROR(VLOOKUP(FZ246,'Начисление очков 2023'!$AA$4:$AB$69,2,FALSE),0)</f>
        <v>0</v>
      </c>
    </row>
    <row r="247" spans="1:183" ht="15.95" customHeight="1" x14ac:dyDescent="0.25">
      <c r="A247" s="1"/>
      <c r="B247" s="6" t="str">
        <f>IFERROR(INDEX('Ласт турнир'!$A$1:$A$96,MATCH($D247,'Ласт турнир'!$B$1:$B$96,0)),"")</f>
        <v/>
      </c>
      <c r="C247" s="1"/>
      <c r="D247" s="39" t="s">
        <v>258</v>
      </c>
      <c r="E247" s="40">
        <f>E246+1</f>
        <v>238</v>
      </c>
      <c r="F247" s="59" t="str">
        <f>IF(FQ247=0," ",IF(FQ247-E247=0," ",FQ247-E247))</f>
        <v xml:space="preserve"> </v>
      </c>
      <c r="G247" s="44"/>
      <c r="H247" s="54">
        <v>3.5</v>
      </c>
      <c r="I247" s="134"/>
      <c r="J247" s="139">
        <f>AB247+AP247+BB247+BN247+BR247+SUMPRODUCT(LARGE((T247,V247,X247,Z247,AD247,AF247,AH247,AJ247,AL247,AN247,AR247,AT247,AV247,AX247,AZ247,BD247,BF247,BH247,BJ247,BL247,BP247,BT247,BV247,BX247,BZ247,CB247,CD247,CF247,CH247,CJ247,CL247,CN247,CP247,CR247,CT247,CV247,CX247,CZ247,DB247,DD247,DF247,DH247,DJ247,DL247,DN247,DP247,DR247,DT247,DV247,DX247,DZ247,EB247,ED247,EF247,EH247,EJ247,EL247,EN247,EP247,ER247,ET247,EV247,EX247,EZ247,FB247,FD247,FF247,FH247,FJ247,FL247,FN247,FP247),{1,2,3,4,5,6,7,8}))</f>
        <v>18</v>
      </c>
      <c r="K247" s="135">
        <f>J247-FV247</f>
        <v>0</v>
      </c>
      <c r="L247" s="140" t="str">
        <f>IF(SUMIF(S247:FP247,"&lt;0")&lt;&gt;0,SUMIF(S247:FP247,"&lt;0")*(-1)," ")</f>
        <v xml:space="preserve"> </v>
      </c>
      <c r="M247" s="141">
        <f>T247+V247+X247+Z247+AB247+AD247+AF247+AH247+AJ247+AL247+AN247+AP247+AR247+AT247+AV247+AX247+AZ247+BB247+BD247+BF247+BH247+BJ247+BL247+BN247+BP247+BR247+BT247+BV247+BX247+BZ247+CB247+CD247+CF247+CH247+CJ247+CL247+CN247+CP247+CR247+CT247+CV247+CX247+CZ247+DB247+DD247+DF247+DH247+DJ247+DL247+DN247+DP247+DR247+DT247+DV247+DX247+DZ247+EB247+ED247+EF247+EH247+EJ247+EL247+EN247+EP247+ER247+ET247+EV247+EX247+EZ247+FB247+FD247+FF247+FH247+FJ247+FL247+FN247+FP247</f>
        <v>18</v>
      </c>
      <c r="N247" s="135">
        <f>M247-FY247</f>
        <v>0</v>
      </c>
      <c r="O247" s="136">
        <f>ROUNDUP(COUNTIF(S247:FP247,"&gt; 0")/2,0)</f>
        <v>2</v>
      </c>
      <c r="P247" s="142">
        <f>IF(O247=0,"-",IF(O247-R247&gt;8,J247/(8+R247),J247/O247))</f>
        <v>9</v>
      </c>
      <c r="Q247" s="145">
        <f>IF(OR(M247=0,O247=0),"-",M247/O247)</f>
        <v>9</v>
      </c>
      <c r="R247" s="150">
        <f>+IF(AA247="",0,1)+IF(AO247="",0,1)++IF(BA247="",0,1)+IF(BM247="",0,1)+IF(BQ247="",0,1)</f>
        <v>0</v>
      </c>
      <c r="S247" s="6" t="s">
        <v>572</v>
      </c>
      <c r="T247" s="28">
        <f>IFERROR(VLOOKUP(S247,'Начисление очков 2024'!$AA$4:$AB$69,2,FALSE),0)</f>
        <v>0</v>
      </c>
      <c r="U247" s="32" t="s">
        <v>572</v>
      </c>
      <c r="V247" s="31">
        <f>IFERROR(VLOOKUP(U247,'Начисление очков 2024'!$AA$4:$AB$69,2,FALSE),0)</f>
        <v>0</v>
      </c>
      <c r="W247" s="6" t="s">
        <v>572</v>
      </c>
      <c r="X247" s="28">
        <f>IFERROR(VLOOKUP(W247,'Начисление очков 2024'!$L$4:$M$69,2,FALSE),0)</f>
        <v>0</v>
      </c>
      <c r="Y247" s="32" t="s">
        <v>572</v>
      </c>
      <c r="Z247" s="31">
        <f>IFERROR(VLOOKUP(Y247,'Начисление очков 2024'!$AA$4:$AB$69,2,FALSE),0)</f>
        <v>0</v>
      </c>
      <c r="AA247" s="6" t="s">
        <v>572</v>
      </c>
      <c r="AB247" s="28">
        <f>ROUND(IFERROR(VLOOKUP(AA247,'Начисление очков 2024'!$L$4:$M$69,2,FALSE),0)/4,0)</f>
        <v>0</v>
      </c>
      <c r="AC247" s="32" t="s">
        <v>572</v>
      </c>
      <c r="AD247" s="31">
        <f>IFERROR(VLOOKUP(AC247,'Начисление очков 2024'!$AA$4:$AB$69,2,FALSE),0)</f>
        <v>0</v>
      </c>
      <c r="AE247" s="6" t="s">
        <v>572</v>
      </c>
      <c r="AF247" s="28">
        <f>IFERROR(VLOOKUP(AE247,'Начисление очков 2024'!$AA$4:$AB$69,2,FALSE),0)</f>
        <v>0</v>
      </c>
      <c r="AG247" s="32" t="s">
        <v>572</v>
      </c>
      <c r="AH247" s="31">
        <f>IFERROR(VLOOKUP(AG247,'Начисление очков 2024'!$Q$4:$R$69,2,FALSE),0)</f>
        <v>0</v>
      </c>
      <c r="AI247" s="6" t="s">
        <v>572</v>
      </c>
      <c r="AJ247" s="28">
        <f>IFERROR(VLOOKUP(AI247,'Начисление очков 2024'!$AA$4:$AB$69,2,FALSE),0)</f>
        <v>0</v>
      </c>
      <c r="AK247" s="32" t="s">
        <v>572</v>
      </c>
      <c r="AL247" s="31">
        <f>IFERROR(VLOOKUP(AK247,'Начисление очков 2024'!$AA$4:$AB$69,2,FALSE),0)</f>
        <v>0</v>
      </c>
      <c r="AM247" s="6" t="s">
        <v>572</v>
      </c>
      <c r="AN247" s="28">
        <f>IFERROR(VLOOKUP(AM247,'Начисление очков 2023'!$AF$4:$AG$69,2,FALSE),0)</f>
        <v>0</v>
      </c>
      <c r="AO247" s="32" t="s">
        <v>572</v>
      </c>
      <c r="AP247" s="31">
        <f>ROUND(IFERROR(VLOOKUP(AO247,'Начисление очков 2024'!$G$4:$H$69,2,FALSE),0)/4,0)</f>
        <v>0</v>
      </c>
      <c r="AQ247" s="6" t="s">
        <v>572</v>
      </c>
      <c r="AR247" s="28">
        <f>IFERROR(VLOOKUP(AQ247,'Начисление очков 2024'!$AA$4:$AB$69,2,FALSE),0)</f>
        <v>0</v>
      </c>
      <c r="AS247" s="32" t="s">
        <v>572</v>
      </c>
      <c r="AT247" s="31">
        <f>IFERROR(VLOOKUP(AS247,'Начисление очков 2024'!$G$4:$H$69,2,FALSE),0)</f>
        <v>0</v>
      </c>
      <c r="AU247" s="6" t="s">
        <v>572</v>
      </c>
      <c r="AV247" s="28">
        <f>IFERROR(VLOOKUP(AU247,'Начисление очков 2023'!$V$4:$W$69,2,FALSE),0)</f>
        <v>0</v>
      </c>
      <c r="AW247" s="32" t="s">
        <v>572</v>
      </c>
      <c r="AX247" s="31">
        <f>IFERROR(VLOOKUP(AW247,'Начисление очков 2024'!$Q$4:$R$69,2,FALSE),0)</f>
        <v>0</v>
      </c>
      <c r="AY247" s="6" t="s">
        <v>572</v>
      </c>
      <c r="AZ247" s="28">
        <f>IFERROR(VLOOKUP(AY247,'Начисление очков 2024'!$AA$4:$AB$69,2,FALSE),0)</f>
        <v>0</v>
      </c>
      <c r="BA247" s="32" t="s">
        <v>572</v>
      </c>
      <c r="BB247" s="31">
        <f>ROUND(IFERROR(VLOOKUP(BA247,'Начисление очков 2024'!$G$4:$H$69,2,FALSE),0)/4,0)</f>
        <v>0</v>
      </c>
      <c r="BC247" s="6" t="s">
        <v>572</v>
      </c>
      <c r="BD247" s="28">
        <f>IFERROR(VLOOKUP(BC247,'Начисление очков 2023'!$AA$4:$AB$69,2,FALSE),0)</f>
        <v>0</v>
      </c>
      <c r="BE247" s="32" t="s">
        <v>572</v>
      </c>
      <c r="BF247" s="31">
        <f>IFERROR(VLOOKUP(BE247,'Начисление очков 2024'!$G$4:$H$69,2,FALSE),0)</f>
        <v>0</v>
      </c>
      <c r="BG247" s="6" t="s">
        <v>572</v>
      </c>
      <c r="BH247" s="28">
        <f>IFERROR(VLOOKUP(BG247,'Начисление очков 2024'!$Q$4:$R$69,2,FALSE),0)</f>
        <v>0</v>
      </c>
      <c r="BI247" s="32" t="s">
        <v>572</v>
      </c>
      <c r="BJ247" s="31">
        <f>IFERROR(VLOOKUP(BI247,'Начисление очков 2024'!$AA$4:$AB$69,2,FALSE),0)</f>
        <v>0</v>
      </c>
      <c r="BK247" s="6" t="s">
        <v>572</v>
      </c>
      <c r="BL247" s="28">
        <f>IFERROR(VLOOKUP(BK247,'Начисление очков 2023'!$V$4:$W$69,2,FALSE),0)</f>
        <v>0</v>
      </c>
      <c r="BM247" s="32" t="s">
        <v>572</v>
      </c>
      <c r="BN247" s="31">
        <f>ROUND(IFERROR(VLOOKUP(BM247,'Начисление очков 2023'!$L$4:$M$69,2,FALSE),0)/4,0)</f>
        <v>0</v>
      </c>
      <c r="BO247" s="6" t="s">
        <v>572</v>
      </c>
      <c r="BP247" s="28">
        <f>IFERROR(VLOOKUP(BO247,'Начисление очков 2023'!$AA$4:$AB$69,2,FALSE),0)</f>
        <v>0</v>
      </c>
      <c r="BQ247" s="32" t="s">
        <v>572</v>
      </c>
      <c r="BR247" s="31">
        <f>ROUND(IFERROR(VLOOKUP(BQ247,'Начисление очков 2023'!$L$4:$M$69,2,FALSE),0)/4,0)</f>
        <v>0</v>
      </c>
      <c r="BS247" s="6" t="s">
        <v>572</v>
      </c>
      <c r="BT247" s="28">
        <f>IFERROR(VLOOKUP(BS247,'Начисление очков 2023'!$AA$4:$AB$69,2,FALSE),0)</f>
        <v>0</v>
      </c>
      <c r="BU247" s="32" t="s">
        <v>572</v>
      </c>
      <c r="BV247" s="31">
        <f>IFERROR(VLOOKUP(BU247,'Начисление очков 2023'!$L$4:$M$69,2,FALSE),0)</f>
        <v>0</v>
      </c>
      <c r="BW247" s="6" t="s">
        <v>572</v>
      </c>
      <c r="BX247" s="28">
        <f>IFERROR(VLOOKUP(BW247,'Начисление очков 2023'!$AA$4:$AB$69,2,FALSE),0)</f>
        <v>0</v>
      </c>
      <c r="BY247" s="32" t="s">
        <v>572</v>
      </c>
      <c r="BZ247" s="31">
        <f>IFERROR(VLOOKUP(BY247,'Начисление очков 2023'!$AF$4:$AG$69,2,FALSE),0)</f>
        <v>0</v>
      </c>
      <c r="CA247" s="6" t="s">
        <v>572</v>
      </c>
      <c r="CB247" s="28">
        <f>IFERROR(VLOOKUP(CA247,'Начисление очков 2023'!$V$4:$W$69,2,FALSE),0)</f>
        <v>0</v>
      </c>
      <c r="CC247" s="32" t="s">
        <v>572</v>
      </c>
      <c r="CD247" s="31">
        <f>IFERROR(VLOOKUP(CC247,'Начисление очков 2023'!$AA$4:$AB$69,2,FALSE),0)</f>
        <v>0</v>
      </c>
      <c r="CE247" s="47"/>
      <c r="CF247" s="46"/>
      <c r="CG247" s="32" t="s">
        <v>572</v>
      </c>
      <c r="CH247" s="31">
        <f>IFERROR(VLOOKUP(CG247,'Начисление очков 2023'!$AA$4:$AB$69,2,FALSE),0)</f>
        <v>0</v>
      </c>
      <c r="CI247" s="6" t="s">
        <v>572</v>
      </c>
      <c r="CJ247" s="28">
        <f>IFERROR(VLOOKUP(CI247,'Начисление очков 2023_1'!$B$4:$C$117,2,FALSE),0)</f>
        <v>0</v>
      </c>
      <c r="CK247" s="32" t="s">
        <v>572</v>
      </c>
      <c r="CL247" s="31">
        <f>IFERROR(VLOOKUP(CK247,'Начисление очков 2023'!$V$4:$W$69,2,FALSE),0)</f>
        <v>0</v>
      </c>
      <c r="CM247" s="6" t="s">
        <v>572</v>
      </c>
      <c r="CN247" s="28">
        <f>IFERROR(VLOOKUP(CM247,'Начисление очков 2023'!$AF$4:$AG$69,2,FALSE),0)</f>
        <v>0</v>
      </c>
      <c r="CO247" s="32" t="s">
        <v>572</v>
      </c>
      <c r="CP247" s="31">
        <f>IFERROR(VLOOKUP(CO247,'Начисление очков 2023'!$G$4:$H$69,2,FALSE),0)</f>
        <v>0</v>
      </c>
      <c r="CQ247" s="6" t="s">
        <v>572</v>
      </c>
      <c r="CR247" s="28">
        <f>IFERROR(VLOOKUP(CQ247,'Начисление очков 2023'!$AA$4:$AB$69,2,FALSE),0)</f>
        <v>0</v>
      </c>
      <c r="CS247" s="32" t="s">
        <v>572</v>
      </c>
      <c r="CT247" s="31">
        <f>IFERROR(VLOOKUP(CS247,'Начисление очков 2023'!$Q$4:$R$69,2,FALSE),0)</f>
        <v>0</v>
      </c>
      <c r="CU247" s="6" t="s">
        <v>572</v>
      </c>
      <c r="CV247" s="28">
        <f>IFERROR(VLOOKUP(CU247,'Начисление очков 2023'!$AF$4:$AG$69,2,FALSE),0)</f>
        <v>0</v>
      </c>
      <c r="CW247" s="32" t="s">
        <v>572</v>
      </c>
      <c r="CX247" s="31">
        <f>IFERROR(VLOOKUP(CW247,'Начисление очков 2023'!$AA$4:$AB$69,2,FALSE),0)</f>
        <v>0</v>
      </c>
      <c r="CY247" s="6" t="s">
        <v>572</v>
      </c>
      <c r="CZ247" s="28">
        <f>IFERROR(VLOOKUP(CY247,'Начисление очков 2023'!$AA$4:$AB$69,2,FALSE),0)</f>
        <v>0</v>
      </c>
      <c r="DA247" s="32" t="s">
        <v>572</v>
      </c>
      <c r="DB247" s="31">
        <f>IFERROR(VLOOKUP(DA247,'Начисление очков 2023'!$L$4:$M$69,2,FALSE),0)</f>
        <v>0</v>
      </c>
      <c r="DC247" s="6" t="s">
        <v>572</v>
      </c>
      <c r="DD247" s="28">
        <f>IFERROR(VLOOKUP(DC247,'Начисление очков 2023'!$L$4:$M$69,2,FALSE),0)</f>
        <v>0</v>
      </c>
      <c r="DE247" s="32" t="s">
        <v>572</v>
      </c>
      <c r="DF247" s="31">
        <f>IFERROR(VLOOKUP(DE247,'Начисление очков 2023'!$G$4:$H$69,2,FALSE),0)</f>
        <v>0</v>
      </c>
      <c r="DG247" s="6" t="s">
        <v>572</v>
      </c>
      <c r="DH247" s="28">
        <f>IFERROR(VLOOKUP(DG247,'Начисление очков 2023'!$AA$4:$AB$69,2,FALSE),0)</f>
        <v>0</v>
      </c>
      <c r="DI247" s="32" t="s">
        <v>572</v>
      </c>
      <c r="DJ247" s="31">
        <f>IFERROR(VLOOKUP(DI247,'Начисление очков 2023'!$AF$4:$AG$69,2,FALSE),0)</f>
        <v>0</v>
      </c>
      <c r="DK247" s="6" t="s">
        <v>572</v>
      </c>
      <c r="DL247" s="28">
        <f>IFERROR(VLOOKUP(DK247,'Начисление очков 2023'!$V$4:$W$69,2,FALSE),0)</f>
        <v>0</v>
      </c>
      <c r="DM247" s="32">
        <v>24</v>
      </c>
      <c r="DN247" s="31">
        <f>IFERROR(VLOOKUP(DM247,'Начисление очков 2023'!$Q$4:$R$69,2,FALSE),0)</f>
        <v>8</v>
      </c>
      <c r="DO247" s="6" t="s">
        <v>572</v>
      </c>
      <c r="DP247" s="28">
        <f>IFERROR(VLOOKUP(DO247,'Начисление очков 2023'!$AA$4:$AB$69,2,FALSE),0)</f>
        <v>0</v>
      </c>
      <c r="DQ247" s="32">
        <v>8</v>
      </c>
      <c r="DR247" s="31">
        <f>IFERROR(VLOOKUP(DQ247,'Начисление очков 2023'!$AA$4:$AB$69,2,FALSE),0)</f>
        <v>10</v>
      </c>
      <c r="DS247" s="6"/>
      <c r="DT247" s="28">
        <f>IFERROR(VLOOKUP(DS247,'Начисление очков 2023'!$AA$4:$AB$69,2,FALSE),0)</f>
        <v>0</v>
      </c>
      <c r="DU247" s="32" t="s">
        <v>572</v>
      </c>
      <c r="DV247" s="31">
        <f>IFERROR(VLOOKUP(DU247,'Начисление очков 2023'!$AF$4:$AG$69,2,FALSE),0)</f>
        <v>0</v>
      </c>
      <c r="DW247" s="6" t="s">
        <v>572</v>
      </c>
      <c r="DX247" s="28">
        <f>IFERROR(VLOOKUP(DW247,'Начисление очков 2023'!$AA$4:$AB$69,2,FALSE),0)</f>
        <v>0</v>
      </c>
      <c r="DY247" s="32" t="s">
        <v>572</v>
      </c>
      <c r="DZ247" s="31">
        <f>IFERROR(VLOOKUP(DY247,'Начисление очков 2023'!$B$4:$C$69,2,FALSE),0)</f>
        <v>0</v>
      </c>
      <c r="EA247" s="6" t="s">
        <v>572</v>
      </c>
      <c r="EB247" s="28">
        <f>IFERROR(VLOOKUP(EA247,'Начисление очков 2023'!$AA$4:$AB$69,2,FALSE),0)</f>
        <v>0</v>
      </c>
      <c r="EC247" s="32" t="s">
        <v>572</v>
      </c>
      <c r="ED247" s="31">
        <f>IFERROR(VLOOKUP(EC247,'Начисление очков 2023'!$V$4:$W$69,2,FALSE),0)</f>
        <v>0</v>
      </c>
      <c r="EE247" s="6" t="s">
        <v>572</v>
      </c>
      <c r="EF247" s="28">
        <f>IFERROR(VLOOKUP(EE247,'Начисление очков 2023'!$AA$4:$AB$69,2,FALSE),0)</f>
        <v>0</v>
      </c>
      <c r="EG247" s="32" t="s">
        <v>572</v>
      </c>
      <c r="EH247" s="31">
        <f>IFERROR(VLOOKUP(EG247,'Начисление очков 2023'!$AA$4:$AB$69,2,FALSE),0)</f>
        <v>0</v>
      </c>
      <c r="EI247" s="6" t="s">
        <v>572</v>
      </c>
      <c r="EJ247" s="28">
        <f>IFERROR(VLOOKUP(EI247,'Начисление очков 2023'!$G$4:$H$69,2,FALSE),0)</f>
        <v>0</v>
      </c>
      <c r="EK247" s="32" t="s">
        <v>572</v>
      </c>
      <c r="EL247" s="31">
        <f>IFERROR(VLOOKUP(EK247,'Начисление очков 2023'!$V$4:$W$69,2,FALSE),0)</f>
        <v>0</v>
      </c>
      <c r="EM247" s="6" t="s">
        <v>572</v>
      </c>
      <c r="EN247" s="28">
        <f>IFERROR(VLOOKUP(EM247,'Начисление очков 2023'!$B$4:$C$101,2,FALSE),0)</f>
        <v>0</v>
      </c>
      <c r="EO247" s="32" t="s">
        <v>572</v>
      </c>
      <c r="EP247" s="31">
        <f>IFERROR(VLOOKUP(EO247,'Начисление очков 2023'!$AA$4:$AB$69,2,FALSE),0)</f>
        <v>0</v>
      </c>
      <c r="EQ247" s="6" t="s">
        <v>572</v>
      </c>
      <c r="ER247" s="28">
        <f>IFERROR(VLOOKUP(EQ247,'Начисление очков 2023'!$AF$4:$AG$69,2,FALSE),0)</f>
        <v>0</v>
      </c>
      <c r="ES247" s="32" t="s">
        <v>572</v>
      </c>
      <c r="ET247" s="31">
        <f>IFERROR(VLOOKUP(ES247,'Начисление очков 2023'!$B$4:$C$101,2,FALSE),0)</f>
        <v>0</v>
      </c>
      <c r="EU247" s="6" t="s">
        <v>572</v>
      </c>
      <c r="EV247" s="28">
        <f>IFERROR(VLOOKUP(EU247,'Начисление очков 2023'!$G$4:$H$69,2,FALSE),0)</f>
        <v>0</v>
      </c>
      <c r="EW247" s="32" t="s">
        <v>572</v>
      </c>
      <c r="EX247" s="31">
        <f>IFERROR(VLOOKUP(EW247,'Начисление очков 2023'!$AA$4:$AB$69,2,FALSE),0)</f>
        <v>0</v>
      </c>
      <c r="EY247" s="6"/>
      <c r="EZ247" s="28">
        <f>IFERROR(VLOOKUP(EY247,'Начисление очков 2023'!$AA$4:$AB$69,2,FALSE),0)</f>
        <v>0</v>
      </c>
      <c r="FA247" s="32" t="s">
        <v>572</v>
      </c>
      <c r="FB247" s="31">
        <f>IFERROR(VLOOKUP(FA247,'Начисление очков 2023'!$L$4:$M$69,2,FALSE),0)</f>
        <v>0</v>
      </c>
      <c r="FC247" s="6" t="s">
        <v>572</v>
      </c>
      <c r="FD247" s="28">
        <f>IFERROR(VLOOKUP(FC247,'Начисление очков 2023'!$AF$4:$AG$69,2,FALSE),0)</f>
        <v>0</v>
      </c>
      <c r="FE247" s="32" t="s">
        <v>572</v>
      </c>
      <c r="FF247" s="31">
        <f>IFERROR(VLOOKUP(FE247,'Начисление очков 2023'!$AA$4:$AB$69,2,FALSE),0)</f>
        <v>0</v>
      </c>
      <c r="FG247" s="6" t="s">
        <v>572</v>
      </c>
      <c r="FH247" s="28">
        <f>IFERROR(VLOOKUP(FG247,'Начисление очков 2023'!$G$4:$H$69,2,FALSE),0)</f>
        <v>0</v>
      </c>
      <c r="FI247" s="32" t="s">
        <v>572</v>
      </c>
      <c r="FJ247" s="31">
        <f>IFERROR(VLOOKUP(FI247,'Начисление очков 2023'!$AA$4:$AB$69,2,FALSE),0)</f>
        <v>0</v>
      </c>
      <c r="FK247" s="6" t="s">
        <v>572</v>
      </c>
      <c r="FL247" s="28">
        <f>IFERROR(VLOOKUP(FK247,'Начисление очков 2023'!$AA$4:$AB$69,2,FALSE),0)</f>
        <v>0</v>
      </c>
      <c r="FM247" s="32" t="s">
        <v>572</v>
      </c>
      <c r="FN247" s="31">
        <f>IFERROR(VLOOKUP(FM247,'Начисление очков 2023'!$AA$4:$AB$69,2,FALSE),0)</f>
        <v>0</v>
      </c>
      <c r="FO247" s="6" t="s">
        <v>572</v>
      </c>
      <c r="FP247" s="28">
        <f>IFERROR(VLOOKUP(FO247,'Начисление очков 2023'!$AF$4:$AG$69,2,FALSE),0)</f>
        <v>0</v>
      </c>
      <c r="FQ247" s="109">
        <v>238</v>
      </c>
      <c r="FR247" s="110" t="s">
        <v>563</v>
      </c>
      <c r="FS247" s="110"/>
      <c r="FT247" s="109">
        <v>3.5</v>
      </c>
      <c r="FU247" s="111"/>
      <c r="FV247" s="108">
        <v>18</v>
      </c>
      <c r="FW247" s="106">
        <v>0</v>
      </c>
      <c r="FX247" s="107" t="s">
        <v>563</v>
      </c>
      <c r="FY247" s="108">
        <v>18</v>
      </c>
      <c r="FZ247" s="127" t="s">
        <v>572</v>
      </c>
      <c r="GA247" s="121">
        <f>IFERROR(VLOOKUP(FZ247,'Начисление очков 2023'!$AA$4:$AB$69,2,FALSE),0)</f>
        <v>0</v>
      </c>
    </row>
    <row r="248" spans="1:183" ht="15.95" customHeight="1" x14ac:dyDescent="0.25">
      <c r="A248" s="1"/>
      <c r="B248" s="6" t="str">
        <f>IFERROR(INDEX('Ласт турнир'!$A$1:$A$96,MATCH($D248,'Ласт турнир'!$B$1:$B$96,0)),"")</f>
        <v/>
      </c>
      <c r="C248" s="1"/>
      <c r="D248" s="39" t="s">
        <v>625</v>
      </c>
      <c r="E248" s="40">
        <f>E247+1</f>
        <v>239</v>
      </c>
      <c r="F248" s="59" t="str">
        <f>IF(FQ248=0," ",IF(FQ248-E248=0," ",FQ248-E248))</f>
        <v xml:space="preserve"> </v>
      </c>
      <c r="G248" s="44"/>
      <c r="H248" s="54">
        <v>3</v>
      </c>
      <c r="I248" s="134"/>
      <c r="J248" s="139">
        <f>AB248+AP248+BB248+BN248+BR248+SUMPRODUCT(LARGE((T248,V248,X248,Z248,AD248,AF248,AH248,AJ248,AL248,AN248,AR248,AT248,AV248,AX248,AZ248,BD248,BF248,BH248,BJ248,BL248,BP248,BT248,BV248,BX248,BZ248,CB248,CD248,CF248,CH248,CJ248,CL248,CN248,CP248,CR248,CT248,CV248,CX248,CZ248,DB248,DD248,DF248,DH248,DJ248,DL248,DN248,DP248,DR248,DT248,DV248,DX248,DZ248,EB248,ED248,EF248,EH248,EJ248,EL248,EN248,EP248,ER248,ET248,EV248,EX248,EZ248,FB248,FD248,FF248,FH248,FJ248,FL248,FN248,FP248),{1,2,3,4,5,6,7,8}))</f>
        <v>18</v>
      </c>
      <c r="K248" s="135">
        <f>J248-FV248</f>
        <v>0</v>
      </c>
      <c r="L248" s="140" t="str">
        <f>IF(SUMIF(S248:FP248,"&lt;0")&lt;&gt;0,SUMIF(S248:FP248,"&lt;0")*(-1)," ")</f>
        <v xml:space="preserve"> </v>
      </c>
      <c r="M248" s="141">
        <f>T248+V248+X248+Z248+AB248+AD248+AF248+AH248+AJ248+AL248+AN248+AP248+AR248+AT248+AV248+AX248+AZ248+BB248+BD248+BF248+BH248+BJ248+BL248+BN248+BP248+BR248+BT248+BV248+BX248+BZ248+CB248+CD248+CF248+CH248+CJ248+CL248+CN248+CP248+CR248+CT248+CV248+CX248+CZ248+DB248+DD248+DF248+DH248+DJ248+DL248+DN248+DP248+DR248+DT248+DV248+DX248+DZ248+EB248+ED248+EF248+EH248+EJ248+EL248+EN248+EP248+ER248+ET248+EV248+EX248+EZ248+FB248+FD248+FF248+FH248+FJ248+FL248+FN248+FP248</f>
        <v>18</v>
      </c>
      <c r="N248" s="135">
        <f>M248-FY248</f>
        <v>0</v>
      </c>
      <c r="O248" s="136">
        <f>ROUNDUP(COUNTIF(S248:FP248,"&gt; 0")/2,0)</f>
        <v>2</v>
      </c>
      <c r="P248" s="142">
        <f>IF(O248=0,"-",IF(O248-R248&gt;8,J248/(8+R248),J248/O248))</f>
        <v>9</v>
      </c>
      <c r="Q248" s="145">
        <f>IF(OR(M248=0,O248=0),"-",M248/O248)</f>
        <v>9</v>
      </c>
      <c r="R248" s="150">
        <f>+IF(AA248="",0,1)+IF(AO248="",0,1)++IF(BA248="",0,1)+IF(BM248="",0,1)+IF(BQ248="",0,1)</f>
        <v>0</v>
      </c>
      <c r="S248" s="6" t="s">
        <v>572</v>
      </c>
      <c r="T248" s="28">
        <f>IFERROR(VLOOKUP(S248,'Начисление очков 2024'!$AA$4:$AB$69,2,FALSE),0)</f>
        <v>0</v>
      </c>
      <c r="U248" s="32" t="s">
        <v>572</v>
      </c>
      <c r="V248" s="31">
        <f>IFERROR(VLOOKUP(U248,'Начисление очков 2024'!$AA$4:$AB$69,2,FALSE),0)</f>
        <v>0</v>
      </c>
      <c r="W248" s="6" t="s">
        <v>572</v>
      </c>
      <c r="X248" s="28">
        <f>IFERROR(VLOOKUP(W248,'Начисление очков 2024'!$L$4:$M$69,2,FALSE),0)</f>
        <v>0</v>
      </c>
      <c r="Y248" s="32" t="s">
        <v>572</v>
      </c>
      <c r="Z248" s="31">
        <f>IFERROR(VLOOKUP(Y248,'Начисление очков 2024'!$AA$4:$AB$69,2,FALSE),0)</f>
        <v>0</v>
      </c>
      <c r="AA248" s="6" t="s">
        <v>572</v>
      </c>
      <c r="AB248" s="28">
        <f>ROUND(IFERROR(VLOOKUP(AA248,'Начисление очков 2024'!$L$4:$M$69,2,FALSE),0)/4,0)</f>
        <v>0</v>
      </c>
      <c r="AC248" s="32" t="s">
        <v>572</v>
      </c>
      <c r="AD248" s="31">
        <f>IFERROR(VLOOKUP(AC248,'Начисление очков 2024'!$AA$4:$AB$69,2,FALSE),0)</f>
        <v>0</v>
      </c>
      <c r="AE248" s="6" t="s">
        <v>572</v>
      </c>
      <c r="AF248" s="28">
        <f>IFERROR(VLOOKUP(AE248,'Начисление очков 2024'!$AA$4:$AB$69,2,FALSE),0)</f>
        <v>0</v>
      </c>
      <c r="AG248" s="32" t="s">
        <v>572</v>
      </c>
      <c r="AH248" s="31">
        <f>IFERROR(VLOOKUP(AG248,'Начисление очков 2024'!$Q$4:$R$69,2,FALSE),0)</f>
        <v>0</v>
      </c>
      <c r="AI248" s="6" t="s">
        <v>572</v>
      </c>
      <c r="AJ248" s="28">
        <f>IFERROR(VLOOKUP(AI248,'Начисление очков 2024'!$AA$4:$AB$69,2,FALSE),0)</f>
        <v>0</v>
      </c>
      <c r="AK248" s="32" t="s">
        <v>572</v>
      </c>
      <c r="AL248" s="31">
        <f>IFERROR(VLOOKUP(AK248,'Начисление очков 2024'!$AA$4:$AB$69,2,FALSE),0)</f>
        <v>0</v>
      </c>
      <c r="AM248" s="6" t="s">
        <v>572</v>
      </c>
      <c r="AN248" s="28">
        <f>IFERROR(VLOOKUP(AM248,'Начисление очков 2023'!$AF$4:$AG$69,2,FALSE),0)</f>
        <v>0</v>
      </c>
      <c r="AO248" s="32" t="s">
        <v>572</v>
      </c>
      <c r="AP248" s="31">
        <f>ROUND(IFERROR(VLOOKUP(AO248,'Начисление очков 2024'!$G$4:$H$69,2,FALSE),0)/4,0)</f>
        <v>0</v>
      </c>
      <c r="AQ248" s="6" t="s">
        <v>572</v>
      </c>
      <c r="AR248" s="28">
        <f>IFERROR(VLOOKUP(AQ248,'Начисление очков 2024'!$AA$4:$AB$69,2,FALSE),0)</f>
        <v>0</v>
      </c>
      <c r="AS248" s="32" t="s">
        <v>572</v>
      </c>
      <c r="AT248" s="31">
        <f>IFERROR(VLOOKUP(AS248,'Начисление очков 2024'!$G$4:$H$69,2,FALSE),0)</f>
        <v>0</v>
      </c>
      <c r="AU248" s="6" t="s">
        <v>572</v>
      </c>
      <c r="AV248" s="28">
        <f>IFERROR(VLOOKUP(AU248,'Начисление очков 2023'!$V$4:$W$69,2,FALSE),0)</f>
        <v>0</v>
      </c>
      <c r="AW248" s="32" t="s">
        <v>572</v>
      </c>
      <c r="AX248" s="31">
        <f>IFERROR(VLOOKUP(AW248,'Начисление очков 2024'!$Q$4:$R$69,2,FALSE),0)</f>
        <v>0</v>
      </c>
      <c r="AY248" s="6" t="s">
        <v>572</v>
      </c>
      <c r="AZ248" s="28">
        <f>IFERROR(VLOOKUP(AY248,'Начисление очков 2024'!$AA$4:$AB$69,2,FALSE),0)</f>
        <v>0</v>
      </c>
      <c r="BA248" s="32" t="s">
        <v>572</v>
      </c>
      <c r="BB248" s="31">
        <f>ROUND(IFERROR(VLOOKUP(BA248,'Начисление очков 2024'!$G$4:$H$69,2,FALSE),0)/4,0)</f>
        <v>0</v>
      </c>
      <c r="BC248" s="6" t="s">
        <v>572</v>
      </c>
      <c r="BD248" s="28">
        <f>IFERROR(VLOOKUP(BC248,'Начисление очков 2023'!$AA$4:$AB$69,2,FALSE),0)</f>
        <v>0</v>
      </c>
      <c r="BE248" s="32" t="s">
        <v>572</v>
      </c>
      <c r="BF248" s="31">
        <f>IFERROR(VLOOKUP(BE248,'Начисление очков 2024'!$G$4:$H$69,2,FALSE),0)</f>
        <v>0</v>
      </c>
      <c r="BG248" s="6" t="s">
        <v>572</v>
      </c>
      <c r="BH248" s="28">
        <f>IFERROR(VLOOKUP(BG248,'Начисление очков 2024'!$Q$4:$R$69,2,FALSE),0)</f>
        <v>0</v>
      </c>
      <c r="BI248" s="32" t="s">
        <v>572</v>
      </c>
      <c r="BJ248" s="31">
        <f>IFERROR(VLOOKUP(BI248,'Начисление очков 2024'!$AA$4:$AB$69,2,FALSE),0)</f>
        <v>0</v>
      </c>
      <c r="BK248" s="6" t="s">
        <v>572</v>
      </c>
      <c r="BL248" s="28">
        <f>IFERROR(VLOOKUP(BK248,'Начисление очков 2023'!$V$4:$W$69,2,FALSE),0)</f>
        <v>0</v>
      </c>
      <c r="BM248" s="32" t="s">
        <v>572</v>
      </c>
      <c r="BN248" s="31">
        <f>ROUND(IFERROR(VLOOKUP(BM248,'Начисление очков 2023'!$L$4:$M$69,2,FALSE),0)/4,0)</f>
        <v>0</v>
      </c>
      <c r="BO248" s="6" t="s">
        <v>572</v>
      </c>
      <c r="BP248" s="28">
        <f>IFERROR(VLOOKUP(BO248,'Начисление очков 2023'!$AA$4:$AB$69,2,FALSE),0)</f>
        <v>0</v>
      </c>
      <c r="BQ248" s="32" t="s">
        <v>572</v>
      </c>
      <c r="BR248" s="31">
        <f>ROUND(IFERROR(VLOOKUP(BQ248,'Начисление очков 2023'!$L$4:$M$69,2,FALSE),0)/4,0)</f>
        <v>0</v>
      </c>
      <c r="BS248" s="6" t="s">
        <v>572</v>
      </c>
      <c r="BT248" s="28">
        <f>IFERROR(VLOOKUP(BS248,'Начисление очков 2023'!$AA$4:$AB$69,2,FALSE),0)</f>
        <v>0</v>
      </c>
      <c r="BU248" s="32" t="s">
        <v>572</v>
      </c>
      <c r="BV248" s="31">
        <f>IFERROR(VLOOKUP(BU248,'Начисление очков 2023'!$L$4:$M$69,2,FALSE),0)</f>
        <v>0</v>
      </c>
      <c r="BW248" s="6" t="s">
        <v>572</v>
      </c>
      <c r="BX248" s="28">
        <f>IFERROR(VLOOKUP(BW248,'Начисление очков 2023'!$AA$4:$AB$69,2,FALSE),0)</f>
        <v>0</v>
      </c>
      <c r="BY248" s="32" t="s">
        <v>572</v>
      </c>
      <c r="BZ248" s="31">
        <f>IFERROR(VLOOKUP(BY248,'Начисление очков 2023'!$AF$4:$AG$69,2,FALSE),0)</f>
        <v>0</v>
      </c>
      <c r="CA248" s="6" t="s">
        <v>572</v>
      </c>
      <c r="CB248" s="28">
        <f>IFERROR(VLOOKUP(CA248,'Начисление очков 2023'!$V$4:$W$69,2,FALSE),0)</f>
        <v>0</v>
      </c>
      <c r="CC248" s="32" t="s">
        <v>572</v>
      </c>
      <c r="CD248" s="31">
        <f>IFERROR(VLOOKUP(CC248,'Начисление очков 2023'!$AA$4:$AB$69,2,FALSE),0)</f>
        <v>0</v>
      </c>
      <c r="CE248" s="47"/>
      <c r="CF248" s="46"/>
      <c r="CG248" s="32" t="s">
        <v>572</v>
      </c>
      <c r="CH248" s="31">
        <f>IFERROR(VLOOKUP(CG248,'Начисление очков 2023'!$AA$4:$AB$69,2,FALSE),0)</f>
        <v>0</v>
      </c>
      <c r="CI248" s="6" t="s">
        <v>572</v>
      </c>
      <c r="CJ248" s="28">
        <f>IFERROR(VLOOKUP(CI248,'Начисление очков 2023_1'!$B$4:$C$117,2,FALSE),0)</f>
        <v>0</v>
      </c>
      <c r="CK248" s="32" t="s">
        <v>572</v>
      </c>
      <c r="CL248" s="31">
        <f>IFERROR(VLOOKUP(CK248,'Начисление очков 2023'!$V$4:$W$69,2,FALSE),0)</f>
        <v>0</v>
      </c>
      <c r="CM248" s="6" t="s">
        <v>572</v>
      </c>
      <c r="CN248" s="28">
        <f>IFERROR(VLOOKUP(CM248,'Начисление очков 2023'!$AF$4:$AG$69,2,FALSE),0)</f>
        <v>0</v>
      </c>
      <c r="CO248" s="32" t="s">
        <v>572</v>
      </c>
      <c r="CP248" s="31">
        <f>IFERROR(VLOOKUP(CO248,'Начисление очков 2023'!$G$4:$H$69,2,FALSE),0)</f>
        <v>0</v>
      </c>
      <c r="CQ248" s="6" t="s">
        <v>572</v>
      </c>
      <c r="CR248" s="28">
        <f>IFERROR(VLOOKUP(CQ248,'Начисление очков 2023'!$AA$4:$AB$69,2,FALSE),0)</f>
        <v>0</v>
      </c>
      <c r="CS248" s="32" t="s">
        <v>572</v>
      </c>
      <c r="CT248" s="31">
        <f>IFERROR(VLOOKUP(CS248,'Начисление очков 2023'!$Q$4:$R$69,2,FALSE),0)</f>
        <v>0</v>
      </c>
      <c r="CU248" s="6" t="s">
        <v>572</v>
      </c>
      <c r="CV248" s="28">
        <f>IFERROR(VLOOKUP(CU248,'Начисление очков 2023'!$AF$4:$AG$69,2,FALSE),0)</f>
        <v>0</v>
      </c>
      <c r="CW248" s="32" t="s">
        <v>572</v>
      </c>
      <c r="CX248" s="31">
        <f>IFERROR(VLOOKUP(CW248,'Начисление очков 2023'!$AA$4:$AB$69,2,FALSE),0)</f>
        <v>0</v>
      </c>
      <c r="CY248" s="6" t="s">
        <v>572</v>
      </c>
      <c r="CZ248" s="28">
        <f>IFERROR(VLOOKUP(CY248,'Начисление очков 2023'!$AA$4:$AB$69,2,FALSE),0)</f>
        <v>0</v>
      </c>
      <c r="DA248" s="32" t="s">
        <v>572</v>
      </c>
      <c r="DB248" s="31">
        <f>IFERROR(VLOOKUP(DA248,'Начисление очков 2023'!$L$4:$M$69,2,FALSE),0)</f>
        <v>0</v>
      </c>
      <c r="DC248" s="6" t="s">
        <v>572</v>
      </c>
      <c r="DD248" s="28">
        <f>IFERROR(VLOOKUP(DC248,'Начисление очков 2023'!$L$4:$M$69,2,FALSE),0)</f>
        <v>0</v>
      </c>
      <c r="DE248" s="32" t="s">
        <v>572</v>
      </c>
      <c r="DF248" s="31">
        <f>IFERROR(VLOOKUP(DE248,'Начисление очков 2023'!$G$4:$H$69,2,FALSE),0)</f>
        <v>0</v>
      </c>
      <c r="DG248" s="6" t="s">
        <v>572</v>
      </c>
      <c r="DH248" s="28">
        <f>IFERROR(VLOOKUP(DG248,'Начисление очков 2023'!$AA$4:$AB$69,2,FALSE),0)</f>
        <v>0</v>
      </c>
      <c r="DI248" s="32" t="s">
        <v>572</v>
      </c>
      <c r="DJ248" s="31">
        <f>IFERROR(VLOOKUP(DI248,'Начисление очков 2023'!$AF$4:$AG$69,2,FALSE),0)</f>
        <v>0</v>
      </c>
      <c r="DK248" s="6" t="s">
        <v>572</v>
      </c>
      <c r="DL248" s="28">
        <f>IFERROR(VLOOKUP(DK248,'Начисление очков 2023'!$V$4:$W$69,2,FALSE),0)</f>
        <v>0</v>
      </c>
      <c r="DM248" s="32" t="s">
        <v>572</v>
      </c>
      <c r="DN248" s="31">
        <f>IFERROR(VLOOKUP(DM248,'Начисление очков 2023'!$Q$4:$R$69,2,FALSE),0)</f>
        <v>0</v>
      </c>
      <c r="DO248" s="6" t="s">
        <v>572</v>
      </c>
      <c r="DP248" s="28">
        <f>IFERROR(VLOOKUP(DO248,'Начисление очков 2023'!$AA$4:$AB$69,2,FALSE),0)</f>
        <v>0</v>
      </c>
      <c r="DQ248" s="32" t="s">
        <v>572</v>
      </c>
      <c r="DR248" s="31">
        <f>IFERROR(VLOOKUP(DQ248,'Начисление очков 2023'!$AA$4:$AB$69,2,FALSE),0)</f>
        <v>0</v>
      </c>
      <c r="DS248" s="6" t="s">
        <v>572</v>
      </c>
      <c r="DT248" s="28">
        <f>IFERROR(VLOOKUP(DS248,'Начисление очков 2023'!$AA$4:$AB$69,2,FALSE),0)</f>
        <v>0</v>
      </c>
      <c r="DU248" s="32" t="s">
        <v>572</v>
      </c>
      <c r="DV248" s="31">
        <f>IFERROR(VLOOKUP(DU248,'Начисление очков 2023'!$AF$4:$AG$69,2,FALSE),0)</f>
        <v>0</v>
      </c>
      <c r="DW248" s="6" t="s">
        <v>572</v>
      </c>
      <c r="DX248" s="28">
        <f>IFERROR(VLOOKUP(DW248,'Начисление очков 2023'!$AA$4:$AB$69,2,FALSE),0)</f>
        <v>0</v>
      </c>
      <c r="DY248" s="32">
        <v>64</v>
      </c>
      <c r="DZ248" s="31">
        <f>IFERROR(VLOOKUP(DY248,'Начисление очков 2023'!$B$4:$C$69,2,FALSE),0)</f>
        <v>14</v>
      </c>
      <c r="EA248" s="6" t="s">
        <v>572</v>
      </c>
      <c r="EB248" s="28">
        <f>IFERROR(VLOOKUP(EA248,'Начисление очков 2023'!$AA$4:$AB$69,2,FALSE),0)</f>
        <v>0</v>
      </c>
      <c r="EC248" s="32" t="s">
        <v>572</v>
      </c>
      <c r="ED248" s="31">
        <f>IFERROR(VLOOKUP(EC248,'Начисление очков 2023'!$V$4:$W$69,2,FALSE),0)</f>
        <v>0</v>
      </c>
      <c r="EE248" s="6" t="s">
        <v>572</v>
      </c>
      <c r="EF248" s="28">
        <f>IFERROR(VLOOKUP(EE248,'Начисление очков 2023'!$AA$4:$AB$69,2,FALSE),0)</f>
        <v>0</v>
      </c>
      <c r="EG248" s="32" t="s">
        <v>572</v>
      </c>
      <c r="EH248" s="31">
        <f>IFERROR(VLOOKUP(EG248,'Начисление очков 2023'!$AA$4:$AB$69,2,FALSE),0)</f>
        <v>0</v>
      </c>
      <c r="EI248" s="6" t="s">
        <v>572</v>
      </c>
      <c r="EJ248" s="28">
        <f>IFERROR(VLOOKUP(EI248,'Начисление очков 2023'!$G$4:$H$69,2,FALSE),0)</f>
        <v>0</v>
      </c>
      <c r="EK248" s="32" t="s">
        <v>572</v>
      </c>
      <c r="EL248" s="31">
        <f>IFERROR(VLOOKUP(EK248,'Начисление очков 2023'!$V$4:$W$69,2,FALSE),0)</f>
        <v>0</v>
      </c>
      <c r="EM248" s="6" t="s">
        <v>572</v>
      </c>
      <c r="EN248" s="28">
        <f>IFERROR(VLOOKUP(EM248,'Начисление очков 2023'!$B$4:$C$101,2,FALSE),0)</f>
        <v>0</v>
      </c>
      <c r="EO248" s="32" t="s">
        <v>572</v>
      </c>
      <c r="EP248" s="31">
        <f>IFERROR(VLOOKUP(EO248,'Начисление очков 2023'!$AA$4:$AB$69,2,FALSE),0)</f>
        <v>0</v>
      </c>
      <c r="EQ248" s="6">
        <v>14</v>
      </c>
      <c r="ER248" s="28">
        <f>IFERROR(VLOOKUP(EQ248,'Начисление очков 2023'!$AF$4:$AG$69,2,FALSE),0)</f>
        <v>4</v>
      </c>
      <c r="ES248" s="32" t="s">
        <v>572</v>
      </c>
      <c r="ET248" s="31">
        <f>IFERROR(VLOOKUP(ES248,'Начисление очков 2023'!$B$4:$C$101,2,FALSE),0)</f>
        <v>0</v>
      </c>
      <c r="EU248" s="6" t="s">
        <v>572</v>
      </c>
      <c r="EV248" s="28">
        <f>IFERROR(VLOOKUP(EU248,'Начисление очков 2023'!$G$4:$H$69,2,FALSE),0)</f>
        <v>0</v>
      </c>
      <c r="EW248" s="32" t="s">
        <v>572</v>
      </c>
      <c r="EX248" s="31">
        <f>IFERROR(VLOOKUP(EW248,'Начисление очков 2023'!$AA$4:$AB$69,2,FALSE),0)</f>
        <v>0</v>
      </c>
      <c r="EY248" s="6"/>
      <c r="EZ248" s="28">
        <f>IFERROR(VLOOKUP(EY248,'Начисление очков 2023'!$AA$4:$AB$69,2,FALSE),0)</f>
        <v>0</v>
      </c>
      <c r="FA248" s="32" t="s">
        <v>572</v>
      </c>
      <c r="FB248" s="31">
        <f>IFERROR(VLOOKUP(FA248,'Начисление очков 2023'!$L$4:$M$69,2,FALSE),0)</f>
        <v>0</v>
      </c>
      <c r="FC248" s="6" t="s">
        <v>572</v>
      </c>
      <c r="FD248" s="28">
        <f>IFERROR(VLOOKUP(FC248,'Начисление очков 2023'!$AF$4:$AG$69,2,FALSE),0)</f>
        <v>0</v>
      </c>
      <c r="FE248" s="32" t="s">
        <v>572</v>
      </c>
      <c r="FF248" s="31">
        <f>IFERROR(VLOOKUP(FE248,'Начисление очков 2023'!$AA$4:$AB$69,2,FALSE),0)</f>
        <v>0</v>
      </c>
      <c r="FG248" s="6" t="s">
        <v>572</v>
      </c>
      <c r="FH248" s="28">
        <f>IFERROR(VLOOKUP(FG248,'Начисление очков 2023'!$G$4:$H$69,2,FALSE),0)</f>
        <v>0</v>
      </c>
      <c r="FI248" s="32" t="s">
        <v>572</v>
      </c>
      <c r="FJ248" s="31">
        <f>IFERROR(VLOOKUP(FI248,'Начисление очков 2023'!$AA$4:$AB$69,2,FALSE),0)</f>
        <v>0</v>
      </c>
      <c r="FK248" s="6" t="s">
        <v>572</v>
      </c>
      <c r="FL248" s="28">
        <f>IFERROR(VLOOKUP(FK248,'Начисление очков 2023'!$AA$4:$AB$69,2,FALSE),0)</f>
        <v>0</v>
      </c>
      <c r="FM248" s="32" t="s">
        <v>572</v>
      </c>
      <c r="FN248" s="31">
        <f>IFERROR(VLOOKUP(FM248,'Начисление очков 2023'!$AA$4:$AB$69,2,FALSE),0)</f>
        <v>0</v>
      </c>
      <c r="FO248" s="6" t="s">
        <v>572</v>
      </c>
      <c r="FP248" s="28">
        <f>IFERROR(VLOOKUP(FO248,'Начисление очков 2023'!$AF$4:$AG$69,2,FALSE),0)</f>
        <v>0</v>
      </c>
      <c r="FQ248" s="109">
        <v>239</v>
      </c>
      <c r="FR248" s="110" t="s">
        <v>563</v>
      </c>
      <c r="FS248" s="110"/>
      <c r="FT248" s="109">
        <v>3</v>
      </c>
      <c r="FU248" s="111"/>
      <c r="FV248" s="108">
        <v>18</v>
      </c>
      <c r="FW248" s="106">
        <v>0</v>
      </c>
      <c r="FX248" s="107" t="s">
        <v>563</v>
      </c>
      <c r="FY248" s="108">
        <v>18</v>
      </c>
      <c r="FZ248" s="127" t="s">
        <v>572</v>
      </c>
      <c r="GA248" s="121">
        <f>IFERROR(VLOOKUP(FZ248,'Начисление очков 2023'!$AA$4:$AB$69,2,FALSE),0)</f>
        <v>0</v>
      </c>
    </row>
    <row r="249" spans="1:183" ht="15.95" customHeight="1" x14ac:dyDescent="0.25">
      <c r="A249" s="1"/>
      <c r="B249" s="6" t="str">
        <f>IFERROR(INDEX('Ласт турнир'!$A$1:$A$96,MATCH($D249,'Ласт турнир'!$B$1:$B$96,0)),"")</f>
        <v/>
      </c>
      <c r="C249" s="1"/>
      <c r="D249" s="39" t="s">
        <v>694</v>
      </c>
      <c r="E249" s="40">
        <f>E248+1</f>
        <v>240</v>
      </c>
      <c r="F249" s="59" t="str">
        <f>IF(FQ249=0," ",IF(FQ249-E249=0," ",FQ249-E249))</f>
        <v xml:space="preserve"> </v>
      </c>
      <c r="G249" s="44"/>
      <c r="H249" s="54">
        <v>3</v>
      </c>
      <c r="I249" s="134"/>
      <c r="J249" s="139">
        <f>AB249+AP249+BB249+BN249+BR249+SUMPRODUCT(LARGE((T249,V249,X249,Z249,AD249,AF249,AH249,AJ249,AL249,AN249,AR249,AT249,AV249,AX249,AZ249,BD249,BF249,BH249,BJ249,BL249,BP249,BT249,BV249,BX249,BZ249,CB249,CD249,CF249,CH249,CJ249,CL249,CN249,CP249,CR249,CT249,CV249,CX249,CZ249,DB249,DD249,DF249,DH249,DJ249,DL249,DN249,DP249,DR249,DT249,DV249,DX249,DZ249,EB249,ED249,EF249,EH249,EJ249,EL249,EN249,EP249,ER249,ET249,EV249,EX249,EZ249,FB249,FD249,FF249,FH249,FJ249,FL249,FN249,FP249),{1,2,3,4,5,6,7,8}))</f>
        <v>18</v>
      </c>
      <c r="K249" s="135">
        <f>J249-FV249</f>
        <v>0</v>
      </c>
      <c r="L249" s="140" t="str">
        <f>IF(SUMIF(S249:FP249,"&lt;0")&lt;&gt;0,SUMIF(S249:FP249,"&lt;0")*(-1)," ")</f>
        <v xml:space="preserve"> </v>
      </c>
      <c r="M249" s="141">
        <f>T249+V249+X249+Z249+AB249+AD249+AF249+AH249+AJ249+AL249+AN249+AP249+AR249+AT249+AV249+AX249+AZ249+BB249+BD249+BF249+BH249+BJ249+BL249+BN249+BP249+BR249+BT249+BV249+BX249+BZ249+CB249+CD249+CF249+CH249+CJ249+CL249+CN249+CP249+CR249+CT249+CV249+CX249+CZ249+DB249+DD249+DF249+DH249+DJ249+DL249+DN249+DP249+DR249+DT249+DV249+DX249+DZ249+EB249+ED249+EF249+EH249+EJ249+EL249+EN249+EP249+ER249+ET249+EV249+EX249+EZ249+FB249+FD249+FF249+FH249+FJ249+FL249+FN249+FP249</f>
        <v>18</v>
      </c>
      <c r="N249" s="135">
        <f>M249-FY249</f>
        <v>0</v>
      </c>
      <c r="O249" s="136">
        <f>ROUNDUP(COUNTIF(S249:FP249,"&gt; 0")/2,0)</f>
        <v>3</v>
      </c>
      <c r="P249" s="142">
        <f>IF(O249=0,"-",IF(O249-R249&gt;8,J249/(8+R249),J249/O249))</f>
        <v>6</v>
      </c>
      <c r="Q249" s="145">
        <f>IF(OR(M249=0,O249=0),"-",M249/O249)</f>
        <v>6</v>
      </c>
      <c r="R249" s="150">
        <f>+IF(AA249="",0,1)+IF(AO249="",0,1)++IF(BA249="",0,1)+IF(BM249="",0,1)+IF(BQ249="",0,1)</f>
        <v>0</v>
      </c>
      <c r="S249" s="6" t="s">
        <v>572</v>
      </c>
      <c r="T249" s="28">
        <f>IFERROR(VLOOKUP(S249,'Начисление очков 2024'!$AA$4:$AB$69,2,FALSE),0)</f>
        <v>0</v>
      </c>
      <c r="U249" s="32" t="s">
        <v>572</v>
      </c>
      <c r="V249" s="31">
        <f>IFERROR(VLOOKUP(U249,'Начисление очков 2024'!$AA$4:$AB$69,2,FALSE),0)</f>
        <v>0</v>
      </c>
      <c r="W249" s="6" t="s">
        <v>572</v>
      </c>
      <c r="X249" s="28">
        <f>IFERROR(VLOOKUP(W249,'Начисление очков 2024'!$L$4:$M$69,2,FALSE),0)</f>
        <v>0</v>
      </c>
      <c r="Y249" s="32" t="s">
        <v>572</v>
      </c>
      <c r="Z249" s="31">
        <f>IFERROR(VLOOKUP(Y249,'Начисление очков 2024'!$AA$4:$AB$69,2,FALSE),0)</f>
        <v>0</v>
      </c>
      <c r="AA249" s="6" t="s">
        <v>572</v>
      </c>
      <c r="AB249" s="28">
        <f>ROUND(IFERROR(VLOOKUP(AA249,'Начисление очков 2024'!$L$4:$M$69,2,FALSE),0)/4,0)</f>
        <v>0</v>
      </c>
      <c r="AC249" s="32" t="s">
        <v>572</v>
      </c>
      <c r="AD249" s="31">
        <f>IFERROR(VLOOKUP(AC249,'Начисление очков 2024'!$AA$4:$AB$69,2,FALSE),0)</f>
        <v>0</v>
      </c>
      <c r="AE249" s="6" t="s">
        <v>572</v>
      </c>
      <c r="AF249" s="28">
        <f>IFERROR(VLOOKUP(AE249,'Начисление очков 2024'!$AA$4:$AB$69,2,FALSE),0)</f>
        <v>0</v>
      </c>
      <c r="AG249" s="32" t="s">
        <v>572</v>
      </c>
      <c r="AH249" s="31">
        <f>IFERROR(VLOOKUP(AG249,'Начисление очков 2024'!$Q$4:$R$69,2,FALSE),0)</f>
        <v>0</v>
      </c>
      <c r="AI249" s="6" t="s">
        <v>572</v>
      </c>
      <c r="AJ249" s="28">
        <f>IFERROR(VLOOKUP(AI249,'Начисление очков 2024'!$AA$4:$AB$69,2,FALSE),0)</f>
        <v>0</v>
      </c>
      <c r="AK249" s="32" t="s">
        <v>572</v>
      </c>
      <c r="AL249" s="31">
        <f>IFERROR(VLOOKUP(AK249,'Начисление очков 2024'!$AA$4:$AB$69,2,FALSE),0)</f>
        <v>0</v>
      </c>
      <c r="AM249" s="6" t="s">
        <v>572</v>
      </c>
      <c r="AN249" s="28">
        <f>IFERROR(VLOOKUP(AM249,'Начисление очков 2023'!$AF$4:$AG$69,2,FALSE),0)</f>
        <v>0</v>
      </c>
      <c r="AO249" s="32" t="s">
        <v>572</v>
      </c>
      <c r="AP249" s="31">
        <f>ROUND(IFERROR(VLOOKUP(AO249,'Начисление очков 2024'!$G$4:$H$69,2,FALSE),0)/4,0)</f>
        <v>0</v>
      </c>
      <c r="AQ249" s="6" t="s">
        <v>572</v>
      </c>
      <c r="AR249" s="28">
        <f>IFERROR(VLOOKUP(AQ249,'Начисление очков 2024'!$AA$4:$AB$69,2,FALSE),0)</f>
        <v>0</v>
      </c>
      <c r="AS249" s="32" t="s">
        <v>572</v>
      </c>
      <c r="AT249" s="31">
        <f>IFERROR(VLOOKUP(AS249,'Начисление очков 2024'!$G$4:$H$69,2,FALSE),0)</f>
        <v>0</v>
      </c>
      <c r="AU249" s="6" t="s">
        <v>572</v>
      </c>
      <c r="AV249" s="28">
        <f>IFERROR(VLOOKUP(AU249,'Начисление очков 2023'!$V$4:$W$69,2,FALSE),0)</f>
        <v>0</v>
      </c>
      <c r="AW249" s="32" t="s">
        <v>572</v>
      </c>
      <c r="AX249" s="31">
        <f>IFERROR(VLOOKUP(AW249,'Начисление очков 2024'!$Q$4:$R$69,2,FALSE),0)</f>
        <v>0</v>
      </c>
      <c r="AY249" s="6" t="s">
        <v>572</v>
      </c>
      <c r="AZ249" s="28">
        <f>IFERROR(VLOOKUP(AY249,'Начисление очков 2024'!$AA$4:$AB$69,2,FALSE),0)</f>
        <v>0</v>
      </c>
      <c r="BA249" s="32" t="s">
        <v>572</v>
      </c>
      <c r="BB249" s="31">
        <f>ROUND(IFERROR(VLOOKUP(BA249,'Начисление очков 2024'!$G$4:$H$69,2,FALSE),0)/4,0)</f>
        <v>0</v>
      </c>
      <c r="BC249" s="6" t="s">
        <v>572</v>
      </c>
      <c r="BD249" s="28">
        <f>IFERROR(VLOOKUP(BC249,'Начисление очков 2023'!$AA$4:$AB$69,2,FALSE),0)</f>
        <v>0</v>
      </c>
      <c r="BE249" s="32" t="s">
        <v>572</v>
      </c>
      <c r="BF249" s="31">
        <f>IFERROR(VLOOKUP(BE249,'Начисление очков 2024'!$G$4:$H$69,2,FALSE),0)</f>
        <v>0</v>
      </c>
      <c r="BG249" s="6" t="s">
        <v>572</v>
      </c>
      <c r="BH249" s="28">
        <f>IFERROR(VLOOKUP(BG249,'Начисление очков 2024'!$Q$4:$R$69,2,FALSE),0)</f>
        <v>0</v>
      </c>
      <c r="BI249" s="32" t="s">
        <v>572</v>
      </c>
      <c r="BJ249" s="31">
        <f>IFERROR(VLOOKUP(BI249,'Начисление очков 2024'!$AA$4:$AB$69,2,FALSE),0)</f>
        <v>0</v>
      </c>
      <c r="BK249" s="6" t="s">
        <v>572</v>
      </c>
      <c r="BL249" s="28">
        <f>IFERROR(VLOOKUP(BK249,'Начисление очков 2023'!$V$4:$W$69,2,FALSE),0)</f>
        <v>0</v>
      </c>
      <c r="BM249" s="32" t="s">
        <v>572</v>
      </c>
      <c r="BN249" s="31">
        <f>ROUND(IFERROR(VLOOKUP(BM249,'Начисление очков 2023'!$L$4:$M$69,2,FALSE),0)/4,0)</f>
        <v>0</v>
      </c>
      <c r="BO249" s="6" t="s">
        <v>572</v>
      </c>
      <c r="BP249" s="28">
        <f>IFERROR(VLOOKUP(BO249,'Начисление очков 2023'!$AA$4:$AB$69,2,FALSE),0)</f>
        <v>0</v>
      </c>
      <c r="BQ249" s="32" t="s">
        <v>572</v>
      </c>
      <c r="BR249" s="31">
        <f>ROUND(IFERROR(VLOOKUP(BQ249,'Начисление очков 2023'!$L$4:$M$69,2,FALSE),0)/4,0)</f>
        <v>0</v>
      </c>
      <c r="BS249" s="6" t="s">
        <v>572</v>
      </c>
      <c r="BT249" s="28">
        <f>IFERROR(VLOOKUP(BS249,'Начисление очков 2023'!$AA$4:$AB$69,2,FALSE),0)</f>
        <v>0</v>
      </c>
      <c r="BU249" s="32">
        <v>32</v>
      </c>
      <c r="BV249" s="31">
        <f>IFERROR(VLOOKUP(BU249,'Начисление очков 2023'!$L$4:$M$69,2,FALSE),0)</f>
        <v>10</v>
      </c>
      <c r="BW249" s="6" t="s">
        <v>572</v>
      </c>
      <c r="BX249" s="28">
        <f>IFERROR(VLOOKUP(BW249,'Начисление очков 2023'!$AA$4:$AB$69,2,FALSE),0)</f>
        <v>0</v>
      </c>
      <c r="BY249" s="32" t="s">
        <v>572</v>
      </c>
      <c r="BZ249" s="31">
        <f>IFERROR(VLOOKUP(BY249,'Начисление очков 2023'!$AF$4:$AG$69,2,FALSE),0)</f>
        <v>0</v>
      </c>
      <c r="CA249" s="6" t="s">
        <v>572</v>
      </c>
      <c r="CB249" s="28">
        <f>IFERROR(VLOOKUP(CA249,'Начисление очков 2023'!$V$4:$W$69,2,FALSE),0)</f>
        <v>0</v>
      </c>
      <c r="CC249" s="32" t="s">
        <v>572</v>
      </c>
      <c r="CD249" s="31">
        <f>IFERROR(VLOOKUP(CC249,'Начисление очков 2023'!$AA$4:$AB$69,2,FALSE),0)</f>
        <v>0</v>
      </c>
      <c r="CE249" s="47"/>
      <c r="CF249" s="46"/>
      <c r="CG249" s="32" t="s">
        <v>572</v>
      </c>
      <c r="CH249" s="31">
        <f>IFERROR(VLOOKUP(CG249,'Начисление очков 2023'!$AA$4:$AB$69,2,FALSE),0)</f>
        <v>0</v>
      </c>
      <c r="CI249" s="6" t="s">
        <v>572</v>
      </c>
      <c r="CJ249" s="28">
        <f>IFERROR(VLOOKUP(CI249,'Начисление очков 2023_1'!$B$4:$C$117,2,FALSE),0)</f>
        <v>0</v>
      </c>
      <c r="CK249" s="32" t="s">
        <v>572</v>
      </c>
      <c r="CL249" s="31">
        <f>IFERROR(VLOOKUP(CK249,'Начисление очков 2023'!$V$4:$W$69,2,FALSE),0)</f>
        <v>0</v>
      </c>
      <c r="CM249" s="6" t="s">
        <v>572</v>
      </c>
      <c r="CN249" s="28">
        <f>IFERROR(VLOOKUP(CM249,'Начисление очков 2023'!$AF$4:$AG$69,2,FALSE),0)</f>
        <v>0</v>
      </c>
      <c r="CO249" s="32" t="s">
        <v>572</v>
      </c>
      <c r="CP249" s="31">
        <f>IFERROR(VLOOKUP(CO249,'Начисление очков 2023'!$G$4:$H$69,2,FALSE),0)</f>
        <v>0</v>
      </c>
      <c r="CQ249" s="6" t="s">
        <v>572</v>
      </c>
      <c r="CR249" s="28">
        <f>IFERROR(VLOOKUP(CQ249,'Начисление очков 2023'!$AA$4:$AB$69,2,FALSE),0)</f>
        <v>0</v>
      </c>
      <c r="CS249" s="32" t="s">
        <v>572</v>
      </c>
      <c r="CT249" s="31">
        <f>IFERROR(VLOOKUP(CS249,'Начисление очков 2023'!$Q$4:$R$69,2,FALSE),0)</f>
        <v>0</v>
      </c>
      <c r="CU249" s="6" t="s">
        <v>572</v>
      </c>
      <c r="CV249" s="28">
        <f>IFERROR(VLOOKUP(CU249,'Начисление очков 2023'!$AF$4:$AG$69,2,FALSE),0)</f>
        <v>0</v>
      </c>
      <c r="CW249" s="32" t="s">
        <v>572</v>
      </c>
      <c r="CX249" s="31">
        <f>IFERROR(VLOOKUP(CW249,'Начисление очков 2023'!$AA$4:$AB$69,2,FALSE),0)</f>
        <v>0</v>
      </c>
      <c r="CY249" s="6" t="s">
        <v>572</v>
      </c>
      <c r="CZ249" s="28">
        <f>IFERROR(VLOOKUP(CY249,'Начисление очков 2023'!$AA$4:$AB$69,2,FALSE),0)</f>
        <v>0</v>
      </c>
      <c r="DA249" s="32" t="s">
        <v>572</v>
      </c>
      <c r="DB249" s="31">
        <f>IFERROR(VLOOKUP(DA249,'Начисление очков 2023'!$L$4:$M$69,2,FALSE),0)</f>
        <v>0</v>
      </c>
      <c r="DC249" s="6" t="s">
        <v>572</v>
      </c>
      <c r="DD249" s="28">
        <f>IFERROR(VLOOKUP(DC249,'Начисление очков 2023'!$L$4:$M$69,2,FALSE),0)</f>
        <v>0</v>
      </c>
      <c r="DE249" s="32" t="s">
        <v>572</v>
      </c>
      <c r="DF249" s="31">
        <f>IFERROR(VLOOKUP(DE249,'Начисление очков 2023'!$G$4:$H$69,2,FALSE),0)</f>
        <v>0</v>
      </c>
      <c r="DG249" s="6" t="s">
        <v>572</v>
      </c>
      <c r="DH249" s="28">
        <f>IFERROR(VLOOKUP(DG249,'Начисление очков 2023'!$AA$4:$AB$69,2,FALSE),0)</f>
        <v>0</v>
      </c>
      <c r="DI249" s="32">
        <v>10</v>
      </c>
      <c r="DJ249" s="31">
        <f>IFERROR(VLOOKUP(DI249,'Начисление очков 2023'!$AF$4:$AG$69,2,FALSE),0)</f>
        <v>6</v>
      </c>
      <c r="DK249" s="6" t="s">
        <v>572</v>
      </c>
      <c r="DL249" s="28">
        <f>IFERROR(VLOOKUP(DK249,'Начисление очков 2023'!$V$4:$W$69,2,FALSE),0)</f>
        <v>0</v>
      </c>
      <c r="DM249" s="32" t="s">
        <v>572</v>
      </c>
      <c r="DN249" s="31">
        <f>IFERROR(VLOOKUP(DM249,'Начисление очков 2023'!$Q$4:$R$69,2,FALSE),0)</f>
        <v>0</v>
      </c>
      <c r="DO249" s="6" t="s">
        <v>572</v>
      </c>
      <c r="DP249" s="28">
        <f>IFERROR(VLOOKUP(DO249,'Начисление очков 2023'!$AA$4:$AB$69,2,FALSE),0)</f>
        <v>0</v>
      </c>
      <c r="DQ249" s="32">
        <v>32</v>
      </c>
      <c r="DR249" s="31">
        <f>IFERROR(VLOOKUP(DQ249,'Начисление очков 2023'!$AA$4:$AB$69,2,FALSE),0)</f>
        <v>2</v>
      </c>
      <c r="DS249" s="6"/>
      <c r="DT249" s="28">
        <f>IFERROR(VLOOKUP(DS249,'Начисление очков 2023'!$AA$4:$AB$69,2,FALSE),0)</f>
        <v>0</v>
      </c>
      <c r="DU249" s="32" t="s">
        <v>572</v>
      </c>
      <c r="DV249" s="31">
        <f>IFERROR(VLOOKUP(DU249,'Начисление очков 2023'!$AF$4:$AG$69,2,FALSE),0)</f>
        <v>0</v>
      </c>
      <c r="DW249" s="6" t="s">
        <v>572</v>
      </c>
      <c r="DX249" s="28">
        <f>IFERROR(VLOOKUP(DW249,'Начисление очков 2023'!$AA$4:$AB$69,2,FALSE),0)</f>
        <v>0</v>
      </c>
      <c r="DY249" s="32" t="s">
        <v>572</v>
      </c>
      <c r="DZ249" s="31">
        <f>IFERROR(VLOOKUP(DY249,'Начисление очков 2023'!$B$4:$C$69,2,FALSE),0)</f>
        <v>0</v>
      </c>
      <c r="EA249" s="6" t="s">
        <v>572</v>
      </c>
      <c r="EB249" s="28">
        <f>IFERROR(VLOOKUP(EA249,'Начисление очков 2023'!$AA$4:$AB$69,2,FALSE),0)</f>
        <v>0</v>
      </c>
      <c r="EC249" s="32" t="s">
        <v>572</v>
      </c>
      <c r="ED249" s="31">
        <f>IFERROR(VLOOKUP(EC249,'Начисление очков 2023'!$V$4:$W$69,2,FALSE),0)</f>
        <v>0</v>
      </c>
      <c r="EE249" s="6" t="s">
        <v>572</v>
      </c>
      <c r="EF249" s="28">
        <f>IFERROR(VLOOKUP(EE249,'Начисление очков 2023'!$AA$4:$AB$69,2,FALSE),0)</f>
        <v>0</v>
      </c>
      <c r="EG249" s="32" t="s">
        <v>572</v>
      </c>
      <c r="EH249" s="31">
        <f>IFERROR(VLOOKUP(EG249,'Начисление очков 2023'!$AA$4:$AB$69,2,FALSE),0)</f>
        <v>0</v>
      </c>
      <c r="EI249" s="6" t="s">
        <v>572</v>
      </c>
      <c r="EJ249" s="28">
        <f>IFERROR(VLOOKUP(EI249,'Начисление очков 2023'!$G$4:$H$69,2,FALSE),0)</f>
        <v>0</v>
      </c>
      <c r="EK249" s="32" t="s">
        <v>572</v>
      </c>
      <c r="EL249" s="31">
        <f>IFERROR(VLOOKUP(EK249,'Начисление очков 2023'!$V$4:$W$69,2,FALSE),0)</f>
        <v>0</v>
      </c>
      <c r="EM249" s="6" t="s">
        <v>572</v>
      </c>
      <c r="EN249" s="28">
        <f>IFERROR(VLOOKUP(EM249,'Начисление очков 2023'!$B$4:$C$101,2,FALSE),0)</f>
        <v>0</v>
      </c>
      <c r="EO249" s="32" t="s">
        <v>572</v>
      </c>
      <c r="EP249" s="31">
        <f>IFERROR(VLOOKUP(EO249,'Начисление очков 2023'!$AA$4:$AB$69,2,FALSE),0)</f>
        <v>0</v>
      </c>
      <c r="EQ249" s="6" t="s">
        <v>572</v>
      </c>
      <c r="ER249" s="28">
        <f>IFERROR(VLOOKUP(EQ249,'Начисление очков 2023'!$AF$4:$AG$69,2,FALSE),0)</f>
        <v>0</v>
      </c>
      <c r="ES249" s="32" t="s">
        <v>572</v>
      </c>
      <c r="ET249" s="31">
        <f>IFERROR(VLOOKUP(ES249,'Начисление очков 2023'!$B$4:$C$101,2,FALSE),0)</f>
        <v>0</v>
      </c>
      <c r="EU249" s="6" t="s">
        <v>572</v>
      </c>
      <c r="EV249" s="28">
        <f>IFERROR(VLOOKUP(EU249,'Начисление очков 2023'!$G$4:$H$69,2,FALSE),0)</f>
        <v>0</v>
      </c>
      <c r="EW249" s="32" t="s">
        <v>572</v>
      </c>
      <c r="EX249" s="31">
        <f>IFERROR(VLOOKUP(EW249,'Начисление очков 2023'!$AA$4:$AB$69,2,FALSE),0)</f>
        <v>0</v>
      </c>
      <c r="EY249" s="6"/>
      <c r="EZ249" s="28">
        <f>IFERROR(VLOOKUP(EY249,'Начисление очков 2023'!$AA$4:$AB$69,2,FALSE),0)</f>
        <v>0</v>
      </c>
      <c r="FA249" s="32" t="s">
        <v>572</v>
      </c>
      <c r="FB249" s="31">
        <f>IFERROR(VLOOKUP(FA249,'Начисление очков 2023'!$L$4:$M$69,2,FALSE),0)</f>
        <v>0</v>
      </c>
      <c r="FC249" s="6" t="s">
        <v>572</v>
      </c>
      <c r="FD249" s="28">
        <f>IFERROR(VLOOKUP(FC249,'Начисление очков 2023'!$AF$4:$AG$69,2,FALSE),0)</f>
        <v>0</v>
      </c>
      <c r="FE249" s="32" t="s">
        <v>572</v>
      </c>
      <c r="FF249" s="31">
        <f>IFERROR(VLOOKUP(FE249,'Начисление очков 2023'!$AA$4:$AB$69,2,FALSE),0)</f>
        <v>0</v>
      </c>
      <c r="FG249" s="6" t="s">
        <v>572</v>
      </c>
      <c r="FH249" s="28">
        <f>IFERROR(VLOOKUP(FG249,'Начисление очков 2023'!$G$4:$H$69,2,FALSE),0)</f>
        <v>0</v>
      </c>
      <c r="FI249" s="32" t="s">
        <v>572</v>
      </c>
      <c r="FJ249" s="31">
        <f>IFERROR(VLOOKUP(FI249,'Начисление очков 2023'!$AA$4:$AB$69,2,FALSE),0)</f>
        <v>0</v>
      </c>
      <c r="FK249" s="6" t="s">
        <v>572</v>
      </c>
      <c r="FL249" s="28">
        <f>IFERROR(VLOOKUP(FK249,'Начисление очков 2023'!$AA$4:$AB$69,2,FALSE),0)</f>
        <v>0</v>
      </c>
      <c r="FM249" s="32" t="s">
        <v>572</v>
      </c>
      <c r="FN249" s="31">
        <f>IFERROR(VLOOKUP(FM249,'Начисление очков 2023'!$AA$4:$AB$69,2,FALSE),0)</f>
        <v>0</v>
      </c>
      <c r="FO249" s="6" t="s">
        <v>572</v>
      </c>
      <c r="FP249" s="28">
        <f>IFERROR(VLOOKUP(FO249,'Начисление очков 2023'!$AF$4:$AG$69,2,FALSE),0)</f>
        <v>0</v>
      </c>
      <c r="FQ249" s="109">
        <v>240</v>
      </c>
      <c r="FR249" s="110" t="s">
        <v>563</v>
      </c>
      <c r="FS249" s="110"/>
      <c r="FT249" s="109">
        <v>3</v>
      </c>
      <c r="FU249" s="111"/>
      <c r="FV249" s="108">
        <v>18</v>
      </c>
      <c r="FW249" s="106">
        <v>0</v>
      </c>
      <c r="FX249" s="107" t="s">
        <v>563</v>
      </c>
      <c r="FY249" s="108">
        <v>18</v>
      </c>
      <c r="FZ249" s="127" t="s">
        <v>572</v>
      </c>
      <c r="GA249" s="121">
        <f>IFERROR(VLOOKUP(FZ249,'Начисление очков 2023'!$AA$4:$AB$69,2,FALSE),0)</f>
        <v>0</v>
      </c>
    </row>
    <row r="250" spans="1:183" ht="15.95" customHeight="1" x14ac:dyDescent="0.25">
      <c r="A250" s="1"/>
      <c r="B250" s="6" t="str">
        <f>IFERROR(INDEX('Ласт турнир'!$A$1:$A$96,MATCH($D250,'Ласт турнир'!$B$1:$B$96,0)),"")</f>
        <v/>
      </c>
      <c r="C250" s="1"/>
      <c r="D250" s="39" t="s">
        <v>350</v>
      </c>
      <c r="E250" s="40">
        <f>E249+1</f>
        <v>241</v>
      </c>
      <c r="F250" s="59" t="str">
        <f>IF(FQ250=0," ",IF(FQ250-E250=0," ",FQ250-E250))</f>
        <v xml:space="preserve"> </v>
      </c>
      <c r="G250" s="44"/>
      <c r="H250" s="54">
        <v>3.5</v>
      </c>
      <c r="I250" s="134"/>
      <c r="J250" s="139">
        <f>AB250+AP250+BB250+BN250+BR250+SUMPRODUCT(LARGE((T250,V250,X250,Z250,AD250,AF250,AH250,AJ250,AL250,AN250,AR250,AT250,AV250,AX250,AZ250,BD250,BF250,BH250,BJ250,BL250,BP250,BT250,BV250,BX250,BZ250,CB250,CD250,CF250,CH250,CJ250,CL250,CN250,CP250,CR250,CT250,CV250,CX250,CZ250,DB250,DD250,DF250,DH250,DJ250,DL250,DN250,DP250,DR250,DT250,DV250,DX250,DZ250,EB250,ED250,EF250,EH250,EJ250,EL250,EN250,EP250,ER250,ET250,EV250,EX250,EZ250,FB250,FD250,FF250,FH250,FJ250,FL250,FN250,FP250),{1,2,3,4,5,6,7,8}))</f>
        <v>18</v>
      </c>
      <c r="K250" s="135">
        <f>J250-FV250</f>
        <v>0</v>
      </c>
      <c r="L250" s="140" t="str">
        <f>IF(SUMIF(S250:FP250,"&lt;0")&lt;&gt;0,SUMIF(S250:FP250,"&lt;0")*(-1)," ")</f>
        <v xml:space="preserve"> </v>
      </c>
      <c r="M250" s="141">
        <f>T250+V250+X250+Z250+AB250+AD250+AF250+AH250+AJ250+AL250+AN250+AP250+AR250+AT250+AV250+AX250+AZ250+BB250+BD250+BF250+BH250+BJ250+BL250+BN250+BP250+BR250+BT250+BV250+BX250+BZ250+CB250+CD250+CF250+CH250+CJ250+CL250+CN250+CP250+CR250+CT250+CV250+CX250+CZ250+DB250+DD250+DF250+DH250+DJ250+DL250+DN250+DP250+DR250+DT250+DV250+DX250+DZ250+EB250+ED250+EF250+EH250+EJ250+EL250+EN250+EP250+ER250+ET250+EV250+EX250+EZ250+FB250+FD250+FF250+FH250+FJ250+FL250+FN250+FP250</f>
        <v>18</v>
      </c>
      <c r="N250" s="135">
        <f>M250-FY250</f>
        <v>0</v>
      </c>
      <c r="O250" s="136">
        <f>ROUNDUP(COUNTIF(S250:FP250,"&gt; 0")/2,0)</f>
        <v>3</v>
      </c>
      <c r="P250" s="142">
        <f>IF(O250=0,"-",IF(O250-R250&gt;8,J250/(8+R250),J250/O250))</f>
        <v>6</v>
      </c>
      <c r="Q250" s="145">
        <f>IF(OR(M250=0,O250=0),"-",M250/O250)</f>
        <v>6</v>
      </c>
      <c r="R250" s="150">
        <f>+IF(AA250="",0,1)+IF(AO250="",0,1)++IF(BA250="",0,1)+IF(BM250="",0,1)+IF(BQ250="",0,1)</f>
        <v>1</v>
      </c>
      <c r="S250" s="6" t="s">
        <v>572</v>
      </c>
      <c r="T250" s="28">
        <f>IFERROR(VLOOKUP(S250,'Начисление очков 2024'!$AA$4:$AB$69,2,FALSE),0)</f>
        <v>0</v>
      </c>
      <c r="U250" s="32" t="s">
        <v>572</v>
      </c>
      <c r="V250" s="31">
        <f>IFERROR(VLOOKUP(U250,'Начисление очков 2024'!$AA$4:$AB$69,2,FALSE),0)</f>
        <v>0</v>
      </c>
      <c r="W250" s="6" t="s">
        <v>572</v>
      </c>
      <c r="X250" s="28">
        <f>IFERROR(VLOOKUP(W250,'Начисление очков 2024'!$L$4:$M$69,2,FALSE),0)</f>
        <v>0</v>
      </c>
      <c r="Y250" s="32" t="s">
        <v>572</v>
      </c>
      <c r="Z250" s="31">
        <f>IFERROR(VLOOKUP(Y250,'Начисление очков 2024'!$AA$4:$AB$69,2,FALSE),0)</f>
        <v>0</v>
      </c>
      <c r="AA250" s="6" t="s">
        <v>572</v>
      </c>
      <c r="AB250" s="28">
        <f>ROUND(IFERROR(VLOOKUP(AA250,'Начисление очков 2024'!$L$4:$M$69,2,FALSE),0)/4,0)</f>
        <v>0</v>
      </c>
      <c r="AC250" s="32" t="s">
        <v>572</v>
      </c>
      <c r="AD250" s="31">
        <f>IFERROR(VLOOKUP(AC250,'Начисление очков 2024'!$AA$4:$AB$69,2,FALSE),0)</f>
        <v>0</v>
      </c>
      <c r="AE250" s="6" t="s">
        <v>572</v>
      </c>
      <c r="AF250" s="28">
        <f>IFERROR(VLOOKUP(AE250,'Начисление очков 2024'!$AA$4:$AB$69,2,FALSE),0)</f>
        <v>0</v>
      </c>
      <c r="AG250" s="32" t="s">
        <v>572</v>
      </c>
      <c r="AH250" s="31">
        <f>IFERROR(VLOOKUP(AG250,'Начисление очков 2024'!$Q$4:$R$69,2,FALSE),0)</f>
        <v>0</v>
      </c>
      <c r="AI250" s="6" t="s">
        <v>572</v>
      </c>
      <c r="AJ250" s="28">
        <f>IFERROR(VLOOKUP(AI250,'Начисление очков 2024'!$AA$4:$AB$69,2,FALSE),0)</f>
        <v>0</v>
      </c>
      <c r="AK250" s="32" t="s">
        <v>572</v>
      </c>
      <c r="AL250" s="31">
        <f>IFERROR(VLOOKUP(AK250,'Начисление очков 2024'!$AA$4:$AB$69,2,FALSE),0)</f>
        <v>0</v>
      </c>
      <c r="AM250" s="6" t="s">
        <v>572</v>
      </c>
      <c r="AN250" s="28">
        <f>IFERROR(VLOOKUP(AM250,'Начисление очков 2023'!$AF$4:$AG$69,2,FALSE),0)</f>
        <v>0</v>
      </c>
      <c r="AO250" s="32" t="s">
        <v>572</v>
      </c>
      <c r="AP250" s="31">
        <f>ROUND(IFERROR(VLOOKUP(AO250,'Начисление очков 2024'!$G$4:$H$69,2,FALSE),0)/4,0)</f>
        <v>0</v>
      </c>
      <c r="AQ250" s="6" t="s">
        <v>572</v>
      </c>
      <c r="AR250" s="28">
        <f>IFERROR(VLOOKUP(AQ250,'Начисление очков 2024'!$AA$4:$AB$69,2,FALSE),0)</f>
        <v>0</v>
      </c>
      <c r="AS250" s="32" t="s">
        <v>572</v>
      </c>
      <c r="AT250" s="31">
        <f>IFERROR(VLOOKUP(AS250,'Начисление очков 2024'!$G$4:$H$69,2,FALSE),0)</f>
        <v>0</v>
      </c>
      <c r="AU250" s="6" t="s">
        <v>572</v>
      </c>
      <c r="AV250" s="28">
        <f>IFERROR(VLOOKUP(AU250,'Начисление очков 2023'!$V$4:$W$69,2,FALSE),0)</f>
        <v>0</v>
      </c>
      <c r="AW250" s="32" t="s">
        <v>572</v>
      </c>
      <c r="AX250" s="31">
        <f>IFERROR(VLOOKUP(AW250,'Начисление очков 2024'!$Q$4:$R$69,2,FALSE),0)</f>
        <v>0</v>
      </c>
      <c r="AY250" s="6" t="s">
        <v>572</v>
      </c>
      <c r="AZ250" s="28">
        <f>IFERROR(VLOOKUP(AY250,'Начисление очков 2024'!$AA$4:$AB$69,2,FALSE),0)</f>
        <v>0</v>
      </c>
      <c r="BA250" s="32">
        <v>16</v>
      </c>
      <c r="BB250" s="31">
        <f>ROUND(IFERROR(VLOOKUP(BA250,'Начисление очков 2024'!$G$4:$H$69,2,FALSE),0)/4,0)</f>
        <v>14</v>
      </c>
      <c r="BC250" s="6" t="s">
        <v>572</v>
      </c>
      <c r="BD250" s="28">
        <f>IFERROR(VLOOKUP(BC250,'Начисление очков 2023'!$AA$4:$AB$69,2,FALSE),0)</f>
        <v>0</v>
      </c>
      <c r="BE250" s="32" t="s">
        <v>572</v>
      </c>
      <c r="BF250" s="31">
        <f>IFERROR(VLOOKUP(BE250,'Начисление очков 2024'!$G$4:$H$69,2,FALSE),0)</f>
        <v>0</v>
      </c>
      <c r="BG250" s="6" t="s">
        <v>572</v>
      </c>
      <c r="BH250" s="28">
        <f>IFERROR(VLOOKUP(BG250,'Начисление очков 2024'!$Q$4:$R$69,2,FALSE),0)</f>
        <v>0</v>
      </c>
      <c r="BI250" s="32" t="s">
        <v>572</v>
      </c>
      <c r="BJ250" s="31">
        <f>IFERROR(VLOOKUP(BI250,'Начисление очков 2024'!$AA$4:$AB$69,2,FALSE),0)</f>
        <v>0</v>
      </c>
      <c r="BK250" s="6" t="s">
        <v>572</v>
      </c>
      <c r="BL250" s="28">
        <f>IFERROR(VLOOKUP(BK250,'Начисление очков 2023'!$V$4:$W$69,2,FALSE),0)</f>
        <v>0</v>
      </c>
      <c r="BM250" s="32" t="s">
        <v>572</v>
      </c>
      <c r="BN250" s="31">
        <f>ROUND(IFERROR(VLOOKUP(BM250,'Начисление очков 2023'!$L$4:$M$69,2,FALSE),0)/4,0)</f>
        <v>0</v>
      </c>
      <c r="BO250" s="6" t="s">
        <v>572</v>
      </c>
      <c r="BP250" s="28">
        <f>IFERROR(VLOOKUP(BO250,'Начисление очков 2023'!$AA$4:$AB$69,2,FALSE),0)</f>
        <v>0</v>
      </c>
      <c r="BQ250" s="32" t="s">
        <v>572</v>
      </c>
      <c r="BR250" s="31">
        <f>ROUND(IFERROR(VLOOKUP(BQ250,'Начисление очков 2023'!$L$4:$M$69,2,FALSE),0)/4,0)</f>
        <v>0</v>
      </c>
      <c r="BS250" s="6" t="s">
        <v>572</v>
      </c>
      <c r="BT250" s="28">
        <f>IFERROR(VLOOKUP(BS250,'Начисление очков 2023'!$AA$4:$AB$69,2,FALSE),0)</f>
        <v>0</v>
      </c>
      <c r="BU250" s="32" t="s">
        <v>572</v>
      </c>
      <c r="BV250" s="31">
        <f>IFERROR(VLOOKUP(BU250,'Начисление очков 2023'!$L$4:$M$69,2,FALSE),0)</f>
        <v>0</v>
      </c>
      <c r="BW250" s="6" t="s">
        <v>572</v>
      </c>
      <c r="BX250" s="28">
        <f>IFERROR(VLOOKUP(BW250,'Начисление очков 2023'!$AA$4:$AB$69,2,FALSE),0)</f>
        <v>0</v>
      </c>
      <c r="BY250" s="32" t="s">
        <v>572</v>
      </c>
      <c r="BZ250" s="31">
        <f>IFERROR(VLOOKUP(BY250,'Начисление очков 2023'!$AF$4:$AG$69,2,FALSE),0)</f>
        <v>0</v>
      </c>
      <c r="CA250" s="6" t="s">
        <v>572</v>
      </c>
      <c r="CB250" s="28">
        <f>IFERROR(VLOOKUP(CA250,'Начисление очков 2023'!$V$4:$W$69,2,FALSE),0)</f>
        <v>0</v>
      </c>
      <c r="CC250" s="32" t="s">
        <v>572</v>
      </c>
      <c r="CD250" s="31">
        <f>IFERROR(VLOOKUP(CC250,'Начисление очков 2023'!$AA$4:$AB$69,2,FALSE),0)</f>
        <v>0</v>
      </c>
      <c r="CE250" s="47"/>
      <c r="CF250" s="46"/>
      <c r="CG250" s="32" t="s">
        <v>572</v>
      </c>
      <c r="CH250" s="31">
        <f>IFERROR(VLOOKUP(CG250,'Начисление очков 2023'!$AA$4:$AB$69,2,FALSE),0)</f>
        <v>0</v>
      </c>
      <c r="CI250" s="6">
        <v>112</v>
      </c>
      <c r="CJ250" s="28">
        <f>IFERROR(VLOOKUP(CI250,'Начисление очков 2023_1'!$B$4:$C$117,2,FALSE),0)</f>
        <v>1</v>
      </c>
      <c r="CK250" s="32" t="s">
        <v>572</v>
      </c>
      <c r="CL250" s="31">
        <f>IFERROR(VLOOKUP(CK250,'Начисление очков 2023'!$V$4:$W$69,2,FALSE),0)</f>
        <v>0</v>
      </c>
      <c r="CM250" s="6" t="s">
        <v>572</v>
      </c>
      <c r="CN250" s="28">
        <f>IFERROR(VLOOKUP(CM250,'Начисление очков 2023'!$AF$4:$AG$69,2,FALSE),0)</f>
        <v>0</v>
      </c>
      <c r="CO250" s="32" t="s">
        <v>572</v>
      </c>
      <c r="CP250" s="31">
        <f>IFERROR(VLOOKUP(CO250,'Начисление очков 2023'!$G$4:$H$69,2,FALSE),0)</f>
        <v>0</v>
      </c>
      <c r="CQ250" s="6" t="s">
        <v>572</v>
      </c>
      <c r="CR250" s="28">
        <f>IFERROR(VLOOKUP(CQ250,'Начисление очков 2023'!$AA$4:$AB$69,2,FALSE),0)</f>
        <v>0</v>
      </c>
      <c r="CS250" s="32" t="s">
        <v>572</v>
      </c>
      <c r="CT250" s="31">
        <f>IFERROR(VLOOKUP(CS250,'Начисление очков 2023'!$Q$4:$R$69,2,FALSE),0)</f>
        <v>0</v>
      </c>
      <c r="CU250" s="6" t="s">
        <v>572</v>
      </c>
      <c r="CV250" s="28">
        <f>IFERROR(VLOOKUP(CU250,'Начисление очков 2023'!$AF$4:$AG$69,2,FALSE),0)</f>
        <v>0</v>
      </c>
      <c r="CW250" s="32" t="s">
        <v>572</v>
      </c>
      <c r="CX250" s="31">
        <f>IFERROR(VLOOKUP(CW250,'Начисление очков 2023'!$AA$4:$AB$69,2,FALSE),0)</f>
        <v>0</v>
      </c>
      <c r="CY250" s="6" t="s">
        <v>572</v>
      </c>
      <c r="CZ250" s="28">
        <f>IFERROR(VLOOKUP(CY250,'Начисление очков 2023'!$AA$4:$AB$69,2,FALSE),0)</f>
        <v>0</v>
      </c>
      <c r="DA250" s="32" t="s">
        <v>572</v>
      </c>
      <c r="DB250" s="31">
        <f>IFERROR(VLOOKUP(DA250,'Начисление очков 2023'!$L$4:$M$69,2,FALSE),0)</f>
        <v>0</v>
      </c>
      <c r="DC250" s="6" t="s">
        <v>572</v>
      </c>
      <c r="DD250" s="28">
        <f>IFERROR(VLOOKUP(DC250,'Начисление очков 2023'!$L$4:$M$69,2,FALSE),0)</f>
        <v>0</v>
      </c>
      <c r="DE250" s="32" t="s">
        <v>572</v>
      </c>
      <c r="DF250" s="31">
        <f>IFERROR(VLOOKUP(DE250,'Начисление очков 2023'!$G$4:$H$69,2,FALSE),0)</f>
        <v>0</v>
      </c>
      <c r="DG250" s="6" t="s">
        <v>572</v>
      </c>
      <c r="DH250" s="28">
        <f>IFERROR(VLOOKUP(DG250,'Начисление очков 2023'!$AA$4:$AB$69,2,FALSE),0)</f>
        <v>0</v>
      </c>
      <c r="DI250" s="32" t="s">
        <v>572</v>
      </c>
      <c r="DJ250" s="31">
        <f>IFERROR(VLOOKUP(DI250,'Начисление очков 2023'!$AF$4:$AG$69,2,FALSE),0)</f>
        <v>0</v>
      </c>
      <c r="DK250" s="6" t="s">
        <v>572</v>
      </c>
      <c r="DL250" s="28">
        <f>IFERROR(VLOOKUP(DK250,'Начисление очков 2023'!$V$4:$W$69,2,FALSE),0)</f>
        <v>0</v>
      </c>
      <c r="DM250" s="32" t="s">
        <v>572</v>
      </c>
      <c r="DN250" s="31">
        <f>IFERROR(VLOOKUP(DM250,'Начисление очков 2023'!$Q$4:$R$69,2,FALSE),0)</f>
        <v>0</v>
      </c>
      <c r="DO250" s="6" t="s">
        <v>572</v>
      </c>
      <c r="DP250" s="28">
        <f>IFERROR(VLOOKUP(DO250,'Начисление очков 2023'!$AA$4:$AB$69,2,FALSE),0)</f>
        <v>0</v>
      </c>
      <c r="DQ250" s="32" t="s">
        <v>572</v>
      </c>
      <c r="DR250" s="31">
        <f>IFERROR(VLOOKUP(DQ250,'Начисление очков 2023'!$AA$4:$AB$69,2,FALSE),0)</f>
        <v>0</v>
      </c>
      <c r="DS250" s="6" t="s">
        <v>572</v>
      </c>
      <c r="DT250" s="28">
        <f>IFERROR(VLOOKUP(DS250,'Начисление очков 2023'!$AA$4:$AB$69,2,FALSE),0)</f>
        <v>0</v>
      </c>
      <c r="DU250" s="32" t="s">
        <v>572</v>
      </c>
      <c r="DV250" s="31">
        <f>IFERROR(VLOOKUP(DU250,'Начисление очков 2023'!$AF$4:$AG$69,2,FALSE),0)</f>
        <v>0</v>
      </c>
      <c r="DW250" s="6" t="s">
        <v>572</v>
      </c>
      <c r="DX250" s="28">
        <f>IFERROR(VLOOKUP(DW250,'Начисление очков 2023'!$AA$4:$AB$69,2,FALSE),0)</f>
        <v>0</v>
      </c>
      <c r="DY250" s="32" t="s">
        <v>572</v>
      </c>
      <c r="DZ250" s="31">
        <f>IFERROR(VLOOKUP(DY250,'Начисление очков 2023'!$B$4:$C$69,2,FALSE),0)</f>
        <v>0</v>
      </c>
      <c r="EA250" s="6" t="s">
        <v>572</v>
      </c>
      <c r="EB250" s="28">
        <f>IFERROR(VLOOKUP(EA250,'Начисление очков 2023'!$AA$4:$AB$69,2,FALSE),0)</f>
        <v>0</v>
      </c>
      <c r="EC250" s="32" t="s">
        <v>572</v>
      </c>
      <c r="ED250" s="31">
        <f>IFERROR(VLOOKUP(EC250,'Начисление очков 2023'!$V$4:$W$69,2,FALSE),0)</f>
        <v>0</v>
      </c>
      <c r="EE250" s="6" t="s">
        <v>572</v>
      </c>
      <c r="EF250" s="28">
        <f>IFERROR(VLOOKUP(EE250,'Начисление очков 2023'!$AA$4:$AB$69,2,FALSE),0)</f>
        <v>0</v>
      </c>
      <c r="EG250" s="32" t="s">
        <v>572</v>
      </c>
      <c r="EH250" s="31">
        <f>IFERROR(VLOOKUP(EG250,'Начисление очков 2023'!$AA$4:$AB$69,2,FALSE),0)</f>
        <v>0</v>
      </c>
      <c r="EI250" s="6">
        <v>40</v>
      </c>
      <c r="EJ250" s="28">
        <f>IFERROR(VLOOKUP(EI250,'Начисление очков 2023'!$G$4:$H$69,2,FALSE),0)</f>
        <v>3</v>
      </c>
      <c r="EK250" s="32" t="s">
        <v>572</v>
      </c>
      <c r="EL250" s="31">
        <f>IFERROR(VLOOKUP(EK250,'Начисление очков 2023'!$V$4:$W$69,2,FALSE),0)</f>
        <v>0</v>
      </c>
      <c r="EM250" s="6" t="s">
        <v>572</v>
      </c>
      <c r="EN250" s="28">
        <f>IFERROR(VLOOKUP(EM250,'Начисление очков 2023'!$B$4:$C$101,2,FALSE),0)</f>
        <v>0</v>
      </c>
      <c r="EO250" s="32" t="s">
        <v>572</v>
      </c>
      <c r="EP250" s="31">
        <f>IFERROR(VLOOKUP(EO250,'Начисление очков 2023'!$AA$4:$AB$69,2,FALSE),0)</f>
        <v>0</v>
      </c>
      <c r="EQ250" s="6" t="s">
        <v>572</v>
      </c>
      <c r="ER250" s="28">
        <f>IFERROR(VLOOKUP(EQ250,'Начисление очков 2023'!$AF$4:$AG$69,2,FALSE),0)</f>
        <v>0</v>
      </c>
      <c r="ES250" s="32" t="s">
        <v>572</v>
      </c>
      <c r="ET250" s="31">
        <f>IFERROR(VLOOKUP(ES250,'Начисление очков 2023'!$B$4:$C$101,2,FALSE),0)</f>
        <v>0</v>
      </c>
      <c r="EU250" s="6" t="s">
        <v>572</v>
      </c>
      <c r="EV250" s="28">
        <f>IFERROR(VLOOKUP(EU250,'Начисление очков 2023'!$G$4:$H$69,2,FALSE),0)</f>
        <v>0</v>
      </c>
      <c r="EW250" s="32" t="s">
        <v>572</v>
      </c>
      <c r="EX250" s="31">
        <f>IFERROR(VLOOKUP(EW250,'Начисление очков 2023'!$AA$4:$AB$69,2,FALSE),0)</f>
        <v>0</v>
      </c>
      <c r="EY250" s="6" t="s">
        <v>572</v>
      </c>
      <c r="EZ250" s="28">
        <f>IFERROR(VLOOKUP(EY250,'Начисление очков 2023'!$AA$4:$AB$69,2,FALSE),0)</f>
        <v>0</v>
      </c>
      <c r="FA250" s="32" t="s">
        <v>572</v>
      </c>
      <c r="FB250" s="31">
        <f>IFERROR(VLOOKUP(FA250,'Начисление очков 2023'!$L$4:$M$69,2,FALSE),0)</f>
        <v>0</v>
      </c>
      <c r="FC250" s="6" t="s">
        <v>572</v>
      </c>
      <c r="FD250" s="28">
        <f>IFERROR(VLOOKUP(FC250,'Начисление очков 2023'!$AF$4:$AG$69,2,FALSE),0)</f>
        <v>0</v>
      </c>
      <c r="FE250" s="32" t="s">
        <v>572</v>
      </c>
      <c r="FF250" s="31">
        <f>IFERROR(VLOOKUP(FE250,'Начисление очков 2023'!$AA$4:$AB$69,2,FALSE),0)</f>
        <v>0</v>
      </c>
      <c r="FG250" s="6" t="s">
        <v>572</v>
      </c>
      <c r="FH250" s="28">
        <f>IFERROR(VLOOKUP(FG250,'Начисление очков 2023'!$G$4:$H$69,2,FALSE),0)</f>
        <v>0</v>
      </c>
      <c r="FI250" s="32" t="s">
        <v>572</v>
      </c>
      <c r="FJ250" s="31">
        <f>IFERROR(VLOOKUP(FI250,'Начисление очков 2023'!$AA$4:$AB$69,2,FALSE),0)</f>
        <v>0</v>
      </c>
      <c r="FK250" s="6" t="s">
        <v>572</v>
      </c>
      <c r="FL250" s="28">
        <f>IFERROR(VLOOKUP(FK250,'Начисление очков 2023'!$AA$4:$AB$69,2,FALSE),0)</f>
        <v>0</v>
      </c>
      <c r="FM250" s="32" t="s">
        <v>572</v>
      </c>
      <c r="FN250" s="31">
        <f>IFERROR(VLOOKUP(FM250,'Начисление очков 2023'!$AA$4:$AB$69,2,FALSE),0)</f>
        <v>0</v>
      </c>
      <c r="FO250" s="6" t="s">
        <v>572</v>
      </c>
      <c r="FP250" s="28">
        <f>IFERROR(VLOOKUP(FO250,'Начисление очков 2023'!$AF$4:$AG$69,2,FALSE),0)</f>
        <v>0</v>
      </c>
      <c r="FQ250" s="109">
        <v>241</v>
      </c>
      <c r="FR250" s="110" t="s">
        <v>563</v>
      </c>
      <c r="FS250" s="110"/>
      <c r="FT250" s="109">
        <v>3.5</v>
      </c>
      <c r="FU250" s="111"/>
      <c r="FV250" s="108">
        <v>18</v>
      </c>
      <c r="FW250" s="106">
        <v>0</v>
      </c>
      <c r="FX250" s="107" t="s">
        <v>563</v>
      </c>
      <c r="FY250" s="108">
        <v>18</v>
      </c>
      <c r="FZ250" s="127" t="s">
        <v>572</v>
      </c>
      <c r="GA250" s="121">
        <f>IFERROR(VLOOKUP(FZ250,'Начисление очков 2023'!$AA$4:$AB$69,2,FALSE),0)</f>
        <v>0</v>
      </c>
    </row>
    <row r="251" spans="1:183" ht="15.95" customHeight="1" x14ac:dyDescent="0.25">
      <c r="A251" s="1"/>
      <c r="B251" s="6" t="str">
        <f>IFERROR(INDEX('Ласт турнир'!$A$1:$A$96,MATCH($D251,'Ласт турнир'!$B$1:$B$96,0)),"")</f>
        <v/>
      </c>
      <c r="C251" s="1"/>
      <c r="D251" s="39" t="s">
        <v>339</v>
      </c>
      <c r="E251" s="40">
        <f>E250+1</f>
        <v>242</v>
      </c>
      <c r="F251" s="59" t="str">
        <f>IF(FQ251=0," ",IF(FQ251-E251=0," ",FQ251-E251))</f>
        <v xml:space="preserve"> </v>
      </c>
      <c r="G251" s="44"/>
      <c r="H251" s="54">
        <v>3</v>
      </c>
      <c r="I251" s="134"/>
      <c r="J251" s="139">
        <f>AB251+AP251+BB251+BN251+BR251+SUMPRODUCT(LARGE((T251,V251,X251,Z251,AD251,AF251,AH251,AJ251,AL251,AN251,AR251,AT251,AV251,AX251,AZ251,BD251,BF251,BH251,BJ251,BL251,BP251,BT251,BV251,BX251,BZ251,CB251,CD251,CF251,CH251,CJ251,CL251,CN251,CP251,CR251,CT251,CV251,CX251,CZ251,DB251,DD251,DF251,DH251,DJ251,DL251,DN251,DP251,DR251,DT251,DV251,DX251,DZ251,EB251,ED251,EF251,EH251,EJ251,EL251,EN251,EP251,ER251,ET251,EV251,EX251,EZ251,FB251,FD251,FF251,FH251,FJ251,FL251,FN251,FP251),{1,2,3,4,5,6,7,8}))</f>
        <v>18</v>
      </c>
      <c r="K251" s="135">
        <f>J251-FV251</f>
        <v>0</v>
      </c>
      <c r="L251" s="140" t="str">
        <f>IF(SUMIF(S251:FP251,"&lt;0")&lt;&gt;0,SUMIF(S251:FP251,"&lt;0")*(-1)," ")</f>
        <v xml:space="preserve"> </v>
      </c>
      <c r="M251" s="141">
        <f>T251+V251+X251+Z251+AB251+AD251+AF251+AH251+AJ251+AL251+AN251+AP251+AR251+AT251+AV251+AX251+AZ251+BB251+BD251+BF251+BH251+BJ251+BL251+BN251+BP251+BR251+BT251+BV251+BX251+BZ251+CB251+CD251+CF251+CH251+CJ251+CL251+CN251+CP251+CR251+CT251+CV251+CX251+CZ251+DB251+DD251+DF251+DH251+DJ251+DL251+DN251+DP251+DR251+DT251+DV251+DX251+DZ251+EB251+ED251+EF251+EH251+EJ251+EL251+EN251+EP251+ER251+ET251+EV251+EX251+EZ251+FB251+FD251+FF251+FH251+FJ251+FL251+FN251+FP251</f>
        <v>18</v>
      </c>
      <c r="N251" s="135">
        <f>M251-FY251</f>
        <v>0</v>
      </c>
      <c r="O251" s="136">
        <f>ROUNDUP(COUNTIF(S251:FP251,"&gt; 0")/2,0)</f>
        <v>4</v>
      </c>
      <c r="P251" s="142">
        <f>IF(O251=0,"-",IF(O251-R251&gt;8,J251/(8+R251),J251/O251))</f>
        <v>4.5</v>
      </c>
      <c r="Q251" s="145">
        <f>IF(OR(M251=0,O251=0),"-",M251/O251)</f>
        <v>4.5</v>
      </c>
      <c r="R251" s="150">
        <f>+IF(AA251="",0,1)+IF(AO251="",0,1)++IF(BA251="",0,1)+IF(BM251="",0,1)+IF(BQ251="",0,1)</f>
        <v>1</v>
      </c>
      <c r="S251" s="6" t="s">
        <v>572</v>
      </c>
      <c r="T251" s="28">
        <f>IFERROR(VLOOKUP(S251,'Начисление очков 2024'!$AA$4:$AB$69,2,FALSE),0)</f>
        <v>0</v>
      </c>
      <c r="U251" s="32" t="s">
        <v>572</v>
      </c>
      <c r="V251" s="31">
        <f>IFERROR(VLOOKUP(U251,'Начисление очков 2024'!$AA$4:$AB$69,2,FALSE),0)</f>
        <v>0</v>
      </c>
      <c r="W251" s="6" t="s">
        <v>572</v>
      </c>
      <c r="X251" s="28">
        <f>IFERROR(VLOOKUP(W251,'Начисление очков 2024'!$L$4:$M$69,2,FALSE),0)</f>
        <v>0</v>
      </c>
      <c r="Y251" s="32" t="s">
        <v>572</v>
      </c>
      <c r="Z251" s="31">
        <f>IFERROR(VLOOKUP(Y251,'Начисление очков 2024'!$AA$4:$AB$69,2,FALSE),0)</f>
        <v>0</v>
      </c>
      <c r="AA251" s="6" t="s">
        <v>572</v>
      </c>
      <c r="AB251" s="28">
        <f>ROUND(IFERROR(VLOOKUP(AA251,'Начисление очков 2024'!$L$4:$M$69,2,FALSE),0)/4,0)</f>
        <v>0</v>
      </c>
      <c r="AC251" s="32" t="s">
        <v>572</v>
      </c>
      <c r="AD251" s="31">
        <f>IFERROR(VLOOKUP(AC251,'Начисление очков 2024'!$AA$4:$AB$69,2,FALSE),0)</f>
        <v>0</v>
      </c>
      <c r="AE251" s="6" t="s">
        <v>572</v>
      </c>
      <c r="AF251" s="28">
        <f>IFERROR(VLOOKUP(AE251,'Начисление очков 2024'!$AA$4:$AB$69,2,FALSE),0)</f>
        <v>0</v>
      </c>
      <c r="AG251" s="32" t="s">
        <v>572</v>
      </c>
      <c r="AH251" s="31">
        <f>IFERROR(VLOOKUP(AG251,'Начисление очков 2024'!$Q$4:$R$69,2,FALSE),0)</f>
        <v>0</v>
      </c>
      <c r="AI251" s="6" t="s">
        <v>572</v>
      </c>
      <c r="AJ251" s="28">
        <f>IFERROR(VLOOKUP(AI251,'Начисление очков 2024'!$AA$4:$AB$69,2,FALSE),0)</f>
        <v>0</v>
      </c>
      <c r="AK251" s="32" t="s">
        <v>572</v>
      </c>
      <c r="AL251" s="31">
        <f>IFERROR(VLOOKUP(AK251,'Начисление очков 2024'!$AA$4:$AB$69,2,FALSE),0)</f>
        <v>0</v>
      </c>
      <c r="AM251" s="6" t="s">
        <v>572</v>
      </c>
      <c r="AN251" s="28">
        <f>IFERROR(VLOOKUP(AM251,'Начисление очков 2023'!$AF$4:$AG$69,2,FALSE),0)</f>
        <v>0</v>
      </c>
      <c r="AO251" s="32" t="s">
        <v>572</v>
      </c>
      <c r="AP251" s="31">
        <f>ROUND(IFERROR(VLOOKUP(AO251,'Начисление очков 2024'!$G$4:$H$69,2,FALSE),0)/4,0)</f>
        <v>0</v>
      </c>
      <c r="AQ251" s="6">
        <v>32</v>
      </c>
      <c r="AR251" s="28">
        <f>IFERROR(VLOOKUP(AQ251,'Начисление очков 2024'!$AA$4:$AB$69,2,FALSE),0)</f>
        <v>2</v>
      </c>
      <c r="AS251" s="32">
        <v>48</v>
      </c>
      <c r="AT251" s="31">
        <f>IFERROR(VLOOKUP(AS251,'Начисление очков 2024'!$G$4:$H$69,2,FALSE),0)</f>
        <v>5</v>
      </c>
      <c r="AU251" s="6" t="s">
        <v>572</v>
      </c>
      <c r="AV251" s="28">
        <f>IFERROR(VLOOKUP(AU251,'Начисление очков 2023'!$V$4:$W$69,2,FALSE),0)</f>
        <v>0</v>
      </c>
      <c r="AW251" s="32" t="s">
        <v>572</v>
      </c>
      <c r="AX251" s="31">
        <f>IFERROR(VLOOKUP(AW251,'Начисление очков 2024'!$Q$4:$R$69,2,FALSE),0)</f>
        <v>0</v>
      </c>
      <c r="AY251" s="6" t="s">
        <v>572</v>
      </c>
      <c r="AZ251" s="28">
        <f>IFERROR(VLOOKUP(AY251,'Начисление очков 2024'!$AA$4:$AB$69,2,FALSE),0)</f>
        <v>0</v>
      </c>
      <c r="BA251" s="32" t="s">
        <v>572</v>
      </c>
      <c r="BB251" s="31">
        <f>ROUND(IFERROR(VLOOKUP(BA251,'Начисление очков 2024'!$G$4:$H$69,2,FALSE),0)/4,0)</f>
        <v>0</v>
      </c>
      <c r="BC251" s="6" t="s">
        <v>572</v>
      </c>
      <c r="BD251" s="28">
        <f>IFERROR(VLOOKUP(BC251,'Начисление очков 2023'!$AA$4:$AB$69,2,FALSE),0)</f>
        <v>0</v>
      </c>
      <c r="BE251" s="32" t="s">
        <v>572</v>
      </c>
      <c r="BF251" s="31">
        <f>IFERROR(VLOOKUP(BE251,'Начисление очков 2024'!$G$4:$H$69,2,FALSE),0)</f>
        <v>0</v>
      </c>
      <c r="BG251" s="6" t="s">
        <v>572</v>
      </c>
      <c r="BH251" s="28">
        <f>IFERROR(VLOOKUP(BG251,'Начисление очков 2024'!$Q$4:$R$69,2,FALSE),0)</f>
        <v>0</v>
      </c>
      <c r="BI251" s="32" t="s">
        <v>572</v>
      </c>
      <c r="BJ251" s="31">
        <f>IFERROR(VLOOKUP(BI251,'Начисление очков 2024'!$AA$4:$AB$69,2,FALSE),0)</f>
        <v>0</v>
      </c>
      <c r="BK251" s="6" t="s">
        <v>572</v>
      </c>
      <c r="BL251" s="28">
        <f>IFERROR(VLOOKUP(BK251,'Начисление очков 2023'!$V$4:$W$69,2,FALSE),0)</f>
        <v>0</v>
      </c>
      <c r="BM251" s="32">
        <v>16</v>
      </c>
      <c r="BN251" s="31">
        <f>ROUND(IFERROR(VLOOKUP(BM251,'Начисление очков 2023'!$L$4:$M$69,2,FALSE),0)/4,0)</f>
        <v>8</v>
      </c>
      <c r="BO251" s="6" t="s">
        <v>572</v>
      </c>
      <c r="BP251" s="28">
        <f>IFERROR(VLOOKUP(BO251,'Начисление очков 2023'!$AA$4:$AB$69,2,FALSE),0)</f>
        <v>0</v>
      </c>
      <c r="BQ251" s="32" t="s">
        <v>572</v>
      </c>
      <c r="BR251" s="31">
        <f>ROUND(IFERROR(VLOOKUP(BQ251,'Начисление очков 2023'!$L$4:$M$69,2,FALSE),0)/4,0)</f>
        <v>0</v>
      </c>
      <c r="BS251" s="6" t="s">
        <v>572</v>
      </c>
      <c r="BT251" s="28">
        <f>IFERROR(VLOOKUP(BS251,'Начисление очков 2023'!$AA$4:$AB$69,2,FALSE),0)</f>
        <v>0</v>
      </c>
      <c r="BU251" s="32" t="s">
        <v>572</v>
      </c>
      <c r="BV251" s="31">
        <f>IFERROR(VLOOKUP(BU251,'Начисление очков 2023'!$L$4:$M$69,2,FALSE),0)</f>
        <v>0</v>
      </c>
      <c r="BW251" s="6" t="s">
        <v>572</v>
      </c>
      <c r="BX251" s="28">
        <f>IFERROR(VLOOKUP(BW251,'Начисление очков 2023'!$AA$4:$AB$69,2,FALSE),0)</f>
        <v>0</v>
      </c>
      <c r="BY251" s="32" t="s">
        <v>572</v>
      </c>
      <c r="BZ251" s="31">
        <f>IFERROR(VLOOKUP(BY251,'Начисление очков 2023'!$AF$4:$AG$69,2,FALSE),0)</f>
        <v>0</v>
      </c>
      <c r="CA251" s="6" t="s">
        <v>572</v>
      </c>
      <c r="CB251" s="28">
        <f>IFERROR(VLOOKUP(CA251,'Начисление очков 2023'!$V$4:$W$69,2,FALSE),0)</f>
        <v>0</v>
      </c>
      <c r="CC251" s="32">
        <v>24</v>
      </c>
      <c r="CD251" s="31">
        <f>IFERROR(VLOOKUP(CC251,'Начисление очков 2023'!$AA$4:$AB$69,2,FALSE),0)</f>
        <v>3</v>
      </c>
      <c r="CE251" s="47"/>
      <c r="CF251" s="46"/>
      <c r="CG251" s="32" t="s">
        <v>572</v>
      </c>
      <c r="CH251" s="31">
        <f>IFERROR(VLOOKUP(CG251,'Начисление очков 2023'!$AA$4:$AB$69,2,FALSE),0)</f>
        <v>0</v>
      </c>
      <c r="CI251" s="6" t="s">
        <v>572</v>
      </c>
      <c r="CJ251" s="28">
        <f>IFERROR(VLOOKUP(CI251,'Начисление очков 2023_1'!$B$4:$C$117,2,FALSE),0)</f>
        <v>0</v>
      </c>
      <c r="CK251" s="32" t="s">
        <v>572</v>
      </c>
      <c r="CL251" s="31">
        <f>IFERROR(VLOOKUP(CK251,'Начисление очков 2023'!$V$4:$W$69,2,FALSE),0)</f>
        <v>0</v>
      </c>
      <c r="CM251" s="6" t="s">
        <v>572</v>
      </c>
      <c r="CN251" s="28">
        <f>IFERROR(VLOOKUP(CM251,'Начисление очков 2023'!$AF$4:$AG$69,2,FALSE),0)</f>
        <v>0</v>
      </c>
      <c r="CO251" s="32" t="s">
        <v>572</v>
      </c>
      <c r="CP251" s="31">
        <f>IFERROR(VLOOKUP(CO251,'Начисление очков 2023'!$G$4:$H$69,2,FALSE),0)</f>
        <v>0</v>
      </c>
      <c r="CQ251" s="6" t="s">
        <v>572</v>
      </c>
      <c r="CR251" s="28">
        <f>IFERROR(VLOOKUP(CQ251,'Начисление очков 2023'!$AA$4:$AB$69,2,FALSE),0)</f>
        <v>0</v>
      </c>
      <c r="CS251" s="32" t="s">
        <v>572</v>
      </c>
      <c r="CT251" s="31">
        <f>IFERROR(VLOOKUP(CS251,'Начисление очков 2023'!$Q$4:$R$69,2,FALSE),0)</f>
        <v>0</v>
      </c>
      <c r="CU251" s="6" t="s">
        <v>572</v>
      </c>
      <c r="CV251" s="28">
        <f>IFERROR(VLOOKUP(CU251,'Начисление очков 2023'!$AF$4:$AG$69,2,FALSE),0)</f>
        <v>0</v>
      </c>
      <c r="CW251" s="32" t="s">
        <v>572</v>
      </c>
      <c r="CX251" s="31">
        <f>IFERROR(VLOOKUP(CW251,'Начисление очков 2023'!$AA$4:$AB$69,2,FALSE),0)</f>
        <v>0</v>
      </c>
      <c r="CY251" s="6" t="s">
        <v>572</v>
      </c>
      <c r="CZ251" s="28">
        <f>IFERROR(VLOOKUP(CY251,'Начисление очков 2023'!$AA$4:$AB$69,2,FALSE),0)</f>
        <v>0</v>
      </c>
      <c r="DA251" s="32" t="s">
        <v>572</v>
      </c>
      <c r="DB251" s="31">
        <f>IFERROR(VLOOKUP(DA251,'Начисление очков 2023'!$L$4:$M$69,2,FALSE),0)</f>
        <v>0</v>
      </c>
      <c r="DC251" s="6" t="s">
        <v>572</v>
      </c>
      <c r="DD251" s="28">
        <f>IFERROR(VLOOKUP(DC251,'Начисление очков 2023'!$L$4:$M$69,2,FALSE),0)</f>
        <v>0</v>
      </c>
      <c r="DE251" s="32" t="s">
        <v>572</v>
      </c>
      <c r="DF251" s="31">
        <f>IFERROR(VLOOKUP(DE251,'Начисление очков 2023'!$G$4:$H$69,2,FALSE),0)</f>
        <v>0</v>
      </c>
      <c r="DG251" s="6" t="s">
        <v>572</v>
      </c>
      <c r="DH251" s="28">
        <f>IFERROR(VLOOKUP(DG251,'Начисление очков 2023'!$AA$4:$AB$69,2,FALSE),0)</f>
        <v>0</v>
      </c>
      <c r="DI251" s="32" t="s">
        <v>572</v>
      </c>
      <c r="DJ251" s="31">
        <f>IFERROR(VLOOKUP(DI251,'Начисление очков 2023'!$AF$4:$AG$69,2,FALSE),0)</f>
        <v>0</v>
      </c>
      <c r="DK251" s="6" t="s">
        <v>572</v>
      </c>
      <c r="DL251" s="28">
        <f>IFERROR(VLOOKUP(DK251,'Начисление очков 2023'!$V$4:$W$69,2,FALSE),0)</f>
        <v>0</v>
      </c>
      <c r="DM251" s="32" t="s">
        <v>572</v>
      </c>
      <c r="DN251" s="31">
        <f>IFERROR(VLOOKUP(DM251,'Начисление очков 2023'!$Q$4:$R$69,2,FALSE),0)</f>
        <v>0</v>
      </c>
      <c r="DO251" s="6" t="s">
        <v>572</v>
      </c>
      <c r="DP251" s="28">
        <f>IFERROR(VLOOKUP(DO251,'Начисление очков 2023'!$AA$4:$AB$69,2,FALSE),0)</f>
        <v>0</v>
      </c>
      <c r="DQ251" s="32" t="s">
        <v>572</v>
      </c>
      <c r="DR251" s="31">
        <f>IFERROR(VLOOKUP(DQ251,'Начисление очков 2023'!$AA$4:$AB$69,2,FALSE),0)</f>
        <v>0</v>
      </c>
      <c r="DS251" s="6"/>
      <c r="DT251" s="28">
        <f>IFERROR(VLOOKUP(DS251,'Начисление очков 2023'!$AA$4:$AB$69,2,FALSE),0)</f>
        <v>0</v>
      </c>
      <c r="DU251" s="32" t="s">
        <v>572</v>
      </c>
      <c r="DV251" s="31">
        <f>IFERROR(VLOOKUP(DU251,'Начисление очков 2023'!$AF$4:$AG$69,2,FALSE),0)</f>
        <v>0</v>
      </c>
      <c r="DW251" s="6"/>
      <c r="DX251" s="28">
        <f>IFERROR(VLOOKUP(DW251,'Начисление очков 2023'!$AA$4:$AB$69,2,FALSE),0)</f>
        <v>0</v>
      </c>
      <c r="DY251" s="32"/>
      <c r="DZ251" s="31">
        <f>IFERROR(VLOOKUP(DY251,'Начисление очков 2023'!$B$4:$C$69,2,FALSE),0)</f>
        <v>0</v>
      </c>
      <c r="EA251" s="6"/>
      <c r="EB251" s="28">
        <f>IFERROR(VLOOKUP(EA251,'Начисление очков 2023'!$AA$4:$AB$69,2,FALSE),0)</f>
        <v>0</v>
      </c>
      <c r="EC251" s="32"/>
      <c r="ED251" s="31">
        <f>IFERROR(VLOOKUP(EC251,'Начисление очков 2023'!$V$4:$W$69,2,FALSE),0)</f>
        <v>0</v>
      </c>
      <c r="EE251" s="6"/>
      <c r="EF251" s="28">
        <f>IFERROR(VLOOKUP(EE251,'Начисление очков 2023'!$AA$4:$AB$69,2,FALSE),0)</f>
        <v>0</v>
      </c>
      <c r="EG251" s="32"/>
      <c r="EH251" s="31">
        <f>IFERROR(VLOOKUP(EG251,'Начисление очков 2023'!$AA$4:$AB$69,2,FALSE),0)</f>
        <v>0</v>
      </c>
      <c r="EI251" s="6"/>
      <c r="EJ251" s="28">
        <f>IFERROR(VLOOKUP(EI251,'Начисление очков 2023'!$G$4:$H$69,2,FALSE),0)</f>
        <v>0</v>
      </c>
      <c r="EK251" s="32"/>
      <c r="EL251" s="31">
        <f>IFERROR(VLOOKUP(EK251,'Начисление очков 2023'!$V$4:$W$69,2,FALSE),0)</f>
        <v>0</v>
      </c>
      <c r="EM251" s="6"/>
      <c r="EN251" s="28">
        <f>IFERROR(VLOOKUP(EM251,'Начисление очков 2023'!$B$4:$C$101,2,FALSE),0)</f>
        <v>0</v>
      </c>
      <c r="EO251" s="32"/>
      <c r="EP251" s="31">
        <f>IFERROR(VLOOKUP(EO251,'Начисление очков 2023'!$AA$4:$AB$69,2,FALSE),0)</f>
        <v>0</v>
      </c>
      <c r="EQ251" s="6"/>
      <c r="ER251" s="28">
        <f>IFERROR(VLOOKUP(EQ251,'Начисление очков 2023'!$AF$4:$AG$69,2,FALSE),0)</f>
        <v>0</v>
      </c>
      <c r="ES251" s="32"/>
      <c r="ET251" s="31">
        <f>IFERROR(VLOOKUP(ES251,'Начисление очков 2023'!$B$4:$C$101,2,FALSE),0)</f>
        <v>0</v>
      </c>
      <c r="EU251" s="6"/>
      <c r="EV251" s="28">
        <f>IFERROR(VLOOKUP(EU251,'Начисление очков 2023'!$G$4:$H$69,2,FALSE),0)</f>
        <v>0</v>
      </c>
      <c r="EW251" s="32"/>
      <c r="EX251" s="31">
        <f>IFERROR(VLOOKUP(EW251,'Начисление очков 2023'!$AF$4:$AG$69,2,FALSE),0)</f>
        <v>0</v>
      </c>
      <c r="EY251" s="6"/>
      <c r="EZ251" s="28">
        <f>IFERROR(VLOOKUP(EY251,'Начисление очков 2023'!$AA$4:$AB$69,2,FALSE),0)</f>
        <v>0</v>
      </c>
      <c r="FA251" s="32"/>
      <c r="FB251" s="31">
        <f>IFERROR(VLOOKUP(FA251,'Начисление очков 2023'!$L$4:$M$69,2,FALSE),0)</f>
        <v>0</v>
      </c>
      <c r="FC251" s="6"/>
      <c r="FD251" s="28">
        <f>IFERROR(VLOOKUP(FC251,'Начисление очков 2023'!$AF$4:$AG$69,2,FALSE),0)</f>
        <v>0</v>
      </c>
      <c r="FE251" s="32"/>
      <c r="FF251" s="31">
        <f>IFERROR(VLOOKUP(FE251,'Начисление очков 2023'!$AA$4:$AB$69,2,FALSE),0)</f>
        <v>0</v>
      </c>
      <c r="FG251" s="6"/>
      <c r="FH251" s="28">
        <f>IFERROR(VLOOKUP(FG251,'Начисление очков 2023'!$G$4:$H$69,2,FALSE),0)</f>
        <v>0</v>
      </c>
      <c r="FI251" s="32"/>
      <c r="FJ251" s="31">
        <f>IFERROR(VLOOKUP(FI251,'Начисление очков 2023'!$AA$4:$AB$69,2,FALSE),0)</f>
        <v>0</v>
      </c>
      <c r="FK251" s="6"/>
      <c r="FL251" s="28">
        <f>IFERROR(VLOOKUP(FK251,'Начисление очков 2023'!$AA$4:$AB$69,2,FALSE),0)</f>
        <v>0</v>
      </c>
      <c r="FM251" s="32"/>
      <c r="FN251" s="31">
        <f>IFERROR(VLOOKUP(FM251,'Начисление очков 2023'!$AA$4:$AB$69,2,FALSE),0)</f>
        <v>0</v>
      </c>
      <c r="FO251" s="6"/>
      <c r="FP251" s="28">
        <f>IFERROR(VLOOKUP(FO251,'Начисление очков 2023'!$AF$4:$AG$69,2,FALSE),0)</f>
        <v>0</v>
      </c>
      <c r="FQ251" s="109">
        <v>242</v>
      </c>
      <c r="FR251" s="110">
        <v>1</v>
      </c>
      <c r="FS251" s="110"/>
      <c r="FT251" s="109">
        <v>3</v>
      </c>
      <c r="FU251" s="111"/>
      <c r="FV251" s="108">
        <v>18</v>
      </c>
      <c r="FW251" s="106">
        <v>0</v>
      </c>
      <c r="FX251" s="107" t="s">
        <v>563</v>
      </c>
      <c r="FY251" s="108">
        <v>18</v>
      </c>
      <c r="FZ251" s="127"/>
      <c r="GA251" s="121">
        <f>IFERROR(VLOOKUP(FZ251,'Начисление очков 2023'!$AA$4:$AB$69,2,FALSE),0)</f>
        <v>0</v>
      </c>
    </row>
    <row r="252" spans="1:183" ht="15.95" customHeight="1" x14ac:dyDescent="0.25">
      <c r="A252" s="1"/>
      <c r="B252" s="6" t="str">
        <f>IFERROR(INDEX('Ласт турнир'!$A$1:$A$96,MATCH($D252,'Ласт турнир'!$B$1:$B$96,0)),"")</f>
        <v/>
      </c>
      <c r="C252" s="1"/>
      <c r="D252" s="39" t="s">
        <v>113</v>
      </c>
      <c r="E252" s="40">
        <f>E251+1</f>
        <v>243</v>
      </c>
      <c r="F252" s="59" t="str">
        <f>IF(FQ252=0," ",IF(FQ252-E252=0," ",FQ252-E252))</f>
        <v xml:space="preserve"> </v>
      </c>
      <c r="G252" s="44"/>
      <c r="H252" s="54">
        <v>3.5</v>
      </c>
      <c r="I252" s="134"/>
      <c r="J252" s="139">
        <f>AB252+AP252+BB252+BN252+BR252+SUMPRODUCT(LARGE((T252,V252,X252,Z252,AD252,AF252,AH252,AJ252,AL252,AN252,AR252,AT252,AV252,AX252,AZ252,BD252,BF252,BH252,BJ252,BL252,BP252,BT252,BV252,BX252,BZ252,CB252,CD252,CF252,CH252,CJ252,CL252,CN252,CP252,CR252,CT252,CV252,CX252,CZ252,DB252,DD252,DF252,DH252,DJ252,DL252,DN252,DP252,DR252,DT252,DV252,DX252,DZ252,EB252,ED252,EF252,EH252,EJ252,EL252,EN252,EP252,ER252,ET252,EV252,EX252,EZ252,FB252,FD252,FF252,FH252,FJ252,FL252,FN252,FP252),{1,2,3,4,5,6,7,8}))</f>
        <v>17</v>
      </c>
      <c r="K252" s="135">
        <f>J252-FV252</f>
        <v>0</v>
      </c>
      <c r="L252" s="140" t="str">
        <f>IF(SUMIF(S252:FP252,"&lt;0")&lt;&gt;0,SUMIF(S252:FP252,"&lt;0")*(-1)," ")</f>
        <v xml:space="preserve"> </v>
      </c>
      <c r="M252" s="141">
        <f>T252+V252+X252+Z252+AB252+AD252+AF252+AH252+AJ252+AL252+AN252+AP252+AR252+AT252+AV252+AX252+AZ252+BB252+BD252+BF252+BH252+BJ252+BL252+BN252+BP252+BR252+BT252+BV252+BX252+BZ252+CB252+CD252+CF252+CH252+CJ252+CL252+CN252+CP252+CR252+CT252+CV252+CX252+CZ252+DB252+DD252+DF252+DH252+DJ252+DL252+DN252+DP252+DR252+DT252+DV252+DX252+DZ252+EB252+ED252+EF252+EH252+EJ252+EL252+EN252+EP252+ER252+ET252+EV252+EX252+EZ252+FB252+FD252+FF252+FH252+FJ252+FL252+FN252+FP252</f>
        <v>17</v>
      </c>
      <c r="N252" s="135">
        <f>M252-FY252</f>
        <v>0</v>
      </c>
      <c r="O252" s="136">
        <f>ROUNDUP(COUNTIF(S252:FP252,"&gt; 0")/2,0)</f>
        <v>1</v>
      </c>
      <c r="P252" s="142">
        <f>IF(O252=0,"-",IF(O252-R252&gt;8,J252/(8+R252),J252/O252))</f>
        <v>17</v>
      </c>
      <c r="Q252" s="145">
        <f>IF(OR(M252=0,O252=0),"-",M252/O252)</f>
        <v>17</v>
      </c>
      <c r="R252" s="150">
        <f>+IF(AA252="",0,1)+IF(AO252="",0,1)++IF(BA252="",0,1)+IF(BM252="",0,1)+IF(BQ252="",0,1)</f>
        <v>0</v>
      </c>
      <c r="S252" s="6" t="s">
        <v>572</v>
      </c>
      <c r="T252" s="28">
        <f>IFERROR(VLOOKUP(S252,'Начисление очков 2024'!$AA$4:$AB$69,2,FALSE),0)</f>
        <v>0</v>
      </c>
      <c r="U252" s="32" t="s">
        <v>572</v>
      </c>
      <c r="V252" s="31">
        <f>IFERROR(VLOOKUP(U252,'Начисление очков 2024'!$AA$4:$AB$69,2,FALSE),0)</f>
        <v>0</v>
      </c>
      <c r="W252" s="6" t="s">
        <v>572</v>
      </c>
      <c r="X252" s="28">
        <f>IFERROR(VLOOKUP(W252,'Начисление очков 2024'!$L$4:$M$69,2,FALSE),0)</f>
        <v>0</v>
      </c>
      <c r="Y252" s="32" t="s">
        <v>572</v>
      </c>
      <c r="Z252" s="31">
        <f>IFERROR(VLOOKUP(Y252,'Начисление очков 2024'!$AA$4:$AB$69,2,FALSE),0)</f>
        <v>0</v>
      </c>
      <c r="AA252" s="6" t="s">
        <v>572</v>
      </c>
      <c r="AB252" s="28">
        <f>ROUND(IFERROR(VLOOKUP(AA252,'Начисление очков 2024'!$L$4:$M$69,2,FALSE),0)/4,0)</f>
        <v>0</v>
      </c>
      <c r="AC252" s="32" t="s">
        <v>572</v>
      </c>
      <c r="AD252" s="31">
        <f>IFERROR(VLOOKUP(AC252,'Начисление очков 2024'!$AA$4:$AB$69,2,FALSE),0)</f>
        <v>0</v>
      </c>
      <c r="AE252" s="6" t="s">
        <v>572</v>
      </c>
      <c r="AF252" s="28">
        <f>IFERROR(VLOOKUP(AE252,'Начисление очков 2024'!$AA$4:$AB$69,2,FALSE),0)</f>
        <v>0</v>
      </c>
      <c r="AG252" s="32" t="s">
        <v>572</v>
      </c>
      <c r="AH252" s="31">
        <f>IFERROR(VLOOKUP(AG252,'Начисление очков 2024'!$Q$4:$R$69,2,FALSE),0)</f>
        <v>0</v>
      </c>
      <c r="AI252" s="6" t="s">
        <v>572</v>
      </c>
      <c r="AJ252" s="28">
        <f>IFERROR(VLOOKUP(AI252,'Начисление очков 2024'!$AA$4:$AB$69,2,FALSE),0)</f>
        <v>0</v>
      </c>
      <c r="AK252" s="32" t="s">
        <v>572</v>
      </c>
      <c r="AL252" s="31">
        <f>IFERROR(VLOOKUP(AK252,'Начисление очков 2024'!$AA$4:$AB$69,2,FALSE),0)</f>
        <v>0</v>
      </c>
      <c r="AM252" s="6" t="s">
        <v>572</v>
      </c>
      <c r="AN252" s="28">
        <f>IFERROR(VLOOKUP(AM252,'Начисление очков 2023'!$AF$4:$AG$69,2,FALSE),0)</f>
        <v>0</v>
      </c>
      <c r="AO252" s="32" t="s">
        <v>572</v>
      </c>
      <c r="AP252" s="31">
        <f>ROUND(IFERROR(VLOOKUP(AO252,'Начисление очков 2024'!$G$4:$H$69,2,FALSE),0)/4,0)</f>
        <v>0</v>
      </c>
      <c r="AQ252" s="6" t="s">
        <v>572</v>
      </c>
      <c r="AR252" s="28">
        <f>IFERROR(VLOOKUP(AQ252,'Начисление очков 2024'!$AA$4:$AB$69,2,FALSE),0)</f>
        <v>0</v>
      </c>
      <c r="AS252" s="32" t="s">
        <v>572</v>
      </c>
      <c r="AT252" s="31">
        <f>IFERROR(VLOOKUP(AS252,'Начисление очков 2024'!$G$4:$H$69,2,FALSE),0)</f>
        <v>0</v>
      </c>
      <c r="AU252" s="6" t="s">
        <v>572</v>
      </c>
      <c r="AV252" s="28">
        <f>IFERROR(VLOOKUP(AU252,'Начисление очков 2023'!$V$4:$W$69,2,FALSE),0)</f>
        <v>0</v>
      </c>
      <c r="AW252" s="32" t="s">
        <v>572</v>
      </c>
      <c r="AX252" s="31">
        <f>IFERROR(VLOOKUP(AW252,'Начисление очков 2024'!$Q$4:$R$69,2,FALSE),0)</f>
        <v>0</v>
      </c>
      <c r="AY252" s="6" t="s">
        <v>572</v>
      </c>
      <c r="AZ252" s="28">
        <f>IFERROR(VLOOKUP(AY252,'Начисление очков 2024'!$AA$4:$AB$69,2,FALSE),0)</f>
        <v>0</v>
      </c>
      <c r="BA252" s="32" t="s">
        <v>572</v>
      </c>
      <c r="BB252" s="31">
        <f>ROUND(IFERROR(VLOOKUP(BA252,'Начисление очков 2024'!$G$4:$H$69,2,FALSE),0)/4,0)</f>
        <v>0</v>
      </c>
      <c r="BC252" s="6" t="s">
        <v>572</v>
      </c>
      <c r="BD252" s="28">
        <f>IFERROR(VLOOKUP(BC252,'Начисление очков 2023'!$AA$4:$AB$69,2,FALSE),0)</f>
        <v>0</v>
      </c>
      <c r="BE252" s="32" t="s">
        <v>572</v>
      </c>
      <c r="BF252" s="31">
        <f>IFERROR(VLOOKUP(BE252,'Начисление очков 2024'!$G$4:$H$69,2,FALSE),0)</f>
        <v>0</v>
      </c>
      <c r="BG252" s="6" t="s">
        <v>572</v>
      </c>
      <c r="BH252" s="28">
        <f>IFERROR(VLOOKUP(BG252,'Начисление очков 2024'!$Q$4:$R$69,2,FALSE),0)</f>
        <v>0</v>
      </c>
      <c r="BI252" s="32" t="s">
        <v>572</v>
      </c>
      <c r="BJ252" s="31">
        <f>IFERROR(VLOOKUP(BI252,'Начисление очков 2024'!$AA$4:$AB$69,2,FALSE),0)</f>
        <v>0</v>
      </c>
      <c r="BK252" s="6" t="s">
        <v>572</v>
      </c>
      <c r="BL252" s="28">
        <f>IFERROR(VLOOKUP(BK252,'Начисление очков 2023'!$V$4:$W$69,2,FALSE),0)</f>
        <v>0</v>
      </c>
      <c r="BM252" s="32" t="s">
        <v>572</v>
      </c>
      <c r="BN252" s="31">
        <f>ROUND(IFERROR(VLOOKUP(BM252,'Начисление очков 2023'!$L$4:$M$69,2,FALSE),0)/4,0)</f>
        <v>0</v>
      </c>
      <c r="BO252" s="6" t="s">
        <v>572</v>
      </c>
      <c r="BP252" s="28">
        <f>IFERROR(VLOOKUP(BO252,'Начисление очков 2023'!$AA$4:$AB$69,2,FALSE),0)</f>
        <v>0</v>
      </c>
      <c r="BQ252" s="32" t="s">
        <v>572</v>
      </c>
      <c r="BR252" s="31">
        <f>ROUND(IFERROR(VLOOKUP(BQ252,'Начисление очков 2023'!$L$4:$M$69,2,FALSE),0)/4,0)</f>
        <v>0</v>
      </c>
      <c r="BS252" s="6" t="s">
        <v>572</v>
      </c>
      <c r="BT252" s="28">
        <f>IFERROR(VLOOKUP(BS252,'Начисление очков 2023'!$AA$4:$AB$69,2,FALSE),0)</f>
        <v>0</v>
      </c>
      <c r="BU252" s="32" t="s">
        <v>572</v>
      </c>
      <c r="BV252" s="31">
        <f>IFERROR(VLOOKUP(BU252,'Начисление очков 2023'!$L$4:$M$69,2,FALSE),0)</f>
        <v>0</v>
      </c>
      <c r="BW252" s="6" t="s">
        <v>572</v>
      </c>
      <c r="BX252" s="28">
        <f>IFERROR(VLOOKUP(BW252,'Начисление очков 2023'!$AA$4:$AB$69,2,FALSE),0)</f>
        <v>0</v>
      </c>
      <c r="BY252" s="32" t="s">
        <v>572</v>
      </c>
      <c r="BZ252" s="31">
        <f>IFERROR(VLOOKUP(BY252,'Начисление очков 2023'!$AF$4:$AG$69,2,FALSE),0)</f>
        <v>0</v>
      </c>
      <c r="CA252" s="6" t="s">
        <v>572</v>
      </c>
      <c r="CB252" s="28">
        <f>IFERROR(VLOOKUP(CA252,'Начисление очков 2023'!$V$4:$W$69,2,FALSE),0)</f>
        <v>0</v>
      </c>
      <c r="CC252" s="32" t="s">
        <v>572</v>
      </c>
      <c r="CD252" s="31">
        <f>IFERROR(VLOOKUP(CC252,'Начисление очков 2023'!$AA$4:$AB$69,2,FALSE),0)</f>
        <v>0</v>
      </c>
      <c r="CE252" s="47"/>
      <c r="CF252" s="46"/>
      <c r="CG252" s="32" t="s">
        <v>572</v>
      </c>
      <c r="CH252" s="31">
        <f>IFERROR(VLOOKUP(CG252,'Начисление очков 2023'!$AA$4:$AB$69,2,FALSE),0)</f>
        <v>0</v>
      </c>
      <c r="CI252" s="6" t="s">
        <v>572</v>
      </c>
      <c r="CJ252" s="28">
        <f>IFERROR(VLOOKUP(CI252,'Начисление очков 2023_1'!$B$4:$C$117,2,FALSE),0)</f>
        <v>0</v>
      </c>
      <c r="CK252" s="32" t="s">
        <v>572</v>
      </c>
      <c r="CL252" s="31">
        <f>IFERROR(VLOOKUP(CK252,'Начисление очков 2023'!$V$4:$W$69,2,FALSE),0)</f>
        <v>0</v>
      </c>
      <c r="CM252" s="6" t="s">
        <v>572</v>
      </c>
      <c r="CN252" s="28">
        <f>IFERROR(VLOOKUP(CM252,'Начисление очков 2023'!$AF$4:$AG$69,2,FALSE),0)</f>
        <v>0</v>
      </c>
      <c r="CO252" s="32" t="s">
        <v>572</v>
      </c>
      <c r="CP252" s="31">
        <f>IFERROR(VLOOKUP(CO252,'Начисление очков 2023'!$G$4:$H$69,2,FALSE),0)</f>
        <v>0</v>
      </c>
      <c r="CQ252" s="6" t="s">
        <v>572</v>
      </c>
      <c r="CR252" s="28">
        <f>IFERROR(VLOOKUP(CQ252,'Начисление очков 2023'!$AA$4:$AB$69,2,FALSE),0)</f>
        <v>0</v>
      </c>
      <c r="CS252" s="32" t="s">
        <v>572</v>
      </c>
      <c r="CT252" s="31">
        <f>IFERROR(VLOOKUP(CS252,'Начисление очков 2023'!$Q$4:$R$69,2,FALSE),0)</f>
        <v>0</v>
      </c>
      <c r="CU252" s="6" t="s">
        <v>572</v>
      </c>
      <c r="CV252" s="28">
        <f>IFERROR(VLOOKUP(CU252,'Начисление очков 2023'!$AF$4:$AG$69,2,FALSE),0)</f>
        <v>0</v>
      </c>
      <c r="CW252" s="32" t="s">
        <v>572</v>
      </c>
      <c r="CX252" s="31">
        <f>IFERROR(VLOOKUP(CW252,'Начисление очков 2023'!$AA$4:$AB$69,2,FALSE),0)</f>
        <v>0</v>
      </c>
      <c r="CY252" s="6" t="s">
        <v>572</v>
      </c>
      <c r="CZ252" s="28">
        <f>IFERROR(VLOOKUP(CY252,'Начисление очков 2023'!$AA$4:$AB$69,2,FALSE),0)</f>
        <v>0</v>
      </c>
      <c r="DA252" s="32" t="s">
        <v>572</v>
      </c>
      <c r="DB252" s="31">
        <f>IFERROR(VLOOKUP(DA252,'Начисление очков 2023'!$L$4:$M$69,2,FALSE),0)</f>
        <v>0</v>
      </c>
      <c r="DC252" s="6" t="s">
        <v>572</v>
      </c>
      <c r="DD252" s="28">
        <f>IFERROR(VLOOKUP(DC252,'Начисление очков 2023'!$L$4:$M$69,2,FALSE),0)</f>
        <v>0</v>
      </c>
      <c r="DE252" s="32" t="s">
        <v>572</v>
      </c>
      <c r="DF252" s="31">
        <f>IFERROR(VLOOKUP(DE252,'Начисление очков 2023'!$G$4:$H$69,2,FALSE),0)</f>
        <v>0</v>
      </c>
      <c r="DG252" s="6" t="s">
        <v>572</v>
      </c>
      <c r="DH252" s="28">
        <f>IFERROR(VLOOKUP(DG252,'Начисление очков 2023'!$AA$4:$AB$69,2,FALSE),0)</f>
        <v>0</v>
      </c>
      <c r="DI252" s="32" t="s">
        <v>572</v>
      </c>
      <c r="DJ252" s="31">
        <f>IFERROR(VLOOKUP(DI252,'Начисление очков 2023'!$AF$4:$AG$69,2,FALSE),0)</f>
        <v>0</v>
      </c>
      <c r="DK252" s="6" t="s">
        <v>572</v>
      </c>
      <c r="DL252" s="28">
        <f>IFERROR(VLOOKUP(DK252,'Начисление очков 2023'!$V$4:$W$69,2,FALSE),0)</f>
        <v>0</v>
      </c>
      <c r="DM252" s="32" t="s">
        <v>572</v>
      </c>
      <c r="DN252" s="31">
        <f>IFERROR(VLOOKUP(DM252,'Начисление очков 2023'!$Q$4:$R$69,2,FALSE),0)</f>
        <v>0</v>
      </c>
      <c r="DO252" s="6" t="s">
        <v>572</v>
      </c>
      <c r="DP252" s="28">
        <f>IFERROR(VLOOKUP(DO252,'Начисление очков 2023'!$AA$4:$AB$69,2,FALSE),0)</f>
        <v>0</v>
      </c>
      <c r="DQ252" s="32" t="s">
        <v>572</v>
      </c>
      <c r="DR252" s="31">
        <f>IFERROR(VLOOKUP(DQ252,'Начисление очков 2023'!$AA$4:$AB$69,2,FALSE),0)</f>
        <v>0</v>
      </c>
      <c r="DS252" s="6" t="s">
        <v>572</v>
      </c>
      <c r="DT252" s="28">
        <f>IFERROR(VLOOKUP(DS252,'Начисление очков 2023'!$AA$4:$AB$69,2,FALSE),0)</f>
        <v>0</v>
      </c>
      <c r="DU252" s="32" t="s">
        <v>572</v>
      </c>
      <c r="DV252" s="31">
        <f>IFERROR(VLOOKUP(DU252,'Начисление очков 2023'!$AF$4:$AG$69,2,FALSE),0)</f>
        <v>0</v>
      </c>
      <c r="DW252" s="6" t="s">
        <v>572</v>
      </c>
      <c r="DX252" s="28">
        <f>IFERROR(VLOOKUP(DW252,'Начисление очков 2023'!$AA$4:$AB$69,2,FALSE),0)</f>
        <v>0</v>
      </c>
      <c r="DY252" s="32" t="s">
        <v>572</v>
      </c>
      <c r="DZ252" s="31">
        <f>IFERROR(VLOOKUP(DY252,'Начисление очков 2023'!$B$4:$C$69,2,FALSE),0)</f>
        <v>0</v>
      </c>
      <c r="EA252" s="6" t="s">
        <v>572</v>
      </c>
      <c r="EB252" s="28">
        <f>IFERROR(VLOOKUP(EA252,'Начисление очков 2023'!$AA$4:$AB$69,2,FALSE),0)</f>
        <v>0</v>
      </c>
      <c r="EC252" s="32" t="s">
        <v>572</v>
      </c>
      <c r="ED252" s="31">
        <f>IFERROR(VLOOKUP(EC252,'Начисление очков 2023'!$V$4:$W$69,2,FALSE),0)</f>
        <v>0</v>
      </c>
      <c r="EE252" s="6" t="s">
        <v>572</v>
      </c>
      <c r="EF252" s="28">
        <f>IFERROR(VLOOKUP(EE252,'Начисление очков 2023'!$AA$4:$AB$69,2,FALSE),0)</f>
        <v>0</v>
      </c>
      <c r="EG252" s="32" t="s">
        <v>572</v>
      </c>
      <c r="EH252" s="31">
        <f>IFERROR(VLOOKUP(EG252,'Начисление очков 2023'!$AA$4:$AB$69,2,FALSE),0)</f>
        <v>0</v>
      </c>
      <c r="EI252" s="6" t="s">
        <v>572</v>
      </c>
      <c r="EJ252" s="28">
        <f>IFERROR(VLOOKUP(EI252,'Начисление очков 2023'!$G$4:$H$69,2,FALSE),0)</f>
        <v>0</v>
      </c>
      <c r="EK252" s="32" t="s">
        <v>572</v>
      </c>
      <c r="EL252" s="31">
        <f>IFERROR(VLOOKUP(EK252,'Начисление очков 2023'!$V$4:$W$69,2,FALSE),0)</f>
        <v>0</v>
      </c>
      <c r="EM252" s="6" t="s">
        <v>572</v>
      </c>
      <c r="EN252" s="28">
        <f>IFERROR(VLOOKUP(EM252,'Начисление очков 2023'!$B$4:$C$101,2,FALSE),0)</f>
        <v>0</v>
      </c>
      <c r="EO252" s="32" t="s">
        <v>572</v>
      </c>
      <c r="EP252" s="31">
        <f>IFERROR(VLOOKUP(EO252,'Начисление очков 2023'!$AA$4:$AB$69,2,FALSE),0)</f>
        <v>0</v>
      </c>
      <c r="EQ252" s="6" t="s">
        <v>572</v>
      </c>
      <c r="ER252" s="28">
        <f>IFERROR(VLOOKUP(EQ252,'Начисление очков 2023'!$AF$4:$AG$69,2,FALSE),0)</f>
        <v>0</v>
      </c>
      <c r="ES252" s="32">
        <v>52</v>
      </c>
      <c r="ET252" s="31">
        <f>IFERROR(VLOOKUP(ES252,'Начисление очков 2023'!$B$4:$C$101,2,FALSE),0)</f>
        <v>17</v>
      </c>
      <c r="EU252" s="6" t="s">
        <v>572</v>
      </c>
      <c r="EV252" s="28">
        <f>IFERROR(VLOOKUP(EU252,'Начисление очков 2023'!$G$4:$H$69,2,FALSE),0)</f>
        <v>0</v>
      </c>
      <c r="EW252" s="32" t="s">
        <v>572</v>
      </c>
      <c r="EX252" s="31">
        <f>IFERROR(VLOOKUP(EW252,'Начисление очков 2023'!$AA$4:$AB$69,2,FALSE),0)</f>
        <v>0</v>
      </c>
      <c r="EY252" s="6" t="s">
        <v>572</v>
      </c>
      <c r="EZ252" s="28">
        <f>IFERROR(VLOOKUP(EY252,'Начисление очков 2023'!$AA$4:$AB$69,2,FALSE),0)</f>
        <v>0</v>
      </c>
      <c r="FA252" s="32" t="s">
        <v>572</v>
      </c>
      <c r="FB252" s="31">
        <f>IFERROR(VLOOKUP(FA252,'Начисление очков 2023'!$L$4:$M$69,2,FALSE),0)</f>
        <v>0</v>
      </c>
      <c r="FC252" s="6" t="s">
        <v>572</v>
      </c>
      <c r="FD252" s="28">
        <f>IFERROR(VLOOKUP(FC252,'Начисление очков 2023'!$AF$4:$AG$69,2,FALSE),0)</f>
        <v>0</v>
      </c>
      <c r="FE252" s="32" t="s">
        <v>572</v>
      </c>
      <c r="FF252" s="31">
        <f>IFERROR(VLOOKUP(FE252,'Начисление очков 2023'!$AA$4:$AB$69,2,FALSE),0)</f>
        <v>0</v>
      </c>
      <c r="FG252" s="6" t="s">
        <v>572</v>
      </c>
      <c r="FH252" s="28">
        <f>IFERROR(VLOOKUP(FG252,'Начисление очков 2023'!$G$4:$H$69,2,FALSE),0)</f>
        <v>0</v>
      </c>
      <c r="FI252" s="32" t="s">
        <v>572</v>
      </c>
      <c r="FJ252" s="31">
        <f>IFERROR(VLOOKUP(FI252,'Начисление очков 2023'!$AA$4:$AB$69,2,FALSE),0)</f>
        <v>0</v>
      </c>
      <c r="FK252" s="6" t="s">
        <v>572</v>
      </c>
      <c r="FL252" s="28">
        <f>IFERROR(VLOOKUP(FK252,'Начисление очков 2023'!$AA$4:$AB$69,2,FALSE),0)</f>
        <v>0</v>
      </c>
      <c r="FM252" s="32" t="s">
        <v>572</v>
      </c>
      <c r="FN252" s="31">
        <f>IFERROR(VLOOKUP(FM252,'Начисление очков 2023'!$AA$4:$AB$69,2,FALSE),0)</f>
        <v>0</v>
      </c>
      <c r="FO252" s="6" t="s">
        <v>572</v>
      </c>
      <c r="FP252" s="28">
        <f>IFERROR(VLOOKUP(FO252,'Начисление очков 2023'!$AF$4:$AG$69,2,FALSE),0)</f>
        <v>0</v>
      </c>
      <c r="FQ252" s="109">
        <v>243</v>
      </c>
      <c r="FR252" s="110">
        <v>1</v>
      </c>
      <c r="FS252" s="110"/>
      <c r="FT252" s="109">
        <v>3.5</v>
      </c>
      <c r="FU252" s="111"/>
      <c r="FV252" s="108">
        <v>17</v>
      </c>
      <c r="FW252" s="106">
        <v>0</v>
      </c>
      <c r="FX252" s="107" t="s">
        <v>563</v>
      </c>
      <c r="FY252" s="108">
        <v>17</v>
      </c>
      <c r="FZ252" s="127" t="s">
        <v>572</v>
      </c>
      <c r="GA252" s="121">
        <f>IFERROR(VLOOKUP(FZ252,'Начисление очков 2023'!$AA$4:$AB$69,2,FALSE),0)</f>
        <v>0</v>
      </c>
    </row>
    <row r="253" spans="1:183" ht="15.95" customHeight="1" x14ac:dyDescent="0.25">
      <c r="A253" s="1"/>
      <c r="B253" s="6" t="str">
        <f>IFERROR(INDEX('Ласт турнир'!$A$1:$A$96,MATCH($D253,'Ласт турнир'!$B$1:$B$96,0)),"")</f>
        <v/>
      </c>
      <c r="C253" s="1"/>
      <c r="D253" s="39" t="s">
        <v>775</v>
      </c>
      <c r="E253" s="40">
        <f>E252+1</f>
        <v>244</v>
      </c>
      <c r="F253" s="59" t="str">
        <f>IF(FQ253=0," ",IF(FQ253-E253=0," ",FQ253-E253))</f>
        <v xml:space="preserve"> </v>
      </c>
      <c r="G253" s="44"/>
      <c r="H253" s="54">
        <v>3.5</v>
      </c>
      <c r="I253" s="134"/>
      <c r="J253" s="139">
        <f>AB253+AP253+BB253+BN253+BR253+SUMPRODUCT(LARGE((T253,V253,X253,Z253,AD253,AF253,AH253,AJ253,AL253,AN253,AR253,AT253,AV253,AX253,AZ253,BD253,BF253,BH253,BJ253,BL253,BP253,BT253,BV253,BX253,BZ253,CB253,CD253,CF253,CH253,CJ253,CL253,CN253,CP253,CR253,CT253,CV253,CX253,CZ253,DB253,DD253,DF253,DH253,DJ253,DL253,DN253,DP253,DR253,DT253,DV253,DX253,DZ253,EB253,ED253,EF253,EH253,EJ253,EL253,EN253,EP253,ER253,ET253,EV253,EX253,EZ253,FB253,FD253,FF253,FH253,FJ253,FL253,FN253,FP253),{1,2,3,4,5,6,7,8}))</f>
        <v>16</v>
      </c>
      <c r="K253" s="135">
        <f>J253-FV253</f>
        <v>0</v>
      </c>
      <c r="L253" s="140" t="str">
        <f>IF(SUMIF(S253:FP253,"&lt;0")&lt;&gt;0,SUMIF(S253:FP253,"&lt;0")*(-1)," ")</f>
        <v xml:space="preserve"> </v>
      </c>
      <c r="M253" s="141">
        <f>T253+V253+X253+Z253+AB253+AD253+AF253+AH253+AJ253+AL253+AN253+AP253+AR253+AT253+AV253+AX253+AZ253+BB253+BD253+BF253+BH253+BJ253+BL253+BN253+BP253+BR253+BT253+BV253+BX253+BZ253+CB253+CD253+CF253+CH253+CJ253+CL253+CN253+CP253+CR253+CT253+CV253+CX253+CZ253+DB253+DD253+DF253+DH253+DJ253+DL253+DN253+DP253+DR253+DT253+DV253+DX253+DZ253+EB253+ED253+EF253+EH253+EJ253+EL253+EN253+EP253+ER253+ET253+EV253+EX253+EZ253+FB253+FD253+FF253+FH253+FJ253+FL253+FN253+FP253</f>
        <v>16</v>
      </c>
      <c r="N253" s="135">
        <f>M253-FY253</f>
        <v>0</v>
      </c>
      <c r="O253" s="136">
        <f>ROUNDUP(COUNTIF(S253:FP253,"&gt; 0")/2,0)</f>
        <v>1</v>
      </c>
      <c r="P253" s="142">
        <f>IF(O253=0,"-",IF(O253-R253&gt;8,J253/(8+R253),J253/O253))</f>
        <v>16</v>
      </c>
      <c r="Q253" s="145">
        <f>IF(OR(M253=0,O253=0),"-",M253/O253)</f>
        <v>16</v>
      </c>
      <c r="R253" s="150">
        <f>+IF(AA253="",0,1)+IF(AO253="",0,1)++IF(BA253="",0,1)+IF(BM253="",0,1)+IF(BQ253="",0,1)</f>
        <v>1</v>
      </c>
      <c r="S253" s="6" t="s">
        <v>572</v>
      </c>
      <c r="T253" s="28">
        <f>IFERROR(VLOOKUP(S253,'Начисление очков 2024'!$AA$4:$AB$69,2,FALSE),0)</f>
        <v>0</v>
      </c>
      <c r="U253" s="32" t="s">
        <v>572</v>
      </c>
      <c r="V253" s="31">
        <f>IFERROR(VLOOKUP(U253,'Начисление очков 2024'!$AA$4:$AB$69,2,FALSE),0)</f>
        <v>0</v>
      </c>
      <c r="W253" s="6" t="s">
        <v>572</v>
      </c>
      <c r="X253" s="28">
        <f>IFERROR(VLOOKUP(W253,'Начисление очков 2024'!$L$4:$M$69,2,FALSE),0)</f>
        <v>0</v>
      </c>
      <c r="Y253" s="32" t="s">
        <v>572</v>
      </c>
      <c r="Z253" s="31">
        <f>IFERROR(VLOOKUP(Y253,'Начисление очков 2024'!$AA$4:$AB$69,2,FALSE),0)</f>
        <v>0</v>
      </c>
      <c r="AA253" s="6" t="s">
        <v>572</v>
      </c>
      <c r="AB253" s="28">
        <f>ROUND(IFERROR(VLOOKUP(AA253,'Начисление очков 2024'!$L$4:$M$69,2,FALSE),0)/4,0)</f>
        <v>0</v>
      </c>
      <c r="AC253" s="32" t="s">
        <v>572</v>
      </c>
      <c r="AD253" s="31">
        <f>IFERROR(VLOOKUP(AC253,'Начисление очков 2024'!$AA$4:$AB$69,2,FALSE),0)</f>
        <v>0</v>
      </c>
      <c r="AE253" s="6" t="s">
        <v>572</v>
      </c>
      <c r="AF253" s="28">
        <f>IFERROR(VLOOKUP(AE253,'Начисление очков 2024'!$AA$4:$AB$69,2,FALSE),0)</f>
        <v>0</v>
      </c>
      <c r="AG253" s="32" t="s">
        <v>572</v>
      </c>
      <c r="AH253" s="31">
        <f>IFERROR(VLOOKUP(AG253,'Начисление очков 2024'!$Q$4:$R$69,2,FALSE),0)</f>
        <v>0</v>
      </c>
      <c r="AI253" s="6" t="s">
        <v>572</v>
      </c>
      <c r="AJ253" s="28">
        <f>IFERROR(VLOOKUP(AI253,'Начисление очков 2024'!$AA$4:$AB$69,2,FALSE),0)</f>
        <v>0</v>
      </c>
      <c r="AK253" s="32" t="s">
        <v>572</v>
      </c>
      <c r="AL253" s="31">
        <f>IFERROR(VLOOKUP(AK253,'Начисление очков 2024'!$AA$4:$AB$69,2,FALSE),0)</f>
        <v>0</v>
      </c>
      <c r="AM253" s="6" t="s">
        <v>572</v>
      </c>
      <c r="AN253" s="28">
        <f>IFERROR(VLOOKUP(AM253,'Начисление очков 2023'!$AF$4:$AG$69,2,FALSE),0)</f>
        <v>0</v>
      </c>
      <c r="AO253" s="32" t="s">
        <v>572</v>
      </c>
      <c r="AP253" s="31">
        <f>ROUND(IFERROR(VLOOKUP(AO253,'Начисление очков 2024'!$G$4:$H$69,2,FALSE),0)/4,0)</f>
        <v>0</v>
      </c>
      <c r="AQ253" s="6" t="s">
        <v>572</v>
      </c>
      <c r="AR253" s="28">
        <f>IFERROR(VLOOKUP(AQ253,'Начисление очков 2024'!$AA$4:$AB$69,2,FALSE),0)</f>
        <v>0</v>
      </c>
      <c r="AS253" s="32" t="s">
        <v>572</v>
      </c>
      <c r="AT253" s="31">
        <f>IFERROR(VLOOKUP(AS253,'Начисление очков 2024'!$G$4:$H$69,2,FALSE),0)</f>
        <v>0</v>
      </c>
      <c r="AU253" s="6" t="s">
        <v>572</v>
      </c>
      <c r="AV253" s="28">
        <f>IFERROR(VLOOKUP(AU253,'Начисление очков 2023'!$V$4:$W$69,2,FALSE),0)</f>
        <v>0</v>
      </c>
      <c r="AW253" s="32" t="s">
        <v>572</v>
      </c>
      <c r="AX253" s="31">
        <f>IFERROR(VLOOKUP(AW253,'Начисление очков 2024'!$Q$4:$R$69,2,FALSE),0)</f>
        <v>0</v>
      </c>
      <c r="AY253" s="6" t="s">
        <v>572</v>
      </c>
      <c r="AZ253" s="28">
        <f>IFERROR(VLOOKUP(AY253,'Начисление очков 2024'!$AA$4:$AB$69,2,FALSE),0)</f>
        <v>0</v>
      </c>
      <c r="BA253" s="32" t="s">
        <v>572</v>
      </c>
      <c r="BB253" s="31">
        <f>ROUND(IFERROR(VLOOKUP(BA253,'Начисление очков 2024'!$G$4:$H$69,2,FALSE),0)/4,0)</f>
        <v>0</v>
      </c>
      <c r="BC253" s="6" t="s">
        <v>572</v>
      </c>
      <c r="BD253" s="28">
        <f>IFERROR(VLOOKUP(BC253,'Начисление очков 2023'!$AA$4:$AB$69,2,FALSE),0)</f>
        <v>0</v>
      </c>
      <c r="BE253" s="32" t="s">
        <v>572</v>
      </c>
      <c r="BF253" s="31">
        <f>IFERROR(VLOOKUP(BE253,'Начисление очков 2024'!$G$4:$H$69,2,FALSE),0)</f>
        <v>0</v>
      </c>
      <c r="BG253" s="6" t="s">
        <v>572</v>
      </c>
      <c r="BH253" s="28">
        <f>IFERROR(VLOOKUP(BG253,'Начисление очков 2024'!$Q$4:$R$69,2,FALSE),0)</f>
        <v>0</v>
      </c>
      <c r="BI253" s="32" t="s">
        <v>572</v>
      </c>
      <c r="BJ253" s="31">
        <f>IFERROR(VLOOKUP(BI253,'Начисление очков 2024'!$AA$4:$AB$69,2,FALSE),0)</f>
        <v>0</v>
      </c>
      <c r="BK253" s="6" t="s">
        <v>572</v>
      </c>
      <c r="BL253" s="28">
        <f>IFERROR(VLOOKUP(BK253,'Начисление очков 2023'!$V$4:$W$69,2,FALSE),0)</f>
        <v>0</v>
      </c>
      <c r="BM253" s="32">
        <v>8</v>
      </c>
      <c r="BN253" s="31">
        <f>ROUND(IFERROR(VLOOKUP(BM253,'Начисление очков 2023'!$L$4:$M$69,2,FALSE),0)/4,0)</f>
        <v>16</v>
      </c>
      <c r="BO253" s="6" t="s">
        <v>572</v>
      </c>
      <c r="BP253" s="28">
        <f>IFERROR(VLOOKUP(BO253,'Начисление очков 2023'!$AA$4:$AB$69,2,FALSE),0)</f>
        <v>0</v>
      </c>
      <c r="BQ253" s="32" t="s">
        <v>572</v>
      </c>
      <c r="BR253" s="31">
        <f>ROUND(IFERROR(VLOOKUP(BQ253,'Начисление очков 2023'!$L$4:$M$69,2,FALSE),0)/4,0)</f>
        <v>0</v>
      </c>
      <c r="BS253" s="6" t="s">
        <v>572</v>
      </c>
      <c r="BT253" s="28">
        <f>IFERROR(VLOOKUP(BS253,'Начисление очков 2023'!$AA$4:$AB$69,2,FALSE),0)</f>
        <v>0</v>
      </c>
      <c r="BU253" s="32" t="s">
        <v>572</v>
      </c>
      <c r="BV253" s="31">
        <f>IFERROR(VLOOKUP(BU253,'Начисление очков 2023'!$L$4:$M$69,2,FALSE),0)</f>
        <v>0</v>
      </c>
      <c r="BW253" s="6" t="s">
        <v>572</v>
      </c>
      <c r="BX253" s="28">
        <f>IFERROR(VLOOKUP(BW253,'Начисление очков 2023'!$AA$4:$AB$69,2,FALSE),0)</f>
        <v>0</v>
      </c>
      <c r="BY253" s="32" t="s">
        <v>572</v>
      </c>
      <c r="BZ253" s="31">
        <f>IFERROR(VLOOKUP(BY253,'Начисление очков 2023'!$AF$4:$AG$69,2,FALSE),0)</f>
        <v>0</v>
      </c>
      <c r="CA253" s="6" t="s">
        <v>572</v>
      </c>
      <c r="CB253" s="28">
        <f>IFERROR(VLOOKUP(CA253,'Начисление очков 2023'!$V$4:$W$69,2,FALSE),0)</f>
        <v>0</v>
      </c>
      <c r="CC253" s="32" t="s">
        <v>572</v>
      </c>
      <c r="CD253" s="31">
        <f>IFERROR(VLOOKUP(CC253,'Начисление очков 2023'!$AA$4:$AB$69,2,FALSE),0)</f>
        <v>0</v>
      </c>
      <c r="CE253" s="47"/>
      <c r="CF253" s="46"/>
      <c r="CG253" s="32" t="s">
        <v>572</v>
      </c>
      <c r="CH253" s="31">
        <f>IFERROR(VLOOKUP(CG253,'Начисление очков 2023'!$AA$4:$AB$69,2,FALSE),0)</f>
        <v>0</v>
      </c>
      <c r="CI253" s="6" t="s">
        <v>572</v>
      </c>
      <c r="CJ253" s="28">
        <f>IFERROR(VLOOKUP(CI253,'Начисление очков 2023_1'!$B$4:$C$117,2,FALSE),0)</f>
        <v>0</v>
      </c>
      <c r="CK253" s="32" t="s">
        <v>572</v>
      </c>
      <c r="CL253" s="31">
        <f>IFERROR(VLOOKUP(CK253,'Начисление очков 2023'!$V$4:$W$69,2,FALSE),0)</f>
        <v>0</v>
      </c>
      <c r="CM253" s="6" t="s">
        <v>572</v>
      </c>
      <c r="CN253" s="28">
        <f>IFERROR(VLOOKUP(CM253,'Начисление очков 2023'!$AF$4:$AG$69,2,FALSE),0)</f>
        <v>0</v>
      </c>
      <c r="CO253" s="32" t="s">
        <v>572</v>
      </c>
      <c r="CP253" s="31">
        <f>IFERROR(VLOOKUP(CO253,'Начисление очков 2023'!$G$4:$H$69,2,FALSE),0)</f>
        <v>0</v>
      </c>
      <c r="CQ253" s="6" t="s">
        <v>572</v>
      </c>
      <c r="CR253" s="28">
        <f>IFERROR(VLOOKUP(CQ253,'Начисление очков 2023'!$AA$4:$AB$69,2,FALSE),0)</f>
        <v>0</v>
      </c>
      <c r="CS253" s="32" t="s">
        <v>572</v>
      </c>
      <c r="CT253" s="31">
        <f>IFERROR(VLOOKUP(CS253,'Начисление очков 2023'!$Q$4:$R$69,2,FALSE),0)</f>
        <v>0</v>
      </c>
      <c r="CU253" s="6" t="s">
        <v>572</v>
      </c>
      <c r="CV253" s="28">
        <f>IFERROR(VLOOKUP(CU253,'Начисление очков 2023'!$AF$4:$AG$69,2,FALSE),0)</f>
        <v>0</v>
      </c>
      <c r="CW253" s="32" t="s">
        <v>572</v>
      </c>
      <c r="CX253" s="31">
        <f>IFERROR(VLOOKUP(CW253,'Начисление очков 2023'!$AA$4:$AB$69,2,FALSE),0)</f>
        <v>0</v>
      </c>
      <c r="CY253" s="6" t="s">
        <v>572</v>
      </c>
      <c r="CZ253" s="28">
        <f>IFERROR(VLOOKUP(CY253,'Начисление очков 2023'!$AA$4:$AB$69,2,FALSE),0)</f>
        <v>0</v>
      </c>
      <c r="DA253" s="32" t="s">
        <v>572</v>
      </c>
      <c r="DB253" s="31">
        <f>IFERROR(VLOOKUP(DA253,'Начисление очков 2023'!$L$4:$M$69,2,FALSE),0)</f>
        <v>0</v>
      </c>
      <c r="DC253" s="6" t="s">
        <v>572</v>
      </c>
      <c r="DD253" s="28">
        <f>IFERROR(VLOOKUP(DC253,'Начисление очков 2023'!$L$4:$M$69,2,FALSE),0)</f>
        <v>0</v>
      </c>
      <c r="DE253" s="32" t="s">
        <v>572</v>
      </c>
      <c r="DF253" s="31">
        <f>IFERROR(VLOOKUP(DE253,'Начисление очков 2023'!$G$4:$H$69,2,FALSE),0)</f>
        <v>0</v>
      </c>
      <c r="DG253" s="6" t="s">
        <v>572</v>
      </c>
      <c r="DH253" s="28">
        <f>IFERROR(VLOOKUP(DG253,'Начисление очков 2023'!$AA$4:$AB$69,2,FALSE),0)</f>
        <v>0</v>
      </c>
      <c r="DI253" s="32" t="s">
        <v>572</v>
      </c>
      <c r="DJ253" s="31">
        <f>IFERROR(VLOOKUP(DI253,'Начисление очков 2023'!$AF$4:$AG$69,2,FALSE),0)</f>
        <v>0</v>
      </c>
      <c r="DK253" s="6" t="s">
        <v>572</v>
      </c>
      <c r="DL253" s="28">
        <f>IFERROR(VLOOKUP(DK253,'Начисление очков 2023'!$V$4:$W$69,2,FALSE),0)</f>
        <v>0</v>
      </c>
      <c r="DM253" s="32" t="s">
        <v>572</v>
      </c>
      <c r="DN253" s="31">
        <f>IFERROR(VLOOKUP(DM253,'Начисление очков 2023'!$Q$4:$R$69,2,FALSE),0)</f>
        <v>0</v>
      </c>
      <c r="DO253" s="6" t="s">
        <v>572</v>
      </c>
      <c r="DP253" s="28">
        <f>IFERROR(VLOOKUP(DO253,'Начисление очков 2023'!$AA$4:$AB$69,2,FALSE),0)</f>
        <v>0</v>
      </c>
      <c r="DQ253" s="32" t="s">
        <v>572</v>
      </c>
      <c r="DR253" s="31">
        <f>IFERROR(VLOOKUP(DQ253,'Начисление очков 2023'!$AA$4:$AB$69,2,FALSE),0)</f>
        <v>0</v>
      </c>
      <c r="DS253" s="6"/>
      <c r="DT253" s="28">
        <f>IFERROR(VLOOKUP(DS253,'Начисление очков 2023'!$AA$4:$AB$69,2,FALSE),0)</f>
        <v>0</v>
      </c>
      <c r="DU253" s="32" t="s">
        <v>572</v>
      </c>
      <c r="DV253" s="31">
        <f>IFERROR(VLOOKUP(DU253,'Начисление очков 2023'!$AF$4:$AG$69,2,FALSE),0)</f>
        <v>0</v>
      </c>
      <c r="DW253" s="6"/>
      <c r="DX253" s="28">
        <f>IFERROR(VLOOKUP(DW253,'Начисление очков 2023'!$AA$4:$AB$69,2,FALSE),0)</f>
        <v>0</v>
      </c>
      <c r="DY253" s="32"/>
      <c r="DZ253" s="31">
        <f>IFERROR(VLOOKUP(DY253,'Начисление очков 2023'!$B$4:$C$69,2,FALSE),0)</f>
        <v>0</v>
      </c>
      <c r="EA253" s="6"/>
      <c r="EB253" s="28">
        <f>IFERROR(VLOOKUP(EA253,'Начисление очков 2023'!$AA$4:$AB$69,2,FALSE),0)</f>
        <v>0</v>
      </c>
      <c r="EC253" s="32"/>
      <c r="ED253" s="31">
        <f>IFERROR(VLOOKUP(EC253,'Начисление очков 2023'!$V$4:$W$69,2,FALSE),0)</f>
        <v>0</v>
      </c>
      <c r="EE253" s="6"/>
      <c r="EF253" s="28">
        <f>IFERROR(VLOOKUP(EE253,'Начисление очков 2023'!$AA$4:$AB$69,2,FALSE),0)</f>
        <v>0</v>
      </c>
      <c r="EG253" s="32"/>
      <c r="EH253" s="31">
        <f>IFERROR(VLOOKUP(EG253,'Начисление очков 2023'!$AA$4:$AB$69,2,FALSE),0)</f>
        <v>0</v>
      </c>
      <c r="EI253" s="6"/>
      <c r="EJ253" s="28">
        <f>IFERROR(VLOOKUP(EI253,'Начисление очков 2023'!$G$4:$H$69,2,FALSE),0)</f>
        <v>0</v>
      </c>
      <c r="EK253" s="32"/>
      <c r="EL253" s="31">
        <f>IFERROR(VLOOKUP(EK253,'Начисление очков 2023'!$V$4:$W$69,2,FALSE),0)</f>
        <v>0</v>
      </c>
      <c r="EM253" s="6"/>
      <c r="EN253" s="28">
        <f>IFERROR(VLOOKUP(EM253,'Начисление очков 2023'!$B$4:$C$101,2,FALSE),0)</f>
        <v>0</v>
      </c>
      <c r="EO253" s="32"/>
      <c r="EP253" s="31">
        <f>IFERROR(VLOOKUP(EO253,'Начисление очков 2023'!$AA$4:$AB$69,2,FALSE),0)</f>
        <v>0</v>
      </c>
      <c r="EQ253" s="6"/>
      <c r="ER253" s="28">
        <f>IFERROR(VLOOKUP(EQ253,'Начисление очков 2023'!$AF$4:$AG$69,2,FALSE),0)</f>
        <v>0</v>
      </c>
      <c r="ES253" s="32"/>
      <c r="ET253" s="31">
        <f>IFERROR(VLOOKUP(ES253,'Начисление очков 2023'!$B$4:$C$101,2,FALSE),0)</f>
        <v>0</v>
      </c>
      <c r="EU253" s="6"/>
      <c r="EV253" s="28">
        <f>IFERROR(VLOOKUP(EU253,'Начисление очков 2023'!$G$4:$H$69,2,FALSE),0)</f>
        <v>0</v>
      </c>
      <c r="EW253" s="32"/>
      <c r="EX253" s="31">
        <f>IFERROR(VLOOKUP(EW253,'Начисление очков 2023'!$AF$4:$AG$69,2,FALSE),0)</f>
        <v>0</v>
      </c>
      <c r="EY253" s="6"/>
      <c r="EZ253" s="28">
        <f>IFERROR(VLOOKUP(EY253,'Начисление очков 2023'!$AA$4:$AB$69,2,FALSE),0)</f>
        <v>0</v>
      </c>
      <c r="FA253" s="32"/>
      <c r="FB253" s="31">
        <f>IFERROR(VLOOKUP(FA253,'Начисление очков 2023'!$L$4:$M$69,2,FALSE),0)</f>
        <v>0</v>
      </c>
      <c r="FC253" s="6"/>
      <c r="FD253" s="28">
        <f>IFERROR(VLOOKUP(FC253,'Начисление очков 2023'!$AF$4:$AG$69,2,FALSE),0)</f>
        <v>0</v>
      </c>
      <c r="FE253" s="32"/>
      <c r="FF253" s="31">
        <f>IFERROR(VLOOKUP(FE253,'Начисление очков 2023'!$AA$4:$AB$69,2,FALSE),0)</f>
        <v>0</v>
      </c>
      <c r="FG253" s="6"/>
      <c r="FH253" s="28">
        <f>IFERROR(VLOOKUP(FG253,'Начисление очков 2023'!$G$4:$H$69,2,FALSE),0)</f>
        <v>0</v>
      </c>
      <c r="FI253" s="32"/>
      <c r="FJ253" s="31">
        <f>IFERROR(VLOOKUP(FI253,'Начисление очков 2023'!$AA$4:$AB$69,2,FALSE),0)</f>
        <v>0</v>
      </c>
      <c r="FK253" s="6"/>
      <c r="FL253" s="28">
        <f>IFERROR(VLOOKUP(FK253,'Начисление очков 2023'!$AA$4:$AB$69,2,FALSE),0)</f>
        <v>0</v>
      </c>
      <c r="FM253" s="32"/>
      <c r="FN253" s="31">
        <f>IFERROR(VLOOKUP(FM253,'Начисление очков 2023'!$AA$4:$AB$69,2,FALSE),0)</f>
        <v>0</v>
      </c>
      <c r="FO253" s="6"/>
      <c r="FP253" s="28">
        <f>IFERROR(VLOOKUP(FO253,'Начисление очков 2023'!$AF$4:$AG$69,2,FALSE),0)</f>
        <v>0</v>
      </c>
      <c r="FQ253" s="109">
        <v>244</v>
      </c>
      <c r="FR253" s="110">
        <v>1</v>
      </c>
      <c r="FS253" s="110"/>
      <c r="FT253" s="109">
        <v>3.5</v>
      </c>
      <c r="FU253" s="111"/>
      <c r="FV253" s="108">
        <v>16</v>
      </c>
      <c r="FW253" s="106">
        <v>0</v>
      </c>
      <c r="FX253" s="107" t="s">
        <v>563</v>
      </c>
      <c r="FY253" s="108">
        <v>16</v>
      </c>
      <c r="FZ253" s="127"/>
      <c r="GA253" s="121">
        <f>IFERROR(VLOOKUP(FZ253,'Начисление очков 2023'!$AA$4:$AB$69,2,FALSE),0)</f>
        <v>0</v>
      </c>
    </row>
    <row r="254" spans="1:183" ht="15.95" customHeight="1" x14ac:dyDescent="0.25">
      <c r="A254" s="1"/>
      <c r="B254" s="6" t="str">
        <f>IFERROR(INDEX('Ласт турнир'!$A$1:$A$96,MATCH($D254,'Ласт турнир'!$B$1:$B$96,0)),"")</f>
        <v/>
      </c>
      <c r="C254" s="1"/>
      <c r="D254" s="39" t="s">
        <v>795</v>
      </c>
      <c r="E254" s="40">
        <f>E253+1</f>
        <v>245</v>
      </c>
      <c r="F254" s="59">
        <f>IF(FQ254=0," ",IF(FQ254-E254=0," ",FQ254-E254))</f>
        <v>1</v>
      </c>
      <c r="G254" s="44"/>
      <c r="H254" s="54">
        <v>3</v>
      </c>
      <c r="I254" s="134"/>
      <c r="J254" s="139">
        <f>AB254+AP254+BB254+BN254+BR254+SUMPRODUCT(LARGE((T254,V254,X254,Z254,AD254,AF254,AH254,AJ254,AL254,AN254,AR254,AT254,AV254,AX254,AZ254,BD254,BF254,BH254,BJ254,BL254,BP254,BT254,BV254,BX254,BZ254,CB254,CD254,CF254,CH254,CJ254,CL254,CN254,CP254,CR254,CT254,CV254,CX254,CZ254,DB254,DD254,DF254,DH254,DJ254,DL254,DN254,DP254,DR254,DT254,DV254,DX254,DZ254,EB254,ED254,EF254,EH254,EJ254,EL254,EN254,EP254,ER254,ET254,EV254,EX254,EZ254,FB254,FD254,FF254,FH254,FJ254,FL254,FN254,FP254),{1,2,3,4,5,6,7,8}))</f>
        <v>16</v>
      </c>
      <c r="K254" s="135">
        <f>J254-FV254</f>
        <v>0</v>
      </c>
      <c r="L254" s="140" t="str">
        <f>IF(SUMIF(S254:FP254,"&lt;0")&lt;&gt;0,SUMIF(S254:FP254,"&lt;0")*(-1)," ")</f>
        <v xml:space="preserve"> </v>
      </c>
      <c r="M254" s="141">
        <f>T254+V254+X254+Z254+AB254+AD254+AF254+AH254+AJ254+AL254+AN254+AP254+AR254+AT254+AV254+AX254+AZ254+BB254+BD254+BF254+BH254+BJ254+BL254+BN254+BP254+BR254+BT254+BV254+BX254+BZ254+CB254+CD254+CF254+CH254+CJ254+CL254+CN254+CP254+CR254+CT254+CV254+CX254+CZ254+DB254+DD254+DF254+DH254+DJ254+DL254+DN254+DP254+DR254+DT254+DV254+DX254+DZ254+EB254+ED254+EF254+EH254+EJ254+EL254+EN254+EP254+ER254+ET254+EV254+EX254+EZ254+FB254+FD254+FF254+FH254+FJ254+FL254+FN254+FP254</f>
        <v>16</v>
      </c>
      <c r="N254" s="135">
        <f>M254-FY254</f>
        <v>0</v>
      </c>
      <c r="O254" s="136">
        <f>ROUNDUP(COUNTIF(S254:FP254,"&gt; 0")/2,0)</f>
        <v>3</v>
      </c>
      <c r="P254" s="142">
        <f>IF(O254=0,"-",IF(O254-R254&gt;8,J254/(8+R254),J254/O254))</f>
        <v>5.333333333333333</v>
      </c>
      <c r="Q254" s="145">
        <f>IF(OR(M254=0,O254=0),"-",M254/O254)</f>
        <v>5.333333333333333</v>
      </c>
      <c r="R254" s="150">
        <f>+IF(AA254="",0,1)+IF(AO254="",0,1)++IF(BA254="",0,1)+IF(BM254="",0,1)+IF(BQ254="",0,1)</f>
        <v>0</v>
      </c>
      <c r="S254" s="6" t="s">
        <v>572</v>
      </c>
      <c r="T254" s="28">
        <f>IFERROR(VLOOKUP(S254,'Начисление очков 2024'!$AA$4:$AB$69,2,FALSE),0)</f>
        <v>0</v>
      </c>
      <c r="U254" s="32" t="s">
        <v>572</v>
      </c>
      <c r="V254" s="31">
        <f>IFERROR(VLOOKUP(U254,'Начисление очков 2024'!$AA$4:$AB$69,2,FALSE),0)</f>
        <v>0</v>
      </c>
      <c r="W254" s="6" t="s">
        <v>572</v>
      </c>
      <c r="X254" s="28">
        <f>IFERROR(VLOOKUP(W254,'Начисление очков 2024'!$L$4:$M$69,2,FALSE),0)</f>
        <v>0</v>
      </c>
      <c r="Y254" s="32" t="s">
        <v>572</v>
      </c>
      <c r="Z254" s="31">
        <f>IFERROR(VLOOKUP(Y254,'Начисление очков 2024'!$AA$4:$AB$69,2,FALSE),0)</f>
        <v>0</v>
      </c>
      <c r="AA254" s="6" t="s">
        <v>572</v>
      </c>
      <c r="AB254" s="28">
        <f>ROUND(IFERROR(VLOOKUP(AA254,'Начисление очков 2024'!$L$4:$M$69,2,FALSE),0)/4,0)</f>
        <v>0</v>
      </c>
      <c r="AC254" s="32" t="s">
        <v>572</v>
      </c>
      <c r="AD254" s="31">
        <f>IFERROR(VLOOKUP(AC254,'Начисление очков 2024'!$AA$4:$AB$69,2,FALSE),0)</f>
        <v>0</v>
      </c>
      <c r="AE254" s="6" t="s">
        <v>572</v>
      </c>
      <c r="AF254" s="28">
        <f>IFERROR(VLOOKUP(AE254,'Начисление очков 2024'!$AA$4:$AB$69,2,FALSE),0)</f>
        <v>0</v>
      </c>
      <c r="AG254" s="32">
        <v>32</v>
      </c>
      <c r="AH254" s="31">
        <f>IFERROR(VLOOKUP(AG254,'Начисление очков 2024'!$Q$4:$R$69,2,FALSE),0)</f>
        <v>6</v>
      </c>
      <c r="AI254" s="6" t="s">
        <v>572</v>
      </c>
      <c r="AJ254" s="28">
        <f>IFERROR(VLOOKUP(AI254,'Начисление очков 2024'!$AA$4:$AB$69,2,FALSE),0)</f>
        <v>0</v>
      </c>
      <c r="AK254" s="32" t="s">
        <v>572</v>
      </c>
      <c r="AL254" s="31">
        <f>IFERROR(VLOOKUP(AK254,'Начисление очков 2024'!$AA$4:$AB$69,2,FALSE),0)</f>
        <v>0</v>
      </c>
      <c r="AM254" s="6" t="s">
        <v>572</v>
      </c>
      <c r="AN254" s="28">
        <f>IFERROR(VLOOKUP(AM254,'Начисление очков 2023'!$AF$4:$AG$69,2,FALSE),0)</f>
        <v>0</v>
      </c>
      <c r="AO254" s="32" t="s">
        <v>572</v>
      </c>
      <c r="AP254" s="31">
        <f>ROUND(IFERROR(VLOOKUP(AO254,'Начисление очков 2024'!$G$4:$H$69,2,FALSE),0)/4,0)</f>
        <v>0</v>
      </c>
      <c r="AQ254" s="6">
        <v>18</v>
      </c>
      <c r="AR254" s="28">
        <f>IFERROR(VLOOKUP(AQ254,'Начисление очков 2024'!$AA$4:$AB$69,2,FALSE),0)</f>
        <v>5</v>
      </c>
      <c r="AS254" s="32" t="s">
        <v>572</v>
      </c>
      <c r="AT254" s="31">
        <f>IFERROR(VLOOKUP(AS254,'Начисление очков 2024'!$G$4:$H$69,2,FALSE),0)</f>
        <v>0</v>
      </c>
      <c r="AU254" s="6">
        <v>32</v>
      </c>
      <c r="AV254" s="28">
        <f>IFERROR(VLOOKUP(AU254,'Начисление очков 2023'!$V$4:$W$69,2,FALSE),0)</f>
        <v>5</v>
      </c>
      <c r="AW254" s="32" t="s">
        <v>572</v>
      </c>
      <c r="AX254" s="31">
        <f>IFERROR(VLOOKUP(AW254,'Начисление очков 2024'!$Q$4:$R$69,2,FALSE),0)</f>
        <v>0</v>
      </c>
      <c r="AY254" s="6" t="s">
        <v>572</v>
      </c>
      <c r="AZ254" s="28">
        <f>IFERROR(VLOOKUP(AY254,'Начисление очков 2024'!$AA$4:$AB$69,2,FALSE),0)</f>
        <v>0</v>
      </c>
      <c r="BA254" s="32" t="s">
        <v>572</v>
      </c>
      <c r="BB254" s="31">
        <f>ROUND(IFERROR(VLOOKUP(BA254,'Начисление очков 2024'!$G$4:$H$69,2,FALSE),0)/4,0)</f>
        <v>0</v>
      </c>
      <c r="BC254" s="6" t="s">
        <v>572</v>
      </c>
      <c r="BD254" s="28">
        <f>IFERROR(VLOOKUP(BC254,'Начисление очков 2023'!$AA$4:$AB$69,2,FALSE),0)</f>
        <v>0</v>
      </c>
      <c r="BE254" s="32" t="s">
        <v>572</v>
      </c>
      <c r="BF254" s="31">
        <f>IFERROR(VLOOKUP(BE254,'Начисление очков 2024'!$G$4:$H$69,2,FALSE),0)</f>
        <v>0</v>
      </c>
      <c r="BG254" s="6" t="s">
        <v>572</v>
      </c>
      <c r="BH254" s="28">
        <f>IFERROR(VLOOKUP(BG254,'Начисление очков 2024'!$Q$4:$R$69,2,FALSE),0)</f>
        <v>0</v>
      </c>
      <c r="BI254" s="32" t="s">
        <v>572</v>
      </c>
      <c r="BJ254" s="31">
        <f>IFERROR(VLOOKUP(BI254,'Начисление очков 2024'!$AA$4:$AB$69,2,FALSE),0)</f>
        <v>0</v>
      </c>
      <c r="BK254" s="6" t="s">
        <v>572</v>
      </c>
      <c r="BL254" s="28">
        <f>IFERROR(VLOOKUP(BK254,'Начисление очков 2023'!$V$4:$W$69,2,FALSE),0)</f>
        <v>0</v>
      </c>
      <c r="BM254" s="32" t="s">
        <v>572</v>
      </c>
      <c r="BN254" s="31">
        <f>ROUND(IFERROR(VLOOKUP(BM254,'Начисление очков 2023'!$L$4:$M$69,2,FALSE),0)/4,0)</f>
        <v>0</v>
      </c>
      <c r="BO254" s="6" t="s">
        <v>572</v>
      </c>
      <c r="BP254" s="28">
        <f>IFERROR(VLOOKUP(BO254,'Начисление очков 2023'!$AA$4:$AB$69,2,FALSE),0)</f>
        <v>0</v>
      </c>
      <c r="BQ254" s="32" t="s">
        <v>572</v>
      </c>
      <c r="BR254" s="31">
        <f>ROUND(IFERROR(VLOOKUP(BQ254,'Начисление очков 2023'!$L$4:$M$69,2,FALSE),0)/4,0)</f>
        <v>0</v>
      </c>
      <c r="BS254" s="6" t="s">
        <v>572</v>
      </c>
      <c r="BT254" s="28">
        <f>IFERROR(VLOOKUP(BS254,'Начисление очков 2023'!$AA$4:$AB$69,2,FALSE),0)</f>
        <v>0</v>
      </c>
      <c r="BU254" s="32" t="s">
        <v>572</v>
      </c>
      <c r="BV254" s="31">
        <f>IFERROR(VLOOKUP(BU254,'Начисление очков 2023'!$L$4:$M$69,2,FALSE),0)</f>
        <v>0</v>
      </c>
      <c r="BW254" s="6" t="s">
        <v>572</v>
      </c>
      <c r="BX254" s="28">
        <f>IFERROR(VLOOKUP(BW254,'Начисление очков 2023'!$AA$4:$AB$69,2,FALSE),0)</f>
        <v>0</v>
      </c>
      <c r="BY254" s="32" t="s">
        <v>572</v>
      </c>
      <c r="BZ254" s="31">
        <f>IFERROR(VLOOKUP(BY254,'Начисление очков 2023'!$AF$4:$AG$69,2,FALSE),0)</f>
        <v>0</v>
      </c>
      <c r="CA254" s="6" t="s">
        <v>572</v>
      </c>
      <c r="CB254" s="28">
        <f>IFERROR(VLOOKUP(CA254,'Начисление очков 2023'!$V$4:$W$69,2,FALSE),0)</f>
        <v>0</v>
      </c>
      <c r="CC254" s="32" t="s">
        <v>572</v>
      </c>
      <c r="CD254" s="31">
        <f>IFERROR(VLOOKUP(CC254,'Начисление очков 2023'!$AA$4:$AB$69,2,FALSE),0)</f>
        <v>0</v>
      </c>
      <c r="CE254" s="47"/>
      <c r="CF254" s="46"/>
      <c r="CG254" s="32" t="s">
        <v>572</v>
      </c>
      <c r="CH254" s="31">
        <f>IFERROR(VLOOKUP(CG254,'Начисление очков 2023'!$AA$4:$AB$69,2,FALSE),0)</f>
        <v>0</v>
      </c>
      <c r="CI254" s="6" t="s">
        <v>572</v>
      </c>
      <c r="CJ254" s="28">
        <f>IFERROR(VLOOKUP(CI254,'Начисление очков 2023_1'!$B$4:$C$117,2,FALSE),0)</f>
        <v>0</v>
      </c>
      <c r="CK254" s="32" t="s">
        <v>572</v>
      </c>
      <c r="CL254" s="31">
        <f>IFERROR(VLOOKUP(CK254,'Начисление очков 2023'!$V$4:$W$69,2,FALSE),0)</f>
        <v>0</v>
      </c>
      <c r="CM254" s="6" t="s">
        <v>572</v>
      </c>
      <c r="CN254" s="28">
        <f>IFERROR(VLOOKUP(CM254,'Начисление очков 2023'!$AF$4:$AG$69,2,FALSE),0)</f>
        <v>0</v>
      </c>
      <c r="CO254" s="32" t="s">
        <v>572</v>
      </c>
      <c r="CP254" s="31">
        <f>IFERROR(VLOOKUP(CO254,'Начисление очков 2023'!$G$4:$H$69,2,FALSE),0)</f>
        <v>0</v>
      </c>
      <c r="CQ254" s="6" t="s">
        <v>572</v>
      </c>
      <c r="CR254" s="28">
        <f>IFERROR(VLOOKUP(CQ254,'Начисление очков 2023'!$AA$4:$AB$69,2,FALSE),0)</f>
        <v>0</v>
      </c>
      <c r="CS254" s="32" t="s">
        <v>572</v>
      </c>
      <c r="CT254" s="31">
        <f>IFERROR(VLOOKUP(CS254,'Начисление очков 2023'!$Q$4:$R$69,2,FALSE),0)</f>
        <v>0</v>
      </c>
      <c r="CU254" s="6" t="s">
        <v>572</v>
      </c>
      <c r="CV254" s="28">
        <f>IFERROR(VLOOKUP(CU254,'Начисление очков 2023'!$AF$4:$AG$69,2,FALSE),0)</f>
        <v>0</v>
      </c>
      <c r="CW254" s="32" t="s">
        <v>572</v>
      </c>
      <c r="CX254" s="31">
        <f>IFERROR(VLOOKUP(CW254,'Начисление очков 2023'!$AA$4:$AB$69,2,FALSE),0)</f>
        <v>0</v>
      </c>
      <c r="CY254" s="6" t="s">
        <v>572</v>
      </c>
      <c r="CZ254" s="28">
        <f>IFERROR(VLOOKUP(CY254,'Начисление очков 2023'!$AA$4:$AB$69,2,FALSE),0)</f>
        <v>0</v>
      </c>
      <c r="DA254" s="32" t="s">
        <v>572</v>
      </c>
      <c r="DB254" s="31">
        <f>IFERROR(VLOOKUP(DA254,'Начисление очков 2023'!$L$4:$M$69,2,FALSE),0)</f>
        <v>0</v>
      </c>
      <c r="DC254" s="6" t="s">
        <v>572</v>
      </c>
      <c r="DD254" s="28">
        <f>IFERROR(VLOOKUP(DC254,'Начисление очков 2023'!$L$4:$M$69,2,FALSE),0)</f>
        <v>0</v>
      </c>
      <c r="DE254" s="32" t="s">
        <v>572</v>
      </c>
      <c r="DF254" s="31">
        <f>IFERROR(VLOOKUP(DE254,'Начисление очков 2023'!$G$4:$H$69,2,FALSE),0)</f>
        <v>0</v>
      </c>
      <c r="DG254" s="6" t="s">
        <v>572</v>
      </c>
      <c r="DH254" s="28">
        <f>IFERROR(VLOOKUP(DG254,'Начисление очков 2023'!$AA$4:$AB$69,2,FALSE),0)</f>
        <v>0</v>
      </c>
      <c r="DI254" s="32" t="s">
        <v>572</v>
      </c>
      <c r="DJ254" s="31">
        <f>IFERROR(VLOOKUP(DI254,'Начисление очков 2023'!$AF$4:$AG$69,2,FALSE),0)</f>
        <v>0</v>
      </c>
      <c r="DK254" s="6" t="s">
        <v>572</v>
      </c>
      <c r="DL254" s="28">
        <f>IFERROR(VLOOKUP(DK254,'Начисление очков 2023'!$V$4:$W$69,2,FALSE),0)</f>
        <v>0</v>
      </c>
      <c r="DM254" s="32" t="s">
        <v>572</v>
      </c>
      <c r="DN254" s="31">
        <f>IFERROR(VLOOKUP(DM254,'Начисление очков 2023'!$Q$4:$R$69,2,FALSE),0)</f>
        <v>0</v>
      </c>
      <c r="DO254" s="6" t="s">
        <v>572</v>
      </c>
      <c r="DP254" s="28">
        <f>IFERROR(VLOOKUP(DO254,'Начисление очков 2023'!$AA$4:$AB$69,2,FALSE),0)</f>
        <v>0</v>
      </c>
      <c r="DQ254" s="32" t="s">
        <v>572</v>
      </c>
      <c r="DR254" s="31">
        <f>IFERROR(VLOOKUP(DQ254,'Начисление очков 2023'!$AA$4:$AB$69,2,FALSE),0)</f>
        <v>0</v>
      </c>
      <c r="DS254" s="6" t="s">
        <v>572</v>
      </c>
      <c r="DT254" s="28">
        <f>IFERROR(VLOOKUP(DS254,'Начисление очков 2023'!$AA$4:$AB$69,2,FALSE),0)</f>
        <v>0</v>
      </c>
      <c r="DU254" s="32" t="s">
        <v>572</v>
      </c>
      <c r="DV254" s="31">
        <f>IFERROR(VLOOKUP(DU254,'Начисление очков 2023'!$AF$4:$AG$69,2,FALSE),0)</f>
        <v>0</v>
      </c>
      <c r="DW254" s="6" t="s">
        <v>572</v>
      </c>
      <c r="DX254" s="28">
        <f>IFERROR(VLOOKUP(DW254,'Начисление очков 2023'!$AA$4:$AB$69,2,FALSE),0)</f>
        <v>0</v>
      </c>
      <c r="DY254" s="32" t="s">
        <v>572</v>
      </c>
      <c r="DZ254" s="31">
        <f>IFERROR(VLOOKUP(DY254,'Начисление очков 2023'!$B$4:$C$69,2,FALSE),0)</f>
        <v>0</v>
      </c>
      <c r="EA254" s="6" t="s">
        <v>572</v>
      </c>
      <c r="EB254" s="28">
        <f>IFERROR(VLOOKUP(EA254,'Начисление очков 2023'!$AA$4:$AB$69,2,FALSE),0)</f>
        <v>0</v>
      </c>
      <c r="EC254" s="32" t="s">
        <v>572</v>
      </c>
      <c r="ED254" s="31">
        <f>IFERROR(VLOOKUP(EC254,'Начисление очков 2023'!$V$4:$W$69,2,FALSE),0)</f>
        <v>0</v>
      </c>
      <c r="EE254" s="6" t="s">
        <v>572</v>
      </c>
      <c r="EF254" s="28">
        <f>IFERROR(VLOOKUP(EE254,'Начисление очков 2023'!$AA$4:$AB$69,2,FALSE),0)</f>
        <v>0</v>
      </c>
      <c r="EG254" s="32" t="s">
        <v>572</v>
      </c>
      <c r="EH254" s="31">
        <f>IFERROR(VLOOKUP(EG254,'Начисление очков 2023'!$AA$4:$AB$69,2,FALSE),0)</f>
        <v>0</v>
      </c>
      <c r="EI254" s="6" t="s">
        <v>572</v>
      </c>
      <c r="EJ254" s="28">
        <f>IFERROR(VLOOKUP(EI254,'Начисление очков 2023'!$G$4:$H$69,2,FALSE),0)</f>
        <v>0</v>
      </c>
      <c r="EK254" s="32" t="s">
        <v>572</v>
      </c>
      <c r="EL254" s="31">
        <f>IFERROR(VLOOKUP(EK254,'Начисление очков 2023'!$V$4:$W$69,2,FALSE),0)</f>
        <v>0</v>
      </c>
      <c r="EM254" s="6" t="s">
        <v>572</v>
      </c>
      <c r="EN254" s="28">
        <f>IFERROR(VLOOKUP(EM254,'Начисление очков 2023'!$B$4:$C$101,2,FALSE),0)</f>
        <v>0</v>
      </c>
      <c r="EO254" s="32" t="s">
        <v>572</v>
      </c>
      <c r="EP254" s="31">
        <f>IFERROR(VLOOKUP(EO254,'Начисление очков 2023'!$AA$4:$AB$69,2,FALSE),0)</f>
        <v>0</v>
      </c>
      <c r="EQ254" s="6" t="s">
        <v>572</v>
      </c>
      <c r="ER254" s="28">
        <f>IFERROR(VLOOKUP(EQ254,'Начисление очков 2023'!$AF$4:$AG$69,2,FALSE),0)</f>
        <v>0</v>
      </c>
      <c r="ES254" s="32" t="s">
        <v>572</v>
      </c>
      <c r="ET254" s="31">
        <f>IFERROR(VLOOKUP(ES254,'Начисление очков 2023'!$B$4:$C$101,2,FALSE),0)</f>
        <v>0</v>
      </c>
      <c r="EU254" s="6" t="s">
        <v>572</v>
      </c>
      <c r="EV254" s="28">
        <f>IFERROR(VLOOKUP(EU254,'Начисление очков 2023'!$G$4:$H$69,2,FALSE),0)</f>
        <v>0</v>
      </c>
      <c r="EW254" s="32" t="s">
        <v>572</v>
      </c>
      <c r="EX254" s="31">
        <f>IFERROR(VLOOKUP(EW254,'Начисление очков 2023'!$AA$4:$AB$69,2,FALSE),0)</f>
        <v>0</v>
      </c>
      <c r="EY254" s="6" t="s">
        <v>572</v>
      </c>
      <c r="EZ254" s="28">
        <f>IFERROR(VLOOKUP(EY254,'Начисление очков 2023'!$AA$4:$AB$69,2,FALSE),0)</f>
        <v>0</v>
      </c>
      <c r="FA254" s="32" t="s">
        <v>572</v>
      </c>
      <c r="FB254" s="31">
        <f>IFERROR(VLOOKUP(FA254,'Начисление очков 2023'!$L$4:$M$69,2,FALSE),0)</f>
        <v>0</v>
      </c>
      <c r="FC254" s="6" t="s">
        <v>572</v>
      </c>
      <c r="FD254" s="28">
        <f>IFERROR(VLOOKUP(FC254,'Начисление очков 2023'!$AF$4:$AG$69,2,FALSE),0)</f>
        <v>0</v>
      </c>
      <c r="FE254" s="32" t="s">
        <v>572</v>
      </c>
      <c r="FF254" s="31">
        <f>IFERROR(VLOOKUP(FE254,'Начисление очков 2023'!$AA$4:$AB$69,2,FALSE),0)</f>
        <v>0</v>
      </c>
      <c r="FG254" s="6" t="s">
        <v>572</v>
      </c>
      <c r="FH254" s="28">
        <f>IFERROR(VLOOKUP(FG254,'Начисление очков 2023'!$G$4:$H$69,2,FALSE),0)</f>
        <v>0</v>
      </c>
      <c r="FI254" s="32" t="s">
        <v>572</v>
      </c>
      <c r="FJ254" s="31">
        <f>IFERROR(VLOOKUP(FI254,'Начисление очков 2023'!$AA$4:$AB$69,2,FALSE),0)</f>
        <v>0</v>
      </c>
      <c r="FK254" s="6" t="s">
        <v>572</v>
      </c>
      <c r="FL254" s="28">
        <f>IFERROR(VLOOKUP(FK254,'Начисление очков 2023'!$AA$4:$AB$69,2,FALSE),0)</f>
        <v>0</v>
      </c>
      <c r="FM254" s="32" t="s">
        <v>572</v>
      </c>
      <c r="FN254" s="31">
        <f>IFERROR(VLOOKUP(FM254,'Начисление очков 2023'!$AA$4:$AB$69,2,FALSE),0)</f>
        <v>0</v>
      </c>
      <c r="FO254" s="6" t="s">
        <v>572</v>
      </c>
      <c r="FP254" s="28">
        <f>IFERROR(VLOOKUP(FO254,'Начисление очков 2023'!$AF$4:$AG$69,2,FALSE),0)</f>
        <v>0</v>
      </c>
      <c r="FQ254" s="109">
        <v>246</v>
      </c>
      <c r="FR254" s="110">
        <v>1</v>
      </c>
      <c r="FS254" s="110"/>
      <c r="FT254" s="109">
        <v>3</v>
      </c>
      <c r="FU254" s="111"/>
      <c r="FV254" s="108">
        <v>16</v>
      </c>
      <c r="FW254" s="106">
        <v>0</v>
      </c>
      <c r="FX254" s="107" t="s">
        <v>563</v>
      </c>
      <c r="FY254" s="108">
        <v>16</v>
      </c>
      <c r="FZ254" s="127" t="s">
        <v>572</v>
      </c>
      <c r="GA254" s="121">
        <f>IFERROR(VLOOKUP(FZ254,'Начисление очков 2023'!$AA$4:$AB$69,2,FALSE),0)</f>
        <v>0</v>
      </c>
    </row>
    <row r="255" spans="1:183" ht="15.95" customHeight="1" x14ac:dyDescent="0.25">
      <c r="B255" s="6" t="str">
        <f>IFERROR(INDEX('Ласт турнир'!$A$1:$A$96,MATCH($D255,'Ласт турнир'!$B$1:$B$96,0)),"")</f>
        <v/>
      </c>
      <c r="D255" s="39" t="s">
        <v>162</v>
      </c>
      <c r="E255" s="40">
        <f>E254+1</f>
        <v>246</v>
      </c>
      <c r="F255" s="59">
        <f>IF(FQ255=0," ",IF(FQ255-E255=0," ",FQ255-E255))</f>
        <v>1</v>
      </c>
      <c r="G255" s="44"/>
      <c r="H255" s="54">
        <v>3</v>
      </c>
      <c r="I255" s="134"/>
      <c r="J255" s="139">
        <f>AB255+AP255+BB255+BN255+BR255+SUMPRODUCT(LARGE((T255,V255,X255,Z255,AD255,AF255,AH255,AJ255,AL255,AN255,AR255,AT255,AV255,AX255,AZ255,BD255,BF255,BH255,BJ255,BL255,BP255,BT255,BV255,BX255,BZ255,CB255,CD255,CF255,CH255,CJ255,CL255,CN255,CP255,CR255,CT255,CV255,CX255,CZ255,DB255,DD255,DF255,DH255,DJ255,DL255,DN255,DP255,DR255,DT255,DV255,DX255,DZ255,EB255,ED255,EF255,EH255,EJ255,EL255,EN255,EP255,ER255,ET255,EV255,EX255,EZ255,FB255,FD255,FF255,FH255,FJ255,FL255,FN255,FP255),{1,2,3,4,5,6,7,8}))</f>
        <v>16</v>
      </c>
      <c r="K255" s="135">
        <f>J255-FV255</f>
        <v>0</v>
      </c>
      <c r="L255" s="140" t="str">
        <f>IF(SUMIF(S255:FP255,"&lt;0")&lt;&gt;0,SUMIF(S255:FP255,"&lt;0")*(-1)," ")</f>
        <v xml:space="preserve"> </v>
      </c>
      <c r="M255" s="141">
        <f>T255+V255+X255+Z255+AB255+AD255+AF255+AH255+AJ255+AL255+AN255+AP255+AR255+AT255+AV255+AX255+AZ255+BB255+BD255+BF255+BH255+BJ255+BL255+BN255+BP255+BR255+BT255+BV255+BX255+BZ255+CB255+CD255+CF255+CH255+CJ255+CL255+CN255+CP255+CR255+CT255+CV255+CX255+CZ255+DB255+DD255+DF255+DH255+DJ255+DL255+DN255+DP255+DR255+DT255+DV255+DX255+DZ255+EB255+ED255+EF255+EH255+EJ255+EL255+EN255+EP255+ER255+ET255+EV255+EX255+EZ255+FB255+FD255+FF255+FH255+FJ255+FL255+FN255+FP255</f>
        <v>16</v>
      </c>
      <c r="N255" s="135">
        <f>M255-FY255</f>
        <v>0</v>
      </c>
      <c r="O255" s="136">
        <f>ROUNDUP(COUNTIF(S255:FP255,"&gt; 0")/2,0)</f>
        <v>4</v>
      </c>
      <c r="P255" s="142">
        <f>IF(O255=0,"-",IF(O255-R255&gt;8,J255/(8+R255),J255/O255))</f>
        <v>4</v>
      </c>
      <c r="Q255" s="145">
        <f>IF(OR(M255=0,O255=0),"-",M255/O255)</f>
        <v>4</v>
      </c>
      <c r="R255" s="150">
        <f>+IF(AA255="",0,1)+IF(AO255="",0,1)++IF(BA255="",0,1)+IF(BM255="",0,1)+IF(BQ255="",0,1)</f>
        <v>0</v>
      </c>
      <c r="S255" s="6" t="s">
        <v>572</v>
      </c>
      <c r="T255" s="28">
        <f>IFERROR(VLOOKUP(S255,'Начисление очков 2024'!$AA$4:$AB$69,2,FALSE),0)</f>
        <v>0</v>
      </c>
      <c r="U255" s="32" t="s">
        <v>572</v>
      </c>
      <c r="V255" s="31">
        <f>IFERROR(VLOOKUP(U255,'Начисление очков 2024'!$AA$4:$AB$69,2,FALSE),0)</f>
        <v>0</v>
      </c>
      <c r="W255" s="6" t="s">
        <v>572</v>
      </c>
      <c r="X255" s="28">
        <f>IFERROR(VLOOKUP(W255,'Начисление очков 2024'!$L$4:$M$69,2,FALSE),0)</f>
        <v>0</v>
      </c>
      <c r="Y255" s="32" t="s">
        <v>572</v>
      </c>
      <c r="Z255" s="31">
        <f>IFERROR(VLOOKUP(Y255,'Начисление очков 2024'!$AA$4:$AB$69,2,FALSE),0)</f>
        <v>0</v>
      </c>
      <c r="AA255" s="6" t="s">
        <v>572</v>
      </c>
      <c r="AB255" s="28">
        <f>ROUND(IFERROR(VLOOKUP(AA255,'Начисление очков 2024'!$L$4:$M$69,2,FALSE),0)/4,0)</f>
        <v>0</v>
      </c>
      <c r="AC255" s="32" t="s">
        <v>572</v>
      </c>
      <c r="AD255" s="31">
        <f>IFERROR(VLOOKUP(AC255,'Начисление очков 2024'!$AA$4:$AB$69,2,FALSE),0)</f>
        <v>0</v>
      </c>
      <c r="AE255" s="6" t="s">
        <v>572</v>
      </c>
      <c r="AF255" s="28">
        <f>IFERROR(VLOOKUP(AE255,'Начисление очков 2024'!$AA$4:$AB$69,2,FALSE),0)</f>
        <v>0</v>
      </c>
      <c r="AG255" s="32" t="s">
        <v>572</v>
      </c>
      <c r="AH255" s="31">
        <f>IFERROR(VLOOKUP(AG255,'Начисление очков 2024'!$Q$4:$R$69,2,FALSE),0)</f>
        <v>0</v>
      </c>
      <c r="AI255" s="6" t="s">
        <v>572</v>
      </c>
      <c r="AJ255" s="28">
        <f>IFERROR(VLOOKUP(AI255,'Начисление очков 2024'!$AA$4:$AB$69,2,FALSE),0)</f>
        <v>0</v>
      </c>
      <c r="AK255" s="32" t="s">
        <v>572</v>
      </c>
      <c r="AL255" s="31">
        <f>IFERROR(VLOOKUP(AK255,'Начисление очков 2024'!$AA$4:$AB$69,2,FALSE),0)</f>
        <v>0</v>
      </c>
      <c r="AM255" s="6" t="s">
        <v>572</v>
      </c>
      <c r="AN255" s="28">
        <f>IFERROR(VLOOKUP(AM255,'Начисление очков 2023'!$AF$4:$AG$69,2,FALSE),0)</f>
        <v>0</v>
      </c>
      <c r="AO255" s="32" t="s">
        <v>572</v>
      </c>
      <c r="AP255" s="31">
        <f>ROUND(IFERROR(VLOOKUP(AO255,'Начисление очков 2024'!$G$4:$H$69,2,FALSE),0)/4,0)</f>
        <v>0</v>
      </c>
      <c r="AQ255" s="6" t="s">
        <v>572</v>
      </c>
      <c r="AR255" s="28">
        <f>IFERROR(VLOOKUP(AQ255,'Начисление очков 2024'!$AA$4:$AB$69,2,FALSE),0)</f>
        <v>0</v>
      </c>
      <c r="AS255" s="32" t="s">
        <v>572</v>
      </c>
      <c r="AT255" s="31">
        <f>IFERROR(VLOOKUP(AS255,'Начисление очков 2024'!$G$4:$H$69,2,FALSE),0)</f>
        <v>0</v>
      </c>
      <c r="AU255" s="6" t="s">
        <v>572</v>
      </c>
      <c r="AV255" s="28">
        <f>IFERROR(VLOOKUP(AU255,'Начисление очков 2023'!$V$4:$W$69,2,FALSE),0)</f>
        <v>0</v>
      </c>
      <c r="AW255" s="32" t="s">
        <v>572</v>
      </c>
      <c r="AX255" s="31">
        <f>IFERROR(VLOOKUP(AW255,'Начисление очков 2024'!$Q$4:$R$69,2,FALSE),0)</f>
        <v>0</v>
      </c>
      <c r="AY255" s="6" t="s">
        <v>572</v>
      </c>
      <c r="AZ255" s="28">
        <f>IFERROR(VLOOKUP(AY255,'Начисление очков 2024'!$AA$4:$AB$69,2,FALSE),0)</f>
        <v>0</v>
      </c>
      <c r="BA255" s="32" t="s">
        <v>572</v>
      </c>
      <c r="BB255" s="31">
        <f>ROUND(IFERROR(VLOOKUP(BA255,'Начисление очков 2024'!$G$4:$H$69,2,FALSE),0)/4,0)</f>
        <v>0</v>
      </c>
      <c r="BC255" s="6" t="s">
        <v>572</v>
      </c>
      <c r="BD255" s="28">
        <f>IFERROR(VLOOKUP(BC255,'Начисление очков 2023'!$AA$4:$AB$69,2,FALSE),0)</f>
        <v>0</v>
      </c>
      <c r="BE255" s="32" t="s">
        <v>572</v>
      </c>
      <c r="BF255" s="31">
        <f>IFERROR(VLOOKUP(BE255,'Начисление очков 2024'!$G$4:$H$69,2,FALSE),0)</f>
        <v>0</v>
      </c>
      <c r="BG255" s="6" t="s">
        <v>572</v>
      </c>
      <c r="BH255" s="28">
        <f>IFERROR(VLOOKUP(BG255,'Начисление очков 2024'!$Q$4:$R$69,2,FALSE),0)</f>
        <v>0</v>
      </c>
      <c r="BI255" s="32">
        <v>32</v>
      </c>
      <c r="BJ255" s="31">
        <f>IFERROR(VLOOKUP(BI255,'Начисление очков 2024'!$AA$4:$AB$69,2,FALSE),0)</f>
        <v>2</v>
      </c>
      <c r="BK255" s="6" t="s">
        <v>572</v>
      </c>
      <c r="BL255" s="28">
        <f>IFERROR(VLOOKUP(BK255,'Начисление очков 2023'!$V$4:$W$69,2,FALSE),0)</f>
        <v>0</v>
      </c>
      <c r="BM255" s="32" t="s">
        <v>572</v>
      </c>
      <c r="BN255" s="31">
        <f>ROUND(IFERROR(VLOOKUP(BM255,'Начисление очков 2023'!$L$4:$M$69,2,FALSE),0)/4,0)</f>
        <v>0</v>
      </c>
      <c r="BO255" s="6" t="s">
        <v>572</v>
      </c>
      <c r="BP255" s="28">
        <f>IFERROR(VLOOKUP(BO255,'Начисление очков 2023'!$AA$4:$AB$69,2,FALSE),0)</f>
        <v>0</v>
      </c>
      <c r="BQ255" s="32" t="s">
        <v>572</v>
      </c>
      <c r="BR255" s="31">
        <f>ROUND(IFERROR(VLOOKUP(BQ255,'Начисление очков 2023'!$L$4:$M$69,2,FALSE),0)/4,0)</f>
        <v>0</v>
      </c>
      <c r="BS255" s="6" t="s">
        <v>572</v>
      </c>
      <c r="BT255" s="28">
        <f>IFERROR(VLOOKUP(BS255,'Начисление очков 2023'!$AA$4:$AB$69,2,FALSE),0)</f>
        <v>0</v>
      </c>
      <c r="BU255" s="32" t="s">
        <v>572</v>
      </c>
      <c r="BV255" s="31">
        <f>IFERROR(VLOOKUP(BU255,'Начисление очков 2023'!$L$4:$M$69,2,FALSE),0)</f>
        <v>0</v>
      </c>
      <c r="BW255" s="6" t="s">
        <v>572</v>
      </c>
      <c r="BX255" s="28">
        <f>IFERROR(VLOOKUP(BW255,'Начисление очков 2023'!$AA$4:$AB$69,2,FALSE),0)</f>
        <v>0</v>
      </c>
      <c r="BY255" s="32" t="s">
        <v>572</v>
      </c>
      <c r="BZ255" s="31">
        <f>IFERROR(VLOOKUP(BY255,'Начисление очков 2023'!$AF$4:$AG$69,2,FALSE),0)</f>
        <v>0</v>
      </c>
      <c r="CA255" s="6" t="s">
        <v>572</v>
      </c>
      <c r="CB255" s="28">
        <f>IFERROR(VLOOKUP(CA255,'Начисление очков 2023'!$V$4:$W$69,2,FALSE),0)</f>
        <v>0</v>
      </c>
      <c r="CC255" s="32" t="s">
        <v>572</v>
      </c>
      <c r="CD255" s="31">
        <f>IFERROR(VLOOKUP(CC255,'Начисление очков 2023'!$AA$4:$AB$69,2,FALSE),0)</f>
        <v>0</v>
      </c>
      <c r="CE255" s="47"/>
      <c r="CF255" s="46"/>
      <c r="CG255" s="32" t="s">
        <v>572</v>
      </c>
      <c r="CH255" s="31">
        <f>IFERROR(VLOOKUP(CG255,'Начисление очков 2023'!$AA$4:$AB$69,2,FALSE),0)</f>
        <v>0</v>
      </c>
      <c r="CI255" s="6" t="s">
        <v>572</v>
      </c>
      <c r="CJ255" s="28">
        <f>IFERROR(VLOOKUP(CI255,'Начисление очков 2023_1'!$B$4:$C$117,2,FALSE),0)</f>
        <v>0</v>
      </c>
      <c r="CK255" s="32" t="s">
        <v>572</v>
      </c>
      <c r="CL255" s="31">
        <f>IFERROR(VLOOKUP(CK255,'Начисление очков 2023'!$V$4:$W$69,2,FALSE),0)</f>
        <v>0</v>
      </c>
      <c r="CM255" s="6" t="s">
        <v>572</v>
      </c>
      <c r="CN255" s="28">
        <f>IFERROR(VLOOKUP(CM255,'Начисление очков 2023'!$AF$4:$AG$69,2,FALSE),0)</f>
        <v>0</v>
      </c>
      <c r="CO255" s="32" t="s">
        <v>572</v>
      </c>
      <c r="CP255" s="31">
        <f>IFERROR(VLOOKUP(CO255,'Начисление очков 2023'!$G$4:$H$69,2,FALSE),0)</f>
        <v>0</v>
      </c>
      <c r="CQ255" s="6" t="s">
        <v>572</v>
      </c>
      <c r="CR255" s="28">
        <f>IFERROR(VLOOKUP(CQ255,'Начисление очков 2023'!$AA$4:$AB$69,2,FALSE),0)</f>
        <v>0</v>
      </c>
      <c r="CS255" s="32" t="s">
        <v>572</v>
      </c>
      <c r="CT255" s="31">
        <f>IFERROR(VLOOKUP(CS255,'Начисление очков 2023'!$Q$4:$R$69,2,FALSE),0)</f>
        <v>0</v>
      </c>
      <c r="CU255" s="6" t="s">
        <v>572</v>
      </c>
      <c r="CV255" s="28">
        <f>IFERROR(VLOOKUP(CU255,'Начисление очков 2023'!$AF$4:$AG$69,2,FALSE),0)</f>
        <v>0</v>
      </c>
      <c r="CW255" s="32">
        <v>20</v>
      </c>
      <c r="CX255" s="31">
        <f>IFERROR(VLOOKUP(CW255,'Начисление очков 2023'!$AA$4:$AB$69,2,FALSE),0)</f>
        <v>4</v>
      </c>
      <c r="CY255" s="6" t="s">
        <v>572</v>
      </c>
      <c r="CZ255" s="28">
        <f>IFERROR(VLOOKUP(CY255,'Начисление очков 2023'!$AA$4:$AB$69,2,FALSE),0)</f>
        <v>0</v>
      </c>
      <c r="DA255" s="32" t="s">
        <v>572</v>
      </c>
      <c r="DB255" s="31">
        <f>IFERROR(VLOOKUP(DA255,'Начисление очков 2023'!$L$4:$M$69,2,FALSE),0)</f>
        <v>0</v>
      </c>
      <c r="DC255" s="6" t="s">
        <v>572</v>
      </c>
      <c r="DD255" s="28">
        <f>IFERROR(VLOOKUP(DC255,'Начисление очков 2023'!$L$4:$M$69,2,FALSE),0)</f>
        <v>0</v>
      </c>
      <c r="DE255" s="32" t="s">
        <v>572</v>
      </c>
      <c r="DF255" s="31">
        <f>IFERROR(VLOOKUP(DE255,'Начисление очков 2023'!$G$4:$H$69,2,FALSE),0)</f>
        <v>0</v>
      </c>
      <c r="DG255" s="6" t="s">
        <v>572</v>
      </c>
      <c r="DH255" s="28">
        <f>IFERROR(VLOOKUP(DG255,'Начисление очков 2023'!$AA$4:$AB$69,2,FALSE),0)</f>
        <v>0</v>
      </c>
      <c r="DI255" s="32" t="s">
        <v>572</v>
      </c>
      <c r="DJ255" s="31">
        <f>IFERROR(VLOOKUP(DI255,'Начисление очков 2023'!$AF$4:$AG$69,2,FALSE),0)</f>
        <v>0</v>
      </c>
      <c r="DK255" s="6" t="s">
        <v>572</v>
      </c>
      <c r="DL255" s="28">
        <f>IFERROR(VLOOKUP(DK255,'Начисление очков 2023'!$V$4:$W$69,2,FALSE),0)</f>
        <v>0</v>
      </c>
      <c r="DM255" s="32" t="s">
        <v>572</v>
      </c>
      <c r="DN255" s="31">
        <f>IFERROR(VLOOKUP(DM255,'Начисление очков 2023'!$Q$4:$R$69,2,FALSE),0)</f>
        <v>0</v>
      </c>
      <c r="DO255" s="6" t="s">
        <v>572</v>
      </c>
      <c r="DP255" s="28">
        <f>IFERROR(VLOOKUP(DO255,'Начисление очков 2023'!$AA$4:$AB$69,2,FALSE),0)</f>
        <v>0</v>
      </c>
      <c r="DQ255" s="32" t="s">
        <v>572</v>
      </c>
      <c r="DR255" s="31">
        <f>IFERROR(VLOOKUP(DQ255,'Начисление очков 2023'!$AA$4:$AB$69,2,FALSE),0)</f>
        <v>0</v>
      </c>
      <c r="DS255" s="6" t="s">
        <v>572</v>
      </c>
      <c r="DT255" s="28">
        <f>IFERROR(VLOOKUP(DS255,'Начисление очков 2023'!$AA$4:$AB$69,2,FALSE),0)</f>
        <v>0</v>
      </c>
      <c r="DU255" s="32" t="s">
        <v>572</v>
      </c>
      <c r="DV255" s="31">
        <f>IFERROR(VLOOKUP(DU255,'Начисление очков 2023'!$AF$4:$AG$69,2,FALSE),0)</f>
        <v>0</v>
      </c>
      <c r="DW255" s="6" t="s">
        <v>572</v>
      </c>
      <c r="DX255" s="28">
        <f>IFERROR(VLOOKUP(DW255,'Начисление очков 2023'!$AA$4:$AB$69,2,FALSE),0)</f>
        <v>0</v>
      </c>
      <c r="DY255" s="32" t="s">
        <v>572</v>
      </c>
      <c r="DZ255" s="31">
        <f>IFERROR(VLOOKUP(DY255,'Начисление очков 2023'!$B$4:$C$69,2,FALSE),0)</f>
        <v>0</v>
      </c>
      <c r="EA255" s="6" t="s">
        <v>572</v>
      </c>
      <c r="EB255" s="28">
        <f>IFERROR(VLOOKUP(EA255,'Начисление очков 2023'!$AA$4:$AB$69,2,FALSE),0)</f>
        <v>0</v>
      </c>
      <c r="EC255" s="32" t="s">
        <v>572</v>
      </c>
      <c r="ED255" s="31">
        <f>IFERROR(VLOOKUP(EC255,'Начисление очков 2023'!$V$4:$W$69,2,FALSE),0)</f>
        <v>0</v>
      </c>
      <c r="EE255" s="6" t="s">
        <v>572</v>
      </c>
      <c r="EF255" s="28">
        <f>IFERROR(VLOOKUP(EE255,'Начисление очков 2023'!$AA$4:$AB$69,2,FALSE),0)</f>
        <v>0</v>
      </c>
      <c r="EG255" s="32" t="s">
        <v>572</v>
      </c>
      <c r="EH255" s="31">
        <f>IFERROR(VLOOKUP(EG255,'Начисление очков 2023'!$AA$4:$AB$69,2,FALSE),0)</f>
        <v>0</v>
      </c>
      <c r="EI255" s="6" t="s">
        <v>572</v>
      </c>
      <c r="EJ255" s="28">
        <f>IFERROR(VLOOKUP(EI255,'Начисление очков 2023'!$G$4:$H$69,2,FALSE),0)</f>
        <v>0</v>
      </c>
      <c r="EK255" s="32">
        <v>32</v>
      </c>
      <c r="EL255" s="31">
        <f>IFERROR(VLOOKUP(EK255,'Начисление очков 2023'!$V$4:$W$69,2,FALSE),0)</f>
        <v>5</v>
      </c>
      <c r="EM255" s="6" t="s">
        <v>572</v>
      </c>
      <c r="EN255" s="28">
        <f>IFERROR(VLOOKUP(EM255,'Начисление очков 2023'!$B$4:$C$101,2,FALSE),0)</f>
        <v>0</v>
      </c>
      <c r="EO255" s="32" t="s">
        <v>572</v>
      </c>
      <c r="EP255" s="31">
        <f>IFERROR(VLOOKUP(EO255,'Начисление очков 2023'!$AA$4:$AB$69,2,FALSE),0)</f>
        <v>0</v>
      </c>
      <c r="EQ255" s="6" t="s">
        <v>572</v>
      </c>
      <c r="ER255" s="28">
        <f>IFERROR(VLOOKUP(EQ255,'Начисление очков 2023'!$AF$4:$AG$69,2,FALSE),0)</f>
        <v>0</v>
      </c>
      <c r="ES255" s="32">
        <v>85</v>
      </c>
      <c r="ET255" s="31">
        <f>IFERROR(VLOOKUP(ES255,'Начисление очков 2023'!$B$4:$C$101,2,FALSE),0)</f>
        <v>5</v>
      </c>
      <c r="EU255" s="6" t="s">
        <v>572</v>
      </c>
      <c r="EV255" s="28">
        <f>IFERROR(VLOOKUP(EU255,'Начисление очков 2023'!$G$4:$H$69,2,FALSE),0)</f>
        <v>0</v>
      </c>
      <c r="EW255" s="32" t="s">
        <v>572</v>
      </c>
      <c r="EX255" s="31">
        <f>IFERROR(VLOOKUP(EW255,'Начисление очков 2023'!$AA$4:$AB$69,2,FALSE),0)</f>
        <v>0</v>
      </c>
      <c r="EY255" s="6" t="s">
        <v>572</v>
      </c>
      <c r="EZ255" s="28">
        <f>IFERROR(VLOOKUP(EY255,'Начисление очков 2023'!$AA$4:$AB$69,2,FALSE),0)</f>
        <v>0</v>
      </c>
      <c r="FA255" s="32" t="s">
        <v>572</v>
      </c>
      <c r="FB255" s="31">
        <f>IFERROR(VLOOKUP(FA255,'Начисление очков 2023'!$L$4:$M$69,2,FALSE),0)</f>
        <v>0</v>
      </c>
      <c r="FC255" s="6" t="s">
        <v>572</v>
      </c>
      <c r="FD255" s="28">
        <f>IFERROR(VLOOKUP(FC255,'Начисление очков 2023'!$AF$4:$AG$69,2,FALSE),0)</f>
        <v>0</v>
      </c>
      <c r="FE255" s="32" t="s">
        <v>572</v>
      </c>
      <c r="FF255" s="31">
        <f>IFERROR(VLOOKUP(FE255,'Начисление очков 2023'!$AA$4:$AB$69,2,FALSE),0)</f>
        <v>0</v>
      </c>
      <c r="FG255" s="6" t="s">
        <v>572</v>
      </c>
      <c r="FH255" s="28">
        <f>IFERROR(VLOOKUP(FG255,'Начисление очков 2023'!$G$4:$H$69,2,FALSE),0)</f>
        <v>0</v>
      </c>
      <c r="FI255" s="32" t="s">
        <v>572</v>
      </c>
      <c r="FJ255" s="31">
        <f>IFERROR(VLOOKUP(FI255,'Начисление очков 2023'!$AA$4:$AB$69,2,FALSE),0)</f>
        <v>0</v>
      </c>
      <c r="FK255" s="6" t="s">
        <v>572</v>
      </c>
      <c r="FL255" s="28">
        <f>IFERROR(VLOOKUP(FK255,'Начисление очков 2023'!$AA$4:$AB$69,2,FALSE),0)</f>
        <v>0</v>
      </c>
      <c r="FM255" s="32" t="s">
        <v>572</v>
      </c>
      <c r="FN255" s="31">
        <f>IFERROR(VLOOKUP(FM255,'Начисление очков 2023'!$AA$4:$AB$69,2,FALSE),0)</f>
        <v>0</v>
      </c>
      <c r="FO255" s="6" t="s">
        <v>572</v>
      </c>
      <c r="FP255" s="28">
        <f>IFERROR(VLOOKUP(FO255,'Начисление очков 2023'!$AF$4:$AG$69,2,FALSE),0)</f>
        <v>0</v>
      </c>
      <c r="FQ255" s="109">
        <v>247</v>
      </c>
      <c r="FR255" s="110">
        <v>1</v>
      </c>
      <c r="FS255" s="110"/>
      <c r="FT255" s="109">
        <v>3</v>
      </c>
      <c r="FU255" s="111"/>
      <c r="FV255" s="108">
        <v>16</v>
      </c>
      <c r="FW255" s="106">
        <v>0</v>
      </c>
      <c r="FX255" s="107" t="s">
        <v>563</v>
      </c>
      <c r="FY255" s="108">
        <v>16</v>
      </c>
      <c r="FZ255" s="127" t="s">
        <v>572</v>
      </c>
      <c r="GA255" s="121">
        <f>IFERROR(VLOOKUP(FZ255,'Начисление очков 2023'!$AA$4:$AB$69,2,FALSE),0)</f>
        <v>0</v>
      </c>
    </row>
    <row r="256" spans="1:183" ht="15.95" customHeight="1" x14ac:dyDescent="0.25">
      <c r="A256" s="1"/>
      <c r="B256" s="6" t="str">
        <f>IFERROR(INDEX('Ласт турнир'!$A$1:$A$96,MATCH($D256,'Ласт турнир'!$B$1:$B$96,0)),"")</f>
        <v/>
      </c>
      <c r="C256" s="1"/>
      <c r="D256" s="39" t="s">
        <v>715</v>
      </c>
      <c r="E256" s="40">
        <f>E255+1</f>
        <v>247</v>
      </c>
      <c r="F256" s="59">
        <f>IF(FQ256=0," ",IF(FQ256-E256=0," ",FQ256-E256))</f>
        <v>1</v>
      </c>
      <c r="G256" s="44"/>
      <c r="H256" s="54">
        <v>3</v>
      </c>
      <c r="I256" s="134"/>
      <c r="J256" s="139">
        <f>AB256+AP256+BB256+BN256+BR256+SUMPRODUCT(LARGE((T256,V256,X256,Z256,AD256,AF256,AH256,AJ256,AL256,AN256,AR256,AT256,AV256,AX256,AZ256,BD256,BF256,BH256,BJ256,BL256,BP256,BT256,BV256,BX256,BZ256,CB256,CD256,CF256,CH256,CJ256,CL256,CN256,CP256,CR256,CT256,CV256,CX256,CZ256,DB256,DD256,DF256,DH256,DJ256,DL256,DN256,DP256,DR256,DT256,DV256,DX256,DZ256,EB256,ED256,EF256,EH256,EJ256,EL256,EN256,EP256,ER256,ET256,EV256,EX256,EZ256,FB256,FD256,FF256,FH256,FJ256,FL256,FN256,FP256),{1,2,3,4,5,6,7,8}))</f>
        <v>16</v>
      </c>
      <c r="K256" s="135">
        <f>J256-FV256</f>
        <v>0</v>
      </c>
      <c r="L256" s="140" t="str">
        <f>IF(SUMIF(S256:FP256,"&lt;0")&lt;&gt;0,SUMIF(S256:FP256,"&lt;0")*(-1)," ")</f>
        <v xml:space="preserve"> </v>
      </c>
      <c r="M256" s="141">
        <f>T256+V256+X256+Z256+AB256+AD256+AF256+AH256+AJ256+AL256+AN256+AP256+AR256+AT256+AV256+AX256+AZ256+BB256+BD256+BF256+BH256+BJ256+BL256+BN256+BP256+BR256+BT256+BV256+BX256+BZ256+CB256+CD256+CF256+CH256+CJ256+CL256+CN256+CP256+CR256+CT256+CV256+CX256+CZ256+DB256+DD256+DF256+DH256+DJ256+DL256+DN256+DP256+DR256+DT256+DV256+DX256+DZ256+EB256+ED256+EF256+EH256+EJ256+EL256+EN256+EP256+ER256+ET256+EV256+EX256+EZ256+FB256+FD256+FF256+FH256+FJ256+FL256+FN256+FP256</f>
        <v>16</v>
      </c>
      <c r="N256" s="135">
        <f>M256-FY256</f>
        <v>0</v>
      </c>
      <c r="O256" s="136">
        <f>ROUNDUP(COUNTIF(S256:FP256,"&gt; 0")/2,0)</f>
        <v>4</v>
      </c>
      <c r="P256" s="142">
        <f>IF(O256=0,"-",IF(O256-R256&gt;8,J256/(8+R256),J256/O256))</f>
        <v>4</v>
      </c>
      <c r="Q256" s="145">
        <f>IF(OR(M256=0,O256=0),"-",M256/O256)</f>
        <v>4</v>
      </c>
      <c r="R256" s="150">
        <f>+IF(AA256="",0,1)+IF(AO256="",0,1)++IF(BA256="",0,1)+IF(BM256="",0,1)+IF(BQ256="",0,1)</f>
        <v>0</v>
      </c>
      <c r="S256" s="6" t="s">
        <v>572</v>
      </c>
      <c r="T256" s="28">
        <f>IFERROR(VLOOKUP(S256,'Начисление очков 2024'!$AA$4:$AB$69,2,FALSE),0)</f>
        <v>0</v>
      </c>
      <c r="U256" s="32" t="s">
        <v>572</v>
      </c>
      <c r="V256" s="31">
        <f>IFERROR(VLOOKUP(U256,'Начисление очков 2024'!$AA$4:$AB$69,2,FALSE),0)</f>
        <v>0</v>
      </c>
      <c r="W256" s="6">
        <v>48</v>
      </c>
      <c r="X256" s="28">
        <f>IFERROR(VLOOKUP(W256,'Начисление очков 2024'!$L$4:$M$69,2,FALSE),0)</f>
        <v>4</v>
      </c>
      <c r="Y256" s="32">
        <v>17</v>
      </c>
      <c r="Z256" s="31">
        <f>IFERROR(VLOOKUP(Y256,'Начисление очков 2024'!$AA$4:$AB$69,2,FALSE),0)</f>
        <v>6</v>
      </c>
      <c r="AA256" s="6" t="s">
        <v>572</v>
      </c>
      <c r="AB256" s="28">
        <f>ROUND(IFERROR(VLOOKUP(AA256,'Начисление очков 2024'!$L$4:$M$69,2,FALSE),0)/4,0)</f>
        <v>0</v>
      </c>
      <c r="AC256" s="32" t="s">
        <v>572</v>
      </c>
      <c r="AD256" s="31">
        <f>IFERROR(VLOOKUP(AC256,'Начисление очков 2024'!$AA$4:$AB$69,2,FALSE),0)</f>
        <v>0</v>
      </c>
      <c r="AE256" s="6" t="s">
        <v>572</v>
      </c>
      <c r="AF256" s="28">
        <f>IFERROR(VLOOKUP(AE256,'Начисление очков 2024'!$AA$4:$AB$69,2,FALSE),0)</f>
        <v>0</v>
      </c>
      <c r="AG256" s="32" t="s">
        <v>572</v>
      </c>
      <c r="AH256" s="31">
        <f>IFERROR(VLOOKUP(AG256,'Начисление очков 2024'!$Q$4:$R$69,2,FALSE),0)</f>
        <v>0</v>
      </c>
      <c r="AI256" s="6" t="s">
        <v>572</v>
      </c>
      <c r="AJ256" s="28">
        <f>IFERROR(VLOOKUP(AI256,'Начисление очков 2024'!$AA$4:$AB$69,2,FALSE),0)</f>
        <v>0</v>
      </c>
      <c r="AK256" s="32" t="s">
        <v>572</v>
      </c>
      <c r="AL256" s="31">
        <f>IFERROR(VLOOKUP(AK256,'Начисление очков 2024'!$AA$4:$AB$69,2,FALSE),0)</f>
        <v>0</v>
      </c>
      <c r="AM256" s="6" t="s">
        <v>572</v>
      </c>
      <c r="AN256" s="28">
        <f>IFERROR(VLOOKUP(AM256,'Начисление очков 2023'!$AF$4:$AG$69,2,FALSE),0)</f>
        <v>0</v>
      </c>
      <c r="AO256" s="32" t="s">
        <v>572</v>
      </c>
      <c r="AP256" s="31">
        <f>ROUND(IFERROR(VLOOKUP(AO256,'Начисление очков 2024'!$G$4:$H$69,2,FALSE),0)/4,0)</f>
        <v>0</v>
      </c>
      <c r="AQ256" s="6" t="s">
        <v>572</v>
      </c>
      <c r="AR256" s="28">
        <f>IFERROR(VLOOKUP(AQ256,'Начисление очков 2024'!$AA$4:$AB$69,2,FALSE),0)</f>
        <v>0</v>
      </c>
      <c r="AS256" s="32" t="s">
        <v>572</v>
      </c>
      <c r="AT256" s="31">
        <f>IFERROR(VLOOKUP(AS256,'Начисление очков 2024'!$G$4:$H$69,2,FALSE),0)</f>
        <v>0</v>
      </c>
      <c r="AU256" s="6" t="s">
        <v>572</v>
      </c>
      <c r="AV256" s="28">
        <f>IFERROR(VLOOKUP(AU256,'Начисление очков 2023'!$V$4:$W$69,2,FALSE),0)</f>
        <v>0</v>
      </c>
      <c r="AW256" s="32" t="s">
        <v>572</v>
      </c>
      <c r="AX256" s="31">
        <f>IFERROR(VLOOKUP(AW256,'Начисление очков 2024'!$Q$4:$R$69,2,FALSE),0)</f>
        <v>0</v>
      </c>
      <c r="AY256" s="6" t="s">
        <v>572</v>
      </c>
      <c r="AZ256" s="28">
        <f>IFERROR(VLOOKUP(AY256,'Начисление очков 2024'!$AA$4:$AB$69,2,FALSE),0)</f>
        <v>0</v>
      </c>
      <c r="BA256" s="32" t="s">
        <v>572</v>
      </c>
      <c r="BB256" s="31">
        <f>ROUND(IFERROR(VLOOKUP(BA256,'Начисление очков 2024'!$G$4:$H$69,2,FALSE),0)/4,0)</f>
        <v>0</v>
      </c>
      <c r="BC256" s="6" t="s">
        <v>572</v>
      </c>
      <c r="BD256" s="28">
        <f>IFERROR(VLOOKUP(BC256,'Начисление очков 2023'!$AA$4:$AB$69,2,FALSE),0)</f>
        <v>0</v>
      </c>
      <c r="BE256" s="32" t="s">
        <v>572</v>
      </c>
      <c r="BF256" s="31">
        <f>IFERROR(VLOOKUP(BE256,'Начисление очков 2024'!$G$4:$H$69,2,FALSE),0)</f>
        <v>0</v>
      </c>
      <c r="BG256" s="6" t="s">
        <v>572</v>
      </c>
      <c r="BH256" s="28">
        <f>IFERROR(VLOOKUP(BG256,'Начисление очков 2024'!$Q$4:$R$69,2,FALSE),0)</f>
        <v>0</v>
      </c>
      <c r="BI256" s="32" t="s">
        <v>572</v>
      </c>
      <c r="BJ256" s="31">
        <f>IFERROR(VLOOKUP(BI256,'Начисление очков 2024'!$AA$4:$AB$69,2,FALSE),0)</f>
        <v>0</v>
      </c>
      <c r="BK256" s="6" t="s">
        <v>572</v>
      </c>
      <c r="BL256" s="28">
        <f>IFERROR(VLOOKUP(BK256,'Начисление очков 2023'!$V$4:$W$69,2,FALSE),0)</f>
        <v>0</v>
      </c>
      <c r="BM256" s="32" t="s">
        <v>572</v>
      </c>
      <c r="BN256" s="31">
        <f>ROUND(IFERROR(VLOOKUP(BM256,'Начисление очков 2023'!$L$4:$M$69,2,FALSE),0)/4,0)</f>
        <v>0</v>
      </c>
      <c r="BO256" s="6" t="s">
        <v>572</v>
      </c>
      <c r="BP256" s="28">
        <f>IFERROR(VLOOKUP(BO256,'Начисление очков 2023'!$AA$4:$AB$69,2,FALSE),0)</f>
        <v>0</v>
      </c>
      <c r="BQ256" s="32" t="s">
        <v>572</v>
      </c>
      <c r="BR256" s="31">
        <f>ROUND(IFERROR(VLOOKUP(BQ256,'Начисление очков 2023'!$L$4:$M$69,2,FALSE),0)/4,0)</f>
        <v>0</v>
      </c>
      <c r="BS256" s="6">
        <v>20</v>
      </c>
      <c r="BT256" s="28">
        <f>IFERROR(VLOOKUP(BS256,'Начисление очков 2023'!$AA$4:$AB$69,2,FALSE),0)</f>
        <v>4</v>
      </c>
      <c r="BU256" s="32" t="s">
        <v>572</v>
      </c>
      <c r="BV256" s="31">
        <f>IFERROR(VLOOKUP(BU256,'Начисление очков 2023'!$L$4:$M$69,2,FALSE),0)</f>
        <v>0</v>
      </c>
      <c r="BW256" s="6" t="s">
        <v>572</v>
      </c>
      <c r="BX256" s="28">
        <f>IFERROR(VLOOKUP(BW256,'Начисление очков 2023'!$AA$4:$AB$69,2,FALSE),0)</f>
        <v>0</v>
      </c>
      <c r="BY256" s="32" t="s">
        <v>572</v>
      </c>
      <c r="BZ256" s="31">
        <f>IFERROR(VLOOKUP(BY256,'Начисление очков 2023'!$AF$4:$AG$69,2,FALSE),0)</f>
        <v>0</v>
      </c>
      <c r="CA256" s="6" t="s">
        <v>572</v>
      </c>
      <c r="CB256" s="28">
        <f>IFERROR(VLOOKUP(CA256,'Начисление очков 2023'!$V$4:$W$69,2,FALSE),0)</f>
        <v>0</v>
      </c>
      <c r="CC256" s="32" t="s">
        <v>572</v>
      </c>
      <c r="CD256" s="31">
        <f>IFERROR(VLOOKUP(CC256,'Начисление очков 2023'!$AA$4:$AB$69,2,FALSE),0)</f>
        <v>0</v>
      </c>
      <c r="CE256" s="47"/>
      <c r="CF256" s="46"/>
      <c r="CG256" s="32" t="s">
        <v>572</v>
      </c>
      <c r="CH256" s="31">
        <f>IFERROR(VLOOKUP(CG256,'Начисление очков 2023'!$AA$4:$AB$69,2,FALSE),0)</f>
        <v>0</v>
      </c>
      <c r="CI256" s="6" t="s">
        <v>572</v>
      </c>
      <c r="CJ256" s="28">
        <f>IFERROR(VLOOKUP(CI256,'Начисление очков 2023_1'!$B$4:$C$117,2,FALSE),0)</f>
        <v>0</v>
      </c>
      <c r="CK256" s="32" t="s">
        <v>572</v>
      </c>
      <c r="CL256" s="31">
        <f>IFERROR(VLOOKUP(CK256,'Начисление очков 2023'!$V$4:$W$69,2,FALSE),0)</f>
        <v>0</v>
      </c>
      <c r="CM256" s="6" t="s">
        <v>572</v>
      </c>
      <c r="CN256" s="28">
        <f>IFERROR(VLOOKUP(CM256,'Начисление очков 2023'!$AF$4:$AG$69,2,FALSE),0)</f>
        <v>0</v>
      </c>
      <c r="CO256" s="32" t="s">
        <v>572</v>
      </c>
      <c r="CP256" s="31">
        <f>IFERROR(VLOOKUP(CO256,'Начисление очков 2023'!$G$4:$H$69,2,FALSE),0)</f>
        <v>0</v>
      </c>
      <c r="CQ256" s="6" t="s">
        <v>572</v>
      </c>
      <c r="CR256" s="28">
        <f>IFERROR(VLOOKUP(CQ256,'Начисление очков 2023'!$AA$4:$AB$69,2,FALSE),0)</f>
        <v>0</v>
      </c>
      <c r="CS256" s="32" t="s">
        <v>572</v>
      </c>
      <c r="CT256" s="31">
        <f>IFERROR(VLOOKUP(CS256,'Начисление очков 2023'!$Q$4:$R$69,2,FALSE),0)</f>
        <v>0</v>
      </c>
      <c r="CU256" s="6" t="s">
        <v>572</v>
      </c>
      <c r="CV256" s="28">
        <f>IFERROR(VLOOKUP(CU256,'Начисление очков 2023'!$AF$4:$AG$69,2,FALSE),0)</f>
        <v>0</v>
      </c>
      <c r="CW256" s="32">
        <v>32</v>
      </c>
      <c r="CX256" s="31">
        <f>IFERROR(VLOOKUP(CW256,'Начисление очков 2023'!$AA$4:$AB$69,2,FALSE),0)</f>
        <v>2</v>
      </c>
      <c r="CY256" s="6" t="s">
        <v>572</v>
      </c>
      <c r="CZ256" s="28">
        <f>IFERROR(VLOOKUP(CY256,'Начисление очков 2023'!$AA$4:$AB$69,2,FALSE),0)</f>
        <v>0</v>
      </c>
      <c r="DA256" s="32" t="s">
        <v>572</v>
      </c>
      <c r="DB256" s="31">
        <f>IFERROR(VLOOKUP(DA256,'Начисление очков 2023'!$L$4:$M$69,2,FALSE),0)</f>
        <v>0</v>
      </c>
      <c r="DC256" s="6" t="s">
        <v>572</v>
      </c>
      <c r="DD256" s="28">
        <f>IFERROR(VLOOKUP(DC256,'Начисление очков 2023'!$L$4:$M$69,2,FALSE),0)</f>
        <v>0</v>
      </c>
      <c r="DE256" s="32" t="s">
        <v>572</v>
      </c>
      <c r="DF256" s="31">
        <f>IFERROR(VLOOKUP(DE256,'Начисление очков 2023'!$G$4:$H$69,2,FALSE),0)</f>
        <v>0</v>
      </c>
      <c r="DG256" s="6" t="s">
        <v>572</v>
      </c>
      <c r="DH256" s="28">
        <f>IFERROR(VLOOKUP(DG256,'Начисление очков 2023'!$AA$4:$AB$69,2,FALSE),0)</f>
        <v>0</v>
      </c>
      <c r="DI256" s="32" t="s">
        <v>572</v>
      </c>
      <c r="DJ256" s="31">
        <f>IFERROR(VLOOKUP(DI256,'Начисление очков 2023'!$AF$4:$AG$69,2,FALSE),0)</f>
        <v>0</v>
      </c>
      <c r="DK256" s="6" t="s">
        <v>572</v>
      </c>
      <c r="DL256" s="28">
        <f>IFERROR(VLOOKUP(DK256,'Начисление очков 2023'!$V$4:$W$69,2,FALSE),0)</f>
        <v>0</v>
      </c>
      <c r="DM256" s="32" t="s">
        <v>572</v>
      </c>
      <c r="DN256" s="31">
        <f>IFERROR(VLOOKUP(DM256,'Начисление очков 2023'!$Q$4:$R$69,2,FALSE),0)</f>
        <v>0</v>
      </c>
      <c r="DO256" s="6" t="s">
        <v>572</v>
      </c>
      <c r="DP256" s="28">
        <f>IFERROR(VLOOKUP(DO256,'Начисление очков 2023'!$AA$4:$AB$69,2,FALSE),0)</f>
        <v>0</v>
      </c>
      <c r="DQ256" s="32" t="s">
        <v>572</v>
      </c>
      <c r="DR256" s="31">
        <f>IFERROR(VLOOKUP(DQ256,'Начисление очков 2023'!$AA$4:$AB$69,2,FALSE),0)</f>
        <v>0</v>
      </c>
      <c r="DS256" s="6"/>
      <c r="DT256" s="28">
        <f>IFERROR(VLOOKUP(DS256,'Начисление очков 2023'!$AA$4:$AB$69,2,FALSE),0)</f>
        <v>0</v>
      </c>
      <c r="DU256" s="32" t="s">
        <v>572</v>
      </c>
      <c r="DV256" s="31">
        <f>IFERROR(VLOOKUP(DU256,'Начисление очков 2023'!$AF$4:$AG$69,2,FALSE),0)</f>
        <v>0</v>
      </c>
      <c r="DW256" s="6"/>
      <c r="DX256" s="28">
        <f>IFERROR(VLOOKUP(DW256,'Начисление очков 2023'!$AA$4:$AB$69,2,FALSE),0)</f>
        <v>0</v>
      </c>
      <c r="DY256" s="32"/>
      <c r="DZ256" s="31">
        <f>IFERROR(VLOOKUP(DY256,'Начисление очков 2023'!$B$4:$C$69,2,FALSE),0)</f>
        <v>0</v>
      </c>
      <c r="EA256" s="6"/>
      <c r="EB256" s="28">
        <f>IFERROR(VLOOKUP(EA256,'Начисление очков 2023'!$AA$4:$AB$69,2,FALSE),0)</f>
        <v>0</v>
      </c>
      <c r="EC256" s="32"/>
      <c r="ED256" s="31">
        <f>IFERROR(VLOOKUP(EC256,'Начисление очков 2023'!$V$4:$W$69,2,FALSE),0)</f>
        <v>0</v>
      </c>
      <c r="EE256" s="6"/>
      <c r="EF256" s="28">
        <f>IFERROR(VLOOKUP(EE256,'Начисление очков 2023'!$AA$4:$AB$69,2,FALSE),0)</f>
        <v>0</v>
      </c>
      <c r="EG256" s="32"/>
      <c r="EH256" s="31">
        <f>IFERROR(VLOOKUP(EG256,'Начисление очков 2023'!$AA$4:$AB$69,2,FALSE),0)</f>
        <v>0</v>
      </c>
      <c r="EI256" s="6"/>
      <c r="EJ256" s="28">
        <f>IFERROR(VLOOKUP(EI256,'Начисление очков 2023'!$G$4:$H$69,2,FALSE),0)</f>
        <v>0</v>
      </c>
      <c r="EK256" s="32"/>
      <c r="EL256" s="31">
        <f>IFERROR(VLOOKUP(EK256,'Начисление очков 2023'!$V$4:$W$69,2,FALSE),0)</f>
        <v>0</v>
      </c>
      <c r="EM256" s="6"/>
      <c r="EN256" s="28">
        <f>IFERROR(VLOOKUP(EM256,'Начисление очков 2023'!$B$4:$C$101,2,FALSE),0)</f>
        <v>0</v>
      </c>
      <c r="EO256" s="32"/>
      <c r="EP256" s="31">
        <f>IFERROR(VLOOKUP(EO256,'Начисление очков 2023'!$AA$4:$AB$69,2,FALSE),0)</f>
        <v>0</v>
      </c>
      <c r="EQ256" s="6"/>
      <c r="ER256" s="28">
        <f>IFERROR(VLOOKUP(EQ256,'Начисление очков 2023'!$AF$4:$AG$69,2,FALSE),0)</f>
        <v>0</v>
      </c>
      <c r="ES256" s="32"/>
      <c r="ET256" s="31">
        <f>IFERROR(VLOOKUP(ES256,'Начисление очков 2023'!$B$4:$C$101,2,FALSE),0)</f>
        <v>0</v>
      </c>
      <c r="EU256" s="6"/>
      <c r="EV256" s="28">
        <f>IFERROR(VLOOKUP(EU256,'Начисление очков 2023'!$G$4:$H$69,2,FALSE),0)</f>
        <v>0</v>
      </c>
      <c r="EW256" s="32"/>
      <c r="EX256" s="31">
        <f>IFERROR(VLOOKUP(EW256,'Начисление очков 2023'!$AF$4:$AG$69,2,FALSE),0)</f>
        <v>0</v>
      </c>
      <c r="EY256" s="6"/>
      <c r="EZ256" s="28">
        <f>IFERROR(VLOOKUP(EY256,'Начисление очков 2023'!$AA$4:$AB$69,2,FALSE),0)</f>
        <v>0</v>
      </c>
      <c r="FA256" s="32"/>
      <c r="FB256" s="31">
        <f>IFERROR(VLOOKUP(FA256,'Начисление очков 2023'!$L$4:$M$69,2,FALSE),0)</f>
        <v>0</v>
      </c>
      <c r="FC256" s="6"/>
      <c r="FD256" s="28">
        <f>IFERROR(VLOOKUP(FC256,'Начисление очков 2023'!$AF$4:$AG$69,2,FALSE),0)</f>
        <v>0</v>
      </c>
      <c r="FE256" s="32"/>
      <c r="FF256" s="31">
        <f>IFERROR(VLOOKUP(FE256,'Начисление очков 2023'!$AA$4:$AB$69,2,FALSE),0)</f>
        <v>0</v>
      </c>
      <c r="FG256" s="6"/>
      <c r="FH256" s="28">
        <f>IFERROR(VLOOKUP(FG256,'Начисление очков 2023'!$G$4:$H$69,2,FALSE),0)</f>
        <v>0</v>
      </c>
      <c r="FI256" s="32"/>
      <c r="FJ256" s="31">
        <f>IFERROR(VLOOKUP(FI256,'Начисление очков 2023'!$AA$4:$AB$69,2,FALSE),0)</f>
        <v>0</v>
      </c>
      <c r="FK256" s="6"/>
      <c r="FL256" s="28">
        <f>IFERROR(VLOOKUP(FK256,'Начисление очков 2023'!$AA$4:$AB$69,2,FALSE),0)</f>
        <v>0</v>
      </c>
      <c r="FM256" s="32"/>
      <c r="FN256" s="31">
        <f>IFERROR(VLOOKUP(FM256,'Начисление очков 2023'!$AA$4:$AB$69,2,FALSE),0)</f>
        <v>0</v>
      </c>
      <c r="FO256" s="6"/>
      <c r="FP256" s="28">
        <f>IFERROR(VLOOKUP(FO256,'Начисление очков 2023'!$AF$4:$AG$69,2,FALSE),0)</f>
        <v>0</v>
      </c>
      <c r="FQ256" s="109">
        <v>248</v>
      </c>
      <c r="FR256" s="110">
        <v>1</v>
      </c>
      <c r="FS256" s="110"/>
      <c r="FT256" s="109">
        <v>3</v>
      </c>
      <c r="FU256" s="111"/>
      <c r="FV256" s="108">
        <v>16</v>
      </c>
      <c r="FW256" s="106">
        <v>0</v>
      </c>
      <c r="FX256" s="107" t="s">
        <v>563</v>
      </c>
      <c r="FY256" s="108">
        <v>16</v>
      </c>
      <c r="FZ256" s="127"/>
      <c r="GA256" s="121">
        <f>IFERROR(VLOOKUP(FZ256,'Начисление очков 2023'!$AA$4:$AB$69,2,FALSE),0)</f>
        <v>0</v>
      </c>
    </row>
    <row r="257" spans="1:183" ht="15.95" customHeight="1" x14ac:dyDescent="0.25">
      <c r="A257" s="1"/>
      <c r="B257" s="6" t="str">
        <f>IFERROR(INDEX('Ласт турнир'!$A$1:$A$96,MATCH($D257,'Ласт турнир'!$B$1:$B$96,0)),"")</f>
        <v/>
      </c>
      <c r="C257" s="1"/>
      <c r="D257" s="39" t="s">
        <v>718</v>
      </c>
      <c r="E257" s="40">
        <f>E256+1</f>
        <v>248</v>
      </c>
      <c r="F257" s="59">
        <f>IF(FQ257=0," ",IF(FQ257-E257=0," ",FQ257-E257))</f>
        <v>34</v>
      </c>
      <c r="G257" s="44"/>
      <c r="H257" s="54">
        <v>3</v>
      </c>
      <c r="I257" s="134"/>
      <c r="J257" s="139">
        <f>AB257+AP257+BB257+BN257+BR257+SUMPRODUCT(LARGE((T257,V257,X257,Z257,AD257,AF257,AH257,AJ257,AL257,AN257,AR257,AT257,AV257,AX257,AZ257,BD257,BF257,BH257,BJ257,BL257,BP257,BT257,BV257,BX257,BZ257,CB257,CD257,CF257,CH257,CJ257,CL257,CN257,CP257,CR257,CT257,CV257,CX257,CZ257,DB257,DD257,DF257,DH257,DJ257,DL257,DN257,DP257,DR257,DT257,DV257,DX257,DZ257,EB257,ED257,EF257,EH257,EJ257,EL257,EN257,EP257,ER257,ET257,EV257,EX257,EZ257,FB257,FD257,FF257,FH257,FJ257,FL257,FN257,FP257),{1,2,3,4,5,6,7,8}))</f>
        <v>15</v>
      </c>
      <c r="K257" s="135">
        <f>J257-FV257</f>
        <v>6</v>
      </c>
      <c r="L257" s="140" t="str">
        <f>IF(SUMIF(S257:FP257,"&lt;0")&lt;&gt;0,SUMIF(S257:FP257,"&lt;0")*(-1)," ")</f>
        <v xml:space="preserve"> </v>
      </c>
      <c r="M257" s="141">
        <f>T257+V257+X257+Z257+AB257+AD257+AF257+AH257+AJ257+AL257+AN257+AP257+AR257+AT257+AV257+AX257+AZ257+BB257+BD257+BF257+BH257+BJ257+BL257+BN257+BP257+BR257+BT257+BV257+BX257+BZ257+CB257+CD257+CF257+CH257+CJ257+CL257+CN257+CP257+CR257+CT257+CV257+CX257+CZ257+DB257+DD257+DF257+DH257+DJ257+DL257+DN257+DP257+DR257+DT257+DV257+DX257+DZ257+EB257+ED257+EF257+EH257+EJ257+EL257+EN257+EP257+ER257+ET257+EV257+EX257+EZ257+FB257+FD257+FF257+FH257+FJ257+FL257+FN257+FP257</f>
        <v>15</v>
      </c>
      <c r="N257" s="135">
        <f>M257-FY257</f>
        <v>6</v>
      </c>
      <c r="O257" s="136">
        <f>ROUNDUP(COUNTIF(S257:FP257,"&gt; 0")/2,0)</f>
        <v>3</v>
      </c>
      <c r="P257" s="142">
        <f>IF(O257=0,"-",IF(O257-R257&gt;8,J257/(8+R257),J257/O257))</f>
        <v>5</v>
      </c>
      <c r="Q257" s="145">
        <f>IF(OR(M257=0,O257=0),"-",M257/O257)</f>
        <v>5</v>
      </c>
      <c r="R257" s="150">
        <f>+IF(AA257="",0,1)+IF(AO257="",0,1)++IF(BA257="",0,1)+IF(BM257="",0,1)+IF(BQ257="",0,1)</f>
        <v>0</v>
      </c>
      <c r="S257" s="6">
        <v>17</v>
      </c>
      <c r="T257" s="28">
        <f>IFERROR(VLOOKUP(S257,'Начисление очков 2024'!$AA$4:$AB$69,2,FALSE),0)</f>
        <v>6</v>
      </c>
      <c r="U257" s="32" t="s">
        <v>572</v>
      </c>
      <c r="V257" s="31">
        <f>IFERROR(VLOOKUP(U257,'Начисление очков 2024'!$AA$4:$AB$69,2,FALSE),0)</f>
        <v>0</v>
      </c>
      <c r="W257" s="6" t="s">
        <v>572</v>
      </c>
      <c r="X257" s="28">
        <f>IFERROR(VLOOKUP(W257,'Начисление очков 2024'!$L$4:$M$69,2,FALSE),0)</f>
        <v>0</v>
      </c>
      <c r="Y257" s="32" t="s">
        <v>572</v>
      </c>
      <c r="Z257" s="31">
        <f>IFERROR(VLOOKUP(Y257,'Начисление очков 2024'!$AA$4:$AB$69,2,FALSE),0)</f>
        <v>0</v>
      </c>
      <c r="AA257" s="6" t="s">
        <v>572</v>
      </c>
      <c r="AB257" s="28">
        <f>ROUND(IFERROR(VLOOKUP(AA257,'Начисление очков 2024'!$L$4:$M$69,2,FALSE),0)/4,0)</f>
        <v>0</v>
      </c>
      <c r="AC257" s="32" t="s">
        <v>572</v>
      </c>
      <c r="AD257" s="31">
        <f>IFERROR(VLOOKUP(AC257,'Начисление очков 2024'!$AA$4:$AB$69,2,FALSE),0)</f>
        <v>0</v>
      </c>
      <c r="AE257" s="6" t="s">
        <v>572</v>
      </c>
      <c r="AF257" s="28">
        <f>IFERROR(VLOOKUP(AE257,'Начисление очков 2024'!$AA$4:$AB$69,2,FALSE),0)</f>
        <v>0</v>
      </c>
      <c r="AG257" s="32" t="s">
        <v>572</v>
      </c>
      <c r="AH257" s="31">
        <f>IFERROR(VLOOKUP(AG257,'Начисление очков 2024'!$Q$4:$R$69,2,FALSE),0)</f>
        <v>0</v>
      </c>
      <c r="AI257" s="6" t="s">
        <v>572</v>
      </c>
      <c r="AJ257" s="28">
        <f>IFERROR(VLOOKUP(AI257,'Начисление очков 2024'!$AA$4:$AB$69,2,FALSE),0)</f>
        <v>0</v>
      </c>
      <c r="AK257" s="32" t="s">
        <v>572</v>
      </c>
      <c r="AL257" s="31">
        <f>IFERROR(VLOOKUP(AK257,'Начисление очков 2024'!$AA$4:$AB$69,2,FALSE),0)</f>
        <v>0</v>
      </c>
      <c r="AM257" s="6" t="s">
        <v>572</v>
      </c>
      <c r="AN257" s="28">
        <f>IFERROR(VLOOKUP(AM257,'Начисление очков 2023'!$AF$4:$AG$69,2,FALSE),0)</f>
        <v>0</v>
      </c>
      <c r="AO257" s="32" t="s">
        <v>572</v>
      </c>
      <c r="AP257" s="31">
        <f>ROUND(IFERROR(VLOOKUP(AO257,'Начисление очков 2024'!$G$4:$H$69,2,FALSE),0)/4,0)</f>
        <v>0</v>
      </c>
      <c r="AQ257" s="6" t="s">
        <v>572</v>
      </c>
      <c r="AR257" s="28">
        <f>IFERROR(VLOOKUP(AQ257,'Начисление очков 2024'!$AA$4:$AB$69,2,FALSE),0)</f>
        <v>0</v>
      </c>
      <c r="AS257" s="32" t="s">
        <v>572</v>
      </c>
      <c r="AT257" s="31">
        <f>IFERROR(VLOOKUP(AS257,'Начисление очков 2024'!$G$4:$H$69,2,FALSE),0)</f>
        <v>0</v>
      </c>
      <c r="AU257" s="6">
        <v>32</v>
      </c>
      <c r="AV257" s="28">
        <f>IFERROR(VLOOKUP(AU257,'Начисление очков 2023'!$V$4:$W$69,2,FALSE),0)</f>
        <v>5</v>
      </c>
      <c r="AW257" s="32" t="s">
        <v>572</v>
      </c>
      <c r="AX257" s="31">
        <f>IFERROR(VLOOKUP(AW257,'Начисление очков 2024'!$Q$4:$R$69,2,FALSE),0)</f>
        <v>0</v>
      </c>
      <c r="AY257" s="6" t="s">
        <v>572</v>
      </c>
      <c r="AZ257" s="28">
        <f>IFERROR(VLOOKUP(AY257,'Начисление очков 2024'!$AA$4:$AB$69,2,FALSE),0)</f>
        <v>0</v>
      </c>
      <c r="BA257" s="32" t="s">
        <v>572</v>
      </c>
      <c r="BB257" s="31">
        <f>ROUND(IFERROR(VLOOKUP(BA257,'Начисление очков 2024'!$G$4:$H$69,2,FALSE),0)/4,0)</f>
        <v>0</v>
      </c>
      <c r="BC257" s="6" t="s">
        <v>572</v>
      </c>
      <c r="BD257" s="28">
        <f>IFERROR(VLOOKUP(BC257,'Начисление очков 2023'!$AA$4:$AB$69,2,FALSE),0)</f>
        <v>0</v>
      </c>
      <c r="BE257" s="32" t="s">
        <v>572</v>
      </c>
      <c r="BF257" s="31">
        <f>IFERROR(VLOOKUP(BE257,'Начисление очков 2024'!$G$4:$H$69,2,FALSE),0)</f>
        <v>0</v>
      </c>
      <c r="BG257" s="6" t="s">
        <v>572</v>
      </c>
      <c r="BH257" s="28">
        <f>IFERROR(VLOOKUP(BG257,'Начисление очков 2024'!$Q$4:$R$69,2,FALSE),0)</f>
        <v>0</v>
      </c>
      <c r="BI257" s="32" t="s">
        <v>572</v>
      </c>
      <c r="BJ257" s="31">
        <f>IFERROR(VLOOKUP(BI257,'Начисление очков 2024'!$AA$4:$AB$69,2,FALSE),0)</f>
        <v>0</v>
      </c>
      <c r="BK257" s="6" t="s">
        <v>572</v>
      </c>
      <c r="BL257" s="28">
        <f>IFERROR(VLOOKUP(BK257,'Начисление очков 2023'!$V$4:$W$69,2,FALSE),0)</f>
        <v>0</v>
      </c>
      <c r="BM257" s="32" t="s">
        <v>572</v>
      </c>
      <c r="BN257" s="31">
        <f>ROUND(IFERROR(VLOOKUP(BM257,'Начисление очков 2023'!$L$4:$M$69,2,FALSE),0)/4,0)</f>
        <v>0</v>
      </c>
      <c r="BO257" s="6" t="s">
        <v>572</v>
      </c>
      <c r="BP257" s="28">
        <f>IFERROR(VLOOKUP(BO257,'Начисление очков 2023'!$AA$4:$AB$69,2,FALSE),0)</f>
        <v>0</v>
      </c>
      <c r="BQ257" s="32" t="s">
        <v>572</v>
      </c>
      <c r="BR257" s="31">
        <f>ROUND(IFERROR(VLOOKUP(BQ257,'Начисление очков 2023'!$L$4:$M$69,2,FALSE),0)/4,0)</f>
        <v>0</v>
      </c>
      <c r="BS257" s="6" t="s">
        <v>572</v>
      </c>
      <c r="BT257" s="28">
        <f>IFERROR(VLOOKUP(BS257,'Начисление очков 2023'!$AA$4:$AB$69,2,FALSE),0)</f>
        <v>0</v>
      </c>
      <c r="BU257" s="32" t="s">
        <v>572</v>
      </c>
      <c r="BV257" s="31">
        <f>IFERROR(VLOOKUP(BU257,'Начисление очков 2023'!$L$4:$M$69,2,FALSE),0)</f>
        <v>0</v>
      </c>
      <c r="BW257" s="6" t="s">
        <v>572</v>
      </c>
      <c r="BX257" s="28">
        <f>IFERROR(VLOOKUP(BW257,'Начисление очков 2023'!$AA$4:$AB$69,2,FALSE),0)</f>
        <v>0</v>
      </c>
      <c r="BY257" s="32" t="s">
        <v>572</v>
      </c>
      <c r="BZ257" s="31">
        <f>IFERROR(VLOOKUP(BY257,'Начисление очков 2023'!$AF$4:$AG$69,2,FALSE),0)</f>
        <v>0</v>
      </c>
      <c r="CA257" s="6" t="s">
        <v>572</v>
      </c>
      <c r="CB257" s="28">
        <f>IFERROR(VLOOKUP(CA257,'Начисление очков 2023'!$V$4:$W$69,2,FALSE),0)</f>
        <v>0</v>
      </c>
      <c r="CC257" s="32" t="s">
        <v>572</v>
      </c>
      <c r="CD257" s="31">
        <f>IFERROR(VLOOKUP(CC257,'Начисление очков 2023'!$AA$4:$AB$69,2,FALSE),0)</f>
        <v>0</v>
      </c>
      <c r="CE257" s="47"/>
      <c r="CF257" s="46"/>
      <c r="CG257" s="32" t="s">
        <v>572</v>
      </c>
      <c r="CH257" s="31">
        <f>IFERROR(VLOOKUP(CG257,'Начисление очков 2023'!$AA$4:$AB$69,2,FALSE),0)</f>
        <v>0</v>
      </c>
      <c r="CI257" s="6" t="s">
        <v>572</v>
      </c>
      <c r="CJ257" s="28">
        <f>IFERROR(VLOOKUP(CI257,'Начисление очков 2023_1'!$B$4:$C$117,2,FALSE),0)</f>
        <v>0</v>
      </c>
      <c r="CK257" s="32" t="s">
        <v>572</v>
      </c>
      <c r="CL257" s="31">
        <f>IFERROR(VLOOKUP(CK257,'Начисление очков 2023'!$V$4:$W$69,2,FALSE),0)</f>
        <v>0</v>
      </c>
      <c r="CM257" s="6" t="s">
        <v>572</v>
      </c>
      <c r="CN257" s="28">
        <f>IFERROR(VLOOKUP(CM257,'Начисление очков 2023'!$AF$4:$AG$69,2,FALSE),0)</f>
        <v>0</v>
      </c>
      <c r="CO257" s="32" t="s">
        <v>572</v>
      </c>
      <c r="CP257" s="31">
        <f>IFERROR(VLOOKUP(CO257,'Начисление очков 2023'!$G$4:$H$69,2,FALSE),0)</f>
        <v>0</v>
      </c>
      <c r="CQ257" s="6" t="s">
        <v>572</v>
      </c>
      <c r="CR257" s="28">
        <f>IFERROR(VLOOKUP(CQ257,'Начисление очков 2023'!$AA$4:$AB$69,2,FALSE),0)</f>
        <v>0</v>
      </c>
      <c r="CS257" s="32" t="s">
        <v>572</v>
      </c>
      <c r="CT257" s="31">
        <f>IFERROR(VLOOKUP(CS257,'Начисление очков 2023'!$Q$4:$R$69,2,FALSE),0)</f>
        <v>0</v>
      </c>
      <c r="CU257" s="6">
        <v>16</v>
      </c>
      <c r="CV257" s="28">
        <f>IFERROR(VLOOKUP(CU257,'Начисление очков 2023'!$AF$4:$AG$69,2,FALSE),0)</f>
        <v>4</v>
      </c>
      <c r="CW257" s="32" t="s">
        <v>572</v>
      </c>
      <c r="CX257" s="31">
        <f>IFERROR(VLOOKUP(CW257,'Начисление очков 2023'!$AA$4:$AB$69,2,FALSE),0)</f>
        <v>0</v>
      </c>
      <c r="CY257" s="6" t="s">
        <v>572</v>
      </c>
      <c r="CZ257" s="28">
        <f>IFERROR(VLOOKUP(CY257,'Начисление очков 2023'!$AA$4:$AB$69,2,FALSE),0)</f>
        <v>0</v>
      </c>
      <c r="DA257" s="32" t="s">
        <v>572</v>
      </c>
      <c r="DB257" s="31">
        <f>IFERROR(VLOOKUP(DA257,'Начисление очков 2023'!$L$4:$M$69,2,FALSE),0)</f>
        <v>0</v>
      </c>
      <c r="DC257" s="6" t="s">
        <v>572</v>
      </c>
      <c r="DD257" s="28">
        <f>IFERROR(VLOOKUP(DC257,'Начисление очков 2023'!$L$4:$M$69,2,FALSE),0)</f>
        <v>0</v>
      </c>
      <c r="DE257" s="32" t="s">
        <v>572</v>
      </c>
      <c r="DF257" s="31">
        <f>IFERROR(VLOOKUP(DE257,'Начисление очков 2023'!$G$4:$H$69,2,FALSE),0)</f>
        <v>0</v>
      </c>
      <c r="DG257" s="6" t="s">
        <v>572</v>
      </c>
      <c r="DH257" s="28">
        <f>IFERROR(VLOOKUP(DG257,'Начисление очков 2023'!$AA$4:$AB$69,2,FALSE),0)</f>
        <v>0</v>
      </c>
      <c r="DI257" s="32" t="s">
        <v>572</v>
      </c>
      <c r="DJ257" s="31">
        <f>IFERROR(VLOOKUP(DI257,'Начисление очков 2023'!$AF$4:$AG$69,2,FALSE),0)</f>
        <v>0</v>
      </c>
      <c r="DK257" s="6" t="s">
        <v>572</v>
      </c>
      <c r="DL257" s="28">
        <f>IFERROR(VLOOKUP(DK257,'Начисление очков 2023'!$V$4:$W$69,2,FALSE),0)</f>
        <v>0</v>
      </c>
      <c r="DM257" s="32" t="s">
        <v>572</v>
      </c>
      <c r="DN257" s="31">
        <f>IFERROR(VLOOKUP(DM257,'Начисление очков 2023'!$Q$4:$R$69,2,FALSE),0)</f>
        <v>0</v>
      </c>
      <c r="DO257" s="6" t="s">
        <v>572</v>
      </c>
      <c r="DP257" s="28">
        <f>IFERROR(VLOOKUP(DO257,'Начисление очков 2023'!$AA$4:$AB$69,2,FALSE),0)</f>
        <v>0</v>
      </c>
      <c r="DQ257" s="32" t="s">
        <v>572</v>
      </c>
      <c r="DR257" s="31">
        <f>IFERROR(VLOOKUP(DQ257,'Начисление очков 2023'!$AA$4:$AB$69,2,FALSE),0)</f>
        <v>0</v>
      </c>
      <c r="DS257" s="6"/>
      <c r="DT257" s="28">
        <f>IFERROR(VLOOKUP(DS257,'Начисление очков 2023'!$AA$4:$AB$69,2,FALSE),0)</f>
        <v>0</v>
      </c>
      <c r="DU257" s="32" t="s">
        <v>572</v>
      </c>
      <c r="DV257" s="31">
        <f>IFERROR(VLOOKUP(DU257,'Начисление очков 2023'!$AF$4:$AG$69,2,FALSE),0)</f>
        <v>0</v>
      </c>
      <c r="DW257" s="6"/>
      <c r="DX257" s="28">
        <f>IFERROR(VLOOKUP(DW257,'Начисление очков 2023'!$AA$4:$AB$69,2,FALSE),0)</f>
        <v>0</v>
      </c>
      <c r="DY257" s="32"/>
      <c r="DZ257" s="31">
        <f>IFERROR(VLOOKUP(DY257,'Начисление очков 2023'!$B$4:$C$69,2,FALSE),0)</f>
        <v>0</v>
      </c>
      <c r="EA257" s="6"/>
      <c r="EB257" s="28">
        <f>IFERROR(VLOOKUP(EA257,'Начисление очков 2023'!$AA$4:$AB$69,2,FALSE),0)</f>
        <v>0</v>
      </c>
      <c r="EC257" s="32"/>
      <c r="ED257" s="31">
        <f>IFERROR(VLOOKUP(EC257,'Начисление очков 2023'!$V$4:$W$69,2,FALSE),0)</f>
        <v>0</v>
      </c>
      <c r="EE257" s="6"/>
      <c r="EF257" s="28">
        <f>IFERROR(VLOOKUP(EE257,'Начисление очков 2023'!$AA$4:$AB$69,2,FALSE),0)</f>
        <v>0</v>
      </c>
      <c r="EG257" s="32"/>
      <c r="EH257" s="31">
        <f>IFERROR(VLOOKUP(EG257,'Начисление очков 2023'!$AA$4:$AB$69,2,FALSE),0)</f>
        <v>0</v>
      </c>
      <c r="EI257" s="6"/>
      <c r="EJ257" s="28">
        <f>IFERROR(VLOOKUP(EI257,'Начисление очков 2023'!$G$4:$H$69,2,FALSE),0)</f>
        <v>0</v>
      </c>
      <c r="EK257" s="32"/>
      <c r="EL257" s="31">
        <f>IFERROR(VLOOKUP(EK257,'Начисление очков 2023'!$V$4:$W$69,2,FALSE),0)</f>
        <v>0</v>
      </c>
      <c r="EM257" s="6"/>
      <c r="EN257" s="28">
        <f>IFERROR(VLOOKUP(EM257,'Начисление очков 2023'!$B$4:$C$101,2,FALSE),0)</f>
        <v>0</v>
      </c>
      <c r="EO257" s="32"/>
      <c r="EP257" s="31">
        <f>IFERROR(VLOOKUP(EO257,'Начисление очков 2023'!$AA$4:$AB$69,2,FALSE),0)</f>
        <v>0</v>
      </c>
      <c r="EQ257" s="6"/>
      <c r="ER257" s="28">
        <f>IFERROR(VLOOKUP(EQ257,'Начисление очков 2023'!$AF$4:$AG$69,2,FALSE),0)</f>
        <v>0</v>
      </c>
      <c r="ES257" s="32"/>
      <c r="ET257" s="31">
        <f>IFERROR(VLOOKUP(ES257,'Начисление очков 2023'!$B$4:$C$101,2,FALSE),0)</f>
        <v>0</v>
      </c>
      <c r="EU257" s="6"/>
      <c r="EV257" s="28">
        <f>IFERROR(VLOOKUP(EU257,'Начисление очков 2023'!$G$4:$H$69,2,FALSE),0)</f>
        <v>0</v>
      </c>
      <c r="EW257" s="32"/>
      <c r="EX257" s="31">
        <f>IFERROR(VLOOKUP(EW257,'Начисление очков 2023'!$AF$4:$AG$69,2,FALSE),0)</f>
        <v>0</v>
      </c>
      <c r="EY257" s="6"/>
      <c r="EZ257" s="28">
        <f>IFERROR(VLOOKUP(EY257,'Начисление очков 2023'!$AA$4:$AB$69,2,FALSE),0)</f>
        <v>0</v>
      </c>
      <c r="FA257" s="32"/>
      <c r="FB257" s="31">
        <f>IFERROR(VLOOKUP(FA257,'Начисление очков 2023'!$L$4:$M$69,2,FALSE),0)</f>
        <v>0</v>
      </c>
      <c r="FC257" s="6"/>
      <c r="FD257" s="28">
        <f>IFERROR(VLOOKUP(FC257,'Начисление очков 2023'!$AF$4:$AG$69,2,FALSE),0)</f>
        <v>0</v>
      </c>
      <c r="FE257" s="32"/>
      <c r="FF257" s="31">
        <f>IFERROR(VLOOKUP(FE257,'Начисление очков 2023'!$AA$4:$AB$69,2,FALSE),0)</f>
        <v>0</v>
      </c>
      <c r="FG257" s="6"/>
      <c r="FH257" s="28">
        <f>IFERROR(VLOOKUP(FG257,'Начисление очков 2023'!$G$4:$H$69,2,FALSE),0)</f>
        <v>0</v>
      </c>
      <c r="FI257" s="32"/>
      <c r="FJ257" s="31">
        <f>IFERROR(VLOOKUP(FI257,'Начисление очков 2023'!$AA$4:$AB$69,2,FALSE),0)</f>
        <v>0</v>
      </c>
      <c r="FK257" s="6"/>
      <c r="FL257" s="28">
        <f>IFERROR(VLOOKUP(FK257,'Начисление очков 2023'!$AA$4:$AB$69,2,FALSE),0)</f>
        <v>0</v>
      </c>
      <c r="FM257" s="32"/>
      <c r="FN257" s="31">
        <f>IFERROR(VLOOKUP(FM257,'Начисление очков 2023'!$AA$4:$AB$69,2,FALSE),0)</f>
        <v>0</v>
      </c>
      <c r="FO257" s="6"/>
      <c r="FP257" s="28">
        <f>IFERROR(VLOOKUP(FO257,'Начисление очков 2023'!$AF$4:$AG$69,2,FALSE),0)</f>
        <v>0</v>
      </c>
      <c r="FQ257" s="109">
        <v>282</v>
      </c>
      <c r="FR257" s="110">
        <v>1</v>
      </c>
      <c r="FS257" s="110"/>
      <c r="FT257" s="109">
        <v>3</v>
      </c>
      <c r="FU257" s="111"/>
      <c r="FV257" s="108">
        <v>9</v>
      </c>
      <c r="FW257" s="106">
        <v>0</v>
      </c>
      <c r="FX257" s="107" t="s">
        <v>563</v>
      </c>
      <c r="FY257" s="108">
        <v>9</v>
      </c>
      <c r="FZ257" s="127"/>
      <c r="GA257" s="121">
        <f>IFERROR(VLOOKUP(FZ257,'Начисление очков 2023'!$AA$4:$AB$69,2,FALSE),0)</f>
        <v>0</v>
      </c>
    </row>
    <row r="258" spans="1:183" ht="15.95" customHeight="1" x14ac:dyDescent="0.25">
      <c r="A258" s="1"/>
      <c r="B258" s="6" t="str">
        <f>IFERROR(INDEX('Ласт турнир'!$A$1:$A$96,MATCH($D258,'Ласт турнир'!$B$1:$B$96,0)),"")</f>
        <v/>
      </c>
      <c r="C258" s="1"/>
      <c r="D258" s="39" t="s">
        <v>712</v>
      </c>
      <c r="E258" s="40">
        <f>E257+1</f>
        <v>249</v>
      </c>
      <c r="F258" s="59">
        <f>IF(FQ258=0," ",IF(FQ258-E258=0," ",FQ258-E258))</f>
        <v>1</v>
      </c>
      <c r="G258" s="44"/>
      <c r="H258" s="54">
        <v>3</v>
      </c>
      <c r="I258" s="134"/>
      <c r="J258" s="139">
        <f>AB258+AP258+BB258+BN258+BR258+SUMPRODUCT(LARGE((T258,V258,X258,Z258,AD258,AF258,AH258,AJ258,AL258,AN258,AR258,AT258,AV258,AX258,AZ258,BD258,BF258,BH258,BJ258,BL258,BP258,BT258,BV258,BX258,BZ258,CB258,CD258,CF258,CH258,CJ258,CL258,CN258,CP258,CR258,CT258,CV258,CX258,CZ258,DB258,DD258,DF258,DH258,DJ258,DL258,DN258,DP258,DR258,DT258,DV258,DX258,DZ258,EB258,ED258,EF258,EH258,EJ258,EL258,EN258,EP258,ER258,ET258,EV258,EX258,EZ258,FB258,FD258,FF258,FH258,FJ258,FL258,FN258,FP258),{1,2,3,4,5,6,7,8}))</f>
        <v>15</v>
      </c>
      <c r="K258" s="135">
        <f>J258-FV258</f>
        <v>0</v>
      </c>
      <c r="L258" s="140" t="str">
        <f>IF(SUMIF(S258:FP258,"&lt;0")&lt;&gt;0,SUMIF(S258:FP258,"&lt;0")*(-1)," ")</f>
        <v xml:space="preserve"> </v>
      </c>
      <c r="M258" s="141">
        <f>T258+V258+X258+Z258+AB258+AD258+AF258+AH258+AJ258+AL258+AN258+AP258+AR258+AT258+AV258+AX258+AZ258+BB258+BD258+BF258+BH258+BJ258+BL258+BN258+BP258+BR258+BT258+BV258+BX258+BZ258+CB258+CD258+CF258+CH258+CJ258+CL258+CN258+CP258+CR258+CT258+CV258+CX258+CZ258+DB258+DD258+DF258+DH258+DJ258+DL258+DN258+DP258+DR258+DT258+DV258+DX258+DZ258+EB258+ED258+EF258+EH258+EJ258+EL258+EN258+EP258+ER258+ET258+EV258+EX258+EZ258+FB258+FD258+FF258+FH258+FJ258+FL258+FN258+FP258</f>
        <v>15</v>
      </c>
      <c r="N258" s="135">
        <f>M258-FY258</f>
        <v>0</v>
      </c>
      <c r="O258" s="136">
        <f>ROUNDUP(COUNTIF(S258:FP258,"&gt; 0")/2,0)</f>
        <v>5</v>
      </c>
      <c r="P258" s="142">
        <f>IF(O258=0,"-",IF(O258-R258&gt;8,J258/(8+R258),J258/O258))</f>
        <v>3</v>
      </c>
      <c r="Q258" s="145">
        <f>IF(OR(M258=0,O258=0),"-",M258/O258)</f>
        <v>3</v>
      </c>
      <c r="R258" s="150">
        <f>+IF(AA258="",0,1)+IF(AO258="",0,1)++IF(BA258="",0,1)+IF(BM258="",0,1)+IF(BQ258="",0,1)</f>
        <v>0</v>
      </c>
      <c r="S258" s="6" t="s">
        <v>572</v>
      </c>
      <c r="T258" s="28">
        <f>IFERROR(VLOOKUP(S258,'Начисление очков 2024'!$AA$4:$AB$69,2,FALSE),0)</f>
        <v>0</v>
      </c>
      <c r="U258" s="32" t="s">
        <v>572</v>
      </c>
      <c r="V258" s="31">
        <f>IFERROR(VLOOKUP(U258,'Начисление очков 2024'!$AA$4:$AB$69,2,FALSE),0)</f>
        <v>0</v>
      </c>
      <c r="W258" s="6" t="s">
        <v>572</v>
      </c>
      <c r="X258" s="28">
        <f>IFERROR(VLOOKUP(W258,'Начисление очков 2024'!$L$4:$M$69,2,FALSE),0)</f>
        <v>0</v>
      </c>
      <c r="Y258" s="32" t="s">
        <v>572</v>
      </c>
      <c r="Z258" s="31">
        <f>IFERROR(VLOOKUP(Y258,'Начисление очков 2024'!$AA$4:$AB$69,2,FALSE),0)</f>
        <v>0</v>
      </c>
      <c r="AA258" s="6" t="s">
        <v>572</v>
      </c>
      <c r="AB258" s="28">
        <f>ROUND(IFERROR(VLOOKUP(AA258,'Начисление очков 2024'!$L$4:$M$69,2,FALSE),0)/4,0)</f>
        <v>0</v>
      </c>
      <c r="AC258" s="32" t="s">
        <v>572</v>
      </c>
      <c r="AD258" s="31">
        <f>IFERROR(VLOOKUP(AC258,'Начисление очков 2024'!$AA$4:$AB$69,2,FALSE),0)</f>
        <v>0</v>
      </c>
      <c r="AE258" s="6" t="s">
        <v>572</v>
      </c>
      <c r="AF258" s="28">
        <f>IFERROR(VLOOKUP(AE258,'Начисление очков 2024'!$AA$4:$AB$69,2,FALSE),0)</f>
        <v>0</v>
      </c>
      <c r="AG258" s="32" t="s">
        <v>572</v>
      </c>
      <c r="AH258" s="31">
        <f>IFERROR(VLOOKUP(AG258,'Начисление очков 2024'!$Q$4:$R$69,2,FALSE),0)</f>
        <v>0</v>
      </c>
      <c r="AI258" s="6" t="s">
        <v>572</v>
      </c>
      <c r="AJ258" s="28">
        <f>IFERROR(VLOOKUP(AI258,'Начисление очков 2024'!$AA$4:$AB$69,2,FALSE),0)</f>
        <v>0</v>
      </c>
      <c r="AK258" s="32" t="s">
        <v>572</v>
      </c>
      <c r="AL258" s="31">
        <f>IFERROR(VLOOKUP(AK258,'Начисление очков 2024'!$AA$4:$AB$69,2,FALSE),0)</f>
        <v>0</v>
      </c>
      <c r="AM258" s="6" t="s">
        <v>572</v>
      </c>
      <c r="AN258" s="28">
        <f>IFERROR(VLOOKUP(AM258,'Начисление очков 2023'!$AF$4:$AG$69,2,FALSE),0)</f>
        <v>0</v>
      </c>
      <c r="AO258" s="32" t="s">
        <v>572</v>
      </c>
      <c r="AP258" s="31">
        <f>ROUND(IFERROR(VLOOKUP(AO258,'Начисление очков 2024'!$G$4:$H$69,2,FALSE),0)/4,0)</f>
        <v>0</v>
      </c>
      <c r="AQ258" s="6" t="s">
        <v>572</v>
      </c>
      <c r="AR258" s="28">
        <f>IFERROR(VLOOKUP(AQ258,'Начисление очков 2024'!$AA$4:$AB$69,2,FALSE),0)</f>
        <v>0</v>
      </c>
      <c r="AS258" s="32" t="s">
        <v>572</v>
      </c>
      <c r="AT258" s="31">
        <f>IFERROR(VLOOKUP(AS258,'Начисление очков 2024'!$G$4:$H$69,2,FALSE),0)</f>
        <v>0</v>
      </c>
      <c r="AU258" s="6" t="s">
        <v>572</v>
      </c>
      <c r="AV258" s="28">
        <f>IFERROR(VLOOKUP(AU258,'Начисление очков 2023'!$V$4:$W$69,2,FALSE),0)</f>
        <v>0</v>
      </c>
      <c r="AW258" s="32" t="s">
        <v>572</v>
      </c>
      <c r="AX258" s="31">
        <f>IFERROR(VLOOKUP(AW258,'Начисление очков 2024'!$Q$4:$R$69,2,FALSE),0)</f>
        <v>0</v>
      </c>
      <c r="AY258" s="6" t="s">
        <v>572</v>
      </c>
      <c r="AZ258" s="28">
        <f>IFERROR(VLOOKUP(AY258,'Начисление очков 2024'!$AA$4:$AB$69,2,FALSE),0)</f>
        <v>0</v>
      </c>
      <c r="BA258" s="32" t="s">
        <v>572</v>
      </c>
      <c r="BB258" s="31">
        <f>ROUND(IFERROR(VLOOKUP(BA258,'Начисление очков 2024'!$G$4:$H$69,2,FALSE),0)/4,0)</f>
        <v>0</v>
      </c>
      <c r="BC258" s="6" t="s">
        <v>572</v>
      </c>
      <c r="BD258" s="28">
        <f>IFERROR(VLOOKUP(BC258,'Начисление очков 2023'!$AA$4:$AB$69,2,FALSE),0)</f>
        <v>0</v>
      </c>
      <c r="BE258" s="32" t="s">
        <v>572</v>
      </c>
      <c r="BF258" s="31">
        <f>IFERROR(VLOOKUP(BE258,'Начисление очков 2024'!$G$4:$H$69,2,FALSE),0)</f>
        <v>0</v>
      </c>
      <c r="BG258" s="6" t="s">
        <v>572</v>
      </c>
      <c r="BH258" s="28">
        <f>IFERROR(VLOOKUP(BG258,'Начисление очков 2024'!$Q$4:$R$69,2,FALSE),0)</f>
        <v>0</v>
      </c>
      <c r="BI258" s="32" t="s">
        <v>572</v>
      </c>
      <c r="BJ258" s="31">
        <f>IFERROR(VLOOKUP(BI258,'Начисление очков 2024'!$AA$4:$AB$69,2,FALSE),0)</f>
        <v>0</v>
      </c>
      <c r="BK258" s="6" t="s">
        <v>572</v>
      </c>
      <c r="BL258" s="28">
        <f>IFERROR(VLOOKUP(BK258,'Начисление очков 2023'!$V$4:$W$69,2,FALSE),0)</f>
        <v>0</v>
      </c>
      <c r="BM258" s="32" t="s">
        <v>572</v>
      </c>
      <c r="BN258" s="31">
        <f>ROUND(IFERROR(VLOOKUP(BM258,'Начисление очков 2023'!$L$4:$M$69,2,FALSE),0)/4,0)</f>
        <v>0</v>
      </c>
      <c r="BO258" s="6" t="s">
        <v>572</v>
      </c>
      <c r="BP258" s="28">
        <f>IFERROR(VLOOKUP(BO258,'Начисление очков 2023'!$AA$4:$AB$69,2,FALSE),0)</f>
        <v>0</v>
      </c>
      <c r="BQ258" s="32" t="s">
        <v>572</v>
      </c>
      <c r="BR258" s="31">
        <f>ROUND(IFERROR(VLOOKUP(BQ258,'Начисление очков 2023'!$L$4:$M$69,2,FALSE),0)/4,0)</f>
        <v>0</v>
      </c>
      <c r="BS258" s="6" t="s">
        <v>572</v>
      </c>
      <c r="BT258" s="28">
        <f>IFERROR(VLOOKUP(BS258,'Начисление очков 2023'!$AA$4:$AB$69,2,FALSE),0)</f>
        <v>0</v>
      </c>
      <c r="BU258" s="32" t="s">
        <v>572</v>
      </c>
      <c r="BV258" s="31">
        <f>IFERROR(VLOOKUP(BU258,'Начисление очков 2023'!$L$4:$M$69,2,FALSE),0)</f>
        <v>0</v>
      </c>
      <c r="BW258" s="6" t="s">
        <v>572</v>
      </c>
      <c r="BX258" s="28">
        <f>IFERROR(VLOOKUP(BW258,'Начисление очков 2023'!$AA$4:$AB$69,2,FALSE),0)</f>
        <v>0</v>
      </c>
      <c r="BY258" s="32">
        <v>16</v>
      </c>
      <c r="BZ258" s="31">
        <f>IFERROR(VLOOKUP(BY258,'Начисление очков 2023'!$AF$4:$AG$69,2,FALSE),0)</f>
        <v>4</v>
      </c>
      <c r="CA258" s="6" t="s">
        <v>572</v>
      </c>
      <c r="CB258" s="28">
        <f>IFERROR(VLOOKUP(CA258,'Начисление очков 2023'!$V$4:$W$69,2,FALSE),0)</f>
        <v>0</v>
      </c>
      <c r="CC258" s="32">
        <v>24</v>
      </c>
      <c r="CD258" s="31">
        <f>IFERROR(VLOOKUP(CC258,'Начисление очков 2023'!$AA$4:$AB$69,2,FALSE),0)</f>
        <v>3</v>
      </c>
      <c r="CE258" s="47"/>
      <c r="CF258" s="46"/>
      <c r="CG258" s="32" t="s">
        <v>572</v>
      </c>
      <c r="CH258" s="31">
        <f>IFERROR(VLOOKUP(CG258,'Начисление очков 2023'!$AA$4:$AB$69,2,FALSE),0)</f>
        <v>0</v>
      </c>
      <c r="CI258" s="6" t="s">
        <v>572</v>
      </c>
      <c r="CJ258" s="28">
        <f>IFERROR(VLOOKUP(CI258,'Начисление очков 2023_1'!$B$4:$C$117,2,FALSE),0)</f>
        <v>0</v>
      </c>
      <c r="CK258" s="32" t="s">
        <v>572</v>
      </c>
      <c r="CL258" s="31">
        <f>IFERROR(VLOOKUP(CK258,'Начисление очков 2023'!$V$4:$W$69,2,FALSE),0)</f>
        <v>0</v>
      </c>
      <c r="CM258" s="6">
        <v>16</v>
      </c>
      <c r="CN258" s="28">
        <f>IFERROR(VLOOKUP(CM258,'Начисление очков 2023'!$AF$4:$AG$69,2,FALSE),0)</f>
        <v>4</v>
      </c>
      <c r="CO258" s="32" t="s">
        <v>572</v>
      </c>
      <c r="CP258" s="31">
        <f>IFERROR(VLOOKUP(CO258,'Начисление очков 2023'!$G$4:$H$69,2,FALSE),0)</f>
        <v>0</v>
      </c>
      <c r="CQ258" s="6" t="s">
        <v>572</v>
      </c>
      <c r="CR258" s="28">
        <f>IFERROR(VLOOKUP(CQ258,'Начисление очков 2023'!$AA$4:$AB$69,2,FALSE),0)</f>
        <v>0</v>
      </c>
      <c r="CS258" s="32" t="s">
        <v>572</v>
      </c>
      <c r="CT258" s="31">
        <f>IFERROR(VLOOKUP(CS258,'Начисление очков 2023'!$Q$4:$R$69,2,FALSE),0)</f>
        <v>0</v>
      </c>
      <c r="CU258" s="6" t="s">
        <v>572</v>
      </c>
      <c r="CV258" s="28">
        <f>IFERROR(VLOOKUP(CU258,'Начисление очков 2023'!$AF$4:$AG$69,2,FALSE),0)</f>
        <v>0</v>
      </c>
      <c r="CW258" s="32">
        <v>32</v>
      </c>
      <c r="CX258" s="31">
        <f>IFERROR(VLOOKUP(CW258,'Начисление очков 2023'!$AA$4:$AB$69,2,FALSE),0)</f>
        <v>2</v>
      </c>
      <c r="CY258" s="6">
        <v>32</v>
      </c>
      <c r="CZ258" s="28">
        <f>IFERROR(VLOOKUP(CY258,'Начисление очков 2023'!$AA$4:$AB$69,2,FALSE),0)</f>
        <v>2</v>
      </c>
      <c r="DA258" s="32" t="s">
        <v>572</v>
      </c>
      <c r="DB258" s="31">
        <f>IFERROR(VLOOKUP(DA258,'Начисление очков 2023'!$L$4:$M$69,2,FALSE),0)</f>
        <v>0</v>
      </c>
      <c r="DC258" s="6" t="s">
        <v>572</v>
      </c>
      <c r="DD258" s="28">
        <f>IFERROR(VLOOKUP(DC258,'Начисление очков 2023'!$L$4:$M$69,2,FALSE),0)</f>
        <v>0</v>
      </c>
      <c r="DE258" s="32" t="s">
        <v>572</v>
      </c>
      <c r="DF258" s="31">
        <f>IFERROR(VLOOKUP(DE258,'Начисление очков 2023'!$G$4:$H$69,2,FALSE),0)</f>
        <v>0</v>
      </c>
      <c r="DG258" s="6" t="s">
        <v>572</v>
      </c>
      <c r="DH258" s="28">
        <f>IFERROR(VLOOKUP(DG258,'Начисление очков 2023'!$AA$4:$AB$69,2,FALSE),0)</f>
        <v>0</v>
      </c>
      <c r="DI258" s="32" t="s">
        <v>572</v>
      </c>
      <c r="DJ258" s="31">
        <f>IFERROR(VLOOKUP(DI258,'Начисление очков 2023'!$AF$4:$AG$69,2,FALSE),0)</f>
        <v>0</v>
      </c>
      <c r="DK258" s="6" t="s">
        <v>572</v>
      </c>
      <c r="DL258" s="28">
        <f>IFERROR(VLOOKUP(DK258,'Начисление очков 2023'!$V$4:$W$69,2,FALSE),0)</f>
        <v>0</v>
      </c>
      <c r="DM258" s="32" t="s">
        <v>572</v>
      </c>
      <c r="DN258" s="31">
        <f>IFERROR(VLOOKUP(DM258,'Начисление очков 2023'!$Q$4:$R$69,2,FALSE),0)</f>
        <v>0</v>
      </c>
      <c r="DO258" s="6" t="s">
        <v>572</v>
      </c>
      <c r="DP258" s="28">
        <f>IFERROR(VLOOKUP(DO258,'Начисление очков 2023'!$AA$4:$AB$69,2,FALSE),0)</f>
        <v>0</v>
      </c>
      <c r="DQ258" s="32" t="s">
        <v>572</v>
      </c>
      <c r="DR258" s="31">
        <f>IFERROR(VLOOKUP(DQ258,'Начисление очков 2023'!$AA$4:$AB$69,2,FALSE),0)</f>
        <v>0</v>
      </c>
      <c r="DS258" s="6"/>
      <c r="DT258" s="28">
        <f>IFERROR(VLOOKUP(DS258,'Начисление очков 2023'!$AA$4:$AB$69,2,FALSE),0)</f>
        <v>0</v>
      </c>
      <c r="DU258" s="32" t="s">
        <v>572</v>
      </c>
      <c r="DV258" s="31">
        <f>IFERROR(VLOOKUP(DU258,'Начисление очков 2023'!$AF$4:$AG$69,2,FALSE),0)</f>
        <v>0</v>
      </c>
      <c r="DW258" s="6"/>
      <c r="DX258" s="28">
        <f>IFERROR(VLOOKUP(DW258,'Начисление очков 2023'!$AA$4:$AB$69,2,FALSE),0)</f>
        <v>0</v>
      </c>
      <c r="DY258" s="32"/>
      <c r="DZ258" s="31">
        <f>IFERROR(VLOOKUP(DY258,'Начисление очков 2023'!$B$4:$C$69,2,FALSE),0)</f>
        <v>0</v>
      </c>
      <c r="EA258" s="6"/>
      <c r="EB258" s="28">
        <f>IFERROR(VLOOKUP(EA258,'Начисление очков 2023'!$AA$4:$AB$69,2,FALSE),0)</f>
        <v>0</v>
      </c>
      <c r="EC258" s="32"/>
      <c r="ED258" s="31">
        <f>IFERROR(VLOOKUP(EC258,'Начисление очков 2023'!$V$4:$W$69,2,FALSE),0)</f>
        <v>0</v>
      </c>
      <c r="EE258" s="6"/>
      <c r="EF258" s="28">
        <f>IFERROR(VLOOKUP(EE258,'Начисление очков 2023'!$AA$4:$AB$69,2,FALSE),0)</f>
        <v>0</v>
      </c>
      <c r="EG258" s="32"/>
      <c r="EH258" s="31">
        <f>IFERROR(VLOOKUP(EG258,'Начисление очков 2023'!$AA$4:$AB$69,2,FALSE),0)</f>
        <v>0</v>
      </c>
      <c r="EI258" s="6"/>
      <c r="EJ258" s="28">
        <f>IFERROR(VLOOKUP(EI258,'Начисление очков 2023'!$G$4:$H$69,2,FALSE),0)</f>
        <v>0</v>
      </c>
      <c r="EK258" s="32"/>
      <c r="EL258" s="31">
        <f>IFERROR(VLOOKUP(EK258,'Начисление очков 2023'!$V$4:$W$69,2,FALSE),0)</f>
        <v>0</v>
      </c>
      <c r="EM258" s="6"/>
      <c r="EN258" s="28">
        <f>IFERROR(VLOOKUP(EM258,'Начисление очков 2023'!$B$4:$C$101,2,FALSE),0)</f>
        <v>0</v>
      </c>
      <c r="EO258" s="32"/>
      <c r="EP258" s="31">
        <f>IFERROR(VLOOKUP(EO258,'Начисление очков 2023'!$AA$4:$AB$69,2,FALSE),0)</f>
        <v>0</v>
      </c>
      <c r="EQ258" s="6"/>
      <c r="ER258" s="28">
        <f>IFERROR(VLOOKUP(EQ258,'Начисление очков 2023'!$AF$4:$AG$69,2,FALSE),0)</f>
        <v>0</v>
      </c>
      <c r="ES258" s="32"/>
      <c r="ET258" s="31">
        <f>IFERROR(VLOOKUP(ES258,'Начисление очков 2023'!$B$4:$C$101,2,FALSE),0)</f>
        <v>0</v>
      </c>
      <c r="EU258" s="6"/>
      <c r="EV258" s="28">
        <f>IFERROR(VLOOKUP(EU258,'Начисление очков 2023'!$G$4:$H$69,2,FALSE),0)</f>
        <v>0</v>
      </c>
      <c r="EW258" s="32"/>
      <c r="EX258" s="31">
        <f>IFERROR(VLOOKUP(EW258,'Начисление очков 2023'!$AF$4:$AG$69,2,FALSE),0)</f>
        <v>0</v>
      </c>
      <c r="EY258" s="6"/>
      <c r="EZ258" s="28">
        <f>IFERROR(VLOOKUP(EY258,'Начисление очков 2023'!$AA$4:$AB$69,2,FALSE),0)</f>
        <v>0</v>
      </c>
      <c r="FA258" s="32"/>
      <c r="FB258" s="31">
        <f>IFERROR(VLOOKUP(FA258,'Начисление очков 2023'!$L$4:$M$69,2,FALSE),0)</f>
        <v>0</v>
      </c>
      <c r="FC258" s="6"/>
      <c r="FD258" s="28">
        <f>IFERROR(VLOOKUP(FC258,'Начисление очков 2023'!$AF$4:$AG$69,2,FALSE),0)</f>
        <v>0</v>
      </c>
      <c r="FE258" s="32"/>
      <c r="FF258" s="31">
        <f>IFERROR(VLOOKUP(FE258,'Начисление очков 2023'!$AA$4:$AB$69,2,FALSE),0)</f>
        <v>0</v>
      </c>
      <c r="FG258" s="6"/>
      <c r="FH258" s="28">
        <f>IFERROR(VLOOKUP(FG258,'Начисление очков 2023'!$G$4:$H$69,2,FALSE),0)</f>
        <v>0</v>
      </c>
      <c r="FI258" s="32"/>
      <c r="FJ258" s="31">
        <f>IFERROR(VLOOKUP(FI258,'Начисление очков 2023'!$AA$4:$AB$69,2,FALSE),0)</f>
        <v>0</v>
      </c>
      <c r="FK258" s="6"/>
      <c r="FL258" s="28">
        <f>IFERROR(VLOOKUP(FK258,'Начисление очков 2023'!$AA$4:$AB$69,2,FALSE),0)</f>
        <v>0</v>
      </c>
      <c r="FM258" s="32"/>
      <c r="FN258" s="31">
        <f>IFERROR(VLOOKUP(FM258,'Начисление очков 2023'!$AA$4:$AB$69,2,FALSE),0)</f>
        <v>0</v>
      </c>
      <c r="FO258" s="6"/>
      <c r="FP258" s="28">
        <f>IFERROR(VLOOKUP(FO258,'Начисление очков 2023'!$AF$4:$AG$69,2,FALSE),0)</f>
        <v>0</v>
      </c>
      <c r="FQ258" s="109">
        <v>250</v>
      </c>
      <c r="FR258" s="110">
        <v>1</v>
      </c>
      <c r="FS258" s="110"/>
      <c r="FT258" s="109">
        <v>3</v>
      </c>
      <c r="FU258" s="111"/>
      <c r="FV258" s="108">
        <v>15</v>
      </c>
      <c r="FW258" s="106">
        <v>0</v>
      </c>
      <c r="FX258" s="107" t="s">
        <v>563</v>
      </c>
      <c r="FY258" s="108">
        <v>15</v>
      </c>
      <c r="FZ258" s="127"/>
      <c r="GA258" s="121">
        <f>IFERROR(VLOOKUP(FZ258,'Начисление очков 2023'!$AA$4:$AB$69,2,FALSE),0)</f>
        <v>0</v>
      </c>
    </row>
    <row r="259" spans="1:183" ht="15.95" customHeight="1" x14ac:dyDescent="0.25">
      <c r="A259" s="1"/>
      <c r="B259" s="6" t="str">
        <f>IFERROR(INDEX('Ласт турнир'!$A$1:$A$96,MATCH($D259,'Ласт турнир'!$B$1:$B$96,0)),"")</f>
        <v/>
      </c>
      <c r="C259" s="1"/>
      <c r="D259" s="39" t="s">
        <v>653</v>
      </c>
      <c r="E259" s="40">
        <f>E258+1</f>
        <v>250</v>
      </c>
      <c r="F259" s="59">
        <f>IF(FQ259=0," ",IF(FQ259-E259=0," ",FQ259-E259))</f>
        <v>1</v>
      </c>
      <c r="G259" s="44"/>
      <c r="H259" s="54">
        <v>3</v>
      </c>
      <c r="I259" s="134"/>
      <c r="J259" s="139">
        <f>AB259+AP259+BB259+BN259+BR259+SUMPRODUCT(LARGE((T259,V259,X259,Z259,AD259,AF259,AH259,AJ259,AL259,AN259,AR259,AT259,AV259,AX259,AZ259,BD259,BF259,BH259,BJ259,BL259,BP259,BT259,BV259,BX259,BZ259,CB259,CD259,CF259,CH259,CJ259,CL259,CN259,CP259,CR259,CT259,CV259,CX259,CZ259,DB259,DD259,DF259,DH259,DJ259,DL259,DN259,DP259,DR259,DT259,DV259,DX259,DZ259,EB259,ED259,EF259,EH259,EJ259,EL259,EN259,EP259,ER259,ET259,EV259,EX259,EZ259,FB259,FD259,FF259,FH259,FJ259,FL259,FN259,FP259),{1,2,3,4,5,6,7,8}))</f>
        <v>15</v>
      </c>
      <c r="K259" s="135">
        <f>J259-FV259</f>
        <v>0</v>
      </c>
      <c r="L259" s="140" t="str">
        <f>IF(SUMIF(S259:FP259,"&lt;0")&lt;&gt;0,SUMIF(S259:FP259,"&lt;0")*(-1)," ")</f>
        <v xml:space="preserve"> </v>
      </c>
      <c r="M259" s="141">
        <f>T259+V259+X259+Z259+AB259+AD259+AF259+AH259+AJ259+AL259+AN259+AP259+AR259+AT259+AV259+AX259+AZ259+BB259+BD259+BF259+BH259+BJ259+BL259+BN259+BP259+BR259+BT259+BV259+BX259+BZ259+CB259+CD259+CF259+CH259+CJ259+CL259+CN259+CP259+CR259+CT259+CV259+CX259+CZ259+DB259+DD259+DF259+DH259+DJ259+DL259+DN259+DP259+DR259+DT259+DV259+DX259+DZ259+EB259+ED259+EF259+EH259+EJ259+EL259+EN259+EP259+ER259+ET259+EV259+EX259+EZ259+FB259+FD259+FF259+FH259+FJ259+FL259+FN259+FP259</f>
        <v>15</v>
      </c>
      <c r="N259" s="135">
        <f>M259-FY259</f>
        <v>0</v>
      </c>
      <c r="O259" s="136">
        <f>ROUNDUP(COUNTIF(S259:FP259,"&gt; 0")/2,0)</f>
        <v>6</v>
      </c>
      <c r="P259" s="142">
        <f>IF(O259=0,"-",IF(O259-R259&gt;8,J259/(8+R259),J259/O259))</f>
        <v>2.5</v>
      </c>
      <c r="Q259" s="145">
        <f>IF(OR(M259=0,O259=0),"-",M259/O259)</f>
        <v>2.5</v>
      </c>
      <c r="R259" s="150">
        <f>+IF(AA259="",0,1)+IF(AO259="",0,1)++IF(BA259="",0,1)+IF(BM259="",0,1)+IF(BQ259="",0,1)</f>
        <v>0</v>
      </c>
      <c r="S259" s="6" t="s">
        <v>572</v>
      </c>
      <c r="T259" s="28">
        <f>IFERROR(VLOOKUP(S259,'Начисление очков 2024'!$AA$4:$AB$69,2,FALSE),0)</f>
        <v>0</v>
      </c>
      <c r="U259" s="32" t="s">
        <v>572</v>
      </c>
      <c r="V259" s="31">
        <f>IFERROR(VLOOKUP(U259,'Начисление очков 2024'!$AA$4:$AB$69,2,FALSE),0)</f>
        <v>0</v>
      </c>
      <c r="W259" s="6" t="s">
        <v>572</v>
      </c>
      <c r="X259" s="28">
        <f>IFERROR(VLOOKUP(W259,'Начисление очков 2024'!$L$4:$M$69,2,FALSE),0)</f>
        <v>0</v>
      </c>
      <c r="Y259" s="32" t="s">
        <v>572</v>
      </c>
      <c r="Z259" s="31">
        <f>IFERROR(VLOOKUP(Y259,'Начисление очков 2024'!$AA$4:$AB$69,2,FALSE),0)</f>
        <v>0</v>
      </c>
      <c r="AA259" s="6" t="s">
        <v>572</v>
      </c>
      <c r="AB259" s="28">
        <f>ROUND(IFERROR(VLOOKUP(AA259,'Начисление очков 2024'!$L$4:$M$69,2,FALSE),0)/4,0)</f>
        <v>0</v>
      </c>
      <c r="AC259" s="32" t="s">
        <v>572</v>
      </c>
      <c r="AD259" s="31">
        <f>IFERROR(VLOOKUP(AC259,'Начисление очков 2024'!$AA$4:$AB$69,2,FALSE),0)</f>
        <v>0</v>
      </c>
      <c r="AE259" s="6" t="s">
        <v>572</v>
      </c>
      <c r="AF259" s="28">
        <f>IFERROR(VLOOKUP(AE259,'Начисление очков 2024'!$AA$4:$AB$69,2,FALSE),0)</f>
        <v>0</v>
      </c>
      <c r="AG259" s="32" t="s">
        <v>572</v>
      </c>
      <c r="AH259" s="31">
        <f>IFERROR(VLOOKUP(AG259,'Начисление очков 2024'!$Q$4:$R$69,2,FALSE),0)</f>
        <v>0</v>
      </c>
      <c r="AI259" s="6" t="s">
        <v>572</v>
      </c>
      <c r="AJ259" s="28">
        <f>IFERROR(VLOOKUP(AI259,'Начисление очков 2024'!$AA$4:$AB$69,2,FALSE),0)</f>
        <v>0</v>
      </c>
      <c r="AK259" s="32" t="s">
        <v>572</v>
      </c>
      <c r="AL259" s="31">
        <f>IFERROR(VLOOKUP(AK259,'Начисление очков 2024'!$AA$4:$AB$69,2,FALSE),0)</f>
        <v>0</v>
      </c>
      <c r="AM259" s="6" t="s">
        <v>572</v>
      </c>
      <c r="AN259" s="28">
        <f>IFERROR(VLOOKUP(AM259,'Начисление очков 2023'!$AF$4:$AG$69,2,FALSE),0)</f>
        <v>0</v>
      </c>
      <c r="AO259" s="32" t="s">
        <v>572</v>
      </c>
      <c r="AP259" s="31">
        <f>ROUND(IFERROR(VLOOKUP(AO259,'Начисление очков 2024'!$G$4:$H$69,2,FALSE),0)/4,0)</f>
        <v>0</v>
      </c>
      <c r="AQ259" s="6" t="s">
        <v>572</v>
      </c>
      <c r="AR259" s="28">
        <f>IFERROR(VLOOKUP(AQ259,'Начисление очков 2024'!$AA$4:$AB$69,2,FALSE),0)</f>
        <v>0</v>
      </c>
      <c r="AS259" s="32" t="s">
        <v>572</v>
      </c>
      <c r="AT259" s="31">
        <f>IFERROR(VLOOKUP(AS259,'Начисление очков 2024'!$G$4:$H$69,2,FALSE),0)</f>
        <v>0</v>
      </c>
      <c r="AU259" s="6" t="s">
        <v>572</v>
      </c>
      <c r="AV259" s="28">
        <f>IFERROR(VLOOKUP(AU259,'Начисление очков 2023'!$V$4:$W$69,2,FALSE),0)</f>
        <v>0</v>
      </c>
      <c r="AW259" s="32" t="s">
        <v>572</v>
      </c>
      <c r="AX259" s="31">
        <f>IFERROR(VLOOKUP(AW259,'Начисление очков 2024'!$Q$4:$R$69,2,FALSE),0)</f>
        <v>0</v>
      </c>
      <c r="AY259" s="6" t="s">
        <v>572</v>
      </c>
      <c r="AZ259" s="28">
        <f>IFERROR(VLOOKUP(AY259,'Начисление очков 2024'!$AA$4:$AB$69,2,FALSE),0)</f>
        <v>0</v>
      </c>
      <c r="BA259" s="32" t="s">
        <v>572</v>
      </c>
      <c r="BB259" s="31">
        <f>ROUND(IFERROR(VLOOKUP(BA259,'Начисление очков 2024'!$G$4:$H$69,2,FALSE),0)/4,0)</f>
        <v>0</v>
      </c>
      <c r="BC259" s="6" t="s">
        <v>572</v>
      </c>
      <c r="BD259" s="28">
        <f>IFERROR(VLOOKUP(BC259,'Начисление очков 2023'!$AA$4:$AB$69,2,FALSE),0)</f>
        <v>0</v>
      </c>
      <c r="BE259" s="32" t="s">
        <v>572</v>
      </c>
      <c r="BF259" s="31">
        <f>IFERROR(VLOOKUP(BE259,'Начисление очков 2024'!$G$4:$H$69,2,FALSE),0)</f>
        <v>0</v>
      </c>
      <c r="BG259" s="6" t="s">
        <v>572</v>
      </c>
      <c r="BH259" s="28">
        <f>IFERROR(VLOOKUP(BG259,'Начисление очков 2024'!$Q$4:$R$69,2,FALSE),0)</f>
        <v>0</v>
      </c>
      <c r="BI259" s="32" t="s">
        <v>572</v>
      </c>
      <c r="BJ259" s="31">
        <f>IFERROR(VLOOKUP(BI259,'Начисление очков 2024'!$AA$4:$AB$69,2,FALSE),0)</f>
        <v>0</v>
      </c>
      <c r="BK259" s="6" t="s">
        <v>572</v>
      </c>
      <c r="BL259" s="28">
        <f>IFERROR(VLOOKUP(BK259,'Начисление очков 2023'!$V$4:$W$69,2,FALSE),0)</f>
        <v>0</v>
      </c>
      <c r="BM259" s="32" t="s">
        <v>572</v>
      </c>
      <c r="BN259" s="31">
        <f>ROUND(IFERROR(VLOOKUP(BM259,'Начисление очков 2023'!$L$4:$M$69,2,FALSE),0)/4,0)</f>
        <v>0</v>
      </c>
      <c r="BO259" s="6">
        <v>32</v>
      </c>
      <c r="BP259" s="28">
        <f>IFERROR(VLOOKUP(BO259,'Начисление очков 2023'!$AA$4:$AB$69,2,FALSE),0)</f>
        <v>2</v>
      </c>
      <c r="BQ259" s="32" t="s">
        <v>572</v>
      </c>
      <c r="BR259" s="31">
        <f>ROUND(IFERROR(VLOOKUP(BQ259,'Начисление очков 2023'!$L$4:$M$69,2,FALSE),0)/4,0)</f>
        <v>0</v>
      </c>
      <c r="BS259" s="6" t="s">
        <v>572</v>
      </c>
      <c r="BT259" s="28">
        <f>IFERROR(VLOOKUP(BS259,'Начисление очков 2023'!$AA$4:$AB$69,2,FALSE),0)</f>
        <v>0</v>
      </c>
      <c r="BU259" s="32" t="s">
        <v>572</v>
      </c>
      <c r="BV259" s="31">
        <f>IFERROR(VLOOKUP(BU259,'Начисление очков 2023'!$L$4:$M$69,2,FALSE),0)</f>
        <v>0</v>
      </c>
      <c r="BW259" s="6" t="s">
        <v>572</v>
      </c>
      <c r="BX259" s="28">
        <f>IFERROR(VLOOKUP(BW259,'Начисление очков 2023'!$AA$4:$AB$69,2,FALSE),0)</f>
        <v>0</v>
      </c>
      <c r="BY259" s="32">
        <v>20</v>
      </c>
      <c r="BZ259" s="31">
        <f>IFERROR(VLOOKUP(BY259,'Начисление очков 2023'!$AF$4:$AG$69,2,FALSE),0)</f>
        <v>2</v>
      </c>
      <c r="CA259" s="6" t="s">
        <v>572</v>
      </c>
      <c r="CB259" s="28">
        <f>IFERROR(VLOOKUP(CA259,'Начисление очков 2023'!$V$4:$W$69,2,FALSE),0)</f>
        <v>0</v>
      </c>
      <c r="CC259" s="32" t="s">
        <v>572</v>
      </c>
      <c r="CD259" s="31">
        <f>IFERROR(VLOOKUP(CC259,'Начисление очков 2023'!$AA$4:$AB$69,2,FALSE),0)</f>
        <v>0</v>
      </c>
      <c r="CE259" s="47"/>
      <c r="CF259" s="46"/>
      <c r="CG259" s="32" t="s">
        <v>572</v>
      </c>
      <c r="CH259" s="31">
        <f>IFERROR(VLOOKUP(CG259,'Начисление очков 2023'!$AA$4:$AB$69,2,FALSE),0)</f>
        <v>0</v>
      </c>
      <c r="CI259" s="6" t="s">
        <v>572</v>
      </c>
      <c r="CJ259" s="28">
        <f>IFERROR(VLOOKUP(CI259,'Начисление очков 2023_1'!$B$4:$C$117,2,FALSE),0)</f>
        <v>0</v>
      </c>
      <c r="CK259" s="32" t="s">
        <v>572</v>
      </c>
      <c r="CL259" s="31">
        <f>IFERROR(VLOOKUP(CK259,'Начисление очков 2023'!$V$4:$W$69,2,FALSE),0)</f>
        <v>0</v>
      </c>
      <c r="CM259" s="6" t="s">
        <v>572</v>
      </c>
      <c r="CN259" s="28">
        <f>IFERROR(VLOOKUP(CM259,'Начисление очков 2023'!$AF$4:$AG$69,2,FALSE),0)</f>
        <v>0</v>
      </c>
      <c r="CO259" s="32" t="s">
        <v>572</v>
      </c>
      <c r="CP259" s="31">
        <f>IFERROR(VLOOKUP(CO259,'Начисление очков 2023'!$G$4:$H$69,2,FALSE),0)</f>
        <v>0</v>
      </c>
      <c r="CQ259" s="6" t="s">
        <v>572</v>
      </c>
      <c r="CR259" s="28">
        <f>IFERROR(VLOOKUP(CQ259,'Начисление очков 2023'!$AA$4:$AB$69,2,FALSE),0)</f>
        <v>0</v>
      </c>
      <c r="CS259" s="32" t="s">
        <v>572</v>
      </c>
      <c r="CT259" s="31">
        <f>IFERROR(VLOOKUP(CS259,'Начисление очков 2023'!$Q$4:$R$69,2,FALSE),0)</f>
        <v>0</v>
      </c>
      <c r="CU259" s="6">
        <v>20</v>
      </c>
      <c r="CV259" s="28">
        <f>IFERROR(VLOOKUP(CU259,'Начисление очков 2023'!$AF$4:$AG$69,2,FALSE),0)</f>
        <v>2</v>
      </c>
      <c r="CW259" s="32" t="s">
        <v>572</v>
      </c>
      <c r="CX259" s="31">
        <f>IFERROR(VLOOKUP(CW259,'Начисление очков 2023'!$AA$4:$AB$69,2,FALSE),0)</f>
        <v>0</v>
      </c>
      <c r="CY259" s="6" t="s">
        <v>572</v>
      </c>
      <c r="CZ259" s="28">
        <f>IFERROR(VLOOKUP(CY259,'Начисление очков 2023'!$AA$4:$AB$69,2,FALSE),0)</f>
        <v>0</v>
      </c>
      <c r="DA259" s="32" t="s">
        <v>572</v>
      </c>
      <c r="DB259" s="31">
        <f>IFERROR(VLOOKUP(DA259,'Начисление очков 2023'!$L$4:$M$69,2,FALSE),0)</f>
        <v>0</v>
      </c>
      <c r="DC259" s="6" t="s">
        <v>572</v>
      </c>
      <c r="DD259" s="28">
        <f>IFERROR(VLOOKUP(DC259,'Начисление очков 2023'!$L$4:$M$69,2,FALSE),0)</f>
        <v>0</v>
      </c>
      <c r="DE259" s="32" t="s">
        <v>572</v>
      </c>
      <c r="DF259" s="31">
        <f>IFERROR(VLOOKUP(DE259,'Начисление очков 2023'!$G$4:$H$69,2,FALSE),0)</f>
        <v>0</v>
      </c>
      <c r="DG259" s="6" t="s">
        <v>572</v>
      </c>
      <c r="DH259" s="28">
        <f>IFERROR(VLOOKUP(DG259,'Начисление очков 2023'!$AA$4:$AB$69,2,FALSE),0)</f>
        <v>0</v>
      </c>
      <c r="DI259" s="32">
        <v>16</v>
      </c>
      <c r="DJ259" s="31">
        <f>IFERROR(VLOOKUP(DI259,'Начисление очков 2023'!$AF$4:$AG$69,2,FALSE),0)</f>
        <v>4</v>
      </c>
      <c r="DK259" s="6" t="s">
        <v>572</v>
      </c>
      <c r="DL259" s="28">
        <f>IFERROR(VLOOKUP(DK259,'Начисление очков 2023'!$V$4:$W$69,2,FALSE),0)</f>
        <v>0</v>
      </c>
      <c r="DM259" s="32" t="s">
        <v>572</v>
      </c>
      <c r="DN259" s="31">
        <f>IFERROR(VLOOKUP(DM259,'Начисление очков 2023'!$Q$4:$R$69,2,FALSE),0)</f>
        <v>0</v>
      </c>
      <c r="DO259" s="6" t="s">
        <v>572</v>
      </c>
      <c r="DP259" s="28">
        <f>IFERROR(VLOOKUP(DO259,'Начисление очков 2023'!$AA$4:$AB$69,2,FALSE),0)</f>
        <v>0</v>
      </c>
      <c r="DQ259" s="32">
        <v>24</v>
      </c>
      <c r="DR259" s="31">
        <f>IFERROR(VLOOKUP(DQ259,'Начисление очков 2023'!$AA$4:$AB$69,2,FALSE),0)</f>
        <v>3</v>
      </c>
      <c r="DS259" s="6" t="s">
        <v>572</v>
      </c>
      <c r="DT259" s="28">
        <f>IFERROR(VLOOKUP(DS259,'Начисление очков 2023'!$AA$4:$AB$69,2,FALSE),0)</f>
        <v>0</v>
      </c>
      <c r="DU259" s="32" t="s">
        <v>572</v>
      </c>
      <c r="DV259" s="31">
        <f>IFERROR(VLOOKUP(DU259,'Начисление очков 2023'!$AF$4:$AG$69,2,FALSE),0)</f>
        <v>0</v>
      </c>
      <c r="DW259" s="6" t="s">
        <v>572</v>
      </c>
      <c r="DX259" s="28">
        <f>IFERROR(VLOOKUP(DW259,'Начисление очков 2023'!$AA$4:$AB$69,2,FALSE),0)</f>
        <v>0</v>
      </c>
      <c r="DY259" s="32" t="s">
        <v>572</v>
      </c>
      <c r="DZ259" s="31">
        <f>IFERROR(VLOOKUP(DY259,'Начисление очков 2023'!$B$4:$C$69,2,FALSE),0)</f>
        <v>0</v>
      </c>
      <c r="EA259" s="6" t="s">
        <v>572</v>
      </c>
      <c r="EB259" s="28">
        <f>IFERROR(VLOOKUP(EA259,'Начисление очков 2023'!$AA$4:$AB$69,2,FALSE),0)</f>
        <v>0</v>
      </c>
      <c r="EC259" s="32" t="s">
        <v>572</v>
      </c>
      <c r="ED259" s="31">
        <f>IFERROR(VLOOKUP(EC259,'Начисление очков 2023'!$V$4:$W$69,2,FALSE),0)</f>
        <v>0</v>
      </c>
      <c r="EE259" s="6">
        <v>32</v>
      </c>
      <c r="EF259" s="28">
        <f>IFERROR(VLOOKUP(EE259,'Начисление очков 2023'!$AA$4:$AB$69,2,FALSE),0)</f>
        <v>2</v>
      </c>
      <c r="EG259" s="32" t="s">
        <v>572</v>
      </c>
      <c r="EH259" s="31">
        <f>IFERROR(VLOOKUP(EG259,'Начисление очков 2023'!$AA$4:$AB$69,2,FALSE),0)</f>
        <v>0</v>
      </c>
      <c r="EI259" s="6" t="s">
        <v>572</v>
      </c>
      <c r="EJ259" s="28">
        <f>IFERROR(VLOOKUP(EI259,'Начисление очков 2023'!$G$4:$H$69,2,FALSE),0)</f>
        <v>0</v>
      </c>
      <c r="EK259" s="32" t="s">
        <v>572</v>
      </c>
      <c r="EL259" s="31">
        <f>IFERROR(VLOOKUP(EK259,'Начисление очков 2023'!$V$4:$W$69,2,FALSE),0)</f>
        <v>0</v>
      </c>
      <c r="EM259" s="6" t="s">
        <v>572</v>
      </c>
      <c r="EN259" s="28">
        <f>IFERROR(VLOOKUP(EM259,'Начисление очков 2023'!$B$4:$C$101,2,FALSE),0)</f>
        <v>0</v>
      </c>
      <c r="EO259" s="32" t="s">
        <v>572</v>
      </c>
      <c r="EP259" s="31">
        <f>IFERROR(VLOOKUP(EO259,'Начисление очков 2023'!$AA$4:$AB$69,2,FALSE),0)</f>
        <v>0</v>
      </c>
      <c r="EQ259" s="6" t="s">
        <v>572</v>
      </c>
      <c r="ER259" s="28">
        <f>IFERROR(VLOOKUP(EQ259,'Начисление очков 2023'!$AF$4:$AG$69,2,FALSE),0)</f>
        <v>0</v>
      </c>
      <c r="ES259" s="32" t="s">
        <v>572</v>
      </c>
      <c r="ET259" s="31">
        <f>IFERROR(VLOOKUP(ES259,'Начисление очков 2023'!$B$4:$C$101,2,FALSE),0)</f>
        <v>0</v>
      </c>
      <c r="EU259" s="6" t="s">
        <v>572</v>
      </c>
      <c r="EV259" s="28">
        <f>IFERROR(VLOOKUP(EU259,'Начисление очков 2023'!$G$4:$H$69,2,FALSE),0)</f>
        <v>0</v>
      </c>
      <c r="EW259" s="32" t="s">
        <v>572</v>
      </c>
      <c r="EX259" s="31">
        <f>IFERROR(VLOOKUP(EW259,'Начисление очков 2023'!$AA$4:$AB$69,2,FALSE),0)</f>
        <v>0</v>
      </c>
      <c r="EY259" s="6"/>
      <c r="EZ259" s="28">
        <f>IFERROR(VLOOKUP(EY259,'Начисление очков 2023'!$AA$4:$AB$69,2,FALSE),0)</f>
        <v>0</v>
      </c>
      <c r="FA259" s="32" t="s">
        <v>572</v>
      </c>
      <c r="FB259" s="31">
        <f>IFERROR(VLOOKUP(FA259,'Начисление очков 2023'!$L$4:$M$69,2,FALSE),0)</f>
        <v>0</v>
      </c>
      <c r="FC259" s="6" t="s">
        <v>572</v>
      </c>
      <c r="FD259" s="28">
        <f>IFERROR(VLOOKUP(FC259,'Начисление очков 2023'!$AF$4:$AG$69,2,FALSE),0)</f>
        <v>0</v>
      </c>
      <c r="FE259" s="32" t="s">
        <v>572</v>
      </c>
      <c r="FF259" s="31">
        <f>IFERROR(VLOOKUP(FE259,'Начисление очков 2023'!$AA$4:$AB$69,2,FALSE),0)</f>
        <v>0</v>
      </c>
      <c r="FG259" s="6" t="s">
        <v>572</v>
      </c>
      <c r="FH259" s="28">
        <f>IFERROR(VLOOKUP(FG259,'Начисление очков 2023'!$G$4:$H$69,2,FALSE),0)</f>
        <v>0</v>
      </c>
      <c r="FI259" s="32" t="s">
        <v>572</v>
      </c>
      <c r="FJ259" s="31">
        <f>IFERROR(VLOOKUP(FI259,'Начисление очков 2023'!$AA$4:$AB$69,2,FALSE),0)</f>
        <v>0</v>
      </c>
      <c r="FK259" s="6" t="s">
        <v>572</v>
      </c>
      <c r="FL259" s="28">
        <f>IFERROR(VLOOKUP(FK259,'Начисление очков 2023'!$AA$4:$AB$69,2,FALSE),0)</f>
        <v>0</v>
      </c>
      <c r="FM259" s="32" t="s">
        <v>572</v>
      </c>
      <c r="FN259" s="31">
        <f>IFERROR(VLOOKUP(FM259,'Начисление очков 2023'!$AA$4:$AB$69,2,FALSE),0)</f>
        <v>0</v>
      </c>
      <c r="FO259" s="6" t="s">
        <v>572</v>
      </c>
      <c r="FP259" s="28">
        <f>IFERROR(VLOOKUP(FO259,'Начисление очков 2023'!$AF$4:$AG$69,2,FALSE),0)</f>
        <v>0</v>
      </c>
      <c r="FQ259" s="109">
        <v>251</v>
      </c>
      <c r="FR259" s="110">
        <v>1</v>
      </c>
      <c r="FS259" s="110"/>
      <c r="FT259" s="109">
        <v>3</v>
      </c>
      <c r="FU259" s="111"/>
      <c r="FV259" s="108">
        <v>15</v>
      </c>
      <c r="FW259" s="106">
        <v>0</v>
      </c>
      <c r="FX259" s="107" t="s">
        <v>563</v>
      </c>
      <c r="FY259" s="108">
        <v>15</v>
      </c>
      <c r="FZ259" s="127" t="s">
        <v>572</v>
      </c>
      <c r="GA259" s="121">
        <f>IFERROR(VLOOKUP(FZ259,'Начисление очков 2023'!$AA$4:$AB$69,2,FALSE),0)</f>
        <v>0</v>
      </c>
    </row>
    <row r="260" spans="1:183" ht="15.95" customHeight="1" x14ac:dyDescent="0.25">
      <c r="A260" s="1"/>
      <c r="B260" s="6" t="str">
        <f>IFERROR(INDEX('Ласт турнир'!$A$1:$A$96,MATCH($D260,'Ласт турнир'!$B$1:$B$96,0)),"")</f>
        <v/>
      </c>
      <c r="C260" s="1"/>
      <c r="D260" s="39" t="s">
        <v>72</v>
      </c>
      <c r="E260" s="40">
        <f>E259+1</f>
        <v>251</v>
      </c>
      <c r="F260" s="59">
        <f>IF(FQ260=0," ",IF(FQ260-E260=0," ",FQ260-E260))</f>
        <v>1</v>
      </c>
      <c r="G260" s="44"/>
      <c r="H260" s="54">
        <v>3.5</v>
      </c>
      <c r="I260" s="134"/>
      <c r="J260" s="139">
        <f>AB260+AP260+BB260+BN260+BR260+SUMPRODUCT(LARGE((T260,V260,X260,Z260,AD260,AF260,AH260,AJ260,AL260,AN260,AR260,AT260,AV260,AX260,AZ260,BD260,BF260,BH260,BJ260,BL260,BP260,BT260,BV260,BX260,BZ260,CB260,CD260,CF260,CH260,CJ260,CL260,CN260,CP260,CR260,CT260,CV260,CX260,CZ260,DB260,DD260,DF260,DH260,DJ260,DL260,DN260,DP260,DR260,DT260,DV260,DX260,DZ260,EB260,ED260,EF260,EH260,EJ260,EL260,EN260,EP260,ER260,ET260,EV260,EX260,EZ260,FB260,FD260,FF260,FH260,FJ260,FL260,FN260,FP260),{1,2,3,4,5,6,7,8}))</f>
        <v>14</v>
      </c>
      <c r="K260" s="135">
        <f>J260-FV260</f>
        <v>0</v>
      </c>
      <c r="L260" s="140" t="str">
        <f>IF(SUMIF(S260:FP260,"&lt;0")&lt;&gt;0,SUMIF(S260:FP260,"&lt;0")*(-1)," ")</f>
        <v xml:space="preserve"> </v>
      </c>
      <c r="M260" s="141">
        <f>T260+V260+X260+Z260+AB260+AD260+AF260+AH260+AJ260+AL260+AN260+AP260+AR260+AT260+AV260+AX260+AZ260+BB260+BD260+BF260+BH260+BJ260+BL260+BN260+BP260+BR260+BT260+BV260+BX260+BZ260+CB260+CD260+CF260+CH260+CJ260+CL260+CN260+CP260+CR260+CT260+CV260+CX260+CZ260+DB260+DD260+DF260+DH260+DJ260+DL260+DN260+DP260+DR260+DT260+DV260+DX260+DZ260+EB260+ED260+EF260+EH260+EJ260+EL260+EN260+EP260+ER260+ET260+EV260+EX260+EZ260+FB260+FD260+FF260+FH260+FJ260+FL260+FN260+FP260</f>
        <v>14</v>
      </c>
      <c r="N260" s="135">
        <f>M260-FY260</f>
        <v>0</v>
      </c>
      <c r="O260" s="136">
        <f>ROUNDUP(COUNTIF(S260:FP260,"&gt; 0")/2,0)</f>
        <v>1</v>
      </c>
      <c r="P260" s="142">
        <f>IF(O260=0,"-",IF(O260-R260&gt;8,J260/(8+R260),J260/O260))</f>
        <v>14</v>
      </c>
      <c r="Q260" s="145">
        <f>IF(OR(M260=0,O260=0),"-",M260/O260)</f>
        <v>14</v>
      </c>
      <c r="R260" s="150">
        <f>+IF(AA260="",0,1)+IF(AO260="",0,1)++IF(BA260="",0,1)+IF(BM260="",0,1)+IF(BQ260="",0,1)</f>
        <v>0</v>
      </c>
      <c r="S260" s="6" t="s">
        <v>572</v>
      </c>
      <c r="T260" s="28">
        <f>IFERROR(VLOOKUP(S260,'Начисление очков 2024'!$AA$4:$AB$69,2,FALSE),0)</f>
        <v>0</v>
      </c>
      <c r="U260" s="32" t="s">
        <v>572</v>
      </c>
      <c r="V260" s="31">
        <f>IFERROR(VLOOKUP(U260,'Начисление очков 2024'!$AA$4:$AB$69,2,FALSE),0)</f>
        <v>0</v>
      </c>
      <c r="W260" s="6" t="s">
        <v>572</v>
      </c>
      <c r="X260" s="28">
        <f>IFERROR(VLOOKUP(W260,'Начисление очков 2024'!$L$4:$M$69,2,FALSE),0)</f>
        <v>0</v>
      </c>
      <c r="Y260" s="32" t="s">
        <v>572</v>
      </c>
      <c r="Z260" s="31">
        <f>IFERROR(VLOOKUP(Y260,'Начисление очков 2024'!$AA$4:$AB$69,2,FALSE),0)</f>
        <v>0</v>
      </c>
      <c r="AA260" s="6" t="s">
        <v>572</v>
      </c>
      <c r="AB260" s="28">
        <f>ROUND(IFERROR(VLOOKUP(AA260,'Начисление очков 2024'!$L$4:$M$69,2,FALSE),0)/4,0)</f>
        <v>0</v>
      </c>
      <c r="AC260" s="32" t="s">
        <v>572</v>
      </c>
      <c r="AD260" s="31">
        <f>IFERROR(VLOOKUP(AC260,'Начисление очков 2024'!$AA$4:$AB$69,2,FALSE),0)</f>
        <v>0</v>
      </c>
      <c r="AE260" s="6" t="s">
        <v>572</v>
      </c>
      <c r="AF260" s="28">
        <f>IFERROR(VLOOKUP(AE260,'Начисление очков 2024'!$AA$4:$AB$69,2,FALSE),0)</f>
        <v>0</v>
      </c>
      <c r="AG260" s="32" t="s">
        <v>572</v>
      </c>
      <c r="AH260" s="31">
        <f>IFERROR(VLOOKUP(AG260,'Начисление очков 2024'!$Q$4:$R$69,2,FALSE),0)</f>
        <v>0</v>
      </c>
      <c r="AI260" s="6" t="s">
        <v>572</v>
      </c>
      <c r="AJ260" s="28">
        <f>IFERROR(VLOOKUP(AI260,'Начисление очков 2024'!$AA$4:$AB$69,2,FALSE),0)</f>
        <v>0</v>
      </c>
      <c r="AK260" s="32" t="s">
        <v>572</v>
      </c>
      <c r="AL260" s="31">
        <f>IFERROR(VLOOKUP(AK260,'Начисление очков 2024'!$AA$4:$AB$69,2,FALSE),0)</f>
        <v>0</v>
      </c>
      <c r="AM260" s="6" t="s">
        <v>572</v>
      </c>
      <c r="AN260" s="28">
        <f>IFERROR(VLOOKUP(AM260,'Начисление очков 2023'!$AF$4:$AG$69,2,FALSE),0)</f>
        <v>0</v>
      </c>
      <c r="AO260" s="32" t="s">
        <v>572</v>
      </c>
      <c r="AP260" s="31">
        <f>ROUND(IFERROR(VLOOKUP(AO260,'Начисление очков 2024'!$G$4:$H$69,2,FALSE),0)/4,0)</f>
        <v>0</v>
      </c>
      <c r="AQ260" s="6" t="s">
        <v>572</v>
      </c>
      <c r="AR260" s="28">
        <f>IFERROR(VLOOKUP(AQ260,'Начисление очков 2024'!$AA$4:$AB$69,2,FALSE),0)</f>
        <v>0</v>
      </c>
      <c r="AS260" s="32" t="s">
        <v>572</v>
      </c>
      <c r="AT260" s="31">
        <f>IFERROR(VLOOKUP(AS260,'Начисление очков 2024'!$G$4:$H$69,2,FALSE),0)</f>
        <v>0</v>
      </c>
      <c r="AU260" s="6" t="s">
        <v>572</v>
      </c>
      <c r="AV260" s="28">
        <f>IFERROR(VLOOKUP(AU260,'Начисление очков 2023'!$V$4:$W$69,2,FALSE),0)</f>
        <v>0</v>
      </c>
      <c r="AW260" s="32" t="s">
        <v>572</v>
      </c>
      <c r="AX260" s="31">
        <f>IFERROR(VLOOKUP(AW260,'Начисление очков 2024'!$Q$4:$R$69,2,FALSE),0)</f>
        <v>0</v>
      </c>
      <c r="AY260" s="6" t="s">
        <v>572</v>
      </c>
      <c r="AZ260" s="28">
        <f>IFERROR(VLOOKUP(AY260,'Начисление очков 2024'!$AA$4:$AB$69,2,FALSE),0)</f>
        <v>0</v>
      </c>
      <c r="BA260" s="32" t="s">
        <v>572</v>
      </c>
      <c r="BB260" s="31">
        <f>ROUND(IFERROR(VLOOKUP(BA260,'Начисление очков 2024'!$G$4:$H$69,2,FALSE),0)/4,0)</f>
        <v>0</v>
      </c>
      <c r="BC260" s="6" t="s">
        <v>572</v>
      </c>
      <c r="BD260" s="28">
        <f>IFERROR(VLOOKUP(BC260,'Начисление очков 2023'!$AA$4:$AB$69,2,FALSE),0)</f>
        <v>0</v>
      </c>
      <c r="BE260" s="32" t="s">
        <v>572</v>
      </c>
      <c r="BF260" s="31">
        <f>IFERROR(VLOOKUP(BE260,'Начисление очков 2024'!$G$4:$H$69,2,FALSE),0)</f>
        <v>0</v>
      </c>
      <c r="BG260" s="6" t="s">
        <v>572</v>
      </c>
      <c r="BH260" s="28">
        <f>IFERROR(VLOOKUP(BG260,'Начисление очков 2024'!$Q$4:$R$69,2,FALSE),0)</f>
        <v>0</v>
      </c>
      <c r="BI260" s="32" t="s">
        <v>572</v>
      </c>
      <c r="BJ260" s="31">
        <f>IFERROR(VLOOKUP(BI260,'Начисление очков 2024'!$AA$4:$AB$69,2,FALSE),0)</f>
        <v>0</v>
      </c>
      <c r="BK260" s="6" t="s">
        <v>572</v>
      </c>
      <c r="BL260" s="28">
        <f>IFERROR(VLOOKUP(BK260,'Начисление очков 2023'!$V$4:$W$69,2,FALSE),0)</f>
        <v>0</v>
      </c>
      <c r="BM260" s="32" t="s">
        <v>572</v>
      </c>
      <c r="BN260" s="31">
        <f>ROUND(IFERROR(VLOOKUP(BM260,'Начисление очков 2023'!$L$4:$M$69,2,FALSE),0)/4,0)</f>
        <v>0</v>
      </c>
      <c r="BO260" s="6" t="s">
        <v>572</v>
      </c>
      <c r="BP260" s="28">
        <f>IFERROR(VLOOKUP(BO260,'Начисление очков 2023'!$AA$4:$AB$69,2,FALSE),0)</f>
        <v>0</v>
      </c>
      <c r="BQ260" s="32" t="s">
        <v>572</v>
      </c>
      <c r="BR260" s="31">
        <f>ROUND(IFERROR(VLOOKUP(BQ260,'Начисление очков 2023'!$L$4:$M$69,2,FALSE),0)/4,0)</f>
        <v>0</v>
      </c>
      <c r="BS260" s="6" t="s">
        <v>572</v>
      </c>
      <c r="BT260" s="28">
        <f>IFERROR(VLOOKUP(BS260,'Начисление очков 2023'!$AA$4:$AB$69,2,FALSE),0)</f>
        <v>0</v>
      </c>
      <c r="BU260" s="32" t="s">
        <v>572</v>
      </c>
      <c r="BV260" s="31">
        <f>IFERROR(VLOOKUP(BU260,'Начисление очков 2023'!$L$4:$M$69,2,FALSE),0)</f>
        <v>0</v>
      </c>
      <c r="BW260" s="6" t="s">
        <v>572</v>
      </c>
      <c r="BX260" s="28">
        <f>IFERROR(VLOOKUP(BW260,'Начисление очков 2023'!$AA$4:$AB$69,2,FALSE),0)</f>
        <v>0</v>
      </c>
      <c r="BY260" s="32" t="s">
        <v>572</v>
      </c>
      <c r="BZ260" s="31">
        <f>IFERROR(VLOOKUP(BY260,'Начисление очков 2023'!$AF$4:$AG$69,2,FALSE),0)</f>
        <v>0</v>
      </c>
      <c r="CA260" s="6" t="s">
        <v>572</v>
      </c>
      <c r="CB260" s="28">
        <f>IFERROR(VLOOKUP(CA260,'Начисление очков 2023'!$V$4:$W$69,2,FALSE),0)</f>
        <v>0</v>
      </c>
      <c r="CC260" s="32" t="s">
        <v>572</v>
      </c>
      <c r="CD260" s="31">
        <f>IFERROR(VLOOKUP(CC260,'Начисление очков 2023'!$AA$4:$AB$69,2,FALSE),0)</f>
        <v>0</v>
      </c>
      <c r="CE260" s="47"/>
      <c r="CF260" s="46"/>
      <c r="CG260" s="32" t="s">
        <v>572</v>
      </c>
      <c r="CH260" s="31">
        <f>IFERROR(VLOOKUP(CG260,'Начисление очков 2023'!$AA$4:$AB$69,2,FALSE),0)</f>
        <v>0</v>
      </c>
      <c r="CI260" s="6">
        <v>60</v>
      </c>
      <c r="CJ260" s="28">
        <f>IFERROR(VLOOKUP(CI260,'Начисление очков 2023_1'!$B$4:$C$117,2,FALSE),0)</f>
        <v>14</v>
      </c>
      <c r="CK260" s="32" t="s">
        <v>572</v>
      </c>
      <c r="CL260" s="31">
        <f>IFERROR(VLOOKUP(CK260,'Начисление очков 2023'!$V$4:$W$69,2,FALSE),0)</f>
        <v>0</v>
      </c>
      <c r="CM260" s="6" t="s">
        <v>572</v>
      </c>
      <c r="CN260" s="28">
        <f>IFERROR(VLOOKUP(CM260,'Начисление очков 2023'!$AF$4:$AG$69,2,FALSE),0)</f>
        <v>0</v>
      </c>
      <c r="CO260" s="32" t="s">
        <v>572</v>
      </c>
      <c r="CP260" s="31">
        <f>IFERROR(VLOOKUP(CO260,'Начисление очков 2023'!$G$4:$H$69,2,FALSE),0)</f>
        <v>0</v>
      </c>
      <c r="CQ260" s="6" t="s">
        <v>572</v>
      </c>
      <c r="CR260" s="28">
        <f>IFERROR(VLOOKUP(CQ260,'Начисление очков 2023'!$AA$4:$AB$69,2,FALSE),0)</f>
        <v>0</v>
      </c>
      <c r="CS260" s="32" t="s">
        <v>572</v>
      </c>
      <c r="CT260" s="31">
        <f>IFERROR(VLOOKUP(CS260,'Начисление очков 2023'!$Q$4:$R$69,2,FALSE),0)</f>
        <v>0</v>
      </c>
      <c r="CU260" s="6" t="s">
        <v>572</v>
      </c>
      <c r="CV260" s="28">
        <f>IFERROR(VLOOKUP(CU260,'Начисление очков 2023'!$AF$4:$AG$69,2,FALSE),0)</f>
        <v>0</v>
      </c>
      <c r="CW260" s="32" t="s">
        <v>572</v>
      </c>
      <c r="CX260" s="31">
        <f>IFERROR(VLOOKUP(CW260,'Начисление очков 2023'!$AA$4:$AB$69,2,FALSE),0)</f>
        <v>0</v>
      </c>
      <c r="CY260" s="6" t="s">
        <v>572</v>
      </c>
      <c r="CZ260" s="28">
        <f>IFERROR(VLOOKUP(CY260,'Начисление очков 2023'!$AA$4:$AB$69,2,FALSE),0)</f>
        <v>0</v>
      </c>
      <c r="DA260" s="32" t="s">
        <v>572</v>
      </c>
      <c r="DB260" s="31">
        <f>IFERROR(VLOOKUP(DA260,'Начисление очков 2023'!$L$4:$M$69,2,FALSE),0)</f>
        <v>0</v>
      </c>
      <c r="DC260" s="6" t="s">
        <v>572</v>
      </c>
      <c r="DD260" s="28">
        <f>IFERROR(VLOOKUP(DC260,'Начисление очков 2023'!$L$4:$M$69,2,FALSE),0)</f>
        <v>0</v>
      </c>
      <c r="DE260" s="32" t="s">
        <v>572</v>
      </c>
      <c r="DF260" s="31">
        <f>IFERROR(VLOOKUP(DE260,'Начисление очков 2023'!$G$4:$H$69,2,FALSE),0)</f>
        <v>0</v>
      </c>
      <c r="DG260" s="6" t="s">
        <v>572</v>
      </c>
      <c r="DH260" s="28">
        <f>IFERROR(VLOOKUP(DG260,'Начисление очков 2023'!$AA$4:$AB$69,2,FALSE),0)</f>
        <v>0</v>
      </c>
      <c r="DI260" s="32" t="s">
        <v>572</v>
      </c>
      <c r="DJ260" s="31">
        <f>IFERROR(VLOOKUP(DI260,'Начисление очков 2023'!$AF$4:$AG$69,2,FALSE),0)</f>
        <v>0</v>
      </c>
      <c r="DK260" s="6" t="s">
        <v>572</v>
      </c>
      <c r="DL260" s="28">
        <f>IFERROR(VLOOKUP(DK260,'Начисление очков 2023'!$V$4:$W$69,2,FALSE),0)</f>
        <v>0</v>
      </c>
      <c r="DM260" s="32" t="s">
        <v>572</v>
      </c>
      <c r="DN260" s="31">
        <f>IFERROR(VLOOKUP(DM260,'Начисление очков 2023'!$Q$4:$R$69,2,FALSE),0)</f>
        <v>0</v>
      </c>
      <c r="DO260" s="6" t="s">
        <v>572</v>
      </c>
      <c r="DP260" s="28">
        <f>IFERROR(VLOOKUP(DO260,'Начисление очков 2023'!$AA$4:$AB$69,2,FALSE),0)</f>
        <v>0</v>
      </c>
      <c r="DQ260" s="32" t="s">
        <v>572</v>
      </c>
      <c r="DR260" s="31">
        <f>IFERROR(VLOOKUP(DQ260,'Начисление очков 2023'!$AA$4:$AB$69,2,FALSE),0)</f>
        <v>0</v>
      </c>
      <c r="DS260" s="6"/>
      <c r="DT260" s="28">
        <f>IFERROR(VLOOKUP(DS260,'Начисление очков 2023'!$AA$4:$AB$69,2,FALSE),0)</f>
        <v>0</v>
      </c>
      <c r="DU260" s="32" t="s">
        <v>572</v>
      </c>
      <c r="DV260" s="31">
        <f>IFERROR(VLOOKUP(DU260,'Начисление очков 2023'!$AF$4:$AG$69,2,FALSE),0)</f>
        <v>0</v>
      </c>
      <c r="DW260" s="6"/>
      <c r="DX260" s="28">
        <f>IFERROR(VLOOKUP(DW260,'Начисление очков 2023'!$AA$4:$AB$69,2,FALSE),0)</f>
        <v>0</v>
      </c>
      <c r="DY260" s="32"/>
      <c r="DZ260" s="31">
        <f>IFERROR(VLOOKUP(DY260,'Начисление очков 2023'!$B$4:$C$69,2,FALSE),0)</f>
        <v>0</v>
      </c>
      <c r="EA260" s="6"/>
      <c r="EB260" s="28">
        <f>IFERROR(VLOOKUP(EA260,'Начисление очков 2023'!$AA$4:$AB$69,2,FALSE),0)</f>
        <v>0</v>
      </c>
      <c r="EC260" s="32"/>
      <c r="ED260" s="31">
        <f>IFERROR(VLOOKUP(EC260,'Начисление очков 2023'!$V$4:$W$69,2,FALSE),0)</f>
        <v>0</v>
      </c>
      <c r="EE260" s="6"/>
      <c r="EF260" s="28">
        <f>IFERROR(VLOOKUP(EE260,'Начисление очков 2023'!$AA$4:$AB$69,2,FALSE),0)</f>
        <v>0</v>
      </c>
      <c r="EG260" s="32"/>
      <c r="EH260" s="31">
        <f>IFERROR(VLOOKUP(EG260,'Начисление очков 2023'!$AA$4:$AB$69,2,FALSE),0)</f>
        <v>0</v>
      </c>
      <c r="EI260" s="6"/>
      <c r="EJ260" s="28">
        <f>IFERROR(VLOOKUP(EI260,'Начисление очков 2023'!$G$4:$H$69,2,FALSE),0)</f>
        <v>0</v>
      </c>
      <c r="EK260" s="32"/>
      <c r="EL260" s="31">
        <f>IFERROR(VLOOKUP(EK260,'Начисление очков 2023'!$V$4:$W$69,2,FALSE),0)</f>
        <v>0</v>
      </c>
      <c r="EM260" s="6"/>
      <c r="EN260" s="28">
        <f>IFERROR(VLOOKUP(EM260,'Начисление очков 2023'!$B$4:$C$101,2,FALSE),0)</f>
        <v>0</v>
      </c>
      <c r="EO260" s="32"/>
      <c r="EP260" s="31">
        <f>IFERROR(VLOOKUP(EO260,'Начисление очков 2023'!$AA$4:$AB$69,2,FALSE),0)</f>
        <v>0</v>
      </c>
      <c r="EQ260" s="6"/>
      <c r="ER260" s="28">
        <f>IFERROR(VLOOKUP(EQ260,'Начисление очков 2023'!$AF$4:$AG$69,2,FALSE),0)</f>
        <v>0</v>
      </c>
      <c r="ES260" s="32"/>
      <c r="ET260" s="31">
        <f>IFERROR(VLOOKUP(ES260,'Начисление очков 2023'!$B$4:$C$101,2,FALSE),0)</f>
        <v>0</v>
      </c>
      <c r="EU260" s="6"/>
      <c r="EV260" s="28">
        <f>IFERROR(VLOOKUP(EU260,'Начисление очков 2023'!$G$4:$H$69,2,FALSE),0)</f>
        <v>0</v>
      </c>
      <c r="EW260" s="32"/>
      <c r="EX260" s="31">
        <f>IFERROR(VLOOKUP(EW260,'Начисление очков 2023'!$AF$4:$AG$69,2,FALSE),0)</f>
        <v>0</v>
      </c>
      <c r="EY260" s="6"/>
      <c r="EZ260" s="28">
        <f>IFERROR(VLOOKUP(EY260,'Начисление очков 2023'!$AA$4:$AB$69,2,FALSE),0)</f>
        <v>0</v>
      </c>
      <c r="FA260" s="32"/>
      <c r="FB260" s="31">
        <f>IFERROR(VLOOKUP(FA260,'Начисление очков 2023'!$L$4:$M$69,2,FALSE),0)</f>
        <v>0</v>
      </c>
      <c r="FC260" s="6"/>
      <c r="FD260" s="28">
        <f>IFERROR(VLOOKUP(FC260,'Начисление очков 2023'!$AF$4:$AG$69,2,FALSE),0)</f>
        <v>0</v>
      </c>
      <c r="FE260" s="32"/>
      <c r="FF260" s="31">
        <f>IFERROR(VLOOKUP(FE260,'Начисление очков 2023'!$AA$4:$AB$69,2,FALSE),0)</f>
        <v>0</v>
      </c>
      <c r="FG260" s="6"/>
      <c r="FH260" s="28">
        <f>IFERROR(VLOOKUP(FG260,'Начисление очков 2023'!$G$4:$H$69,2,FALSE),0)</f>
        <v>0</v>
      </c>
      <c r="FI260" s="32"/>
      <c r="FJ260" s="31">
        <f>IFERROR(VLOOKUP(FI260,'Начисление очков 2023'!$AA$4:$AB$69,2,FALSE),0)</f>
        <v>0</v>
      </c>
      <c r="FK260" s="6"/>
      <c r="FL260" s="28">
        <f>IFERROR(VLOOKUP(FK260,'Начисление очков 2023'!$AA$4:$AB$69,2,FALSE),0)</f>
        <v>0</v>
      </c>
      <c r="FM260" s="32"/>
      <c r="FN260" s="31">
        <f>IFERROR(VLOOKUP(FM260,'Начисление очков 2023'!$AA$4:$AB$69,2,FALSE),0)</f>
        <v>0</v>
      </c>
      <c r="FO260" s="6"/>
      <c r="FP260" s="28">
        <f>IFERROR(VLOOKUP(FO260,'Начисление очков 2023'!$AF$4:$AG$69,2,FALSE),0)</f>
        <v>0</v>
      </c>
      <c r="FQ260" s="109">
        <v>252</v>
      </c>
      <c r="FR260" s="110">
        <v>1</v>
      </c>
      <c r="FS260" s="110"/>
      <c r="FT260" s="109">
        <v>3.5</v>
      </c>
      <c r="FU260" s="111"/>
      <c r="FV260" s="108">
        <v>14</v>
      </c>
      <c r="FW260" s="106">
        <v>0</v>
      </c>
      <c r="FX260" s="107" t="s">
        <v>563</v>
      </c>
      <c r="FY260" s="108">
        <v>14</v>
      </c>
      <c r="FZ260" s="127"/>
      <c r="GA260" s="121">
        <f>IFERROR(VLOOKUP(FZ260,'Начисление очков 2023'!$AA$4:$AB$69,2,FALSE),0)</f>
        <v>0</v>
      </c>
    </row>
    <row r="261" spans="1:183" ht="15.95" customHeight="1" x14ac:dyDescent="0.25">
      <c r="A261" s="1"/>
      <c r="B261" s="6" t="str">
        <f>IFERROR(INDEX('Ласт турнир'!$A$1:$A$96,MATCH($D261,'Ласт турнир'!$B$1:$B$96,0)),"")</f>
        <v/>
      </c>
      <c r="C261" s="1"/>
      <c r="D261" s="39" t="s">
        <v>273</v>
      </c>
      <c r="E261" s="40">
        <f>E260+1</f>
        <v>252</v>
      </c>
      <c r="F261" s="59">
        <f>IF(FQ261=0," ",IF(FQ261-E261=0," ",FQ261-E261))</f>
        <v>1</v>
      </c>
      <c r="G261" s="44"/>
      <c r="H261" s="54">
        <v>4.5</v>
      </c>
      <c r="I261" s="134"/>
      <c r="J261" s="139">
        <f>AB261+AP261+BB261+BN261+BR261+SUMPRODUCT(LARGE((T261,V261,X261,Z261,AD261,AF261,AH261,AJ261,AL261,AN261,AR261,AT261,AV261,AX261,AZ261,BD261,BF261,BH261,BJ261,BL261,BP261,BT261,BV261,BX261,BZ261,CB261,CD261,CF261,CH261,CJ261,CL261,CN261,CP261,CR261,CT261,CV261,CX261,CZ261,DB261,DD261,DF261,DH261,DJ261,DL261,DN261,DP261,DR261,DT261,DV261,DX261,DZ261,EB261,ED261,EF261,EH261,EJ261,EL261,EN261,EP261,ER261,ET261,EV261,EX261,EZ261,FB261,FD261,FF261,FH261,FJ261,FL261,FN261,FP261),{1,2,3,4,5,6,7,8}))</f>
        <v>14</v>
      </c>
      <c r="K261" s="135">
        <f>J261-FV261</f>
        <v>0</v>
      </c>
      <c r="L261" s="140" t="str">
        <f>IF(SUMIF(S261:FP261,"&lt;0")&lt;&gt;0,SUMIF(S261:FP261,"&lt;0")*(-1)," ")</f>
        <v xml:space="preserve"> </v>
      </c>
      <c r="M261" s="141">
        <f>T261+V261+X261+Z261+AB261+AD261+AF261+AH261+AJ261+AL261+AN261+AP261+AR261+AT261+AV261+AX261+AZ261+BB261+BD261+BF261+BH261+BJ261+BL261+BN261+BP261+BR261+BT261+BV261+BX261+BZ261+CB261+CD261+CF261+CH261+CJ261+CL261+CN261+CP261+CR261+CT261+CV261+CX261+CZ261+DB261+DD261+DF261+DH261+DJ261+DL261+DN261+DP261+DR261+DT261+DV261+DX261+DZ261+EB261+ED261+EF261+EH261+EJ261+EL261+EN261+EP261+ER261+ET261+EV261+EX261+EZ261+FB261+FD261+FF261+FH261+FJ261+FL261+FN261+FP261</f>
        <v>14</v>
      </c>
      <c r="N261" s="135">
        <f>M261-FY261</f>
        <v>0</v>
      </c>
      <c r="O261" s="136">
        <f>ROUNDUP(COUNTIF(S261:FP261,"&gt; 0")/2,0)</f>
        <v>1</v>
      </c>
      <c r="P261" s="142">
        <f>IF(O261=0,"-",IF(O261-R261&gt;8,J261/(8+R261),J261/O261))</f>
        <v>14</v>
      </c>
      <c r="Q261" s="145">
        <f>IF(OR(M261=0,O261=0),"-",M261/O261)</f>
        <v>14</v>
      </c>
      <c r="R261" s="150">
        <f>+IF(AA261="",0,1)+IF(AO261="",0,1)++IF(BA261="",0,1)+IF(BM261="",0,1)+IF(BQ261="",0,1)</f>
        <v>1</v>
      </c>
      <c r="S261" s="6" t="s">
        <v>572</v>
      </c>
      <c r="T261" s="28">
        <f>IFERROR(VLOOKUP(S261,'Начисление очков 2024'!$AA$4:$AB$69,2,FALSE),0)</f>
        <v>0</v>
      </c>
      <c r="U261" s="32" t="s">
        <v>572</v>
      </c>
      <c r="V261" s="31">
        <f>IFERROR(VLOOKUP(U261,'Начисление очков 2024'!$AA$4:$AB$69,2,FALSE),0)</f>
        <v>0</v>
      </c>
      <c r="W261" s="6" t="s">
        <v>572</v>
      </c>
      <c r="X261" s="28">
        <f>IFERROR(VLOOKUP(W261,'Начисление очков 2024'!$L$4:$M$69,2,FALSE),0)</f>
        <v>0</v>
      </c>
      <c r="Y261" s="32" t="s">
        <v>572</v>
      </c>
      <c r="Z261" s="31">
        <f>IFERROR(VLOOKUP(Y261,'Начисление очков 2024'!$AA$4:$AB$69,2,FALSE),0)</f>
        <v>0</v>
      </c>
      <c r="AA261" s="6" t="s">
        <v>572</v>
      </c>
      <c r="AB261" s="28">
        <f>ROUND(IFERROR(VLOOKUP(AA261,'Начисление очков 2024'!$L$4:$M$69,2,FALSE),0)/4,0)</f>
        <v>0</v>
      </c>
      <c r="AC261" s="32" t="s">
        <v>572</v>
      </c>
      <c r="AD261" s="31">
        <f>IFERROR(VLOOKUP(AC261,'Начисление очков 2024'!$AA$4:$AB$69,2,FALSE),0)</f>
        <v>0</v>
      </c>
      <c r="AE261" s="6" t="s">
        <v>572</v>
      </c>
      <c r="AF261" s="28">
        <f>IFERROR(VLOOKUP(AE261,'Начисление очков 2024'!$AA$4:$AB$69,2,FALSE),0)</f>
        <v>0</v>
      </c>
      <c r="AG261" s="32" t="s">
        <v>572</v>
      </c>
      <c r="AH261" s="31">
        <f>IFERROR(VLOOKUP(AG261,'Начисление очков 2024'!$Q$4:$R$69,2,FALSE),0)</f>
        <v>0</v>
      </c>
      <c r="AI261" s="6" t="s">
        <v>572</v>
      </c>
      <c r="AJ261" s="28">
        <f>IFERROR(VLOOKUP(AI261,'Начисление очков 2024'!$AA$4:$AB$69,2,FALSE),0)</f>
        <v>0</v>
      </c>
      <c r="AK261" s="32" t="s">
        <v>572</v>
      </c>
      <c r="AL261" s="31">
        <f>IFERROR(VLOOKUP(AK261,'Начисление очков 2024'!$AA$4:$AB$69,2,FALSE),0)</f>
        <v>0</v>
      </c>
      <c r="AM261" s="6" t="s">
        <v>572</v>
      </c>
      <c r="AN261" s="28">
        <f>IFERROR(VLOOKUP(AM261,'Начисление очков 2023'!$AF$4:$AG$69,2,FALSE),0)</f>
        <v>0</v>
      </c>
      <c r="AO261" s="32" t="s">
        <v>572</v>
      </c>
      <c r="AP261" s="31">
        <f>ROUND(IFERROR(VLOOKUP(AO261,'Начисление очков 2024'!$G$4:$H$69,2,FALSE),0)/4,0)</f>
        <v>0</v>
      </c>
      <c r="AQ261" s="6" t="s">
        <v>572</v>
      </c>
      <c r="AR261" s="28">
        <f>IFERROR(VLOOKUP(AQ261,'Начисление очков 2024'!$AA$4:$AB$69,2,FALSE),0)</f>
        <v>0</v>
      </c>
      <c r="AS261" s="32" t="s">
        <v>572</v>
      </c>
      <c r="AT261" s="31">
        <f>IFERROR(VLOOKUP(AS261,'Начисление очков 2024'!$G$4:$H$69,2,FALSE),0)</f>
        <v>0</v>
      </c>
      <c r="AU261" s="6" t="s">
        <v>572</v>
      </c>
      <c r="AV261" s="28">
        <f>IFERROR(VLOOKUP(AU261,'Начисление очков 2023'!$V$4:$W$69,2,FALSE),0)</f>
        <v>0</v>
      </c>
      <c r="AW261" s="32" t="s">
        <v>572</v>
      </c>
      <c r="AX261" s="31">
        <f>IFERROR(VLOOKUP(AW261,'Начисление очков 2024'!$Q$4:$R$69,2,FALSE),0)</f>
        <v>0</v>
      </c>
      <c r="AY261" s="6" t="s">
        <v>572</v>
      </c>
      <c r="AZ261" s="28">
        <f>IFERROR(VLOOKUP(AY261,'Начисление очков 2024'!$AA$4:$AB$69,2,FALSE),0)</f>
        <v>0</v>
      </c>
      <c r="BA261" s="32">
        <v>16</v>
      </c>
      <c r="BB261" s="31">
        <f>ROUND(IFERROR(VLOOKUP(BA261,'Начисление очков 2024'!$G$4:$H$69,2,FALSE),0)/4,0)</f>
        <v>14</v>
      </c>
      <c r="BC261" s="6" t="s">
        <v>572</v>
      </c>
      <c r="BD261" s="28">
        <f>IFERROR(VLOOKUP(BC261,'Начисление очков 2023'!$AA$4:$AB$69,2,FALSE),0)</f>
        <v>0</v>
      </c>
      <c r="BE261" s="32" t="s">
        <v>572</v>
      </c>
      <c r="BF261" s="31">
        <f>IFERROR(VLOOKUP(BE261,'Начисление очков 2024'!$G$4:$H$69,2,FALSE),0)</f>
        <v>0</v>
      </c>
      <c r="BG261" s="6" t="s">
        <v>572</v>
      </c>
      <c r="BH261" s="28">
        <f>IFERROR(VLOOKUP(BG261,'Начисление очков 2024'!$Q$4:$R$69,2,FALSE),0)</f>
        <v>0</v>
      </c>
      <c r="BI261" s="32" t="s">
        <v>572</v>
      </c>
      <c r="BJ261" s="31">
        <f>IFERROR(VLOOKUP(BI261,'Начисление очков 2024'!$AA$4:$AB$69,2,FALSE),0)</f>
        <v>0</v>
      </c>
      <c r="BK261" s="6" t="s">
        <v>572</v>
      </c>
      <c r="BL261" s="28">
        <f>IFERROR(VLOOKUP(BK261,'Начисление очков 2023'!$V$4:$W$69,2,FALSE),0)</f>
        <v>0</v>
      </c>
      <c r="BM261" s="32" t="s">
        <v>572</v>
      </c>
      <c r="BN261" s="31">
        <f>ROUND(IFERROR(VLOOKUP(BM261,'Начисление очков 2023'!$L$4:$M$69,2,FALSE),0)/4,0)</f>
        <v>0</v>
      </c>
      <c r="BO261" s="6" t="s">
        <v>572</v>
      </c>
      <c r="BP261" s="28">
        <f>IFERROR(VLOOKUP(BO261,'Начисление очков 2023'!$AA$4:$AB$69,2,FALSE),0)</f>
        <v>0</v>
      </c>
      <c r="BQ261" s="32" t="s">
        <v>572</v>
      </c>
      <c r="BR261" s="31">
        <f>ROUND(IFERROR(VLOOKUP(BQ261,'Начисление очков 2023'!$L$4:$M$69,2,FALSE),0)/4,0)</f>
        <v>0</v>
      </c>
      <c r="BS261" s="6" t="s">
        <v>572</v>
      </c>
      <c r="BT261" s="28">
        <f>IFERROR(VLOOKUP(BS261,'Начисление очков 2023'!$AA$4:$AB$69,2,FALSE),0)</f>
        <v>0</v>
      </c>
      <c r="BU261" s="32" t="s">
        <v>572</v>
      </c>
      <c r="BV261" s="31">
        <f>IFERROR(VLOOKUP(BU261,'Начисление очков 2023'!$L$4:$M$69,2,FALSE),0)</f>
        <v>0</v>
      </c>
      <c r="BW261" s="6" t="s">
        <v>572</v>
      </c>
      <c r="BX261" s="28">
        <f>IFERROR(VLOOKUP(BW261,'Начисление очков 2023'!$AA$4:$AB$69,2,FALSE),0)</f>
        <v>0</v>
      </c>
      <c r="BY261" s="32" t="s">
        <v>572</v>
      </c>
      <c r="BZ261" s="31">
        <f>IFERROR(VLOOKUP(BY261,'Начисление очков 2023'!$AF$4:$AG$69,2,FALSE),0)</f>
        <v>0</v>
      </c>
      <c r="CA261" s="6" t="s">
        <v>572</v>
      </c>
      <c r="CB261" s="28">
        <f>IFERROR(VLOOKUP(CA261,'Начисление очков 2023'!$V$4:$W$69,2,FALSE),0)</f>
        <v>0</v>
      </c>
      <c r="CC261" s="32" t="s">
        <v>572</v>
      </c>
      <c r="CD261" s="31">
        <f>IFERROR(VLOOKUP(CC261,'Начисление очков 2023'!$AA$4:$AB$69,2,FALSE),0)</f>
        <v>0</v>
      </c>
      <c r="CE261" s="47"/>
      <c r="CF261" s="46"/>
      <c r="CG261" s="32" t="s">
        <v>572</v>
      </c>
      <c r="CH261" s="31">
        <f>IFERROR(VLOOKUP(CG261,'Начисление очков 2023'!$AA$4:$AB$69,2,FALSE),0)</f>
        <v>0</v>
      </c>
      <c r="CI261" s="6" t="s">
        <v>572</v>
      </c>
      <c r="CJ261" s="28">
        <f>IFERROR(VLOOKUP(CI261,'Начисление очков 2023_1'!$B$4:$C$117,2,FALSE),0)</f>
        <v>0</v>
      </c>
      <c r="CK261" s="32" t="s">
        <v>572</v>
      </c>
      <c r="CL261" s="31">
        <f>IFERROR(VLOOKUP(CK261,'Начисление очков 2023'!$V$4:$W$69,2,FALSE),0)</f>
        <v>0</v>
      </c>
      <c r="CM261" s="6" t="s">
        <v>572</v>
      </c>
      <c r="CN261" s="28">
        <f>IFERROR(VLOOKUP(CM261,'Начисление очков 2023'!$AF$4:$AG$69,2,FALSE),0)</f>
        <v>0</v>
      </c>
      <c r="CO261" s="32" t="s">
        <v>572</v>
      </c>
      <c r="CP261" s="31">
        <f>IFERROR(VLOOKUP(CO261,'Начисление очков 2023'!$G$4:$H$69,2,FALSE),0)</f>
        <v>0</v>
      </c>
      <c r="CQ261" s="6" t="s">
        <v>572</v>
      </c>
      <c r="CR261" s="28">
        <f>IFERROR(VLOOKUP(CQ261,'Начисление очков 2023'!$AA$4:$AB$69,2,FALSE),0)</f>
        <v>0</v>
      </c>
      <c r="CS261" s="32" t="s">
        <v>572</v>
      </c>
      <c r="CT261" s="31">
        <f>IFERROR(VLOOKUP(CS261,'Начисление очков 2023'!$Q$4:$R$69,2,FALSE),0)</f>
        <v>0</v>
      </c>
      <c r="CU261" s="6" t="s">
        <v>572</v>
      </c>
      <c r="CV261" s="28">
        <f>IFERROR(VLOOKUP(CU261,'Начисление очков 2023'!$AF$4:$AG$69,2,FALSE),0)</f>
        <v>0</v>
      </c>
      <c r="CW261" s="32" t="s">
        <v>572</v>
      </c>
      <c r="CX261" s="31">
        <f>IFERROR(VLOOKUP(CW261,'Начисление очков 2023'!$AA$4:$AB$69,2,FALSE),0)</f>
        <v>0</v>
      </c>
      <c r="CY261" s="6" t="s">
        <v>572</v>
      </c>
      <c r="CZ261" s="28">
        <f>IFERROR(VLOOKUP(CY261,'Начисление очков 2023'!$AA$4:$AB$69,2,FALSE),0)</f>
        <v>0</v>
      </c>
      <c r="DA261" s="32" t="s">
        <v>572</v>
      </c>
      <c r="DB261" s="31">
        <f>IFERROR(VLOOKUP(DA261,'Начисление очков 2023'!$L$4:$M$69,2,FALSE),0)</f>
        <v>0</v>
      </c>
      <c r="DC261" s="6" t="s">
        <v>572</v>
      </c>
      <c r="DD261" s="28">
        <f>IFERROR(VLOOKUP(DC261,'Начисление очков 2023'!$L$4:$M$69,2,FALSE),0)</f>
        <v>0</v>
      </c>
      <c r="DE261" s="32" t="s">
        <v>572</v>
      </c>
      <c r="DF261" s="31">
        <f>IFERROR(VLOOKUP(DE261,'Начисление очков 2023'!$G$4:$H$69,2,FALSE),0)</f>
        <v>0</v>
      </c>
      <c r="DG261" s="6" t="s">
        <v>572</v>
      </c>
      <c r="DH261" s="28">
        <f>IFERROR(VLOOKUP(DG261,'Начисление очков 2023'!$AA$4:$AB$69,2,FALSE),0)</f>
        <v>0</v>
      </c>
      <c r="DI261" s="32" t="s">
        <v>572</v>
      </c>
      <c r="DJ261" s="31">
        <f>IFERROR(VLOOKUP(DI261,'Начисление очков 2023'!$AF$4:$AG$69,2,FALSE),0)</f>
        <v>0</v>
      </c>
      <c r="DK261" s="6" t="s">
        <v>572</v>
      </c>
      <c r="DL261" s="28">
        <f>IFERROR(VLOOKUP(DK261,'Начисление очков 2023'!$V$4:$W$69,2,FALSE),0)</f>
        <v>0</v>
      </c>
      <c r="DM261" s="32" t="s">
        <v>572</v>
      </c>
      <c r="DN261" s="31">
        <f>IFERROR(VLOOKUP(DM261,'Начисление очков 2023'!$Q$4:$R$69,2,FALSE),0)</f>
        <v>0</v>
      </c>
      <c r="DO261" s="6" t="s">
        <v>572</v>
      </c>
      <c r="DP261" s="28">
        <f>IFERROR(VLOOKUP(DO261,'Начисление очков 2023'!$AA$4:$AB$69,2,FALSE),0)</f>
        <v>0</v>
      </c>
      <c r="DQ261" s="32" t="s">
        <v>572</v>
      </c>
      <c r="DR261" s="31">
        <f>IFERROR(VLOOKUP(DQ261,'Начисление очков 2023'!$AA$4:$AB$69,2,FALSE),0)</f>
        <v>0</v>
      </c>
      <c r="DS261" s="6"/>
      <c r="DT261" s="28">
        <f>IFERROR(VLOOKUP(DS261,'Начисление очков 2023'!$AA$4:$AB$69,2,FALSE),0)</f>
        <v>0</v>
      </c>
      <c r="DU261" s="32" t="s">
        <v>572</v>
      </c>
      <c r="DV261" s="31">
        <f>IFERROR(VLOOKUP(DU261,'Начисление очков 2023'!$AF$4:$AG$69,2,FALSE),0)</f>
        <v>0</v>
      </c>
      <c r="DW261" s="6"/>
      <c r="DX261" s="28">
        <f>IFERROR(VLOOKUP(DW261,'Начисление очков 2023'!$AA$4:$AB$69,2,FALSE),0)</f>
        <v>0</v>
      </c>
      <c r="DY261" s="32"/>
      <c r="DZ261" s="31">
        <f>IFERROR(VLOOKUP(DY261,'Начисление очков 2023'!$B$4:$C$69,2,FALSE),0)</f>
        <v>0</v>
      </c>
      <c r="EA261" s="6"/>
      <c r="EB261" s="28">
        <f>IFERROR(VLOOKUP(EA261,'Начисление очков 2023'!$AA$4:$AB$69,2,FALSE),0)</f>
        <v>0</v>
      </c>
      <c r="EC261" s="32"/>
      <c r="ED261" s="31">
        <f>IFERROR(VLOOKUP(EC261,'Начисление очков 2023'!$V$4:$W$69,2,FALSE),0)</f>
        <v>0</v>
      </c>
      <c r="EE261" s="6"/>
      <c r="EF261" s="28">
        <f>IFERROR(VLOOKUP(EE261,'Начисление очков 2023'!$AA$4:$AB$69,2,FALSE),0)</f>
        <v>0</v>
      </c>
      <c r="EG261" s="32"/>
      <c r="EH261" s="31">
        <f>IFERROR(VLOOKUP(EG261,'Начисление очков 2023'!$AA$4:$AB$69,2,FALSE),0)</f>
        <v>0</v>
      </c>
      <c r="EI261" s="6"/>
      <c r="EJ261" s="28">
        <f>IFERROR(VLOOKUP(EI261,'Начисление очков 2023'!$G$4:$H$69,2,FALSE),0)</f>
        <v>0</v>
      </c>
      <c r="EK261" s="32"/>
      <c r="EL261" s="31">
        <f>IFERROR(VLOOKUP(EK261,'Начисление очков 2023'!$V$4:$W$69,2,FALSE),0)</f>
        <v>0</v>
      </c>
      <c r="EM261" s="6"/>
      <c r="EN261" s="28">
        <f>IFERROR(VLOOKUP(EM261,'Начисление очков 2023'!$B$4:$C$101,2,FALSE),0)</f>
        <v>0</v>
      </c>
      <c r="EO261" s="32"/>
      <c r="EP261" s="31">
        <f>IFERROR(VLOOKUP(EO261,'Начисление очков 2023'!$AA$4:$AB$69,2,FALSE),0)</f>
        <v>0</v>
      </c>
      <c r="EQ261" s="6"/>
      <c r="ER261" s="28">
        <f>IFERROR(VLOOKUP(EQ261,'Начисление очков 2023'!$AF$4:$AG$69,2,FALSE),0)</f>
        <v>0</v>
      </c>
      <c r="ES261" s="32"/>
      <c r="ET261" s="31">
        <f>IFERROR(VLOOKUP(ES261,'Начисление очков 2023'!$B$4:$C$101,2,FALSE),0)</f>
        <v>0</v>
      </c>
      <c r="EU261" s="6"/>
      <c r="EV261" s="28">
        <f>IFERROR(VLOOKUP(EU261,'Начисление очков 2023'!$G$4:$H$69,2,FALSE),0)</f>
        <v>0</v>
      </c>
      <c r="EW261" s="32"/>
      <c r="EX261" s="31">
        <f>IFERROR(VLOOKUP(EW261,'Начисление очков 2023'!$AF$4:$AG$69,2,FALSE),0)</f>
        <v>0</v>
      </c>
      <c r="EY261" s="6"/>
      <c r="EZ261" s="28">
        <f>IFERROR(VLOOKUP(EY261,'Начисление очков 2023'!$AA$4:$AB$69,2,FALSE),0)</f>
        <v>0</v>
      </c>
      <c r="FA261" s="32"/>
      <c r="FB261" s="31">
        <f>IFERROR(VLOOKUP(FA261,'Начисление очков 2023'!$L$4:$M$69,2,FALSE),0)</f>
        <v>0</v>
      </c>
      <c r="FC261" s="6"/>
      <c r="FD261" s="28">
        <f>IFERROR(VLOOKUP(FC261,'Начисление очков 2023'!$AF$4:$AG$69,2,FALSE),0)</f>
        <v>0</v>
      </c>
      <c r="FE261" s="32"/>
      <c r="FF261" s="31">
        <f>IFERROR(VLOOKUP(FE261,'Начисление очков 2023'!$AA$4:$AB$69,2,FALSE),0)</f>
        <v>0</v>
      </c>
      <c r="FG261" s="6"/>
      <c r="FH261" s="28">
        <f>IFERROR(VLOOKUP(FG261,'Начисление очков 2023'!$G$4:$H$69,2,FALSE),0)</f>
        <v>0</v>
      </c>
      <c r="FI261" s="32"/>
      <c r="FJ261" s="31">
        <f>IFERROR(VLOOKUP(FI261,'Начисление очков 2023'!$AA$4:$AB$69,2,FALSE),0)</f>
        <v>0</v>
      </c>
      <c r="FK261" s="6"/>
      <c r="FL261" s="28">
        <f>IFERROR(VLOOKUP(FK261,'Начисление очков 2023'!$AA$4:$AB$69,2,FALSE),0)</f>
        <v>0</v>
      </c>
      <c r="FM261" s="32"/>
      <c r="FN261" s="31">
        <f>IFERROR(VLOOKUP(FM261,'Начисление очков 2023'!$AA$4:$AB$69,2,FALSE),0)</f>
        <v>0</v>
      </c>
      <c r="FO261" s="6"/>
      <c r="FP261" s="28">
        <f>IFERROR(VLOOKUP(FO261,'Начисление очков 2023'!$AF$4:$AG$69,2,FALSE),0)</f>
        <v>0</v>
      </c>
      <c r="FQ261" s="109">
        <v>253</v>
      </c>
      <c r="FR261" s="110">
        <v>1</v>
      </c>
      <c r="FS261" s="110"/>
      <c r="FT261" s="109">
        <v>4.5</v>
      </c>
      <c r="FU261" s="111"/>
      <c r="FV261" s="108">
        <v>14</v>
      </c>
      <c r="FW261" s="106">
        <v>0</v>
      </c>
      <c r="FX261" s="107" t="s">
        <v>563</v>
      </c>
      <c r="FY261" s="108">
        <v>14</v>
      </c>
      <c r="FZ261" s="127"/>
      <c r="GA261" s="121">
        <f>IFERROR(VLOOKUP(FZ261,'Начисление очков 2023'!$AA$4:$AB$69,2,FALSE),0)</f>
        <v>0</v>
      </c>
    </row>
    <row r="262" spans="1:183" ht="15.95" customHeight="1" x14ac:dyDescent="0.25">
      <c r="A262" s="1"/>
      <c r="B262" s="6" t="str">
        <f>IFERROR(INDEX('Ласт турнир'!$A$1:$A$96,MATCH($D262,'Ласт турнир'!$B$1:$B$96,0)),"")</f>
        <v/>
      </c>
      <c r="C262" s="1"/>
      <c r="D262" s="39" t="s">
        <v>13</v>
      </c>
      <c r="E262" s="40">
        <f>E261+1</f>
        <v>253</v>
      </c>
      <c r="F262" s="59">
        <f>IF(FQ262=0," ",IF(FQ262-E262=0," ",FQ262-E262))</f>
        <v>1</v>
      </c>
      <c r="G262" s="44"/>
      <c r="H262" s="54">
        <v>3.5</v>
      </c>
      <c r="I262" s="134"/>
      <c r="J262" s="139">
        <f>AB262+AP262+BB262+BN262+BR262+SUMPRODUCT(LARGE((T262,V262,X262,Z262,AD262,AF262,AH262,AJ262,AL262,AN262,AR262,AT262,AV262,AX262,AZ262,BD262,BF262,BH262,BJ262,BL262,BP262,BT262,BV262,BX262,BZ262,CB262,CD262,CF262,CH262,CJ262,CL262,CN262,CP262,CR262,CT262,CV262,CX262,CZ262,DB262,DD262,DF262,DH262,DJ262,DL262,DN262,DP262,DR262,DT262,DV262,DX262,DZ262,EB262,ED262,EF262,EH262,EJ262,EL262,EN262,EP262,ER262,ET262,EV262,EX262,EZ262,FB262,FD262,FF262,FH262,FJ262,FL262,FN262,FP262),{1,2,3,4,5,6,7,8}))</f>
        <v>14</v>
      </c>
      <c r="K262" s="135">
        <f>J262-FV262</f>
        <v>0</v>
      </c>
      <c r="L262" s="140" t="str">
        <f>IF(SUMIF(S262:FP262,"&lt;0")&lt;&gt;0,SUMIF(S262:FP262,"&lt;0")*(-1)," ")</f>
        <v xml:space="preserve"> </v>
      </c>
      <c r="M262" s="141">
        <f>T262+V262+X262+Z262+AB262+AD262+AF262+AH262+AJ262+AL262+AN262+AP262+AR262+AT262+AV262+AX262+AZ262+BB262+BD262+BF262+BH262+BJ262+BL262+BN262+BP262+BR262+BT262+BV262+BX262+BZ262+CB262+CD262+CF262+CH262+CJ262+CL262+CN262+CP262+CR262+CT262+CV262+CX262+CZ262+DB262+DD262+DF262+DH262+DJ262+DL262+DN262+DP262+DR262+DT262+DV262+DX262+DZ262+EB262+ED262+EF262+EH262+EJ262+EL262+EN262+EP262+ER262+ET262+EV262+EX262+EZ262+FB262+FD262+FF262+FH262+FJ262+FL262+FN262+FP262</f>
        <v>14</v>
      </c>
      <c r="N262" s="135">
        <f>M262-FY262</f>
        <v>0</v>
      </c>
      <c r="O262" s="136">
        <f>ROUNDUP(COUNTIF(S262:FP262,"&gt; 0")/2,0)</f>
        <v>1</v>
      </c>
      <c r="P262" s="142">
        <f>IF(O262=0,"-",IF(O262-R262&gt;8,J262/(8+R262),J262/O262))</f>
        <v>14</v>
      </c>
      <c r="Q262" s="145">
        <f>IF(OR(M262=0,O262=0),"-",M262/O262)</f>
        <v>14</v>
      </c>
      <c r="R262" s="150">
        <f>+IF(AA262="",0,1)+IF(AO262="",0,1)++IF(BA262="",0,1)+IF(BM262="",0,1)+IF(BQ262="",0,1)</f>
        <v>1</v>
      </c>
      <c r="S262" s="6" t="s">
        <v>572</v>
      </c>
      <c r="T262" s="28">
        <f>IFERROR(VLOOKUP(S262,'Начисление очков 2024'!$AA$4:$AB$69,2,FALSE),0)</f>
        <v>0</v>
      </c>
      <c r="U262" s="32" t="s">
        <v>572</v>
      </c>
      <c r="V262" s="31">
        <f>IFERROR(VLOOKUP(U262,'Начисление очков 2024'!$AA$4:$AB$69,2,FALSE),0)</f>
        <v>0</v>
      </c>
      <c r="W262" s="6" t="s">
        <v>572</v>
      </c>
      <c r="X262" s="28">
        <f>IFERROR(VLOOKUP(W262,'Начисление очков 2024'!$L$4:$M$69,2,FALSE),0)</f>
        <v>0</v>
      </c>
      <c r="Y262" s="32" t="s">
        <v>572</v>
      </c>
      <c r="Z262" s="31">
        <f>IFERROR(VLOOKUP(Y262,'Начисление очков 2024'!$AA$4:$AB$69,2,FALSE),0)</f>
        <v>0</v>
      </c>
      <c r="AA262" s="6" t="s">
        <v>572</v>
      </c>
      <c r="AB262" s="28">
        <f>ROUND(IFERROR(VLOOKUP(AA262,'Начисление очков 2024'!$L$4:$M$69,2,FALSE),0)/4,0)</f>
        <v>0</v>
      </c>
      <c r="AC262" s="32" t="s">
        <v>572</v>
      </c>
      <c r="AD262" s="31">
        <f>IFERROR(VLOOKUP(AC262,'Начисление очков 2024'!$AA$4:$AB$69,2,FALSE),0)</f>
        <v>0</v>
      </c>
      <c r="AE262" s="6" t="s">
        <v>572</v>
      </c>
      <c r="AF262" s="28">
        <f>IFERROR(VLOOKUP(AE262,'Начисление очков 2024'!$AA$4:$AB$69,2,FALSE),0)</f>
        <v>0</v>
      </c>
      <c r="AG262" s="32" t="s">
        <v>572</v>
      </c>
      <c r="AH262" s="31">
        <f>IFERROR(VLOOKUP(AG262,'Начисление очков 2024'!$Q$4:$R$69,2,FALSE),0)</f>
        <v>0</v>
      </c>
      <c r="AI262" s="6" t="s">
        <v>572</v>
      </c>
      <c r="AJ262" s="28">
        <f>IFERROR(VLOOKUP(AI262,'Начисление очков 2024'!$AA$4:$AB$69,2,FALSE),0)</f>
        <v>0</v>
      </c>
      <c r="AK262" s="32" t="s">
        <v>572</v>
      </c>
      <c r="AL262" s="31">
        <f>IFERROR(VLOOKUP(AK262,'Начисление очков 2024'!$AA$4:$AB$69,2,FALSE),0)</f>
        <v>0</v>
      </c>
      <c r="AM262" s="6" t="s">
        <v>572</v>
      </c>
      <c r="AN262" s="28">
        <f>IFERROR(VLOOKUP(AM262,'Начисление очков 2023'!$AF$4:$AG$69,2,FALSE),0)</f>
        <v>0</v>
      </c>
      <c r="AO262" s="32">
        <v>16</v>
      </c>
      <c r="AP262" s="31">
        <f>ROUND(IFERROR(VLOOKUP(AO262,'Начисление очков 2024'!$G$4:$H$69,2,FALSE),0)/4,0)</f>
        <v>14</v>
      </c>
      <c r="AQ262" s="6" t="s">
        <v>572</v>
      </c>
      <c r="AR262" s="28">
        <f>IFERROR(VLOOKUP(AQ262,'Начисление очков 2024'!$AA$4:$AB$69,2,FALSE),0)</f>
        <v>0</v>
      </c>
      <c r="AS262" s="32"/>
      <c r="AT262" s="31">
        <f>IFERROR(VLOOKUP(AS262,'Начисление очков 2024'!$G$4:$H$69,2,FALSE),0)</f>
        <v>0</v>
      </c>
      <c r="AU262" s="6" t="s">
        <v>572</v>
      </c>
      <c r="AV262" s="28">
        <f>IFERROR(VLOOKUP(AU262,'Начисление очков 2023'!$V$4:$W$69,2,FALSE),0)</f>
        <v>0</v>
      </c>
      <c r="AW262" s="32" t="s">
        <v>572</v>
      </c>
      <c r="AX262" s="31">
        <f>IFERROR(VLOOKUP(AW262,'Начисление очков 2024'!$Q$4:$R$69,2,FALSE),0)</f>
        <v>0</v>
      </c>
      <c r="AY262" s="6" t="s">
        <v>572</v>
      </c>
      <c r="AZ262" s="28">
        <f>IFERROR(VLOOKUP(AY262,'Начисление очков 2024'!$AA$4:$AB$69,2,FALSE),0)</f>
        <v>0</v>
      </c>
      <c r="BA262" s="32" t="s">
        <v>572</v>
      </c>
      <c r="BB262" s="31">
        <f>ROUND(IFERROR(VLOOKUP(BA262,'Начисление очков 2024'!$G$4:$H$69,2,FALSE),0)/4,0)</f>
        <v>0</v>
      </c>
      <c r="BC262" s="6" t="s">
        <v>572</v>
      </c>
      <c r="BD262" s="28">
        <f>IFERROR(VLOOKUP(BC262,'Начисление очков 2023'!$AA$4:$AB$69,2,FALSE),0)</f>
        <v>0</v>
      </c>
      <c r="BE262" s="32" t="s">
        <v>572</v>
      </c>
      <c r="BF262" s="31">
        <f>IFERROR(VLOOKUP(BE262,'Начисление очков 2024'!$G$4:$H$69,2,FALSE),0)</f>
        <v>0</v>
      </c>
      <c r="BG262" s="6" t="s">
        <v>572</v>
      </c>
      <c r="BH262" s="28">
        <f>IFERROR(VLOOKUP(BG262,'Начисление очков 2024'!$Q$4:$R$69,2,FALSE),0)</f>
        <v>0</v>
      </c>
      <c r="BI262" s="32" t="s">
        <v>572</v>
      </c>
      <c r="BJ262" s="31">
        <f>IFERROR(VLOOKUP(BI262,'Начисление очков 2024'!$AA$4:$AB$69,2,FALSE),0)</f>
        <v>0</v>
      </c>
      <c r="BK262" s="6" t="s">
        <v>572</v>
      </c>
      <c r="BL262" s="28">
        <f>IFERROR(VLOOKUP(BK262,'Начисление очков 2023'!$V$4:$W$69,2,FALSE),0)</f>
        <v>0</v>
      </c>
      <c r="BM262" s="32" t="s">
        <v>572</v>
      </c>
      <c r="BN262" s="31">
        <f>ROUND(IFERROR(VLOOKUP(BM262,'Начисление очков 2023'!$L$4:$M$69,2,FALSE),0)/4,0)</f>
        <v>0</v>
      </c>
      <c r="BO262" s="6" t="s">
        <v>572</v>
      </c>
      <c r="BP262" s="28">
        <f>IFERROR(VLOOKUP(BO262,'Начисление очков 2023'!$AA$4:$AB$69,2,FALSE),0)</f>
        <v>0</v>
      </c>
      <c r="BQ262" s="32" t="s">
        <v>572</v>
      </c>
      <c r="BR262" s="31">
        <f>ROUND(IFERROR(VLOOKUP(BQ262,'Начисление очков 2023'!$L$4:$M$69,2,FALSE),0)/4,0)</f>
        <v>0</v>
      </c>
      <c r="BS262" s="6" t="s">
        <v>572</v>
      </c>
      <c r="BT262" s="28">
        <f>IFERROR(VLOOKUP(BS262,'Начисление очков 2023'!$AA$4:$AB$69,2,FALSE),0)</f>
        <v>0</v>
      </c>
      <c r="BU262" s="32" t="s">
        <v>572</v>
      </c>
      <c r="BV262" s="31">
        <f>IFERROR(VLOOKUP(BU262,'Начисление очков 2023'!$L$4:$M$69,2,FALSE),0)</f>
        <v>0</v>
      </c>
      <c r="BW262" s="6" t="s">
        <v>572</v>
      </c>
      <c r="BX262" s="28">
        <f>IFERROR(VLOOKUP(BW262,'Начисление очков 2023'!$AA$4:$AB$69,2,FALSE),0)</f>
        <v>0</v>
      </c>
      <c r="BY262" s="32" t="s">
        <v>572</v>
      </c>
      <c r="BZ262" s="31">
        <f>IFERROR(VLOOKUP(BY262,'Начисление очков 2023'!$AF$4:$AG$69,2,FALSE),0)</f>
        <v>0</v>
      </c>
      <c r="CA262" s="6" t="s">
        <v>572</v>
      </c>
      <c r="CB262" s="28">
        <f>IFERROR(VLOOKUP(CA262,'Начисление очков 2023'!$V$4:$W$69,2,FALSE),0)</f>
        <v>0</v>
      </c>
      <c r="CC262" s="32" t="s">
        <v>572</v>
      </c>
      <c r="CD262" s="31">
        <f>IFERROR(VLOOKUP(CC262,'Начисление очков 2023'!$AA$4:$AB$69,2,FALSE),0)</f>
        <v>0</v>
      </c>
      <c r="CE262" s="47"/>
      <c r="CF262" s="46"/>
      <c r="CG262" s="32" t="s">
        <v>572</v>
      </c>
      <c r="CH262" s="31">
        <f>IFERROR(VLOOKUP(CG262,'Начисление очков 2023'!$AA$4:$AB$69,2,FALSE),0)</f>
        <v>0</v>
      </c>
      <c r="CI262" s="6" t="s">
        <v>572</v>
      </c>
      <c r="CJ262" s="28">
        <f>IFERROR(VLOOKUP(CI262,'Начисление очков 2023_1'!$B$4:$C$117,2,FALSE),0)</f>
        <v>0</v>
      </c>
      <c r="CK262" s="32" t="s">
        <v>572</v>
      </c>
      <c r="CL262" s="31">
        <f>IFERROR(VLOOKUP(CK262,'Начисление очков 2023'!$V$4:$W$69,2,FALSE),0)</f>
        <v>0</v>
      </c>
      <c r="CM262" s="6" t="s">
        <v>572</v>
      </c>
      <c r="CN262" s="28">
        <f>IFERROR(VLOOKUP(CM262,'Начисление очков 2023'!$AF$4:$AG$69,2,FALSE),0)</f>
        <v>0</v>
      </c>
      <c r="CO262" s="32" t="s">
        <v>572</v>
      </c>
      <c r="CP262" s="31">
        <f>IFERROR(VLOOKUP(CO262,'Начисление очков 2023'!$G$4:$H$69,2,FALSE),0)</f>
        <v>0</v>
      </c>
      <c r="CQ262" s="6" t="s">
        <v>572</v>
      </c>
      <c r="CR262" s="28">
        <f>IFERROR(VLOOKUP(CQ262,'Начисление очков 2023'!$AA$4:$AB$69,2,FALSE),0)</f>
        <v>0</v>
      </c>
      <c r="CS262" s="32" t="s">
        <v>572</v>
      </c>
      <c r="CT262" s="31">
        <f>IFERROR(VLOOKUP(CS262,'Начисление очков 2023'!$Q$4:$R$69,2,FALSE),0)</f>
        <v>0</v>
      </c>
      <c r="CU262" s="6" t="s">
        <v>572</v>
      </c>
      <c r="CV262" s="28">
        <f>IFERROR(VLOOKUP(CU262,'Начисление очков 2023'!$AF$4:$AG$69,2,FALSE),0)</f>
        <v>0</v>
      </c>
      <c r="CW262" s="32" t="s">
        <v>572</v>
      </c>
      <c r="CX262" s="31">
        <f>IFERROR(VLOOKUP(CW262,'Начисление очков 2023'!$AA$4:$AB$69,2,FALSE),0)</f>
        <v>0</v>
      </c>
      <c r="CY262" s="6" t="s">
        <v>572</v>
      </c>
      <c r="CZ262" s="28">
        <f>IFERROR(VLOOKUP(CY262,'Начисление очков 2023'!$AA$4:$AB$69,2,FALSE),0)</f>
        <v>0</v>
      </c>
      <c r="DA262" s="32" t="s">
        <v>572</v>
      </c>
      <c r="DB262" s="31">
        <f>IFERROR(VLOOKUP(DA262,'Начисление очков 2023'!$L$4:$M$69,2,FALSE),0)</f>
        <v>0</v>
      </c>
      <c r="DC262" s="6" t="s">
        <v>572</v>
      </c>
      <c r="DD262" s="28">
        <f>IFERROR(VLOOKUP(DC262,'Начисление очков 2023'!$L$4:$M$69,2,FALSE),0)</f>
        <v>0</v>
      </c>
      <c r="DE262" s="32" t="s">
        <v>572</v>
      </c>
      <c r="DF262" s="31">
        <f>IFERROR(VLOOKUP(DE262,'Начисление очков 2023'!$G$4:$H$69,2,FALSE),0)</f>
        <v>0</v>
      </c>
      <c r="DG262" s="6" t="s">
        <v>572</v>
      </c>
      <c r="DH262" s="28">
        <f>IFERROR(VLOOKUP(DG262,'Начисление очков 2023'!$AA$4:$AB$69,2,FALSE),0)</f>
        <v>0</v>
      </c>
      <c r="DI262" s="32" t="s">
        <v>572</v>
      </c>
      <c r="DJ262" s="31">
        <f>IFERROR(VLOOKUP(DI262,'Начисление очков 2023'!$AF$4:$AG$69,2,FALSE),0)</f>
        <v>0</v>
      </c>
      <c r="DK262" s="6" t="s">
        <v>572</v>
      </c>
      <c r="DL262" s="28">
        <f>IFERROR(VLOOKUP(DK262,'Начисление очков 2023'!$V$4:$W$69,2,FALSE),0)</f>
        <v>0</v>
      </c>
      <c r="DM262" s="32" t="s">
        <v>572</v>
      </c>
      <c r="DN262" s="31">
        <f>IFERROR(VLOOKUP(DM262,'Начисление очков 2023'!$Q$4:$R$69,2,FALSE),0)</f>
        <v>0</v>
      </c>
      <c r="DO262" s="6" t="s">
        <v>572</v>
      </c>
      <c r="DP262" s="28">
        <f>IFERROR(VLOOKUP(DO262,'Начисление очков 2023'!$AA$4:$AB$69,2,FALSE),0)</f>
        <v>0</v>
      </c>
      <c r="DQ262" s="32" t="s">
        <v>572</v>
      </c>
      <c r="DR262" s="31">
        <f>IFERROR(VLOOKUP(DQ262,'Начисление очков 2023'!$AA$4:$AB$69,2,FALSE),0)</f>
        <v>0</v>
      </c>
      <c r="DS262" s="6" t="s">
        <v>572</v>
      </c>
      <c r="DT262" s="28">
        <f>IFERROR(VLOOKUP(DS262,'Начисление очков 2023'!$AA$4:$AB$69,2,FALSE),0)</f>
        <v>0</v>
      </c>
      <c r="DU262" s="32" t="s">
        <v>572</v>
      </c>
      <c r="DV262" s="31">
        <f>IFERROR(VLOOKUP(DU262,'Начисление очков 2023'!$AF$4:$AG$69,2,FALSE),0)</f>
        <v>0</v>
      </c>
      <c r="DW262" s="6" t="s">
        <v>572</v>
      </c>
      <c r="DX262" s="28">
        <f>IFERROR(VLOOKUP(DW262,'Начисление очков 2023'!$AA$4:$AB$69,2,FALSE),0)</f>
        <v>0</v>
      </c>
      <c r="DY262" s="32" t="s">
        <v>572</v>
      </c>
      <c r="DZ262" s="31">
        <f>IFERROR(VLOOKUP(DY262,'Начисление очков 2023'!$B$4:$C$69,2,FALSE),0)</f>
        <v>0</v>
      </c>
      <c r="EA262" s="6" t="s">
        <v>572</v>
      </c>
      <c r="EB262" s="28">
        <f>IFERROR(VLOOKUP(EA262,'Начисление очков 2023'!$AA$4:$AB$69,2,FALSE),0)</f>
        <v>0</v>
      </c>
      <c r="EC262" s="32" t="s">
        <v>572</v>
      </c>
      <c r="ED262" s="31">
        <f>IFERROR(VLOOKUP(EC262,'Начисление очков 2023'!$V$4:$W$69,2,FALSE),0)</f>
        <v>0</v>
      </c>
      <c r="EE262" s="6" t="s">
        <v>572</v>
      </c>
      <c r="EF262" s="28">
        <f>IFERROR(VLOOKUP(EE262,'Начисление очков 2023'!$AA$4:$AB$69,2,FALSE),0)</f>
        <v>0</v>
      </c>
      <c r="EG262" s="32" t="s">
        <v>572</v>
      </c>
      <c r="EH262" s="31">
        <f>IFERROR(VLOOKUP(EG262,'Начисление очков 2023'!$AA$4:$AB$69,2,FALSE),0)</f>
        <v>0</v>
      </c>
      <c r="EI262" s="6" t="s">
        <v>572</v>
      </c>
      <c r="EJ262" s="28">
        <f>IFERROR(VLOOKUP(EI262,'Начисление очков 2023'!$G$4:$H$69,2,FALSE),0)</f>
        <v>0</v>
      </c>
      <c r="EK262" s="32" t="s">
        <v>572</v>
      </c>
      <c r="EL262" s="31">
        <f>IFERROR(VLOOKUP(EK262,'Начисление очков 2023'!$V$4:$W$69,2,FALSE),0)</f>
        <v>0</v>
      </c>
      <c r="EM262" s="6" t="s">
        <v>572</v>
      </c>
      <c r="EN262" s="28">
        <f>IFERROR(VLOOKUP(EM262,'Начисление очков 2023'!$B$4:$C$101,2,FALSE),0)</f>
        <v>0</v>
      </c>
      <c r="EO262" s="32" t="s">
        <v>572</v>
      </c>
      <c r="EP262" s="31">
        <f>IFERROR(VLOOKUP(EO262,'Начисление очков 2023'!$AA$4:$AB$69,2,FALSE),0)</f>
        <v>0</v>
      </c>
      <c r="EQ262" s="6" t="s">
        <v>572</v>
      </c>
      <c r="ER262" s="28">
        <f>IFERROR(VLOOKUP(EQ262,'Начисление очков 2023'!$AF$4:$AG$69,2,FALSE),0)</f>
        <v>0</v>
      </c>
      <c r="ES262" s="32" t="s">
        <v>572</v>
      </c>
      <c r="ET262" s="31">
        <f>IFERROR(VLOOKUP(ES262,'Начисление очков 2023'!$B$4:$C$101,2,FALSE),0)</f>
        <v>0</v>
      </c>
      <c r="EU262" s="6" t="s">
        <v>572</v>
      </c>
      <c r="EV262" s="28">
        <f>IFERROR(VLOOKUP(EU262,'Начисление очков 2023'!$G$4:$H$69,2,FALSE),0)</f>
        <v>0</v>
      </c>
      <c r="EW262" s="32" t="s">
        <v>572</v>
      </c>
      <c r="EX262" s="31">
        <f>IFERROR(VLOOKUP(EW262,'Начисление очков 2023'!$AA$4:$AB$69,2,FALSE),0)</f>
        <v>0</v>
      </c>
      <c r="EY262" s="6" t="s">
        <v>572</v>
      </c>
      <c r="EZ262" s="28">
        <f>IFERROR(VLOOKUP(EY262,'Начисление очков 2023'!$AA$4:$AB$69,2,FALSE),0)</f>
        <v>0</v>
      </c>
      <c r="FA262" s="32" t="s">
        <v>572</v>
      </c>
      <c r="FB262" s="31">
        <f>IFERROR(VLOOKUP(FA262,'Начисление очков 2023'!$L$4:$M$69,2,FALSE),0)</f>
        <v>0</v>
      </c>
      <c r="FC262" s="6" t="s">
        <v>572</v>
      </c>
      <c r="FD262" s="28">
        <f>IFERROR(VLOOKUP(FC262,'Начисление очков 2023'!$AF$4:$AG$69,2,FALSE),0)</f>
        <v>0</v>
      </c>
      <c r="FE262" s="32" t="s">
        <v>572</v>
      </c>
      <c r="FF262" s="31">
        <f>IFERROR(VLOOKUP(FE262,'Начисление очков 2023'!$AA$4:$AB$69,2,FALSE),0)</f>
        <v>0</v>
      </c>
      <c r="FG262" s="6" t="s">
        <v>572</v>
      </c>
      <c r="FH262" s="28">
        <f>IFERROR(VLOOKUP(FG262,'Начисление очков 2023'!$G$4:$H$69,2,FALSE),0)</f>
        <v>0</v>
      </c>
      <c r="FI262" s="32" t="s">
        <v>572</v>
      </c>
      <c r="FJ262" s="31">
        <f>IFERROR(VLOOKUP(FI262,'Начисление очков 2023'!$AA$4:$AB$69,2,FALSE),0)</f>
        <v>0</v>
      </c>
      <c r="FK262" s="6" t="s">
        <v>572</v>
      </c>
      <c r="FL262" s="28">
        <f>IFERROR(VLOOKUP(FK262,'Начисление очков 2023'!$AA$4:$AB$69,2,FALSE),0)</f>
        <v>0</v>
      </c>
      <c r="FM262" s="32" t="s">
        <v>572</v>
      </c>
      <c r="FN262" s="31">
        <f>IFERROR(VLOOKUP(FM262,'Начисление очков 2023'!$AA$4:$AB$69,2,FALSE),0)</f>
        <v>0</v>
      </c>
      <c r="FO262" s="6" t="s">
        <v>572</v>
      </c>
      <c r="FP262" s="28">
        <f>IFERROR(VLOOKUP(FO262,'Начисление очков 2023'!$AF$4:$AG$69,2,FALSE),0)</f>
        <v>0</v>
      </c>
      <c r="FQ262" s="109">
        <v>254</v>
      </c>
      <c r="FR262" s="110">
        <v>1</v>
      </c>
      <c r="FS262" s="110"/>
      <c r="FT262" s="109">
        <v>3.5</v>
      </c>
      <c r="FU262" s="111"/>
      <c r="FV262" s="108">
        <v>14</v>
      </c>
      <c r="FW262" s="106">
        <v>0</v>
      </c>
      <c r="FX262" s="107" t="s">
        <v>563</v>
      </c>
      <c r="FY262" s="108">
        <v>14</v>
      </c>
      <c r="FZ262" s="127" t="s">
        <v>572</v>
      </c>
      <c r="GA262" s="121">
        <f>IFERROR(VLOOKUP(FZ262,'Начисление очков 2023'!$AA$4:$AB$69,2,FALSE),0)</f>
        <v>0</v>
      </c>
    </row>
    <row r="263" spans="1:183" ht="15.95" customHeight="1" x14ac:dyDescent="0.25">
      <c r="A263" s="1"/>
      <c r="B263" s="6" t="str">
        <f>IFERROR(INDEX('Ласт турнир'!$A$1:$A$96,MATCH($D263,'Ласт турнир'!$B$1:$B$96,0)),"")</f>
        <v/>
      </c>
      <c r="C263" s="1"/>
      <c r="D263" s="39" t="s">
        <v>338</v>
      </c>
      <c r="E263" s="40">
        <f>E262+1</f>
        <v>254</v>
      </c>
      <c r="F263" s="59">
        <f>IF(FQ263=0," ",IF(FQ263-E263=0," ",FQ263-E263))</f>
        <v>2</v>
      </c>
      <c r="G263" s="44"/>
      <c r="H263" s="54">
        <v>3.5</v>
      </c>
      <c r="I263" s="134"/>
      <c r="J263" s="139">
        <f>AB263+AP263+BB263+BN263+BR263+SUMPRODUCT(LARGE((T263,V263,X263,Z263,AD263,AF263,AH263,AJ263,AL263,AN263,AR263,AT263,AV263,AX263,AZ263,BD263,BF263,BH263,BJ263,BL263,BP263,BT263,BV263,BX263,BZ263,CB263,CD263,CF263,CH263,CJ263,CL263,CN263,CP263,CR263,CT263,CV263,CX263,CZ263,DB263,DD263,DF263,DH263,DJ263,DL263,DN263,DP263,DR263,DT263,DV263,DX263,DZ263,EB263,ED263,EF263,EH263,EJ263,EL263,EN263,EP263,ER263,ET263,EV263,EX263,EZ263,FB263,FD263,FF263,FH263,FJ263,FL263,FN263,FP263),{1,2,3,4,5,6,7,8}))</f>
        <v>14</v>
      </c>
      <c r="K263" s="135">
        <f>J263-FV263</f>
        <v>0</v>
      </c>
      <c r="L263" s="140" t="str">
        <f>IF(SUMIF(S263:FP263,"&lt;0")&lt;&gt;0,SUMIF(S263:FP263,"&lt;0")*(-1)," ")</f>
        <v xml:space="preserve"> </v>
      </c>
      <c r="M263" s="141">
        <f>T263+V263+X263+Z263+AB263+AD263+AF263+AH263+AJ263+AL263+AN263+AP263+AR263+AT263+AV263+AX263+AZ263+BB263+BD263+BF263+BH263+BJ263+BL263+BN263+BP263+BR263+BT263+BV263+BX263+BZ263+CB263+CD263+CF263+CH263+CJ263+CL263+CN263+CP263+CR263+CT263+CV263+CX263+CZ263+DB263+DD263+DF263+DH263+DJ263+DL263+DN263+DP263+DR263+DT263+DV263+DX263+DZ263+EB263+ED263+EF263+EH263+EJ263+EL263+EN263+EP263+ER263+ET263+EV263+EX263+EZ263+FB263+FD263+FF263+FH263+FJ263+FL263+FN263+FP263</f>
        <v>14</v>
      </c>
      <c r="N263" s="135">
        <f>M263-FY263</f>
        <v>0</v>
      </c>
      <c r="O263" s="136">
        <f>ROUNDUP(COUNTIF(S263:FP263,"&gt; 0")/2,0)</f>
        <v>2</v>
      </c>
      <c r="P263" s="142">
        <f>IF(O263=0,"-",IF(O263-R263&gt;8,J263/(8+R263),J263/O263))</f>
        <v>7</v>
      </c>
      <c r="Q263" s="145">
        <f>IF(OR(M263=0,O263=0),"-",M263/O263)</f>
        <v>7</v>
      </c>
      <c r="R263" s="150">
        <f>+IF(AA263="",0,1)+IF(AO263="",0,1)++IF(BA263="",0,1)+IF(BM263="",0,1)+IF(BQ263="",0,1)</f>
        <v>0</v>
      </c>
      <c r="S263" s="6" t="s">
        <v>572</v>
      </c>
      <c r="T263" s="28">
        <f>IFERROR(VLOOKUP(S263,'Начисление очков 2024'!$AA$4:$AB$69,2,FALSE),0)</f>
        <v>0</v>
      </c>
      <c r="U263" s="32" t="s">
        <v>572</v>
      </c>
      <c r="V263" s="31">
        <f>IFERROR(VLOOKUP(U263,'Начисление очков 2024'!$AA$4:$AB$69,2,FALSE),0)</f>
        <v>0</v>
      </c>
      <c r="W263" s="6" t="s">
        <v>572</v>
      </c>
      <c r="X263" s="28">
        <f>IFERROR(VLOOKUP(W263,'Начисление очков 2024'!$L$4:$M$69,2,FALSE),0)</f>
        <v>0</v>
      </c>
      <c r="Y263" s="32" t="s">
        <v>572</v>
      </c>
      <c r="Z263" s="31">
        <f>IFERROR(VLOOKUP(Y263,'Начисление очков 2024'!$AA$4:$AB$69,2,FALSE),0)</f>
        <v>0</v>
      </c>
      <c r="AA263" s="6" t="s">
        <v>572</v>
      </c>
      <c r="AB263" s="28">
        <f>ROUND(IFERROR(VLOOKUP(AA263,'Начисление очков 2024'!$L$4:$M$69,2,FALSE),0)/4,0)</f>
        <v>0</v>
      </c>
      <c r="AC263" s="32" t="s">
        <v>572</v>
      </c>
      <c r="AD263" s="31">
        <f>IFERROR(VLOOKUP(AC263,'Начисление очков 2024'!$AA$4:$AB$69,2,FALSE),0)</f>
        <v>0</v>
      </c>
      <c r="AE263" s="6" t="s">
        <v>572</v>
      </c>
      <c r="AF263" s="28">
        <f>IFERROR(VLOOKUP(AE263,'Начисление очков 2024'!$AA$4:$AB$69,2,FALSE),0)</f>
        <v>0</v>
      </c>
      <c r="AG263" s="32" t="s">
        <v>572</v>
      </c>
      <c r="AH263" s="31">
        <f>IFERROR(VLOOKUP(AG263,'Начисление очков 2024'!$Q$4:$R$69,2,FALSE),0)</f>
        <v>0</v>
      </c>
      <c r="AI263" s="6" t="s">
        <v>572</v>
      </c>
      <c r="AJ263" s="28">
        <f>IFERROR(VLOOKUP(AI263,'Начисление очков 2024'!$AA$4:$AB$69,2,FALSE),0)</f>
        <v>0</v>
      </c>
      <c r="AK263" s="32" t="s">
        <v>572</v>
      </c>
      <c r="AL263" s="31">
        <f>IFERROR(VLOOKUP(AK263,'Начисление очков 2024'!$AA$4:$AB$69,2,FALSE),0)</f>
        <v>0</v>
      </c>
      <c r="AM263" s="6" t="s">
        <v>572</v>
      </c>
      <c r="AN263" s="28">
        <f>IFERROR(VLOOKUP(AM263,'Начисление очков 2023'!$AF$4:$AG$69,2,FALSE),0)</f>
        <v>0</v>
      </c>
      <c r="AO263" s="32" t="s">
        <v>572</v>
      </c>
      <c r="AP263" s="31">
        <f>ROUND(IFERROR(VLOOKUP(AO263,'Начисление очков 2024'!$G$4:$H$69,2,FALSE),0)/4,0)</f>
        <v>0</v>
      </c>
      <c r="AQ263" s="6" t="s">
        <v>572</v>
      </c>
      <c r="AR263" s="28">
        <f>IFERROR(VLOOKUP(AQ263,'Начисление очков 2024'!$AA$4:$AB$69,2,FALSE),0)</f>
        <v>0</v>
      </c>
      <c r="AS263" s="32" t="s">
        <v>572</v>
      </c>
      <c r="AT263" s="31">
        <f>IFERROR(VLOOKUP(AS263,'Начисление очков 2024'!$G$4:$H$69,2,FALSE),0)</f>
        <v>0</v>
      </c>
      <c r="AU263" s="6" t="s">
        <v>572</v>
      </c>
      <c r="AV263" s="28">
        <f>IFERROR(VLOOKUP(AU263,'Начисление очков 2023'!$V$4:$W$69,2,FALSE),0)</f>
        <v>0</v>
      </c>
      <c r="AW263" s="32" t="s">
        <v>572</v>
      </c>
      <c r="AX263" s="31">
        <f>IFERROR(VLOOKUP(AW263,'Начисление очков 2024'!$Q$4:$R$69,2,FALSE),0)</f>
        <v>0</v>
      </c>
      <c r="AY263" s="6" t="s">
        <v>572</v>
      </c>
      <c r="AZ263" s="28">
        <f>IFERROR(VLOOKUP(AY263,'Начисление очков 2024'!$AA$4:$AB$69,2,FALSE),0)</f>
        <v>0</v>
      </c>
      <c r="BA263" s="32" t="s">
        <v>572</v>
      </c>
      <c r="BB263" s="31">
        <f>ROUND(IFERROR(VLOOKUP(BA263,'Начисление очков 2024'!$G$4:$H$69,2,FALSE),0)/4,0)</f>
        <v>0</v>
      </c>
      <c r="BC263" s="6" t="s">
        <v>572</v>
      </c>
      <c r="BD263" s="28">
        <f>IFERROR(VLOOKUP(BC263,'Начисление очков 2023'!$AA$4:$AB$69,2,FALSE),0)</f>
        <v>0</v>
      </c>
      <c r="BE263" s="32" t="s">
        <v>572</v>
      </c>
      <c r="BF263" s="31">
        <f>IFERROR(VLOOKUP(BE263,'Начисление очков 2024'!$G$4:$H$69,2,FALSE),0)</f>
        <v>0</v>
      </c>
      <c r="BG263" s="6" t="s">
        <v>572</v>
      </c>
      <c r="BH263" s="28">
        <f>IFERROR(VLOOKUP(BG263,'Начисление очков 2024'!$Q$4:$R$69,2,FALSE),0)</f>
        <v>0</v>
      </c>
      <c r="BI263" s="32" t="s">
        <v>572</v>
      </c>
      <c r="BJ263" s="31">
        <f>IFERROR(VLOOKUP(BI263,'Начисление очков 2024'!$AA$4:$AB$69,2,FALSE),0)</f>
        <v>0</v>
      </c>
      <c r="BK263" s="6" t="s">
        <v>572</v>
      </c>
      <c r="BL263" s="28">
        <f>IFERROR(VLOOKUP(BK263,'Начисление очков 2023'!$V$4:$W$69,2,FALSE),0)</f>
        <v>0</v>
      </c>
      <c r="BM263" s="32" t="s">
        <v>572</v>
      </c>
      <c r="BN263" s="31">
        <f>ROUND(IFERROR(VLOOKUP(BM263,'Начисление очков 2023'!$L$4:$M$69,2,FALSE),0)/4,0)</f>
        <v>0</v>
      </c>
      <c r="BO263" s="6" t="s">
        <v>572</v>
      </c>
      <c r="BP263" s="28">
        <f>IFERROR(VLOOKUP(BO263,'Начисление очков 2023'!$AA$4:$AB$69,2,FALSE),0)</f>
        <v>0</v>
      </c>
      <c r="BQ263" s="32" t="s">
        <v>572</v>
      </c>
      <c r="BR263" s="31">
        <f>ROUND(IFERROR(VLOOKUP(BQ263,'Начисление очков 2023'!$L$4:$M$69,2,FALSE),0)/4,0)</f>
        <v>0</v>
      </c>
      <c r="BS263" s="6">
        <v>10</v>
      </c>
      <c r="BT263" s="28">
        <f>IFERROR(VLOOKUP(BS263,'Начисление очков 2023'!$AA$4:$AB$69,2,FALSE),0)</f>
        <v>9</v>
      </c>
      <c r="BU263" s="32" t="s">
        <v>572</v>
      </c>
      <c r="BV263" s="31">
        <f>IFERROR(VLOOKUP(BU263,'Начисление очков 2023'!$L$4:$M$69,2,FALSE),0)</f>
        <v>0</v>
      </c>
      <c r="BW263" s="6" t="s">
        <v>572</v>
      </c>
      <c r="BX263" s="28">
        <f>IFERROR(VLOOKUP(BW263,'Начисление очков 2023'!$AA$4:$AB$69,2,FALSE),0)</f>
        <v>0</v>
      </c>
      <c r="BY263" s="32" t="s">
        <v>572</v>
      </c>
      <c r="BZ263" s="31">
        <f>IFERROR(VLOOKUP(BY263,'Начисление очков 2023'!$AF$4:$AG$69,2,FALSE),0)</f>
        <v>0</v>
      </c>
      <c r="CA263" s="6" t="s">
        <v>572</v>
      </c>
      <c r="CB263" s="28">
        <f>IFERROR(VLOOKUP(CA263,'Начисление очков 2023'!$V$4:$W$69,2,FALSE),0)</f>
        <v>0</v>
      </c>
      <c r="CC263" s="32" t="s">
        <v>572</v>
      </c>
      <c r="CD263" s="31">
        <f>IFERROR(VLOOKUP(CC263,'Начисление очков 2023'!$AA$4:$AB$69,2,FALSE),0)</f>
        <v>0</v>
      </c>
      <c r="CE263" s="47"/>
      <c r="CF263" s="46"/>
      <c r="CG263" s="32" t="s">
        <v>572</v>
      </c>
      <c r="CH263" s="31">
        <f>IFERROR(VLOOKUP(CG263,'Начисление очков 2023'!$AA$4:$AB$69,2,FALSE),0)</f>
        <v>0</v>
      </c>
      <c r="CI263" s="6" t="s">
        <v>572</v>
      </c>
      <c r="CJ263" s="28">
        <f>IFERROR(VLOOKUP(CI263,'Начисление очков 2023_1'!$B$4:$C$117,2,FALSE),0)</f>
        <v>0</v>
      </c>
      <c r="CK263" s="32" t="s">
        <v>572</v>
      </c>
      <c r="CL263" s="31">
        <f>IFERROR(VLOOKUP(CK263,'Начисление очков 2023'!$V$4:$W$69,2,FALSE),0)</f>
        <v>0</v>
      </c>
      <c r="CM263" s="6" t="s">
        <v>572</v>
      </c>
      <c r="CN263" s="28">
        <f>IFERROR(VLOOKUP(CM263,'Начисление очков 2023'!$AF$4:$AG$69,2,FALSE),0)</f>
        <v>0</v>
      </c>
      <c r="CO263" s="32" t="s">
        <v>572</v>
      </c>
      <c r="CP263" s="31">
        <f>IFERROR(VLOOKUP(CO263,'Начисление очков 2023'!$G$4:$H$69,2,FALSE),0)</f>
        <v>0</v>
      </c>
      <c r="CQ263" s="6" t="s">
        <v>572</v>
      </c>
      <c r="CR263" s="28">
        <f>IFERROR(VLOOKUP(CQ263,'Начисление очков 2023'!$AA$4:$AB$69,2,FALSE),0)</f>
        <v>0</v>
      </c>
      <c r="CS263" s="32" t="s">
        <v>572</v>
      </c>
      <c r="CT263" s="31">
        <f>IFERROR(VLOOKUP(CS263,'Начисление очков 2023'!$Q$4:$R$69,2,FALSE),0)</f>
        <v>0</v>
      </c>
      <c r="CU263" s="6" t="s">
        <v>572</v>
      </c>
      <c r="CV263" s="28">
        <f>IFERROR(VLOOKUP(CU263,'Начисление очков 2023'!$AF$4:$AG$69,2,FALSE),0)</f>
        <v>0</v>
      </c>
      <c r="CW263" s="32" t="s">
        <v>572</v>
      </c>
      <c r="CX263" s="31">
        <f>IFERROR(VLOOKUP(CW263,'Начисление очков 2023'!$AA$4:$AB$69,2,FALSE),0)</f>
        <v>0</v>
      </c>
      <c r="CY263" s="6" t="s">
        <v>572</v>
      </c>
      <c r="CZ263" s="28">
        <f>IFERROR(VLOOKUP(CY263,'Начисление очков 2023'!$AA$4:$AB$69,2,FALSE),0)</f>
        <v>0</v>
      </c>
      <c r="DA263" s="32" t="s">
        <v>572</v>
      </c>
      <c r="DB263" s="31">
        <f>IFERROR(VLOOKUP(DA263,'Начисление очков 2023'!$L$4:$M$69,2,FALSE),0)</f>
        <v>0</v>
      </c>
      <c r="DC263" s="6" t="s">
        <v>572</v>
      </c>
      <c r="DD263" s="28">
        <f>IFERROR(VLOOKUP(DC263,'Начисление очков 2023'!$L$4:$M$69,2,FALSE),0)</f>
        <v>0</v>
      </c>
      <c r="DE263" s="32" t="s">
        <v>572</v>
      </c>
      <c r="DF263" s="31">
        <f>IFERROR(VLOOKUP(DE263,'Начисление очков 2023'!$G$4:$H$69,2,FALSE),0)</f>
        <v>0</v>
      </c>
      <c r="DG263" s="6" t="s">
        <v>572</v>
      </c>
      <c r="DH263" s="28">
        <f>IFERROR(VLOOKUP(DG263,'Начисление очков 2023'!$AA$4:$AB$69,2,FALSE),0)</f>
        <v>0</v>
      </c>
      <c r="DI263" s="32" t="s">
        <v>572</v>
      </c>
      <c r="DJ263" s="31">
        <f>IFERROR(VLOOKUP(DI263,'Начисление очков 2023'!$AF$4:$AG$69,2,FALSE),0)</f>
        <v>0</v>
      </c>
      <c r="DK263" s="6" t="s">
        <v>572</v>
      </c>
      <c r="DL263" s="28">
        <f>IFERROR(VLOOKUP(DK263,'Начисление очков 2023'!$V$4:$W$69,2,FALSE),0)</f>
        <v>0</v>
      </c>
      <c r="DM263" s="32" t="s">
        <v>572</v>
      </c>
      <c r="DN263" s="31">
        <f>IFERROR(VLOOKUP(DM263,'Начисление очков 2023'!$Q$4:$R$69,2,FALSE),0)</f>
        <v>0</v>
      </c>
      <c r="DO263" s="6" t="s">
        <v>572</v>
      </c>
      <c r="DP263" s="28">
        <f>IFERROR(VLOOKUP(DO263,'Начисление очков 2023'!$AA$4:$AB$69,2,FALSE),0)</f>
        <v>0</v>
      </c>
      <c r="DQ263" s="32" t="s">
        <v>572</v>
      </c>
      <c r="DR263" s="31">
        <f>IFERROR(VLOOKUP(DQ263,'Начисление очков 2023'!$AA$4:$AB$69,2,FALSE),0)</f>
        <v>0</v>
      </c>
      <c r="DS263" s="6" t="s">
        <v>572</v>
      </c>
      <c r="DT263" s="28">
        <f>IFERROR(VLOOKUP(DS263,'Начисление очков 2023'!$AA$4:$AB$69,2,FALSE),0)</f>
        <v>0</v>
      </c>
      <c r="DU263" s="32" t="s">
        <v>572</v>
      </c>
      <c r="DV263" s="31">
        <f>IFERROR(VLOOKUP(DU263,'Начисление очков 2023'!$AF$4:$AG$69,2,FALSE),0)</f>
        <v>0</v>
      </c>
      <c r="DW263" s="6" t="s">
        <v>572</v>
      </c>
      <c r="DX263" s="28">
        <f>IFERROR(VLOOKUP(DW263,'Начисление очков 2023'!$AA$4:$AB$69,2,FALSE),0)</f>
        <v>0</v>
      </c>
      <c r="DY263" s="32" t="s">
        <v>572</v>
      </c>
      <c r="DZ263" s="31">
        <f>IFERROR(VLOOKUP(DY263,'Начисление очков 2023'!$B$4:$C$69,2,FALSE),0)</f>
        <v>0</v>
      </c>
      <c r="EA263" s="6" t="s">
        <v>572</v>
      </c>
      <c r="EB263" s="28">
        <f>IFERROR(VLOOKUP(EA263,'Начисление очков 2023'!$AA$4:$AB$69,2,FALSE),0)</f>
        <v>0</v>
      </c>
      <c r="EC263" s="32" t="s">
        <v>572</v>
      </c>
      <c r="ED263" s="31">
        <f>IFERROR(VLOOKUP(EC263,'Начисление очков 2023'!$V$4:$W$69,2,FALSE),0)</f>
        <v>0</v>
      </c>
      <c r="EE263" s="6" t="s">
        <v>572</v>
      </c>
      <c r="EF263" s="28">
        <f>IFERROR(VLOOKUP(EE263,'Начисление очков 2023'!$AA$4:$AB$69,2,FALSE),0)</f>
        <v>0</v>
      </c>
      <c r="EG263" s="32" t="s">
        <v>572</v>
      </c>
      <c r="EH263" s="31">
        <f>IFERROR(VLOOKUP(EG263,'Начисление очков 2023'!$AA$4:$AB$69,2,FALSE),0)</f>
        <v>0</v>
      </c>
      <c r="EI263" s="6" t="s">
        <v>572</v>
      </c>
      <c r="EJ263" s="28">
        <f>IFERROR(VLOOKUP(EI263,'Начисление очков 2023'!$G$4:$H$69,2,FALSE),0)</f>
        <v>0</v>
      </c>
      <c r="EK263" s="32">
        <v>32</v>
      </c>
      <c r="EL263" s="31">
        <f>IFERROR(VLOOKUP(EK263,'Начисление очков 2023'!$V$4:$W$69,2,FALSE),0)</f>
        <v>5</v>
      </c>
      <c r="EM263" s="6" t="s">
        <v>572</v>
      </c>
      <c r="EN263" s="28">
        <f>IFERROR(VLOOKUP(EM263,'Начисление очков 2023'!$B$4:$C$101,2,FALSE),0)</f>
        <v>0</v>
      </c>
      <c r="EO263" s="32" t="s">
        <v>572</v>
      </c>
      <c r="EP263" s="31">
        <f>IFERROR(VLOOKUP(EO263,'Начисление очков 2023'!$AA$4:$AB$69,2,FALSE),0)</f>
        <v>0</v>
      </c>
      <c r="EQ263" s="6" t="s">
        <v>572</v>
      </c>
      <c r="ER263" s="28">
        <f>IFERROR(VLOOKUP(EQ263,'Начисление очков 2023'!$AF$4:$AG$69,2,FALSE),0)</f>
        <v>0</v>
      </c>
      <c r="ES263" s="32" t="s">
        <v>572</v>
      </c>
      <c r="ET263" s="31">
        <f>IFERROR(VLOOKUP(ES263,'Начисление очков 2023'!$B$4:$C$101,2,FALSE),0)</f>
        <v>0</v>
      </c>
      <c r="EU263" s="6" t="s">
        <v>572</v>
      </c>
      <c r="EV263" s="28">
        <f>IFERROR(VLOOKUP(EU263,'Начисление очков 2023'!$G$4:$H$69,2,FALSE),0)</f>
        <v>0</v>
      </c>
      <c r="EW263" s="32" t="s">
        <v>572</v>
      </c>
      <c r="EX263" s="31">
        <f>IFERROR(VLOOKUP(EW263,'Начисление очков 2023'!$AA$4:$AB$69,2,FALSE),0)</f>
        <v>0</v>
      </c>
      <c r="EY263" s="6" t="s">
        <v>572</v>
      </c>
      <c r="EZ263" s="28">
        <f>IFERROR(VLOOKUP(EY263,'Начисление очков 2023'!$AA$4:$AB$69,2,FALSE),0)</f>
        <v>0</v>
      </c>
      <c r="FA263" s="32" t="s">
        <v>572</v>
      </c>
      <c r="FB263" s="31">
        <f>IFERROR(VLOOKUP(FA263,'Начисление очков 2023'!$L$4:$M$69,2,FALSE),0)</f>
        <v>0</v>
      </c>
      <c r="FC263" s="6" t="s">
        <v>572</v>
      </c>
      <c r="FD263" s="28">
        <f>IFERROR(VLOOKUP(FC263,'Начисление очков 2023'!$AF$4:$AG$69,2,FALSE),0)</f>
        <v>0</v>
      </c>
      <c r="FE263" s="32" t="s">
        <v>572</v>
      </c>
      <c r="FF263" s="31">
        <f>IFERROR(VLOOKUP(FE263,'Начисление очков 2023'!$AA$4:$AB$69,2,FALSE),0)</f>
        <v>0</v>
      </c>
      <c r="FG263" s="6" t="s">
        <v>572</v>
      </c>
      <c r="FH263" s="28">
        <f>IFERROR(VLOOKUP(FG263,'Начисление очков 2023'!$G$4:$H$69,2,FALSE),0)</f>
        <v>0</v>
      </c>
      <c r="FI263" s="32" t="s">
        <v>572</v>
      </c>
      <c r="FJ263" s="31">
        <f>IFERROR(VLOOKUP(FI263,'Начисление очков 2023'!$AA$4:$AB$69,2,FALSE),0)</f>
        <v>0</v>
      </c>
      <c r="FK263" s="6" t="s">
        <v>572</v>
      </c>
      <c r="FL263" s="28">
        <f>IFERROR(VLOOKUP(FK263,'Начисление очков 2023'!$AA$4:$AB$69,2,FALSE),0)</f>
        <v>0</v>
      </c>
      <c r="FM263" s="32" t="s">
        <v>572</v>
      </c>
      <c r="FN263" s="31">
        <f>IFERROR(VLOOKUP(FM263,'Начисление очков 2023'!$AA$4:$AB$69,2,FALSE),0)</f>
        <v>0</v>
      </c>
      <c r="FO263" s="6" t="s">
        <v>572</v>
      </c>
      <c r="FP263" s="28">
        <f>IFERROR(VLOOKUP(FO263,'Начисление очков 2023'!$AF$4:$AG$69,2,FALSE),0)</f>
        <v>0</v>
      </c>
      <c r="FQ263" s="109">
        <v>256</v>
      </c>
      <c r="FR263" s="110">
        <v>1</v>
      </c>
      <c r="FS263" s="110"/>
      <c r="FT263" s="109">
        <v>3.5</v>
      </c>
      <c r="FU263" s="111"/>
      <c r="FV263" s="108">
        <v>14</v>
      </c>
      <c r="FW263" s="106">
        <v>0</v>
      </c>
      <c r="FX263" s="107" t="s">
        <v>563</v>
      </c>
      <c r="FY263" s="108">
        <v>14</v>
      </c>
      <c r="FZ263" s="127" t="s">
        <v>572</v>
      </c>
      <c r="GA263" s="121">
        <f>IFERROR(VLOOKUP(FZ263,'Начисление очков 2023'!$AA$4:$AB$69,2,FALSE),0)</f>
        <v>0</v>
      </c>
    </row>
    <row r="264" spans="1:183" ht="15.95" customHeight="1" x14ac:dyDescent="0.25">
      <c r="A264" s="1"/>
      <c r="B264" s="6" t="str">
        <f>IFERROR(INDEX('Ласт турнир'!$A$1:$A$96,MATCH($D264,'Ласт турнир'!$B$1:$B$96,0)),"")</f>
        <v/>
      </c>
      <c r="C264" s="1"/>
      <c r="D264" s="39" t="s">
        <v>794</v>
      </c>
      <c r="E264" s="40">
        <f>E263+1</f>
        <v>255</v>
      </c>
      <c r="F264" s="59">
        <f>IF(FQ264=0," ",IF(FQ264-E264=0," ",FQ264-E264))</f>
        <v>2</v>
      </c>
      <c r="G264" s="44"/>
      <c r="H264" s="54">
        <v>3</v>
      </c>
      <c r="I264" s="134"/>
      <c r="J264" s="139">
        <f>AB264+AP264+BB264+BN264+BR264+SUMPRODUCT(LARGE((T264,V264,X264,Z264,AD264,AF264,AH264,AJ264,AL264,AN264,AR264,AT264,AV264,AX264,AZ264,BD264,BF264,BH264,BJ264,BL264,BP264,BT264,BV264,BX264,BZ264,CB264,CD264,CF264,CH264,CJ264,CL264,CN264,CP264,CR264,CT264,CV264,CX264,CZ264,DB264,DD264,DF264,DH264,DJ264,DL264,DN264,DP264,DR264,DT264,DV264,DX264,DZ264,EB264,ED264,EF264,EH264,EJ264,EL264,EN264,EP264,ER264,ET264,EV264,EX264,EZ264,FB264,FD264,FF264,FH264,FJ264,FL264,FN264,FP264),{1,2,3,4,5,6,7,8}))</f>
        <v>14</v>
      </c>
      <c r="K264" s="135">
        <f>J264-FV264</f>
        <v>0</v>
      </c>
      <c r="L264" s="140" t="str">
        <f>IF(SUMIF(S264:FP264,"&lt;0")&lt;&gt;0,SUMIF(S264:FP264,"&lt;0")*(-1)," ")</f>
        <v xml:space="preserve"> </v>
      </c>
      <c r="M264" s="141">
        <f>T264+V264+X264+Z264+AB264+AD264+AF264+AH264+AJ264+AL264+AN264+AP264+AR264+AT264+AV264+AX264+AZ264+BB264+BD264+BF264+BH264+BJ264+BL264+BN264+BP264+BR264+BT264+BV264+BX264+BZ264+CB264+CD264+CF264+CH264+CJ264+CL264+CN264+CP264+CR264+CT264+CV264+CX264+CZ264+DB264+DD264+DF264+DH264+DJ264+DL264+DN264+DP264+DR264+DT264+DV264+DX264+DZ264+EB264+ED264+EF264+EH264+EJ264+EL264+EN264+EP264+ER264+ET264+EV264+EX264+EZ264+FB264+FD264+FF264+FH264+FJ264+FL264+FN264+FP264</f>
        <v>14</v>
      </c>
      <c r="N264" s="135">
        <f>M264-FY264</f>
        <v>0</v>
      </c>
      <c r="O264" s="136">
        <f>ROUNDUP(COUNTIF(S264:FP264,"&gt; 0")/2,0)</f>
        <v>2</v>
      </c>
      <c r="P264" s="142">
        <f>IF(O264=0,"-",IF(O264-R264&gt;8,J264/(8+R264),J264/O264))</f>
        <v>7</v>
      </c>
      <c r="Q264" s="145">
        <f>IF(OR(M264=0,O264=0),"-",M264/O264)</f>
        <v>7</v>
      </c>
      <c r="R264" s="150">
        <f>+IF(AA264="",0,1)+IF(AO264="",0,1)++IF(BA264="",0,1)+IF(BM264="",0,1)+IF(BQ264="",0,1)</f>
        <v>0</v>
      </c>
      <c r="S264" s="6" t="s">
        <v>572</v>
      </c>
      <c r="T264" s="28">
        <f>IFERROR(VLOOKUP(S264,'Начисление очков 2024'!$AA$4:$AB$69,2,FALSE),0)</f>
        <v>0</v>
      </c>
      <c r="U264" s="32" t="s">
        <v>572</v>
      </c>
      <c r="V264" s="31">
        <f>IFERROR(VLOOKUP(U264,'Начисление очков 2024'!$AA$4:$AB$69,2,FALSE),0)</f>
        <v>0</v>
      </c>
      <c r="W264" s="6" t="s">
        <v>572</v>
      </c>
      <c r="X264" s="28">
        <f>IFERROR(VLOOKUP(W264,'Начисление очков 2024'!$L$4:$M$69,2,FALSE),0)</f>
        <v>0</v>
      </c>
      <c r="Y264" s="32">
        <v>10</v>
      </c>
      <c r="Z264" s="31">
        <f>IFERROR(VLOOKUP(Y264,'Начисление очков 2024'!$AA$4:$AB$69,2,FALSE),0)</f>
        <v>9</v>
      </c>
      <c r="AA264" s="6" t="s">
        <v>572</v>
      </c>
      <c r="AB264" s="28">
        <f>ROUND(IFERROR(VLOOKUP(AA264,'Начисление очков 2024'!$L$4:$M$69,2,FALSE),0)/4,0)</f>
        <v>0</v>
      </c>
      <c r="AC264" s="32" t="s">
        <v>572</v>
      </c>
      <c r="AD264" s="31">
        <f>IFERROR(VLOOKUP(AC264,'Начисление очков 2024'!$AA$4:$AB$69,2,FALSE),0)</f>
        <v>0</v>
      </c>
      <c r="AE264" s="6" t="s">
        <v>572</v>
      </c>
      <c r="AF264" s="28">
        <f>IFERROR(VLOOKUP(AE264,'Начисление очков 2024'!$AA$4:$AB$69,2,FALSE),0)</f>
        <v>0</v>
      </c>
      <c r="AG264" s="32" t="s">
        <v>572</v>
      </c>
      <c r="AH264" s="31">
        <f>IFERROR(VLOOKUP(AG264,'Начисление очков 2024'!$Q$4:$R$69,2,FALSE),0)</f>
        <v>0</v>
      </c>
      <c r="AI264" s="6" t="s">
        <v>572</v>
      </c>
      <c r="AJ264" s="28">
        <f>IFERROR(VLOOKUP(AI264,'Начисление очков 2024'!$AA$4:$AB$69,2,FALSE),0)</f>
        <v>0</v>
      </c>
      <c r="AK264" s="32" t="s">
        <v>572</v>
      </c>
      <c r="AL264" s="31">
        <f>IFERROR(VLOOKUP(AK264,'Начисление очков 2024'!$AA$4:$AB$69,2,FALSE),0)</f>
        <v>0</v>
      </c>
      <c r="AM264" s="6" t="s">
        <v>572</v>
      </c>
      <c r="AN264" s="28">
        <f>IFERROR(VLOOKUP(AM264,'Начисление очков 2023'!$AF$4:$AG$69,2,FALSE),0)</f>
        <v>0</v>
      </c>
      <c r="AO264" s="32" t="s">
        <v>572</v>
      </c>
      <c r="AP264" s="31">
        <f>ROUND(IFERROR(VLOOKUP(AO264,'Начисление очков 2024'!$G$4:$H$69,2,FALSE),0)/4,0)</f>
        <v>0</v>
      </c>
      <c r="AQ264" s="6" t="s">
        <v>572</v>
      </c>
      <c r="AR264" s="28">
        <f>IFERROR(VLOOKUP(AQ264,'Начисление очков 2024'!$AA$4:$AB$69,2,FALSE),0)</f>
        <v>0</v>
      </c>
      <c r="AS264" s="32" t="s">
        <v>572</v>
      </c>
      <c r="AT264" s="31">
        <f>IFERROR(VLOOKUP(AS264,'Начисление очков 2024'!$G$4:$H$69,2,FALSE),0)</f>
        <v>0</v>
      </c>
      <c r="AU264" s="6">
        <v>32</v>
      </c>
      <c r="AV264" s="28">
        <f>IFERROR(VLOOKUP(AU264,'Начисление очков 2023'!$V$4:$W$69,2,FALSE),0)</f>
        <v>5</v>
      </c>
      <c r="AW264" s="32" t="s">
        <v>572</v>
      </c>
      <c r="AX264" s="31">
        <f>IFERROR(VLOOKUP(AW264,'Начисление очков 2024'!$Q$4:$R$69,2,FALSE),0)</f>
        <v>0</v>
      </c>
      <c r="AY264" s="6" t="s">
        <v>572</v>
      </c>
      <c r="AZ264" s="28">
        <f>IFERROR(VLOOKUP(AY264,'Начисление очков 2024'!$AA$4:$AB$69,2,FALSE),0)</f>
        <v>0</v>
      </c>
      <c r="BA264" s="32" t="s">
        <v>572</v>
      </c>
      <c r="BB264" s="31">
        <f>ROUND(IFERROR(VLOOKUP(BA264,'Начисление очков 2024'!$G$4:$H$69,2,FALSE),0)/4,0)</f>
        <v>0</v>
      </c>
      <c r="BC264" s="6" t="s">
        <v>572</v>
      </c>
      <c r="BD264" s="28">
        <f>IFERROR(VLOOKUP(BC264,'Начисление очков 2023'!$AA$4:$AB$69,2,FALSE),0)</f>
        <v>0</v>
      </c>
      <c r="BE264" s="32" t="s">
        <v>572</v>
      </c>
      <c r="BF264" s="31">
        <f>IFERROR(VLOOKUP(BE264,'Начисление очков 2024'!$G$4:$H$69,2,FALSE),0)</f>
        <v>0</v>
      </c>
      <c r="BG264" s="6" t="s">
        <v>572</v>
      </c>
      <c r="BH264" s="28">
        <f>IFERROR(VLOOKUP(BG264,'Начисление очков 2024'!$Q$4:$R$69,2,FALSE),0)</f>
        <v>0</v>
      </c>
      <c r="BI264" s="32" t="s">
        <v>572</v>
      </c>
      <c r="BJ264" s="31">
        <f>IFERROR(VLOOKUP(BI264,'Начисление очков 2024'!$AA$4:$AB$69,2,FALSE),0)</f>
        <v>0</v>
      </c>
      <c r="BK264" s="6" t="s">
        <v>572</v>
      </c>
      <c r="BL264" s="28">
        <f>IFERROR(VLOOKUP(BK264,'Начисление очков 2023'!$V$4:$W$69,2,FALSE),0)</f>
        <v>0</v>
      </c>
      <c r="BM264" s="32" t="s">
        <v>572</v>
      </c>
      <c r="BN264" s="31">
        <f>ROUND(IFERROR(VLOOKUP(BM264,'Начисление очков 2023'!$L$4:$M$69,2,FALSE),0)/4,0)</f>
        <v>0</v>
      </c>
      <c r="BO264" s="6" t="s">
        <v>572</v>
      </c>
      <c r="BP264" s="28">
        <f>IFERROR(VLOOKUP(BO264,'Начисление очков 2023'!$AA$4:$AB$69,2,FALSE),0)</f>
        <v>0</v>
      </c>
      <c r="BQ264" s="32" t="s">
        <v>572</v>
      </c>
      <c r="BR264" s="31">
        <f>ROUND(IFERROR(VLOOKUP(BQ264,'Начисление очков 2023'!$L$4:$M$69,2,FALSE),0)/4,0)</f>
        <v>0</v>
      </c>
      <c r="BS264" s="6" t="s">
        <v>572</v>
      </c>
      <c r="BT264" s="28">
        <f>IFERROR(VLOOKUP(BS264,'Начисление очков 2023'!$AA$4:$AB$69,2,FALSE),0)</f>
        <v>0</v>
      </c>
      <c r="BU264" s="32" t="s">
        <v>572</v>
      </c>
      <c r="BV264" s="31">
        <f>IFERROR(VLOOKUP(BU264,'Начисление очков 2023'!$L$4:$M$69,2,FALSE),0)</f>
        <v>0</v>
      </c>
      <c r="BW264" s="6" t="s">
        <v>572</v>
      </c>
      <c r="BX264" s="28">
        <f>IFERROR(VLOOKUP(BW264,'Начисление очков 2023'!$AA$4:$AB$69,2,FALSE),0)</f>
        <v>0</v>
      </c>
      <c r="BY264" s="32" t="s">
        <v>572</v>
      </c>
      <c r="BZ264" s="31">
        <f>IFERROR(VLOOKUP(BY264,'Начисление очков 2023'!$AF$4:$AG$69,2,FALSE),0)</f>
        <v>0</v>
      </c>
      <c r="CA264" s="6" t="s">
        <v>572</v>
      </c>
      <c r="CB264" s="28">
        <f>IFERROR(VLOOKUP(CA264,'Начисление очков 2023'!$V$4:$W$69,2,FALSE),0)</f>
        <v>0</v>
      </c>
      <c r="CC264" s="32" t="s">
        <v>572</v>
      </c>
      <c r="CD264" s="31">
        <f>IFERROR(VLOOKUP(CC264,'Начисление очков 2023'!$AA$4:$AB$69,2,FALSE),0)</f>
        <v>0</v>
      </c>
      <c r="CE264" s="47"/>
      <c r="CF264" s="46"/>
      <c r="CG264" s="32" t="s">
        <v>572</v>
      </c>
      <c r="CH264" s="31">
        <f>IFERROR(VLOOKUP(CG264,'Начисление очков 2023'!$AA$4:$AB$69,2,FALSE),0)</f>
        <v>0</v>
      </c>
      <c r="CI264" s="6" t="s">
        <v>572</v>
      </c>
      <c r="CJ264" s="28">
        <f>IFERROR(VLOOKUP(CI264,'Начисление очков 2023_1'!$B$4:$C$117,2,FALSE),0)</f>
        <v>0</v>
      </c>
      <c r="CK264" s="32" t="s">
        <v>572</v>
      </c>
      <c r="CL264" s="31">
        <f>IFERROR(VLOOKUP(CK264,'Начисление очков 2023'!$V$4:$W$69,2,FALSE),0)</f>
        <v>0</v>
      </c>
      <c r="CM264" s="6" t="s">
        <v>572</v>
      </c>
      <c r="CN264" s="28">
        <f>IFERROR(VLOOKUP(CM264,'Начисление очков 2023'!$AF$4:$AG$69,2,FALSE),0)</f>
        <v>0</v>
      </c>
      <c r="CO264" s="32" t="s">
        <v>572</v>
      </c>
      <c r="CP264" s="31">
        <f>IFERROR(VLOOKUP(CO264,'Начисление очков 2023'!$G$4:$H$69,2,FALSE),0)</f>
        <v>0</v>
      </c>
      <c r="CQ264" s="6" t="s">
        <v>572</v>
      </c>
      <c r="CR264" s="28">
        <f>IFERROR(VLOOKUP(CQ264,'Начисление очков 2023'!$AA$4:$AB$69,2,FALSE),0)</f>
        <v>0</v>
      </c>
      <c r="CS264" s="32" t="s">
        <v>572</v>
      </c>
      <c r="CT264" s="31">
        <f>IFERROR(VLOOKUP(CS264,'Начисление очков 2023'!$Q$4:$R$69,2,FALSE),0)</f>
        <v>0</v>
      </c>
      <c r="CU264" s="6" t="s">
        <v>572</v>
      </c>
      <c r="CV264" s="28">
        <f>IFERROR(VLOOKUP(CU264,'Начисление очков 2023'!$AF$4:$AG$69,2,FALSE),0)</f>
        <v>0</v>
      </c>
      <c r="CW264" s="32" t="s">
        <v>572</v>
      </c>
      <c r="CX264" s="31">
        <f>IFERROR(VLOOKUP(CW264,'Начисление очков 2023'!$AA$4:$AB$69,2,FALSE),0)</f>
        <v>0</v>
      </c>
      <c r="CY264" s="6" t="s">
        <v>572</v>
      </c>
      <c r="CZ264" s="28">
        <f>IFERROR(VLOOKUP(CY264,'Начисление очков 2023'!$AA$4:$AB$69,2,FALSE),0)</f>
        <v>0</v>
      </c>
      <c r="DA264" s="32" t="s">
        <v>572</v>
      </c>
      <c r="DB264" s="31">
        <f>IFERROR(VLOOKUP(DA264,'Начисление очков 2023'!$L$4:$M$69,2,FALSE),0)</f>
        <v>0</v>
      </c>
      <c r="DC264" s="6" t="s">
        <v>572</v>
      </c>
      <c r="DD264" s="28">
        <f>IFERROR(VLOOKUP(DC264,'Начисление очков 2023'!$L$4:$M$69,2,FALSE),0)</f>
        <v>0</v>
      </c>
      <c r="DE264" s="32" t="s">
        <v>572</v>
      </c>
      <c r="DF264" s="31">
        <f>IFERROR(VLOOKUP(DE264,'Начисление очков 2023'!$G$4:$H$69,2,FALSE),0)</f>
        <v>0</v>
      </c>
      <c r="DG264" s="6" t="s">
        <v>572</v>
      </c>
      <c r="DH264" s="28">
        <f>IFERROR(VLOOKUP(DG264,'Начисление очков 2023'!$AA$4:$AB$69,2,FALSE),0)</f>
        <v>0</v>
      </c>
      <c r="DI264" s="32" t="s">
        <v>572</v>
      </c>
      <c r="DJ264" s="31">
        <f>IFERROR(VLOOKUP(DI264,'Начисление очков 2023'!$AF$4:$AG$69,2,FALSE),0)</f>
        <v>0</v>
      </c>
      <c r="DK264" s="6" t="s">
        <v>572</v>
      </c>
      <c r="DL264" s="28">
        <f>IFERROR(VLOOKUP(DK264,'Начисление очков 2023'!$V$4:$W$69,2,FALSE),0)</f>
        <v>0</v>
      </c>
      <c r="DM264" s="32" t="s">
        <v>572</v>
      </c>
      <c r="DN264" s="31">
        <f>IFERROR(VLOOKUP(DM264,'Начисление очков 2023'!$Q$4:$R$69,2,FALSE),0)</f>
        <v>0</v>
      </c>
      <c r="DO264" s="6" t="s">
        <v>572</v>
      </c>
      <c r="DP264" s="28">
        <f>IFERROR(VLOOKUP(DO264,'Начисление очков 2023'!$AA$4:$AB$69,2,FALSE),0)</f>
        <v>0</v>
      </c>
      <c r="DQ264" s="32" t="s">
        <v>572</v>
      </c>
      <c r="DR264" s="31">
        <f>IFERROR(VLOOKUP(DQ264,'Начисление очков 2023'!$AA$4:$AB$69,2,FALSE),0)</f>
        <v>0</v>
      </c>
      <c r="DS264" s="6" t="s">
        <v>572</v>
      </c>
      <c r="DT264" s="28">
        <f>IFERROR(VLOOKUP(DS264,'Начисление очков 2023'!$AA$4:$AB$69,2,FALSE),0)</f>
        <v>0</v>
      </c>
      <c r="DU264" s="32" t="s">
        <v>572</v>
      </c>
      <c r="DV264" s="31">
        <f>IFERROR(VLOOKUP(DU264,'Начисление очков 2023'!$AF$4:$AG$69,2,FALSE),0)</f>
        <v>0</v>
      </c>
      <c r="DW264" s="6" t="s">
        <v>572</v>
      </c>
      <c r="DX264" s="28">
        <f>IFERROR(VLOOKUP(DW264,'Начисление очков 2023'!$AA$4:$AB$69,2,FALSE),0)</f>
        <v>0</v>
      </c>
      <c r="DY264" s="32" t="s">
        <v>572</v>
      </c>
      <c r="DZ264" s="31">
        <f>IFERROR(VLOOKUP(DY264,'Начисление очков 2023'!$B$4:$C$69,2,FALSE),0)</f>
        <v>0</v>
      </c>
      <c r="EA264" s="6" t="s">
        <v>572</v>
      </c>
      <c r="EB264" s="28">
        <f>IFERROR(VLOOKUP(EA264,'Начисление очков 2023'!$AA$4:$AB$69,2,FALSE),0)</f>
        <v>0</v>
      </c>
      <c r="EC264" s="32" t="s">
        <v>572</v>
      </c>
      <c r="ED264" s="31">
        <f>IFERROR(VLOOKUP(EC264,'Начисление очков 2023'!$V$4:$W$69,2,FALSE),0)</f>
        <v>0</v>
      </c>
      <c r="EE264" s="6" t="s">
        <v>572</v>
      </c>
      <c r="EF264" s="28">
        <f>IFERROR(VLOOKUP(EE264,'Начисление очков 2023'!$AA$4:$AB$69,2,FALSE),0)</f>
        <v>0</v>
      </c>
      <c r="EG264" s="32" t="s">
        <v>572</v>
      </c>
      <c r="EH264" s="31">
        <f>IFERROR(VLOOKUP(EG264,'Начисление очков 2023'!$AA$4:$AB$69,2,FALSE),0)</f>
        <v>0</v>
      </c>
      <c r="EI264" s="6" t="s">
        <v>572</v>
      </c>
      <c r="EJ264" s="28">
        <f>IFERROR(VLOOKUP(EI264,'Начисление очков 2023'!$G$4:$H$69,2,FALSE),0)</f>
        <v>0</v>
      </c>
      <c r="EK264" s="32" t="s">
        <v>572</v>
      </c>
      <c r="EL264" s="31">
        <f>IFERROR(VLOOKUP(EK264,'Начисление очков 2023'!$V$4:$W$69,2,FALSE),0)</f>
        <v>0</v>
      </c>
      <c r="EM264" s="6" t="s">
        <v>572</v>
      </c>
      <c r="EN264" s="28">
        <f>IFERROR(VLOOKUP(EM264,'Начисление очков 2023'!$B$4:$C$101,2,FALSE),0)</f>
        <v>0</v>
      </c>
      <c r="EO264" s="32" t="s">
        <v>572</v>
      </c>
      <c r="EP264" s="31">
        <f>IFERROR(VLOOKUP(EO264,'Начисление очков 2023'!$AA$4:$AB$69,2,FALSE),0)</f>
        <v>0</v>
      </c>
      <c r="EQ264" s="6" t="s">
        <v>572</v>
      </c>
      <c r="ER264" s="28">
        <f>IFERROR(VLOOKUP(EQ264,'Начисление очков 2023'!$AF$4:$AG$69,2,FALSE),0)</f>
        <v>0</v>
      </c>
      <c r="ES264" s="32" t="s">
        <v>572</v>
      </c>
      <c r="ET264" s="31">
        <f>IFERROR(VLOOKUP(ES264,'Начисление очков 2023'!$B$4:$C$101,2,FALSE),0)</f>
        <v>0</v>
      </c>
      <c r="EU264" s="6" t="s">
        <v>572</v>
      </c>
      <c r="EV264" s="28">
        <f>IFERROR(VLOOKUP(EU264,'Начисление очков 2023'!$G$4:$H$69,2,FALSE),0)</f>
        <v>0</v>
      </c>
      <c r="EW264" s="32" t="s">
        <v>572</v>
      </c>
      <c r="EX264" s="31">
        <f>IFERROR(VLOOKUP(EW264,'Начисление очков 2023'!$AA$4:$AB$69,2,FALSE),0)</f>
        <v>0</v>
      </c>
      <c r="EY264" s="6" t="s">
        <v>572</v>
      </c>
      <c r="EZ264" s="28">
        <f>IFERROR(VLOOKUP(EY264,'Начисление очков 2023'!$AA$4:$AB$69,2,FALSE),0)</f>
        <v>0</v>
      </c>
      <c r="FA264" s="32" t="s">
        <v>572</v>
      </c>
      <c r="FB264" s="31">
        <f>IFERROR(VLOOKUP(FA264,'Начисление очков 2023'!$L$4:$M$69,2,FALSE),0)</f>
        <v>0</v>
      </c>
      <c r="FC264" s="6" t="s">
        <v>572</v>
      </c>
      <c r="FD264" s="28">
        <f>IFERROR(VLOOKUP(FC264,'Начисление очков 2023'!$AF$4:$AG$69,2,FALSE),0)</f>
        <v>0</v>
      </c>
      <c r="FE264" s="32" t="s">
        <v>572</v>
      </c>
      <c r="FF264" s="31">
        <f>IFERROR(VLOOKUP(FE264,'Начисление очков 2023'!$AA$4:$AB$69,2,FALSE),0)</f>
        <v>0</v>
      </c>
      <c r="FG264" s="6" t="s">
        <v>572</v>
      </c>
      <c r="FH264" s="28">
        <f>IFERROR(VLOOKUP(FG264,'Начисление очков 2023'!$G$4:$H$69,2,FALSE),0)</f>
        <v>0</v>
      </c>
      <c r="FI264" s="32" t="s">
        <v>572</v>
      </c>
      <c r="FJ264" s="31">
        <f>IFERROR(VLOOKUP(FI264,'Начисление очков 2023'!$AA$4:$AB$69,2,FALSE),0)</f>
        <v>0</v>
      </c>
      <c r="FK264" s="6" t="s">
        <v>572</v>
      </c>
      <c r="FL264" s="28">
        <f>IFERROR(VLOOKUP(FK264,'Начисление очков 2023'!$AA$4:$AB$69,2,FALSE),0)</f>
        <v>0</v>
      </c>
      <c r="FM264" s="32" t="s">
        <v>572</v>
      </c>
      <c r="FN264" s="31">
        <f>IFERROR(VLOOKUP(FM264,'Начисление очков 2023'!$AA$4:$AB$69,2,FALSE),0)</f>
        <v>0</v>
      </c>
      <c r="FO264" s="6" t="s">
        <v>572</v>
      </c>
      <c r="FP264" s="28">
        <f>IFERROR(VLOOKUP(FO264,'Начисление очков 2023'!$AF$4:$AG$69,2,FALSE),0)</f>
        <v>0</v>
      </c>
      <c r="FQ264" s="109">
        <v>257</v>
      </c>
      <c r="FR264" s="110">
        <v>1</v>
      </c>
      <c r="FS264" s="110"/>
      <c r="FT264" s="109">
        <v>3</v>
      </c>
      <c r="FU264" s="111"/>
      <c r="FV264" s="108">
        <v>14</v>
      </c>
      <c r="FW264" s="106">
        <v>0</v>
      </c>
      <c r="FX264" s="107" t="s">
        <v>563</v>
      </c>
      <c r="FY264" s="108">
        <v>14</v>
      </c>
      <c r="FZ264" s="127" t="s">
        <v>572</v>
      </c>
      <c r="GA264" s="121">
        <f>IFERROR(VLOOKUP(FZ264,'Начисление очков 2023'!$AA$4:$AB$69,2,FALSE),0)</f>
        <v>0</v>
      </c>
    </row>
    <row r="265" spans="1:183" ht="15.95" customHeight="1" x14ac:dyDescent="0.25">
      <c r="B265" s="6" t="str">
        <f>IFERROR(INDEX('Ласт турнир'!$A$1:$A$96,MATCH($D265,'Ласт турнир'!$B$1:$B$96,0)),"")</f>
        <v/>
      </c>
      <c r="D265" s="39" t="s">
        <v>394</v>
      </c>
      <c r="E265" s="40">
        <f>E264+1</f>
        <v>256</v>
      </c>
      <c r="F265" s="59">
        <f>IF(FQ265=0," ",IF(FQ265-E265=0," ",FQ265-E265))</f>
        <v>2</v>
      </c>
      <c r="G265" s="44"/>
      <c r="H265" s="54">
        <v>3.5</v>
      </c>
      <c r="I265" s="134"/>
      <c r="J265" s="139">
        <f>AB265+AP265+BB265+BN265+BR265+SUMPRODUCT(LARGE((T265,V265,X265,Z265,AD265,AF265,AH265,AJ265,AL265,AN265,AR265,AT265,AV265,AX265,AZ265,BD265,BF265,BH265,BJ265,BL265,BP265,BT265,BV265,BX265,BZ265,CB265,CD265,CF265,CH265,CJ265,CL265,CN265,CP265,CR265,CT265,CV265,CX265,CZ265,DB265,DD265,DF265,DH265,DJ265,DL265,DN265,DP265,DR265,DT265,DV265,DX265,DZ265,EB265,ED265,EF265,EH265,EJ265,EL265,EN265,EP265,ER265,ET265,EV265,EX265,EZ265,FB265,FD265,FF265,FH265,FJ265,FL265,FN265,FP265),{1,2,3,4,5,6,7,8}))</f>
        <v>14</v>
      </c>
      <c r="K265" s="135">
        <f>J265-FV265</f>
        <v>0</v>
      </c>
      <c r="L265" s="140" t="str">
        <f>IF(SUMIF(S265:FP265,"&lt;0")&lt;&gt;0,SUMIF(S265:FP265,"&lt;0")*(-1)," ")</f>
        <v xml:space="preserve"> </v>
      </c>
      <c r="M265" s="141">
        <f>T265+V265+X265+Z265+AB265+AD265+AF265+AH265+AJ265+AL265+AN265+AP265+AR265+AT265+AV265+AX265+AZ265+BB265+BD265+BF265+BH265+BJ265+BL265+BN265+BP265+BR265+BT265+BV265+BX265+BZ265+CB265+CD265+CF265+CH265+CJ265+CL265+CN265+CP265+CR265+CT265+CV265+CX265+CZ265+DB265+DD265+DF265+DH265+DJ265+DL265+DN265+DP265+DR265+DT265+DV265+DX265+DZ265+EB265+ED265+EF265+EH265+EJ265+EL265+EN265+EP265+ER265+ET265+EV265+EX265+EZ265+FB265+FD265+FF265+FH265+FJ265+FL265+FN265+FP265</f>
        <v>14</v>
      </c>
      <c r="N265" s="135">
        <f>M265-FY265</f>
        <v>0</v>
      </c>
      <c r="O265" s="136">
        <f>ROUNDUP(COUNTIF(S265:FP265,"&gt; 0")/2,0)</f>
        <v>3</v>
      </c>
      <c r="P265" s="142">
        <f>IF(O265=0,"-",IF(O265-R265&gt;8,J265/(8+R265),J265/O265))</f>
        <v>4.666666666666667</v>
      </c>
      <c r="Q265" s="145">
        <f>IF(OR(M265=0,O265=0),"-",M265/O265)</f>
        <v>4.666666666666667</v>
      </c>
      <c r="R265" s="150">
        <f>+IF(AA265="",0,1)+IF(AO265="",0,1)++IF(BA265="",0,1)+IF(BM265="",0,1)+IF(BQ265="",0,1)</f>
        <v>0</v>
      </c>
      <c r="S265" s="6" t="s">
        <v>572</v>
      </c>
      <c r="T265" s="28">
        <f>IFERROR(VLOOKUP(S265,'Начисление очков 2024'!$AA$4:$AB$69,2,FALSE),0)</f>
        <v>0</v>
      </c>
      <c r="U265" s="32" t="s">
        <v>572</v>
      </c>
      <c r="V265" s="31">
        <f>IFERROR(VLOOKUP(U265,'Начисление очков 2024'!$AA$4:$AB$69,2,FALSE),0)</f>
        <v>0</v>
      </c>
      <c r="W265" s="6" t="s">
        <v>572</v>
      </c>
      <c r="X265" s="28">
        <f>IFERROR(VLOOKUP(W265,'Начисление очков 2024'!$L$4:$M$69,2,FALSE),0)</f>
        <v>0</v>
      </c>
      <c r="Y265" s="32" t="s">
        <v>572</v>
      </c>
      <c r="Z265" s="31">
        <f>IFERROR(VLOOKUP(Y265,'Начисление очков 2024'!$AA$4:$AB$69,2,FALSE),0)</f>
        <v>0</v>
      </c>
      <c r="AA265" s="6" t="s">
        <v>572</v>
      </c>
      <c r="AB265" s="28">
        <f>ROUND(IFERROR(VLOOKUP(AA265,'Начисление очков 2024'!$L$4:$M$69,2,FALSE),0)/4,0)</f>
        <v>0</v>
      </c>
      <c r="AC265" s="32" t="s">
        <v>572</v>
      </c>
      <c r="AD265" s="31">
        <f>IFERROR(VLOOKUP(AC265,'Начисление очков 2024'!$AA$4:$AB$69,2,FALSE),0)</f>
        <v>0</v>
      </c>
      <c r="AE265" s="6" t="s">
        <v>572</v>
      </c>
      <c r="AF265" s="28">
        <f>IFERROR(VLOOKUP(AE265,'Начисление очков 2024'!$AA$4:$AB$69,2,FALSE),0)</f>
        <v>0</v>
      </c>
      <c r="AG265" s="32" t="s">
        <v>572</v>
      </c>
      <c r="AH265" s="31">
        <f>IFERROR(VLOOKUP(AG265,'Начисление очков 2024'!$Q$4:$R$69,2,FALSE),0)</f>
        <v>0</v>
      </c>
      <c r="AI265" s="6">
        <v>8</v>
      </c>
      <c r="AJ265" s="28">
        <f>IFERROR(VLOOKUP(AI265,'Начисление очков 2024'!$AA$4:$AB$69,2,FALSE),0)</f>
        <v>10</v>
      </c>
      <c r="AK265" s="32" t="s">
        <v>572</v>
      </c>
      <c r="AL265" s="31">
        <f>IFERROR(VLOOKUP(AK265,'Начисление очков 2024'!$AA$4:$AB$69,2,FALSE),0)</f>
        <v>0</v>
      </c>
      <c r="AM265" s="6" t="s">
        <v>572</v>
      </c>
      <c r="AN265" s="28">
        <f>IFERROR(VLOOKUP(AM265,'Начисление очков 2023'!$AF$4:$AG$69,2,FALSE),0)</f>
        <v>0</v>
      </c>
      <c r="AO265" s="32" t="s">
        <v>572</v>
      </c>
      <c r="AP265" s="31">
        <f>ROUND(IFERROR(VLOOKUP(AO265,'Начисление очков 2024'!$G$4:$H$69,2,FALSE),0)/4,0)</f>
        <v>0</v>
      </c>
      <c r="AQ265" s="6" t="s">
        <v>572</v>
      </c>
      <c r="AR265" s="28">
        <f>IFERROR(VLOOKUP(AQ265,'Начисление очков 2024'!$AA$4:$AB$69,2,FALSE),0)</f>
        <v>0</v>
      </c>
      <c r="AS265" s="32" t="s">
        <v>572</v>
      </c>
      <c r="AT265" s="31">
        <f>IFERROR(VLOOKUP(AS265,'Начисление очков 2024'!$G$4:$H$69,2,FALSE),0)</f>
        <v>0</v>
      </c>
      <c r="AU265" s="6" t="s">
        <v>572</v>
      </c>
      <c r="AV265" s="28">
        <f>IFERROR(VLOOKUP(AU265,'Начисление очков 2023'!$V$4:$W$69,2,FALSE),0)</f>
        <v>0</v>
      </c>
      <c r="AW265" s="32" t="s">
        <v>572</v>
      </c>
      <c r="AX265" s="31">
        <f>IFERROR(VLOOKUP(AW265,'Начисление очков 2024'!$Q$4:$R$69,2,FALSE),0)</f>
        <v>0</v>
      </c>
      <c r="AY265" s="6" t="s">
        <v>572</v>
      </c>
      <c r="AZ265" s="28">
        <f>IFERROR(VLOOKUP(AY265,'Начисление очков 2024'!$AA$4:$AB$69,2,FALSE),0)</f>
        <v>0</v>
      </c>
      <c r="BA265" s="32" t="s">
        <v>572</v>
      </c>
      <c r="BB265" s="31">
        <f>ROUND(IFERROR(VLOOKUP(BA265,'Начисление очков 2024'!$G$4:$H$69,2,FALSE),0)/4,0)</f>
        <v>0</v>
      </c>
      <c r="BC265" s="6" t="s">
        <v>572</v>
      </c>
      <c r="BD265" s="28">
        <f>IFERROR(VLOOKUP(BC265,'Начисление очков 2023'!$AA$4:$AB$69,2,FALSE),0)</f>
        <v>0</v>
      </c>
      <c r="BE265" s="32" t="s">
        <v>572</v>
      </c>
      <c r="BF265" s="31">
        <f>IFERROR(VLOOKUP(BE265,'Начисление очков 2024'!$G$4:$H$69,2,FALSE),0)</f>
        <v>0</v>
      </c>
      <c r="BG265" s="6" t="s">
        <v>572</v>
      </c>
      <c r="BH265" s="28">
        <f>IFERROR(VLOOKUP(BG265,'Начисление очков 2024'!$Q$4:$R$69,2,FALSE),0)</f>
        <v>0</v>
      </c>
      <c r="BI265" s="32" t="s">
        <v>572</v>
      </c>
      <c r="BJ265" s="31">
        <f>IFERROR(VLOOKUP(BI265,'Начисление очков 2024'!$AA$4:$AB$69,2,FALSE),0)</f>
        <v>0</v>
      </c>
      <c r="BK265" s="6" t="s">
        <v>572</v>
      </c>
      <c r="BL265" s="28">
        <f>IFERROR(VLOOKUP(BK265,'Начисление очков 2023'!$V$4:$W$69,2,FALSE),0)</f>
        <v>0</v>
      </c>
      <c r="BM265" s="32" t="s">
        <v>572</v>
      </c>
      <c r="BN265" s="31">
        <f>ROUND(IFERROR(VLOOKUP(BM265,'Начисление очков 2023'!$L$4:$M$69,2,FALSE),0)/4,0)</f>
        <v>0</v>
      </c>
      <c r="BO265" s="6" t="s">
        <v>572</v>
      </c>
      <c r="BP265" s="28">
        <f>IFERROR(VLOOKUP(BO265,'Начисление очков 2023'!$AA$4:$AB$69,2,FALSE),0)</f>
        <v>0</v>
      </c>
      <c r="BQ265" s="32" t="s">
        <v>572</v>
      </c>
      <c r="BR265" s="31">
        <f>ROUND(IFERROR(VLOOKUP(BQ265,'Начисление очков 2023'!$L$4:$M$69,2,FALSE),0)/4,0)</f>
        <v>0</v>
      </c>
      <c r="BS265" s="6" t="s">
        <v>572</v>
      </c>
      <c r="BT265" s="28">
        <f>IFERROR(VLOOKUP(BS265,'Начисление очков 2023'!$AA$4:$AB$69,2,FALSE),0)</f>
        <v>0</v>
      </c>
      <c r="BU265" s="32" t="s">
        <v>572</v>
      </c>
      <c r="BV265" s="31">
        <f>IFERROR(VLOOKUP(BU265,'Начисление очков 2023'!$L$4:$M$69,2,FALSE),0)</f>
        <v>0</v>
      </c>
      <c r="BW265" s="6" t="s">
        <v>572</v>
      </c>
      <c r="BX265" s="28">
        <f>IFERROR(VLOOKUP(BW265,'Начисление очков 2023'!$AA$4:$AB$69,2,FALSE),0)</f>
        <v>0</v>
      </c>
      <c r="BY265" s="32" t="s">
        <v>572</v>
      </c>
      <c r="BZ265" s="31">
        <f>IFERROR(VLOOKUP(BY265,'Начисление очков 2023'!$AF$4:$AG$69,2,FALSE),0)</f>
        <v>0</v>
      </c>
      <c r="CA265" s="6" t="s">
        <v>572</v>
      </c>
      <c r="CB265" s="28">
        <f>IFERROR(VLOOKUP(CA265,'Начисление очков 2023'!$V$4:$W$69,2,FALSE),0)</f>
        <v>0</v>
      </c>
      <c r="CC265" s="32" t="s">
        <v>572</v>
      </c>
      <c r="CD265" s="31">
        <f>IFERROR(VLOOKUP(CC265,'Начисление очков 2023'!$AA$4:$AB$69,2,FALSE),0)</f>
        <v>0</v>
      </c>
      <c r="CE265" s="47"/>
      <c r="CF265" s="46"/>
      <c r="CG265" s="32" t="s">
        <v>572</v>
      </c>
      <c r="CH265" s="31">
        <f>IFERROR(VLOOKUP(CG265,'Начисление очков 2023'!$AA$4:$AB$69,2,FALSE),0)</f>
        <v>0</v>
      </c>
      <c r="CI265" s="6">
        <v>104</v>
      </c>
      <c r="CJ265" s="28">
        <f>IFERROR(VLOOKUP(CI265,'Начисление очков 2023_1'!$B$4:$C$117,2,FALSE),0)</f>
        <v>2</v>
      </c>
      <c r="CK265" s="32" t="s">
        <v>572</v>
      </c>
      <c r="CL265" s="31">
        <f>IFERROR(VLOOKUP(CK265,'Начисление очков 2023'!$V$4:$W$69,2,FALSE),0)</f>
        <v>0</v>
      </c>
      <c r="CM265" s="6" t="s">
        <v>572</v>
      </c>
      <c r="CN265" s="28">
        <f>IFERROR(VLOOKUP(CM265,'Начисление очков 2023'!$AF$4:$AG$69,2,FALSE),0)</f>
        <v>0</v>
      </c>
      <c r="CO265" s="32" t="s">
        <v>572</v>
      </c>
      <c r="CP265" s="31">
        <f>IFERROR(VLOOKUP(CO265,'Начисление очков 2023'!$G$4:$H$69,2,FALSE),0)</f>
        <v>0</v>
      </c>
      <c r="CQ265" s="6" t="s">
        <v>572</v>
      </c>
      <c r="CR265" s="28">
        <f>IFERROR(VLOOKUP(CQ265,'Начисление очков 2023'!$AA$4:$AB$69,2,FALSE),0)</f>
        <v>0</v>
      </c>
      <c r="CS265" s="32" t="s">
        <v>572</v>
      </c>
      <c r="CT265" s="31">
        <f>IFERROR(VLOOKUP(CS265,'Начисление очков 2023'!$Q$4:$R$69,2,FALSE),0)</f>
        <v>0</v>
      </c>
      <c r="CU265" s="6" t="s">
        <v>572</v>
      </c>
      <c r="CV265" s="28">
        <f>IFERROR(VLOOKUP(CU265,'Начисление очков 2023'!$AF$4:$AG$69,2,FALSE),0)</f>
        <v>0</v>
      </c>
      <c r="CW265" s="32" t="s">
        <v>572</v>
      </c>
      <c r="CX265" s="31">
        <f>IFERROR(VLOOKUP(CW265,'Начисление очков 2023'!$AA$4:$AB$69,2,FALSE),0)</f>
        <v>0</v>
      </c>
      <c r="CY265" s="6" t="s">
        <v>572</v>
      </c>
      <c r="CZ265" s="28">
        <f>IFERROR(VLOOKUP(CY265,'Начисление очков 2023'!$AA$4:$AB$69,2,FALSE),0)</f>
        <v>0</v>
      </c>
      <c r="DA265" s="32" t="s">
        <v>572</v>
      </c>
      <c r="DB265" s="31">
        <f>IFERROR(VLOOKUP(DA265,'Начисление очков 2023'!$L$4:$M$69,2,FALSE),0)</f>
        <v>0</v>
      </c>
      <c r="DC265" s="6" t="s">
        <v>572</v>
      </c>
      <c r="DD265" s="28">
        <f>IFERROR(VLOOKUP(DC265,'Начисление очков 2023'!$L$4:$M$69,2,FALSE),0)</f>
        <v>0</v>
      </c>
      <c r="DE265" s="32" t="s">
        <v>572</v>
      </c>
      <c r="DF265" s="31">
        <f>IFERROR(VLOOKUP(DE265,'Начисление очков 2023'!$G$4:$H$69,2,FALSE),0)</f>
        <v>0</v>
      </c>
      <c r="DG265" s="6" t="s">
        <v>572</v>
      </c>
      <c r="DH265" s="28">
        <f>IFERROR(VLOOKUP(DG265,'Начисление очков 2023'!$AA$4:$AB$69,2,FALSE),0)</f>
        <v>0</v>
      </c>
      <c r="DI265" s="32" t="s">
        <v>572</v>
      </c>
      <c r="DJ265" s="31">
        <f>IFERROR(VLOOKUP(DI265,'Начисление очков 2023'!$AF$4:$AG$69,2,FALSE),0)</f>
        <v>0</v>
      </c>
      <c r="DK265" s="6" t="s">
        <v>572</v>
      </c>
      <c r="DL265" s="28">
        <f>IFERROR(VLOOKUP(DK265,'Начисление очков 2023'!$V$4:$W$69,2,FALSE),0)</f>
        <v>0</v>
      </c>
      <c r="DM265" s="32" t="s">
        <v>572</v>
      </c>
      <c r="DN265" s="31">
        <f>IFERROR(VLOOKUP(DM265,'Начисление очков 2023'!$Q$4:$R$69,2,FALSE),0)</f>
        <v>0</v>
      </c>
      <c r="DO265" s="6" t="s">
        <v>572</v>
      </c>
      <c r="DP265" s="28">
        <f>IFERROR(VLOOKUP(DO265,'Начисление очков 2023'!$AA$4:$AB$69,2,FALSE),0)</f>
        <v>0</v>
      </c>
      <c r="DQ265" s="32" t="s">
        <v>572</v>
      </c>
      <c r="DR265" s="31">
        <f>IFERROR(VLOOKUP(DQ265,'Начисление очков 2023'!$AA$4:$AB$69,2,FALSE),0)</f>
        <v>0</v>
      </c>
      <c r="DS265" s="6" t="s">
        <v>572</v>
      </c>
      <c r="DT265" s="28">
        <f>IFERROR(VLOOKUP(DS265,'Начисление очков 2023'!$AA$4:$AB$69,2,FALSE),0)</f>
        <v>0</v>
      </c>
      <c r="DU265" s="32" t="s">
        <v>572</v>
      </c>
      <c r="DV265" s="31">
        <f>IFERROR(VLOOKUP(DU265,'Начисление очков 2023'!$AF$4:$AG$69,2,FALSE),0)</f>
        <v>0</v>
      </c>
      <c r="DW265" s="6" t="s">
        <v>572</v>
      </c>
      <c r="DX265" s="28">
        <f>IFERROR(VLOOKUP(DW265,'Начисление очков 2023'!$AA$4:$AB$69,2,FALSE),0)</f>
        <v>0</v>
      </c>
      <c r="DY265" s="32" t="s">
        <v>572</v>
      </c>
      <c r="DZ265" s="31">
        <f>IFERROR(VLOOKUP(DY265,'Начисление очков 2023'!$B$4:$C$69,2,FALSE),0)</f>
        <v>0</v>
      </c>
      <c r="EA265" s="6" t="s">
        <v>572</v>
      </c>
      <c r="EB265" s="28">
        <f>IFERROR(VLOOKUP(EA265,'Начисление очков 2023'!$AA$4:$AB$69,2,FALSE),0)</f>
        <v>0</v>
      </c>
      <c r="EC265" s="32" t="s">
        <v>572</v>
      </c>
      <c r="ED265" s="31">
        <f>IFERROR(VLOOKUP(EC265,'Начисление очков 2023'!$V$4:$W$69,2,FALSE),0)</f>
        <v>0</v>
      </c>
      <c r="EE265" s="6" t="s">
        <v>572</v>
      </c>
      <c r="EF265" s="28">
        <f>IFERROR(VLOOKUP(EE265,'Начисление очков 2023'!$AA$4:$AB$69,2,FALSE),0)</f>
        <v>0</v>
      </c>
      <c r="EG265" s="32" t="s">
        <v>572</v>
      </c>
      <c r="EH265" s="31">
        <f>IFERROR(VLOOKUP(EG265,'Начисление очков 2023'!$AA$4:$AB$69,2,FALSE),0)</f>
        <v>0</v>
      </c>
      <c r="EI265" s="6" t="s">
        <v>572</v>
      </c>
      <c r="EJ265" s="28">
        <f>IFERROR(VLOOKUP(EI265,'Начисление очков 2023'!$G$4:$H$69,2,FALSE),0)</f>
        <v>0</v>
      </c>
      <c r="EK265" s="32"/>
      <c r="EL265" s="31">
        <f>IFERROR(VLOOKUP(EK265,'Начисление очков 2023'!$V$4:$W$69,2,FALSE),0)</f>
        <v>0</v>
      </c>
      <c r="EM265" s="6" t="s">
        <v>572</v>
      </c>
      <c r="EN265" s="28">
        <f>IFERROR(VLOOKUP(EM265,'Начисление очков 2023'!$B$4:$C$101,2,FALSE),0)</f>
        <v>0</v>
      </c>
      <c r="EO265" s="32" t="s">
        <v>572</v>
      </c>
      <c r="EP265" s="31">
        <f>IFERROR(VLOOKUP(EO265,'Начисление очков 2023'!$AA$4:$AB$69,2,FALSE),0)</f>
        <v>0</v>
      </c>
      <c r="EQ265" s="6" t="s">
        <v>572</v>
      </c>
      <c r="ER265" s="28">
        <f>IFERROR(VLOOKUP(EQ265,'Начисление очков 2023'!$AF$4:$AG$69,2,FALSE),0)</f>
        <v>0</v>
      </c>
      <c r="ES265" s="32" t="s">
        <v>572</v>
      </c>
      <c r="ET265" s="31">
        <f>IFERROR(VLOOKUP(ES265,'Начисление очков 2023'!$B$4:$C$101,2,FALSE),0)</f>
        <v>0</v>
      </c>
      <c r="EU265" s="6" t="s">
        <v>572</v>
      </c>
      <c r="EV265" s="28">
        <f>IFERROR(VLOOKUP(EU265,'Начисление очков 2023'!$G$4:$H$69,2,FALSE),0)</f>
        <v>0</v>
      </c>
      <c r="EW265" s="32" t="s">
        <v>572</v>
      </c>
      <c r="EX265" s="31">
        <f>IFERROR(VLOOKUP(EW265,'Начисление очков 2023'!$AA$4:$AB$69,2,FALSE),0)</f>
        <v>0</v>
      </c>
      <c r="EY265" s="6" t="s">
        <v>572</v>
      </c>
      <c r="EZ265" s="28">
        <f>IFERROR(VLOOKUP(EY265,'Начисление очков 2023'!$AA$4:$AB$69,2,FALSE),0)</f>
        <v>0</v>
      </c>
      <c r="FA265" s="32" t="s">
        <v>572</v>
      </c>
      <c r="FB265" s="31">
        <f>IFERROR(VLOOKUP(FA265,'Начисление очков 2023'!$L$4:$M$69,2,FALSE),0)</f>
        <v>0</v>
      </c>
      <c r="FC265" s="6" t="s">
        <v>572</v>
      </c>
      <c r="FD265" s="28">
        <f>IFERROR(VLOOKUP(FC265,'Начисление очков 2023'!$AF$4:$AG$69,2,FALSE),0)</f>
        <v>0</v>
      </c>
      <c r="FE265" s="32" t="s">
        <v>572</v>
      </c>
      <c r="FF265" s="31">
        <f>IFERROR(VLOOKUP(FE265,'Начисление очков 2023'!$AA$4:$AB$69,2,FALSE),0)</f>
        <v>0</v>
      </c>
      <c r="FG265" s="6" t="s">
        <v>572</v>
      </c>
      <c r="FH265" s="28">
        <f>IFERROR(VLOOKUP(FG265,'Начисление очков 2023'!$G$4:$H$69,2,FALSE),0)</f>
        <v>0</v>
      </c>
      <c r="FI265" s="32" t="s">
        <v>572</v>
      </c>
      <c r="FJ265" s="31">
        <f>IFERROR(VLOOKUP(FI265,'Начисление очков 2023'!$AA$4:$AB$69,2,FALSE),0)</f>
        <v>0</v>
      </c>
      <c r="FK265" s="6" t="s">
        <v>572</v>
      </c>
      <c r="FL265" s="28">
        <f>IFERROR(VLOOKUP(FK265,'Начисление очков 2023'!$AA$4:$AB$69,2,FALSE),0)</f>
        <v>0</v>
      </c>
      <c r="FM265" s="32">
        <v>32</v>
      </c>
      <c r="FN265" s="31">
        <f>IFERROR(VLOOKUP(FM265,'Начисление очков 2023'!$AA$4:$AB$69,2,FALSE),0)</f>
        <v>2</v>
      </c>
      <c r="FO265" s="6" t="s">
        <v>572</v>
      </c>
      <c r="FP265" s="28">
        <f>IFERROR(VLOOKUP(FO265,'Начисление очков 2023'!$AF$4:$AG$69,2,FALSE),0)</f>
        <v>0</v>
      </c>
      <c r="FQ265" s="109">
        <v>258</v>
      </c>
      <c r="FR265" s="110">
        <v>1</v>
      </c>
      <c r="FS265" s="110"/>
      <c r="FT265" s="109">
        <v>3.5</v>
      </c>
      <c r="FU265" s="111"/>
      <c r="FV265" s="108">
        <v>14</v>
      </c>
      <c r="FW265" s="106">
        <v>0</v>
      </c>
      <c r="FX265" s="107" t="s">
        <v>563</v>
      </c>
      <c r="FY265" s="108">
        <v>14</v>
      </c>
      <c r="FZ265" s="127" t="s">
        <v>572</v>
      </c>
      <c r="GA265" s="121">
        <f>IFERROR(VLOOKUP(FZ265,'Начисление очков 2023'!$AA$4:$AB$69,2,FALSE),0)</f>
        <v>0</v>
      </c>
    </row>
    <row r="266" spans="1:183" ht="15.95" customHeight="1" x14ac:dyDescent="0.25">
      <c r="A266" s="1"/>
      <c r="B266" s="6" t="str">
        <f>IFERROR(INDEX('Ласт турнир'!$A$1:$A$96,MATCH($D266,'Ласт турнир'!$B$1:$B$96,0)),"")</f>
        <v/>
      </c>
      <c r="C266" s="1"/>
      <c r="D266" s="39" t="s">
        <v>621</v>
      </c>
      <c r="E266" s="40">
        <f>E265+1</f>
        <v>257</v>
      </c>
      <c r="F266" s="59">
        <f>IF(FQ266=0," ",IF(FQ266-E266=0," ",FQ266-E266))</f>
        <v>2</v>
      </c>
      <c r="G266" s="44"/>
      <c r="H266" s="54">
        <v>3</v>
      </c>
      <c r="I266" s="134"/>
      <c r="J266" s="139">
        <f>AB266+AP266+BB266+BN266+BR266+SUMPRODUCT(LARGE((T266,V266,X266,Z266,AD266,AF266,AH266,AJ266,AL266,AN266,AR266,AT266,AV266,AX266,AZ266,BD266,BF266,BH266,BJ266,BL266,BP266,BT266,BV266,BX266,BZ266,CB266,CD266,CF266,CH266,CJ266,CL266,CN266,CP266,CR266,CT266,CV266,CX266,CZ266,DB266,DD266,DF266,DH266,DJ266,DL266,DN266,DP266,DR266,DT266,DV266,DX266,DZ266,EB266,ED266,EF266,EH266,EJ266,EL266,EN266,EP266,ER266,ET266,EV266,EX266,EZ266,FB266,FD266,FF266,FH266,FJ266,FL266,FN266,FP266),{1,2,3,4,5,6,7,8}))</f>
        <v>14</v>
      </c>
      <c r="K266" s="135">
        <f>J266-FV266</f>
        <v>0</v>
      </c>
      <c r="L266" s="140" t="str">
        <f>IF(SUMIF(S266:FP266,"&lt;0")&lt;&gt;0,SUMIF(S266:FP266,"&lt;0")*(-1)," ")</f>
        <v xml:space="preserve"> </v>
      </c>
      <c r="M266" s="141">
        <f>T266+V266+X266+Z266+AB266+AD266+AF266+AH266+AJ266+AL266+AN266+AP266+AR266+AT266+AV266+AX266+AZ266+BB266+BD266+BF266+BH266+BJ266+BL266+BN266+BP266+BR266+BT266+BV266+BX266+BZ266+CB266+CD266+CF266+CH266+CJ266+CL266+CN266+CP266+CR266+CT266+CV266+CX266+CZ266+DB266+DD266+DF266+DH266+DJ266+DL266+DN266+DP266+DR266+DT266+DV266+DX266+DZ266+EB266+ED266+EF266+EH266+EJ266+EL266+EN266+EP266+ER266+ET266+EV266+EX266+EZ266+FB266+FD266+FF266+FH266+FJ266+FL266+FN266+FP266</f>
        <v>14</v>
      </c>
      <c r="N266" s="135">
        <f>M266-FY266</f>
        <v>0</v>
      </c>
      <c r="O266" s="136">
        <f>ROUNDUP(COUNTIF(S266:FP266,"&gt; 0")/2,0)</f>
        <v>3</v>
      </c>
      <c r="P266" s="142">
        <f>IF(O266=0,"-",IF(O266-R266&gt;8,J266/(8+R266),J266/O266))</f>
        <v>4.666666666666667</v>
      </c>
      <c r="Q266" s="145">
        <f>IF(OR(M266=0,O266=0),"-",M266/O266)</f>
        <v>4.666666666666667</v>
      </c>
      <c r="R266" s="150">
        <f>+IF(AA266="",0,1)+IF(AO266="",0,1)++IF(BA266="",0,1)+IF(BM266="",0,1)+IF(BQ266="",0,1)</f>
        <v>1</v>
      </c>
      <c r="S266" s="6" t="s">
        <v>572</v>
      </c>
      <c r="T266" s="28">
        <f>IFERROR(VLOOKUP(S266,'Начисление очков 2024'!$AA$4:$AB$69,2,FALSE),0)</f>
        <v>0</v>
      </c>
      <c r="U266" s="32" t="s">
        <v>572</v>
      </c>
      <c r="V266" s="31">
        <f>IFERROR(VLOOKUP(U266,'Начисление очков 2024'!$AA$4:$AB$69,2,FALSE),0)</f>
        <v>0</v>
      </c>
      <c r="W266" s="6" t="s">
        <v>572</v>
      </c>
      <c r="X266" s="28">
        <f>IFERROR(VLOOKUP(W266,'Начисление очков 2024'!$L$4:$M$69,2,FALSE),0)</f>
        <v>0</v>
      </c>
      <c r="Y266" s="32" t="s">
        <v>572</v>
      </c>
      <c r="Z266" s="31">
        <f>IFERROR(VLOOKUP(Y266,'Начисление очков 2024'!$AA$4:$AB$69,2,FALSE),0)</f>
        <v>0</v>
      </c>
      <c r="AA266" s="6" t="s">
        <v>572</v>
      </c>
      <c r="AB266" s="28">
        <f>ROUND(IFERROR(VLOOKUP(AA266,'Начисление очков 2024'!$L$4:$M$69,2,FALSE),0)/4,0)</f>
        <v>0</v>
      </c>
      <c r="AC266" s="32" t="s">
        <v>572</v>
      </c>
      <c r="AD266" s="31">
        <f>IFERROR(VLOOKUP(AC266,'Начисление очков 2024'!$AA$4:$AB$69,2,FALSE),0)</f>
        <v>0</v>
      </c>
      <c r="AE266" s="6" t="s">
        <v>572</v>
      </c>
      <c r="AF266" s="28">
        <f>IFERROR(VLOOKUP(AE266,'Начисление очков 2024'!$AA$4:$AB$69,2,FALSE),0)</f>
        <v>0</v>
      </c>
      <c r="AG266" s="32" t="s">
        <v>572</v>
      </c>
      <c r="AH266" s="31">
        <f>IFERROR(VLOOKUP(AG266,'Начисление очков 2024'!$Q$4:$R$69,2,FALSE),0)</f>
        <v>0</v>
      </c>
      <c r="AI266" s="6" t="s">
        <v>572</v>
      </c>
      <c r="AJ266" s="28">
        <f>IFERROR(VLOOKUP(AI266,'Начисление очков 2024'!$AA$4:$AB$69,2,FALSE),0)</f>
        <v>0</v>
      </c>
      <c r="AK266" s="32" t="s">
        <v>572</v>
      </c>
      <c r="AL266" s="31">
        <f>IFERROR(VLOOKUP(AK266,'Начисление очков 2024'!$AA$4:$AB$69,2,FALSE),0)</f>
        <v>0</v>
      </c>
      <c r="AM266" s="6" t="s">
        <v>572</v>
      </c>
      <c r="AN266" s="28">
        <f>IFERROR(VLOOKUP(AM266,'Начисление очков 2023'!$AF$4:$AG$69,2,FALSE),0)</f>
        <v>0</v>
      </c>
      <c r="AO266" s="32" t="s">
        <v>572</v>
      </c>
      <c r="AP266" s="31">
        <f>ROUND(IFERROR(VLOOKUP(AO266,'Начисление очков 2024'!$G$4:$H$69,2,FALSE),0)/4,0)</f>
        <v>0</v>
      </c>
      <c r="AQ266" s="6" t="s">
        <v>572</v>
      </c>
      <c r="AR266" s="28">
        <f>IFERROR(VLOOKUP(AQ266,'Начисление очков 2024'!$AA$4:$AB$69,2,FALSE),0)</f>
        <v>0</v>
      </c>
      <c r="AS266" s="32" t="s">
        <v>572</v>
      </c>
      <c r="AT266" s="31">
        <f>IFERROR(VLOOKUP(AS266,'Начисление очков 2024'!$G$4:$H$69,2,FALSE),0)</f>
        <v>0</v>
      </c>
      <c r="AU266" s="6" t="s">
        <v>572</v>
      </c>
      <c r="AV266" s="28">
        <f>IFERROR(VLOOKUP(AU266,'Начисление очков 2023'!$V$4:$W$69,2,FALSE),0)</f>
        <v>0</v>
      </c>
      <c r="AW266" s="32" t="s">
        <v>572</v>
      </c>
      <c r="AX266" s="31">
        <f>IFERROR(VLOOKUP(AW266,'Начисление очков 2024'!$Q$4:$R$69,2,FALSE),0)</f>
        <v>0</v>
      </c>
      <c r="AY266" s="6" t="s">
        <v>572</v>
      </c>
      <c r="AZ266" s="28">
        <f>IFERROR(VLOOKUP(AY266,'Начисление очков 2024'!$AA$4:$AB$69,2,FALSE),0)</f>
        <v>0</v>
      </c>
      <c r="BA266" s="32">
        <v>24</v>
      </c>
      <c r="BB266" s="31">
        <f>ROUND(IFERROR(VLOOKUP(BA266,'Начисление очков 2024'!$G$4:$H$69,2,FALSE),0)/4,0)</f>
        <v>5</v>
      </c>
      <c r="BC266" s="6" t="s">
        <v>572</v>
      </c>
      <c r="BD266" s="28">
        <f>IFERROR(VLOOKUP(BC266,'Начисление очков 2023'!$AA$4:$AB$69,2,FALSE),0)</f>
        <v>0</v>
      </c>
      <c r="BE266" s="32" t="s">
        <v>572</v>
      </c>
      <c r="BF266" s="31">
        <f>IFERROR(VLOOKUP(BE266,'Начисление очков 2024'!$G$4:$H$69,2,FALSE),0)</f>
        <v>0</v>
      </c>
      <c r="BG266" s="6" t="s">
        <v>572</v>
      </c>
      <c r="BH266" s="28">
        <f>IFERROR(VLOOKUP(BG266,'Начисление очков 2024'!$Q$4:$R$69,2,FALSE),0)</f>
        <v>0</v>
      </c>
      <c r="BI266" s="32" t="s">
        <v>572</v>
      </c>
      <c r="BJ266" s="31">
        <f>IFERROR(VLOOKUP(BI266,'Начисление очков 2024'!$AA$4:$AB$69,2,FALSE),0)</f>
        <v>0</v>
      </c>
      <c r="BK266" s="6" t="s">
        <v>572</v>
      </c>
      <c r="BL266" s="28">
        <f>IFERROR(VLOOKUP(BK266,'Начисление очков 2023'!$V$4:$W$69,2,FALSE),0)</f>
        <v>0</v>
      </c>
      <c r="BM266" s="32" t="s">
        <v>572</v>
      </c>
      <c r="BN266" s="31">
        <f>ROUND(IFERROR(VLOOKUP(BM266,'Начисление очков 2023'!$L$4:$M$69,2,FALSE),0)/4,0)</f>
        <v>0</v>
      </c>
      <c r="BO266" s="6" t="s">
        <v>572</v>
      </c>
      <c r="BP266" s="28">
        <f>IFERROR(VLOOKUP(BO266,'Начисление очков 2023'!$AA$4:$AB$69,2,FALSE),0)</f>
        <v>0</v>
      </c>
      <c r="BQ266" s="32" t="s">
        <v>572</v>
      </c>
      <c r="BR266" s="31">
        <f>ROUND(IFERROR(VLOOKUP(BQ266,'Начисление очков 2023'!$L$4:$M$69,2,FALSE),0)/4,0)</f>
        <v>0</v>
      </c>
      <c r="BS266" s="6" t="s">
        <v>572</v>
      </c>
      <c r="BT266" s="28">
        <f>IFERROR(VLOOKUP(BS266,'Начисление очков 2023'!$AA$4:$AB$69,2,FALSE),0)</f>
        <v>0</v>
      </c>
      <c r="BU266" s="32" t="s">
        <v>572</v>
      </c>
      <c r="BV266" s="31">
        <f>IFERROR(VLOOKUP(BU266,'Начисление очков 2023'!$L$4:$M$69,2,FALSE),0)</f>
        <v>0</v>
      </c>
      <c r="BW266" s="6" t="s">
        <v>572</v>
      </c>
      <c r="BX266" s="28">
        <f>IFERROR(VLOOKUP(BW266,'Начисление очков 2023'!$AA$4:$AB$69,2,FALSE),0)</f>
        <v>0</v>
      </c>
      <c r="BY266" s="32" t="s">
        <v>572</v>
      </c>
      <c r="BZ266" s="31">
        <f>IFERROR(VLOOKUP(BY266,'Начисление очков 2023'!$AF$4:$AG$69,2,FALSE),0)</f>
        <v>0</v>
      </c>
      <c r="CA266" s="6" t="s">
        <v>572</v>
      </c>
      <c r="CB266" s="28">
        <f>IFERROR(VLOOKUP(CA266,'Начисление очков 2023'!$V$4:$W$69,2,FALSE),0)</f>
        <v>0</v>
      </c>
      <c r="CC266" s="32" t="s">
        <v>572</v>
      </c>
      <c r="CD266" s="31">
        <f>IFERROR(VLOOKUP(CC266,'Начисление очков 2023'!$AA$4:$AB$69,2,FALSE),0)</f>
        <v>0</v>
      </c>
      <c r="CE266" s="47"/>
      <c r="CF266" s="46"/>
      <c r="CG266" s="32" t="s">
        <v>572</v>
      </c>
      <c r="CH266" s="31">
        <f>IFERROR(VLOOKUP(CG266,'Начисление очков 2023'!$AA$4:$AB$69,2,FALSE),0)</f>
        <v>0</v>
      </c>
      <c r="CI266" s="6" t="s">
        <v>572</v>
      </c>
      <c r="CJ266" s="28">
        <f>IFERROR(VLOOKUP(CI266,'Начисление очков 2023_1'!$B$4:$C$117,2,FALSE),0)</f>
        <v>0</v>
      </c>
      <c r="CK266" s="32" t="s">
        <v>572</v>
      </c>
      <c r="CL266" s="31">
        <f>IFERROR(VLOOKUP(CK266,'Начисление очков 2023'!$V$4:$W$69,2,FALSE),0)</f>
        <v>0</v>
      </c>
      <c r="CM266" s="6" t="s">
        <v>572</v>
      </c>
      <c r="CN266" s="28">
        <f>IFERROR(VLOOKUP(CM266,'Начисление очков 2023'!$AF$4:$AG$69,2,FALSE),0)</f>
        <v>0</v>
      </c>
      <c r="CO266" s="32" t="s">
        <v>572</v>
      </c>
      <c r="CP266" s="31">
        <f>IFERROR(VLOOKUP(CO266,'Начисление очков 2023'!$G$4:$H$69,2,FALSE),0)</f>
        <v>0</v>
      </c>
      <c r="CQ266" s="6" t="s">
        <v>572</v>
      </c>
      <c r="CR266" s="28">
        <f>IFERROR(VLOOKUP(CQ266,'Начисление очков 2023'!$AA$4:$AB$69,2,FALSE),0)</f>
        <v>0</v>
      </c>
      <c r="CS266" s="32" t="s">
        <v>572</v>
      </c>
      <c r="CT266" s="31">
        <f>IFERROR(VLOOKUP(CS266,'Начисление очков 2023'!$Q$4:$R$69,2,FALSE),0)</f>
        <v>0</v>
      </c>
      <c r="CU266" s="6" t="s">
        <v>572</v>
      </c>
      <c r="CV266" s="28">
        <f>IFERROR(VLOOKUP(CU266,'Начисление очков 2023'!$AF$4:$AG$69,2,FALSE),0)</f>
        <v>0</v>
      </c>
      <c r="CW266" s="32" t="s">
        <v>572</v>
      </c>
      <c r="CX266" s="31">
        <f>IFERROR(VLOOKUP(CW266,'Начисление очков 2023'!$AA$4:$AB$69,2,FALSE),0)</f>
        <v>0</v>
      </c>
      <c r="CY266" s="6" t="s">
        <v>572</v>
      </c>
      <c r="CZ266" s="28">
        <f>IFERROR(VLOOKUP(CY266,'Начисление очков 2023'!$AA$4:$AB$69,2,FALSE),0)</f>
        <v>0</v>
      </c>
      <c r="DA266" s="32" t="s">
        <v>572</v>
      </c>
      <c r="DB266" s="31">
        <f>IFERROR(VLOOKUP(DA266,'Начисление очков 2023'!$L$4:$M$69,2,FALSE),0)</f>
        <v>0</v>
      </c>
      <c r="DC266" s="6" t="s">
        <v>572</v>
      </c>
      <c r="DD266" s="28">
        <f>IFERROR(VLOOKUP(DC266,'Начисление очков 2023'!$L$4:$M$69,2,FALSE),0)</f>
        <v>0</v>
      </c>
      <c r="DE266" s="32" t="s">
        <v>572</v>
      </c>
      <c r="DF266" s="31">
        <f>IFERROR(VLOOKUP(DE266,'Начисление очков 2023'!$G$4:$H$69,2,FALSE),0)</f>
        <v>0</v>
      </c>
      <c r="DG266" s="6" t="s">
        <v>572</v>
      </c>
      <c r="DH266" s="28">
        <f>IFERROR(VLOOKUP(DG266,'Начисление очков 2023'!$AA$4:$AB$69,2,FALSE),0)</f>
        <v>0</v>
      </c>
      <c r="DI266" s="32" t="s">
        <v>572</v>
      </c>
      <c r="DJ266" s="31">
        <f>IFERROR(VLOOKUP(DI266,'Начисление очков 2023'!$AF$4:$AG$69,2,FALSE),0)</f>
        <v>0</v>
      </c>
      <c r="DK266" s="6" t="s">
        <v>572</v>
      </c>
      <c r="DL266" s="28">
        <f>IFERROR(VLOOKUP(DK266,'Начисление очков 2023'!$V$4:$W$69,2,FALSE),0)</f>
        <v>0</v>
      </c>
      <c r="DM266" s="32" t="s">
        <v>572</v>
      </c>
      <c r="DN266" s="31">
        <f>IFERROR(VLOOKUP(DM266,'Начисление очков 2023'!$Q$4:$R$69,2,FALSE),0)</f>
        <v>0</v>
      </c>
      <c r="DO266" s="6" t="s">
        <v>572</v>
      </c>
      <c r="DP266" s="28">
        <f>IFERROR(VLOOKUP(DO266,'Начисление очков 2023'!$AA$4:$AB$69,2,FALSE),0)</f>
        <v>0</v>
      </c>
      <c r="DQ266" s="32" t="s">
        <v>572</v>
      </c>
      <c r="DR266" s="31">
        <f>IFERROR(VLOOKUP(DQ266,'Начисление очков 2023'!$AA$4:$AB$69,2,FALSE),0)</f>
        <v>0</v>
      </c>
      <c r="DS266" s="6" t="s">
        <v>572</v>
      </c>
      <c r="DT266" s="28">
        <f>IFERROR(VLOOKUP(DS266,'Начисление очков 2023'!$AA$4:$AB$69,2,FALSE),0)</f>
        <v>0</v>
      </c>
      <c r="DU266" s="32" t="s">
        <v>572</v>
      </c>
      <c r="DV266" s="31">
        <f>IFERROR(VLOOKUP(DU266,'Начисление очков 2023'!$AF$4:$AG$69,2,FALSE),0)</f>
        <v>0</v>
      </c>
      <c r="DW266" s="6" t="s">
        <v>572</v>
      </c>
      <c r="DX266" s="28">
        <f>IFERROR(VLOOKUP(DW266,'Начисление очков 2023'!$AA$4:$AB$69,2,FALSE),0)</f>
        <v>0</v>
      </c>
      <c r="DY266" s="32" t="s">
        <v>572</v>
      </c>
      <c r="DZ266" s="31">
        <f>IFERROR(VLOOKUP(DY266,'Начисление очков 2023'!$B$4:$C$69,2,FALSE),0)</f>
        <v>0</v>
      </c>
      <c r="EA266" s="6" t="s">
        <v>572</v>
      </c>
      <c r="EB266" s="28">
        <f>IFERROR(VLOOKUP(EA266,'Начисление очков 2023'!$AA$4:$AB$69,2,FALSE),0)</f>
        <v>0</v>
      </c>
      <c r="EC266" s="32" t="s">
        <v>572</v>
      </c>
      <c r="ED266" s="31">
        <f>IFERROR(VLOOKUP(EC266,'Начисление очков 2023'!$V$4:$W$69,2,FALSE),0)</f>
        <v>0</v>
      </c>
      <c r="EE266" s="6" t="s">
        <v>572</v>
      </c>
      <c r="EF266" s="28">
        <f>IFERROR(VLOOKUP(EE266,'Начисление очков 2023'!$AA$4:$AB$69,2,FALSE),0)</f>
        <v>0</v>
      </c>
      <c r="EG266" s="32" t="s">
        <v>572</v>
      </c>
      <c r="EH266" s="31">
        <f>IFERROR(VLOOKUP(EG266,'Начисление очков 2023'!$AA$4:$AB$69,2,FALSE),0)</f>
        <v>0</v>
      </c>
      <c r="EI266" s="6" t="s">
        <v>572</v>
      </c>
      <c r="EJ266" s="28">
        <f>IFERROR(VLOOKUP(EI266,'Начисление очков 2023'!$G$4:$H$69,2,FALSE),0)</f>
        <v>0</v>
      </c>
      <c r="EK266" s="32" t="s">
        <v>572</v>
      </c>
      <c r="EL266" s="31">
        <f>IFERROR(VLOOKUP(EK266,'Начисление очков 2023'!$V$4:$W$69,2,FALSE),0)</f>
        <v>0</v>
      </c>
      <c r="EM266" s="6" t="s">
        <v>572</v>
      </c>
      <c r="EN266" s="28">
        <f>IFERROR(VLOOKUP(EM266,'Начисление очков 2023'!$B$4:$C$101,2,FALSE),0)</f>
        <v>0</v>
      </c>
      <c r="EO266" s="32">
        <v>18</v>
      </c>
      <c r="EP266" s="31">
        <f>IFERROR(VLOOKUP(EO266,'Начисление очков 2023'!$AA$4:$AB$69,2,FALSE),0)</f>
        <v>5</v>
      </c>
      <c r="EQ266" s="6" t="s">
        <v>572</v>
      </c>
      <c r="ER266" s="28">
        <f>IFERROR(VLOOKUP(EQ266,'Начисление очков 2023'!$AF$4:$AG$69,2,FALSE),0)</f>
        <v>0</v>
      </c>
      <c r="ES266" s="32" t="s">
        <v>572</v>
      </c>
      <c r="ET266" s="31">
        <f>IFERROR(VLOOKUP(ES266,'Начисление очков 2023'!$B$4:$C$101,2,FALSE),0)</f>
        <v>0</v>
      </c>
      <c r="EU266" s="6" t="s">
        <v>572</v>
      </c>
      <c r="EV266" s="28">
        <f>IFERROR(VLOOKUP(EU266,'Начисление очков 2023'!$G$4:$H$69,2,FALSE),0)</f>
        <v>0</v>
      </c>
      <c r="EW266" s="32" t="s">
        <v>572</v>
      </c>
      <c r="EX266" s="31">
        <f>IFERROR(VLOOKUP(EW266,'Начисление очков 2023'!$AA$4:$AB$69,2,FALSE),0)</f>
        <v>0</v>
      </c>
      <c r="EY266" s="6"/>
      <c r="EZ266" s="28">
        <f>IFERROR(VLOOKUP(EY266,'Начисление очков 2023'!$AA$4:$AB$69,2,FALSE),0)</f>
        <v>0</v>
      </c>
      <c r="FA266" s="32" t="s">
        <v>572</v>
      </c>
      <c r="FB266" s="31">
        <f>IFERROR(VLOOKUP(FA266,'Начисление очков 2023'!$L$4:$M$69,2,FALSE),0)</f>
        <v>0</v>
      </c>
      <c r="FC266" s="6">
        <v>17</v>
      </c>
      <c r="FD266" s="28">
        <f>IFERROR(VLOOKUP(FC266,'Начисление очков 2023'!$AF$4:$AG$69,2,FALSE),0)</f>
        <v>4</v>
      </c>
      <c r="FE266" s="32" t="s">
        <v>572</v>
      </c>
      <c r="FF266" s="31">
        <f>IFERROR(VLOOKUP(FE266,'Начисление очков 2023'!$AA$4:$AB$69,2,FALSE),0)</f>
        <v>0</v>
      </c>
      <c r="FG266" s="6" t="s">
        <v>572</v>
      </c>
      <c r="FH266" s="28">
        <f>IFERROR(VLOOKUP(FG266,'Начисление очков 2023'!$G$4:$H$69,2,FALSE),0)</f>
        <v>0</v>
      </c>
      <c r="FI266" s="32" t="s">
        <v>572</v>
      </c>
      <c r="FJ266" s="31">
        <f>IFERROR(VLOOKUP(FI266,'Начисление очков 2023'!$AA$4:$AB$69,2,FALSE),0)</f>
        <v>0</v>
      </c>
      <c r="FK266" s="6" t="s">
        <v>572</v>
      </c>
      <c r="FL266" s="28">
        <f>IFERROR(VLOOKUP(FK266,'Начисление очков 2023'!$AA$4:$AB$69,2,FALSE),0)</f>
        <v>0</v>
      </c>
      <c r="FM266" s="32" t="s">
        <v>572</v>
      </c>
      <c r="FN266" s="31">
        <f>IFERROR(VLOOKUP(FM266,'Начисление очков 2023'!$AA$4:$AB$69,2,FALSE),0)</f>
        <v>0</v>
      </c>
      <c r="FO266" s="6" t="s">
        <v>572</v>
      </c>
      <c r="FP266" s="28">
        <f>IFERROR(VLOOKUP(FO266,'Начисление очков 2023'!$AF$4:$AG$69,2,FALSE),0)</f>
        <v>0</v>
      </c>
      <c r="FQ266" s="109">
        <v>259</v>
      </c>
      <c r="FR266" s="110">
        <v>1</v>
      </c>
      <c r="FS266" s="110"/>
      <c r="FT266" s="109">
        <v>3</v>
      </c>
      <c r="FU266" s="111"/>
      <c r="FV266" s="108">
        <v>14</v>
      </c>
      <c r="FW266" s="106">
        <v>0</v>
      </c>
      <c r="FX266" s="107" t="s">
        <v>563</v>
      </c>
      <c r="FY266" s="108">
        <v>14</v>
      </c>
      <c r="FZ266" s="127" t="s">
        <v>572</v>
      </c>
      <c r="GA266" s="121">
        <f>IFERROR(VLOOKUP(FZ266,'Начисление очков 2023'!$AA$4:$AB$69,2,FALSE),0)</f>
        <v>0</v>
      </c>
    </row>
    <row r="267" spans="1:183" ht="15.95" customHeight="1" x14ac:dyDescent="0.25">
      <c r="A267" s="1"/>
      <c r="B267" s="6" t="str">
        <f>IFERROR(INDEX('Ласт турнир'!$A$1:$A$96,MATCH($D267,'Ласт турнир'!$B$1:$B$96,0)),"")</f>
        <v/>
      </c>
      <c r="C267" s="1"/>
      <c r="D267" s="39" t="s">
        <v>676</v>
      </c>
      <c r="E267" s="40">
        <f>E266+1</f>
        <v>258</v>
      </c>
      <c r="F267" s="59">
        <f>IF(FQ267=0," ",IF(FQ267-E267=0," ",FQ267-E267))</f>
        <v>2</v>
      </c>
      <c r="G267" s="44"/>
      <c r="H267" s="54">
        <v>3</v>
      </c>
      <c r="I267" s="134"/>
      <c r="J267" s="139">
        <f>AB267+AP267+BB267+BN267+BR267+SUMPRODUCT(LARGE((T267,V267,X267,Z267,AD267,AF267,AH267,AJ267,AL267,AN267,AR267,AT267,AV267,AX267,AZ267,BD267,BF267,BH267,BJ267,BL267,BP267,BT267,BV267,BX267,BZ267,CB267,CD267,CF267,CH267,CJ267,CL267,CN267,CP267,CR267,CT267,CV267,CX267,CZ267,DB267,DD267,DF267,DH267,DJ267,DL267,DN267,DP267,DR267,DT267,DV267,DX267,DZ267,EB267,ED267,EF267,EH267,EJ267,EL267,EN267,EP267,ER267,ET267,EV267,EX267,EZ267,FB267,FD267,FF267,FH267,FJ267,FL267,FN267,FP267),{1,2,3,4,5,6,7,8}))</f>
        <v>14</v>
      </c>
      <c r="K267" s="135">
        <f>J267-FV267</f>
        <v>0</v>
      </c>
      <c r="L267" s="140" t="str">
        <f>IF(SUMIF(S267:FP267,"&lt;0")&lt;&gt;0,SUMIF(S267:FP267,"&lt;0")*(-1)," ")</f>
        <v xml:space="preserve"> </v>
      </c>
      <c r="M267" s="141">
        <f>T267+V267+X267+Z267+AB267+AD267+AF267+AH267+AJ267+AL267+AN267+AP267+AR267+AT267+AV267+AX267+AZ267+BB267+BD267+BF267+BH267+BJ267+BL267+BN267+BP267+BR267+BT267+BV267+BX267+BZ267+CB267+CD267+CF267+CH267+CJ267+CL267+CN267+CP267+CR267+CT267+CV267+CX267+CZ267+DB267+DD267+DF267+DH267+DJ267+DL267+DN267+DP267+DR267+DT267+DV267+DX267+DZ267+EB267+ED267+EF267+EH267+EJ267+EL267+EN267+EP267+ER267+ET267+EV267+EX267+EZ267+FB267+FD267+FF267+FH267+FJ267+FL267+FN267+FP267</f>
        <v>14</v>
      </c>
      <c r="N267" s="135">
        <f>M267-FY267</f>
        <v>0</v>
      </c>
      <c r="O267" s="136">
        <f>ROUNDUP(COUNTIF(S267:FP267,"&gt; 0")/2,0)</f>
        <v>4</v>
      </c>
      <c r="P267" s="142">
        <f>IF(O267=0,"-",IF(O267-R267&gt;8,J267/(8+R267),J267/O267))</f>
        <v>3.5</v>
      </c>
      <c r="Q267" s="145">
        <f>IF(OR(M267=0,O267=0),"-",M267/O267)</f>
        <v>3.5</v>
      </c>
      <c r="R267" s="150">
        <f>+IF(AA267="",0,1)+IF(AO267="",0,1)++IF(BA267="",0,1)+IF(BM267="",0,1)+IF(BQ267="",0,1)</f>
        <v>0</v>
      </c>
      <c r="S267" s="6" t="s">
        <v>572</v>
      </c>
      <c r="T267" s="28">
        <f>IFERROR(VLOOKUP(S267,'Начисление очков 2024'!$AA$4:$AB$69,2,FALSE),0)</f>
        <v>0</v>
      </c>
      <c r="U267" s="32" t="s">
        <v>572</v>
      </c>
      <c r="V267" s="31">
        <f>IFERROR(VLOOKUP(U267,'Начисление очков 2024'!$AA$4:$AB$69,2,FALSE),0)</f>
        <v>0</v>
      </c>
      <c r="W267" s="6" t="s">
        <v>572</v>
      </c>
      <c r="X267" s="28">
        <f>IFERROR(VLOOKUP(W267,'Начисление очков 2024'!$L$4:$M$69,2,FALSE),0)</f>
        <v>0</v>
      </c>
      <c r="Y267" s="32">
        <v>16</v>
      </c>
      <c r="Z267" s="31">
        <f>IFERROR(VLOOKUP(Y267,'Начисление очков 2024'!$AA$4:$AB$69,2,FALSE),0)</f>
        <v>7</v>
      </c>
      <c r="AA267" s="6" t="s">
        <v>572</v>
      </c>
      <c r="AB267" s="28">
        <f>ROUND(IFERROR(VLOOKUP(AA267,'Начисление очков 2024'!$L$4:$M$69,2,FALSE),0)/4,0)</f>
        <v>0</v>
      </c>
      <c r="AC267" s="32">
        <v>24</v>
      </c>
      <c r="AD267" s="31">
        <f>IFERROR(VLOOKUP(AC267,'Начисление очков 2024'!$AA$4:$AB$69,2,FALSE),0)</f>
        <v>3</v>
      </c>
      <c r="AE267" s="6" t="s">
        <v>572</v>
      </c>
      <c r="AF267" s="28">
        <f>IFERROR(VLOOKUP(AE267,'Начисление очков 2024'!$AA$4:$AB$69,2,FALSE),0)</f>
        <v>0</v>
      </c>
      <c r="AG267" s="32" t="s">
        <v>572</v>
      </c>
      <c r="AH267" s="31">
        <f>IFERROR(VLOOKUP(AG267,'Начисление очков 2024'!$Q$4:$R$69,2,FALSE),0)</f>
        <v>0</v>
      </c>
      <c r="AI267" s="6" t="s">
        <v>572</v>
      </c>
      <c r="AJ267" s="28">
        <f>IFERROR(VLOOKUP(AI267,'Начисление очков 2024'!$AA$4:$AB$69,2,FALSE),0)</f>
        <v>0</v>
      </c>
      <c r="AK267" s="32" t="s">
        <v>572</v>
      </c>
      <c r="AL267" s="31">
        <f>IFERROR(VLOOKUP(AK267,'Начисление очков 2024'!$AA$4:$AB$69,2,FALSE),0)</f>
        <v>0</v>
      </c>
      <c r="AM267" s="6" t="s">
        <v>572</v>
      </c>
      <c r="AN267" s="28">
        <f>IFERROR(VLOOKUP(AM267,'Начисление очков 2023'!$AF$4:$AG$69,2,FALSE),0)</f>
        <v>0</v>
      </c>
      <c r="AO267" s="32" t="s">
        <v>572</v>
      </c>
      <c r="AP267" s="31">
        <f>ROUND(IFERROR(VLOOKUP(AO267,'Начисление очков 2024'!$G$4:$H$69,2,FALSE),0)/4,0)</f>
        <v>0</v>
      </c>
      <c r="AQ267" s="6" t="s">
        <v>572</v>
      </c>
      <c r="AR267" s="28">
        <f>IFERROR(VLOOKUP(AQ267,'Начисление очков 2024'!$AA$4:$AB$69,2,FALSE),0)</f>
        <v>0</v>
      </c>
      <c r="AS267" s="32" t="s">
        <v>572</v>
      </c>
      <c r="AT267" s="31">
        <f>IFERROR(VLOOKUP(AS267,'Начисление очков 2024'!$G$4:$H$69,2,FALSE),0)</f>
        <v>0</v>
      </c>
      <c r="AU267" s="6" t="s">
        <v>572</v>
      </c>
      <c r="AV267" s="28">
        <f>IFERROR(VLOOKUP(AU267,'Начисление очков 2023'!$V$4:$W$69,2,FALSE),0)</f>
        <v>0</v>
      </c>
      <c r="AW267" s="32" t="s">
        <v>572</v>
      </c>
      <c r="AX267" s="31">
        <f>IFERROR(VLOOKUP(AW267,'Начисление очков 2024'!$Q$4:$R$69,2,FALSE),0)</f>
        <v>0</v>
      </c>
      <c r="AY267" s="6" t="s">
        <v>572</v>
      </c>
      <c r="AZ267" s="28">
        <f>IFERROR(VLOOKUP(AY267,'Начисление очков 2024'!$AA$4:$AB$69,2,FALSE),0)</f>
        <v>0</v>
      </c>
      <c r="BA267" s="32" t="s">
        <v>572</v>
      </c>
      <c r="BB267" s="31">
        <f>ROUND(IFERROR(VLOOKUP(BA267,'Начисление очков 2024'!$G$4:$H$69,2,FALSE),0)/4,0)</f>
        <v>0</v>
      </c>
      <c r="BC267" s="6" t="s">
        <v>572</v>
      </c>
      <c r="BD267" s="28">
        <f>IFERROR(VLOOKUP(BC267,'Начисление очков 2023'!$AA$4:$AB$69,2,FALSE),0)</f>
        <v>0</v>
      </c>
      <c r="BE267" s="32" t="s">
        <v>572</v>
      </c>
      <c r="BF267" s="31">
        <f>IFERROR(VLOOKUP(BE267,'Начисление очков 2024'!$G$4:$H$69,2,FALSE),0)</f>
        <v>0</v>
      </c>
      <c r="BG267" s="6" t="s">
        <v>572</v>
      </c>
      <c r="BH267" s="28">
        <f>IFERROR(VLOOKUP(BG267,'Начисление очков 2024'!$Q$4:$R$69,2,FALSE),0)</f>
        <v>0</v>
      </c>
      <c r="BI267" s="32" t="s">
        <v>572</v>
      </c>
      <c r="BJ267" s="31">
        <f>IFERROR(VLOOKUP(BI267,'Начисление очков 2024'!$AA$4:$AB$69,2,FALSE),0)</f>
        <v>0</v>
      </c>
      <c r="BK267" s="6" t="s">
        <v>572</v>
      </c>
      <c r="BL267" s="28">
        <f>IFERROR(VLOOKUP(BK267,'Начисление очков 2023'!$V$4:$W$69,2,FALSE),0)</f>
        <v>0</v>
      </c>
      <c r="BM267" s="32" t="s">
        <v>572</v>
      </c>
      <c r="BN267" s="31">
        <f>ROUND(IFERROR(VLOOKUP(BM267,'Начисление очков 2023'!$L$4:$M$69,2,FALSE),0)/4,0)</f>
        <v>0</v>
      </c>
      <c r="BO267" s="6" t="s">
        <v>572</v>
      </c>
      <c r="BP267" s="28">
        <f>IFERROR(VLOOKUP(BO267,'Начисление очков 2023'!$AA$4:$AB$69,2,FALSE),0)</f>
        <v>0</v>
      </c>
      <c r="BQ267" s="32" t="s">
        <v>572</v>
      </c>
      <c r="BR267" s="31">
        <f>ROUND(IFERROR(VLOOKUP(BQ267,'Начисление очков 2023'!$L$4:$M$69,2,FALSE),0)/4,0)</f>
        <v>0</v>
      </c>
      <c r="BS267" s="6" t="s">
        <v>572</v>
      </c>
      <c r="BT267" s="28">
        <f>IFERROR(VLOOKUP(BS267,'Начисление очков 2023'!$AA$4:$AB$69,2,FALSE),0)</f>
        <v>0</v>
      </c>
      <c r="BU267" s="32" t="s">
        <v>572</v>
      </c>
      <c r="BV267" s="31">
        <f>IFERROR(VLOOKUP(BU267,'Начисление очков 2023'!$L$4:$M$69,2,FALSE),0)</f>
        <v>0</v>
      </c>
      <c r="BW267" s="6" t="s">
        <v>572</v>
      </c>
      <c r="BX267" s="28">
        <f>IFERROR(VLOOKUP(BW267,'Начисление очков 2023'!$AA$4:$AB$69,2,FALSE),0)</f>
        <v>0</v>
      </c>
      <c r="BY267" s="32" t="s">
        <v>572</v>
      </c>
      <c r="BZ267" s="31">
        <f>IFERROR(VLOOKUP(BY267,'Начисление очков 2023'!$AF$4:$AG$69,2,FALSE),0)</f>
        <v>0</v>
      </c>
      <c r="CA267" s="6" t="s">
        <v>572</v>
      </c>
      <c r="CB267" s="28">
        <f>IFERROR(VLOOKUP(CA267,'Начисление очков 2023'!$V$4:$W$69,2,FALSE),0)</f>
        <v>0</v>
      </c>
      <c r="CC267" s="32" t="s">
        <v>572</v>
      </c>
      <c r="CD267" s="31">
        <f>IFERROR(VLOOKUP(CC267,'Начисление очков 2023'!$AA$4:$AB$69,2,FALSE),0)</f>
        <v>0</v>
      </c>
      <c r="CE267" s="47"/>
      <c r="CF267" s="46"/>
      <c r="CG267" s="32" t="s">
        <v>572</v>
      </c>
      <c r="CH267" s="31">
        <f>IFERROR(VLOOKUP(CG267,'Начисление очков 2023'!$AA$4:$AB$69,2,FALSE),0)</f>
        <v>0</v>
      </c>
      <c r="CI267" s="6" t="s">
        <v>572</v>
      </c>
      <c r="CJ267" s="28">
        <f>IFERROR(VLOOKUP(CI267,'Начисление очков 2023_1'!$B$4:$C$117,2,FALSE),0)</f>
        <v>0</v>
      </c>
      <c r="CK267" s="32" t="s">
        <v>572</v>
      </c>
      <c r="CL267" s="31">
        <f>IFERROR(VLOOKUP(CK267,'Начисление очков 2023'!$V$4:$W$69,2,FALSE),0)</f>
        <v>0</v>
      </c>
      <c r="CM267" s="6" t="s">
        <v>572</v>
      </c>
      <c r="CN267" s="28">
        <f>IFERROR(VLOOKUP(CM267,'Начисление очков 2023'!$AF$4:$AG$69,2,FALSE),0)</f>
        <v>0</v>
      </c>
      <c r="CO267" s="32" t="s">
        <v>572</v>
      </c>
      <c r="CP267" s="31">
        <f>IFERROR(VLOOKUP(CO267,'Начисление очков 2023'!$G$4:$H$69,2,FALSE),0)</f>
        <v>0</v>
      </c>
      <c r="CQ267" s="6" t="s">
        <v>572</v>
      </c>
      <c r="CR267" s="28">
        <f>IFERROR(VLOOKUP(CQ267,'Начисление очков 2023'!$AA$4:$AB$69,2,FALSE),0)</f>
        <v>0</v>
      </c>
      <c r="CS267" s="32" t="s">
        <v>572</v>
      </c>
      <c r="CT267" s="31">
        <f>IFERROR(VLOOKUP(CS267,'Начисление очков 2023'!$Q$4:$R$69,2,FALSE),0)</f>
        <v>0</v>
      </c>
      <c r="CU267" s="6" t="s">
        <v>572</v>
      </c>
      <c r="CV267" s="28">
        <f>IFERROR(VLOOKUP(CU267,'Начисление очков 2023'!$AF$4:$AG$69,2,FALSE),0)</f>
        <v>0</v>
      </c>
      <c r="CW267" s="32" t="s">
        <v>572</v>
      </c>
      <c r="CX267" s="31">
        <f>IFERROR(VLOOKUP(CW267,'Начисление очков 2023'!$AA$4:$AB$69,2,FALSE),0)</f>
        <v>0</v>
      </c>
      <c r="CY267" s="6" t="s">
        <v>572</v>
      </c>
      <c r="CZ267" s="28">
        <f>IFERROR(VLOOKUP(CY267,'Начисление очков 2023'!$AA$4:$AB$69,2,FALSE),0)</f>
        <v>0</v>
      </c>
      <c r="DA267" s="32" t="s">
        <v>572</v>
      </c>
      <c r="DB267" s="31">
        <f>IFERROR(VLOOKUP(DA267,'Начисление очков 2023'!$L$4:$M$69,2,FALSE),0)</f>
        <v>0</v>
      </c>
      <c r="DC267" s="6" t="s">
        <v>572</v>
      </c>
      <c r="DD267" s="28">
        <f>IFERROR(VLOOKUP(DC267,'Начисление очков 2023'!$L$4:$M$69,2,FALSE),0)</f>
        <v>0</v>
      </c>
      <c r="DE267" s="32" t="s">
        <v>572</v>
      </c>
      <c r="DF267" s="31">
        <f>IFERROR(VLOOKUP(DE267,'Начисление очков 2023'!$G$4:$H$69,2,FALSE),0)</f>
        <v>0</v>
      </c>
      <c r="DG267" s="6" t="s">
        <v>572</v>
      </c>
      <c r="DH267" s="28">
        <f>IFERROR(VLOOKUP(DG267,'Начисление очков 2023'!$AA$4:$AB$69,2,FALSE),0)</f>
        <v>0</v>
      </c>
      <c r="DI267" s="32" t="s">
        <v>572</v>
      </c>
      <c r="DJ267" s="31">
        <f>IFERROR(VLOOKUP(DI267,'Начисление очков 2023'!$AF$4:$AG$69,2,FALSE),0)</f>
        <v>0</v>
      </c>
      <c r="DK267" s="6" t="s">
        <v>572</v>
      </c>
      <c r="DL267" s="28">
        <f>IFERROR(VLOOKUP(DK267,'Начисление очков 2023'!$V$4:$W$69,2,FALSE),0)</f>
        <v>0</v>
      </c>
      <c r="DM267" s="32" t="s">
        <v>572</v>
      </c>
      <c r="DN267" s="31">
        <f>IFERROR(VLOOKUP(DM267,'Начисление очков 2023'!$Q$4:$R$69,2,FALSE),0)</f>
        <v>0</v>
      </c>
      <c r="DO267" s="6" t="s">
        <v>572</v>
      </c>
      <c r="DP267" s="28">
        <f>IFERROR(VLOOKUP(DO267,'Начисление очков 2023'!$AA$4:$AB$69,2,FALSE),0)</f>
        <v>0</v>
      </c>
      <c r="DQ267" s="32" t="s">
        <v>572</v>
      </c>
      <c r="DR267" s="31">
        <f>IFERROR(VLOOKUP(DQ267,'Начисление очков 2023'!$AA$4:$AB$69,2,FALSE),0)</f>
        <v>0</v>
      </c>
      <c r="DS267" s="6">
        <v>32</v>
      </c>
      <c r="DT267" s="28">
        <f>IFERROR(VLOOKUP(DS267,'Начисление очков 2023'!$AA$4:$AB$69,2,FALSE),0)</f>
        <v>2</v>
      </c>
      <c r="DU267" s="32" t="s">
        <v>572</v>
      </c>
      <c r="DV267" s="31">
        <f>IFERROR(VLOOKUP(DU267,'Начисление очков 2023'!$AF$4:$AG$69,2,FALSE),0)</f>
        <v>0</v>
      </c>
      <c r="DW267" s="6" t="s">
        <v>572</v>
      </c>
      <c r="DX267" s="28">
        <f>IFERROR(VLOOKUP(DW267,'Начисление очков 2023'!$AA$4:$AB$69,2,FALSE),0)</f>
        <v>0</v>
      </c>
      <c r="DY267" s="32" t="s">
        <v>572</v>
      </c>
      <c r="DZ267" s="31">
        <f>IFERROR(VLOOKUP(DY267,'Начисление очков 2023'!$B$4:$C$69,2,FALSE),0)</f>
        <v>0</v>
      </c>
      <c r="EA267" s="6" t="s">
        <v>572</v>
      </c>
      <c r="EB267" s="28">
        <f>IFERROR(VLOOKUP(EA267,'Начисление очков 2023'!$AA$4:$AB$69,2,FALSE),0)</f>
        <v>0</v>
      </c>
      <c r="EC267" s="32" t="s">
        <v>572</v>
      </c>
      <c r="ED267" s="31">
        <f>IFERROR(VLOOKUP(EC267,'Начисление очков 2023'!$V$4:$W$69,2,FALSE),0)</f>
        <v>0</v>
      </c>
      <c r="EE267" s="6">
        <v>32</v>
      </c>
      <c r="EF267" s="28">
        <f>IFERROR(VLOOKUP(EE267,'Начисление очков 2023'!$AA$4:$AB$69,2,FALSE),0)</f>
        <v>2</v>
      </c>
      <c r="EG267" s="32" t="s">
        <v>572</v>
      </c>
      <c r="EH267" s="31">
        <f>IFERROR(VLOOKUP(EG267,'Начисление очков 2023'!$AA$4:$AB$69,2,FALSE),0)</f>
        <v>0</v>
      </c>
      <c r="EI267" s="6" t="s">
        <v>572</v>
      </c>
      <c r="EJ267" s="28">
        <f>IFERROR(VLOOKUP(EI267,'Начисление очков 2023'!$G$4:$H$69,2,FALSE),0)</f>
        <v>0</v>
      </c>
      <c r="EK267" s="32" t="s">
        <v>572</v>
      </c>
      <c r="EL267" s="31">
        <f>IFERROR(VLOOKUP(EK267,'Начисление очков 2023'!$V$4:$W$69,2,FALSE),0)</f>
        <v>0</v>
      </c>
      <c r="EM267" s="6" t="s">
        <v>572</v>
      </c>
      <c r="EN267" s="28">
        <f>IFERROR(VLOOKUP(EM267,'Начисление очков 2023'!$B$4:$C$101,2,FALSE),0)</f>
        <v>0</v>
      </c>
      <c r="EO267" s="32" t="s">
        <v>572</v>
      </c>
      <c r="EP267" s="31">
        <f>IFERROR(VLOOKUP(EO267,'Начисление очков 2023'!$AA$4:$AB$69,2,FALSE),0)</f>
        <v>0</v>
      </c>
      <c r="EQ267" s="6" t="s">
        <v>572</v>
      </c>
      <c r="ER267" s="28">
        <f>IFERROR(VLOOKUP(EQ267,'Начисление очков 2023'!$AF$4:$AG$69,2,FALSE),0)</f>
        <v>0</v>
      </c>
      <c r="ES267" s="32" t="s">
        <v>572</v>
      </c>
      <c r="ET267" s="31">
        <f>IFERROR(VLOOKUP(ES267,'Начисление очков 2023'!$B$4:$C$101,2,FALSE),0)</f>
        <v>0</v>
      </c>
      <c r="EU267" s="6" t="s">
        <v>572</v>
      </c>
      <c r="EV267" s="28">
        <f>IFERROR(VLOOKUP(EU267,'Начисление очков 2023'!$G$4:$H$69,2,FALSE),0)</f>
        <v>0</v>
      </c>
      <c r="EW267" s="32" t="s">
        <v>572</v>
      </c>
      <c r="EX267" s="31">
        <f>IFERROR(VLOOKUP(EW267,'Начисление очков 2023'!$AA$4:$AB$69,2,FALSE),0)</f>
        <v>0</v>
      </c>
      <c r="EY267" s="6"/>
      <c r="EZ267" s="28">
        <f>IFERROR(VLOOKUP(EY267,'Начисление очков 2023'!$AA$4:$AB$69,2,FALSE),0)</f>
        <v>0</v>
      </c>
      <c r="FA267" s="32" t="s">
        <v>572</v>
      </c>
      <c r="FB267" s="31">
        <f>IFERROR(VLOOKUP(FA267,'Начисление очков 2023'!$L$4:$M$69,2,FALSE),0)</f>
        <v>0</v>
      </c>
      <c r="FC267" s="6" t="s">
        <v>572</v>
      </c>
      <c r="FD267" s="28">
        <f>IFERROR(VLOOKUP(FC267,'Начисление очков 2023'!$AF$4:$AG$69,2,FALSE),0)</f>
        <v>0</v>
      </c>
      <c r="FE267" s="32" t="s">
        <v>572</v>
      </c>
      <c r="FF267" s="31">
        <f>IFERROR(VLOOKUP(FE267,'Начисление очков 2023'!$AA$4:$AB$69,2,FALSE),0)</f>
        <v>0</v>
      </c>
      <c r="FG267" s="6" t="s">
        <v>572</v>
      </c>
      <c r="FH267" s="28">
        <f>IFERROR(VLOOKUP(FG267,'Начисление очков 2023'!$G$4:$H$69,2,FALSE),0)</f>
        <v>0</v>
      </c>
      <c r="FI267" s="32" t="s">
        <v>572</v>
      </c>
      <c r="FJ267" s="31">
        <f>IFERROR(VLOOKUP(FI267,'Начисление очков 2023'!$AA$4:$AB$69,2,FALSE),0)</f>
        <v>0</v>
      </c>
      <c r="FK267" s="6" t="s">
        <v>572</v>
      </c>
      <c r="FL267" s="28">
        <f>IFERROR(VLOOKUP(FK267,'Начисление очков 2023'!$AA$4:$AB$69,2,FALSE),0)</f>
        <v>0</v>
      </c>
      <c r="FM267" s="32" t="s">
        <v>572</v>
      </c>
      <c r="FN267" s="31">
        <f>IFERROR(VLOOKUP(FM267,'Начисление очков 2023'!$AA$4:$AB$69,2,FALSE),0)</f>
        <v>0</v>
      </c>
      <c r="FO267" s="6" t="s">
        <v>572</v>
      </c>
      <c r="FP267" s="28">
        <f>IFERROR(VLOOKUP(FO267,'Начисление очков 2023'!$AF$4:$AG$69,2,FALSE),0)</f>
        <v>0</v>
      </c>
      <c r="FQ267" s="109">
        <v>260</v>
      </c>
      <c r="FR267" s="110">
        <v>1</v>
      </c>
      <c r="FS267" s="110"/>
      <c r="FT267" s="109">
        <v>3</v>
      </c>
      <c r="FU267" s="111"/>
      <c r="FV267" s="108">
        <v>14</v>
      </c>
      <c r="FW267" s="106">
        <v>0</v>
      </c>
      <c r="FX267" s="107" t="s">
        <v>563</v>
      </c>
      <c r="FY267" s="108">
        <v>14</v>
      </c>
      <c r="FZ267" s="127" t="s">
        <v>572</v>
      </c>
      <c r="GA267" s="121">
        <f>IFERROR(VLOOKUP(FZ267,'Начисление очков 2023'!$AA$4:$AB$69,2,FALSE),0)</f>
        <v>0</v>
      </c>
    </row>
    <row r="268" spans="1:183" ht="15.95" customHeight="1" x14ac:dyDescent="0.25">
      <c r="A268" s="1"/>
      <c r="B268" s="6" t="str">
        <f>IFERROR(INDEX('Ласт турнир'!$A$1:$A$96,MATCH($D268,'Ласт турнир'!$B$1:$B$96,0)),"")</f>
        <v/>
      </c>
      <c r="C268" s="1"/>
      <c r="D268" s="39" t="s">
        <v>639</v>
      </c>
      <c r="E268" s="40">
        <f>E267+1</f>
        <v>259</v>
      </c>
      <c r="F268" s="59">
        <f>IF(FQ268=0," ",IF(FQ268-E268=0," ",FQ268-E268))</f>
        <v>2</v>
      </c>
      <c r="G268" s="44"/>
      <c r="H268" s="54">
        <v>3</v>
      </c>
      <c r="I268" s="134"/>
      <c r="J268" s="139">
        <f>AB268+AP268+BB268+BN268+BR268+SUMPRODUCT(LARGE((T268,V268,X268,Z268,AD268,AF268,AH268,AJ268,AL268,AN268,AR268,AT268,AV268,AX268,AZ268,BD268,BF268,BH268,BJ268,BL268,BP268,BT268,BV268,BX268,BZ268,CB268,CD268,CF268,CH268,CJ268,CL268,CN268,CP268,CR268,CT268,CV268,CX268,CZ268,DB268,DD268,DF268,DH268,DJ268,DL268,DN268,DP268,DR268,DT268,DV268,DX268,DZ268,EB268,ED268,EF268,EH268,EJ268,EL268,EN268,EP268,ER268,ET268,EV268,EX268,EZ268,FB268,FD268,FF268,FH268,FJ268,FL268,FN268,FP268),{1,2,3,4,5,6,7,8}))</f>
        <v>14</v>
      </c>
      <c r="K268" s="135">
        <f>J268-FV268</f>
        <v>0</v>
      </c>
      <c r="L268" s="140" t="str">
        <f>IF(SUMIF(S268:FP268,"&lt;0")&lt;&gt;0,SUMIF(S268:FP268,"&lt;0")*(-1)," ")</f>
        <v xml:space="preserve"> </v>
      </c>
      <c r="M268" s="141">
        <f>T268+V268+X268+Z268+AB268+AD268+AF268+AH268+AJ268+AL268+AN268+AP268+AR268+AT268+AV268+AX268+AZ268+BB268+BD268+BF268+BH268+BJ268+BL268+BN268+BP268+BR268+BT268+BV268+BX268+BZ268+CB268+CD268+CF268+CH268+CJ268+CL268+CN268+CP268+CR268+CT268+CV268+CX268+CZ268+DB268+DD268+DF268+DH268+DJ268+DL268+DN268+DP268+DR268+DT268+DV268+DX268+DZ268+EB268+ED268+EF268+EH268+EJ268+EL268+EN268+EP268+ER268+ET268+EV268+EX268+EZ268+FB268+FD268+FF268+FH268+FJ268+FL268+FN268+FP268</f>
        <v>14</v>
      </c>
      <c r="N268" s="135">
        <f>M268-FY268</f>
        <v>0</v>
      </c>
      <c r="O268" s="136">
        <f>ROUNDUP(COUNTIF(S268:FP268,"&gt; 0")/2,0)</f>
        <v>5</v>
      </c>
      <c r="P268" s="142">
        <f>IF(O268=0,"-",IF(O268-R268&gt;8,J268/(8+R268),J268/O268))</f>
        <v>2.8</v>
      </c>
      <c r="Q268" s="145">
        <f>IF(OR(M268=0,O268=0),"-",M268/O268)</f>
        <v>2.8</v>
      </c>
      <c r="R268" s="150">
        <f>+IF(AA268="",0,1)+IF(AO268="",0,1)++IF(BA268="",0,1)+IF(BM268="",0,1)+IF(BQ268="",0,1)</f>
        <v>0</v>
      </c>
      <c r="S268" s="6" t="s">
        <v>572</v>
      </c>
      <c r="T268" s="28">
        <f>IFERROR(VLOOKUP(S268,'Начисление очков 2024'!$AA$4:$AB$69,2,FALSE),0)</f>
        <v>0</v>
      </c>
      <c r="U268" s="32" t="s">
        <v>572</v>
      </c>
      <c r="V268" s="31">
        <f>IFERROR(VLOOKUP(U268,'Начисление очков 2024'!$AA$4:$AB$69,2,FALSE),0)</f>
        <v>0</v>
      </c>
      <c r="W268" s="6" t="s">
        <v>572</v>
      </c>
      <c r="X268" s="28">
        <f>IFERROR(VLOOKUP(W268,'Начисление очков 2024'!$L$4:$M$69,2,FALSE),0)</f>
        <v>0</v>
      </c>
      <c r="Y268" s="32" t="s">
        <v>572</v>
      </c>
      <c r="Z268" s="31">
        <f>IFERROR(VLOOKUP(Y268,'Начисление очков 2024'!$AA$4:$AB$69,2,FALSE),0)</f>
        <v>0</v>
      </c>
      <c r="AA268" s="6" t="s">
        <v>572</v>
      </c>
      <c r="AB268" s="28">
        <f>ROUND(IFERROR(VLOOKUP(AA268,'Начисление очков 2024'!$L$4:$M$69,2,FALSE),0)/4,0)</f>
        <v>0</v>
      </c>
      <c r="AC268" s="32">
        <v>12</v>
      </c>
      <c r="AD268" s="31">
        <f>IFERROR(VLOOKUP(AC268,'Начисление очков 2024'!$AA$4:$AB$69,2,FALSE),0)</f>
        <v>8</v>
      </c>
      <c r="AE268" s="6" t="s">
        <v>572</v>
      </c>
      <c r="AF268" s="28">
        <f>IFERROR(VLOOKUP(AE268,'Начисление очков 2024'!$AA$4:$AB$69,2,FALSE),0)</f>
        <v>0</v>
      </c>
      <c r="AG268" s="32" t="s">
        <v>572</v>
      </c>
      <c r="AH268" s="31">
        <f>IFERROR(VLOOKUP(AG268,'Начисление очков 2024'!$Q$4:$R$69,2,FALSE),0)</f>
        <v>0</v>
      </c>
      <c r="AI268" s="6" t="s">
        <v>572</v>
      </c>
      <c r="AJ268" s="28">
        <f>IFERROR(VLOOKUP(AI268,'Начисление очков 2024'!$AA$4:$AB$69,2,FALSE),0)</f>
        <v>0</v>
      </c>
      <c r="AK268" s="32" t="s">
        <v>572</v>
      </c>
      <c r="AL268" s="31">
        <f>IFERROR(VLOOKUP(AK268,'Начисление очков 2024'!$AA$4:$AB$69,2,FALSE),0)</f>
        <v>0</v>
      </c>
      <c r="AM268" s="6" t="s">
        <v>572</v>
      </c>
      <c r="AN268" s="28">
        <f>IFERROR(VLOOKUP(AM268,'Начисление очков 2023'!$AF$4:$AG$69,2,FALSE),0)</f>
        <v>0</v>
      </c>
      <c r="AO268" s="32" t="s">
        <v>572</v>
      </c>
      <c r="AP268" s="31">
        <f>ROUND(IFERROR(VLOOKUP(AO268,'Начисление очков 2024'!$G$4:$H$69,2,FALSE),0)/4,0)</f>
        <v>0</v>
      </c>
      <c r="AQ268" s="6" t="s">
        <v>572</v>
      </c>
      <c r="AR268" s="28">
        <f>IFERROR(VLOOKUP(AQ268,'Начисление очков 2024'!$AA$4:$AB$69,2,FALSE),0)</f>
        <v>0</v>
      </c>
      <c r="AS268" s="32" t="s">
        <v>572</v>
      </c>
      <c r="AT268" s="31">
        <f>IFERROR(VLOOKUP(AS268,'Начисление очков 2024'!$G$4:$H$69,2,FALSE),0)</f>
        <v>0</v>
      </c>
      <c r="AU268" s="6" t="s">
        <v>572</v>
      </c>
      <c r="AV268" s="28">
        <f>IFERROR(VLOOKUP(AU268,'Начисление очков 2023'!$V$4:$W$69,2,FALSE),0)</f>
        <v>0</v>
      </c>
      <c r="AW268" s="32" t="s">
        <v>572</v>
      </c>
      <c r="AX268" s="31">
        <f>IFERROR(VLOOKUP(AW268,'Начисление очков 2024'!$Q$4:$R$69,2,FALSE),0)</f>
        <v>0</v>
      </c>
      <c r="AY268" s="6" t="s">
        <v>572</v>
      </c>
      <c r="AZ268" s="28">
        <f>IFERROR(VLOOKUP(AY268,'Начисление очков 2024'!$AA$4:$AB$69,2,FALSE),0)</f>
        <v>0</v>
      </c>
      <c r="BA268" s="32" t="s">
        <v>572</v>
      </c>
      <c r="BB268" s="31">
        <f>ROUND(IFERROR(VLOOKUP(BA268,'Начисление очков 2024'!$G$4:$H$69,2,FALSE),0)/4,0)</f>
        <v>0</v>
      </c>
      <c r="BC268" s="6" t="s">
        <v>572</v>
      </c>
      <c r="BD268" s="28">
        <f>IFERROR(VLOOKUP(BC268,'Начисление очков 2023'!$AA$4:$AB$69,2,FALSE),0)</f>
        <v>0</v>
      </c>
      <c r="BE268" s="32" t="s">
        <v>572</v>
      </c>
      <c r="BF268" s="31">
        <f>IFERROR(VLOOKUP(BE268,'Начисление очков 2024'!$G$4:$H$69,2,FALSE),0)</f>
        <v>0</v>
      </c>
      <c r="BG268" s="6" t="s">
        <v>572</v>
      </c>
      <c r="BH268" s="28">
        <f>IFERROR(VLOOKUP(BG268,'Начисление очков 2024'!$Q$4:$R$69,2,FALSE),0)</f>
        <v>0</v>
      </c>
      <c r="BI268" s="32">
        <v>40</v>
      </c>
      <c r="BJ268" s="31">
        <f>IFERROR(VLOOKUP(BI268,'Начисление очков 2024'!$AA$4:$AB$69,2,FALSE),0)</f>
        <v>1</v>
      </c>
      <c r="BK268" s="6" t="s">
        <v>572</v>
      </c>
      <c r="BL268" s="28">
        <f>IFERROR(VLOOKUP(BK268,'Начисление очков 2023'!$V$4:$W$69,2,FALSE),0)</f>
        <v>0</v>
      </c>
      <c r="BM268" s="32" t="s">
        <v>572</v>
      </c>
      <c r="BN268" s="31">
        <f>ROUND(IFERROR(VLOOKUP(BM268,'Начисление очков 2023'!$L$4:$M$69,2,FALSE),0)/4,0)</f>
        <v>0</v>
      </c>
      <c r="BO268" s="6" t="s">
        <v>572</v>
      </c>
      <c r="BP268" s="28">
        <f>IFERROR(VLOOKUP(BO268,'Начисление очков 2023'!$AA$4:$AB$69,2,FALSE),0)</f>
        <v>0</v>
      </c>
      <c r="BQ268" s="32" t="s">
        <v>572</v>
      </c>
      <c r="BR268" s="31">
        <f>ROUND(IFERROR(VLOOKUP(BQ268,'Начисление очков 2023'!$L$4:$M$69,2,FALSE),0)/4,0)</f>
        <v>0</v>
      </c>
      <c r="BS268" s="6" t="s">
        <v>572</v>
      </c>
      <c r="BT268" s="28">
        <f>IFERROR(VLOOKUP(BS268,'Начисление очков 2023'!$AA$4:$AB$69,2,FALSE),0)</f>
        <v>0</v>
      </c>
      <c r="BU268" s="32" t="s">
        <v>572</v>
      </c>
      <c r="BV268" s="31">
        <f>IFERROR(VLOOKUP(BU268,'Начисление очков 2023'!$L$4:$M$69,2,FALSE),0)</f>
        <v>0</v>
      </c>
      <c r="BW268" s="6" t="s">
        <v>572</v>
      </c>
      <c r="BX268" s="28">
        <f>IFERROR(VLOOKUP(BW268,'Начисление очков 2023'!$AA$4:$AB$69,2,FALSE),0)</f>
        <v>0</v>
      </c>
      <c r="BY268" s="32" t="s">
        <v>572</v>
      </c>
      <c r="BZ268" s="31">
        <f>IFERROR(VLOOKUP(BY268,'Начисление очков 2023'!$AF$4:$AG$69,2,FALSE),0)</f>
        <v>0</v>
      </c>
      <c r="CA268" s="6" t="s">
        <v>572</v>
      </c>
      <c r="CB268" s="28">
        <f>IFERROR(VLOOKUP(CA268,'Начисление очков 2023'!$V$4:$W$69,2,FALSE),0)</f>
        <v>0</v>
      </c>
      <c r="CC268" s="32" t="s">
        <v>572</v>
      </c>
      <c r="CD268" s="31">
        <f>IFERROR(VLOOKUP(CC268,'Начисление очков 2023'!$AA$4:$AB$69,2,FALSE),0)</f>
        <v>0</v>
      </c>
      <c r="CE268" s="47"/>
      <c r="CF268" s="46"/>
      <c r="CG268" s="32" t="s">
        <v>572</v>
      </c>
      <c r="CH268" s="31">
        <f>IFERROR(VLOOKUP(CG268,'Начисление очков 2023'!$AA$4:$AB$69,2,FALSE),0)</f>
        <v>0</v>
      </c>
      <c r="CI268" s="6" t="s">
        <v>572</v>
      </c>
      <c r="CJ268" s="28">
        <f>IFERROR(VLOOKUP(CI268,'Начисление очков 2023_1'!$B$4:$C$117,2,FALSE),0)</f>
        <v>0</v>
      </c>
      <c r="CK268" s="32" t="s">
        <v>572</v>
      </c>
      <c r="CL268" s="31">
        <f>IFERROR(VLOOKUP(CK268,'Начисление очков 2023'!$V$4:$W$69,2,FALSE),0)</f>
        <v>0</v>
      </c>
      <c r="CM268" s="6" t="s">
        <v>572</v>
      </c>
      <c r="CN268" s="28">
        <f>IFERROR(VLOOKUP(CM268,'Начисление очков 2023'!$AF$4:$AG$69,2,FALSE),0)</f>
        <v>0</v>
      </c>
      <c r="CO268" s="32" t="s">
        <v>572</v>
      </c>
      <c r="CP268" s="31">
        <f>IFERROR(VLOOKUP(CO268,'Начисление очков 2023'!$G$4:$H$69,2,FALSE),0)</f>
        <v>0</v>
      </c>
      <c r="CQ268" s="6" t="s">
        <v>572</v>
      </c>
      <c r="CR268" s="28">
        <f>IFERROR(VLOOKUP(CQ268,'Начисление очков 2023'!$AA$4:$AB$69,2,FALSE),0)</f>
        <v>0</v>
      </c>
      <c r="CS268" s="32" t="s">
        <v>572</v>
      </c>
      <c r="CT268" s="31">
        <f>IFERROR(VLOOKUP(CS268,'Начисление очков 2023'!$Q$4:$R$69,2,FALSE),0)</f>
        <v>0</v>
      </c>
      <c r="CU268" s="6" t="s">
        <v>572</v>
      </c>
      <c r="CV268" s="28">
        <f>IFERROR(VLOOKUP(CU268,'Начисление очков 2023'!$AF$4:$AG$69,2,FALSE),0)</f>
        <v>0</v>
      </c>
      <c r="CW268" s="32" t="s">
        <v>572</v>
      </c>
      <c r="CX268" s="31">
        <f>IFERROR(VLOOKUP(CW268,'Начисление очков 2023'!$AA$4:$AB$69,2,FALSE),0)</f>
        <v>0</v>
      </c>
      <c r="CY268" s="6" t="s">
        <v>572</v>
      </c>
      <c r="CZ268" s="28">
        <f>IFERROR(VLOOKUP(CY268,'Начисление очков 2023'!$AA$4:$AB$69,2,FALSE),0)</f>
        <v>0</v>
      </c>
      <c r="DA268" s="32" t="s">
        <v>572</v>
      </c>
      <c r="DB268" s="31">
        <f>IFERROR(VLOOKUP(DA268,'Начисление очков 2023'!$L$4:$M$69,2,FALSE),0)</f>
        <v>0</v>
      </c>
      <c r="DC268" s="6" t="s">
        <v>572</v>
      </c>
      <c r="DD268" s="28">
        <f>IFERROR(VLOOKUP(DC268,'Начисление очков 2023'!$L$4:$M$69,2,FALSE),0)</f>
        <v>0</v>
      </c>
      <c r="DE268" s="32" t="s">
        <v>572</v>
      </c>
      <c r="DF268" s="31">
        <f>IFERROR(VLOOKUP(DE268,'Начисление очков 2023'!$G$4:$H$69,2,FALSE),0)</f>
        <v>0</v>
      </c>
      <c r="DG268" s="6" t="s">
        <v>572</v>
      </c>
      <c r="DH268" s="28">
        <f>IFERROR(VLOOKUP(DG268,'Начисление очков 2023'!$AA$4:$AB$69,2,FALSE),0)</f>
        <v>0</v>
      </c>
      <c r="DI268" s="32" t="s">
        <v>572</v>
      </c>
      <c r="DJ268" s="31">
        <f>IFERROR(VLOOKUP(DI268,'Начисление очков 2023'!$AF$4:$AG$69,2,FALSE),0)</f>
        <v>0</v>
      </c>
      <c r="DK268" s="6" t="s">
        <v>572</v>
      </c>
      <c r="DL268" s="28">
        <f>IFERROR(VLOOKUP(DK268,'Начисление очков 2023'!$V$4:$W$69,2,FALSE),0)</f>
        <v>0</v>
      </c>
      <c r="DM268" s="32" t="s">
        <v>572</v>
      </c>
      <c r="DN268" s="31">
        <f>IFERROR(VLOOKUP(DM268,'Начисление очков 2023'!$Q$4:$R$69,2,FALSE),0)</f>
        <v>0</v>
      </c>
      <c r="DO268" s="6" t="s">
        <v>572</v>
      </c>
      <c r="DP268" s="28">
        <f>IFERROR(VLOOKUP(DO268,'Начисление очков 2023'!$AA$4:$AB$69,2,FALSE),0)</f>
        <v>0</v>
      </c>
      <c r="DQ268" s="32" t="s">
        <v>572</v>
      </c>
      <c r="DR268" s="31">
        <f>IFERROR(VLOOKUP(DQ268,'Начисление очков 2023'!$AA$4:$AB$69,2,FALSE),0)</f>
        <v>0</v>
      </c>
      <c r="DS268" s="6" t="s">
        <v>572</v>
      </c>
      <c r="DT268" s="28">
        <f>IFERROR(VLOOKUP(DS268,'Начисление очков 2023'!$AA$4:$AB$69,2,FALSE),0)</f>
        <v>0</v>
      </c>
      <c r="DU268" s="32">
        <v>24</v>
      </c>
      <c r="DV268" s="31">
        <f>IFERROR(VLOOKUP(DU268,'Начисление очков 2023'!$AF$4:$AG$69,2,FALSE),0)</f>
        <v>1</v>
      </c>
      <c r="DW268" s="6" t="s">
        <v>572</v>
      </c>
      <c r="DX268" s="28">
        <f>IFERROR(VLOOKUP(DW268,'Начисление очков 2023'!$AA$4:$AB$69,2,FALSE),0)</f>
        <v>0</v>
      </c>
      <c r="DY268" s="32" t="s">
        <v>572</v>
      </c>
      <c r="DZ268" s="31">
        <f>IFERROR(VLOOKUP(DY268,'Начисление очков 2023'!$B$4:$C$69,2,FALSE),0)</f>
        <v>0</v>
      </c>
      <c r="EA268" s="6" t="s">
        <v>572</v>
      </c>
      <c r="EB268" s="28">
        <f>IFERROR(VLOOKUP(EA268,'Начисление очков 2023'!$AA$4:$AB$69,2,FALSE),0)</f>
        <v>0</v>
      </c>
      <c r="EC268" s="32" t="s">
        <v>572</v>
      </c>
      <c r="ED268" s="31">
        <f>IFERROR(VLOOKUP(EC268,'Начисление очков 2023'!$V$4:$W$69,2,FALSE),0)</f>
        <v>0</v>
      </c>
      <c r="EE268" s="6" t="s">
        <v>572</v>
      </c>
      <c r="EF268" s="28">
        <f>IFERROR(VLOOKUP(EE268,'Начисление очков 2023'!$AA$4:$AB$69,2,FALSE),0)</f>
        <v>0</v>
      </c>
      <c r="EG268" s="32" t="s">
        <v>572</v>
      </c>
      <c r="EH268" s="31">
        <f>IFERROR(VLOOKUP(EG268,'Начисление очков 2023'!$AA$4:$AB$69,2,FALSE),0)</f>
        <v>0</v>
      </c>
      <c r="EI268" s="6" t="s">
        <v>572</v>
      </c>
      <c r="EJ268" s="28">
        <f>IFERROR(VLOOKUP(EI268,'Начисление очков 2023'!$G$4:$H$69,2,FALSE),0)</f>
        <v>0</v>
      </c>
      <c r="EK268" s="32">
        <v>48</v>
      </c>
      <c r="EL268" s="31">
        <f>IFERROR(VLOOKUP(EK268,'Начисление очков 2023'!$V$4:$W$69,2,FALSE),0)</f>
        <v>2</v>
      </c>
      <c r="EM268" s="6" t="s">
        <v>572</v>
      </c>
      <c r="EN268" s="28">
        <f>IFERROR(VLOOKUP(EM268,'Начисление очков 2023'!$B$4:$C$101,2,FALSE),0)</f>
        <v>0</v>
      </c>
      <c r="EO268" s="32">
        <v>32</v>
      </c>
      <c r="EP268" s="31">
        <f>IFERROR(VLOOKUP(EO268,'Начисление очков 2023'!$AA$4:$AB$69,2,FALSE),0)</f>
        <v>2</v>
      </c>
      <c r="EQ268" s="6" t="s">
        <v>572</v>
      </c>
      <c r="ER268" s="28">
        <f>IFERROR(VLOOKUP(EQ268,'Начисление очков 2023'!$AF$4:$AG$69,2,FALSE),0)</f>
        <v>0</v>
      </c>
      <c r="ES268" s="32" t="s">
        <v>572</v>
      </c>
      <c r="ET268" s="31">
        <f>IFERROR(VLOOKUP(ES268,'Начисление очков 2023'!$B$4:$C$101,2,FALSE),0)</f>
        <v>0</v>
      </c>
      <c r="EU268" s="6" t="s">
        <v>572</v>
      </c>
      <c r="EV268" s="28">
        <f>IFERROR(VLOOKUP(EU268,'Начисление очков 2023'!$G$4:$H$69,2,FALSE),0)</f>
        <v>0</v>
      </c>
      <c r="EW268" s="32" t="s">
        <v>572</v>
      </c>
      <c r="EX268" s="31">
        <f>IFERROR(VLOOKUP(EW268,'Начисление очков 2023'!$AA$4:$AB$69,2,FALSE),0)</f>
        <v>0</v>
      </c>
      <c r="EY268" s="6"/>
      <c r="EZ268" s="28">
        <f>IFERROR(VLOOKUP(EY268,'Начисление очков 2023'!$AA$4:$AB$69,2,FALSE),0)</f>
        <v>0</v>
      </c>
      <c r="FA268" s="32" t="s">
        <v>572</v>
      </c>
      <c r="FB268" s="31">
        <f>IFERROR(VLOOKUP(FA268,'Начисление очков 2023'!$L$4:$M$69,2,FALSE),0)</f>
        <v>0</v>
      </c>
      <c r="FC268" s="6" t="s">
        <v>572</v>
      </c>
      <c r="FD268" s="28">
        <f>IFERROR(VLOOKUP(FC268,'Начисление очков 2023'!$AF$4:$AG$69,2,FALSE),0)</f>
        <v>0</v>
      </c>
      <c r="FE268" s="32" t="s">
        <v>572</v>
      </c>
      <c r="FF268" s="31">
        <f>IFERROR(VLOOKUP(FE268,'Начисление очков 2023'!$AA$4:$AB$69,2,FALSE),0)</f>
        <v>0</v>
      </c>
      <c r="FG268" s="6" t="s">
        <v>572</v>
      </c>
      <c r="FH268" s="28">
        <f>IFERROR(VLOOKUP(FG268,'Начисление очков 2023'!$G$4:$H$69,2,FALSE),0)</f>
        <v>0</v>
      </c>
      <c r="FI268" s="32" t="s">
        <v>572</v>
      </c>
      <c r="FJ268" s="31">
        <f>IFERROR(VLOOKUP(FI268,'Начисление очков 2023'!$AA$4:$AB$69,2,FALSE),0)</f>
        <v>0</v>
      </c>
      <c r="FK268" s="6" t="s">
        <v>572</v>
      </c>
      <c r="FL268" s="28">
        <f>IFERROR(VLOOKUP(FK268,'Начисление очков 2023'!$AA$4:$AB$69,2,FALSE),0)</f>
        <v>0</v>
      </c>
      <c r="FM268" s="32" t="s">
        <v>572</v>
      </c>
      <c r="FN268" s="31">
        <f>IFERROR(VLOOKUP(FM268,'Начисление очков 2023'!$AA$4:$AB$69,2,FALSE),0)</f>
        <v>0</v>
      </c>
      <c r="FO268" s="6" t="s">
        <v>572</v>
      </c>
      <c r="FP268" s="28">
        <f>IFERROR(VLOOKUP(FO268,'Начисление очков 2023'!$AF$4:$AG$69,2,FALSE),0)</f>
        <v>0</v>
      </c>
      <c r="FQ268" s="109">
        <v>261</v>
      </c>
      <c r="FR268" s="110">
        <v>1</v>
      </c>
      <c r="FS268" s="110"/>
      <c r="FT268" s="109">
        <v>3</v>
      </c>
      <c r="FU268" s="111"/>
      <c r="FV268" s="108">
        <v>14</v>
      </c>
      <c r="FW268" s="106">
        <v>0</v>
      </c>
      <c r="FX268" s="107" t="s">
        <v>563</v>
      </c>
      <c r="FY268" s="108">
        <v>14</v>
      </c>
      <c r="FZ268" s="127" t="s">
        <v>572</v>
      </c>
      <c r="GA268" s="121">
        <f>IFERROR(VLOOKUP(FZ268,'Начисление очков 2023'!$AA$4:$AB$69,2,FALSE),0)</f>
        <v>0</v>
      </c>
    </row>
    <row r="269" spans="1:183" ht="15.95" customHeight="1" x14ac:dyDescent="0.25">
      <c r="A269" s="1"/>
      <c r="B269" s="6" t="str">
        <f>IFERROR(INDEX('Ласт турнир'!$A$1:$A$96,MATCH($D269,'Ласт турнир'!$B$1:$B$96,0)),"")</f>
        <v/>
      </c>
      <c r="C269" s="1"/>
      <c r="D269" s="39" t="s">
        <v>691</v>
      </c>
      <c r="E269" s="40">
        <f>E268+1</f>
        <v>260</v>
      </c>
      <c r="F269" s="59">
        <f>IF(FQ269=0," ",IF(FQ269-E269=0," ",FQ269-E269))</f>
        <v>2</v>
      </c>
      <c r="G269" s="44"/>
      <c r="H269" s="54">
        <v>3</v>
      </c>
      <c r="I269" s="134"/>
      <c r="J269" s="139">
        <f>AB269+AP269+BB269+BN269+BR269+SUMPRODUCT(LARGE((T269,V269,X269,Z269,AD269,AF269,AH269,AJ269,AL269,AN269,AR269,AT269,AV269,AX269,AZ269,BD269,BF269,BH269,BJ269,BL269,BP269,BT269,BV269,BX269,BZ269,CB269,CD269,CF269,CH269,CJ269,CL269,CN269,CP269,CR269,CT269,CV269,CX269,CZ269,DB269,DD269,DF269,DH269,DJ269,DL269,DN269,DP269,DR269,DT269,DV269,DX269,DZ269,EB269,ED269,EF269,EH269,EJ269,EL269,EN269,EP269,ER269,ET269,EV269,EX269,EZ269,FB269,FD269,FF269,FH269,FJ269,FL269,FN269,FP269),{1,2,3,4,5,6,7,8}))</f>
        <v>14</v>
      </c>
      <c r="K269" s="135">
        <f>J269-FV269</f>
        <v>0</v>
      </c>
      <c r="L269" s="140" t="str">
        <f>IF(SUMIF(S269:FP269,"&lt;0")&lt;&gt;0,SUMIF(S269:FP269,"&lt;0")*(-1)," ")</f>
        <v xml:space="preserve"> </v>
      </c>
      <c r="M269" s="141">
        <f>T269+V269+X269+Z269+AB269+AD269+AF269+AH269+AJ269+AL269+AN269+AP269+AR269+AT269+AV269+AX269+AZ269+BB269+BD269+BF269+BH269+BJ269+BL269+BN269+BP269+BR269+BT269+BV269+BX269+BZ269+CB269+CD269+CF269+CH269+CJ269+CL269+CN269+CP269+CR269+CT269+CV269+CX269+CZ269+DB269+DD269+DF269+DH269+DJ269+DL269+DN269+DP269+DR269+DT269+DV269+DX269+DZ269+EB269+ED269+EF269+EH269+EJ269+EL269+EN269+EP269+ER269+ET269+EV269+EX269+EZ269+FB269+FD269+FF269+FH269+FJ269+FL269+FN269+FP269</f>
        <v>14</v>
      </c>
      <c r="N269" s="135">
        <f>M269-FY269</f>
        <v>0</v>
      </c>
      <c r="O269" s="136">
        <f>ROUNDUP(COUNTIF(S269:FP269,"&gt; 0")/2,0)</f>
        <v>8</v>
      </c>
      <c r="P269" s="142">
        <f>IF(O269=0,"-",IF(O269-R269&gt;8,J269/(8+R269),J269/O269))</f>
        <v>1.75</v>
      </c>
      <c r="Q269" s="145">
        <f>IF(OR(M269=0,O269=0),"-",M269/O269)</f>
        <v>1.75</v>
      </c>
      <c r="R269" s="150">
        <f>+IF(AA269="",0,1)+IF(AO269="",0,1)++IF(BA269="",0,1)+IF(BM269="",0,1)+IF(BQ269="",0,1)</f>
        <v>0</v>
      </c>
      <c r="S269" s="6" t="s">
        <v>572</v>
      </c>
      <c r="T269" s="28">
        <f>IFERROR(VLOOKUP(S269,'Начисление очков 2024'!$AA$4:$AB$69,2,FALSE),0)</f>
        <v>0</v>
      </c>
      <c r="U269" s="32" t="s">
        <v>572</v>
      </c>
      <c r="V269" s="31">
        <f>IFERROR(VLOOKUP(U269,'Начисление очков 2024'!$AA$4:$AB$69,2,FALSE),0)</f>
        <v>0</v>
      </c>
      <c r="W269" s="6" t="s">
        <v>572</v>
      </c>
      <c r="X269" s="28">
        <f>IFERROR(VLOOKUP(W269,'Начисление очков 2024'!$L$4:$M$69,2,FALSE),0)</f>
        <v>0</v>
      </c>
      <c r="Y269" s="32" t="s">
        <v>572</v>
      </c>
      <c r="Z269" s="31">
        <f>IFERROR(VLOOKUP(Y269,'Начисление очков 2024'!$AA$4:$AB$69,2,FALSE),0)</f>
        <v>0</v>
      </c>
      <c r="AA269" s="6" t="s">
        <v>572</v>
      </c>
      <c r="AB269" s="28">
        <f>ROUND(IFERROR(VLOOKUP(AA269,'Начисление очков 2024'!$L$4:$M$69,2,FALSE),0)/4,0)</f>
        <v>0</v>
      </c>
      <c r="AC269" s="32" t="s">
        <v>572</v>
      </c>
      <c r="AD269" s="31">
        <f>IFERROR(VLOOKUP(AC269,'Начисление очков 2024'!$AA$4:$AB$69,2,FALSE),0)</f>
        <v>0</v>
      </c>
      <c r="AE269" s="6" t="s">
        <v>572</v>
      </c>
      <c r="AF269" s="28">
        <f>IFERROR(VLOOKUP(AE269,'Начисление очков 2024'!$AA$4:$AB$69,2,FALSE),0)</f>
        <v>0</v>
      </c>
      <c r="AG269" s="32" t="s">
        <v>572</v>
      </c>
      <c r="AH269" s="31">
        <f>IFERROR(VLOOKUP(AG269,'Начисление очков 2024'!$Q$4:$R$69,2,FALSE),0)</f>
        <v>0</v>
      </c>
      <c r="AI269" s="6" t="s">
        <v>572</v>
      </c>
      <c r="AJ269" s="28">
        <f>IFERROR(VLOOKUP(AI269,'Начисление очков 2024'!$AA$4:$AB$69,2,FALSE),0)</f>
        <v>0</v>
      </c>
      <c r="AK269" s="32" t="s">
        <v>572</v>
      </c>
      <c r="AL269" s="31">
        <f>IFERROR(VLOOKUP(AK269,'Начисление очков 2024'!$AA$4:$AB$69,2,FALSE),0)</f>
        <v>0</v>
      </c>
      <c r="AM269" s="6" t="s">
        <v>572</v>
      </c>
      <c r="AN269" s="28">
        <f>IFERROR(VLOOKUP(AM269,'Начисление очков 2023'!$AF$4:$AG$69,2,FALSE),0)</f>
        <v>0</v>
      </c>
      <c r="AO269" s="32" t="s">
        <v>572</v>
      </c>
      <c r="AP269" s="31">
        <f>ROUND(IFERROR(VLOOKUP(AO269,'Начисление очков 2024'!$G$4:$H$69,2,FALSE),0)/4,0)</f>
        <v>0</v>
      </c>
      <c r="AQ269" s="6" t="s">
        <v>572</v>
      </c>
      <c r="AR269" s="28">
        <f>IFERROR(VLOOKUP(AQ269,'Начисление очков 2024'!$AA$4:$AB$69,2,FALSE),0)</f>
        <v>0</v>
      </c>
      <c r="AS269" s="32" t="s">
        <v>572</v>
      </c>
      <c r="AT269" s="31">
        <f>IFERROR(VLOOKUP(AS269,'Начисление очков 2024'!$G$4:$H$69,2,FALSE),0)</f>
        <v>0</v>
      </c>
      <c r="AU269" s="6" t="s">
        <v>572</v>
      </c>
      <c r="AV269" s="28">
        <f>IFERROR(VLOOKUP(AU269,'Начисление очков 2023'!$V$4:$W$69,2,FALSE),0)</f>
        <v>0</v>
      </c>
      <c r="AW269" s="32" t="s">
        <v>572</v>
      </c>
      <c r="AX269" s="31">
        <f>IFERROR(VLOOKUP(AW269,'Начисление очков 2024'!$Q$4:$R$69,2,FALSE),0)</f>
        <v>0</v>
      </c>
      <c r="AY269" s="6" t="s">
        <v>572</v>
      </c>
      <c r="AZ269" s="28">
        <f>IFERROR(VLOOKUP(AY269,'Начисление очков 2024'!$AA$4:$AB$69,2,FALSE),0)</f>
        <v>0</v>
      </c>
      <c r="BA269" s="32" t="s">
        <v>572</v>
      </c>
      <c r="BB269" s="31">
        <f>ROUND(IFERROR(VLOOKUP(BA269,'Начисление очков 2024'!$G$4:$H$69,2,FALSE),0)/4,0)</f>
        <v>0</v>
      </c>
      <c r="BC269" s="6" t="s">
        <v>572</v>
      </c>
      <c r="BD269" s="28">
        <f>IFERROR(VLOOKUP(BC269,'Начисление очков 2023'!$AA$4:$AB$69,2,FALSE),0)</f>
        <v>0</v>
      </c>
      <c r="BE269" s="32" t="s">
        <v>572</v>
      </c>
      <c r="BF269" s="31">
        <f>IFERROR(VLOOKUP(BE269,'Начисление очков 2024'!$G$4:$H$69,2,FALSE),0)</f>
        <v>0</v>
      </c>
      <c r="BG269" s="6" t="s">
        <v>572</v>
      </c>
      <c r="BH269" s="28">
        <f>IFERROR(VLOOKUP(BG269,'Начисление очков 2024'!$Q$4:$R$69,2,FALSE),0)</f>
        <v>0</v>
      </c>
      <c r="BI269" s="32">
        <v>34</v>
      </c>
      <c r="BJ269" s="31">
        <f>IFERROR(VLOOKUP(BI269,'Начисление очков 2024'!$AA$4:$AB$69,2,FALSE),0)</f>
        <v>1</v>
      </c>
      <c r="BK269" s="6" t="s">
        <v>572</v>
      </c>
      <c r="BL269" s="28">
        <f>IFERROR(VLOOKUP(BK269,'Начисление очков 2023'!$V$4:$W$69,2,FALSE),0)</f>
        <v>0</v>
      </c>
      <c r="BM269" s="32" t="s">
        <v>572</v>
      </c>
      <c r="BN269" s="31">
        <f>ROUND(IFERROR(VLOOKUP(BM269,'Начисление очков 2023'!$L$4:$M$69,2,FALSE),0)/4,0)</f>
        <v>0</v>
      </c>
      <c r="BO269" s="6" t="s">
        <v>572</v>
      </c>
      <c r="BP269" s="28">
        <f>IFERROR(VLOOKUP(BO269,'Начисление очков 2023'!$AA$4:$AB$69,2,FALSE),0)</f>
        <v>0</v>
      </c>
      <c r="BQ269" s="32" t="s">
        <v>572</v>
      </c>
      <c r="BR269" s="31">
        <f>ROUND(IFERROR(VLOOKUP(BQ269,'Начисление очков 2023'!$L$4:$M$69,2,FALSE),0)/4,0)</f>
        <v>0</v>
      </c>
      <c r="BS269" s="6">
        <v>24</v>
      </c>
      <c r="BT269" s="28">
        <f>IFERROR(VLOOKUP(BS269,'Начисление очков 2023'!$AA$4:$AB$69,2,FALSE),0)</f>
        <v>3</v>
      </c>
      <c r="BU269" s="32" t="s">
        <v>572</v>
      </c>
      <c r="BV269" s="31">
        <f>IFERROR(VLOOKUP(BU269,'Начисление очков 2023'!$L$4:$M$69,2,FALSE),0)</f>
        <v>0</v>
      </c>
      <c r="BW269" s="6" t="s">
        <v>572</v>
      </c>
      <c r="BX269" s="28">
        <f>IFERROR(VLOOKUP(BW269,'Начисление очков 2023'!$AA$4:$AB$69,2,FALSE),0)</f>
        <v>0</v>
      </c>
      <c r="BY269" s="32" t="s">
        <v>572</v>
      </c>
      <c r="BZ269" s="31">
        <f>IFERROR(VLOOKUP(BY269,'Начисление очков 2023'!$AF$4:$AG$69,2,FALSE),0)</f>
        <v>0</v>
      </c>
      <c r="CA269" s="6" t="s">
        <v>572</v>
      </c>
      <c r="CB269" s="28">
        <f>IFERROR(VLOOKUP(CA269,'Начисление очков 2023'!$V$4:$W$69,2,FALSE),0)</f>
        <v>0</v>
      </c>
      <c r="CC269" s="32" t="s">
        <v>572</v>
      </c>
      <c r="CD269" s="31">
        <f>IFERROR(VLOOKUP(CC269,'Начисление очков 2023'!$AA$4:$AB$69,2,FALSE),0)</f>
        <v>0</v>
      </c>
      <c r="CE269" s="47"/>
      <c r="CF269" s="46"/>
      <c r="CG269" s="32" t="s">
        <v>572</v>
      </c>
      <c r="CH269" s="31">
        <f>IFERROR(VLOOKUP(CG269,'Начисление очков 2023'!$AA$4:$AB$69,2,FALSE),0)</f>
        <v>0</v>
      </c>
      <c r="CI269" s="6" t="s">
        <v>572</v>
      </c>
      <c r="CJ269" s="28">
        <f>IFERROR(VLOOKUP(CI269,'Начисление очков 2023_1'!$B$4:$C$117,2,FALSE),0)</f>
        <v>0</v>
      </c>
      <c r="CK269" s="32" t="s">
        <v>572</v>
      </c>
      <c r="CL269" s="31">
        <f>IFERROR(VLOOKUP(CK269,'Начисление очков 2023'!$V$4:$W$69,2,FALSE),0)</f>
        <v>0</v>
      </c>
      <c r="CM269" s="6" t="s">
        <v>572</v>
      </c>
      <c r="CN269" s="28">
        <f>IFERROR(VLOOKUP(CM269,'Начисление очков 2023'!$AF$4:$AG$69,2,FALSE),0)</f>
        <v>0</v>
      </c>
      <c r="CO269" s="32" t="s">
        <v>572</v>
      </c>
      <c r="CP269" s="31">
        <f>IFERROR(VLOOKUP(CO269,'Начисление очков 2023'!$G$4:$H$69,2,FALSE),0)</f>
        <v>0</v>
      </c>
      <c r="CQ269" s="6" t="s">
        <v>572</v>
      </c>
      <c r="CR269" s="28">
        <f>IFERROR(VLOOKUP(CQ269,'Начисление очков 2023'!$AA$4:$AB$69,2,FALSE),0)</f>
        <v>0</v>
      </c>
      <c r="CS269" s="32" t="s">
        <v>572</v>
      </c>
      <c r="CT269" s="31">
        <f>IFERROR(VLOOKUP(CS269,'Начисление очков 2023'!$Q$4:$R$69,2,FALSE),0)</f>
        <v>0</v>
      </c>
      <c r="CU269" s="6">
        <v>24</v>
      </c>
      <c r="CV269" s="28">
        <f>IFERROR(VLOOKUP(CU269,'Начисление очков 2023'!$AF$4:$AG$69,2,FALSE),0)</f>
        <v>1</v>
      </c>
      <c r="CW269" s="32">
        <v>24</v>
      </c>
      <c r="CX269" s="31">
        <f>IFERROR(VLOOKUP(CW269,'Начисление очков 2023'!$AA$4:$AB$69,2,FALSE),0)</f>
        <v>3</v>
      </c>
      <c r="CY269" s="6" t="s">
        <v>572</v>
      </c>
      <c r="CZ269" s="28">
        <f>IFERROR(VLOOKUP(CY269,'Начисление очков 2023'!$AA$4:$AB$69,2,FALSE),0)</f>
        <v>0</v>
      </c>
      <c r="DA269" s="32" t="s">
        <v>572</v>
      </c>
      <c r="DB269" s="31">
        <f>IFERROR(VLOOKUP(DA269,'Начисление очков 2023'!$L$4:$M$69,2,FALSE),0)</f>
        <v>0</v>
      </c>
      <c r="DC269" s="6">
        <v>48</v>
      </c>
      <c r="DD269" s="28">
        <f>IFERROR(VLOOKUP(DC269,'Начисление очков 2023'!$L$4:$M$69,2,FALSE),0)</f>
        <v>2</v>
      </c>
      <c r="DE269" s="32" t="s">
        <v>572</v>
      </c>
      <c r="DF269" s="31">
        <f>IFERROR(VLOOKUP(DE269,'Начисление очков 2023'!$G$4:$H$69,2,FALSE),0)</f>
        <v>0</v>
      </c>
      <c r="DG269" s="6" t="s">
        <v>572</v>
      </c>
      <c r="DH269" s="28">
        <f>IFERROR(VLOOKUP(DG269,'Начисление очков 2023'!$AA$4:$AB$69,2,FALSE),0)</f>
        <v>0</v>
      </c>
      <c r="DI269" s="32">
        <v>32</v>
      </c>
      <c r="DJ269" s="31">
        <f>IFERROR(VLOOKUP(DI269,'Начисление очков 2023'!$AF$4:$AG$69,2,FALSE),0)</f>
        <v>1</v>
      </c>
      <c r="DK269" s="6" t="s">
        <v>572</v>
      </c>
      <c r="DL269" s="28">
        <f>IFERROR(VLOOKUP(DK269,'Начисление очков 2023'!$V$4:$W$69,2,FALSE),0)</f>
        <v>0</v>
      </c>
      <c r="DM269" s="32">
        <v>64</v>
      </c>
      <c r="DN269" s="31">
        <f>IFERROR(VLOOKUP(DM269,'Начисление очков 2023'!$Q$4:$R$69,2,FALSE),0)</f>
        <v>1</v>
      </c>
      <c r="DO269" s="6" t="s">
        <v>572</v>
      </c>
      <c r="DP269" s="28">
        <f>IFERROR(VLOOKUP(DO269,'Начисление очков 2023'!$AA$4:$AB$69,2,FALSE),0)</f>
        <v>0</v>
      </c>
      <c r="DQ269" s="32">
        <v>32</v>
      </c>
      <c r="DR269" s="31">
        <f>IFERROR(VLOOKUP(DQ269,'Начисление очков 2023'!$AA$4:$AB$69,2,FALSE),0)</f>
        <v>2</v>
      </c>
      <c r="DS269" s="6"/>
      <c r="DT269" s="28">
        <f>IFERROR(VLOOKUP(DS269,'Начисление очков 2023'!$AA$4:$AB$69,2,FALSE),0)</f>
        <v>0</v>
      </c>
      <c r="DU269" s="32" t="s">
        <v>572</v>
      </c>
      <c r="DV269" s="31">
        <f>IFERROR(VLOOKUP(DU269,'Начисление очков 2023'!$AF$4:$AG$69,2,FALSE),0)</f>
        <v>0</v>
      </c>
      <c r="DW269" s="6" t="s">
        <v>572</v>
      </c>
      <c r="DX269" s="28">
        <f>IFERROR(VLOOKUP(DW269,'Начисление очков 2023'!$AA$4:$AB$69,2,FALSE),0)</f>
        <v>0</v>
      </c>
      <c r="DY269" s="32" t="s">
        <v>572</v>
      </c>
      <c r="DZ269" s="31">
        <f>IFERROR(VLOOKUP(DY269,'Начисление очков 2023'!$B$4:$C$69,2,FALSE),0)</f>
        <v>0</v>
      </c>
      <c r="EA269" s="6" t="s">
        <v>572</v>
      </c>
      <c r="EB269" s="28">
        <f>IFERROR(VLOOKUP(EA269,'Начисление очков 2023'!$AA$4:$AB$69,2,FALSE),0)</f>
        <v>0</v>
      </c>
      <c r="EC269" s="32" t="s">
        <v>572</v>
      </c>
      <c r="ED269" s="31">
        <f>IFERROR(VLOOKUP(EC269,'Начисление очков 2023'!$V$4:$W$69,2,FALSE),0)</f>
        <v>0</v>
      </c>
      <c r="EE269" s="6" t="s">
        <v>572</v>
      </c>
      <c r="EF269" s="28">
        <f>IFERROR(VLOOKUP(EE269,'Начисление очков 2023'!$AA$4:$AB$69,2,FALSE),0)</f>
        <v>0</v>
      </c>
      <c r="EG269" s="32" t="s">
        <v>572</v>
      </c>
      <c r="EH269" s="31">
        <f>IFERROR(VLOOKUP(EG269,'Начисление очков 2023'!$AA$4:$AB$69,2,FALSE),0)</f>
        <v>0</v>
      </c>
      <c r="EI269" s="6" t="s">
        <v>572</v>
      </c>
      <c r="EJ269" s="28">
        <f>IFERROR(VLOOKUP(EI269,'Начисление очков 2023'!$G$4:$H$69,2,FALSE),0)</f>
        <v>0</v>
      </c>
      <c r="EK269" s="32" t="s">
        <v>572</v>
      </c>
      <c r="EL269" s="31">
        <f>IFERROR(VLOOKUP(EK269,'Начисление очков 2023'!$V$4:$W$69,2,FALSE),0)</f>
        <v>0</v>
      </c>
      <c r="EM269" s="6" t="s">
        <v>572</v>
      </c>
      <c r="EN269" s="28">
        <f>IFERROR(VLOOKUP(EM269,'Начисление очков 2023'!$B$4:$C$101,2,FALSE),0)</f>
        <v>0</v>
      </c>
      <c r="EO269" s="32" t="s">
        <v>572</v>
      </c>
      <c r="EP269" s="31">
        <f>IFERROR(VLOOKUP(EO269,'Начисление очков 2023'!$AA$4:$AB$69,2,FALSE),0)</f>
        <v>0</v>
      </c>
      <c r="EQ269" s="6" t="s">
        <v>572</v>
      </c>
      <c r="ER269" s="28">
        <f>IFERROR(VLOOKUP(EQ269,'Начисление очков 2023'!$AF$4:$AG$69,2,FALSE),0)</f>
        <v>0</v>
      </c>
      <c r="ES269" s="32" t="s">
        <v>572</v>
      </c>
      <c r="ET269" s="31">
        <f>IFERROR(VLOOKUP(ES269,'Начисление очков 2023'!$B$4:$C$101,2,FALSE),0)</f>
        <v>0</v>
      </c>
      <c r="EU269" s="6" t="s">
        <v>572</v>
      </c>
      <c r="EV269" s="28">
        <f>IFERROR(VLOOKUP(EU269,'Начисление очков 2023'!$G$4:$H$69,2,FALSE),0)</f>
        <v>0</v>
      </c>
      <c r="EW269" s="32" t="s">
        <v>572</v>
      </c>
      <c r="EX269" s="31">
        <f>IFERROR(VLOOKUP(EW269,'Начисление очков 2023'!$AA$4:$AB$69,2,FALSE),0)</f>
        <v>0</v>
      </c>
      <c r="EY269" s="6"/>
      <c r="EZ269" s="28">
        <f>IFERROR(VLOOKUP(EY269,'Начисление очков 2023'!$AA$4:$AB$69,2,FALSE),0)</f>
        <v>0</v>
      </c>
      <c r="FA269" s="32" t="s">
        <v>572</v>
      </c>
      <c r="FB269" s="31">
        <f>IFERROR(VLOOKUP(FA269,'Начисление очков 2023'!$L$4:$M$69,2,FALSE),0)</f>
        <v>0</v>
      </c>
      <c r="FC269" s="6" t="s">
        <v>572</v>
      </c>
      <c r="FD269" s="28">
        <f>IFERROR(VLOOKUP(FC269,'Начисление очков 2023'!$AF$4:$AG$69,2,FALSE),0)</f>
        <v>0</v>
      </c>
      <c r="FE269" s="32" t="s">
        <v>572</v>
      </c>
      <c r="FF269" s="31">
        <f>IFERROR(VLOOKUP(FE269,'Начисление очков 2023'!$AA$4:$AB$69,2,FALSE),0)</f>
        <v>0</v>
      </c>
      <c r="FG269" s="6" t="s">
        <v>572</v>
      </c>
      <c r="FH269" s="28">
        <f>IFERROR(VLOOKUP(FG269,'Начисление очков 2023'!$G$4:$H$69,2,FALSE),0)</f>
        <v>0</v>
      </c>
      <c r="FI269" s="32" t="s">
        <v>572</v>
      </c>
      <c r="FJ269" s="31">
        <f>IFERROR(VLOOKUP(FI269,'Начисление очков 2023'!$AA$4:$AB$69,2,FALSE),0)</f>
        <v>0</v>
      </c>
      <c r="FK269" s="6" t="s">
        <v>572</v>
      </c>
      <c r="FL269" s="28">
        <f>IFERROR(VLOOKUP(FK269,'Начисление очков 2023'!$AA$4:$AB$69,2,FALSE),0)</f>
        <v>0</v>
      </c>
      <c r="FM269" s="32" t="s">
        <v>572</v>
      </c>
      <c r="FN269" s="31">
        <f>IFERROR(VLOOKUP(FM269,'Начисление очков 2023'!$AA$4:$AB$69,2,FALSE),0)</f>
        <v>0</v>
      </c>
      <c r="FO269" s="6" t="s">
        <v>572</v>
      </c>
      <c r="FP269" s="28">
        <f>IFERROR(VLOOKUP(FO269,'Начисление очков 2023'!$AF$4:$AG$69,2,FALSE),0)</f>
        <v>0</v>
      </c>
      <c r="FQ269" s="109">
        <v>262</v>
      </c>
      <c r="FR269" s="110">
        <v>1</v>
      </c>
      <c r="FS269" s="110"/>
      <c r="FT269" s="109">
        <v>3</v>
      </c>
      <c r="FU269" s="111"/>
      <c r="FV269" s="108">
        <v>14</v>
      </c>
      <c r="FW269" s="106">
        <v>0</v>
      </c>
      <c r="FX269" s="107" t="s">
        <v>563</v>
      </c>
      <c r="FY269" s="108">
        <v>14</v>
      </c>
      <c r="FZ269" s="127" t="s">
        <v>572</v>
      </c>
      <c r="GA269" s="121">
        <f>IFERROR(VLOOKUP(FZ269,'Начисление очков 2023'!$AA$4:$AB$69,2,FALSE),0)</f>
        <v>0</v>
      </c>
    </row>
    <row r="270" spans="1:183" ht="15.95" customHeight="1" x14ac:dyDescent="0.25">
      <c r="A270" s="1"/>
      <c r="B270" s="6" t="str">
        <f>IFERROR(INDEX('Ласт турнир'!$A$1:$A$96,MATCH($D270,'Ласт турнир'!$B$1:$B$96,0)),"")</f>
        <v/>
      </c>
      <c r="C270" s="1"/>
      <c r="D270" s="39" t="s">
        <v>717</v>
      </c>
      <c r="E270" s="40">
        <f>E269+1</f>
        <v>261</v>
      </c>
      <c r="F270" s="59">
        <f>IF(FQ270=0," ",IF(FQ270-E270=0," ",FQ270-E270))</f>
        <v>2</v>
      </c>
      <c r="G270" s="44"/>
      <c r="H270" s="54">
        <v>3</v>
      </c>
      <c r="I270" s="134"/>
      <c r="J270" s="139">
        <f>AB270+AP270+BB270+BN270+BR270+SUMPRODUCT(LARGE((T270,V270,X270,Z270,AD270,AF270,AH270,AJ270,AL270,AN270,AR270,AT270,AV270,AX270,AZ270,BD270,BF270,BH270,BJ270,BL270,BP270,BT270,BV270,BX270,BZ270,CB270,CD270,CF270,CH270,CJ270,CL270,CN270,CP270,CR270,CT270,CV270,CX270,CZ270,DB270,DD270,DF270,DH270,DJ270,DL270,DN270,DP270,DR270,DT270,DV270,DX270,DZ270,EB270,ED270,EF270,EH270,EJ270,EL270,EN270,EP270,ER270,ET270,EV270,EX270,EZ270,FB270,FD270,FF270,FH270,FJ270,FL270,FN270,FP270),{1,2,3,4,5,6,7,8}))</f>
        <v>13</v>
      </c>
      <c r="K270" s="135">
        <f>J270-FV270</f>
        <v>0</v>
      </c>
      <c r="L270" s="140" t="str">
        <f>IF(SUMIF(S270:FP270,"&lt;0")&lt;&gt;0,SUMIF(S270:FP270,"&lt;0")*(-1)," ")</f>
        <v xml:space="preserve"> </v>
      </c>
      <c r="M270" s="141">
        <f>T270+V270+X270+Z270+AB270+AD270+AF270+AH270+AJ270+AL270+AN270+AP270+AR270+AT270+AV270+AX270+AZ270+BB270+BD270+BF270+BH270+BJ270+BL270+BN270+BP270+BR270+BT270+BV270+BX270+BZ270+CB270+CD270+CF270+CH270+CJ270+CL270+CN270+CP270+CR270+CT270+CV270+CX270+CZ270+DB270+DD270+DF270+DH270+DJ270+DL270+DN270+DP270+DR270+DT270+DV270+DX270+DZ270+EB270+ED270+EF270+EH270+EJ270+EL270+EN270+EP270+ER270+ET270+EV270+EX270+EZ270+FB270+FD270+FF270+FH270+FJ270+FL270+FN270+FP270</f>
        <v>13</v>
      </c>
      <c r="N270" s="135">
        <f>M270-FY270</f>
        <v>0</v>
      </c>
      <c r="O270" s="136">
        <f>ROUNDUP(COUNTIF(S270:FP270,"&gt; 0")/2,0)</f>
        <v>1</v>
      </c>
      <c r="P270" s="142">
        <f>IF(O270=0,"-",IF(O270-R270&gt;8,J270/(8+R270),J270/O270))</f>
        <v>13</v>
      </c>
      <c r="Q270" s="145">
        <f>IF(OR(M270=0,O270=0),"-",M270/O270)</f>
        <v>13</v>
      </c>
      <c r="R270" s="150">
        <f>+IF(AA270="",0,1)+IF(AO270="",0,1)++IF(BA270="",0,1)+IF(BM270="",0,1)+IF(BQ270="",0,1)</f>
        <v>0</v>
      </c>
      <c r="S270" s="6" t="s">
        <v>572</v>
      </c>
      <c r="T270" s="28">
        <f>IFERROR(VLOOKUP(S270,'Начисление очков 2024'!$AA$4:$AB$69,2,FALSE),0)</f>
        <v>0</v>
      </c>
      <c r="U270" s="32" t="s">
        <v>572</v>
      </c>
      <c r="V270" s="31">
        <f>IFERROR(VLOOKUP(U270,'Начисление очков 2024'!$AA$4:$AB$69,2,FALSE),0)</f>
        <v>0</v>
      </c>
      <c r="W270" s="6" t="s">
        <v>572</v>
      </c>
      <c r="X270" s="28">
        <f>IFERROR(VLOOKUP(W270,'Начисление очков 2024'!$L$4:$M$69,2,FALSE),0)</f>
        <v>0</v>
      </c>
      <c r="Y270" s="32" t="s">
        <v>572</v>
      </c>
      <c r="Z270" s="31">
        <f>IFERROR(VLOOKUP(Y270,'Начисление очков 2024'!$AA$4:$AB$69,2,FALSE),0)</f>
        <v>0</v>
      </c>
      <c r="AA270" s="6" t="s">
        <v>572</v>
      </c>
      <c r="AB270" s="28">
        <f>ROUND(IFERROR(VLOOKUP(AA270,'Начисление очков 2024'!$L$4:$M$69,2,FALSE),0)/4,0)</f>
        <v>0</v>
      </c>
      <c r="AC270" s="32" t="s">
        <v>572</v>
      </c>
      <c r="AD270" s="31">
        <f>IFERROR(VLOOKUP(AC270,'Начисление очков 2024'!$AA$4:$AB$69,2,FALSE),0)</f>
        <v>0</v>
      </c>
      <c r="AE270" s="6" t="s">
        <v>572</v>
      </c>
      <c r="AF270" s="28">
        <f>IFERROR(VLOOKUP(AE270,'Начисление очков 2024'!$AA$4:$AB$69,2,FALSE),0)</f>
        <v>0</v>
      </c>
      <c r="AG270" s="32" t="s">
        <v>572</v>
      </c>
      <c r="AH270" s="31">
        <f>IFERROR(VLOOKUP(AG270,'Начисление очков 2024'!$Q$4:$R$69,2,FALSE),0)</f>
        <v>0</v>
      </c>
      <c r="AI270" s="6" t="s">
        <v>572</v>
      </c>
      <c r="AJ270" s="28">
        <f>IFERROR(VLOOKUP(AI270,'Начисление очков 2024'!$AA$4:$AB$69,2,FALSE),0)</f>
        <v>0</v>
      </c>
      <c r="AK270" s="32" t="s">
        <v>572</v>
      </c>
      <c r="AL270" s="31">
        <f>IFERROR(VLOOKUP(AK270,'Начисление очков 2024'!$AA$4:$AB$69,2,FALSE),0)</f>
        <v>0</v>
      </c>
      <c r="AM270" s="6" t="s">
        <v>572</v>
      </c>
      <c r="AN270" s="28">
        <f>IFERROR(VLOOKUP(AM270,'Начисление очков 2023'!$AF$4:$AG$69,2,FALSE),0)</f>
        <v>0</v>
      </c>
      <c r="AO270" s="32" t="s">
        <v>572</v>
      </c>
      <c r="AP270" s="31">
        <f>ROUND(IFERROR(VLOOKUP(AO270,'Начисление очков 2024'!$G$4:$H$69,2,FALSE),0)/4,0)</f>
        <v>0</v>
      </c>
      <c r="AQ270" s="6" t="s">
        <v>572</v>
      </c>
      <c r="AR270" s="28">
        <f>IFERROR(VLOOKUP(AQ270,'Начисление очков 2024'!$AA$4:$AB$69,2,FALSE),0)</f>
        <v>0</v>
      </c>
      <c r="AS270" s="32" t="s">
        <v>572</v>
      </c>
      <c r="AT270" s="31">
        <f>IFERROR(VLOOKUP(AS270,'Начисление очков 2024'!$G$4:$H$69,2,FALSE),0)</f>
        <v>0</v>
      </c>
      <c r="AU270" s="6" t="s">
        <v>572</v>
      </c>
      <c r="AV270" s="28">
        <f>IFERROR(VLOOKUP(AU270,'Начисление очков 2023'!$V$4:$W$69,2,FALSE),0)</f>
        <v>0</v>
      </c>
      <c r="AW270" s="32" t="s">
        <v>572</v>
      </c>
      <c r="AX270" s="31">
        <f>IFERROR(VLOOKUP(AW270,'Начисление очков 2024'!$Q$4:$R$69,2,FALSE),0)</f>
        <v>0</v>
      </c>
      <c r="AY270" s="6" t="s">
        <v>572</v>
      </c>
      <c r="AZ270" s="28">
        <f>IFERROR(VLOOKUP(AY270,'Начисление очков 2024'!$AA$4:$AB$69,2,FALSE),0)</f>
        <v>0</v>
      </c>
      <c r="BA270" s="32" t="s">
        <v>572</v>
      </c>
      <c r="BB270" s="31">
        <f>ROUND(IFERROR(VLOOKUP(BA270,'Начисление очков 2024'!$G$4:$H$69,2,FALSE),0)/4,0)</f>
        <v>0</v>
      </c>
      <c r="BC270" s="6" t="s">
        <v>572</v>
      </c>
      <c r="BD270" s="28">
        <f>IFERROR(VLOOKUP(BC270,'Начисление очков 2023'!$AA$4:$AB$69,2,FALSE),0)</f>
        <v>0</v>
      </c>
      <c r="BE270" s="32" t="s">
        <v>572</v>
      </c>
      <c r="BF270" s="31">
        <f>IFERROR(VLOOKUP(BE270,'Начисление очков 2024'!$G$4:$H$69,2,FALSE),0)</f>
        <v>0</v>
      </c>
      <c r="BG270" s="6" t="s">
        <v>572</v>
      </c>
      <c r="BH270" s="28">
        <f>IFERROR(VLOOKUP(BG270,'Начисление очков 2024'!$Q$4:$R$69,2,FALSE),0)</f>
        <v>0</v>
      </c>
      <c r="BI270" s="32" t="s">
        <v>572</v>
      </c>
      <c r="BJ270" s="31">
        <f>IFERROR(VLOOKUP(BI270,'Начисление очков 2024'!$AA$4:$AB$69,2,FALSE),0)</f>
        <v>0</v>
      </c>
      <c r="BK270" s="6" t="s">
        <v>572</v>
      </c>
      <c r="BL270" s="28">
        <f>IFERROR(VLOOKUP(BK270,'Начисление очков 2023'!$V$4:$W$69,2,FALSE),0)</f>
        <v>0</v>
      </c>
      <c r="BM270" s="32" t="s">
        <v>572</v>
      </c>
      <c r="BN270" s="31">
        <f>ROUND(IFERROR(VLOOKUP(BM270,'Начисление очков 2023'!$L$4:$M$69,2,FALSE),0)/4,0)</f>
        <v>0</v>
      </c>
      <c r="BO270" s="6" t="s">
        <v>572</v>
      </c>
      <c r="BP270" s="28">
        <f>IFERROR(VLOOKUP(BO270,'Начисление очков 2023'!$AA$4:$AB$69,2,FALSE),0)</f>
        <v>0</v>
      </c>
      <c r="BQ270" s="32" t="s">
        <v>572</v>
      </c>
      <c r="BR270" s="31">
        <f>ROUND(IFERROR(VLOOKUP(BQ270,'Начисление очков 2023'!$L$4:$M$69,2,FALSE),0)/4,0)</f>
        <v>0</v>
      </c>
      <c r="BS270" s="6" t="s">
        <v>572</v>
      </c>
      <c r="BT270" s="28">
        <f>IFERROR(VLOOKUP(BS270,'Начисление очков 2023'!$AA$4:$AB$69,2,FALSE),0)</f>
        <v>0</v>
      </c>
      <c r="BU270" s="32" t="s">
        <v>572</v>
      </c>
      <c r="BV270" s="31">
        <f>IFERROR(VLOOKUP(BU270,'Начисление очков 2023'!$L$4:$M$69,2,FALSE),0)</f>
        <v>0</v>
      </c>
      <c r="BW270" s="6" t="s">
        <v>572</v>
      </c>
      <c r="BX270" s="28">
        <f>IFERROR(VLOOKUP(BW270,'Начисление очков 2023'!$AA$4:$AB$69,2,FALSE),0)</f>
        <v>0</v>
      </c>
      <c r="BY270" s="32" t="s">
        <v>572</v>
      </c>
      <c r="BZ270" s="31">
        <f>IFERROR(VLOOKUP(BY270,'Начисление очков 2023'!$AF$4:$AG$69,2,FALSE),0)</f>
        <v>0</v>
      </c>
      <c r="CA270" s="6" t="s">
        <v>572</v>
      </c>
      <c r="CB270" s="28">
        <f>IFERROR(VLOOKUP(CA270,'Начисление очков 2023'!$V$4:$W$69,2,FALSE),0)</f>
        <v>0</v>
      </c>
      <c r="CC270" s="32" t="s">
        <v>572</v>
      </c>
      <c r="CD270" s="31">
        <f>IFERROR(VLOOKUP(CC270,'Начисление очков 2023'!$AA$4:$AB$69,2,FALSE),0)</f>
        <v>0</v>
      </c>
      <c r="CE270" s="47"/>
      <c r="CF270" s="46"/>
      <c r="CG270" s="32" t="s">
        <v>572</v>
      </c>
      <c r="CH270" s="31">
        <f>IFERROR(VLOOKUP(CG270,'Начисление очков 2023'!$AA$4:$AB$69,2,FALSE),0)</f>
        <v>0</v>
      </c>
      <c r="CI270" s="6" t="s">
        <v>572</v>
      </c>
      <c r="CJ270" s="28">
        <f>IFERROR(VLOOKUP(CI270,'Начисление очков 2023_1'!$B$4:$C$117,2,FALSE),0)</f>
        <v>0</v>
      </c>
      <c r="CK270" s="32" t="s">
        <v>572</v>
      </c>
      <c r="CL270" s="31">
        <f>IFERROR(VLOOKUP(CK270,'Начисление очков 2023'!$V$4:$W$69,2,FALSE),0)</f>
        <v>0</v>
      </c>
      <c r="CM270" s="6" t="s">
        <v>572</v>
      </c>
      <c r="CN270" s="28">
        <f>IFERROR(VLOOKUP(CM270,'Начисление очков 2023'!$AF$4:$AG$69,2,FALSE),0)</f>
        <v>0</v>
      </c>
      <c r="CO270" s="32" t="s">
        <v>572</v>
      </c>
      <c r="CP270" s="31">
        <f>IFERROR(VLOOKUP(CO270,'Начисление очков 2023'!$G$4:$H$69,2,FALSE),0)</f>
        <v>0</v>
      </c>
      <c r="CQ270" s="6" t="s">
        <v>572</v>
      </c>
      <c r="CR270" s="28">
        <f>IFERROR(VLOOKUP(CQ270,'Начисление очков 2023'!$AA$4:$AB$69,2,FALSE),0)</f>
        <v>0</v>
      </c>
      <c r="CS270" s="32" t="s">
        <v>572</v>
      </c>
      <c r="CT270" s="31">
        <f>IFERROR(VLOOKUP(CS270,'Начисление очков 2023'!$Q$4:$R$69,2,FALSE),0)</f>
        <v>0</v>
      </c>
      <c r="CU270" s="6">
        <v>3</v>
      </c>
      <c r="CV270" s="28">
        <f>IFERROR(VLOOKUP(CU270,'Начисление очков 2023'!$AF$4:$AG$69,2,FALSE),0)</f>
        <v>13</v>
      </c>
      <c r="CW270" s="32" t="s">
        <v>572</v>
      </c>
      <c r="CX270" s="31">
        <f>IFERROR(VLOOKUP(CW270,'Начисление очков 2023'!$AA$4:$AB$69,2,FALSE),0)</f>
        <v>0</v>
      </c>
      <c r="CY270" s="6" t="s">
        <v>572</v>
      </c>
      <c r="CZ270" s="28">
        <f>IFERROR(VLOOKUP(CY270,'Начисление очков 2023'!$AA$4:$AB$69,2,FALSE),0)</f>
        <v>0</v>
      </c>
      <c r="DA270" s="32" t="s">
        <v>572</v>
      </c>
      <c r="DB270" s="31">
        <f>IFERROR(VLOOKUP(DA270,'Начисление очков 2023'!$L$4:$M$69,2,FALSE),0)</f>
        <v>0</v>
      </c>
      <c r="DC270" s="6" t="s">
        <v>572</v>
      </c>
      <c r="DD270" s="28">
        <f>IFERROR(VLOOKUP(DC270,'Начисление очков 2023'!$L$4:$M$69,2,FALSE),0)</f>
        <v>0</v>
      </c>
      <c r="DE270" s="32" t="s">
        <v>572</v>
      </c>
      <c r="DF270" s="31">
        <f>IFERROR(VLOOKUP(DE270,'Начисление очков 2023'!$G$4:$H$69,2,FALSE),0)</f>
        <v>0</v>
      </c>
      <c r="DG270" s="6" t="s">
        <v>572</v>
      </c>
      <c r="DH270" s="28">
        <f>IFERROR(VLOOKUP(DG270,'Начисление очков 2023'!$AA$4:$AB$69,2,FALSE),0)</f>
        <v>0</v>
      </c>
      <c r="DI270" s="32" t="s">
        <v>572</v>
      </c>
      <c r="DJ270" s="31">
        <f>IFERROR(VLOOKUP(DI270,'Начисление очков 2023'!$AF$4:$AG$69,2,FALSE),0)</f>
        <v>0</v>
      </c>
      <c r="DK270" s="6" t="s">
        <v>572</v>
      </c>
      <c r="DL270" s="28">
        <f>IFERROR(VLOOKUP(DK270,'Начисление очков 2023'!$V$4:$W$69,2,FALSE),0)</f>
        <v>0</v>
      </c>
      <c r="DM270" s="32" t="s">
        <v>572</v>
      </c>
      <c r="DN270" s="31">
        <f>IFERROR(VLOOKUP(DM270,'Начисление очков 2023'!$Q$4:$R$69,2,FALSE),0)</f>
        <v>0</v>
      </c>
      <c r="DO270" s="6" t="s">
        <v>572</v>
      </c>
      <c r="DP270" s="28">
        <f>IFERROR(VLOOKUP(DO270,'Начисление очков 2023'!$AA$4:$AB$69,2,FALSE),0)</f>
        <v>0</v>
      </c>
      <c r="DQ270" s="32" t="s">
        <v>572</v>
      </c>
      <c r="DR270" s="31">
        <f>IFERROR(VLOOKUP(DQ270,'Начисление очков 2023'!$AA$4:$AB$69,2,FALSE),0)</f>
        <v>0</v>
      </c>
      <c r="DS270" s="6"/>
      <c r="DT270" s="28">
        <f>IFERROR(VLOOKUP(DS270,'Начисление очков 2023'!$AA$4:$AB$69,2,FALSE),0)</f>
        <v>0</v>
      </c>
      <c r="DU270" s="32" t="s">
        <v>572</v>
      </c>
      <c r="DV270" s="31">
        <f>IFERROR(VLOOKUP(DU270,'Начисление очков 2023'!$AF$4:$AG$69,2,FALSE),0)</f>
        <v>0</v>
      </c>
      <c r="DW270" s="6"/>
      <c r="DX270" s="28">
        <f>IFERROR(VLOOKUP(DW270,'Начисление очков 2023'!$AA$4:$AB$69,2,FALSE),0)</f>
        <v>0</v>
      </c>
      <c r="DY270" s="32"/>
      <c r="DZ270" s="31">
        <f>IFERROR(VLOOKUP(DY270,'Начисление очков 2023'!$B$4:$C$69,2,FALSE),0)</f>
        <v>0</v>
      </c>
      <c r="EA270" s="6"/>
      <c r="EB270" s="28">
        <f>IFERROR(VLOOKUP(EA270,'Начисление очков 2023'!$AA$4:$AB$69,2,FALSE),0)</f>
        <v>0</v>
      </c>
      <c r="EC270" s="32"/>
      <c r="ED270" s="31">
        <f>IFERROR(VLOOKUP(EC270,'Начисление очков 2023'!$V$4:$W$69,2,FALSE),0)</f>
        <v>0</v>
      </c>
      <c r="EE270" s="6"/>
      <c r="EF270" s="28">
        <f>IFERROR(VLOOKUP(EE270,'Начисление очков 2023'!$AA$4:$AB$69,2,FALSE),0)</f>
        <v>0</v>
      </c>
      <c r="EG270" s="32"/>
      <c r="EH270" s="31">
        <f>IFERROR(VLOOKUP(EG270,'Начисление очков 2023'!$AA$4:$AB$69,2,FALSE),0)</f>
        <v>0</v>
      </c>
      <c r="EI270" s="6"/>
      <c r="EJ270" s="28">
        <f>IFERROR(VLOOKUP(EI270,'Начисление очков 2023'!$G$4:$H$69,2,FALSE),0)</f>
        <v>0</v>
      </c>
      <c r="EK270" s="32"/>
      <c r="EL270" s="31">
        <f>IFERROR(VLOOKUP(EK270,'Начисление очков 2023'!$V$4:$W$69,2,FALSE),0)</f>
        <v>0</v>
      </c>
      <c r="EM270" s="6"/>
      <c r="EN270" s="28">
        <f>IFERROR(VLOOKUP(EM270,'Начисление очков 2023'!$B$4:$C$101,2,FALSE),0)</f>
        <v>0</v>
      </c>
      <c r="EO270" s="32"/>
      <c r="EP270" s="31">
        <f>IFERROR(VLOOKUP(EO270,'Начисление очков 2023'!$AA$4:$AB$69,2,FALSE),0)</f>
        <v>0</v>
      </c>
      <c r="EQ270" s="6"/>
      <c r="ER270" s="28">
        <f>IFERROR(VLOOKUP(EQ270,'Начисление очков 2023'!$AF$4:$AG$69,2,FALSE),0)</f>
        <v>0</v>
      </c>
      <c r="ES270" s="32"/>
      <c r="ET270" s="31">
        <f>IFERROR(VLOOKUP(ES270,'Начисление очков 2023'!$B$4:$C$101,2,FALSE),0)</f>
        <v>0</v>
      </c>
      <c r="EU270" s="6"/>
      <c r="EV270" s="28">
        <f>IFERROR(VLOOKUP(EU270,'Начисление очков 2023'!$G$4:$H$69,2,FALSE),0)</f>
        <v>0</v>
      </c>
      <c r="EW270" s="32"/>
      <c r="EX270" s="31">
        <f>IFERROR(VLOOKUP(EW270,'Начисление очков 2023'!$AF$4:$AG$69,2,FALSE),0)</f>
        <v>0</v>
      </c>
      <c r="EY270" s="6"/>
      <c r="EZ270" s="28">
        <f>IFERROR(VLOOKUP(EY270,'Начисление очков 2023'!$AA$4:$AB$69,2,FALSE),0)</f>
        <v>0</v>
      </c>
      <c r="FA270" s="32"/>
      <c r="FB270" s="31">
        <f>IFERROR(VLOOKUP(FA270,'Начисление очков 2023'!$L$4:$M$69,2,FALSE),0)</f>
        <v>0</v>
      </c>
      <c r="FC270" s="6"/>
      <c r="FD270" s="28">
        <f>IFERROR(VLOOKUP(FC270,'Начисление очков 2023'!$AF$4:$AG$69,2,FALSE),0)</f>
        <v>0</v>
      </c>
      <c r="FE270" s="32"/>
      <c r="FF270" s="31">
        <f>IFERROR(VLOOKUP(FE270,'Начисление очков 2023'!$AA$4:$AB$69,2,FALSE),0)</f>
        <v>0</v>
      </c>
      <c r="FG270" s="6"/>
      <c r="FH270" s="28">
        <f>IFERROR(VLOOKUP(FG270,'Начисление очков 2023'!$G$4:$H$69,2,FALSE),0)</f>
        <v>0</v>
      </c>
      <c r="FI270" s="32"/>
      <c r="FJ270" s="31">
        <f>IFERROR(VLOOKUP(FI270,'Начисление очков 2023'!$AA$4:$AB$69,2,FALSE),0)</f>
        <v>0</v>
      </c>
      <c r="FK270" s="6"/>
      <c r="FL270" s="28">
        <f>IFERROR(VLOOKUP(FK270,'Начисление очков 2023'!$AA$4:$AB$69,2,FALSE),0)</f>
        <v>0</v>
      </c>
      <c r="FM270" s="32"/>
      <c r="FN270" s="31">
        <f>IFERROR(VLOOKUP(FM270,'Начисление очков 2023'!$AA$4:$AB$69,2,FALSE),0)</f>
        <v>0</v>
      </c>
      <c r="FO270" s="6"/>
      <c r="FP270" s="28">
        <f>IFERROR(VLOOKUP(FO270,'Начисление очков 2023'!$AF$4:$AG$69,2,FALSE),0)</f>
        <v>0</v>
      </c>
      <c r="FQ270" s="109">
        <v>263</v>
      </c>
      <c r="FR270" s="110">
        <v>1</v>
      </c>
      <c r="FS270" s="110"/>
      <c r="FT270" s="109">
        <v>3</v>
      </c>
      <c r="FU270" s="111"/>
      <c r="FV270" s="108">
        <v>13</v>
      </c>
      <c r="FW270" s="106">
        <v>0</v>
      </c>
      <c r="FX270" s="107" t="s">
        <v>563</v>
      </c>
      <c r="FY270" s="108">
        <v>13</v>
      </c>
      <c r="FZ270" s="127"/>
      <c r="GA270" s="121">
        <f>IFERROR(VLOOKUP(FZ270,'Начисление очков 2023'!$AA$4:$AB$69,2,FALSE),0)</f>
        <v>0</v>
      </c>
    </row>
    <row r="271" spans="1:183" ht="15.95" customHeight="1" x14ac:dyDescent="0.25">
      <c r="B271" s="6" t="str">
        <f>IFERROR(INDEX('Ласт турнир'!$A$1:$A$96,MATCH($D271,'Ласт турнир'!$B$1:$B$96,0)),"")</f>
        <v/>
      </c>
      <c r="C271" s="1"/>
      <c r="D271" s="39" t="s">
        <v>33</v>
      </c>
      <c r="E271" s="40">
        <f>E270+1</f>
        <v>262</v>
      </c>
      <c r="F271" s="59">
        <f>IF(FQ271=0," ",IF(FQ271-E271=0," ",FQ271-E271))</f>
        <v>2</v>
      </c>
      <c r="G271" s="44"/>
      <c r="H271" s="54">
        <v>3.5</v>
      </c>
      <c r="I271" s="134"/>
      <c r="J271" s="139">
        <f>AB271+AP271+BB271+BN271+BR271+SUMPRODUCT(LARGE((T271,V271,X271,Z271,AD271,AF271,AH271,AJ271,AL271,AN271,AR271,AT271,AV271,AX271,AZ271,BD271,BF271,BH271,BJ271,BL271,BP271,BT271,BV271,BX271,BZ271,CB271,CD271,CF271,CH271,CJ271,CL271,CN271,CP271,CR271,CT271,CV271,CX271,CZ271,DB271,DD271,DF271,DH271,DJ271,DL271,DN271,DP271,DR271,DT271,DV271,DX271,DZ271,EB271,ED271,EF271,EH271,EJ271,EL271,EN271,EP271,ER271,ET271,EV271,EX271,EZ271,FB271,FD271,FF271,FH271,FJ271,FL271,FN271,FP271),{1,2,3,4,5,6,7,8}))</f>
        <v>13</v>
      </c>
      <c r="K271" s="135">
        <f>J271-FV271</f>
        <v>0</v>
      </c>
      <c r="L271" s="140" t="str">
        <f>IF(SUMIF(S271:FP271,"&lt;0")&lt;&gt;0,SUMIF(S271:FP271,"&lt;0")*(-1)," ")</f>
        <v xml:space="preserve"> </v>
      </c>
      <c r="M271" s="141">
        <f>T271+V271+X271+Z271+AB271+AD271+AF271+AH271+AJ271+AL271+AN271+AP271+AR271+AT271+AV271+AX271+AZ271+BB271+BD271+BF271+BH271+BJ271+BL271+BN271+BP271+BR271+BT271+BV271+BX271+BZ271+CB271+CD271+CF271+CH271+CJ271+CL271+CN271+CP271+CR271+CT271+CV271+CX271+CZ271+DB271+DD271+DF271+DH271+DJ271+DL271+DN271+DP271+DR271+DT271+DV271+DX271+DZ271+EB271+ED271+EF271+EH271+EJ271+EL271+EN271+EP271+ER271+ET271+EV271+EX271+EZ271+FB271+FD271+FF271+FH271+FJ271+FL271+FN271+FP271</f>
        <v>13</v>
      </c>
      <c r="N271" s="135">
        <f>M271-FY271</f>
        <v>0</v>
      </c>
      <c r="O271" s="136">
        <f>ROUNDUP(COUNTIF(S271:FP271,"&gt; 0")/2,0)</f>
        <v>2</v>
      </c>
      <c r="P271" s="142">
        <f>IF(O271=0,"-",IF(O271-R271&gt;8,J271/(8+R271),J271/O271))</f>
        <v>6.5</v>
      </c>
      <c r="Q271" s="145">
        <f>IF(OR(M271=0,O271=0),"-",M271/O271)</f>
        <v>6.5</v>
      </c>
      <c r="R271" s="150">
        <f>+IF(AA271="",0,1)+IF(AO271="",0,1)++IF(BA271="",0,1)+IF(BM271="",0,1)+IF(BQ271="",0,1)</f>
        <v>1</v>
      </c>
      <c r="S271" s="6" t="s">
        <v>572</v>
      </c>
      <c r="T271" s="28">
        <f>IFERROR(VLOOKUP(S271,'Начисление очков 2024'!$AA$4:$AB$69,2,FALSE),0)</f>
        <v>0</v>
      </c>
      <c r="U271" s="32" t="s">
        <v>572</v>
      </c>
      <c r="V271" s="31">
        <f>IFERROR(VLOOKUP(U271,'Начисление очков 2024'!$AA$4:$AB$69,2,FALSE),0)</f>
        <v>0</v>
      </c>
      <c r="W271" s="6" t="s">
        <v>572</v>
      </c>
      <c r="X271" s="28">
        <f>IFERROR(VLOOKUP(W271,'Начисление очков 2024'!$L$4:$M$69,2,FALSE),0)</f>
        <v>0</v>
      </c>
      <c r="Y271" s="32" t="s">
        <v>572</v>
      </c>
      <c r="Z271" s="31">
        <f>IFERROR(VLOOKUP(Y271,'Начисление очков 2024'!$AA$4:$AB$69,2,FALSE),0)</f>
        <v>0</v>
      </c>
      <c r="AA271" s="6">
        <v>16</v>
      </c>
      <c r="AB271" s="28">
        <f>ROUND(IFERROR(VLOOKUP(AA271,'Начисление очков 2024'!$L$4:$M$69,2,FALSE),0)/4,0)</f>
        <v>8</v>
      </c>
      <c r="AC271" s="32" t="s">
        <v>572</v>
      </c>
      <c r="AD271" s="31">
        <f>IFERROR(VLOOKUP(AC271,'Начисление очков 2024'!$AA$4:$AB$69,2,FALSE),0)</f>
        <v>0</v>
      </c>
      <c r="AE271" s="6" t="s">
        <v>572</v>
      </c>
      <c r="AF271" s="28">
        <f>IFERROR(VLOOKUP(AE271,'Начисление очков 2024'!$AA$4:$AB$69,2,FALSE),0)</f>
        <v>0</v>
      </c>
      <c r="AG271" s="32" t="s">
        <v>572</v>
      </c>
      <c r="AH271" s="31">
        <f>IFERROR(VLOOKUP(AG271,'Начисление очков 2024'!$Q$4:$R$69,2,FALSE),0)</f>
        <v>0</v>
      </c>
      <c r="AI271" s="6" t="s">
        <v>572</v>
      </c>
      <c r="AJ271" s="28">
        <f>IFERROR(VLOOKUP(AI271,'Начисление очков 2024'!$AA$4:$AB$69,2,FALSE),0)</f>
        <v>0</v>
      </c>
      <c r="AK271" s="32" t="s">
        <v>572</v>
      </c>
      <c r="AL271" s="31">
        <f>IFERROR(VLOOKUP(AK271,'Начисление очков 2024'!$AA$4:$AB$69,2,FALSE),0)</f>
        <v>0</v>
      </c>
      <c r="AM271" s="6" t="s">
        <v>572</v>
      </c>
      <c r="AN271" s="28">
        <f>IFERROR(VLOOKUP(AM271,'Начисление очков 2023'!$AF$4:$AG$69,2,FALSE),0)</f>
        <v>0</v>
      </c>
      <c r="AO271" s="32" t="s">
        <v>572</v>
      </c>
      <c r="AP271" s="31">
        <f>ROUND(IFERROR(VLOOKUP(AO271,'Начисление очков 2024'!$G$4:$H$69,2,FALSE),0)/4,0)</f>
        <v>0</v>
      </c>
      <c r="AQ271" s="6" t="s">
        <v>572</v>
      </c>
      <c r="AR271" s="28">
        <f>IFERROR(VLOOKUP(AQ271,'Начисление очков 2024'!$AA$4:$AB$69,2,FALSE),0)</f>
        <v>0</v>
      </c>
      <c r="AS271" s="32" t="s">
        <v>572</v>
      </c>
      <c r="AT271" s="31">
        <f>IFERROR(VLOOKUP(AS271,'Начисление очков 2024'!$G$4:$H$69,2,FALSE),0)</f>
        <v>0</v>
      </c>
      <c r="AU271" s="6" t="s">
        <v>572</v>
      </c>
      <c r="AV271" s="28">
        <f>IFERROR(VLOOKUP(AU271,'Начисление очков 2023'!$V$4:$W$69,2,FALSE),0)</f>
        <v>0</v>
      </c>
      <c r="AW271" s="32" t="s">
        <v>572</v>
      </c>
      <c r="AX271" s="31">
        <f>IFERROR(VLOOKUP(AW271,'Начисление очков 2024'!$Q$4:$R$69,2,FALSE),0)</f>
        <v>0</v>
      </c>
      <c r="AY271" s="6" t="s">
        <v>572</v>
      </c>
      <c r="AZ271" s="28">
        <f>IFERROR(VLOOKUP(AY271,'Начисление очков 2024'!$AA$4:$AB$69,2,FALSE),0)</f>
        <v>0</v>
      </c>
      <c r="BA271" s="32" t="s">
        <v>572</v>
      </c>
      <c r="BB271" s="31">
        <f>ROUND(IFERROR(VLOOKUP(BA271,'Начисление очков 2024'!$G$4:$H$69,2,FALSE),0)/4,0)</f>
        <v>0</v>
      </c>
      <c r="BC271" s="6" t="s">
        <v>572</v>
      </c>
      <c r="BD271" s="28">
        <f>IFERROR(VLOOKUP(BC271,'Начисление очков 2023'!$AA$4:$AB$69,2,FALSE),0)</f>
        <v>0</v>
      </c>
      <c r="BE271" s="32" t="s">
        <v>572</v>
      </c>
      <c r="BF271" s="31">
        <f>IFERROR(VLOOKUP(BE271,'Начисление очков 2024'!$G$4:$H$69,2,FALSE),0)</f>
        <v>0</v>
      </c>
      <c r="BG271" s="6" t="s">
        <v>572</v>
      </c>
      <c r="BH271" s="28">
        <f>IFERROR(VLOOKUP(BG271,'Начисление очков 2024'!$Q$4:$R$69,2,FALSE),0)</f>
        <v>0</v>
      </c>
      <c r="BI271" s="32" t="s">
        <v>572</v>
      </c>
      <c r="BJ271" s="31">
        <f>IFERROR(VLOOKUP(BI271,'Начисление очков 2024'!$AA$4:$AB$69,2,FALSE),0)</f>
        <v>0</v>
      </c>
      <c r="BK271" s="6" t="s">
        <v>572</v>
      </c>
      <c r="BL271" s="28">
        <f>IFERROR(VLOOKUP(BK271,'Начисление очков 2023'!$V$4:$W$69,2,FALSE),0)</f>
        <v>0</v>
      </c>
      <c r="BM271" s="32" t="s">
        <v>572</v>
      </c>
      <c r="BN271" s="31">
        <f>ROUND(IFERROR(VLOOKUP(BM271,'Начисление очков 2023'!$L$4:$M$69,2,FALSE),0)/4,0)</f>
        <v>0</v>
      </c>
      <c r="BO271" s="6" t="s">
        <v>572</v>
      </c>
      <c r="BP271" s="28">
        <f>IFERROR(VLOOKUP(BO271,'Начисление очков 2023'!$AA$4:$AB$69,2,FALSE),0)</f>
        <v>0</v>
      </c>
      <c r="BQ271" s="32" t="s">
        <v>572</v>
      </c>
      <c r="BR271" s="31">
        <f>ROUND(IFERROR(VLOOKUP(BQ271,'Начисление очков 2023'!$L$4:$M$69,2,FALSE),0)/4,0)</f>
        <v>0</v>
      </c>
      <c r="BS271" s="6" t="s">
        <v>572</v>
      </c>
      <c r="BT271" s="28">
        <f>IFERROR(VLOOKUP(BS271,'Начисление очков 2023'!$AA$4:$AB$69,2,FALSE),0)</f>
        <v>0</v>
      </c>
      <c r="BU271" s="32" t="s">
        <v>572</v>
      </c>
      <c r="BV271" s="31">
        <f>IFERROR(VLOOKUP(BU271,'Начисление очков 2023'!$L$4:$M$69,2,FALSE),0)</f>
        <v>0</v>
      </c>
      <c r="BW271" s="6" t="s">
        <v>572</v>
      </c>
      <c r="BX271" s="28">
        <f>IFERROR(VLOOKUP(BW271,'Начисление очков 2023'!$AA$4:$AB$69,2,FALSE),0)</f>
        <v>0</v>
      </c>
      <c r="BY271" s="32" t="s">
        <v>572</v>
      </c>
      <c r="BZ271" s="31">
        <f>IFERROR(VLOOKUP(BY271,'Начисление очков 2023'!$AF$4:$AG$69,2,FALSE),0)</f>
        <v>0</v>
      </c>
      <c r="CA271" s="6" t="s">
        <v>572</v>
      </c>
      <c r="CB271" s="28">
        <f>IFERROR(VLOOKUP(CA271,'Начисление очков 2023'!$V$4:$W$69,2,FALSE),0)</f>
        <v>0</v>
      </c>
      <c r="CC271" s="32" t="s">
        <v>572</v>
      </c>
      <c r="CD271" s="31">
        <f>IFERROR(VLOOKUP(CC271,'Начисление очков 2023'!$AA$4:$AB$69,2,FALSE),0)</f>
        <v>0</v>
      </c>
      <c r="CE271" s="47"/>
      <c r="CF271" s="46"/>
      <c r="CG271" s="32" t="s">
        <v>572</v>
      </c>
      <c r="CH271" s="31">
        <f>IFERROR(VLOOKUP(CG271,'Начисление очков 2023'!$AA$4:$AB$69,2,FALSE),0)</f>
        <v>0</v>
      </c>
      <c r="CI271" s="6" t="s">
        <v>572</v>
      </c>
      <c r="CJ271" s="28">
        <f>IFERROR(VLOOKUP(CI271,'Начисление очков 2023_1'!$B$4:$C$117,2,FALSE),0)</f>
        <v>0</v>
      </c>
      <c r="CK271" s="32" t="s">
        <v>572</v>
      </c>
      <c r="CL271" s="31">
        <f>IFERROR(VLOOKUP(CK271,'Начисление очков 2023'!$V$4:$W$69,2,FALSE),0)</f>
        <v>0</v>
      </c>
      <c r="CM271" s="6" t="s">
        <v>572</v>
      </c>
      <c r="CN271" s="28">
        <f>IFERROR(VLOOKUP(CM271,'Начисление очков 2023'!$AF$4:$AG$69,2,FALSE),0)</f>
        <v>0</v>
      </c>
      <c r="CO271" s="32" t="s">
        <v>572</v>
      </c>
      <c r="CP271" s="31">
        <f>IFERROR(VLOOKUP(CO271,'Начисление очков 2023'!$G$4:$H$69,2,FALSE),0)</f>
        <v>0</v>
      </c>
      <c r="CQ271" s="6" t="s">
        <v>572</v>
      </c>
      <c r="CR271" s="28">
        <f>IFERROR(VLOOKUP(CQ271,'Начисление очков 2023'!$AA$4:$AB$69,2,FALSE),0)</f>
        <v>0</v>
      </c>
      <c r="CS271" s="32" t="s">
        <v>572</v>
      </c>
      <c r="CT271" s="31">
        <f>IFERROR(VLOOKUP(CS271,'Начисление очков 2023'!$Q$4:$R$69,2,FALSE),0)</f>
        <v>0</v>
      </c>
      <c r="CU271" s="6" t="s">
        <v>572</v>
      </c>
      <c r="CV271" s="28">
        <f>IFERROR(VLOOKUP(CU271,'Начисление очков 2023'!$AF$4:$AG$69,2,FALSE),0)</f>
        <v>0</v>
      </c>
      <c r="CW271" s="32" t="s">
        <v>572</v>
      </c>
      <c r="CX271" s="31">
        <f>IFERROR(VLOOKUP(CW271,'Начисление очков 2023'!$AA$4:$AB$69,2,FALSE),0)</f>
        <v>0</v>
      </c>
      <c r="CY271" s="6" t="s">
        <v>572</v>
      </c>
      <c r="CZ271" s="28">
        <f>IFERROR(VLOOKUP(CY271,'Начисление очков 2023'!$AA$4:$AB$69,2,FALSE),0)</f>
        <v>0</v>
      </c>
      <c r="DA271" s="32" t="s">
        <v>572</v>
      </c>
      <c r="DB271" s="31">
        <f>IFERROR(VLOOKUP(DA271,'Начисление очков 2023'!$L$4:$M$69,2,FALSE),0)</f>
        <v>0</v>
      </c>
      <c r="DC271" s="6" t="s">
        <v>572</v>
      </c>
      <c r="DD271" s="28">
        <f>IFERROR(VLOOKUP(DC271,'Начисление очков 2023'!$L$4:$M$69,2,FALSE),0)</f>
        <v>0</v>
      </c>
      <c r="DE271" s="32" t="s">
        <v>572</v>
      </c>
      <c r="DF271" s="31">
        <f>IFERROR(VLOOKUP(DE271,'Начисление очков 2023'!$G$4:$H$69,2,FALSE),0)</f>
        <v>0</v>
      </c>
      <c r="DG271" s="6" t="s">
        <v>572</v>
      </c>
      <c r="DH271" s="28">
        <f>IFERROR(VLOOKUP(DG271,'Начисление очков 2023'!$AA$4:$AB$69,2,FALSE),0)</f>
        <v>0</v>
      </c>
      <c r="DI271" s="32" t="s">
        <v>572</v>
      </c>
      <c r="DJ271" s="31">
        <f>IFERROR(VLOOKUP(DI271,'Начисление очков 2023'!$AF$4:$AG$69,2,FALSE),0)</f>
        <v>0</v>
      </c>
      <c r="DK271" s="6">
        <v>32</v>
      </c>
      <c r="DL271" s="28">
        <f>IFERROR(VLOOKUP(DK271,'Начисление очков 2023'!$V$4:$W$69,2,FALSE),0)</f>
        <v>5</v>
      </c>
      <c r="DM271" s="32" t="s">
        <v>572</v>
      </c>
      <c r="DN271" s="31">
        <f>IFERROR(VLOOKUP(DM271,'Начисление очков 2023'!$Q$4:$R$69,2,FALSE),0)</f>
        <v>0</v>
      </c>
      <c r="DO271" s="6" t="s">
        <v>572</v>
      </c>
      <c r="DP271" s="28">
        <f>IFERROR(VLOOKUP(DO271,'Начисление очков 2023'!$AA$4:$AB$69,2,FALSE),0)</f>
        <v>0</v>
      </c>
      <c r="DQ271" s="32" t="s">
        <v>572</v>
      </c>
      <c r="DR271" s="31">
        <f>IFERROR(VLOOKUP(DQ271,'Начисление очков 2023'!$AA$4:$AB$69,2,FALSE),0)</f>
        <v>0</v>
      </c>
      <c r="DS271" s="6" t="s">
        <v>572</v>
      </c>
      <c r="DT271" s="28">
        <f>IFERROR(VLOOKUP(DS271,'Начисление очков 2023'!$AA$4:$AB$69,2,FALSE),0)</f>
        <v>0</v>
      </c>
      <c r="DU271" s="32" t="s">
        <v>572</v>
      </c>
      <c r="DV271" s="31">
        <f>IFERROR(VLOOKUP(DU271,'Начисление очков 2023'!$AF$4:$AG$69,2,FALSE),0)</f>
        <v>0</v>
      </c>
      <c r="DW271" s="6" t="s">
        <v>572</v>
      </c>
      <c r="DX271" s="28">
        <f>IFERROR(VLOOKUP(DW271,'Начисление очков 2023'!$AA$4:$AB$69,2,FALSE),0)</f>
        <v>0</v>
      </c>
      <c r="DY271" s="32" t="s">
        <v>572</v>
      </c>
      <c r="DZ271" s="31">
        <f>IFERROR(VLOOKUP(DY271,'Начисление очков 2023'!$B$4:$C$69,2,FALSE),0)</f>
        <v>0</v>
      </c>
      <c r="EA271" s="6" t="s">
        <v>572</v>
      </c>
      <c r="EB271" s="28">
        <f>IFERROR(VLOOKUP(EA271,'Начисление очков 2023'!$AA$4:$AB$69,2,FALSE),0)</f>
        <v>0</v>
      </c>
      <c r="EC271" s="32" t="s">
        <v>572</v>
      </c>
      <c r="ED271" s="31">
        <f>IFERROR(VLOOKUP(EC271,'Начисление очков 2023'!$V$4:$W$69,2,FALSE),0)</f>
        <v>0</v>
      </c>
      <c r="EE271" s="6" t="s">
        <v>572</v>
      </c>
      <c r="EF271" s="28">
        <f>IFERROR(VLOOKUP(EE271,'Начисление очков 2023'!$AA$4:$AB$69,2,FALSE),0)</f>
        <v>0</v>
      </c>
      <c r="EG271" s="32" t="s">
        <v>572</v>
      </c>
      <c r="EH271" s="31">
        <f>IFERROR(VLOOKUP(EG271,'Начисление очков 2023'!$AA$4:$AB$69,2,FALSE),0)</f>
        <v>0</v>
      </c>
      <c r="EI271" s="6" t="s">
        <v>572</v>
      </c>
      <c r="EJ271" s="28">
        <f>IFERROR(VLOOKUP(EI271,'Начисление очков 2023'!$G$4:$H$69,2,FALSE),0)</f>
        <v>0</v>
      </c>
      <c r="EK271" s="32" t="s">
        <v>572</v>
      </c>
      <c r="EL271" s="31">
        <f>IFERROR(VLOOKUP(EK271,'Начисление очков 2023'!$V$4:$W$69,2,FALSE),0)</f>
        <v>0</v>
      </c>
      <c r="EM271" s="6" t="s">
        <v>572</v>
      </c>
      <c r="EN271" s="28">
        <f>IFERROR(VLOOKUP(EM271,'Начисление очков 2023'!$B$4:$C$101,2,FALSE),0)</f>
        <v>0</v>
      </c>
      <c r="EO271" s="32" t="s">
        <v>572</v>
      </c>
      <c r="EP271" s="31">
        <f>IFERROR(VLOOKUP(EO271,'Начисление очков 2023'!$AA$4:$AB$69,2,FALSE),0)</f>
        <v>0</v>
      </c>
      <c r="EQ271" s="6" t="s">
        <v>572</v>
      </c>
      <c r="ER271" s="28">
        <f>IFERROR(VLOOKUP(EQ271,'Начисление очков 2023'!$AF$4:$AG$69,2,FALSE),0)</f>
        <v>0</v>
      </c>
      <c r="ES271" s="32" t="s">
        <v>572</v>
      </c>
      <c r="ET271" s="31">
        <f>IFERROR(VLOOKUP(ES271,'Начисление очков 2023'!$B$4:$C$101,2,FALSE),0)</f>
        <v>0</v>
      </c>
      <c r="EU271" s="6" t="s">
        <v>572</v>
      </c>
      <c r="EV271" s="28">
        <f>IFERROR(VLOOKUP(EU271,'Начисление очков 2023'!$G$4:$H$69,2,FALSE),0)</f>
        <v>0</v>
      </c>
      <c r="EW271" s="32" t="s">
        <v>572</v>
      </c>
      <c r="EX271" s="31">
        <f>IFERROR(VLOOKUP(EW271,'Начисление очков 2023'!$AA$4:$AB$69,2,FALSE),0)</f>
        <v>0</v>
      </c>
      <c r="EY271" s="6" t="s">
        <v>572</v>
      </c>
      <c r="EZ271" s="28">
        <f>IFERROR(VLOOKUP(EY271,'Начисление очков 2023'!$AA$4:$AB$69,2,FALSE),0)</f>
        <v>0</v>
      </c>
      <c r="FA271" s="32" t="s">
        <v>572</v>
      </c>
      <c r="FB271" s="31">
        <f>IFERROR(VLOOKUP(FA271,'Начисление очков 2023'!$L$4:$M$69,2,FALSE),0)</f>
        <v>0</v>
      </c>
      <c r="FC271" s="6" t="s">
        <v>572</v>
      </c>
      <c r="FD271" s="28">
        <f>IFERROR(VLOOKUP(FC271,'Начисление очков 2023'!$AF$4:$AG$69,2,FALSE),0)</f>
        <v>0</v>
      </c>
      <c r="FE271" s="32" t="s">
        <v>572</v>
      </c>
      <c r="FF271" s="31">
        <f>IFERROR(VLOOKUP(FE271,'Начисление очков 2023'!$AA$4:$AB$69,2,FALSE),0)</f>
        <v>0</v>
      </c>
      <c r="FG271" s="6" t="s">
        <v>572</v>
      </c>
      <c r="FH271" s="28">
        <f>IFERROR(VLOOKUP(FG271,'Начисление очков 2023'!$G$4:$H$69,2,FALSE),0)</f>
        <v>0</v>
      </c>
      <c r="FI271" s="32" t="s">
        <v>572</v>
      </c>
      <c r="FJ271" s="31">
        <f>IFERROR(VLOOKUP(FI271,'Начисление очков 2023'!$AA$4:$AB$69,2,FALSE),0)</f>
        <v>0</v>
      </c>
      <c r="FK271" s="6" t="s">
        <v>572</v>
      </c>
      <c r="FL271" s="28">
        <f>IFERROR(VLOOKUP(FK271,'Начисление очков 2023'!$AA$4:$AB$69,2,FALSE),0)</f>
        <v>0</v>
      </c>
      <c r="FM271" s="32" t="s">
        <v>572</v>
      </c>
      <c r="FN271" s="31">
        <f>IFERROR(VLOOKUP(FM271,'Начисление очков 2023'!$AA$4:$AB$69,2,FALSE),0)</f>
        <v>0</v>
      </c>
      <c r="FO271" s="6" t="s">
        <v>572</v>
      </c>
      <c r="FP271" s="28">
        <f>IFERROR(VLOOKUP(FO271,'Начисление очков 2023'!$AF$4:$AG$69,2,FALSE),0)</f>
        <v>0</v>
      </c>
      <c r="FQ271" s="109">
        <v>264</v>
      </c>
      <c r="FR271" s="110">
        <v>1</v>
      </c>
      <c r="FS271" s="110"/>
      <c r="FT271" s="109">
        <v>3.5</v>
      </c>
      <c r="FU271" s="111"/>
      <c r="FV271" s="108">
        <v>13</v>
      </c>
      <c r="FW271" s="106">
        <v>0</v>
      </c>
      <c r="FX271" s="107" t="s">
        <v>563</v>
      </c>
      <c r="FY271" s="108">
        <v>13</v>
      </c>
      <c r="FZ271" s="127" t="s">
        <v>572</v>
      </c>
      <c r="GA271" s="121">
        <f>IFERROR(VLOOKUP(FZ271,'Начисление очков 2023'!$AA$4:$AB$69,2,FALSE),0)</f>
        <v>0</v>
      </c>
    </row>
    <row r="272" spans="1:183" ht="15.95" customHeight="1" x14ac:dyDescent="0.25">
      <c r="A272" s="1"/>
      <c r="B272" s="6" t="str">
        <f>IFERROR(INDEX('Ласт турнир'!$A$1:$A$96,MATCH($D272,'Ласт турнир'!$B$1:$B$96,0)),"")</f>
        <v/>
      </c>
      <c r="C272" s="1"/>
      <c r="D272" s="39" t="s">
        <v>414</v>
      </c>
      <c r="E272" s="40">
        <f>E271+1</f>
        <v>263</v>
      </c>
      <c r="F272" s="59">
        <f>IF(FQ272=0," ",IF(FQ272-E272=0," ",FQ272-E272))</f>
        <v>-14</v>
      </c>
      <c r="G272" s="44"/>
      <c r="H272" s="54">
        <v>3</v>
      </c>
      <c r="I272" s="134"/>
      <c r="J272" s="139">
        <f>AB272+AP272+BB272+BN272+BR272+SUMPRODUCT(LARGE((T272,V272,X272,Z272,AD272,AF272,AH272,AJ272,AL272,AN272,AR272,AT272,AV272,AX272,AZ272,BD272,BF272,BH272,BJ272,BL272,BP272,BT272,BV272,BX272,BZ272,CB272,CD272,CF272,CH272,CJ272,CL272,CN272,CP272,CR272,CT272,CV272,CX272,CZ272,DB272,DD272,DF272,DH272,DJ272,DL272,DN272,DP272,DR272,DT272,DV272,DX272,DZ272,EB272,ED272,EF272,EH272,EJ272,EL272,EN272,EP272,ER272,ET272,EV272,EX272,EZ272,FB272,FD272,FF272,FH272,FJ272,FL272,FN272,FP272),{1,2,3,4,5,6,7,8}))</f>
        <v>12</v>
      </c>
      <c r="K272" s="135">
        <f>J272-FV272</f>
        <v>-3</v>
      </c>
      <c r="L272" s="140" t="str">
        <f>IF(SUMIF(S272:FP272,"&lt;0")&lt;&gt;0,SUMIF(S272:FP272,"&lt;0")*(-1)," ")</f>
        <v xml:space="preserve"> </v>
      </c>
      <c r="M272" s="141">
        <f>T272+V272+X272+Z272+AB272+AD272+AF272+AH272+AJ272+AL272+AN272+AP272+AR272+AT272+AV272+AX272+AZ272+BB272+BD272+BF272+BH272+BJ272+BL272+BN272+BP272+BR272+BT272+BV272+BX272+BZ272+CB272+CD272+CF272+CH272+CJ272+CL272+CN272+CP272+CR272+CT272+CV272+CX272+CZ272+DB272+DD272+DF272+DH272+DJ272+DL272+DN272+DP272+DR272+DT272+DV272+DX272+DZ272+EB272+ED272+EF272+EH272+EJ272+EL272+EN272+EP272+ER272+ET272+EV272+EX272+EZ272+FB272+FD272+FF272+FH272+FJ272+FL272+FN272+FP272</f>
        <v>12</v>
      </c>
      <c r="N272" s="135">
        <f>M272-FY272</f>
        <v>-3</v>
      </c>
      <c r="O272" s="136">
        <f>ROUNDUP(COUNTIF(S272:FP272,"&gt; 0")/2,0)</f>
        <v>2</v>
      </c>
      <c r="P272" s="142">
        <f>IF(O272=0,"-",IF(O272-R272&gt;8,J272/(8+R272),J272/O272))</f>
        <v>6</v>
      </c>
      <c r="Q272" s="145">
        <f>IF(OR(M272=0,O272=0),"-",M272/O272)</f>
        <v>6</v>
      </c>
      <c r="R272" s="150">
        <f>+IF(AA272="",0,1)+IF(AO272="",0,1)++IF(BA272="",0,1)+IF(BM272="",0,1)+IF(BQ272="",0,1)</f>
        <v>0</v>
      </c>
      <c r="S272" s="6" t="s">
        <v>572</v>
      </c>
      <c r="T272" s="28">
        <f>IFERROR(VLOOKUP(S272,'Начисление очков 2024'!$AA$4:$AB$69,2,FALSE),0)</f>
        <v>0</v>
      </c>
      <c r="U272" s="32" t="s">
        <v>572</v>
      </c>
      <c r="V272" s="31">
        <f>IFERROR(VLOOKUP(U272,'Начисление очков 2024'!$AA$4:$AB$69,2,FALSE),0)</f>
        <v>0</v>
      </c>
      <c r="W272" s="6" t="s">
        <v>572</v>
      </c>
      <c r="X272" s="28">
        <f>IFERROR(VLOOKUP(W272,'Начисление очков 2024'!$L$4:$M$69,2,FALSE),0)</f>
        <v>0</v>
      </c>
      <c r="Y272" s="32" t="s">
        <v>572</v>
      </c>
      <c r="Z272" s="31">
        <f>IFERROR(VLOOKUP(Y272,'Начисление очков 2024'!$AA$4:$AB$69,2,FALSE),0)</f>
        <v>0</v>
      </c>
      <c r="AA272" s="6" t="s">
        <v>572</v>
      </c>
      <c r="AB272" s="28">
        <f>ROUND(IFERROR(VLOOKUP(AA272,'Начисление очков 2024'!$L$4:$M$69,2,FALSE),0)/4,0)</f>
        <v>0</v>
      </c>
      <c r="AC272" s="32" t="s">
        <v>572</v>
      </c>
      <c r="AD272" s="31">
        <f>IFERROR(VLOOKUP(AC272,'Начисление очков 2024'!$AA$4:$AB$69,2,FALSE),0)</f>
        <v>0</v>
      </c>
      <c r="AE272" s="6" t="s">
        <v>572</v>
      </c>
      <c r="AF272" s="28">
        <f>IFERROR(VLOOKUP(AE272,'Начисление очков 2024'!$AA$4:$AB$69,2,FALSE),0)</f>
        <v>0</v>
      </c>
      <c r="AG272" s="32" t="s">
        <v>572</v>
      </c>
      <c r="AH272" s="31">
        <f>IFERROR(VLOOKUP(AG272,'Начисление очков 2024'!$Q$4:$R$69,2,FALSE),0)</f>
        <v>0</v>
      </c>
      <c r="AI272" s="6" t="s">
        <v>572</v>
      </c>
      <c r="AJ272" s="28">
        <f>IFERROR(VLOOKUP(AI272,'Начисление очков 2024'!$AA$4:$AB$69,2,FALSE),0)</f>
        <v>0</v>
      </c>
      <c r="AK272" s="32" t="s">
        <v>572</v>
      </c>
      <c r="AL272" s="31">
        <f>IFERROR(VLOOKUP(AK272,'Начисление очков 2024'!$AA$4:$AB$69,2,FALSE),0)</f>
        <v>0</v>
      </c>
      <c r="AM272" s="6" t="s">
        <v>572</v>
      </c>
      <c r="AN272" s="28">
        <f>IFERROR(VLOOKUP(AM272,'Начисление очков 2023'!$AF$4:$AG$69,2,FALSE),0)</f>
        <v>0</v>
      </c>
      <c r="AO272" s="32" t="s">
        <v>572</v>
      </c>
      <c r="AP272" s="31">
        <f>ROUND(IFERROR(VLOOKUP(AO272,'Начисление очков 2024'!$G$4:$H$69,2,FALSE),0)/4,0)</f>
        <v>0</v>
      </c>
      <c r="AQ272" s="6" t="s">
        <v>572</v>
      </c>
      <c r="AR272" s="28">
        <f>IFERROR(VLOOKUP(AQ272,'Начисление очков 2024'!$AA$4:$AB$69,2,FALSE),0)</f>
        <v>0</v>
      </c>
      <c r="AS272" s="32" t="s">
        <v>572</v>
      </c>
      <c r="AT272" s="31">
        <f>IFERROR(VLOOKUP(AS272,'Начисление очков 2024'!$G$4:$H$69,2,FALSE),0)</f>
        <v>0</v>
      </c>
      <c r="AU272" s="6" t="s">
        <v>572</v>
      </c>
      <c r="AV272" s="28">
        <f>IFERROR(VLOOKUP(AU272,'Начисление очков 2023'!$V$4:$W$69,2,FALSE),0)</f>
        <v>0</v>
      </c>
      <c r="AW272" s="32" t="s">
        <v>572</v>
      </c>
      <c r="AX272" s="31">
        <f>IFERROR(VLOOKUP(AW272,'Начисление очков 2024'!$Q$4:$R$69,2,FALSE),0)</f>
        <v>0</v>
      </c>
      <c r="AY272" s="6" t="s">
        <v>572</v>
      </c>
      <c r="AZ272" s="28">
        <f>IFERROR(VLOOKUP(AY272,'Начисление очков 2024'!$AA$4:$AB$69,2,FALSE),0)</f>
        <v>0</v>
      </c>
      <c r="BA272" s="32" t="s">
        <v>572</v>
      </c>
      <c r="BB272" s="31">
        <f>ROUND(IFERROR(VLOOKUP(BA272,'Начисление очков 2024'!$G$4:$H$69,2,FALSE),0)/4,0)</f>
        <v>0</v>
      </c>
      <c r="BC272" s="6" t="s">
        <v>572</v>
      </c>
      <c r="BD272" s="28">
        <f>IFERROR(VLOOKUP(BC272,'Начисление очков 2023'!$AA$4:$AB$69,2,FALSE),0)</f>
        <v>0</v>
      </c>
      <c r="BE272" s="32" t="s">
        <v>572</v>
      </c>
      <c r="BF272" s="31">
        <f>IFERROR(VLOOKUP(BE272,'Начисление очков 2024'!$G$4:$H$69,2,FALSE),0)</f>
        <v>0</v>
      </c>
      <c r="BG272" s="6" t="s">
        <v>572</v>
      </c>
      <c r="BH272" s="28">
        <f>IFERROR(VLOOKUP(BG272,'Начисление очков 2024'!$Q$4:$R$69,2,FALSE),0)</f>
        <v>0</v>
      </c>
      <c r="BI272" s="32" t="s">
        <v>572</v>
      </c>
      <c r="BJ272" s="31">
        <f>IFERROR(VLOOKUP(BI272,'Начисление очков 2024'!$AA$4:$AB$69,2,FALSE),0)</f>
        <v>0</v>
      </c>
      <c r="BK272" s="6" t="s">
        <v>572</v>
      </c>
      <c r="BL272" s="28">
        <f>IFERROR(VLOOKUP(BK272,'Начисление очков 2023'!$V$4:$W$69,2,FALSE),0)</f>
        <v>0</v>
      </c>
      <c r="BM272" s="32" t="s">
        <v>572</v>
      </c>
      <c r="BN272" s="31">
        <f>ROUND(IFERROR(VLOOKUP(BM272,'Начисление очков 2023'!$L$4:$M$69,2,FALSE),0)/4,0)</f>
        <v>0</v>
      </c>
      <c r="BO272" s="6" t="s">
        <v>572</v>
      </c>
      <c r="BP272" s="28">
        <f>IFERROR(VLOOKUP(BO272,'Начисление очков 2023'!$AA$4:$AB$69,2,FALSE),0)</f>
        <v>0</v>
      </c>
      <c r="BQ272" s="32" t="s">
        <v>572</v>
      </c>
      <c r="BR272" s="31">
        <f>ROUND(IFERROR(VLOOKUP(BQ272,'Начисление очков 2023'!$L$4:$M$69,2,FALSE),0)/4,0)</f>
        <v>0</v>
      </c>
      <c r="BS272" s="6" t="s">
        <v>572</v>
      </c>
      <c r="BT272" s="28">
        <f>IFERROR(VLOOKUP(BS272,'Начисление очков 2023'!$AA$4:$AB$69,2,FALSE),0)</f>
        <v>0</v>
      </c>
      <c r="BU272" s="32" t="s">
        <v>572</v>
      </c>
      <c r="BV272" s="31">
        <f>IFERROR(VLOOKUP(BU272,'Начисление очков 2023'!$L$4:$M$69,2,FALSE),0)</f>
        <v>0</v>
      </c>
      <c r="BW272" s="6" t="s">
        <v>572</v>
      </c>
      <c r="BX272" s="28">
        <f>IFERROR(VLOOKUP(BW272,'Начисление очков 2023'!$AA$4:$AB$69,2,FALSE),0)</f>
        <v>0</v>
      </c>
      <c r="BY272" s="32" t="s">
        <v>572</v>
      </c>
      <c r="BZ272" s="31">
        <f>IFERROR(VLOOKUP(BY272,'Начисление очков 2023'!$AF$4:$AG$69,2,FALSE),0)</f>
        <v>0</v>
      </c>
      <c r="CA272" s="6" t="s">
        <v>572</v>
      </c>
      <c r="CB272" s="28">
        <f>IFERROR(VLOOKUP(CA272,'Начисление очков 2023'!$V$4:$W$69,2,FALSE),0)</f>
        <v>0</v>
      </c>
      <c r="CC272" s="32" t="s">
        <v>572</v>
      </c>
      <c r="CD272" s="31">
        <f>IFERROR(VLOOKUP(CC272,'Начисление очков 2023'!$AA$4:$AB$69,2,FALSE),0)</f>
        <v>0</v>
      </c>
      <c r="CE272" s="47"/>
      <c r="CF272" s="46"/>
      <c r="CG272" s="32" t="s">
        <v>572</v>
      </c>
      <c r="CH272" s="31">
        <f>IFERROR(VLOOKUP(CG272,'Начисление очков 2023'!$AA$4:$AB$69,2,FALSE),0)</f>
        <v>0</v>
      </c>
      <c r="CI272" s="6" t="s">
        <v>572</v>
      </c>
      <c r="CJ272" s="28">
        <f>IFERROR(VLOOKUP(CI272,'Начисление очков 2023_1'!$B$4:$C$117,2,FALSE),0)</f>
        <v>0</v>
      </c>
      <c r="CK272" s="32" t="s">
        <v>572</v>
      </c>
      <c r="CL272" s="31">
        <f>IFERROR(VLOOKUP(CK272,'Начисление очков 2023'!$V$4:$W$69,2,FALSE),0)</f>
        <v>0</v>
      </c>
      <c r="CM272" s="6" t="s">
        <v>572</v>
      </c>
      <c r="CN272" s="28">
        <f>IFERROR(VLOOKUP(CM272,'Начисление очков 2023'!$AF$4:$AG$69,2,FALSE),0)</f>
        <v>0</v>
      </c>
      <c r="CO272" s="32" t="s">
        <v>572</v>
      </c>
      <c r="CP272" s="31">
        <f>IFERROR(VLOOKUP(CO272,'Начисление очков 2023'!$G$4:$H$69,2,FALSE),0)</f>
        <v>0</v>
      </c>
      <c r="CQ272" s="6" t="s">
        <v>572</v>
      </c>
      <c r="CR272" s="28">
        <f>IFERROR(VLOOKUP(CQ272,'Начисление очков 2023'!$AA$4:$AB$69,2,FALSE),0)</f>
        <v>0</v>
      </c>
      <c r="CS272" s="32" t="s">
        <v>572</v>
      </c>
      <c r="CT272" s="31">
        <f>IFERROR(VLOOKUP(CS272,'Начисление очков 2023'!$Q$4:$R$69,2,FALSE),0)</f>
        <v>0</v>
      </c>
      <c r="CU272" s="6" t="s">
        <v>572</v>
      </c>
      <c r="CV272" s="28">
        <f>IFERROR(VLOOKUP(CU272,'Начисление очков 2023'!$AF$4:$AG$69,2,FALSE),0)</f>
        <v>0</v>
      </c>
      <c r="CW272" s="32" t="s">
        <v>572</v>
      </c>
      <c r="CX272" s="31">
        <f>IFERROR(VLOOKUP(CW272,'Начисление очков 2023'!$AA$4:$AB$69,2,FALSE),0)</f>
        <v>0</v>
      </c>
      <c r="CY272" s="6" t="s">
        <v>572</v>
      </c>
      <c r="CZ272" s="28">
        <f>IFERROR(VLOOKUP(CY272,'Начисление очков 2023'!$AA$4:$AB$69,2,FALSE),0)</f>
        <v>0</v>
      </c>
      <c r="DA272" s="32" t="s">
        <v>572</v>
      </c>
      <c r="DB272" s="31">
        <f>IFERROR(VLOOKUP(DA272,'Начисление очков 2023'!$L$4:$M$69,2,FALSE),0)</f>
        <v>0</v>
      </c>
      <c r="DC272" s="6" t="s">
        <v>572</v>
      </c>
      <c r="DD272" s="28">
        <f>IFERROR(VLOOKUP(DC272,'Начисление очков 2023'!$L$4:$M$69,2,FALSE),0)</f>
        <v>0</v>
      </c>
      <c r="DE272" s="32" t="s">
        <v>572</v>
      </c>
      <c r="DF272" s="31">
        <f>IFERROR(VLOOKUP(DE272,'Начисление очков 2023'!$G$4:$H$69,2,FALSE),0)</f>
        <v>0</v>
      </c>
      <c r="DG272" s="6" t="s">
        <v>572</v>
      </c>
      <c r="DH272" s="28">
        <f>IFERROR(VLOOKUP(DG272,'Начисление очков 2023'!$AA$4:$AB$69,2,FALSE),0)</f>
        <v>0</v>
      </c>
      <c r="DI272" s="32" t="s">
        <v>572</v>
      </c>
      <c r="DJ272" s="31">
        <f>IFERROR(VLOOKUP(DI272,'Начисление очков 2023'!$AF$4:$AG$69,2,FALSE),0)</f>
        <v>0</v>
      </c>
      <c r="DK272" s="6" t="s">
        <v>572</v>
      </c>
      <c r="DL272" s="28">
        <f>IFERROR(VLOOKUP(DK272,'Начисление очков 2023'!$V$4:$W$69,2,FALSE),0)</f>
        <v>0</v>
      </c>
      <c r="DM272" s="32" t="s">
        <v>572</v>
      </c>
      <c r="DN272" s="31">
        <f>IFERROR(VLOOKUP(DM272,'Начисление очков 2023'!$Q$4:$R$69,2,FALSE),0)</f>
        <v>0</v>
      </c>
      <c r="DO272" s="6" t="s">
        <v>572</v>
      </c>
      <c r="DP272" s="28">
        <f>IFERROR(VLOOKUP(DO272,'Начисление очков 2023'!$AA$4:$AB$69,2,FALSE),0)</f>
        <v>0</v>
      </c>
      <c r="DQ272" s="32" t="s">
        <v>572</v>
      </c>
      <c r="DR272" s="31">
        <f>IFERROR(VLOOKUP(DQ272,'Начисление очков 2023'!$AA$4:$AB$69,2,FALSE),0)</f>
        <v>0</v>
      </c>
      <c r="DS272" s="6" t="s">
        <v>572</v>
      </c>
      <c r="DT272" s="28">
        <f>IFERROR(VLOOKUP(DS272,'Начисление очков 2023'!$AA$4:$AB$69,2,FALSE),0)</f>
        <v>0</v>
      </c>
      <c r="DU272" s="32" t="s">
        <v>572</v>
      </c>
      <c r="DV272" s="31">
        <f>IFERROR(VLOOKUP(DU272,'Начисление очков 2023'!$AF$4:$AG$69,2,FALSE),0)</f>
        <v>0</v>
      </c>
      <c r="DW272" s="6" t="s">
        <v>572</v>
      </c>
      <c r="DX272" s="28">
        <f>IFERROR(VLOOKUP(DW272,'Начисление очков 2023'!$AA$4:$AB$69,2,FALSE),0)</f>
        <v>0</v>
      </c>
      <c r="DY272" s="32" t="s">
        <v>572</v>
      </c>
      <c r="DZ272" s="31">
        <f>IFERROR(VLOOKUP(DY272,'Начисление очков 2023'!$B$4:$C$69,2,FALSE),0)</f>
        <v>0</v>
      </c>
      <c r="EA272" s="6" t="s">
        <v>572</v>
      </c>
      <c r="EB272" s="28">
        <f>IFERROR(VLOOKUP(EA272,'Начисление очков 2023'!$AA$4:$AB$69,2,FALSE),0)</f>
        <v>0</v>
      </c>
      <c r="EC272" s="32" t="s">
        <v>572</v>
      </c>
      <c r="ED272" s="31">
        <f>IFERROR(VLOOKUP(EC272,'Начисление очков 2023'!$V$4:$W$69,2,FALSE),0)</f>
        <v>0</v>
      </c>
      <c r="EE272" s="6" t="s">
        <v>572</v>
      </c>
      <c r="EF272" s="28">
        <f>IFERROR(VLOOKUP(EE272,'Начисление очков 2023'!$AA$4:$AB$69,2,FALSE),0)</f>
        <v>0</v>
      </c>
      <c r="EG272" s="32" t="s">
        <v>572</v>
      </c>
      <c r="EH272" s="31">
        <f>IFERROR(VLOOKUP(EG272,'Начисление очков 2023'!$AA$4:$AB$69,2,FALSE),0)</f>
        <v>0</v>
      </c>
      <c r="EI272" s="6" t="s">
        <v>572</v>
      </c>
      <c r="EJ272" s="28">
        <f>IFERROR(VLOOKUP(EI272,'Начисление очков 2023'!$G$4:$H$69,2,FALSE),0)</f>
        <v>0</v>
      </c>
      <c r="EK272" s="32" t="s">
        <v>572</v>
      </c>
      <c r="EL272" s="31">
        <f>IFERROR(VLOOKUP(EK272,'Начисление очков 2023'!$V$4:$W$69,2,FALSE),0)</f>
        <v>0</v>
      </c>
      <c r="EM272" s="6" t="s">
        <v>572</v>
      </c>
      <c r="EN272" s="28">
        <f>IFERROR(VLOOKUP(EM272,'Начисление очков 2023'!$B$4:$C$101,2,FALSE),0)</f>
        <v>0</v>
      </c>
      <c r="EO272" s="32" t="s">
        <v>572</v>
      </c>
      <c r="EP272" s="31">
        <f>IFERROR(VLOOKUP(EO272,'Начисление очков 2023'!$AA$4:$AB$69,2,FALSE),0)</f>
        <v>0</v>
      </c>
      <c r="EQ272" s="6">
        <v>8</v>
      </c>
      <c r="ER272" s="28">
        <f>IFERROR(VLOOKUP(EQ272,'Начисление очков 2023'!$AF$4:$AG$69,2,FALSE),0)</f>
        <v>7</v>
      </c>
      <c r="ES272" s="32" t="s">
        <v>572</v>
      </c>
      <c r="ET272" s="31">
        <f>IFERROR(VLOOKUP(ES272,'Начисление очков 2023'!$B$4:$C$101,2,FALSE),0)</f>
        <v>0</v>
      </c>
      <c r="EU272" s="6" t="s">
        <v>572</v>
      </c>
      <c r="EV272" s="28">
        <f>IFERROR(VLOOKUP(EU272,'Начисление очков 2023'!$G$4:$H$69,2,FALSE),0)</f>
        <v>0</v>
      </c>
      <c r="EW272" s="32" t="s">
        <v>572</v>
      </c>
      <c r="EX272" s="31">
        <f>IFERROR(VLOOKUP(EW272,'Начисление очков 2023'!$AA$4:$AB$69,2,FALSE),0)</f>
        <v>0</v>
      </c>
      <c r="EY272" s="6" t="s">
        <v>572</v>
      </c>
      <c r="EZ272" s="28">
        <f>IFERROR(VLOOKUP(EY272,'Начисление очков 2023'!$AA$4:$AB$69,2,FALSE),0)</f>
        <v>0</v>
      </c>
      <c r="FA272" s="32" t="s">
        <v>572</v>
      </c>
      <c r="FB272" s="31">
        <f>IFERROR(VLOOKUP(FA272,'Начисление очков 2023'!$L$4:$M$69,2,FALSE),0)</f>
        <v>0</v>
      </c>
      <c r="FC272" s="6" t="s">
        <v>572</v>
      </c>
      <c r="FD272" s="28">
        <f>IFERROR(VLOOKUP(FC272,'Начисление очков 2023'!$AF$4:$AG$69,2,FALSE),0)</f>
        <v>0</v>
      </c>
      <c r="FE272" s="32" t="s">
        <v>572</v>
      </c>
      <c r="FF272" s="31">
        <f>IFERROR(VLOOKUP(FE272,'Начисление очков 2023'!$AA$4:$AB$69,2,FALSE),0)</f>
        <v>0</v>
      </c>
      <c r="FG272" s="6" t="s">
        <v>572</v>
      </c>
      <c r="FH272" s="28">
        <f>IFERROR(VLOOKUP(FG272,'Начисление очков 2023'!$G$4:$H$69,2,FALSE),0)</f>
        <v>0</v>
      </c>
      <c r="FI272" s="32" t="s">
        <v>572</v>
      </c>
      <c r="FJ272" s="31">
        <f>IFERROR(VLOOKUP(FI272,'Начисление очков 2023'!$AA$4:$AB$69,2,FALSE),0)</f>
        <v>0</v>
      </c>
      <c r="FK272" s="6" t="s">
        <v>572</v>
      </c>
      <c r="FL272" s="28">
        <f>IFERROR(VLOOKUP(FK272,'Начисление очков 2023'!$AA$4:$AB$69,2,FALSE),0)</f>
        <v>0</v>
      </c>
      <c r="FM272" s="32" t="s">
        <v>572</v>
      </c>
      <c r="FN272" s="31">
        <f>IFERROR(VLOOKUP(FM272,'Начисление очков 2023'!$AA$4:$AB$69,2,FALSE),0)</f>
        <v>0</v>
      </c>
      <c r="FO272" s="6">
        <v>12</v>
      </c>
      <c r="FP272" s="28">
        <f>IFERROR(VLOOKUP(FO272,'Начисление очков 2023'!$AF$4:$AG$69,2,FALSE),0)</f>
        <v>5</v>
      </c>
      <c r="FQ272" s="109">
        <v>249</v>
      </c>
      <c r="FR272" s="110">
        <v>1</v>
      </c>
      <c r="FS272" s="110"/>
      <c r="FT272" s="109">
        <v>3</v>
      </c>
      <c r="FU272" s="111"/>
      <c r="FV272" s="108">
        <v>15</v>
      </c>
      <c r="FW272" s="106">
        <v>0</v>
      </c>
      <c r="FX272" s="107" t="s">
        <v>563</v>
      </c>
      <c r="FY272" s="108">
        <v>15</v>
      </c>
      <c r="FZ272" s="127">
        <v>24</v>
      </c>
      <c r="GA272" s="121">
        <f>IFERROR(VLOOKUP(FZ272,'Начисление очков 2023'!$AA$4:$AB$69,2,FALSE),0)</f>
        <v>3</v>
      </c>
    </row>
    <row r="273" spans="1:183" ht="15.95" customHeight="1" x14ac:dyDescent="0.25">
      <c r="A273" s="1"/>
      <c r="B273" s="6" t="str">
        <f>IFERROR(INDEX('Ласт турнир'!$A$1:$A$96,MATCH($D273,'Ласт турнир'!$B$1:$B$96,0)),"")</f>
        <v/>
      </c>
      <c r="C273" s="1"/>
      <c r="D273" s="39" t="s">
        <v>644</v>
      </c>
      <c r="E273" s="40">
        <f>E272+1</f>
        <v>264</v>
      </c>
      <c r="F273" s="59">
        <f>IF(FQ273=0," ",IF(FQ273-E273=0," ",FQ273-E273))</f>
        <v>1</v>
      </c>
      <c r="G273" s="44"/>
      <c r="H273" s="54">
        <v>3.5</v>
      </c>
      <c r="I273" s="134"/>
      <c r="J273" s="139">
        <f>AB273+AP273+BB273+BN273+BR273+SUMPRODUCT(LARGE((T273,V273,X273,Z273,AD273,AF273,AH273,AJ273,AL273,AN273,AR273,AT273,AV273,AX273,AZ273,BD273,BF273,BH273,BJ273,BL273,BP273,BT273,BV273,BX273,BZ273,CB273,CD273,CF273,CH273,CJ273,CL273,CN273,CP273,CR273,CT273,CV273,CX273,CZ273,DB273,DD273,DF273,DH273,DJ273,DL273,DN273,DP273,DR273,DT273,DV273,DX273,DZ273,EB273,ED273,EF273,EH273,EJ273,EL273,EN273,EP273,ER273,ET273,EV273,EX273,EZ273,FB273,FD273,FF273,FH273,FJ273,FL273,FN273,FP273),{1,2,3,4,5,6,7,8}))</f>
        <v>12</v>
      </c>
      <c r="K273" s="135">
        <f>J273-FV273</f>
        <v>0</v>
      </c>
      <c r="L273" s="140" t="str">
        <f>IF(SUMIF(S273:FP273,"&lt;0")&lt;&gt;0,SUMIF(S273:FP273,"&lt;0")*(-1)," ")</f>
        <v xml:space="preserve"> </v>
      </c>
      <c r="M273" s="141">
        <f>T273+V273+X273+Z273+AB273+AD273+AF273+AH273+AJ273+AL273+AN273+AP273+AR273+AT273+AV273+AX273+AZ273+BB273+BD273+BF273+BH273+BJ273+BL273+BN273+BP273+BR273+BT273+BV273+BX273+BZ273+CB273+CD273+CF273+CH273+CJ273+CL273+CN273+CP273+CR273+CT273+CV273+CX273+CZ273+DB273+DD273+DF273+DH273+DJ273+DL273+DN273+DP273+DR273+DT273+DV273+DX273+DZ273+EB273+ED273+EF273+EH273+EJ273+EL273+EN273+EP273+ER273+ET273+EV273+EX273+EZ273+FB273+FD273+FF273+FH273+FJ273+FL273+FN273+FP273</f>
        <v>12</v>
      </c>
      <c r="N273" s="135">
        <f>M273-FY273</f>
        <v>0</v>
      </c>
      <c r="O273" s="136">
        <f>ROUNDUP(COUNTIF(S273:FP273,"&gt; 0")/2,0)</f>
        <v>2</v>
      </c>
      <c r="P273" s="142">
        <f>IF(O273=0,"-",IF(O273-R273&gt;8,J273/(8+R273),J273/O273))</f>
        <v>6</v>
      </c>
      <c r="Q273" s="145">
        <f>IF(OR(M273=0,O273=0),"-",M273/O273)</f>
        <v>6</v>
      </c>
      <c r="R273" s="150">
        <f>+IF(AA273="",0,1)+IF(AO273="",0,1)++IF(BA273="",0,1)+IF(BM273="",0,1)+IF(BQ273="",0,1)</f>
        <v>0</v>
      </c>
      <c r="S273" s="6" t="s">
        <v>572</v>
      </c>
      <c r="T273" s="28">
        <f>IFERROR(VLOOKUP(S273,'Начисление очков 2024'!$AA$4:$AB$69,2,FALSE),0)</f>
        <v>0</v>
      </c>
      <c r="U273" s="32" t="s">
        <v>572</v>
      </c>
      <c r="V273" s="31">
        <f>IFERROR(VLOOKUP(U273,'Начисление очков 2024'!$AA$4:$AB$69,2,FALSE),0)</f>
        <v>0</v>
      </c>
      <c r="W273" s="6" t="s">
        <v>572</v>
      </c>
      <c r="X273" s="28">
        <f>IFERROR(VLOOKUP(W273,'Начисление очков 2024'!$L$4:$M$69,2,FALSE),0)</f>
        <v>0</v>
      </c>
      <c r="Y273" s="32" t="s">
        <v>572</v>
      </c>
      <c r="Z273" s="31">
        <f>IFERROR(VLOOKUP(Y273,'Начисление очков 2024'!$AA$4:$AB$69,2,FALSE),0)</f>
        <v>0</v>
      </c>
      <c r="AA273" s="6" t="s">
        <v>572</v>
      </c>
      <c r="AB273" s="28">
        <f>ROUND(IFERROR(VLOOKUP(AA273,'Начисление очков 2024'!$L$4:$M$69,2,FALSE),0)/4,0)</f>
        <v>0</v>
      </c>
      <c r="AC273" s="32" t="s">
        <v>572</v>
      </c>
      <c r="AD273" s="31">
        <f>IFERROR(VLOOKUP(AC273,'Начисление очков 2024'!$AA$4:$AB$69,2,FALSE),0)</f>
        <v>0</v>
      </c>
      <c r="AE273" s="6" t="s">
        <v>572</v>
      </c>
      <c r="AF273" s="28">
        <f>IFERROR(VLOOKUP(AE273,'Начисление очков 2024'!$AA$4:$AB$69,2,FALSE),0)</f>
        <v>0</v>
      </c>
      <c r="AG273" s="32" t="s">
        <v>572</v>
      </c>
      <c r="AH273" s="31">
        <f>IFERROR(VLOOKUP(AG273,'Начисление очков 2024'!$Q$4:$R$69,2,FALSE),0)</f>
        <v>0</v>
      </c>
      <c r="AI273" s="6" t="s">
        <v>572</v>
      </c>
      <c r="AJ273" s="28">
        <f>IFERROR(VLOOKUP(AI273,'Начисление очков 2024'!$AA$4:$AB$69,2,FALSE),0)</f>
        <v>0</v>
      </c>
      <c r="AK273" s="32" t="s">
        <v>572</v>
      </c>
      <c r="AL273" s="31">
        <f>IFERROR(VLOOKUP(AK273,'Начисление очков 2024'!$AA$4:$AB$69,2,FALSE),0)</f>
        <v>0</v>
      </c>
      <c r="AM273" s="6" t="s">
        <v>572</v>
      </c>
      <c r="AN273" s="28">
        <f>IFERROR(VLOOKUP(AM273,'Начисление очков 2023'!$AF$4:$AG$69,2,FALSE),0)</f>
        <v>0</v>
      </c>
      <c r="AO273" s="32" t="s">
        <v>572</v>
      </c>
      <c r="AP273" s="31">
        <f>ROUND(IFERROR(VLOOKUP(AO273,'Начисление очков 2024'!$G$4:$H$69,2,FALSE),0)/4,0)</f>
        <v>0</v>
      </c>
      <c r="AQ273" s="6" t="s">
        <v>572</v>
      </c>
      <c r="AR273" s="28">
        <f>IFERROR(VLOOKUP(AQ273,'Начисление очков 2024'!$AA$4:$AB$69,2,FALSE),0)</f>
        <v>0</v>
      </c>
      <c r="AS273" s="32" t="s">
        <v>572</v>
      </c>
      <c r="AT273" s="31">
        <f>IFERROR(VLOOKUP(AS273,'Начисление очков 2024'!$G$4:$H$69,2,FALSE),0)</f>
        <v>0</v>
      </c>
      <c r="AU273" s="6" t="s">
        <v>572</v>
      </c>
      <c r="AV273" s="28">
        <f>IFERROR(VLOOKUP(AU273,'Начисление очков 2023'!$V$4:$W$69,2,FALSE),0)</f>
        <v>0</v>
      </c>
      <c r="AW273" s="32" t="s">
        <v>572</v>
      </c>
      <c r="AX273" s="31">
        <f>IFERROR(VLOOKUP(AW273,'Начисление очков 2024'!$Q$4:$R$69,2,FALSE),0)</f>
        <v>0</v>
      </c>
      <c r="AY273" s="6" t="s">
        <v>572</v>
      </c>
      <c r="AZ273" s="28">
        <f>IFERROR(VLOOKUP(AY273,'Начисление очков 2024'!$AA$4:$AB$69,2,FALSE),0)</f>
        <v>0</v>
      </c>
      <c r="BA273" s="32" t="s">
        <v>572</v>
      </c>
      <c r="BB273" s="31">
        <f>ROUND(IFERROR(VLOOKUP(BA273,'Начисление очков 2024'!$G$4:$H$69,2,FALSE),0)/4,0)</f>
        <v>0</v>
      </c>
      <c r="BC273" s="6" t="s">
        <v>572</v>
      </c>
      <c r="BD273" s="28">
        <f>IFERROR(VLOOKUP(BC273,'Начисление очков 2023'!$AA$4:$AB$69,2,FALSE),0)</f>
        <v>0</v>
      </c>
      <c r="BE273" s="32" t="s">
        <v>572</v>
      </c>
      <c r="BF273" s="31">
        <f>IFERROR(VLOOKUP(BE273,'Начисление очков 2024'!$G$4:$H$69,2,FALSE),0)</f>
        <v>0</v>
      </c>
      <c r="BG273" s="6" t="s">
        <v>572</v>
      </c>
      <c r="BH273" s="28">
        <f>IFERROR(VLOOKUP(BG273,'Начисление очков 2024'!$Q$4:$R$69,2,FALSE),0)</f>
        <v>0</v>
      </c>
      <c r="BI273" s="32" t="s">
        <v>572</v>
      </c>
      <c r="BJ273" s="31">
        <f>IFERROR(VLOOKUP(BI273,'Начисление очков 2024'!$AA$4:$AB$69,2,FALSE),0)</f>
        <v>0</v>
      </c>
      <c r="BK273" s="6" t="s">
        <v>572</v>
      </c>
      <c r="BL273" s="28">
        <f>IFERROR(VLOOKUP(BK273,'Начисление очков 2023'!$V$4:$W$69,2,FALSE),0)</f>
        <v>0</v>
      </c>
      <c r="BM273" s="32" t="s">
        <v>572</v>
      </c>
      <c r="BN273" s="31">
        <f>ROUND(IFERROR(VLOOKUP(BM273,'Начисление очков 2023'!$L$4:$M$69,2,FALSE),0)/4,0)</f>
        <v>0</v>
      </c>
      <c r="BO273" s="6" t="s">
        <v>572</v>
      </c>
      <c r="BP273" s="28">
        <f>IFERROR(VLOOKUP(BO273,'Начисление очков 2023'!$AA$4:$AB$69,2,FALSE),0)</f>
        <v>0</v>
      </c>
      <c r="BQ273" s="32" t="s">
        <v>572</v>
      </c>
      <c r="BR273" s="31">
        <f>ROUND(IFERROR(VLOOKUP(BQ273,'Начисление очков 2023'!$L$4:$M$69,2,FALSE),0)/4,0)</f>
        <v>0</v>
      </c>
      <c r="BS273" s="6" t="s">
        <v>572</v>
      </c>
      <c r="BT273" s="28">
        <f>IFERROR(VLOOKUP(BS273,'Начисление очков 2023'!$AA$4:$AB$69,2,FALSE),0)</f>
        <v>0</v>
      </c>
      <c r="BU273" s="32" t="s">
        <v>572</v>
      </c>
      <c r="BV273" s="31">
        <f>IFERROR(VLOOKUP(BU273,'Начисление очков 2023'!$L$4:$M$69,2,FALSE),0)</f>
        <v>0</v>
      </c>
      <c r="BW273" s="6" t="s">
        <v>572</v>
      </c>
      <c r="BX273" s="28">
        <f>IFERROR(VLOOKUP(BW273,'Начисление очков 2023'!$AA$4:$AB$69,2,FALSE),0)</f>
        <v>0</v>
      </c>
      <c r="BY273" s="32" t="s">
        <v>572</v>
      </c>
      <c r="BZ273" s="31">
        <f>IFERROR(VLOOKUP(BY273,'Начисление очков 2023'!$AF$4:$AG$69,2,FALSE),0)</f>
        <v>0</v>
      </c>
      <c r="CA273" s="6" t="s">
        <v>572</v>
      </c>
      <c r="CB273" s="28">
        <f>IFERROR(VLOOKUP(CA273,'Начисление очков 2023'!$V$4:$W$69,2,FALSE),0)</f>
        <v>0</v>
      </c>
      <c r="CC273" s="32" t="s">
        <v>572</v>
      </c>
      <c r="CD273" s="31">
        <f>IFERROR(VLOOKUP(CC273,'Начисление очков 2023'!$AA$4:$AB$69,2,FALSE),0)</f>
        <v>0</v>
      </c>
      <c r="CE273" s="47"/>
      <c r="CF273" s="46"/>
      <c r="CG273" s="32" t="s">
        <v>572</v>
      </c>
      <c r="CH273" s="31">
        <f>IFERROR(VLOOKUP(CG273,'Начисление очков 2023'!$AA$4:$AB$69,2,FALSE),0)</f>
        <v>0</v>
      </c>
      <c r="CI273" s="6" t="s">
        <v>572</v>
      </c>
      <c r="CJ273" s="28">
        <f>IFERROR(VLOOKUP(CI273,'Начисление очков 2023_1'!$B$4:$C$117,2,FALSE),0)</f>
        <v>0</v>
      </c>
      <c r="CK273" s="32" t="s">
        <v>572</v>
      </c>
      <c r="CL273" s="31">
        <f>IFERROR(VLOOKUP(CK273,'Начисление очков 2023'!$V$4:$W$69,2,FALSE),0)</f>
        <v>0</v>
      </c>
      <c r="CM273" s="6" t="s">
        <v>572</v>
      </c>
      <c r="CN273" s="28">
        <f>IFERROR(VLOOKUP(CM273,'Начисление очков 2023'!$AF$4:$AG$69,2,FALSE),0)</f>
        <v>0</v>
      </c>
      <c r="CO273" s="32" t="s">
        <v>572</v>
      </c>
      <c r="CP273" s="31">
        <f>IFERROR(VLOOKUP(CO273,'Начисление очков 2023'!$G$4:$H$69,2,FALSE),0)</f>
        <v>0</v>
      </c>
      <c r="CQ273" s="6" t="s">
        <v>572</v>
      </c>
      <c r="CR273" s="28">
        <f>IFERROR(VLOOKUP(CQ273,'Начисление очков 2023'!$AA$4:$AB$69,2,FALSE),0)</f>
        <v>0</v>
      </c>
      <c r="CS273" s="32" t="s">
        <v>572</v>
      </c>
      <c r="CT273" s="31">
        <f>IFERROR(VLOOKUP(CS273,'Начисление очков 2023'!$Q$4:$R$69,2,FALSE),0)</f>
        <v>0</v>
      </c>
      <c r="CU273" s="6" t="s">
        <v>572</v>
      </c>
      <c r="CV273" s="28">
        <f>IFERROR(VLOOKUP(CU273,'Начисление очков 2023'!$AF$4:$AG$69,2,FALSE),0)</f>
        <v>0</v>
      </c>
      <c r="CW273" s="32" t="s">
        <v>572</v>
      </c>
      <c r="CX273" s="31">
        <f>IFERROR(VLOOKUP(CW273,'Начисление очков 2023'!$AA$4:$AB$69,2,FALSE),0)</f>
        <v>0</v>
      </c>
      <c r="CY273" s="6" t="s">
        <v>572</v>
      </c>
      <c r="CZ273" s="28">
        <f>IFERROR(VLOOKUP(CY273,'Начисление очков 2023'!$AA$4:$AB$69,2,FALSE),0)</f>
        <v>0</v>
      </c>
      <c r="DA273" s="32" t="s">
        <v>572</v>
      </c>
      <c r="DB273" s="31">
        <f>IFERROR(VLOOKUP(DA273,'Начисление очков 2023'!$L$4:$M$69,2,FALSE),0)</f>
        <v>0</v>
      </c>
      <c r="DC273" s="6" t="s">
        <v>572</v>
      </c>
      <c r="DD273" s="28">
        <f>IFERROR(VLOOKUP(DC273,'Начисление очков 2023'!$L$4:$M$69,2,FALSE),0)</f>
        <v>0</v>
      </c>
      <c r="DE273" s="32" t="s">
        <v>572</v>
      </c>
      <c r="DF273" s="31">
        <f>IFERROR(VLOOKUP(DE273,'Начисление очков 2023'!$G$4:$H$69,2,FALSE),0)</f>
        <v>0</v>
      </c>
      <c r="DG273" s="6" t="s">
        <v>572</v>
      </c>
      <c r="DH273" s="28">
        <f>IFERROR(VLOOKUP(DG273,'Начисление очков 2023'!$AA$4:$AB$69,2,FALSE),0)</f>
        <v>0</v>
      </c>
      <c r="DI273" s="32" t="s">
        <v>572</v>
      </c>
      <c r="DJ273" s="31">
        <f>IFERROR(VLOOKUP(DI273,'Начисление очков 2023'!$AF$4:$AG$69,2,FALSE),0)</f>
        <v>0</v>
      </c>
      <c r="DK273" s="6" t="s">
        <v>572</v>
      </c>
      <c r="DL273" s="28">
        <f>IFERROR(VLOOKUP(DK273,'Начисление очков 2023'!$V$4:$W$69,2,FALSE),0)</f>
        <v>0</v>
      </c>
      <c r="DM273" s="32" t="s">
        <v>572</v>
      </c>
      <c r="DN273" s="31">
        <f>IFERROR(VLOOKUP(DM273,'Начисление очков 2023'!$Q$4:$R$69,2,FALSE),0)</f>
        <v>0</v>
      </c>
      <c r="DO273" s="6" t="s">
        <v>572</v>
      </c>
      <c r="DP273" s="28">
        <f>IFERROR(VLOOKUP(DO273,'Начисление очков 2023'!$AA$4:$AB$69,2,FALSE),0)</f>
        <v>0</v>
      </c>
      <c r="DQ273" s="32" t="s">
        <v>572</v>
      </c>
      <c r="DR273" s="31">
        <f>IFERROR(VLOOKUP(DQ273,'Начисление очков 2023'!$AA$4:$AB$69,2,FALSE),0)</f>
        <v>0</v>
      </c>
      <c r="DS273" s="6" t="s">
        <v>572</v>
      </c>
      <c r="DT273" s="28">
        <f>IFERROR(VLOOKUP(DS273,'Начисление очков 2023'!$AA$4:$AB$69,2,FALSE),0)</f>
        <v>0</v>
      </c>
      <c r="DU273" s="32" t="s">
        <v>572</v>
      </c>
      <c r="DV273" s="31">
        <f>IFERROR(VLOOKUP(DU273,'Начисление очков 2023'!$AF$4:$AG$69,2,FALSE),0)</f>
        <v>0</v>
      </c>
      <c r="DW273" s="6" t="s">
        <v>572</v>
      </c>
      <c r="DX273" s="28">
        <f>IFERROR(VLOOKUP(DW273,'Начисление очков 2023'!$AA$4:$AB$69,2,FALSE),0)</f>
        <v>0</v>
      </c>
      <c r="DY273" s="32" t="s">
        <v>572</v>
      </c>
      <c r="DZ273" s="31">
        <f>IFERROR(VLOOKUP(DY273,'Начисление очков 2023'!$B$4:$C$69,2,FALSE),0)</f>
        <v>0</v>
      </c>
      <c r="EA273" s="6" t="s">
        <v>572</v>
      </c>
      <c r="EB273" s="28">
        <f>IFERROR(VLOOKUP(EA273,'Начисление очков 2023'!$AA$4:$AB$69,2,FALSE),0)</f>
        <v>0</v>
      </c>
      <c r="EC273" s="32" t="s">
        <v>572</v>
      </c>
      <c r="ED273" s="31">
        <f>IFERROR(VLOOKUP(EC273,'Начисление очков 2023'!$V$4:$W$69,2,FALSE),0)</f>
        <v>0</v>
      </c>
      <c r="EE273" s="6" t="s">
        <v>572</v>
      </c>
      <c r="EF273" s="28">
        <f>IFERROR(VLOOKUP(EE273,'Начисление очков 2023'!$AA$4:$AB$69,2,FALSE),0)</f>
        <v>0</v>
      </c>
      <c r="EG273" s="32">
        <v>16</v>
      </c>
      <c r="EH273" s="31">
        <f>IFERROR(VLOOKUP(EG273,'Начисление очков 2023'!$AA$4:$AB$69,2,FALSE),0)</f>
        <v>7</v>
      </c>
      <c r="EI273" s="6" t="s">
        <v>572</v>
      </c>
      <c r="EJ273" s="28">
        <f>IFERROR(VLOOKUP(EI273,'Начисление очков 2023'!$G$4:$H$69,2,FALSE),0)</f>
        <v>0</v>
      </c>
      <c r="EK273" s="32">
        <v>33</v>
      </c>
      <c r="EL273" s="31">
        <f>IFERROR(VLOOKUP(EK273,'Начисление очков 2023'!$V$4:$W$69,2,FALSE),0)</f>
        <v>5</v>
      </c>
      <c r="EM273" s="6" t="s">
        <v>572</v>
      </c>
      <c r="EN273" s="28">
        <f>IFERROR(VLOOKUP(EM273,'Начисление очков 2023'!$B$4:$C$101,2,FALSE),0)</f>
        <v>0</v>
      </c>
      <c r="EO273" s="32" t="s">
        <v>572</v>
      </c>
      <c r="EP273" s="31">
        <f>IFERROR(VLOOKUP(EO273,'Начисление очков 2023'!$AA$4:$AB$69,2,FALSE),0)</f>
        <v>0</v>
      </c>
      <c r="EQ273" s="6" t="s">
        <v>572</v>
      </c>
      <c r="ER273" s="28">
        <f>IFERROR(VLOOKUP(EQ273,'Начисление очков 2023'!$AF$4:$AG$69,2,FALSE),0)</f>
        <v>0</v>
      </c>
      <c r="ES273" s="32" t="s">
        <v>572</v>
      </c>
      <c r="ET273" s="31">
        <f>IFERROR(VLOOKUP(ES273,'Начисление очков 2023'!$B$4:$C$101,2,FALSE),0)</f>
        <v>0</v>
      </c>
      <c r="EU273" s="6" t="s">
        <v>572</v>
      </c>
      <c r="EV273" s="28">
        <f>IFERROR(VLOOKUP(EU273,'Начисление очков 2023'!$G$4:$H$69,2,FALSE),0)</f>
        <v>0</v>
      </c>
      <c r="EW273" s="32" t="s">
        <v>572</v>
      </c>
      <c r="EX273" s="31">
        <f>IFERROR(VLOOKUP(EW273,'Начисление очков 2023'!$AA$4:$AB$69,2,FALSE),0)</f>
        <v>0</v>
      </c>
      <c r="EY273" s="6"/>
      <c r="EZ273" s="28">
        <f>IFERROR(VLOOKUP(EY273,'Начисление очков 2023'!$AA$4:$AB$69,2,FALSE),0)</f>
        <v>0</v>
      </c>
      <c r="FA273" s="32" t="s">
        <v>572</v>
      </c>
      <c r="FB273" s="31">
        <f>IFERROR(VLOOKUP(FA273,'Начисление очков 2023'!$L$4:$M$69,2,FALSE),0)</f>
        <v>0</v>
      </c>
      <c r="FC273" s="6" t="s">
        <v>572</v>
      </c>
      <c r="FD273" s="28">
        <f>IFERROR(VLOOKUP(FC273,'Начисление очков 2023'!$AF$4:$AG$69,2,FALSE),0)</f>
        <v>0</v>
      </c>
      <c r="FE273" s="32" t="s">
        <v>572</v>
      </c>
      <c r="FF273" s="31">
        <f>IFERROR(VLOOKUP(FE273,'Начисление очков 2023'!$AA$4:$AB$69,2,FALSE),0)</f>
        <v>0</v>
      </c>
      <c r="FG273" s="6" t="s">
        <v>572</v>
      </c>
      <c r="FH273" s="28">
        <f>IFERROR(VLOOKUP(FG273,'Начисление очков 2023'!$G$4:$H$69,2,FALSE),0)</f>
        <v>0</v>
      </c>
      <c r="FI273" s="32" t="s">
        <v>572</v>
      </c>
      <c r="FJ273" s="31">
        <f>IFERROR(VLOOKUP(FI273,'Начисление очков 2023'!$AA$4:$AB$69,2,FALSE),0)</f>
        <v>0</v>
      </c>
      <c r="FK273" s="6" t="s">
        <v>572</v>
      </c>
      <c r="FL273" s="28">
        <f>IFERROR(VLOOKUP(FK273,'Начисление очков 2023'!$AA$4:$AB$69,2,FALSE),0)</f>
        <v>0</v>
      </c>
      <c r="FM273" s="32" t="s">
        <v>572</v>
      </c>
      <c r="FN273" s="31">
        <f>IFERROR(VLOOKUP(FM273,'Начисление очков 2023'!$AA$4:$AB$69,2,FALSE),0)</f>
        <v>0</v>
      </c>
      <c r="FO273" s="6" t="s">
        <v>572</v>
      </c>
      <c r="FP273" s="28">
        <f>IFERROR(VLOOKUP(FO273,'Начисление очков 2023'!$AF$4:$AG$69,2,FALSE),0)</f>
        <v>0</v>
      </c>
      <c r="FQ273" s="109">
        <v>265</v>
      </c>
      <c r="FR273" s="110">
        <v>1</v>
      </c>
      <c r="FS273" s="110"/>
      <c r="FT273" s="109">
        <v>3.5</v>
      </c>
      <c r="FU273" s="111"/>
      <c r="FV273" s="108">
        <v>12</v>
      </c>
      <c r="FW273" s="106">
        <v>0</v>
      </c>
      <c r="FX273" s="107" t="s">
        <v>563</v>
      </c>
      <c r="FY273" s="108">
        <v>12</v>
      </c>
      <c r="FZ273" s="127" t="s">
        <v>572</v>
      </c>
      <c r="GA273" s="121">
        <f>IFERROR(VLOOKUP(FZ273,'Начисление очков 2023'!$AA$4:$AB$69,2,FALSE),0)</f>
        <v>0</v>
      </c>
    </row>
    <row r="274" spans="1:183" ht="15.95" customHeight="1" x14ac:dyDescent="0.25">
      <c r="A274" s="1"/>
      <c r="B274" s="6" t="str">
        <f>IFERROR(INDEX('Ласт турнир'!$A$1:$A$96,MATCH($D274,'Ласт турнир'!$B$1:$B$96,0)),"")</f>
        <v/>
      </c>
      <c r="C274" s="1"/>
      <c r="D274" s="39" t="s">
        <v>613</v>
      </c>
      <c r="E274" s="40">
        <f>E273+1</f>
        <v>265</v>
      </c>
      <c r="F274" s="59">
        <f>IF(FQ274=0," ",IF(FQ274-E274=0," ",FQ274-E274))</f>
        <v>1</v>
      </c>
      <c r="G274" s="44"/>
      <c r="H274" s="54">
        <v>3</v>
      </c>
      <c r="I274" s="134"/>
      <c r="J274" s="139">
        <f>AB274+AP274+BB274+BN274+BR274+SUMPRODUCT(LARGE((T274,V274,X274,Z274,AD274,AF274,AH274,AJ274,AL274,AN274,AR274,AT274,AV274,AX274,AZ274,BD274,BF274,BH274,BJ274,BL274,BP274,BT274,BV274,BX274,BZ274,CB274,CD274,CF274,CH274,CJ274,CL274,CN274,CP274,CR274,CT274,CV274,CX274,CZ274,DB274,DD274,DF274,DH274,DJ274,DL274,DN274,DP274,DR274,DT274,DV274,DX274,DZ274,EB274,ED274,EF274,EH274,EJ274,EL274,EN274,EP274,ER274,ET274,EV274,EX274,EZ274,FB274,FD274,FF274,FH274,FJ274,FL274,FN274,FP274),{1,2,3,4,5,6,7,8}))</f>
        <v>12</v>
      </c>
      <c r="K274" s="135">
        <f>J274-FV274</f>
        <v>0</v>
      </c>
      <c r="L274" s="140" t="str">
        <f>IF(SUMIF(S274:FP274,"&lt;0")&lt;&gt;0,SUMIF(S274:FP274,"&lt;0")*(-1)," ")</f>
        <v xml:space="preserve"> </v>
      </c>
      <c r="M274" s="141">
        <f>T274+V274+X274+Z274+AB274+AD274+AF274+AH274+AJ274+AL274+AN274+AP274+AR274+AT274+AV274+AX274+AZ274+BB274+BD274+BF274+BH274+BJ274+BL274+BN274+BP274+BR274+BT274+BV274+BX274+BZ274+CB274+CD274+CF274+CH274+CJ274+CL274+CN274+CP274+CR274+CT274+CV274+CX274+CZ274+DB274+DD274+DF274+DH274+DJ274+DL274+DN274+DP274+DR274+DT274+DV274+DX274+DZ274+EB274+ED274+EF274+EH274+EJ274+EL274+EN274+EP274+ER274+ET274+EV274+EX274+EZ274+FB274+FD274+FF274+FH274+FJ274+FL274+FN274+FP274</f>
        <v>12</v>
      </c>
      <c r="N274" s="135">
        <f>M274-FY274</f>
        <v>0</v>
      </c>
      <c r="O274" s="136">
        <f>ROUNDUP(COUNTIF(S274:FP274,"&gt; 0")/2,0)</f>
        <v>4</v>
      </c>
      <c r="P274" s="142">
        <f>IF(O274=0,"-",IF(O274-R274&gt;8,J274/(8+R274),J274/O274))</f>
        <v>3</v>
      </c>
      <c r="Q274" s="145">
        <f>IF(OR(M274=0,O274=0),"-",M274/O274)</f>
        <v>3</v>
      </c>
      <c r="R274" s="150">
        <f>+IF(AA274="",0,1)+IF(AO274="",0,1)++IF(BA274="",0,1)+IF(BM274="",0,1)+IF(BQ274="",0,1)</f>
        <v>0</v>
      </c>
      <c r="S274" s="6" t="s">
        <v>572</v>
      </c>
      <c r="T274" s="28">
        <f>IFERROR(VLOOKUP(S274,'Начисление очков 2024'!$AA$4:$AB$69,2,FALSE),0)</f>
        <v>0</v>
      </c>
      <c r="U274" s="32" t="s">
        <v>572</v>
      </c>
      <c r="V274" s="31">
        <f>IFERROR(VLOOKUP(U274,'Начисление очков 2024'!$AA$4:$AB$69,2,FALSE),0)</f>
        <v>0</v>
      </c>
      <c r="W274" s="6" t="s">
        <v>572</v>
      </c>
      <c r="X274" s="28">
        <f>IFERROR(VLOOKUP(W274,'Начисление очков 2024'!$L$4:$M$69,2,FALSE),0)</f>
        <v>0</v>
      </c>
      <c r="Y274" s="32" t="s">
        <v>572</v>
      </c>
      <c r="Z274" s="31">
        <f>IFERROR(VLOOKUP(Y274,'Начисление очков 2024'!$AA$4:$AB$69,2,FALSE),0)</f>
        <v>0</v>
      </c>
      <c r="AA274" s="6" t="s">
        <v>572</v>
      </c>
      <c r="AB274" s="28">
        <f>ROUND(IFERROR(VLOOKUP(AA274,'Начисление очков 2024'!$L$4:$M$69,2,FALSE),0)/4,0)</f>
        <v>0</v>
      </c>
      <c r="AC274" s="32" t="s">
        <v>572</v>
      </c>
      <c r="AD274" s="31">
        <f>IFERROR(VLOOKUP(AC274,'Начисление очков 2024'!$AA$4:$AB$69,2,FALSE),0)</f>
        <v>0</v>
      </c>
      <c r="AE274" s="6" t="s">
        <v>572</v>
      </c>
      <c r="AF274" s="28">
        <f>IFERROR(VLOOKUP(AE274,'Начисление очков 2024'!$AA$4:$AB$69,2,FALSE),0)</f>
        <v>0</v>
      </c>
      <c r="AG274" s="32" t="s">
        <v>572</v>
      </c>
      <c r="AH274" s="31">
        <f>IFERROR(VLOOKUP(AG274,'Начисление очков 2024'!$Q$4:$R$69,2,FALSE),0)</f>
        <v>0</v>
      </c>
      <c r="AI274" s="6" t="s">
        <v>572</v>
      </c>
      <c r="AJ274" s="28">
        <f>IFERROR(VLOOKUP(AI274,'Начисление очков 2024'!$AA$4:$AB$69,2,FALSE),0)</f>
        <v>0</v>
      </c>
      <c r="AK274" s="32" t="s">
        <v>572</v>
      </c>
      <c r="AL274" s="31">
        <f>IFERROR(VLOOKUP(AK274,'Начисление очков 2024'!$AA$4:$AB$69,2,FALSE),0)</f>
        <v>0</v>
      </c>
      <c r="AM274" s="6" t="s">
        <v>572</v>
      </c>
      <c r="AN274" s="28">
        <f>IFERROR(VLOOKUP(AM274,'Начисление очков 2023'!$AF$4:$AG$69,2,FALSE),0)</f>
        <v>0</v>
      </c>
      <c r="AO274" s="32" t="s">
        <v>572</v>
      </c>
      <c r="AP274" s="31">
        <f>ROUND(IFERROR(VLOOKUP(AO274,'Начисление очков 2024'!$G$4:$H$69,2,FALSE),0)/4,0)</f>
        <v>0</v>
      </c>
      <c r="AQ274" s="6" t="s">
        <v>572</v>
      </c>
      <c r="AR274" s="28">
        <f>IFERROR(VLOOKUP(AQ274,'Начисление очков 2024'!$AA$4:$AB$69,2,FALSE),0)</f>
        <v>0</v>
      </c>
      <c r="AS274" s="32" t="s">
        <v>572</v>
      </c>
      <c r="AT274" s="31">
        <f>IFERROR(VLOOKUP(AS274,'Начисление очков 2024'!$G$4:$H$69,2,FALSE),0)</f>
        <v>0</v>
      </c>
      <c r="AU274" s="6" t="s">
        <v>572</v>
      </c>
      <c r="AV274" s="28">
        <f>IFERROR(VLOOKUP(AU274,'Начисление очков 2023'!$V$4:$W$69,2,FALSE),0)</f>
        <v>0</v>
      </c>
      <c r="AW274" s="32" t="s">
        <v>572</v>
      </c>
      <c r="AX274" s="31">
        <f>IFERROR(VLOOKUP(AW274,'Начисление очков 2024'!$Q$4:$R$69,2,FALSE),0)</f>
        <v>0</v>
      </c>
      <c r="AY274" s="6" t="s">
        <v>572</v>
      </c>
      <c r="AZ274" s="28">
        <f>IFERROR(VLOOKUP(AY274,'Начисление очков 2024'!$AA$4:$AB$69,2,FALSE),0)</f>
        <v>0</v>
      </c>
      <c r="BA274" s="32" t="s">
        <v>572</v>
      </c>
      <c r="BB274" s="31">
        <f>ROUND(IFERROR(VLOOKUP(BA274,'Начисление очков 2024'!$G$4:$H$69,2,FALSE),0)/4,0)</f>
        <v>0</v>
      </c>
      <c r="BC274" s="6" t="s">
        <v>572</v>
      </c>
      <c r="BD274" s="28">
        <f>IFERROR(VLOOKUP(BC274,'Начисление очков 2023'!$AA$4:$AB$69,2,FALSE),0)</f>
        <v>0</v>
      </c>
      <c r="BE274" s="32" t="s">
        <v>572</v>
      </c>
      <c r="BF274" s="31">
        <f>IFERROR(VLOOKUP(BE274,'Начисление очков 2024'!$G$4:$H$69,2,FALSE),0)</f>
        <v>0</v>
      </c>
      <c r="BG274" s="6" t="s">
        <v>572</v>
      </c>
      <c r="BH274" s="28">
        <f>IFERROR(VLOOKUP(BG274,'Начисление очков 2024'!$Q$4:$R$69,2,FALSE),0)</f>
        <v>0</v>
      </c>
      <c r="BI274" s="32" t="s">
        <v>572</v>
      </c>
      <c r="BJ274" s="31">
        <f>IFERROR(VLOOKUP(BI274,'Начисление очков 2024'!$AA$4:$AB$69,2,FALSE),0)</f>
        <v>0</v>
      </c>
      <c r="BK274" s="6" t="s">
        <v>572</v>
      </c>
      <c r="BL274" s="28">
        <f>IFERROR(VLOOKUP(BK274,'Начисление очков 2023'!$V$4:$W$69,2,FALSE),0)</f>
        <v>0</v>
      </c>
      <c r="BM274" s="32" t="s">
        <v>572</v>
      </c>
      <c r="BN274" s="31">
        <f>ROUND(IFERROR(VLOOKUP(BM274,'Начисление очков 2023'!$L$4:$M$69,2,FALSE),0)/4,0)</f>
        <v>0</v>
      </c>
      <c r="BO274" s="6" t="s">
        <v>572</v>
      </c>
      <c r="BP274" s="28">
        <f>IFERROR(VLOOKUP(BO274,'Начисление очков 2023'!$AA$4:$AB$69,2,FALSE),0)</f>
        <v>0</v>
      </c>
      <c r="BQ274" s="32" t="s">
        <v>572</v>
      </c>
      <c r="BR274" s="31">
        <f>ROUND(IFERROR(VLOOKUP(BQ274,'Начисление очков 2023'!$L$4:$M$69,2,FALSE),0)/4,0)</f>
        <v>0</v>
      </c>
      <c r="BS274" s="6" t="s">
        <v>572</v>
      </c>
      <c r="BT274" s="28">
        <f>IFERROR(VLOOKUP(BS274,'Начисление очков 2023'!$AA$4:$AB$69,2,FALSE),0)</f>
        <v>0</v>
      </c>
      <c r="BU274" s="32" t="s">
        <v>572</v>
      </c>
      <c r="BV274" s="31">
        <f>IFERROR(VLOOKUP(BU274,'Начисление очков 2023'!$L$4:$M$69,2,FALSE),0)</f>
        <v>0</v>
      </c>
      <c r="BW274" s="6" t="s">
        <v>572</v>
      </c>
      <c r="BX274" s="28">
        <f>IFERROR(VLOOKUP(BW274,'Начисление очков 2023'!$AA$4:$AB$69,2,FALSE),0)</f>
        <v>0</v>
      </c>
      <c r="BY274" s="32" t="s">
        <v>572</v>
      </c>
      <c r="BZ274" s="31">
        <f>IFERROR(VLOOKUP(BY274,'Начисление очков 2023'!$AF$4:$AG$69,2,FALSE),0)</f>
        <v>0</v>
      </c>
      <c r="CA274" s="6" t="s">
        <v>572</v>
      </c>
      <c r="CB274" s="28">
        <f>IFERROR(VLOOKUP(CA274,'Начисление очков 2023'!$V$4:$W$69,2,FALSE),0)</f>
        <v>0</v>
      </c>
      <c r="CC274" s="32">
        <v>20</v>
      </c>
      <c r="CD274" s="31">
        <f>IFERROR(VLOOKUP(CC274,'Начисление очков 2023'!$AA$4:$AB$69,2,FALSE),0)</f>
        <v>4</v>
      </c>
      <c r="CE274" s="47"/>
      <c r="CF274" s="46"/>
      <c r="CG274" s="32" t="s">
        <v>572</v>
      </c>
      <c r="CH274" s="31">
        <f>IFERROR(VLOOKUP(CG274,'Начисление очков 2023'!$AA$4:$AB$69,2,FALSE),0)</f>
        <v>0</v>
      </c>
      <c r="CI274" s="6" t="s">
        <v>572</v>
      </c>
      <c r="CJ274" s="28">
        <f>IFERROR(VLOOKUP(CI274,'Начисление очков 2023_1'!$B$4:$C$117,2,FALSE),0)</f>
        <v>0</v>
      </c>
      <c r="CK274" s="32" t="s">
        <v>572</v>
      </c>
      <c r="CL274" s="31">
        <f>IFERROR(VLOOKUP(CK274,'Начисление очков 2023'!$V$4:$W$69,2,FALSE),0)</f>
        <v>0</v>
      </c>
      <c r="CM274" s="6" t="s">
        <v>572</v>
      </c>
      <c r="CN274" s="28">
        <f>IFERROR(VLOOKUP(CM274,'Начисление очков 2023'!$AF$4:$AG$69,2,FALSE),0)</f>
        <v>0</v>
      </c>
      <c r="CO274" s="32" t="s">
        <v>572</v>
      </c>
      <c r="CP274" s="31">
        <f>IFERROR(VLOOKUP(CO274,'Начисление очков 2023'!$G$4:$H$69,2,FALSE),0)</f>
        <v>0</v>
      </c>
      <c r="CQ274" s="6" t="s">
        <v>572</v>
      </c>
      <c r="CR274" s="28">
        <f>IFERROR(VLOOKUP(CQ274,'Начисление очков 2023'!$AA$4:$AB$69,2,FALSE),0)</f>
        <v>0</v>
      </c>
      <c r="CS274" s="32" t="s">
        <v>572</v>
      </c>
      <c r="CT274" s="31">
        <f>IFERROR(VLOOKUP(CS274,'Начисление очков 2023'!$Q$4:$R$69,2,FALSE),0)</f>
        <v>0</v>
      </c>
      <c r="CU274" s="6" t="s">
        <v>572</v>
      </c>
      <c r="CV274" s="28">
        <f>IFERROR(VLOOKUP(CU274,'Начисление очков 2023'!$AF$4:$AG$69,2,FALSE),0)</f>
        <v>0</v>
      </c>
      <c r="CW274" s="32" t="s">
        <v>572</v>
      </c>
      <c r="CX274" s="31">
        <f>IFERROR(VLOOKUP(CW274,'Начисление очков 2023'!$AA$4:$AB$69,2,FALSE),0)</f>
        <v>0</v>
      </c>
      <c r="CY274" s="6" t="s">
        <v>572</v>
      </c>
      <c r="CZ274" s="28">
        <f>IFERROR(VLOOKUP(CY274,'Начисление очков 2023'!$AA$4:$AB$69,2,FALSE),0)</f>
        <v>0</v>
      </c>
      <c r="DA274" s="32" t="s">
        <v>572</v>
      </c>
      <c r="DB274" s="31">
        <f>IFERROR(VLOOKUP(DA274,'Начисление очков 2023'!$L$4:$M$69,2,FALSE),0)</f>
        <v>0</v>
      </c>
      <c r="DC274" s="6" t="s">
        <v>572</v>
      </c>
      <c r="DD274" s="28">
        <f>IFERROR(VLOOKUP(DC274,'Начисление очков 2023'!$L$4:$M$69,2,FALSE),0)</f>
        <v>0</v>
      </c>
      <c r="DE274" s="32" t="s">
        <v>572</v>
      </c>
      <c r="DF274" s="31">
        <f>IFERROR(VLOOKUP(DE274,'Начисление очков 2023'!$G$4:$H$69,2,FALSE),0)</f>
        <v>0</v>
      </c>
      <c r="DG274" s="6" t="s">
        <v>572</v>
      </c>
      <c r="DH274" s="28">
        <f>IFERROR(VLOOKUP(DG274,'Начисление очков 2023'!$AA$4:$AB$69,2,FALSE),0)</f>
        <v>0</v>
      </c>
      <c r="DI274" s="32" t="s">
        <v>572</v>
      </c>
      <c r="DJ274" s="31">
        <f>IFERROR(VLOOKUP(DI274,'Начисление очков 2023'!$AF$4:$AG$69,2,FALSE),0)</f>
        <v>0</v>
      </c>
      <c r="DK274" s="6" t="s">
        <v>572</v>
      </c>
      <c r="DL274" s="28">
        <f>IFERROR(VLOOKUP(DK274,'Начисление очков 2023'!$V$4:$W$69,2,FALSE),0)</f>
        <v>0</v>
      </c>
      <c r="DM274" s="32" t="s">
        <v>572</v>
      </c>
      <c r="DN274" s="31">
        <f>IFERROR(VLOOKUP(DM274,'Начисление очков 2023'!$Q$4:$R$69,2,FALSE),0)</f>
        <v>0</v>
      </c>
      <c r="DO274" s="6">
        <v>24</v>
      </c>
      <c r="DP274" s="28">
        <f>IFERROR(VLOOKUP(DO274,'Начисление очков 2023'!$AA$4:$AB$69,2,FALSE),0)</f>
        <v>3</v>
      </c>
      <c r="DQ274" s="32" t="s">
        <v>572</v>
      </c>
      <c r="DR274" s="31">
        <f>IFERROR(VLOOKUP(DQ274,'Начисление очков 2023'!$AA$4:$AB$69,2,FALSE),0)</f>
        <v>0</v>
      </c>
      <c r="DS274" s="6" t="s">
        <v>572</v>
      </c>
      <c r="DT274" s="28">
        <f>IFERROR(VLOOKUP(DS274,'Начисление очков 2023'!$AA$4:$AB$69,2,FALSE),0)</f>
        <v>0</v>
      </c>
      <c r="DU274" s="32">
        <v>16</v>
      </c>
      <c r="DV274" s="31">
        <f>IFERROR(VLOOKUP(DU274,'Начисление очков 2023'!$AF$4:$AG$69,2,FALSE),0)</f>
        <v>4</v>
      </c>
      <c r="DW274" s="6" t="s">
        <v>572</v>
      </c>
      <c r="DX274" s="28">
        <f>IFERROR(VLOOKUP(DW274,'Начисление очков 2023'!$AA$4:$AB$69,2,FALSE),0)</f>
        <v>0</v>
      </c>
      <c r="DY274" s="32" t="s">
        <v>572</v>
      </c>
      <c r="DZ274" s="31">
        <f>IFERROR(VLOOKUP(DY274,'Начисление очков 2023'!$B$4:$C$69,2,FALSE),0)</f>
        <v>0</v>
      </c>
      <c r="EA274" s="6" t="s">
        <v>572</v>
      </c>
      <c r="EB274" s="28">
        <f>IFERROR(VLOOKUP(EA274,'Начисление очков 2023'!$AA$4:$AB$69,2,FALSE),0)</f>
        <v>0</v>
      </c>
      <c r="EC274" s="32" t="s">
        <v>572</v>
      </c>
      <c r="ED274" s="31">
        <f>IFERROR(VLOOKUP(EC274,'Начисление очков 2023'!$V$4:$W$69,2,FALSE),0)</f>
        <v>0</v>
      </c>
      <c r="EE274" s="6" t="s">
        <v>572</v>
      </c>
      <c r="EF274" s="28">
        <f>IFERROR(VLOOKUP(EE274,'Начисление очков 2023'!$AA$4:$AB$69,2,FALSE),0)</f>
        <v>0</v>
      </c>
      <c r="EG274" s="32" t="s">
        <v>572</v>
      </c>
      <c r="EH274" s="31">
        <f>IFERROR(VLOOKUP(EG274,'Начисление очков 2023'!$AA$4:$AB$69,2,FALSE),0)</f>
        <v>0</v>
      </c>
      <c r="EI274" s="6" t="s">
        <v>572</v>
      </c>
      <c r="EJ274" s="28">
        <f>IFERROR(VLOOKUP(EI274,'Начисление очков 2023'!$G$4:$H$69,2,FALSE),0)</f>
        <v>0</v>
      </c>
      <c r="EK274" s="32" t="s">
        <v>572</v>
      </c>
      <c r="EL274" s="31">
        <f>IFERROR(VLOOKUP(EK274,'Начисление очков 2023'!$V$4:$W$69,2,FALSE),0)</f>
        <v>0</v>
      </c>
      <c r="EM274" s="6" t="s">
        <v>572</v>
      </c>
      <c r="EN274" s="28">
        <f>IFERROR(VLOOKUP(EM274,'Начисление очков 2023'!$B$4:$C$101,2,FALSE),0)</f>
        <v>0</v>
      </c>
      <c r="EO274" s="32" t="s">
        <v>572</v>
      </c>
      <c r="EP274" s="31">
        <f>IFERROR(VLOOKUP(EO274,'Начисление очков 2023'!$AA$4:$AB$69,2,FALSE),0)</f>
        <v>0</v>
      </c>
      <c r="EQ274" s="6" t="s">
        <v>572</v>
      </c>
      <c r="ER274" s="28">
        <f>IFERROR(VLOOKUP(EQ274,'Начисление очков 2023'!$AF$4:$AG$69,2,FALSE),0)</f>
        <v>0</v>
      </c>
      <c r="ES274" s="32" t="s">
        <v>572</v>
      </c>
      <c r="ET274" s="31">
        <f>IFERROR(VLOOKUP(ES274,'Начисление очков 2023'!$B$4:$C$101,2,FALSE),0)</f>
        <v>0</v>
      </c>
      <c r="EU274" s="6" t="s">
        <v>572</v>
      </c>
      <c r="EV274" s="28">
        <f>IFERROR(VLOOKUP(EU274,'Начисление очков 2023'!$G$4:$H$69,2,FALSE),0)</f>
        <v>0</v>
      </c>
      <c r="EW274" s="32" t="s">
        <v>572</v>
      </c>
      <c r="EX274" s="31">
        <f>IFERROR(VLOOKUP(EW274,'Начисление очков 2023'!$AA$4:$AB$69,2,FALSE),0)</f>
        <v>0</v>
      </c>
      <c r="EY274" s="6" t="s">
        <v>572</v>
      </c>
      <c r="EZ274" s="28">
        <f>IFERROR(VLOOKUP(EY274,'Начисление очков 2023'!$AA$4:$AB$69,2,FALSE),0)</f>
        <v>0</v>
      </c>
      <c r="FA274" s="32" t="s">
        <v>572</v>
      </c>
      <c r="FB274" s="31">
        <f>IFERROR(VLOOKUP(FA274,'Начисление очков 2023'!$L$4:$M$69,2,FALSE),0)</f>
        <v>0</v>
      </c>
      <c r="FC274" s="6">
        <v>32</v>
      </c>
      <c r="FD274" s="28">
        <f>IFERROR(VLOOKUP(FC274,'Начисление очков 2023'!$AF$4:$AG$69,2,FALSE),0)</f>
        <v>1</v>
      </c>
      <c r="FE274" s="32" t="s">
        <v>572</v>
      </c>
      <c r="FF274" s="31">
        <f>IFERROR(VLOOKUP(FE274,'Начисление очков 2023'!$AA$4:$AB$69,2,FALSE),0)</f>
        <v>0</v>
      </c>
      <c r="FG274" s="6" t="s">
        <v>572</v>
      </c>
      <c r="FH274" s="28">
        <f>IFERROR(VLOOKUP(FG274,'Начисление очков 2023'!$G$4:$H$69,2,FALSE),0)</f>
        <v>0</v>
      </c>
      <c r="FI274" s="32" t="s">
        <v>572</v>
      </c>
      <c r="FJ274" s="31">
        <f>IFERROR(VLOOKUP(FI274,'Начисление очков 2023'!$AA$4:$AB$69,2,FALSE),0)</f>
        <v>0</v>
      </c>
      <c r="FK274" s="6" t="s">
        <v>572</v>
      </c>
      <c r="FL274" s="28">
        <f>IFERROR(VLOOKUP(FK274,'Начисление очков 2023'!$AA$4:$AB$69,2,FALSE),0)</f>
        <v>0</v>
      </c>
      <c r="FM274" s="32" t="s">
        <v>572</v>
      </c>
      <c r="FN274" s="31">
        <f>IFERROR(VLOOKUP(FM274,'Начисление очков 2023'!$AA$4:$AB$69,2,FALSE),0)</f>
        <v>0</v>
      </c>
      <c r="FO274" s="6" t="s">
        <v>572</v>
      </c>
      <c r="FP274" s="28">
        <f>IFERROR(VLOOKUP(FO274,'Начисление очков 2023'!$AF$4:$AG$69,2,FALSE),0)</f>
        <v>0</v>
      </c>
      <c r="FQ274" s="109">
        <v>266</v>
      </c>
      <c r="FR274" s="110">
        <v>1</v>
      </c>
      <c r="FS274" s="110"/>
      <c r="FT274" s="109">
        <v>3</v>
      </c>
      <c r="FU274" s="111"/>
      <c r="FV274" s="108">
        <v>12</v>
      </c>
      <c r="FW274" s="106">
        <v>0</v>
      </c>
      <c r="FX274" s="107" t="s">
        <v>563</v>
      </c>
      <c r="FY274" s="108">
        <v>12</v>
      </c>
      <c r="FZ274" s="127" t="s">
        <v>572</v>
      </c>
      <c r="GA274" s="121">
        <f>IFERROR(VLOOKUP(FZ274,'Начисление очков 2023'!$AA$4:$AB$69,2,FALSE),0)</f>
        <v>0</v>
      </c>
    </row>
    <row r="275" spans="1:183" ht="15.95" customHeight="1" x14ac:dyDescent="0.25">
      <c r="A275" s="1"/>
      <c r="B275" s="6" t="s">
        <v>572</v>
      </c>
      <c r="C275" s="1"/>
      <c r="D275" s="39" t="s">
        <v>825</v>
      </c>
      <c r="E275" s="40">
        <f>E274+1</f>
        <v>266</v>
      </c>
      <c r="F275" s="59" t="s">
        <v>563</v>
      </c>
      <c r="G275" s="44"/>
      <c r="H275" s="54">
        <v>3</v>
      </c>
      <c r="I275" s="134"/>
      <c r="J275" s="139">
        <f>AB275+AP275+BB275+BN275+BR275+SUMPRODUCT(LARGE((T275,V275,X275,Z275,AD275,AF275,AH275,AJ275,AL275,AN275,AR275,AT275,AV275,AX275,AZ275,BD275,BF275,BH275,BJ275,BL275,BP275,BT275,BV275,BX275,BZ275,CB275,CD275,CF275,CH275,CJ275,CL275,CN275,CP275,CR275,CT275,CV275,CX275,CZ275,DB275,DD275,DF275,DH275,DJ275,DL275,DN275,DP275,DR275,DT275,DV275,DX275,DZ275,EB275,ED275,EF275,EH275,EJ275,EL275,EN275,EP275,ER275,ET275,EV275,EX275,EZ275,FB275,FD275,FF275,FH275,FJ275,FL275,FN275,FP275),{1,2,3,4,5,6,7,8}))</f>
        <v>11</v>
      </c>
      <c r="K275" s="135">
        <f>J275-FV275</f>
        <v>11</v>
      </c>
      <c r="L275" s="140" t="str">
        <f>IF(SUMIF(S275:FP275,"&lt;0")&lt;&gt;0,SUMIF(S275:FP275,"&lt;0")*(-1)," ")</f>
        <v xml:space="preserve"> </v>
      </c>
      <c r="M275" s="141">
        <f>T275+V275+X275+Z275+AB275+AD275+AF275+AH275+AJ275+AL275+AN275+AP275+AR275+AT275+AV275+AX275+AZ275+BB275+BD275+BF275+BH275+BJ275+BL275+BN275+BP275+BR275+BT275+BV275+BX275+BZ275+CB275+CD275+CF275+CH275+CJ275+CL275+CN275+CP275+CR275+CT275+CV275+CX275+CZ275+DB275+DD275+DF275+DH275+DJ275+DL275+DN275+DP275+DR275+DT275+DV275+DX275+DZ275+EB275+ED275+EF275+EH275+EJ275+EL275+EN275+EP275+ER275+ET275+EV275+EX275+EZ275+FB275+FD275+FF275+FH275+FJ275+FL275+FN275+FP275</f>
        <v>11</v>
      </c>
      <c r="N275" s="135">
        <f>M275-FY275</f>
        <v>11</v>
      </c>
      <c r="O275" s="136">
        <f>ROUNDUP(COUNTIF(S275:FP275,"&gt; 0")/2,0)</f>
        <v>1</v>
      </c>
      <c r="P275" s="142" t="s">
        <v>355</v>
      </c>
      <c r="Q275" s="145" t="s">
        <v>355</v>
      </c>
      <c r="R275" s="150">
        <v>0</v>
      </c>
      <c r="S275" s="6">
        <v>6</v>
      </c>
      <c r="T275" s="28">
        <f>IFERROR(VLOOKUP(S275,'Начисление очков 2024'!$AA$4:$AB$69,2,FALSE),0)</f>
        <v>11</v>
      </c>
      <c r="U275" s="32" t="s">
        <v>572</v>
      </c>
      <c r="V275" s="31">
        <f>IFERROR(VLOOKUP(U275,'Начисление очков 2024'!$AA$4:$AB$69,2,FALSE),0)</f>
        <v>0</v>
      </c>
      <c r="W275" s="6" t="s">
        <v>572</v>
      </c>
      <c r="X275" s="28">
        <f>IFERROR(VLOOKUP(W275,'Начисление очков 2024'!$L$4:$M$69,2,FALSE),0)</f>
        <v>0</v>
      </c>
      <c r="Y275" s="32" t="s">
        <v>572</v>
      </c>
      <c r="Z275" s="31">
        <f>IFERROR(VLOOKUP(Y275,'Начисление очков 2024'!$AA$4:$AB$69,2,FALSE),0)</f>
        <v>0</v>
      </c>
      <c r="AA275" s="6" t="s">
        <v>572</v>
      </c>
      <c r="AB275" s="28">
        <f>ROUND(IFERROR(VLOOKUP(AA275,'Начисление очков 2024'!$L$4:$M$69,2,FALSE),0)/4,0)</f>
        <v>0</v>
      </c>
      <c r="AC275" s="32" t="s">
        <v>572</v>
      </c>
      <c r="AD275" s="31">
        <v>0</v>
      </c>
      <c r="AE275" s="6" t="s">
        <v>572</v>
      </c>
      <c r="AF275" s="28">
        <v>0</v>
      </c>
      <c r="AG275" s="32" t="s">
        <v>572</v>
      </c>
      <c r="AH275" s="31">
        <v>0</v>
      </c>
      <c r="AI275" s="6" t="s">
        <v>572</v>
      </c>
      <c r="AJ275" s="28">
        <v>0</v>
      </c>
      <c r="AK275" s="32" t="s">
        <v>572</v>
      </c>
      <c r="AL275" s="31">
        <v>0</v>
      </c>
      <c r="AM275" s="6" t="s">
        <v>572</v>
      </c>
      <c r="AN275" s="28">
        <v>0</v>
      </c>
      <c r="AO275" s="32" t="s">
        <v>572</v>
      </c>
      <c r="AP275" s="31">
        <v>0</v>
      </c>
      <c r="AQ275" s="6" t="s">
        <v>572</v>
      </c>
      <c r="AR275" s="28">
        <v>0</v>
      </c>
      <c r="AS275" s="32" t="s">
        <v>572</v>
      </c>
      <c r="AT275" s="31">
        <v>0</v>
      </c>
      <c r="AU275" s="6" t="s">
        <v>572</v>
      </c>
      <c r="AV275" s="28">
        <v>0</v>
      </c>
      <c r="AW275" s="32" t="s">
        <v>572</v>
      </c>
      <c r="AX275" s="31">
        <v>0</v>
      </c>
      <c r="AY275" s="6" t="s">
        <v>572</v>
      </c>
      <c r="AZ275" s="28">
        <v>0</v>
      </c>
      <c r="BA275" s="32" t="s">
        <v>572</v>
      </c>
      <c r="BB275" s="31">
        <v>0</v>
      </c>
      <c r="BC275" s="6" t="s">
        <v>572</v>
      </c>
      <c r="BD275" s="28">
        <v>0</v>
      </c>
      <c r="BE275" s="32" t="s">
        <v>572</v>
      </c>
      <c r="BF275" s="31">
        <v>0</v>
      </c>
      <c r="BG275" s="6" t="s">
        <v>572</v>
      </c>
      <c r="BH275" s="28">
        <v>0</v>
      </c>
      <c r="BI275" s="32" t="s">
        <v>572</v>
      </c>
      <c r="BJ275" s="31">
        <v>0</v>
      </c>
      <c r="BK275" s="6" t="s">
        <v>572</v>
      </c>
      <c r="BL275" s="28">
        <v>0</v>
      </c>
      <c r="BM275" s="32" t="s">
        <v>572</v>
      </c>
      <c r="BN275" s="31">
        <v>0</v>
      </c>
      <c r="BO275" s="6" t="s">
        <v>572</v>
      </c>
      <c r="BP275" s="28">
        <v>0</v>
      </c>
      <c r="BQ275" s="32" t="s">
        <v>572</v>
      </c>
      <c r="BR275" s="31">
        <v>0</v>
      </c>
      <c r="BS275" s="6" t="s">
        <v>572</v>
      </c>
      <c r="BT275" s="28">
        <v>0</v>
      </c>
      <c r="BU275" s="32" t="s">
        <v>572</v>
      </c>
      <c r="BV275" s="31">
        <v>0</v>
      </c>
      <c r="BW275" s="6" t="s">
        <v>572</v>
      </c>
      <c r="BX275" s="28">
        <v>0</v>
      </c>
      <c r="BY275" s="32" t="s">
        <v>572</v>
      </c>
      <c r="BZ275" s="31">
        <v>0</v>
      </c>
      <c r="CA275" s="6" t="s">
        <v>572</v>
      </c>
      <c r="CB275" s="28">
        <v>0</v>
      </c>
      <c r="CC275" s="32" t="s">
        <v>572</v>
      </c>
      <c r="CD275" s="31">
        <v>0</v>
      </c>
      <c r="CE275" s="47"/>
      <c r="CF275" s="46"/>
      <c r="CG275" s="32" t="s">
        <v>572</v>
      </c>
      <c r="CH275" s="31">
        <v>0</v>
      </c>
      <c r="CI275" s="6" t="s">
        <v>572</v>
      </c>
      <c r="CJ275" s="28">
        <v>0</v>
      </c>
      <c r="CK275" s="32" t="s">
        <v>572</v>
      </c>
      <c r="CL275" s="31">
        <v>0</v>
      </c>
      <c r="CM275" s="6" t="s">
        <v>572</v>
      </c>
      <c r="CN275" s="28">
        <v>0</v>
      </c>
      <c r="CO275" s="32" t="s">
        <v>572</v>
      </c>
      <c r="CP275" s="31">
        <v>0</v>
      </c>
      <c r="CQ275" s="6" t="s">
        <v>572</v>
      </c>
      <c r="CR275" s="28">
        <v>0</v>
      </c>
      <c r="CS275" s="32" t="s">
        <v>572</v>
      </c>
      <c r="CT275" s="31">
        <v>0</v>
      </c>
      <c r="CU275" s="6" t="s">
        <v>572</v>
      </c>
      <c r="CV275" s="28">
        <v>0</v>
      </c>
      <c r="CW275" s="32" t="s">
        <v>572</v>
      </c>
      <c r="CX275" s="31">
        <v>0</v>
      </c>
      <c r="CY275" s="6" t="s">
        <v>572</v>
      </c>
      <c r="CZ275" s="28">
        <v>0</v>
      </c>
      <c r="DA275" s="32" t="s">
        <v>572</v>
      </c>
      <c r="DB275" s="31">
        <v>0</v>
      </c>
      <c r="DC275" s="6" t="s">
        <v>572</v>
      </c>
      <c r="DD275" s="28">
        <v>0</v>
      </c>
      <c r="DE275" s="32" t="s">
        <v>572</v>
      </c>
      <c r="DF275" s="31">
        <v>0</v>
      </c>
      <c r="DG275" s="6" t="s">
        <v>572</v>
      </c>
      <c r="DH275" s="28">
        <v>0</v>
      </c>
      <c r="DI275" s="32" t="s">
        <v>572</v>
      </c>
      <c r="DJ275" s="31">
        <v>0</v>
      </c>
      <c r="DK275" s="6" t="s">
        <v>572</v>
      </c>
      <c r="DL275" s="28">
        <v>0</v>
      </c>
      <c r="DM275" s="32" t="s">
        <v>572</v>
      </c>
      <c r="DN275" s="31">
        <v>0</v>
      </c>
      <c r="DO275" s="6" t="s">
        <v>572</v>
      </c>
      <c r="DP275" s="28">
        <v>0</v>
      </c>
      <c r="DQ275" s="32" t="s">
        <v>572</v>
      </c>
      <c r="DR275" s="31">
        <v>0</v>
      </c>
      <c r="DS275" s="6" t="s">
        <v>572</v>
      </c>
      <c r="DT275" s="28">
        <v>0</v>
      </c>
      <c r="DU275" s="32" t="s">
        <v>572</v>
      </c>
      <c r="DV275" s="31">
        <v>0</v>
      </c>
      <c r="DW275" s="6" t="s">
        <v>572</v>
      </c>
      <c r="DX275" s="28">
        <v>0</v>
      </c>
      <c r="DY275" s="32" t="s">
        <v>572</v>
      </c>
      <c r="DZ275" s="31">
        <v>0</v>
      </c>
      <c r="EA275" s="6" t="s">
        <v>572</v>
      </c>
      <c r="EB275" s="28">
        <v>0</v>
      </c>
      <c r="EC275" s="32" t="s">
        <v>572</v>
      </c>
      <c r="ED275" s="31">
        <v>0</v>
      </c>
      <c r="EE275" s="6" t="s">
        <v>572</v>
      </c>
      <c r="EF275" s="28">
        <v>0</v>
      </c>
      <c r="EG275" s="32" t="s">
        <v>572</v>
      </c>
      <c r="EH275" s="31">
        <v>0</v>
      </c>
      <c r="EI275" s="6" t="s">
        <v>572</v>
      </c>
      <c r="EJ275" s="28">
        <v>0</v>
      </c>
      <c r="EK275" s="32" t="s">
        <v>572</v>
      </c>
      <c r="EL275" s="31">
        <v>0</v>
      </c>
      <c r="EM275" s="6" t="s">
        <v>572</v>
      </c>
      <c r="EN275" s="28">
        <v>0</v>
      </c>
      <c r="EO275" s="32" t="s">
        <v>572</v>
      </c>
      <c r="EP275" s="31">
        <v>0</v>
      </c>
      <c r="EQ275" s="6" t="s">
        <v>572</v>
      </c>
      <c r="ER275" s="28">
        <v>0</v>
      </c>
      <c r="ES275" s="32" t="s">
        <v>572</v>
      </c>
      <c r="ET275" s="31">
        <v>0</v>
      </c>
      <c r="EU275" s="6" t="s">
        <v>572</v>
      </c>
      <c r="EV275" s="28">
        <v>0</v>
      </c>
      <c r="EW275" s="32" t="s">
        <v>572</v>
      </c>
      <c r="EX275" s="31">
        <v>0</v>
      </c>
      <c r="EY275" s="6" t="s">
        <v>572</v>
      </c>
      <c r="EZ275" s="28">
        <v>0</v>
      </c>
      <c r="FA275" s="32" t="s">
        <v>572</v>
      </c>
      <c r="FB275" s="31">
        <v>0</v>
      </c>
      <c r="FC275" s="6" t="s">
        <v>572</v>
      </c>
      <c r="FD275" s="28">
        <v>0</v>
      </c>
      <c r="FE275" s="32" t="s">
        <v>572</v>
      </c>
      <c r="FF275" s="31">
        <v>0</v>
      </c>
      <c r="FG275" s="6" t="s">
        <v>572</v>
      </c>
      <c r="FH275" s="28">
        <v>0</v>
      </c>
      <c r="FI275" s="32" t="s">
        <v>572</v>
      </c>
      <c r="FJ275" s="31">
        <v>0</v>
      </c>
      <c r="FK275" s="6" t="s">
        <v>572</v>
      </c>
      <c r="FL275" s="28">
        <v>0</v>
      </c>
      <c r="FM275" s="32" t="s">
        <v>572</v>
      </c>
      <c r="FN275" s="31">
        <v>0</v>
      </c>
      <c r="FO275" s="6" t="s">
        <v>572</v>
      </c>
      <c r="FP275" s="28">
        <v>0</v>
      </c>
      <c r="FQ275" s="109"/>
      <c r="FR275" s="110">
        <v>2</v>
      </c>
      <c r="FS275" s="110"/>
      <c r="FT275" s="109">
        <v>3</v>
      </c>
      <c r="FU275" s="111"/>
      <c r="FV275" s="108"/>
      <c r="FW275" s="106">
        <v>0</v>
      </c>
      <c r="FX275" s="107" t="s">
        <v>563</v>
      </c>
      <c r="FY275" s="108"/>
      <c r="FZ275" s="127" t="s">
        <v>572</v>
      </c>
      <c r="GA275" s="121">
        <v>0</v>
      </c>
    </row>
    <row r="276" spans="1:183" ht="15.95" customHeight="1" x14ac:dyDescent="0.25">
      <c r="A276" s="1"/>
      <c r="B276" s="6" t="str">
        <f>IFERROR(INDEX('Ласт турнир'!$A$1:$A$96,MATCH($D276,'Ласт турнир'!$B$1:$B$96,0)),"")</f>
        <v/>
      </c>
      <c r="C276" s="1"/>
      <c r="D276" s="39" t="s">
        <v>189</v>
      </c>
      <c r="E276" s="40">
        <f>E275+1</f>
        <v>267</v>
      </c>
      <c r="F276" s="59" t="str">
        <f>IF(FQ276=0," ",IF(FQ276-E276=0," ",FQ276-E276))</f>
        <v xml:space="preserve"> </v>
      </c>
      <c r="G276" s="44"/>
      <c r="H276" s="54">
        <v>3</v>
      </c>
      <c r="I276" s="134"/>
      <c r="J276" s="139">
        <f>AB276+AP276+BB276+BN276+BR276+SUMPRODUCT(LARGE((T276,V276,X276,Z276,AD276,AF276,AH276,AJ276,AL276,AN276,AR276,AT276,AV276,AX276,AZ276,BD276,BF276,BH276,BJ276,BL276,BP276,BT276,BV276,BX276,BZ276,CB276,CD276,CF276,CH276,CJ276,CL276,CN276,CP276,CR276,CT276,CV276,CX276,CZ276,DB276,DD276,DF276,DH276,DJ276,DL276,DN276,DP276,DR276,DT276,DV276,DX276,DZ276,EB276,ED276,EF276,EH276,EJ276,EL276,EN276,EP276,ER276,ET276,EV276,EX276,EZ276,FB276,FD276,FF276,FH276,FJ276,FL276,FN276,FP276),{1,2,3,4,5,6,7,8}))</f>
        <v>11</v>
      </c>
      <c r="K276" s="135">
        <f>J276-FV276</f>
        <v>0</v>
      </c>
      <c r="L276" s="140" t="str">
        <f>IF(SUMIF(S276:FP276,"&lt;0")&lt;&gt;0,SUMIF(S276:FP276,"&lt;0")*(-1)," ")</f>
        <v xml:space="preserve"> </v>
      </c>
      <c r="M276" s="141">
        <f>T276+V276+X276+Z276+AB276+AD276+AF276+AH276+AJ276+AL276+AN276+AP276+AR276+AT276+AV276+AX276+AZ276+BB276+BD276+BF276+BH276+BJ276+BL276+BN276+BP276+BR276+BT276+BV276+BX276+BZ276+CB276+CD276+CF276+CH276+CJ276+CL276+CN276+CP276+CR276+CT276+CV276+CX276+CZ276+DB276+DD276+DF276+DH276+DJ276+DL276+DN276+DP276+DR276+DT276+DV276+DX276+DZ276+EB276+ED276+EF276+EH276+EJ276+EL276+EN276+EP276+ER276+ET276+EV276+EX276+EZ276+FB276+FD276+FF276+FH276+FJ276+FL276+FN276+FP276</f>
        <v>11</v>
      </c>
      <c r="N276" s="135">
        <f>M276-FY276</f>
        <v>0</v>
      </c>
      <c r="O276" s="136">
        <f>ROUNDUP(COUNTIF(S276:FP276,"&gt; 0")/2,0)</f>
        <v>1</v>
      </c>
      <c r="P276" s="142">
        <f>IF(O276=0,"-",IF(O276-R276&gt;8,J276/(8+R276),J276/O276))</f>
        <v>11</v>
      </c>
      <c r="Q276" s="145">
        <f>IF(OR(M276=0,O276=0),"-",M276/O276)</f>
        <v>11</v>
      </c>
      <c r="R276" s="150">
        <f>+IF(AA276="",0,1)+IF(AO276="",0,1)++IF(BA276="",0,1)+IF(BM276="",0,1)+IF(BQ276="",0,1)</f>
        <v>0</v>
      </c>
      <c r="S276" s="6" t="s">
        <v>572</v>
      </c>
      <c r="T276" s="28">
        <f>IFERROR(VLOOKUP(S276,'Начисление очков 2024'!$AA$4:$AB$69,2,FALSE),0)</f>
        <v>0</v>
      </c>
      <c r="U276" s="32" t="s">
        <v>572</v>
      </c>
      <c r="V276" s="31">
        <f>IFERROR(VLOOKUP(U276,'Начисление очков 2024'!$AA$4:$AB$69,2,FALSE),0)</f>
        <v>0</v>
      </c>
      <c r="W276" s="6" t="s">
        <v>572</v>
      </c>
      <c r="X276" s="28">
        <f>IFERROR(VLOOKUP(W276,'Начисление очков 2024'!$L$4:$M$69,2,FALSE),0)</f>
        <v>0</v>
      </c>
      <c r="Y276" s="32" t="s">
        <v>572</v>
      </c>
      <c r="Z276" s="31">
        <f>IFERROR(VLOOKUP(Y276,'Начисление очков 2024'!$AA$4:$AB$69,2,FALSE),0)</f>
        <v>0</v>
      </c>
      <c r="AA276" s="6" t="s">
        <v>572</v>
      </c>
      <c r="AB276" s="28">
        <f>ROUND(IFERROR(VLOOKUP(AA276,'Начисление очков 2024'!$L$4:$M$69,2,FALSE),0)/4,0)</f>
        <v>0</v>
      </c>
      <c r="AC276" s="32" t="s">
        <v>572</v>
      </c>
      <c r="AD276" s="31">
        <f>IFERROR(VLOOKUP(AC276,'Начисление очков 2024'!$AA$4:$AB$69,2,FALSE),0)</f>
        <v>0</v>
      </c>
      <c r="AE276" s="6" t="s">
        <v>572</v>
      </c>
      <c r="AF276" s="28">
        <f>IFERROR(VLOOKUP(AE276,'Начисление очков 2024'!$AA$4:$AB$69,2,FALSE),0)</f>
        <v>0</v>
      </c>
      <c r="AG276" s="32" t="s">
        <v>572</v>
      </c>
      <c r="AH276" s="31">
        <f>IFERROR(VLOOKUP(AG276,'Начисление очков 2024'!$Q$4:$R$69,2,FALSE),0)</f>
        <v>0</v>
      </c>
      <c r="AI276" s="6" t="s">
        <v>572</v>
      </c>
      <c r="AJ276" s="28">
        <f>IFERROR(VLOOKUP(AI276,'Начисление очков 2024'!$AA$4:$AB$69,2,FALSE),0)</f>
        <v>0</v>
      </c>
      <c r="AK276" s="32" t="s">
        <v>572</v>
      </c>
      <c r="AL276" s="31">
        <f>IFERROR(VLOOKUP(AK276,'Начисление очков 2024'!$AA$4:$AB$69,2,FALSE),0)</f>
        <v>0</v>
      </c>
      <c r="AM276" s="6" t="s">
        <v>572</v>
      </c>
      <c r="AN276" s="28">
        <f>IFERROR(VLOOKUP(AM276,'Начисление очков 2023'!$AF$4:$AG$69,2,FALSE),0)</f>
        <v>0</v>
      </c>
      <c r="AO276" s="32" t="s">
        <v>572</v>
      </c>
      <c r="AP276" s="31">
        <f>ROUND(IFERROR(VLOOKUP(AO276,'Начисление очков 2024'!$G$4:$H$69,2,FALSE),0)/4,0)</f>
        <v>0</v>
      </c>
      <c r="AQ276" s="6" t="s">
        <v>572</v>
      </c>
      <c r="AR276" s="28">
        <f>IFERROR(VLOOKUP(AQ276,'Начисление очков 2024'!$AA$4:$AB$69,2,FALSE),0)</f>
        <v>0</v>
      </c>
      <c r="AS276" s="32" t="s">
        <v>572</v>
      </c>
      <c r="AT276" s="31">
        <f>IFERROR(VLOOKUP(AS276,'Начисление очков 2024'!$G$4:$H$69,2,FALSE),0)</f>
        <v>0</v>
      </c>
      <c r="AU276" s="6" t="s">
        <v>572</v>
      </c>
      <c r="AV276" s="28">
        <f>IFERROR(VLOOKUP(AU276,'Начисление очков 2023'!$V$4:$W$69,2,FALSE),0)</f>
        <v>0</v>
      </c>
      <c r="AW276" s="32" t="s">
        <v>572</v>
      </c>
      <c r="AX276" s="31">
        <f>IFERROR(VLOOKUP(AW276,'Начисление очков 2024'!$Q$4:$R$69,2,FALSE),0)</f>
        <v>0</v>
      </c>
      <c r="AY276" s="6" t="s">
        <v>572</v>
      </c>
      <c r="AZ276" s="28">
        <f>IFERROR(VLOOKUP(AY276,'Начисление очков 2024'!$AA$4:$AB$69,2,FALSE),0)</f>
        <v>0</v>
      </c>
      <c r="BA276" s="32" t="s">
        <v>572</v>
      </c>
      <c r="BB276" s="31">
        <f>ROUND(IFERROR(VLOOKUP(BA276,'Начисление очков 2024'!$G$4:$H$69,2,FALSE),0)/4,0)</f>
        <v>0</v>
      </c>
      <c r="BC276" s="6" t="s">
        <v>572</v>
      </c>
      <c r="BD276" s="28">
        <f>IFERROR(VLOOKUP(BC276,'Начисление очков 2023'!$AA$4:$AB$69,2,FALSE),0)</f>
        <v>0</v>
      </c>
      <c r="BE276" s="32" t="s">
        <v>572</v>
      </c>
      <c r="BF276" s="31">
        <f>IFERROR(VLOOKUP(BE276,'Начисление очков 2024'!$G$4:$H$69,2,FALSE),0)</f>
        <v>0</v>
      </c>
      <c r="BG276" s="6" t="s">
        <v>572</v>
      </c>
      <c r="BH276" s="28">
        <f>IFERROR(VLOOKUP(BG276,'Начисление очков 2024'!$Q$4:$R$69,2,FALSE),0)</f>
        <v>0</v>
      </c>
      <c r="BI276" s="32" t="s">
        <v>572</v>
      </c>
      <c r="BJ276" s="31">
        <f>IFERROR(VLOOKUP(BI276,'Начисление очков 2024'!$AA$4:$AB$69,2,FALSE),0)</f>
        <v>0</v>
      </c>
      <c r="BK276" s="6" t="s">
        <v>572</v>
      </c>
      <c r="BL276" s="28">
        <f>IFERROR(VLOOKUP(BK276,'Начисление очков 2023'!$V$4:$W$69,2,FALSE),0)</f>
        <v>0</v>
      </c>
      <c r="BM276" s="32" t="s">
        <v>572</v>
      </c>
      <c r="BN276" s="31">
        <f>ROUND(IFERROR(VLOOKUP(BM276,'Начисление очков 2023'!$L$4:$M$69,2,FALSE),0)/4,0)</f>
        <v>0</v>
      </c>
      <c r="BO276" s="6" t="s">
        <v>572</v>
      </c>
      <c r="BP276" s="28">
        <f>IFERROR(VLOOKUP(BO276,'Начисление очков 2023'!$AA$4:$AB$69,2,FALSE),0)</f>
        <v>0</v>
      </c>
      <c r="BQ276" s="32" t="s">
        <v>572</v>
      </c>
      <c r="BR276" s="31">
        <f>ROUND(IFERROR(VLOOKUP(BQ276,'Начисление очков 2023'!$L$4:$M$69,2,FALSE),0)/4,0)</f>
        <v>0</v>
      </c>
      <c r="BS276" s="6" t="s">
        <v>572</v>
      </c>
      <c r="BT276" s="28">
        <f>IFERROR(VLOOKUP(BS276,'Начисление очков 2023'!$AA$4:$AB$69,2,FALSE),0)</f>
        <v>0</v>
      </c>
      <c r="BU276" s="32" t="s">
        <v>572</v>
      </c>
      <c r="BV276" s="31">
        <f>IFERROR(VLOOKUP(BU276,'Начисление очков 2023'!$L$4:$M$69,2,FALSE),0)</f>
        <v>0</v>
      </c>
      <c r="BW276" s="6" t="s">
        <v>572</v>
      </c>
      <c r="BX276" s="28">
        <f>IFERROR(VLOOKUP(BW276,'Начисление очков 2023'!$AA$4:$AB$69,2,FALSE),0)</f>
        <v>0</v>
      </c>
      <c r="BY276" s="32" t="s">
        <v>572</v>
      </c>
      <c r="BZ276" s="31">
        <f>IFERROR(VLOOKUP(BY276,'Начисление очков 2023'!$AF$4:$AG$69,2,FALSE),0)</f>
        <v>0</v>
      </c>
      <c r="CA276" s="6" t="s">
        <v>572</v>
      </c>
      <c r="CB276" s="28">
        <f>IFERROR(VLOOKUP(CA276,'Начисление очков 2023'!$V$4:$W$69,2,FALSE),0)</f>
        <v>0</v>
      </c>
      <c r="CC276" s="32" t="s">
        <v>572</v>
      </c>
      <c r="CD276" s="31">
        <f>IFERROR(VLOOKUP(CC276,'Начисление очков 2023'!$AA$4:$AB$69,2,FALSE),0)</f>
        <v>0</v>
      </c>
      <c r="CE276" s="47"/>
      <c r="CF276" s="46"/>
      <c r="CG276" s="32" t="s">
        <v>572</v>
      </c>
      <c r="CH276" s="31">
        <f>IFERROR(VLOOKUP(CG276,'Начисление очков 2023'!$AA$4:$AB$69,2,FALSE),0)</f>
        <v>0</v>
      </c>
      <c r="CI276" s="6" t="s">
        <v>572</v>
      </c>
      <c r="CJ276" s="28">
        <f>IFERROR(VLOOKUP(CI276,'Начисление очков 2023_1'!$B$4:$C$117,2,FALSE),0)</f>
        <v>0</v>
      </c>
      <c r="CK276" s="32" t="s">
        <v>572</v>
      </c>
      <c r="CL276" s="31">
        <f>IFERROR(VLOOKUP(CK276,'Начисление очков 2023'!$V$4:$W$69,2,FALSE),0)</f>
        <v>0</v>
      </c>
      <c r="CM276" s="6" t="s">
        <v>572</v>
      </c>
      <c r="CN276" s="28">
        <f>IFERROR(VLOOKUP(CM276,'Начисление очков 2023'!$AF$4:$AG$69,2,FALSE),0)</f>
        <v>0</v>
      </c>
      <c r="CO276" s="32" t="s">
        <v>572</v>
      </c>
      <c r="CP276" s="31">
        <f>IFERROR(VLOOKUP(CO276,'Начисление очков 2023'!$G$4:$H$69,2,FALSE),0)</f>
        <v>0</v>
      </c>
      <c r="CQ276" s="6" t="s">
        <v>572</v>
      </c>
      <c r="CR276" s="28">
        <f>IFERROR(VLOOKUP(CQ276,'Начисление очков 2023'!$AA$4:$AB$69,2,FALSE),0)</f>
        <v>0</v>
      </c>
      <c r="CS276" s="32" t="s">
        <v>572</v>
      </c>
      <c r="CT276" s="31">
        <f>IFERROR(VLOOKUP(CS276,'Начисление очков 2023'!$Q$4:$R$69,2,FALSE),0)</f>
        <v>0</v>
      </c>
      <c r="CU276" s="6" t="s">
        <v>572</v>
      </c>
      <c r="CV276" s="28">
        <f>IFERROR(VLOOKUP(CU276,'Начисление очков 2023'!$AF$4:$AG$69,2,FALSE),0)</f>
        <v>0</v>
      </c>
      <c r="CW276" s="32" t="s">
        <v>572</v>
      </c>
      <c r="CX276" s="31">
        <f>IFERROR(VLOOKUP(CW276,'Начисление очков 2023'!$AA$4:$AB$69,2,FALSE),0)</f>
        <v>0</v>
      </c>
      <c r="CY276" s="6" t="s">
        <v>572</v>
      </c>
      <c r="CZ276" s="28">
        <f>IFERROR(VLOOKUP(CY276,'Начисление очков 2023'!$AA$4:$AB$69,2,FALSE),0)</f>
        <v>0</v>
      </c>
      <c r="DA276" s="32" t="s">
        <v>572</v>
      </c>
      <c r="DB276" s="31">
        <f>IFERROR(VLOOKUP(DA276,'Начисление очков 2023'!$L$4:$M$69,2,FALSE),0)</f>
        <v>0</v>
      </c>
      <c r="DC276" s="6" t="s">
        <v>572</v>
      </c>
      <c r="DD276" s="28">
        <f>IFERROR(VLOOKUP(DC276,'Начисление очков 2023'!$L$4:$M$69,2,FALSE),0)</f>
        <v>0</v>
      </c>
      <c r="DE276" s="32" t="s">
        <v>572</v>
      </c>
      <c r="DF276" s="31">
        <f>IFERROR(VLOOKUP(DE276,'Начисление очков 2023'!$G$4:$H$69,2,FALSE),0)</f>
        <v>0</v>
      </c>
      <c r="DG276" s="6" t="s">
        <v>572</v>
      </c>
      <c r="DH276" s="28">
        <f>IFERROR(VLOOKUP(DG276,'Начисление очков 2023'!$AA$4:$AB$69,2,FALSE),0)</f>
        <v>0</v>
      </c>
      <c r="DI276" s="32" t="s">
        <v>572</v>
      </c>
      <c r="DJ276" s="31">
        <f>IFERROR(VLOOKUP(DI276,'Начисление очков 2023'!$AF$4:$AG$69,2,FALSE),0)</f>
        <v>0</v>
      </c>
      <c r="DK276" s="6" t="s">
        <v>572</v>
      </c>
      <c r="DL276" s="28">
        <f>IFERROR(VLOOKUP(DK276,'Начисление очков 2023'!$V$4:$W$69,2,FALSE),0)</f>
        <v>0</v>
      </c>
      <c r="DM276" s="32" t="s">
        <v>572</v>
      </c>
      <c r="DN276" s="31">
        <f>IFERROR(VLOOKUP(DM276,'Начисление очков 2023'!$Q$4:$R$69,2,FALSE),0)</f>
        <v>0</v>
      </c>
      <c r="DO276" s="6" t="s">
        <v>572</v>
      </c>
      <c r="DP276" s="28">
        <f>IFERROR(VLOOKUP(DO276,'Начисление очков 2023'!$AA$4:$AB$69,2,FALSE),0)</f>
        <v>0</v>
      </c>
      <c r="DQ276" s="32" t="s">
        <v>572</v>
      </c>
      <c r="DR276" s="31">
        <f>IFERROR(VLOOKUP(DQ276,'Начисление очков 2023'!$AA$4:$AB$69,2,FALSE),0)</f>
        <v>0</v>
      </c>
      <c r="DS276" s="6" t="s">
        <v>572</v>
      </c>
      <c r="DT276" s="28">
        <f>IFERROR(VLOOKUP(DS276,'Начисление очков 2023'!$AA$4:$AB$69,2,FALSE),0)</f>
        <v>0</v>
      </c>
      <c r="DU276" s="32" t="s">
        <v>572</v>
      </c>
      <c r="DV276" s="31">
        <f>IFERROR(VLOOKUP(DU276,'Начисление очков 2023'!$AF$4:$AG$69,2,FALSE),0)</f>
        <v>0</v>
      </c>
      <c r="DW276" s="6" t="s">
        <v>572</v>
      </c>
      <c r="DX276" s="28">
        <f>IFERROR(VLOOKUP(DW276,'Начисление очков 2023'!$AA$4:$AB$69,2,FALSE),0)</f>
        <v>0</v>
      </c>
      <c r="DY276" s="32" t="s">
        <v>572</v>
      </c>
      <c r="DZ276" s="31">
        <f>IFERROR(VLOOKUP(DY276,'Начисление очков 2023'!$B$4:$C$69,2,FALSE),0)</f>
        <v>0</v>
      </c>
      <c r="EA276" s="6" t="s">
        <v>572</v>
      </c>
      <c r="EB276" s="28">
        <f>IFERROR(VLOOKUP(EA276,'Начисление очков 2023'!$AA$4:$AB$69,2,FALSE),0)</f>
        <v>0</v>
      </c>
      <c r="EC276" s="32" t="s">
        <v>572</v>
      </c>
      <c r="ED276" s="31">
        <f>IFERROR(VLOOKUP(EC276,'Начисление очков 2023'!$V$4:$W$69,2,FALSE),0)</f>
        <v>0</v>
      </c>
      <c r="EE276" s="6" t="s">
        <v>572</v>
      </c>
      <c r="EF276" s="28">
        <f>IFERROR(VLOOKUP(EE276,'Начисление очков 2023'!$AA$4:$AB$69,2,FALSE),0)</f>
        <v>0</v>
      </c>
      <c r="EG276" s="32" t="s">
        <v>572</v>
      </c>
      <c r="EH276" s="31">
        <f>IFERROR(VLOOKUP(EG276,'Начисление очков 2023'!$AA$4:$AB$69,2,FALSE),0)</f>
        <v>0</v>
      </c>
      <c r="EI276" s="6" t="s">
        <v>572</v>
      </c>
      <c r="EJ276" s="28">
        <f>IFERROR(VLOOKUP(EI276,'Начисление очков 2023'!$G$4:$H$69,2,FALSE),0)</f>
        <v>0</v>
      </c>
      <c r="EK276" s="32" t="s">
        <v>572</v>
      </c>
      <c r="EL276" s="31">
        <f>IFERROR(VLOOKUP(EK276,'Начисление очков 2023'!$V$4:$W$69,2,FALSE),0)</f>
        <v>0</v>
      </c>
      <c r="EM276" s="6" t="s">
        <v>572</v>
      </c>
      <c r="EN276" s="28">
        <f>IFERROR(VLOOKUP(EM276,'Начисление очков 2023'!$B$4:$C$101,2,FALSE),0)</f>
        <v>0</v>
      </c>
      <c r="EO276" s="32" t="s">
        <v>572</v>
      </c>
      <c r="EP276" s="31">
        <f>IFERROR(VLOOKUP(EO276,'Начисление очков 2023'!$AA$4:$AB$69,2,FALSE),0)</f>
        <v>0</v>
      </c>
      <c r="EQ276" s="6">
        <v>4</v>
      </c>
      <c r="ER276" s="28">
        <f>IFERROR(VLOOKUP(EQ276,'Начисление очков 2023'!$AF$4:$AG$69,2,FALSE),0)</f>
        <v>11</v>
      </c>
      <c r="ES276" s="32" t="s">
        <v>572</v>
      </c>
      <c r="ET276" s="31">
        <f>IFERROR(VLOOKUP(ES276,'Начисление очков 2023'!$B$4:$C$101,2,FALSE),0)</f>
        <v>0</v>
      </c>
      <c r="EU276" s="6" t="s">
        <v>572</v>
      </c>
      <c r="EV276" s="28">
        <f>IFERROR(VLOOKUP(EU276,'Начисление очков 2023'!$G$4:$H$69,2,FALSE),0)</f>
        <v>0</v>
      </c>
      <c r="EW276" s="32" t="s">
        <v>572</v>
      </c>
      <c r="EX276" s="31">
        <f>IFERROR(VLOOKUP(EW276,'Начисление очков 2023'!$AA$4:$AB$69,2,FALSE),0)</f>
        <v>0</v>
      </c>
      <c r="EY276" s="6"/>
      <c r="EZ276" s="28">
        <f>IFERROR(VLOOKUP(EY276,'Начисление очков 2023'!$AA$4:$AB$69,2,FALSE),0)</f>
        <v>0</v>
      </c>
      <c r="FA276" s="32" t="s">
        <v>572</v>
      </c>
      <c r="FB276" s="31">
        <f>IFERROR(VLOOKUP(FA276,'Начисление очков 2023'!$L$4:$M$69,2,FALSE),0)</f>
        <v>0</v>
      </c>
      <c r="FC276" s="6" t="s">
        <v>572</v>
      </c>
      <c r="FD276" s="28">
        <f>IFERROR(VLOOKUP(FC276,'Начисление очков 2023'!$AF$4:$AG$69,2,FALSE),0)</f>
        <v>0</v>
      </c>
      <c r="FE276" s="32" t="s">
        <v>572</v>
      </c>
      <c r="FF276" s="31">
        <f>IFERROR(VLOOKUP(FE276,'Начисление очков 2023'!$AA$4:$AB$69,2,FALSE),0)</f>
        <v>0</v>
      </c>
      <c r="FG276" s="6" t="s">
        <v>572</v>
      </c>
      <c r="FH276" s="28">
        <f>IFERROR(VLOOKUP(FG276,'Начисление очков 2023'!$G$4:$H$69,2,FALSE),0)</f>
        <v>0</v>
      </c>
      <c r="FI276" s="32" t="s">
        <v>572</v>
      </c>
      <c r="FJ276" s="31">
        <f>IFERROR(VLOOKUP(FI276,'Начисление очков 2023'!$AA$4:$AB$69,2,FALSE),0)</f>
        <v>0</v>
      </c>
      <c r="FK276" s="6" t="s">
        <v>572</v>
      </c>
      <c r="FL276" s="28">
        <f>IFERROR(VLOOKUP(FK276,'Начисление очков 2023'!$AA$4:$AB$69,2,FALSE),0)</f>
        <v>0</v>
      </c>
      <c r="FM276" s="32" t="s">
        <v>572</v>
      </c>
      <c r="FN276" s="31">
        <f>IFERROR(VLOOKUP(FM276,'Начисление очков 2023'!$AA$4:$AB$69,2,FALSE),0)</f>
        <v>0</v>
      </c>
      <c r="FO276" s="6" t="s">
        <v>572</v>
      </c>
      <c r="FP276" s="28">
        <f>IFERROR(VLOOKUP(FO276,'Начисление очков 2023'!$AF$4:$AG$69,2,FALSE),0)</f>
        <v>0</v>
      </c>
      <c r="FQ276" s="109">
        <v>267</v>
      </c>
      <c r="FR276" s="110">
        <v>1</v>
      </c>
      <c r="FS276" s="110"/>
      <c r="FT276" s="109">
        <v>3</v>
      </c>
      <c r="FU276" s="111"/>
      <c r="FV276" s="108">
        <v>11</v>
      </c>
      <c r="FW276" s="106">
        <v>0</v>
      </c>
      <c r="FX276" s="107" t="s">
        <v>563</v>
      </c>
      <c r="FY276" s="108">
        <v>11</v>
      </c>
      <c r="FZ276" s="127" t="s">
        <v>572</v>
      </c>
      <c r="GA276" s="121">
        <f>IFERROR(VLOOKUP(FZ276,'Начисление очков 2023'!$AA$4:$AB$69,2,FALSE),0)</f>
        <v>0</v>
      </c>
    </row>
    <row r="277" spans="1:183" ht="15.95" customHeight="1" x14ac:dyDescent="0.25">
      <c r="A277" s="1"/>
      <c r="B277" s="6" t="str">
        <f>IFERROR(INDEX('Ласт турнир'!$A$1:$A$96,MATCH($D277,'Ласт турнир'!$B$1:$B$96,0)),"")</f>
        <v/>
      </c>
      <c r="C277" s="1"/>
      <c r="D277" s="39" t="s">
        <v>521</v>
      </c>
      <c r="E277" s="40">
        <f>E276+1</f>
        <v>268</v>
      </c>
      <c r="F277" s="59" t="str">
        <f>IF(FQ277=0," ",IF(FQ277-E277=0," ",FQ277-E277))</f>
        <v xml:space="preserve"> </v>
      </c>
      <c r="G277" s="44"/>
      <c r="H277" s="54">
        <v>3</v>
      </c>
      <c r="I277" s="134"/>
      <c r="J277" s="139">
        <f>AB277+AP277+BB277+BN277+BR277+SUMPRODUCT(LARGE((T277,V277,X277,Z277,AD277,AF277,AH277,AJ277,AL277,AN277,AR277,AT277,AV277,AX277,AZ277,BD277,BF277,BH277,BJ277,BL277,BP277,BT277,BV277,BX277,BZ277,CB277,CD277,CF277,CH277,CJ277,CL277,CN277,CP277,CR277,CT277,CV277,CX277,CZ277,DB277,DD277,DF277,DH277,DJ277,DL277,DN277,DP277,DR277,DT277,DV277,DX277,DZ277,EB277,ED277,EF277,EH277,EJ277,EL277,EN277,EP277,ER277,ET277,EV277,EX277,EZ277,FB277,FD277,FF277,FH277,FJ277,FL277,FN277,FP277),{1,2,3,4,5,6,7,8}))</f>
        <v>11</v>
      </c>
      <c r="K277" s="135">
        <f>J277-FV277</f>
        <v>0</v>
      </c>
      <c r="L277" s="140" t="str">
        <f>IF(SUMIF(S277:FP277,"&lt;0")&lt;&gt;0,SUMIF(S277:FP277,"&lt;0")*(-1)," ")</f>
        <v xml:space="preserve"> </v>
      </c>
      <c r="M277" s="141">
        <f>T277+V277+X277+Z277+AB277+AD277+AF277+AH277+AJ277+AL277+AN277+AP277+AR277+AT277+AV277+AX277+AZ277+BB277+BD277+BF277+BH277+BJ277+BL277+BN277+BP277+BR277+BT277+BV277+BX277+BZ277+CB277+CD277+CF277+CH277+CJ277+CL277+CN277+CP277+CR277+CT277+CV277+CX277+CZ277+DB277+DD277+DF277+DH277+DJ277+DL277+DN277+DP277+DR277+DT277+DV277+DX277+DZ277+EB277+ED277+EF277+EH277+EJ277+EL277+EN277+EP277+ER277+ET277+EV277+EX277+EZ277+FB277+FD277+FF277+FH277+FJ277+FL277+FN277+FP277</f>
        <v>11</v>
      </c>
      <c r="N277" s="135">
        <f>M277-FY277</f>
        <v>0</v>
      </c>
      <c r="O277" s="136">
        <f>ROUNDUP(COUNTIF(S277:FP277,"&gt; 0")/2,0)</f>
        <v>3</v>
      </c>
      <c r="P277" s="142">
        <f>IF(O277=0,"-",IF(O277-R277&gt;8,J277/(8+R277),J277/O277))</f>
        <v>3.6666666666666665</v>
      </c>
      <c r="Q277" s="145">
        <f>IF(OR(M277=0,O277=0),"-",M277/O277)</f>
        <v>3.6666666666666665</v>
      </c>
      <c r="R277" s="150">
        <f>+IF(AA277="",0,1)+IF(AO277="",0,1)++IF(BA277="",0,1)+IF(BM277="",0,1)+IF(BQ277="",0,1)</f>
        <v>0</v>
      </c>
      <c r="S277" s="6" t="s">
        <v>572</v>
      </c>
      <c r="T277" s="28">
        <f>IFERROR(VLOOKUP(S277,'Начисление очков 2024'!$AA$4:$AB$69,2,FALSE),0)</f>
        <v>0</v>
      </c>
      <c r="U277" s="32" t="s">
        <v>572</v>
      </c>
      <c r="V277" s="31">
        <f>IFERROR(VLOOKUP(U277,'Начисление очков 2024'!$AA$4:$AB$69,2,FALSE),0)</f>
        <v>0</v>
      </c>
      <c r="W277" s="6" t="s">
        <v>572</v>
      </c>
      <c r="X277" s="28">
        <f>IFERROR(VLOOKUP(W277,'Начисление очков 2024'!$L$4:$M$69,2,FALSE),0)</f>
        <v>0</v>
      </c>
      <c r="Y277" s="32" t="s">
        <v>572</v>
      </c>
      <c r="Z277" s="31">
        <f>IFERROR(VLOOKUP(Y277,'Начисление очков 2024'!$AA$4:$AB$69,2,FALSE),0)</f>
        <v>0</v>
      </c>
      <c r="AA277" s="6" t="s">
        <v>572</v>
      </c>
      <c r="AB277" s="28">
        <f>ROUND(IFERROR(VLOOKUP(AA277,'Начисление очков 2024'!$L$4:$M$69,2,FALSE),0)/4,0)</f>
        <v>0</v>
      </c>
      <c r="AC277" s="32" t="s">
        <v>572</v>
      </c>
      <c r="AD277" s="31">
        <f>IFERROR(VLOOKUP(AC277,'Начисление очков 2024'!$AA$4:$AB$69,2,FALSE),0)</f>
        <v>0</v>
      </c>
      <c r="AE277" s="6" t="s">
        <v>572</v>
      </c>
      <c r="AF277" s="28">
        <f>IFERROR(VLOOKUP(AE277,'Начисление очков 2024'!$AA$4:$AB$69,2,FALSE),0)</f>
        <v>0</v>
      </c>
      <c r="AG277" s="32" t="s">
        <v>572</v>
      </c>
      <c r="AH277" s="31">
        <f>IFERROR(VLOOKUP(AG277,'Начисление очков 2024'!$Q$4:$R$69,2,FALSE),0)</f>
        <v>0</v>
      </c>
      <c r="AI277" s="6" t="s">
        <v>572</v>
      </c>
      <c r="AJ277" s="28">
        <f>IFERROR(VLOOKUP(AI277,'Начисление очков 2024'!$AA$4:$AB$69,2,FALSE),0)</f>
        <v>0</v>
      </c>
      <c r="AK277" s="32" t="s">
        <v>572</v>
      </c>
      <c r="AL277" s="31">
        <f>IFERROR(VLOOKUP(AK277,'Начисление очков 2024'!$AA$4:$AB$69,2,FALSE),0)</f>
        <v>0</v>
      </c>
      <c r="AM277" s="6" t="s">
        <v>572</v>
      </c>
      <c r="AN277" s="28">
        <f>IFERROR(VLOOKUP(AM277,'Начисление очков 2023'!$AF$4:$AG$69,2,FALSE),0)</f>
        <v>0</v>
      </c>
      <c r="AO277" s="32" t="s">
        <v>572</v>
      </c>
      <c r="AP277" s="31">
        <f>ROUND(IFERROR(VLOOKUP(AO277,'Начисление очков 2024'!$G$4:$H$69,2,FALSE),0)/4,0)</f>
        <v>0</v>
      </c>
      <c r="AQ277" s="6" t="s">
        <v>572</v>
      </c>
      <c r="AR277" s="28">
        <f>IFERROR(VLOOKUP(AQ277,'Начисление очков 2024'!$AA$4:$AB$69,2,FALSE),0)</f>
        <v>0</v>
      </c>
      <c r="AS277" s="32" t="s">
        <v>572</v>
      </c>
      <c r="AT277" s="31">
        <f>IFERROR(VLOOKUP(AS277,'Начисление очков 2024'!$G$4:$H$69,2,FALSE),0)</f>
        <v>0</v>
      </c>
      <c r="AU277" s="6" t="s">
        <v>572</v>
      </c>
      <c r="AV277" s="28">
        <f>IFERROR(VLOOKUP(AU277,'Начисление очков 2023'!$V$4:$W$69,2,FALSE),0)</f>
        <v>0</v>
      </c>
      <c r="AW277" s="32" t="s">
        <v>572</v>
      </c>
      <c r="AX277" s="31">
        <f>IFERROR(VLOOKUP(AW277,'Начисление очков 2024'!$Q$4:$R$69,2,FALSE),0)</f>
        <v>0</v>
      </c>
      <c r="AY277" s="6" t="s">
        <v>572</v>
      </c>
      <c r="AZ277" s="28">
        <f>IFERROR(VLOOKUP(AY277,'Начисление очков 2024'!$AA$4:$AB$69,2,FALSE),0)</f>
        <v>0</v>
      </c>
      <c r="BA277" s="32" t="s">
        <v>572</v>
      </c>
      <c r="BB277" s="31">
        <f>ROUND(IFERROR(VLOOKUP(BA277,'Начисление очков 2024'!$G$4:$H$69,2,FALSE),0)/4,0)</f>
        <v>0</v>
      </c>
      <c r="BC277" s="6" t="s">
        <v>572</v>
      </c>
      <c r="BD277" s="28">
        <f>IFERROR(VLOOKUP(BC277,'Начисление очков 2023'!$AA$4:$AB$69,2,FALSE),0)</f>
        <v>0</v>
      </c>
      <c r="BE277" s="32" t="s">
        <v>572</v>
      </c>
      <c r="BF277" s="31">
        <f>IFERROR(VLOOKUP(BE277,'Начисление очков 2024'!$G$4:$H$69,2,FALSE),0)</f>
        <v>0</v>
      </c>
      <c r="BG277" s="6" t="s">
        <v>572</v>
      </c>
      <c r="BH277" s="28">
        <f>IFERROR(VLOOKUP(BG277,'Начисление очков 2024'!$Q$4:$R$69,2,FALSE),0)</f>
        <v>0</v>
      </c>
      <c r="BI277" s="32" t="s">
        <v>572</v>
      </c>
      <c r="BJ277" s="31">
        <f>IFERROR(VLOOKUP(BI277,'Начисление очков 2024'!$AA$4:$AB$69,2,FALSE),0)</f>
        <v>0</v>
      </c>
      <c r="BK277" s="6" t="s">
        <v>572</v>
      </c>
      <c r="BL277" s="28">
        <f>IFERROR(VLOOKUP(BK277,'Начисление очков 2023'!$V$4:$W$69,2,FALSE),0)</f>
        <v>0</v>
      </c>
      <c r="BM277" s="32" t="s">
        <v>572</v>
      </c>
      <c r="BN277" s="31">
        <f>ROUND(IFERROR(VLOOKUP(BM277,'Начисление очков 2023'!$L$4:$M$69,2,FALSE),0)/4,0)</f>
        <v>0</v>
      </c>
      <c r="BO277" s="6" t="s">
        <v>572</v>
      </c>
      <c r="BP277" s="28">
        <f>IFERROR(VLOOKUP(BO277,'Начисление очков 2023'!$AA$4:$AB$69,2,FALSE),0)</f>
        <v>0</v>
      </c>
      <c r="BQ277" s="32" t="s">
        <v>572</v>
      </c>
      <c r="BR277" s="31">
        <f>ROUND(IFERROR(VLOOKUP(BQ277,'Начисление очков 2023'!$L$4:$M$69,2,FALSE),0)/4,0)</f>
        <v>0</v>
      </c>
      <c r="BS277" s="6" t="s">
        <v>572</v>
      </c>
      <c r="BT277" s="28">
        <f>IFERROR(VLOOKUP(BS277,'Начисление очков 2023'!$AA$4:$AB$69,2,FALSE),0)</f>
        <v>0</v>
      </c>
      <c r="BU277" s="32" t="s">
        <v>572</v>
      </c>
      <c r="BV277" s="31">
        <f>IFERROR(VLOOKUP(BU277,'Начисление очков 2023'!$L$4:$M$69,2,FALSE),0)</f>
        <v>0</v>
      </c>
      <c r="BW277" s="6" t="s">
        <v>572</v>
      </c>
      <c r="BX277" s="28">
        <f>IFERROR(VLOOKUP(BW277,'Начисление очков 2023'!$AA$4:$AB$69,2,FALSE),0)</f>
        <v>0</v>
      </c>
      <c r="BY277" s="32" t="s">
        <v>572</v>
      </c>
      <c r="BZ277" s="31">
        <f>IFERROR(VLOOKUP(BY277,'Начисление очков 2023'!$AF$4:$AG$69,2,FALSE),0)</f>
        <v>0</v>
      </c>
      <c r="CA277" s="6" t="s">
        <v>572</v>
      </c>
      <c r="CB277" s="28">
        <f>IFERROR(VLOOKUP(CA277,'Начисление очков 2023'!$V$4:$W$69,2,FALSE),0)</f>
        <v>0</v>
      </c>
      <c r="CC277" s="32" t="s">
        <v>572</v>
      </c>
      <c r="CD277" s="31">
        <f>IFERROR(VLOOKUP(CC277,'Начисление очков 2023'!$AA$4:$AB$69,2,FALSE),0)</f>
        <v>0</v>
      </c>
      <c r="CE277" s="47"/>
      <c r="CF277" s="46"/>
      <c r="CG277" s="32" t="s">
        <v>572</v>
      </c>
      <c r="CH277" s="31">
        <f>IFERROR(VLOOKUP(CG277,'Начисление очков 2023'!$AA$4:$AB$69,2,FALSE),0)</f>
        <v>0</v>
      </c>
      <c r="CI277" s="6" t="s">
        <v>572</v>
      </c>
      <c r="CJ277" s="28">
        <f>IFERROR(VLOOKUP(CI277,'Начисление очков 2023_1'!$B$4:$C$117,2,FALSE),0)</f>
        <v>0</v>
      </c>
      <c r="CK277" s="32" t="s">
        <v>572</v>
      </c>
      <c r="CL277" s="31">
        <f>IFERROR(VLOOKUP(CK277,'Начисление очков 2023'!$V$4:$W$69,2,FALSE),0)</f>
        <v>0</v>
      </c>
      <c r="CM277" s="6" t="s">
        <v>572</v>
      </c>
      <c r="CN277" s="28">
        <f>IFERROR(VLOOKUP(CM277,'Начисление очков 2023'!$AF$4:$AG$69,2,FALSE),0)</f>
        <v>0</v>
      </c>
      <c r="CO277" s="32" t="s">
        <v>572</v>
      </c>
      <c r="CP277" s="31">
        <f>IFERROR(VLOOKUP(CO277,'Начисление очков 2023'!$G$4:$H$69,2,FALSE),0)</f>
        <v>0</v>
      </c>
      <c r="CQ277" s="6" t="s">
        <v>572</v>
      </c>
      <c r="CR277" s="28">
        <f>IFERROR(VLOOKUP(CQ277,'Начисление очков 2023'!$AA$4:$AB$69,2,FALSE),0)</f>
        <v>0</v>
      </c>
      <c r="CS277" s="32" t="s">
        <v>572</v>
      </c>
      <c r="CT277" s="31">
        <f>IFERROR(VLOOKUP(CS277,'Начисление очков 2023'!$Q$4:$R$69,2,FALSE),0)</f>
        <v>0</v>
      </c>
      <c r="CU277" s="6" t="s">
        <v>572</v>
      </c>
      <c r="CV277" s="28">
        <f>IFERROR(VLOOKUP(CU277,'Начисление очков 2023'!$AF$4:$AG$69,2,FALSE),0)</f>
        <v>0</v>
      </c>
      <c r="CW277" s="32" t="s">
        <v>572</v>
      </c>
      <c r="CX277" s="31">
        <f>IFERROR(VLOOKUP(CW277,'Начисление очков 2023'!$AA$4:$AB$69,2,FALSE),0)</f>
        <v>0</v>
      </c>
      <c r="CY277" s="6" t="s">
        <v>572</v>
      </c>
      <c r="CZ277" s="28">
        <f>IFERROR(VLOOKUP(CY277,'Начисление очков 2023'!$AA$4:$AB$69,2,FALSE),0)</f>
        <v>0</v>
      </c>
      <c r="DA277" s="32" t="s">
        <v>572</v>
      </c>
      <c r="DB277" s="31">
        <f>IFERROR(VLOOKUP(DA277,'Начисление очков 2023'!$L$4:$M$69,2,FALSE),0)</f>
        <v>0</v>
      </c>
      <c r="DC277" s="6" t="s">
        <v>572</v>
      </c>
      <c r="DD277" s="28">
        <f>IFERROR(VLOOKUP(DC277,'Начисление очков 2023'!$L$4:$M$69,2,FALSE),0)</f>
        <v>0</v>
      </c>
      <c r="DE277" s="32" t="s">
        <v>572</v>
      </c>
      <c r="DF277" s="31">
        <f>IFERROR(VLOOKUP(DE277,'Начисление очков 2023'!$G$4:$H$69,2,FALSE),0)</f>
        <v>0</v>
      </c>
      <c r="DG277" s="6" t="s">
        <v>572</v>
      </c>
      <c r="DH277" s="28">
        <f>IFERROR(VLOOKUP(DG277,'Начисление очков 2023'!$AA$4:$AB$69,2,FALSE),0)</f>
        <v>0</v>
      </c>
      <c r="DI277" s="32" t="s">
        <v>572</v>
      </c>
      <c r="DJ277" s="31">
        <f>IFERROR(VLOOKUP(DI277,'Начисление очков 2023'!$AF$4:$AG$69,2,FALSE),0)</f>
        <v>0</v>
      </c>
      <c r="DK277" s="6" t="s">
        <v>572</v>
      </c>
      <c r="DL277" s="28">
        <f>IFERROR(VLOOKUP(DK277,'Начисление очков 2023'!$V$4:$W$69,2,FALSE),0)</f>
        <v>0</v>
      </c>
      <c r="DM277" s="32" t="s">
        <v>572</v>
      </c>
      <c r="DN277" s="31">
        <f>IFERROR(VLOOKUP(DM277,'Начисление очков 2023'!$Q$4:$R$69,2,FALSE),0)</f>
        <v>0</v>
      </c>
      <c r="DO277" s="6" t="s">
        <v>572</v>
      </c>
      <c r="DP277" s="28">
        <f>IFERROR(VLOOKUP(DO277,'Начисление очков 2023'!$AA$4:$AB$69,2,FALSE),0)</f>
        <v>0</v>
      </c>
      <c r="DQ277" s="32" t="s">
        <v>572</v>
      </c>
      <c r="DR277" s="31">
        <f>IFERROR(VLOOKUP(DQ277,'Начисление очков 2023'!$AA$4:$AB$69,2,FALSE),0)</f>
        <v>0</v>
      </c>
      <c r="DS277" s="6" t="s">
        <v>572</v>
      </c>
      <c r="DT277" s="28">
        <f>IFERROR(VLOOKUP(DS277,'Начисление очков 2023'!$AA$4:$AB$69,2,FALSE),0)</f>
        <v>0</v>
      </c>
      <c r="DU277" s="32" t="s">
        <v>572</v>
      </c>
      <c r="DV277" s="31">
        <f>IFERROR(VLOOKUP(DU277,'Начисление очков 2023'!$AF$4:$AG$69,2,FALSE),0)</f>
        <v>0</v>
      </c>
      <c r="DW277" s="6" t="s">
        <v>572</v>
      </c>
      <c r="DX277" s="28">
        <f>IFERROR(VLOOKUP(DW277,'Начисление очков 2023'!$AA$4:$AB$69,2,FALSE),0)</f>
        <v>0</v>
      </c>
      <c r="DY277" s="32" t="s">
        <v>572</v>
      </c>
      <c r="DZ277" s="31">
        <f>IFERROR(VLOOKUP(DY277,'Начисление очков 2023'!$B$4:$C$69,2,FALSE),0)</f>
        <v>0</v>
      </c>
      <c r="EA277" s="6" t="s">
        <v>572</v>
      </c>
      <c r="EB277" s="28">
        <f>IFERROR(VLOOKUP(EA277,'Начисление очков 2023'!$AA$4:$AB$69,2,FALSE),0)</f>
        <v>0</v>
      </c>
      <c r="EC277" s="32" t="s">
        <v>572</v>
      </c>
      <c r="ED277" s="31">
        <f>IFERROR(VLOOKUP(EC277,'Начисление очков 2023'!$V$4:$W$69,2,FALSE),0)</f>
        <v>0</v>
      </c>
      <c r="EE277" s="6" t="s">
        <v>572</v>
      </c>
      <c r="EF277" s="28">
        <f>IFERROR(VLOOKUP(EE277,'Начисление очков 2023'!$AA$4:$AB$69,2,FALSE),0)</f>
        <v>0</v>
      </c>
      <c r="EG277" s="32" t="s">
        <v>572</v>
      </c>
      <c r="EH277" s="31">
        <f>IFERROR(VLOOKUP(EG277,'Начисление очков 2023'!$AA$4:$AB$69,2,FALSE),0)</f>
        <v>0</v>
      </c>
      <c r="EI277" s="6" t="s">
        <v>572</v>
      </c>
      <c r="EJ277" s="28">
        <f>IFERROR(VLOOKUP(EI277,'Начисление очков 2023'!$G$4:$H$69,2,FALSE),0)</f>
        <v>0</v>
      </c>
      <c r="EK277" s="32" t="s">
        <v>572</v>
      </c>
      <c r="EL277" s="31">
        <f>IFERROR(VLOOKUP(EK277,'Начисление очков 2023'!$V$4:$W$69,2,FALSE),0)</f>
        <v>0</v>
      </c>
      <c r="EM277" s="6" t="s">
        <v>572</v>
      </c>
      <c r="EN277" s="28">
        <f>IFERROR(VLOOKUP(EM277,'Начисление очков 2023'!$B$4:$C$101,2,FALSE),0)</f>
        <v>0</v>
      </c>
      <c r="EO277" s="32" t="s">
        <v>572</v>
      </c>
      <c r="EP277" s="31">
        <f>IFERROR(VLOOKUP(EO277,'Начисление очков 2023'!$AA$4:$AB$69,2,FALSE),0)</f>
        <v>0</v>
      </c>
      <c r="EQ277" s="6" t="s">
        <v>572</v>
      </c>
      <c r="ER277" s="28">
        <f>IFERROR(VLOOKUP(EQ277,'Начисление очков 2023'!$AF$4:$AG$69,2,FALSE),0)</f>
        <v>0</v>
      </c>
      <c r="ES277" s="32" t="s">
        <v>572</v>
      </c>
      <c r="ET277" s="31">
        <f>IFERROR(VLOOKUP(ES277,'Начисление очков 2023'!$B$4:$C$101,2,FALSE),0)</f>
        <v>0</v>
      </c>
      <c r="EU277" s="6" t="s">
        <v>572</v>
      </c>
      <c r="EV277" s="28">
        <f>IFERROR(VLOOKUP(EU277,'Начисление очков 2023'!$G$4:$H$69,2,FALSE),0)</f>
        <v>0</v>
      </c>
      <c r="EW277" s="32" t="s">
        <v>572</v>
      </c>
      <c r="EX277" s="31">
        <f>IFERROR(VLOOKUP(EW277,'Начисление очков 2023'!$AA$4:$AB$69,2,FALSE),0)</f>
        <v>0</v>
      </c>
      <c r="EY277" s="6" t="s">
        <v>572</v>
      </c>
      <c r="EZ277" s="28">
        <f>IFERROR(VLOOKUP(EY277,'Начисление очков 2023'!$AA$4:$AB$69,2,FALSE),0)</f>
        <v>0</v>
      </c>
      <c r="FA277" s="32" t="s">
        <v>572</v>
      </c>
      <c r="FB277" s="31">
        <f>IFERROR(VLOOKUP(FA277,'Начисление очков 2023'!$L$4:$M$69,2,FALSE),0)</f>
        <v>0</v>
      </c>
      <c r="FC277" s="6" t="s">
        <v>572</v>
      </c>
      <c r="FD277" s="28">
        <f>IFERROR(VLOOKUP(FC277,'Начисление очков 2023'!$AF$4:$AG$69,2,FALSE),0)</f>
        <v>0</v>
      </c>
      <c r="FE277" s="32">
        <v>17</v>
      </c>
      <c r="FF277" s="31">
        <f>IFERROR(VLOOKUP(FE277,'Начисление очков 2023'!$AA$4:$AB$69,2,FALSE),0)</f>
        <v>6</v>
      </c>
      <c r="FG277" s="6" t="s">
        <v>572</v>
      </c>
      <c r="FH277" s="28">
        <f>IFERROR(VLOOKUP(FG277,'Начисление очков 2023'!$G$4:$H$69,2,FALSE),0)</f>
        <v>0</v>
      </c>
      <c r="FI277" s="32">
        <v>24</v>
      </c>
      <c r="FJ277" s="31">
        <f>IFERROR(VLOOKUP(FI277,'Начисление очков 2023'!$AA$4:$AB$69,2,FALSE),0)</f>
        <v>3</v>
      </c>
      <c r="FK277" s="6">
        <v>32</v>
      </c>
      <c r="FL277" s="28">
        <f>IFERROR(VLOOKUP(FK277,'Начисление очков 2023'!$AA$4:$AB$69,2,FALSE),0)</f>
        <v>2</v>
      </c>
      <c r="FM277" s="32" t="s">
        <v>572</v>
      </c>
      <c r="FN277" s="31">
        <f>IFERROR(VLOOKUP(FM277,'Начисление очков 2023'!$AA$4:$AB$69,2,FALSE),0)</f>
        <v>0</v>
      </c>
      <c r="FO277" s="6" t="s">
        <v>572</v>
      </c>
      <c r="FP277" s="28">
        <f>IFERROR(VLOOKUP(FO277,'Начисление очков 2023'!$AF$4:$AG$69,2,FALSE),0)</f>
        <v>0</v>
      </c>
      <c r="FQ277" s="109">
        <v>268</v>
      </c>
      <c r="FR277" s="110">
        <v>-39</v>
      </c>
      <c r="FS277" s="110"/>
      <c r="FT277" s="109">
        <v>3</v>
      </c>
      <c r="FU277" s="111"/>
      <c r="FV277" s="108">
        <v>11</v>
      </c>
      <c r="FW277" s="106">
        <v>-10</v>
      </c>
      <c r="FX277" s="107" t="s">
        <v>563</v>
      </c>
      <c r="FY277" s="108">
        <v>11</v>
      </c>
      <c r="FZ277" s="127" t="s">
        <v>572</v>
      </c>
      <c r="GA277" s="121">
        <f>IFERROR(VLOOKUP(FZ277,'Начисление очков 2023'!$AA$4:$AB$69,2,FALSE),0)</f>
        <v>0</v>
      </c>
    </row>
    <row r="278" spans="1:183" ht="15.95" customHeight="1" x14ac:dyDescent="0.25">
      <c r="A278" s="1"/>
      <c r="B278" s="6" t="s">
        <v>572</v>
      </c>
      <c r="C278" s="1"/>
      <c r="D278" s="39" t="s">
        <v>542</v>
      </c>
      <c r="E278" s="40">
        <f>E277+1</f>
        <v>269</v>
      </c>
      <c r="F278" s="59" t="s">
        <v>563</v>
      </c>
      <c r="G278" s="44"/>
      <c r="H278" s="54">
        <v>3.5</v>
      </c>
      <c r="I278" s="134"/>
      <c r="J278" s="139">
        <f>AB278+AP278+BB278+BN278+BR278+SUMPRODUCT(LARGE((T278,V278,X278,Z278,AD278,AF278,AH278,AJ278,AL278,AN278,AR278,AT278,AV278,AX278,AZ278,BD278,BF278,BH278,BJ278,BL278,BP278,BT278,BV278,BX278,BZ278,CB278,CD278,CF278,CH278,CJ278,CL278,CN278,CP278,CR278,CT278,CV278,CX278,CZ278,DB278,DD278,DF278,DH278,DJ278,DL278,DN278,DP278,DR278,DT278,DV278,DX278,DZ278,EB278,ED278,EF278,EH278,EJ278,EL278,EN278,EP278,ER278,ET278,EV278,EX278,EZ278,FB278,FD278,FF278,FH278,FJ278,FL278,FN278,FP278),{1,2,3,4,5,6,7,8}))</f>
        <v>10</v>
      </c>
      <c r="K278" s="135">
        <f>J278-FV278</f>
        <v>0</v>
      </c>
      <c r="L278" s="140" t="str">
        <f>IF(SUMIF(S278:FP278,"&lt;0")&lt;&gt;0,SUMIF(S278:FP278,"&lt;0")*(-1)," ")</f>
        <v xml:space="preserve"> </v>
      </c>
      <c r="M278" s="141">
        <f>T278+V278+X278+Z278+AB278+AD278+AF278+AH278+AJ278+AL278+AN278+AP278+AR278+AT278+AV278+AX278+AZ278+BB278+BD278+BF278+BH278+BJ278+BL278+BN278+BP278+BR278+BT278+BV278+BX278+BZ278+CB278+CD278+CF278+CH278+CJ278+CL278+CN278+CP278+CR278+CT278+CV278+CX278+CZ278+DB278+DD278+DF278+DH278+DJ278+DL278+DN278+DP278+DR278+DT278+DV278+DX278+DZ278+EB278+ED278+EF278+EH278+EJ278+EL278+EN278+EP278+ER278+ET278+EV278+EX278+EZ278+FB278+FD278+FF278+FH278+FJ278+FL278+FN278+FP278</f>
        <v>10</v>
      </c>
      <c r="N278" s="135">
        <f>M278-FY278</f>
        <v>0</v>
      </c>
      <c r="O278" s="136">
        <f>ROUNDUP(COUNTIF(S278:FP278,"&gt; 0")/2,0)</f>
        <v>1</v>
      </c>
      <c r="P278" s="142" t="s">
        <v>355</v>
      </c>
      <c r="Q278" s="145" t="s">
        <v>355</v>
      </c>
      <c r="R278" s="150">
        <v>0</v>
      </c>
      <c r="S278" s="6" t="s">
        <v>572</v>
      </c>
      <c r="T278" s="28">
        <f>IFERROR(VLOOKUP(S278,'Начисление очков 2024'!$AA$4:$AB$69,2,FALSE),0)</f>
        <v>0</v>
      </c>
      <c r="U278" s="32" t="s">
        <v>572</v>
      </c>
      <c r="V278" s="31">
        <f>IFERROR(VLOOKUP(U278,'Начисление очков 2024'!$AA$4:$AB$69,2,FALSE),0)</f>
        <v>0</v>
      </c>
      <c r="W278" s="6" t="s">
        <v>572</v>
      </c>
      <c r="X278" s="28">
        <f>IFERROR(VLOOKUP(W278,'Начисление очков 2024'!$L$4:$M$69,2,FALSE),0)</f>
        <v>0</v>
      </c>
      <c r="Y278" s="32">
        <v>8</v>
      </c>
      <c r="Z278" s="31">
        <f>IFERROR(VLOOKUP(Y278,'Начисление очков 2024'!$AA$4:$AB$69,2,FALSE),0)</f>
        <v>10</v>
      </c>
      <c r="AA278" s="6" t="s">
        <v>572</v>
      </c>
      <c r="AB278" s="28">
        <f>ROUND(IFERROR(VLOOKUP(AA278,'Начисление очков 2024'!$L$4:$M$69,2,FALSE),0)/4,0)</f>
        <v>0</v>
      </c>
      <c r="AC278" s="32" t="s">
        <v>572</v>
      </c>
      <c r="AD278" s="31">
        <v>0</v>
      </c>
      <c r="AE278" s="6" t="s">
        <v>572</v>
      </c>
      <c r="AF278" s="28">
        <v>0</v>
      </c>
      <c r="AG278" s="32" t="s">
        <v>572</v>
      </c>
      <c r="AH278" s="31">
        <v>0</v>
      </c>
      <c r="AI278" s="6" t="s">
        <v>572</v>
      </c>
      <c r="AJ278" s="28">
        <v>0</v>
      </c>
      <c r="AK278" s="32" t="s">
        <v>572</v>
      </c>
      <c r="AL278" s="31">
        <v>0</v>
      </c>
      <c r="AM278" s="6" t="s">
        <v>572</v>
      </c>
      <c r="AN278" s="28">
        <v>0</v>
      </c>
      <c r="AO278" s="32" t="s">
        <v>572</v>
      </c>
      <c r="AP278" s="31">
        <v>0</v>
      </c>
      <c r="AQ278" s="6" t="s">
        <v>572</v>
      </c>
      <c r="AR278" s="28">
        <v>0</v>
      </c>
      <c r="AS278" s="32" t="s">
        <v>572</v>
      </c>
      <c r="AT278" s="31">
        <v>0</v>
      </c>
      <c r="AU278" s="6" t="s">
        <v>572</v>
      </c>
      <c r="AV278" s="28">
        <v>0</v>
      </c>
      <c r="AW278" s="32" t="s">
        <v>572</v>
      </c>
      <c r="AX278" s="31">
        <v>0</v>
      </c>
      <c r="AY278" s="6" t="s">
        <v>572</v>
      </c>
      <c r="AZ278" s="28">
        <v>0</v>
      </c>
      <c r="BA278" s="32" t="s">
        <v>572</v>
      </c>
      <c r="BB278" s="31">
        <v>0</v>
      </c>
      <c r="BC278" s="6" t="s">
        <v>572</v>
      </c>
      <c r="BD278" s="28">
        <v>0</v>
      </c>
      <c r="BE278" s="32" t="s">
        <v>572</v>
      </c>
      <c r="BF278" s="31">
        <v>0</v>
      </c>
      <c r="BG278" s="6" t="s">
        <v>572</v>
      </c>
      <c r="BH278" s="28">
        <v>0</v>
      </c>
      <c r="BI278" s="32" t="s">
        <v>572</v>
      </c>
      <c r="BJ278" s="31">
        <v>0</v>
      </c>
      <c r="BK278" s="6" t="s">
        <v>572</v>
      </c>
      <c r="BL278" s="28">
        <v>0</v>
      </c>
      <c r="BM278" s="32" t="s">
        <v>572</v>
      </c>
      <c r="BN278" s="31">
        <v>0</v>
      </c>
      <c r="BO278" s="6" t="s">
        <v>572</v>
      </c>
      <c r="BP278" s="28">
        <v>0</v>
      </c>
      <c r="BQ278" s="32" t="s">
        <v>572</v>
      </c>
      <c r="BR278" s="31">
        <v>0</v>
      </c>
      <c r="BS278" s="6" t="s">
        <v>572</v>
      </c>
      <c r="BT278" s="28">
        <v>0</v>
      </c>
      <c r="BU278" s="32" t="s">
        <v>572</v>
      </c>
      <c r="BV278" s="31">
        <v>0</v>
      </c>
      <c r="BW278" s="6" t="s">
        <v>572</v>
      </c>
      <c r="BX278" s="28">
        <v>0</v>
      </c>
      <c r="BY278" s="32" t="s">
        <v>572</v>
      </c>
      <c r="BZ278" s="31">
        <v>0</v>
      </c>
      <c r="CA278" s="6" t="s">
        <v>572</v>
      </c>
      <c r="CB278" s="28">
        <v>0</v>
      </c>
      <c r="CC278" s="32" t="s">
        <v>572</v>
      </c>
      <c r="CD278" s="31">
        <v>0</v>
      </c>
      <c r="CE278" s="47"/>
      <c r="CF278" s="46"/>
      <c r="CG278" s="32" t="s">
        <v>572</v>
      </c>
      <c r="CH278" s="31">
        <v>0</v>
      </c>
      <c r="CI278" s="6" t="s">
        <v>572</v>
      </c>
      <c r="CJ278" s="28">
        <v>0</v>
      </c>
      <c r="CK278" s="32" t="s">
        <v>572</v>
      </c>
      <c r="CL278" s="31">
        <v>0</v>
      </c>
      <c r="CM278" s="6" t="s">
        <v>572</v>
      </c>
      <c r="CN278" s="28">
        <v>0</v>
      </c>
      <c r="CO278" s="32" t="s">
        <v>572</v>
      </c>
      <c r="CP278" s="31">
        <v>0</v>
      </c>
      <c r="CQ278" s="6" t="s">
        <v>572</v>
      </c>
      <c r="CR278" s="28">
        <v>0</v>
      </c>
      <c r="CS278" s="32" t="s">
        <v>572</v>
      </c>
      <c r="CT278" s="31">
        <v>0</v>
      </c>
      <c r="CU278" s="6" t="s">
        <v>572</v>
      </c>
      <c r="CV278" s="28">
        <v>0</v>
      </c>
      <c r="CW278" s="32" t="s">
        <v>572</v>
      </c>
      <c r="CX278" s="31">
        <v>0</v>
      </c>
      <c r="CY278" s="6" t="s">
        <v>572</v>
      </c>
      <c r="CZ278" s="28">
        <v>0</v>
      </c>
      <c r="DA278" s="32" t="s">
        <v>572</v>
      </c>
      <c r="DB278" s="31">
        <v>0</v>
      </c>
      <c r="DC278" s="6" t="s">
        <v>572</v>
      </c>
      <c r="DD278" s="28">
        <v>0</v>
      </c>
      <c r="DE278" s="32" t="s">
        <v>572</v>
      </c>
      <c r="DF278" s="31">
        <v>0</v>
      </c>
      <c r="DG278" s="6" t="s">
        <v>572</v>
      </c>
      <c r="DH278" s="28">
        <v>0</v>
      </c>
      <c r="DI278" s="32" t="s">
        <v>572</v>
      </c>
      <c r="DJ278" s="31">
        <v>0</v>
      </c>
      <c r="DK278" s="6" t="s">
        <v>572</v>
      </c>
      <c r="DL278" s="28">
        <v>0</v>
      </c>
      <c r="DM278" s="32" t="s">
        <v>572</v>
      </c>
      <c r="DN278" s="31">
        <v>0</v>
      </c>
      <c r="DO278" s="6" t="s">
        <v>572</v>
      </c>
      <c r="DP278" s="28">
        <v>0</v>
      </c>
      <c r="DQ278" s="32" t="s">
        <v>572</v>
      </c>
      <c r="DR278" s="31">
        <v>0</v>
      </c>
      <c r="DS278" s="6" t="s">
        <v>572</v>
      </c>
      <c r="DT278" s="28">
        <v>0</v>
      </c>
      <c r="DU278" s="32" t="s">
        <v>572</v>
      </c>
      <c r="DV278" s="31">
        <v>0</v>
      </c>
      <c r="DW278" s="6" t="s">
        <v>572</v>
      </c>
      <c r="DX278" s="28">
        <v>0</v>
      </c>
      <c r="DY278" s="32" t="s">
        <v>572</v>
      </c>
      <c r="DZ278" s="31">
        <v>0</v>
      </c>
      <c r="EA278" s="6" t="s">
        <v>572</v>
      </c>
      <c r="EB278" s="28">
        <v>0</v>
      </c>
      <c r="EC278" s="32" t="s">
        <v>572</v>
      </c>
      <c r="ED278" s="31">
        <v>0</v>
      </c>
      <c r="EE278" s="6" t="s">
        <v>572</v>
      </c>
      <c r="EF278" s="28">
        <v>0</v>
      </c>
      <c r="EG278" s="32" t="s">
        <v>572</v>
      </c>
      <c r="EH278" s="31">
        <v>0</v>
      </c>
      <c r="EI278" s="6" t="s">
        <v>572</v>
      </c>
      <c r="EJ278" s="28">
        <v>0</v>
      </c>
      <c r="EK278" s="32" t="s">
        <v>572</v>
      </c>
      <c r="EL278" s="31">
        <v>0</v>
      </c>
      <c r="EM278" s="6" t="s">
        <v>572</v>
      </c>
      <c r="EN278" s="28">
        <v>0</v>
      </c>
      <c r="EO278" s="32" t="s">
        <v>572</v>
      </c>
      <c r="EP278" s="31">
        <v>0</v>
      </c>
      <c r="EQ278" s="6" t="s">
        <v>572</v>
      </c>
      <c r="ER278" s="28">
        <v>0</v>
      </c>
      <c r="ES278" s="32" t="s">
        <v>572</v>
      </c>
      <c r="ET278" s="31">
        <v>0</v>
      </c>
      <c r="EU278" s="6" t="s">
        <v>572</v>
      </c>
      <c r="EV278" s="28">
        <v>0</v>
      </c>
      <c r="EW278" s="32" t="s">
        <v>572</v>
      </c>
      <c r="EX278" s="31">
        <v>0</v>
      </c>
      <c r="EY278" s="6" t="s">
        <v>572</v>
      </c>
      <c r="EZ278" s="28">
        <v>0</v>
      </c>
      <c r="FA278" s="32" t="s">
        <v>572</v>
      </c>
      <c r="FB278" s="31">
        <v>0</v>
      </c>
      <c r="FC278" s="6" t="s">
        <v>572</v>
      </c>
      <c r="FD278" s="28">
        <v>0</v>
      </c>
      <c r="FE278" s="32" t="s">
        <v>572</v>
      </c>
      <c r="FF278" s="31">
        <v>0</v>
      </c>
      <c r="FG278" s="6" t="s">
        <v>572</v>
      </c>
      <c r="FH278" s="28">
        <v>0</v>
      </c>
      <c r="FI278" s="32" t="s">
        <v>572</v>
      </c>
      <c r="FJ278" s="31">
        <v>0</v>
      </c>
      <c r="FK278" s="6" t="s">
        <v>572</v>
      </c>
      <c r="FL278" s="28">
        <v>0</v>
      </c>
      <c r="FM278" s="32" t="s">
        <v>572</v>
      </c>
      <c r="FN278" s="31">
        <v>0</v>
      </c>
      <c r="FO278" s="6" t="s">
        <v>572</v>
      </c>
      <c r="FP278" s="28">
        <v>0</v>
      </c>
      <c r="FQ278" s="109">
        <v>269</v>
      </c>
      <c r="FR278" s="110" t="s">
        <v>563</v>
      </c>
      <c r="FS278" s="110"/>
      <c r="FT278" s="109">
        <v>3.5</v>
      </c>
      <c r="FU278" s="111"/>
      <c r="FV278" s="108">
        <v>10</v>
      </c>
      <c r="FW278" s="106">
        <v>0</v>
      </c>
      <c r="FX278" s="107" t="s">
        <v>563</v>
      </c>
      <c r="FY278" s="108">
        <v>10</v>
      </c>
      <c r="FZ278" s="127" t="s">
        <v>572</v>
      </c>
      <c r="GA278" s="121">
        <v>0</v>
      </c>
    </row>
    <row r="279" spans="1:183" ht="15.95" customHeight="1" x14ac:dyDescent="0.25">
      <c r="A279" s="1"/>
      <c r="B279" s="6" t="s">
        <v>572</v>
      </c>
      <c r="C279" s="1"/>
      <c r="D279" s="39" t="s">
        <v>823</v>
      </c>
      <c r="E279" s="40">
        <f>E278+1</f>
        <v>270</v>
      </c>
      <c r="F279" s="59" t="s">
        <v>563</v>
      </c>
      <c r="G279" s="44"/>
      <c r="H279" s="54">
        <v>3</v>
      </c>
      <c r="I279" s="134"/>
      <c r="J279" s="139">
        <f>AB279+AP279+BB279+BN279+BR279+SUMPRODUCT(LARGE((T279,V279,X279,Z279,AD279,AF279,AH279,AJ279,AL279,AN279,AR279,AT279,AV279,AX279,AZ279,BD279,BF279,BH279,BJ279,BL279,BP279,BT279,BV279,BX279,BZ279,CB279,CD279,CF279,CH279,CJ279,CL279,CN279,CP279,CR279,CT279,CV279,CX279,CZ279,DB279,DD279,DF279,DH279,DJ279,DL279,DN279,DP279,DR279,DT279,DV279,DX279,DZ279,EB279,ED279,EF279,EH279,EJ279,EL279,EN279,EP279,ER279,ET279,EV279,EX279,EZ279,FB279,FD279,FF279,FH279,FJ279,FL279,FN279,FP279),{1,2,3,4,5,6,7,8}))</f>
        <v>10</v>
      </c>
      <c r="K279" s="135">
        <f>J279-FV279</f>
        <v>10</v>
      </c>
      <c r="L279" s="140" t="str">
        <f>IF(SUMIF(S279:FP279,"&lt;0")&lt;&gt;0,SUMIF(S279:FP279,"&lt;0")*(-1)," ")</f>
        <v xml:space="preserve"> </v>
      </c>
      <c r="M279" s="141">
        <f>T279+V279+X279+Z279+AB279+AD279+AF279+AH279+AJ279+AL279+AN279+AP279+AR279+AT279+AV279+AX279+AZ279+BB279+BD279+BF279+BH279+BJ279+BL279+BN279+BP279+BR279+BT279+BV279+BX279+BZ279+CB279+CD279+CF279+CH279+CJ279+CL279+CN279+CP279+CR279+CT279+CV279+CX279+CZ279+DB279+DD279+DF279+DH279+DJ279+DL279+DN279+DP279+DR279+DT279+DV279+DX279+DZ279+EB279+ED279+EF279+EH279+EJ279+EL279+EN279+EP279+ER279+ET279+EV279+EX279+EZ279+FB279+FD279+FF279+FH279+FJ279+FL279+FN279+FP279</f>
        <v>10</v>
      </c>
      <c r="N279" s="135">
        <f>M279-FY279</f>
        <v>10</v>
      </c>
      <c r="O279" s="136">
        <f>ROUNDUP(COUNTIF(S279:FP279,"&gt; 0")/2,0)</f>
        <v>1</v>
      </c>
      <c r="P279" s="142" t="s">
        <v>355</v>
      </c>
      <c r="Q279" s="145" t="s">
        <v>355</v>
      </c>
      <c r="R279" s="150">
        <v>0</v>
      </c>
      <c r="S279" s="6">
        <v>9</v>
      </c>
      <c r="T279" s="28">
        <f>IFERROR(VLOOKUP(S279,'Начисление очков 2024'!$AA$4:$AB$69,2,FALSE),0)</f>
        <v>10</v>
      </c>
      <c r="U279" s="32" t="s">
        <v>572</v>
      </c>
      <c r="V279" s="31">
        <f>IFERROR(VLOOKUP(U279,'Начисление очков 2024'!$AA$4:$AB$69,2,FALSE),0)</f>
        <v>0</v>
      </c>
      <c r="W279" s="6" t="s">
        <v>572</v>
      </c>
      <c r="X279" s="28">
        <f>IFERROR(VLOOKUP(W279,'Начисление очков 2024'!$L$4:$M$69,2,FALSE),0)</f>
        <v>0</v>
      </c>
      <c r="Y279" s="32" t="s">
        <v>572</v>
      </c>
      <c r="Z279" s="31">
        <f>IFERROR(VLOOKUP(Y279,'Начисление очков 2024'!$AA$4:$AB$69,2,FALSE),0)</f>
        <v>0</v>
      </c>
      <c r="AA279" s="6" t="s">
        <v>572</v>
      </c>
      <c r="AB279" s="28">
        <f>ROUND(IFERROR(VLOOKUP(AA279,'Начисление очков 2024'!$L$4:$M$69,2,FALSE),0)/4,0)</f>
        <v>0</v>
      </c>
      <c r="AC279" s="32" t="s">
        <v>572</v>
      </c>
      <c r="AD279" s="31">
        <v>0</v>
      </c>
      <c r="AE279" s="6" t="s">
        <v>572</v>
      </c>
      <c r="AF279" s="28">
        <v>0</v>
      </c>
      <c r="AG279" s="32" t="s">
        <v>572</v>
      </c>
      <c r="AH279" s="31">
        <v>0</v>
      </c>
      <c r="AI279" s="6" t="s">
        <v>572</v>
      </c>
      <c r="AJ279" s="28">
        <v>0</v>
      </c>
      <c r="AK279" s="32" t="s">
        <v>572</v>
      </c>
      <c r="AL279" s="31">
        <v>0</v>
      </c>
      <c r="AM279" s="6" t="s">
        <v>572</v>
      </c>
      <c r="AN279" s="28">
        <v>0</v>
      </c>
      <c r="AO279" s="32" t="s">
        <v>572</v>
      </c>
      <c r="AP279" s="31">
        <v>0</v>
      </c>
      <c r="AQ279" s="6" t="s">
        <v>572</v>
      </c>
      <c r="AR279" s="28">
        <v>0</v>
      </c>
      <c r="AS279" s="32" t="s">
        <v>572</v>
      </c>
      <c r="AT279" s="31">
        <v>0</v>
      </c>
      <c r="AU279" s="6" t="s">
        <v>572</v>
      </c>
      <c r="AV279" s="28">
        <v>0</v>
      </c>
      <c r="AW279" s="32" t="s">
        <v>572</v>
      </c>
      <c r="AX279" s="31">
        <v>0</v>
      </c>
      <c r="AY279" s="6" t="s">
        <v>572</v>
      </c>
      <c r="AZ279" s="28">
        <v>0</v>
      </c>
      <c r="BA279" s="32" t="s">
        <v>572</v>
      </c>
      <c r="BB279" s="31">
        <v>0</v>
      </c>
      <c r="BC279" s="6" t="s">
        <v>572</v>
      </c>
      <c r="BD279" s="28">
        <v>0</v>
      </c>
      <c r="BE279" s="32" t="s">
        <v>572</v>
      </c>
      <c r="BF279" s="31">
        <v>0</v>
      </c>
      <c r="BG279" s="6" t="s">
        <v>572</v>
      </c>
      <c r="BH279" s="28">
        <v>0</v>
      </c>
      <c r="BI279" s="32" t="s">
        <v>572</v>
      </c>
      <c r="BJ279" s="31">
        <v>0</v>
      </c>
      <c r="BK279" s="6" t="s">
        <v>572</v>
      </c>
      <c r="BL279" s="28">
        <v>0</v>
      </c>
      <c r="BM279" s="32" t="s">
        <v>572</v>
      </c>
      <c r="BN279" s="31">
        <v>0</v>
      </c>
      <c r="BO279" s="6" t="s">
        <v>572</v>
      </c>
      <c r="BP279" s="28">
        <v>0</v>
      </c>
      <c r="BQ279" s="32" t="s">
        <v>572</v>
      </c>
      <c r="BR279" s="31">
        <v>0</v>
      </c>
      <c r="BS279" s="6" t="s">
        <v>572</v>
      </c>
      <c r="BT279" s="28">
        <v>0</v>
      </c>
      <c r="BU279" s="32" t="s">
        <v>572</v>
      </c>
      <c r="BV279" s="31">
        <v>0</v>
      </c>
      <c r="BW279" s="6" t="s">
        <v>572</v>
      </c>
      <c r="BX279" s="28">
        <v>0</v>
      </c>
      <c r="BY279" s="32" t="s">
        <v>572</v>
      </c>
      <c r="BZ279" s="31">
        <v>0</v>
      </c>
      <c r="CA279" s="6" t="s">
        <v>572</v>
      </c>
      <c r="CB279" s="28">
        <v>0</v>
      </c>
      <c r="CC279" s="32" t="s">
        <v>572</v>
      </c>
      <c r="CD279" s="31">
        <v>0</v>
      </c>
      <c r="CE279" s="47"/>
      <c r="CF279" s="46"/>
      <c r="CG279" s="32" t="s">
        <v>572</v>
      </c>
      <c r="CH279" s="31">
        <v>0</v>
      </c>
      <c r="CI279" s="6" t="s">
        <v>572</v>
      </c>
      <c r="CJ279" s="28">
        <v>0</v>
      </c>
      <c r="CK279" s="32" t="s">
        <v>572</v>
      </c>
      <c r="CL279" s="31">
        <v>0</v>
      </c>
      <c r="CM279" s="6" t="s">
        <v>572</v>
      </c>
      <c r="CN279" s="28">
        <v>0</v>
      </c>
      <c r="CO279" s="32" t="s">
        <v>572</v>
      </c>
      <c r="CP279" s="31">
        <v>0</v>
      </c>
      <c r="CQ279" s="6" t="s">
        <v>572</v>
      </c>
      <c r="CR279" s="28">
        <v>0</v>
      </c>
      <c r="CS279" s="32" t="s">
        <v>572</v>
      </c>
      <c r="CT279" s="31">
        <v>0</v>
      </c>
      <c r="CU279" s="6" t="s">
        <v>572</v>
      </c>
      <c r="CV279" s="28">
        <v>0</v>
      </c>
      <c r="CW279" s="32" t="s">
        <v>572</v>
      </c>
      <c r="CX279" s="31">
        <v>0</v>
      </c>
      <c r="CY279" s="6" t="s">
        <v>572</v>
      </c>
      <c r="CZ279" s="28">
        <v>0</v>
      </c>
      <c r="DA279" s="32" t="s">
        <v>572</v>
      </c>
      <c r="DB279" s="31">
        <v>0</v>
      </c>
      <c r="DC279" s="6" t="s">
        <v>572</v>
      </c>
      <c r="DD279" s="28">
        <v>0</v>
      </c>
      <c r="DE279" s="32" t="s">
        <v>572</v>
      </c>
      <c r="DF279" s="31">
        <v>0</v>
      </c>
      <c r="DG279" s="6" t="s">
        <v>572</v>
      </c>
      <c r="DH279" s="28">
        <v>0</v>
      </c>
      <c r="DI279" s="32" t="s">
        <v>572</v>
      </c>
      <c r="DJ279" s="31">
        <v>0</v>
      </c>
      <c r="DK279" s="6" t="s">
        <v>572</v>
      </c>
      <c r="DL279" s="28">
        <v>0</v>
      </c>
      <c r="DM279" s="32" t="s">
        <v>572</v>
      </c>
      <c r="DN279" s="31">
        <v>0</v>
      </c>
      <c r="DO279" s="6" t="s">
        <v>572</v>
      </c>
      <c r="DP279" s="28">
        <v>0</v>
      </c>
      <c r="DQ279" s="32" t="s">
        <v>572</v>
      </c>
      <c r="DR279" s="31">
        <v>0</v>
      </c>
      <c r="DS279" s="6" t="s">
        <v>572</v>
      </c>
      <c r="DT279" s="28">
        <v>0</v>
      </c>
      <c r="DU279" s="32" t="s">
        <v>572</v>
      </c>
      <c r="DV279" s="31">
        <v>0</v>
      </c>
      <c r="DW279" s="6" t="s">
        <v>572</v>
      </c>
      <c r="DX279" s="28">
        <v>0</v>
      </c>
      <c r="DY279" s="32" t="s">
        <v>572</v>
      </c>
      <c r="DZ279" s="31">
        <v>0</v>
      </c>
      <c r="EA279" s="6" t="s">
        <v>572</v>
      </c>
      <c r="EB279" s="28">
        <v>0</v>
      </c>
      <c r="EC279" s="32" t="s">
        <v>572</v>
      </c>
      <c r="ED279" s="31">
        <v>0</v>
      </c>
      <c r="EE279" s="6" t="s">
        <v>572</v>
      </c>
      <c r="EF279" s="28">
        <v>0</v>
      </c>
      <c r="EG279" s="32" t="s">
        <v>572</v>
      </c>
      <c r="EH279" s="31">
        <v>0</v>
      </c>
      <c r="EI279" s="6" t="s">
        <v>572</v>
      </c>
      <c r="EJ279" s="28">
        <v>0</v>
      </c>
      <c r="EK279" s="32" t="s">
        <v>572</v>
      </c>
      <c r="EL279" s="31">
        <v>0</v>
      </c>
      <c r="EM279" s="6" t="s">
        <v>572</v>
      </c>
      <c r="EN279" s="28">
        <v>0</v>
      </c>
      <c r="EO279" s="32" t="s">
        <v>572</v>
      </c>
      <c r="EP279" s="31">
        <v>0</v>
      </c>
      <c r="EQ279" s="6" t="s">
        <v>572</v>
      </c>
      <c r="ER279" s="28">
        <v>0</v>
      </c>
      <c r="ES279" s="32" t="s">
        <v>572</v>
      </c>
      <c r="ET279" s="31">
        <v>0</v>
      </c>
      <c r="EU279" s="6" t="s">
        <v>572</v>
      </c>
      <c r="EV279" s="28">
        <v>0</v>
      </c>
      <c r="EW279" s="32" t="s">
        <v>572</v>
      </c>
      <c r="EX279" s="31">
        <v>0</v>
      </c>
      <c r="EY279" s="6" t="s">
        <v>572</v>
      </c>
      <c r="EZ279" s="28">
        <v>0</v>
      </c>
      <c r="FA279" s="32" t="s">
        <v>572</v>
      </c>
      <c r="FB279" s="31">
        <v>0</v>
      </c>
      <c r="FC279" s="6" t="s">
        <v>572</v>
      </c>
      <c r="FD279" s="28">
        <v>0</v>
      </c>
      <c r="FE279" s="32" t="s">
        <v>572</v>
      </c>
      <c r="FF279" s="31">
        <v>0</v>
      </c>
      <c r="FG279" s="6" t="s">
        <v>572</v>
      </c>
      <c r="FH279" s="28">
        <v>0</v>
      </c>
      <c r="FI279" s="32" t="s">
        <v>572</v>
      </c>
      <c r="FJ279" s="31">
        <v>0</v>
      </c>
      <c r="FK279" s="6" t="s">
        <v>572</v>
      </c>
      <c r="FL279" s="28">
        <v>0</v>
      </c>
      <c r="FM279" s="32" t="s">
        <v>572</v>
      </c>
      <c r="FN279" s="31">
        <v>0</v>
      </c>
      <c r="FO279" s="6" t="s">
        <v>572</v>
      </c>
      <c r="FP279" s="28">
        <v>0</v>
      </c>
      <c r="FQ279" s="109"/>
      <c r="FR279" s="110">
        <v>2</v>
      </c>
      <c r="FS279" s="110"/>
      <c r="FT279" s="109">
        <v>3</v>
      </c>
      <c r="FU279" s="111"/>
      <c r="FV279" s="108"/>
      <c r="FW279" s="106">
        <v>0</v>
      </c>
      <c r="FX279" s="107" t="s">
        <v>563</v>
      </c>
      <c r="FY279" s="108"/>
      <c r="FZ279" s="127" t="s">
        <v>572</v>
      </c>
      <c r="GA279" s="121">
        <v>0</v>
      </c>
    </row>
    <row r="280" spans="1:183" ht="15.95" customHeight="1" x14ac:dyDescent="0.25">
      <c r="A280" s="1"/>
      <c r="B280" s="6" t="str">
        <f>IFERROR(INDEX('Ласт турнир'!$A$1:$A$96,MATCH($D280,'Ласт турнир'!$B$1:$B$96,0)),"")</f>
        <v/>
      </c>
      <c r="C280" s="1"/>
      <c r="D280" s="39" t="s">
        <v>395</v>
      </c>
      <c r="E280" s="40">
        <f>E279+1</f>
        <v>271</v>
      </c>
      <c r="F280" s="59">
        <f>IF(FQ280=0," ",IF(FQ280-E280=0," ",FQ280-E280))</f>
        <v>-16</v>
      </c>
      <c r="G280" s="44"/>
      <c r="H280" s="54">
        <v>3</v>
      </c>
      <c r="I280" s="134"/>
      <c r="J280" s="139">
        <f>AB280+AP280+BB280+BN280+BR280+SUMPRODUCT(LARGE((T280,V280,X280,Z280,AD280,AF280,AH280,AJ280,AL280,AN280,AR280,AT280,AV280,AX280,AZ280,BD280,BF280,BH280,BJ280,BL280,BP280,BT280,BV280,BX280,BZ280,CB280,CD280,CF280,CH280,CJ280,CL280,CN280,CP280,CR280,CT280,CV280,CX280,CZ280,DB280,DD280,DF280,DH280,DJ280,DL280,DN280,DP280,DR280,DT280,DV280,DX280,DZ280,EB280,ED280,EF280,EH280,EJ280,EL280,EN280,EP280,ER280,ET280,EV280,EX280,EZ280,FB280,FD280,FF280,FH280,FJ280,FL280,FN280,FP280),{1,2,3,4,5,6,7,8}))</f>
        <v>10</v>
      </c>
      <c r="K280" s="135">
        <f>J280-FV280</f>
        <v>-4</v>
      </c>
      <c r="L280" s="140" t="str">
        <f>IF(SUMIF(S280:FP280,"&lt;0")&lt;&gt;0,SUMIF(S280:FP280,"&lt;0")*(-1)," ")</f>
        <v xml:space="preserve"> </v>
      </c>
      <c r="M280" s="141">
        <f>T280+V280+X280+Z280+AB280+AD280+AF280+AH280+AJ280+AL280+AN280+AP280+AR280+AT280+AV280+AX280+AZ280+BB280+BD280+BF280+BH280+BJ280+BL280+BN280+BP280+BR280+BT280+BV280+BX280+BZ280+CB280+CD280+CF280+CH280+CJ280+CL280+CN280+CP280+CR280+CT280+CV280+CX280+CZ280+DB280+DD280+DF280+DH280+DJ280+DL280+DN280+DP280+DR280+DT280+DV280+DX280+DZ280+EB280+ED280+EF280+EH280+EJ280+EL280+EN280+EP280+ER280+ET280+EV280+EX280+EZ280+FB280+FD280+FF280+FH280+FJ280+FL280+FN280+FP280</f>
        <v>10</v>
      </c>
      <c r="N280" s="135">
        <f>M280-FY280</f>
        <v>-4</v>
      </c>
      <c r="O280" s="136">
        <f>ROUNDUP(COUNTIF(S280:FP280,"&gt; 0")/2,0)</f>
        <v>1</v>
      </c>
      <c r="P280" s="142">
        <f>IF(O280=0,"-",IF(O280-R280&gt;8,J280/(8+R280),J280/O280))</f>
        <v>10</v>
      </c>
      <c r="Q280" s="145">
        <f>IF(OR(M280=0,O280=0),"-",M280/O280)</f>
        <v>10</v>
      </c>
      <c r="R280" s="150">
        <f>+IF(AA280="",0,1)+IF(AO280="",0,1)++IF(BA280="",0,1)+IF(BM280="",0,1)+IF(BQ280="",0,1)</f>
        <v>0</v>
      </c>
      <c r="S280" s="6" t="s">
        <v>572</v>
      </c>
      <c r="T280" s="28">
        <f>IFERROR(VLOOKUP(S280,'Начисление очков 2024'!$AA$4:$AB$69,2,FALSE),0)</f>
        <v>0</v>
      </c>
      <c r="U280" s="32" t="s">
        <v>572</v>
      </c>
      <c r="V280" s="31">
        <f>IFERROR(VLOOKUP(U280,'Начисление очков 2024'!$AA$4:$AB$69,2,FALSE),0)</f>
        <v>0</v>
      </c>
      <c r="W280" s="6" t="s">
        <v>572</v>
      </c>
      <c r="X280" s="28">
        <f>IFERROR(VLOOKUP(W280,'Начисление очков 2024'!$L$4:$M$69,2,FALSE),0)</f>
        <v>0</v>
      </c>
      <c r="Y280" s="32" t="s">
        <v>572</v>
      </c>
      <c r="Z280" s="31">
        <f>IFERROR(VLOOKUP(Y280,'Начисление очков 2024'!$AA$4:$AB$69,2,FALSE),0)</f>
        <v>0</v>
      </c>
      <c r="AA280" s="6" t="s">
        <v>572</v>
      </c>
      <c r="AB280" s="28">
        <f>ROUND(IFERROR(VLOOKUP(AA280,'Начисление очков 2024'!$L$4:$M$69,2,FALSE),0)/4,0)</f>
        <v>0</v>
      </c>
      <c r="AC280" s="32" t="s">
        <v>572</v>
      </c>
      <c r="AD280" s="31">
        <f>IFERROR(VLOOKUP(AC280,'Начисление очков 2024'!$AA$4:$AB$69,2,FALSE),0)</f>
        <v>0</v>
      </c>
      <c r="AE280" s="6" t="s">
        <v>572</v>
      </c>
      <c r="AF280" s="28">
        <f>IFERROR(VLOOKUP(AE280,'Начисление очков 2024'!$AA$4:$AB$69,2,FALSE),0)</f>
        <v>0</v>
      </c>
      <c r="AG280" s="32" t="s">
        <v>572</v>
      </c>
      <c r="AH280" s="31">
        <f>IFERROR(VLOOKUP(AG280,'Начисление очков 2024'!$Q$4:$R$69,2,FALSE),0)</f>
        <v>0</v>
      </c>
      <c r="AI280" s="6" t="s">
        <v>572</v>
      </c>
      <c r="AJ280" s="28">
        <f>IFERROR(VLOOKUP(AI280,'Начисление очков 2024'!$AA$4:$AB$69,2,FALSE),0)</f>
        <v>0</v>
      </c>
      <c r="AK280" s="32" t="s">
        <v>572</v>
      </c>
      <c r="AL280" s="31">
        <f>IFERROR(VLOOKUP(AK280,'Начисление очков 2024'!$AA$4:$AB$69,2,FALSE),0)</f>
        <v>0</v>
      </c>
      <c r="AM280" s="6" t="s">
        <v>572</v>
      </c>
      <c r="AN280" s="28">
        <f>IFERROR(VLOOKUP(AM280,'Начисление очков 2023'!$AF$4:$AG$69,2,FALSE),0)</f>
        <v>0</v>
      </c>
      <c r="AO280" s="32" t="s">
        <v>572</v>
      </c>
      <c r="AP280" s="31">
        <f>ROUND(IFERROR(VLOOKUP(AO280,'Начисление очков 2024'!$G$4:$H$69,2,FALSE),0)/4,0)</f>
        <v>0</v>
      </c>
      <c r="AQ280" s="6" t="s">
        <v>572</v>
      </c>
      <c r="AR280" s="28">
        <f>IFERROR(VLOOKUP(AQ280,'Начисление очков 2024'!$AA$4:$AB$69,2,FALSE),0)</f>
        <v>0</v>
      </c>
      <c r="AS280" s="32" t="s">
        <v>572</v>
      </c>
      <c r="AT280" s="31">
        <f>IFERROR(VLOOKUP(AS280,'Начисление очков 2024'!$G$4:$H$69,2,FALSE),0)</f>
        <v>0</v>
      </c>
      <c r="AU280" s="6" t="s">
        <v>572</v>
      </c>
      <c r="AV280" s="28">
        <f>IFERROR(VLOOKUP(AU280,'Начисление очков 2023'!$V$4:$W$69,2,FALSE),0)</f>
        <v>0</v>
      </c>
      <c r="AW280" s="32" t="s">
        <v>572</v>
      </c>
      <c r="AX280" s="31">
        <f>IFERROR(VLOOKUP(AW280,'Начисление очков 2024'!$Q$4:$R$69,2,FALSE),0)</f>
        <v>0</v>
      </c>
      <c r="AY280" s="6" t="s">
        <v>572</v>
      </c>
      <c r="AZ280" s="28">
        <f>IFERROR(VLOOKUP(AY280,'Начисление очков 2024'!$AA$4:$AB$69,2,FALSE),0)</f>
        <v>0</v>
      </c>
      <c r="BA280" s="32" t="s">
        <v>572</v>
      </c>
      <c r="BB280" s="31">
        <f>ROUND(IFERROR(VLOOKUP(BA280,'Начисление очков 2024'!$G$4:$H$69,2,FALSE),0)/4,0)</f>
        <v>0</v>
      </c>
      <c r="BC280" s="6" t="s">
        <v>572</v>
      </c>
      <c r="BD280" s="28">
        <f>IFERROR(VLOOKUP(BC280,'Начисление очков 2023'!$AA$4:$AB$69,2,FALSE),0)</f>
        <v>0</v>
      </c>
      <c r="BE280" s="32" t="s">
        <v>572</v>
      </c>
      <c r="BF280" s="31">
        <f>IFERROR(VLOOKUP(BE280,'Начисление очков 2024'!$G$4:$H$69,2,FALSE),0)</f>
        <v>0</v>
      </c>
      <c r="BG280" s="6" t="s">
        <v>572</v>
      </c>
      <c r="BH280" s="28">
        <f>IFERROR(VLOOKUP(BG280,'Начисление очков 2024'!$Q$4:$R$69,2,FALSE),0)</f>
        <v>0</v>
      </c>
      <c r="BI280" s="32" t="s">
        <v>572</v>
      </c>
      <c r="BJ280" s="31">
        <f>IFERROR(VLOOKUP(BI280,'Начисление очков 2024'!$AA$4:$AB$69,2,FALSE),0)</f>
        <v>0</v>
      </c>
      <c r="BK280" s="6" t="s">
        <v>572</v>
      </c>
      <c r="BL280" s="28">
        <f>IFERROR(VLOOKUP(BK280,'Начисление очков 2023'!$V$4:$W$69,2,FALSE),0)</f>
        <v>0</v>
      </c>
      <c r="BM280" s="32" t="s">
        <v>572</v>
      </c>
      <c r="BN280" s="31">
        <f>ROUND(IFERROR(VLOOKUP(BM280,'Начисление очков 2023'!$L$4:$M$69,2,FALSE),0)/4,0)</f>
        <v>0</v>
      </c>
      <c r="BO280" s="6" t="s">
        <v>572</v>
      </c>
      <c r="BP280" s="28">
        <f>IFERROR(VLOOKUP(BO280,'Начисление очков 2023'!$AA$4:$AB$69,2,FALSE),0)</f>
        <v>0</v>
      </c>
      <c r="BQ280" s="32" t="s">
        <v>572</v>
      </c>
      <c r="BR280" s="31">
        <f>ROUND(IFERROR(VLOOKUP(BQ280,'Начисление очков 2023'!$L$4:$M$69,2,FALSE),0)/4,0)</f>
        <v>0</v>
      </c>
      <c r="BS280" s="6" t="s">
        <v>572</v>
      </c>
      <c r="BT280" s="28">
        <f>IFERROR(VLOOKUP(BS280,'Начисление очков 2023'!$AA$4:$AB$69,2,FALSE),0)</f>
        <v>0</v>
      </c>
      <c r="BU280" s="32">
        <v>32</v>
      </c>
      <c r="BV280" s="31">
        <f>IFERROR(VLOOKUP(BU280,'Начисление очков 2023'!$L$4:$M$69,2,FALSE),0)</f>
        <v>10</v>
      </c>
      <c r="BW280" s="6" t="s">
        <v>572</v>
      </c>
      <c r="BX280" s="28">
        <f>IFERROR(VLOOKUP(BW280,'Начисление очков 2023'!$AA$4:$AB$69,2,FALSE),0)</f>
        <v>0</v>
      </c>
      <c r="BY280" s="32" t="s">
        <v>572</v>
      </c>
      <c r="BZ280" s="31">
        <f>IFERROR(VLOOKUP(BY280,'Начисление очков 2023'!$AF$4:$AG$69,2,FALSE),0)</f>
        <v>0</v>
      </c>
      <c r="CA280" s="6" t="s">
        <v>572</v>
      </c>
      <c r="CB280" s="28">
        <f>IFERROR(VLOOKUP(CA280,'Начисление очков 2023'!$V$4:$W$69,2,FALSE),0)</f>
        <v>0</v>
      </c>
      <c r="CC280" s="32" t="s">
        <v>572</v>
      </c>
      <c r="CD280" s="31">
        <f>IFERROR(VLOOKUP(CC280,'Начисление очков 2023'!$AA$4:$AB$69,2,FALSE),0)</f>
        <v>0</v>
      </c>
      <c r="CE280" s="47"/>
      <c r="CF280" s="46"/>
      <c r="CG280" s="32" t="s">
        <v>572</v>
      </c>
      <c r="CH280" s="31">
        <f>IFERROR(VLOOKUP(CG280,'Начисление очков 2023'!$AA$4:$AB$69,2,FALSE),0)</f>
        <v>0</v>
      </c>
      <c r="CI280" s="6" t="s">
        <v>572</v>
      </c>
      <c r="CJ280" s="28">
        <f>IFERROR(VLOOKUP(CI280,'Начисление очков 2023_1'!$B$4:$C$117,2,FALSE),0)</f>
        <v>0</v>
      </c>
      <c r="CK280" s="32" t="s">
        <v>572</v>
      </c>
      <c r="CL280" s="31">
        <f>IFERROR(VLOOKUP(CK280,'Начисление очков 2023'!$V$4:$W$69,2,FALSE),0)</f>
        <v>0</v>
      </c>
      <c r="CM280" s="6" t="s">
        <v>572</v>
      </c>
      <c r="CN280" s="28">
        <f>IFERROR(VLOOKUP(CM280,'Начисление очков 2023'!$AF$4:$AG$69,2,FALSE),0)</f>
        <v>0</v>
      </c>
      <c r="CO280" s="32" t="s">
        <v>572</v>
      </c>
      <c r="CP280" s="31">
        <f>IFERROR(VLOOKUP(CO280,'Начисление очков 2023'!$G$4:$H$69,2,FALSE),0)</f>
        <v>0</v>
      </c>
      <c r="CQ280" s="6" t="s">
        <v>572</v>
      </c>
      <c r="CR280" s="28">
        <f>IFERROR(VLOOKUP(CQ280,'Начисление очков 2023'!$AA$4:$AB$69,2,FALSE),0)</f>
        <v>0</v>
      </c>
      <c r="CS280" s="32" t="s">
        <v>572</v>
      </c>
      <c r="CT280" s="31">
        <f>IFERROR(VLOOKUP(CS280,'Начисление очков 2023'!$Q$4:$R$69,2,FALSE),0)</f>
        <v>0</v>
      </c>
      <c r="CU280" s="6" t="s">
        <v>572</v>
      </c>
      <c r="CV280" s="28">
        <f>IFERROR(VLOOKUP(CU280,'Начисление очков 2023'!$AF$4:$AG$69,2,FALSE),0)</f>
        <v>0</v>
      </c>
      <c r="CW280" s="32" t="s">
        <v>572</v>
      </c>
      <c r="CX280" s="31">
        <f>IFERROR(VLOOKUP(CW280,'Начисление очков 2023'!$AA$4:$AB$69,2,FALSE),0)</f>
        <v>0</v>
      </c>
      <c r="CY280" s="6" t="s">
        <v>572</v>
      </c>
      <c r="CZ280" s="28">
        <f>IFERROR(VLOOKUP(CY280,'Начисление очков 2023'!$AA$4:$AB$69,2,FALSE),0)</f>
        <v>0</v>
      </c>
      <c r="DA280" s="32" t="s">
        <v>572</v>
      </c>
      <c r="DB280" s="31">
        <f>IFERROR(VLOOKUP(DA280,'Начисление очков 2023'!$L$4:$M$69,2,FALSE),0)</f>
        <v>0</v>
      </c>
      <c r="DC280" s="6" t="s">
        <v>572</v>
      </c>
      <c r="DD280" s="28">
        <f>IFERROR(VLOOKUP(DC280,'Начисление очков 2023'!$L$4:$M$69,2,FALSE),0)</f>
        <v>0</v>
      </c>
      <c r="DE280" s="32" t="s">
        <v>572</v>
      </c>
      <c r="DF280" s="31">
        <f>IFERROR(VLOOKUP(DE280,'Начисление очков 2023'!$G$4:$H$69,2,FALSE),0)</f>
        <v>0</v>
      </c>
      <c r="DG280" s="6" t="s">
        <v>572</v>
      </c>
      <c r="DH280" s="28">
        <f>IFERROR(VLOOKUP(DG280,'Начисление очков 2023'!$AA$4:$AB$69,2,FALSE),0)</f>
        <v>0</v>
      </c>
      <c r="DI280" s="32" t="s">
        <v>572</v>
      </c>
      <c r="DJ280" s="31">
        <f>IFERROR(VLOOKUP(DI280,'Начисление очков 2023'!$AF$4:$AG$69,2,FALSE),0)</f>
        <v>0</v>
      </c>
      <c r="DK280" s="6" t="s">
        <v>572</v>
      </c>
      <c r="DL280" s="28">
        <f>IFERROR(VLOOKUP(DK280,'Начисление очков 2023'!$V$4:$W$69,2,FALSE),0)</f>
        <v>0</v>
      </c>
      <c r="DM280" s="32" t="s">
        <v>572</v>
      </c>
      <c r="DN280" s="31">
        <f>IFERROR(VLOOKUP(DM280,'Начисление очков 2023'!$Q$4:$R$69,2,FALSE),0)</f>
        <v>0</v>
      </c>
      <c r="DO280" s="6" t="s">
        <v>572</v>
      </c>
      <c r="DP280" s="28">
        <f>IFERROR(VLOOKUP(DO280,'Начисление очков 2023'!$AA$4:$AB$69,2,FALSE),0)</f>
        <v>0</v>
      </c>
      <c r="DQ280" s="32" t="s">
        <v>572</v>
      </c>
      <c r="DR280" s="31">
        <f>IFERROR(VLOOKUP(DQ280,'Начисление очков 2023'!$AA$4:$AB$69,2,FALSE),0)</f>
        <v>0</v>
      </c>
      <c r="DS280" s="6" t="s">
        <v>572</v>
      </c>
      <c r="DT280" s="28">
        <f>IFERROR(VLOOKUP(DS280,'Начисление очков 2023'!$AA$4:$AB$69,2,FALSE),0)</f>
        <v>0</v>
      </c>
      <c r="DU280" s="32" t="s">
        <v>572</v>
      </c>
      <c r="DV280" s="31">
        <f>IFERROR(VLOOKUP(DU280,'Начисление очков 2023'!$AF$4:$AG$69,2,FALSE),0)</f>
        <v>0</v>
      </c>
      <c r="DW280" s="6" t="s">
        <v>572</v>
      </c>
      <c r="DX280" s="28">
        <f>IFERROR(VLOOKUP(DW280,'Начисление очков 2023'!$AA$4:$AB$69,2,FALSE),0)</f>
        <v>0</v>
      </c>
      <c r="DY280" s="32" t="s">
        <v>572</v>
      </c>
      <c r="DZ280" s="31">
        <f>IFERROR(VLOOKUP(DY280,'Начисление очков 2023'!$B$4:$C$69,2,FALSE),0)</f>
        <v>0</v>
      </c>
      <c r="EA280" s="6" t="s">
        <v>572</v>
      </c>
      <c r="EB280" s="28">
        <f>IFERROR(VLOOKUP(EA280,'Начисление очков 2023'!$AA$4:$AB$69,2,FALSE),0)</f>
        <v>0</v>
      </c>
      <c r="EC280" s="32" t="s">
        <v>572</v>
      </c>
      <c r="ED280" s="31">
        <f>IFERROR(VLOOKUP(EC280,'Начисление очков 2023'!$V$4:$W$69,2,FALSE),0)</f>
        <v>0</v>
      </c>
      <c r="EE280" s="6" t="s">
        <v>572</v>
      </c>
      <c r="EF280" s="28">
        <f>IFERROR(VLOOKUP(EE280,'Начисление очков 2023'!$AA$4:$AB$69,2,FALSE),0)</f>
        <v>0</v>
      </c>
      <c r="EG280" s="32" t="s">
        <v>572</v>
      </c>
      <c r="EH280" s="31">
        <f>IFERROR(VLOOKUP(EG280,'Начисление очков 2023'!$AA$4:$AB$69,2,FALSE),0)</f>
        <v>0</v>
      </c>
      <c r="EI280" s="6" t="s">
        <v>572</v>
      </c>
      <c r="EJ280" s="28">
        <f>IFERROR(VLOOKUP(EI280,'Начисление очков 2023'!$G$4:$H$69,2,FALSE),0)</f>
        <v>0</v>
      </c>
      <c r="EK280" s="32" t="s">
        <v>572</v>
      </c>
      <c r="EL280" s="31">
        <f>IFERROR(VLOOKUP(EK280,'Начисление очков 2023'!$V$4:$W$69,2,FALSE),0)</f>
        <v>0</v>
      </c>
      <c r="EM280" s="6" t="s">
        <v>572</v>
      </c>
      <c r="EN280" s="28">
        <f>IFERROR(VLOOKUP(EM280,'Начисление очков 2023'!$B$4:$C$101,2,FALSE),0)</f>
        <v>0</v>
      </c>
      <c r="EO280" s="32" t="s">
        <v>572</v>
      </c>
      <c r="EP280" s="31">
        <f>IFERROR(VLOOKUP(EO280,'Начисление очков 2023'!$AA$4:$AB$69,2,FALSE),0)</f>
        <v>0</v>
      </c>
      <c r="EQ280" s="6" t="s">
        <v>572</v>
      </c>
      <c r="ER280" s="28">
        <f>IFERROR(VLOOKUP(EQ280,'Начисление очков 2023'!$AF$4:$AG$69,2,FALSE),0)</f>
        <v>0</v>
      </c>
      <c r="ES280" s="32" t="s">
        <v>572</v>
      </c>
      <c r="ET280" s="31">
        <f>IFERROR(VLOOKUP(ES280,'Начисление очков 2023'!$B$4:$C$101,2,FALSE),0)</f>
        <v>0</v>
      </c>
      <c r="EU280" s="6" t="s">
        <v>572</v>
      </c>
      <c r="EV280" s="28">
        <f>IFERROR(VLOOKUP(EU280,'Начисление очков 2023'!$G$4:$H$69,2,FALSE),0)</f>
        <v>0</v>
      </c>
      <c r="EW280" s="32" t="s">
        <v>572</v>
      </c>
      <c r="EX280" s="31">
        <f>IFERROR(VLOOKUP(EW280,'Начисление очков 2023'!$AA$4:$AB$69,2,FALSE),0)</f>
        <v>0</v>
      </c>
      <c r="EY280" s="6" t="s">
        <v>572</v>
      </c>
      <c r="EZ280" s="28">
        <f>IFERROR(VLOOKUP(EY280,'Начисление очков 2023'!$AA$4:$AB$69,2,FALSE),0)</f>
        <v>0</v>
      </c>
      <c r="FA280" s="32" t="s">
        <v>572</v>
      </c>
      <c r="FB280" s="31">
        <f>IFERROR(VLOOKUP(FA280,'Начисление очков 2023'!$L$4:$M$69,2,FALSE),0)</f>
        <v>0</v>
      </c>
      <c r="FC280" s="6" t="s">
        <v>572</v>
      </c>
      <c r="FD280" s="28">
        <f>IFERROR(VLOOKUP(FC280,'Начисление очков 2023'!$AF$4:$AG$69,2,FALSE),0)</f>
        <v>0</v>
      </c>
      <c r="FE280" s="32" t="s">
        <v>572</v>
      </c>
      <c r="FF280" s="31">
        <f>IFERROR(VLOOKUP(FE280,'Начисление очков 2023'!$AA$4:$AB$69,2,FALSE),0)</f>
        <v>0</v>
      </c>
      <c r="FG280" s="6" t="s">
        <v>572</v>
      </c>
      <c r="FH280" s="28">
        <f>IFERROR(VLOOKUP(FG280,'Начисление очков 2023'!$G$4:$H$69,2,FALSE),0)</f>
        <v>0</v>
      </c>
      <c r="FI280" s="32" t="s">
        <v>572</v>
      </c>
      <c r="FJ280" s="31">
        <f>IFERROR(VLOOKUP(FI280,'Начисление очков 2023'!$AA$4:$AB$69,2,FALSE),0)</f>
        <v>0</v>
      </c>
      <c r="FK280" s="6" t="s">
        <v>572</v>
      </c>
      <c r="FL280" s="28">
        <f>IFERROR(VLOOKUP(FK280,'Начисление очков 2023'!$AA$4:$AB$69,2,FALSE),0)</f>
        <v>0</v>
      </c>
      <c r="FM280" s="32" t="s">
        <v>572</v>
      </c>
      <c r="FN280" s="31">
        <f>IFERROR(VLOOKUP(FM280,'Начисление очков 2023'!$AA$4:$AB$69,2,FALSE),0)</f>
        <v>0</v>
      </c>
      <c r="FO280" s="6" t="s">
        <v>572</v>
      </c>
      <c r="FP280" s="28">
        <f>IFERROR(VLOOKUP(FO280,'Начисление очков 2023'!$AF$4:$AG$69,2,FALSE),0)</f>
        <v>0</v>
      </c>
      <c r="FQ280" s="109">
        <v>255</v>
      </c>
      <c r="FR280" s="110">
        <v>1</v>
      </c>
      <c r="FS280" s="110"/>
      <c r="FT280" s="109">
        <v>3</v>
      </c>
      <c r="FU280" s="111"/>
      <c r="FV280" s="108">
        <v>14</v>
      </c>
      <c r="FW280" s="106">
        <v>0</v>
      </c>
      <c r="FX280" s="107" t="s">
        <v>563</v>
      </c>
      <c r="FY280" s="108">
        <v>14</v>
      </c>
      <c r="FZ280" s="127">
        <v>20</v>
      </c>
      <c r="GA280" s="121">
        <f>IFERROR(VLOOKUP(FZ280,'Начисление очков 2023'!$AA$4:$AB$69,2,FALSE),0)</f>
        <v>4</v>
      </c>
    </row>
    <row r="281" spans="1:183" ht="15.95" customHeight="1" x14ac:dyDescent="0.25">
      <c r="A281" s="1"/>
      <c r="B281" s="6" t="str">
        <f>IFERROR(INDEX('Ласт турнир'!$A$1:$A$96,MATCH($D281,'Ласт турнир'!$B$1:$B$96,0)),"")</f>
        <v/>
      </c>
      <c r="C281" s="1"/>
      <c r="D281" s="39" t="s">
        <v>502</v>
      </c>
      <c r="E281" s="40">
        <f>E280+1</f>
        <v>272</v>
      </c>
      <c r="F281" s="59">
        <f>IF(FQ281=0," ",IF(FQ281-E281=0," ",FQ281-E281))</f>
        <v>-2</v>
      </c>
      <c r="G281" s="44"/>
      <c r="H281" s="54">
        <v>3.5</v>
      </c>
      <c r="I281" s="134"/>
      <c r="J281" s="139">
        <f>AB281+AP281+BB281+BN281+BR281+SUMPRODUCT(LARGE((T281,V281,X281,Z281,AD281,AF281,AH281,AJ281,AL281,AN281,AR281,AT281,AV281,AX281,AZ281,BD281,BF281,BH281,BJ281,BL281,BP281,BT281,BV281,BX281,BZ281,CB281,CD281,CF281,CH281,CJ281,CL281,CN281,CP281,CR281,CT281,CV281,CX281,CZ281,DB281,DD281,DF281,DH281,DJ281,DL281,DN281,DP281,DR281,DT281,DV281,DX281,DZ281,EB281,ED281,EF281,EH281,EJ281,EL281,EN281,EP281,ER281,ET281,EV281,EX281,EZ281,FB281,FD281,FF281,FH281,FJ281,FL281,FN281,FP281),{1,2,3,4,5,6,7,8}))</f>
        <v>10</v>
      </c>
      <c r="K281" s="135">
        <f>J281-FV281</f>
        <v>0</v>
      </c>
      <c r="L281" s="140" t="str">
        <f>IF(SUMIF(S281:FP281,"&lt;0")&lt;&gt;0,SUMIF(S281:FP281,"&lt;0")*(-1)," ")</f>
        <v xml:space="preserve"> </v>
      </c>
      <c r="M281" s="141">
        <f>T281+V281+X281+Z281+AB281+AD281+AF281+AH281+AJ281+AL281+AN281+AP281+AR281+AT281+AV281+AX281+AZ281+BB281+BD281+BF281+BH281+BJ281+BL281+BN281+BP281+BR281+BT281+BV281+BX281+BZ281+CB281+CD281+CF281+CH281+CJ281+CL281+CN281+CP281+CR281+CT281+CV281+CX281+CZ281+DB281+DD281+DF281+DH281+DJ281+DL281+DN281+DP281+DR281+DT281+DV281+DX281+DZ281+EB281+ED281+EF281+EH281+EJ281+EL281+EN281+EP281+ER281+ET281+EV281+EX281+EZ281+FB281+FD281+FF281+FH281+FJ281+FL281+FN281+FP281</f>
        <v>10</v>
      </c>
      <c r="N281" s="135">
        <f>M281-FY281</f>
        <v>0</v>
      </c>
      <c r="O281" s="136">
        <f>ROUNDUP(COUNTIF(S281:FP281,"&gt; 0")/2,0)</f>
        <v>1</v>
      </c>
      <c r="P281" s="142">
        <f>IF(O281=0,"-",IF(O281-R281&gt;8,J281/(8+R281),J281/O281))</f>
        <v>10</v>
      </c>
      <c r="Q281" s="145">
        <f>IF(OR(M281=0,O281=0),"-",M281/O281)</f>
        <v>10</v>
      </c>
      <c r="R281" s="150">
        <f>+IF(AA281="",0,1)+IF(AO281="",0,1)++IF(BA281="",0,1)+IF(BM281="",0,1)+IF(BQ281="",0,1)</f>
        <v>0</v>
      </c>
      <c r="S281" s="6" t="s">
        <v>572</v>
      </c>
      <c r="T281" s="28">
        <f>IFERROR(VLOOKUP(S281,'Начисление очков 2024'!$AA$4:$AB$69,2,FALSE),0)</f>
        <v>0</v>
      </c>
      <c r="U281" s="32" t="s">
        <v>572</v>
      </c>
      <c r="V281" s="31">
        <f>IFERROR(VLOOKUP(U281,'Начисление очков 2024'!$AA$4:$AB$69,2,FALSE),0)</f>
        <v>0</v>
      </c>
      <c r="W281" s="6" t="s">
        <v>572</v>
      </c>
      <c r="X281" s="28">
        <f>IFERROR(VLOOKUP(W281,'Начисление очков 2024'!$L$4:$M$69,2,FALSE),0)</f>
        <v>0</v>
      </c>
      <c r="Y281" s="32" t="s">
        <v>572</v>
      </c>
      <c r="Z281" s="31">
        <f>IFERROR(VLOOKUP(Y281,'Начисление очков 2024'!$AA$4:$AB$69,2,FALSE),0)</f>
        <v>0</v>
      </c>
      <c r="AA281" s="6" t="s">
        <v>572</v>
      </c>
      <c r="AB281" s="28">
        <f>ROUND(IFERROR(VLOOKUP(AA281,'Начисление очков 2024'!$L$4:$M$69,2,FALSE),0)/4,0)</f>
        <v>0</v>
      </c>
      <c r="AC281" s="32" t="s">
        <v>572</v>
      </c>
      <c r="AD281" s="31">
        <f>IFERROR(VLOOKUP(AC281,'Начисление очков 2024'!$AA$4:$AB$69,2,FALSE),0)</f>
        <v>0</v>
      </c>
      <c r="AE281" s="6" t="s">
        <v>572</v>
      </c>
      <c r="AF281" s="28">
        <f>IFERROR(VLOOKUP(AE281,'Начисление очков 2024'!$AA$4:$AB$69,2,FALSE),0)</f>
        <v>0</v>
      </c>
      <c r="AG281" s="32" t="s">
        <v>572</v>
      </c>
      <c r="AH281" s="31">
        <f>IFERROR(VLOOKUP(AG281,'Начисление очков 2024'!$Q$4:$R$69,2,FALSE),0)</f>
        <v>0</v>
      </c>
      <c r="AI281" s="6" t="s">
        <v>572</v>
      </c>
      <c r="AJ281" s="28">
        <f>IFERROR(VLOOKUP(AI281,'Начисление очков 2024'!$AA$4:$AB$69,2,FALSE),0)</f>
        <v>0</v>
      </c>
      <c r="AK281" s="32" t="s">
        <v>572</v>
      </c>
      <c r="AL281" s="31">
        <f>IFERROR(VLOOKUP(AK281,'Начисление очков 2024'!$AA$4:$AB$69,2,FALSE),0)</f>
        <v>0</v>
      </c>
      <c r="AM281" s="6" t="s">
        <v>572</v>
      </c>
      <c r="AN281" s="28">
        <f>IFERROR(VLOOKUP(AM281,'Начисление очков 2023'!$AF$4:$AG$69,2,FALSE),0)</f>
        <v>0</v>
      </c>
      <c r="AO281" s="32" t="s">
        <v>572</v>
      </c>
      <c r="AP281" s="31">
        <f>ROUND(IFERROR(VLOOKUP(AO281,'Начисление очков 2024'!$G$4:$H$69,2,FALSE),0)/4,0)</f>
        <v>0</v>
      </c>
      <c r="AQ281" s="6" t="s">
        <v>572</v>
      </c>
      <c r="AR281" s="28">
        <f>IFERROR(VLOOKUP(AQ281,'Начисление очков 2024'!$AA$4:$AB$69,2,FALSE),0)</f>
        <v>0</v>
      </c>
      <c r="AS281" s="32" t="s">
        <v>572</v>
      </c>
      <c r="AT281" s="31">
        <f>IFERROR(VLOOKUP(AS281,'Начисление очков 2024'!$G$4:$H$69,2,FALSE),0)</f>
        <v>0</v>
      </c>
      <c r="AU281" s="6" t="s">
        <v>572</v>
      </c>
      <c r="AV281" s="28">
        <f>IFERROR(VLOOKUP(AU281,'Начисление очков 2023'!$V$4:$W$69,2,FALSE),0)</f>
        <v>0</v>
      </c>
      <c r="AW281" s="32" t="s">
        <v>572</v>
      </c>
      <c r="AX281" s="31">
        <f>IFERROR(VLOOKUP(AW281,'Начисление очков 2024'!$Q$4:$R$69,2,FALSE),0)</f>
        <v>0</v>
      </c>
      <c r="AY281" s="6" t="s">
        <v>572</v>
      </c>
      <c r="AZ281" s="28">
        <f>IFERROR(VLOOKUP(AY281,'Начисление очков 2024'!$AA$4:$AB$69,2,FALSE),0)</f>
        <v>0</v>
      </c>
      <c r="BA281" s="32" t="s">
        <v>572</v>
      </c>
      <c r="BB281" s="31">
        <f>ROUND(IFERROR(VLOOKUP(BA281,'Начисление очков 2024'!$G$4:$H$69,2,FALSE),0)/4,0)</f>
        <v>0</v>
      </c>
      <c r="BC281" s="6" t="s">
        <v>572</v>
      </c>
      <c r="BD281" s="28">
        <f>IFERROR(VLOOKUP(BC281,'Начисление очков 2023'!$AA$4:$AB$69,2,FALSE),0)</f>
        <v>0</v>
      </c>
      <c r="BE281" s="32" t="s">
        <v>572</v>
      </c>
      <c r="BF281" s="31">
        <f>IFERROR(VLOOKUP(BE281,'Начисление очков 2024'!$G$4:$H$69,2,FALSE),0)</f>
        <v>0</v>
      </c>
      <c r="BG281" s="6" t="s">
        <v>572</v>
      </c>
      <c r="BH281" s="28">
        <f>IFERROR(VLOOKUP(BG281,'Начисление очков 2024'!$Q$4:$R$69,2,FALSE),0)</f>
        <v>0</v>
      </c>
      <c r="BI281" s="32" t="s">
        <v>572</v>
      </c>
      <c r="BJ281" s="31">
        <f>IFERROR(VLOOKUP(BI281,'Начисление очков 2024'!$AA$4:$AB$69,2,FALSE),0)</f>
        <v>0</v>
      </c>
      <c r="BK281" s="6" t="s">
        <v>572</v>
      </c>
      <c r="BL281" s="28">
        <f>IFERROR(VLOOKUP(BK281,'Начисление очков 2023'!$V$4:$W$69,2,FALSE),0)</f>
        <v>0</v>
      </c>
      <c r="BM281" s="32" t="s">
        <v>572</v>
      </c>
      <c r="BN281" s="31">
        <f>ROUND(IFERROR(VLOOKUP(BM281,'Начисление очков 2023'!$L$4:$M$69,2,FALSE),0)/4,0)</f>
        <v>0</v>
      </c>
      <c r="BO281" s="6" t="s">
        <v>572</v>
      </c>
      <c r="BP281" s="28">
        <f>IFERROR(VLOOKUP(BO281,'Начисление очков 2023'!$AA$4:$AB$69,2,FALSE),0)</f>
        <v>0</v>
      </c>
      <c r="BQ281" s="32" t="s">
        <v>572</v>
      </c>
      <c r="BR281" s="31">
        <f>ROUND(IFERROR(VLOOKUP(BQ281,'Начисление очков 2023'!$L$4:$M$69,2,FALSE),0)/4,0)</f>
        <v>0</v>
      </c>
      <c r="BS281" s="6" t="s">
        <v>572</v>
      </c>
      <c r="BT281" s="28">
        <f>IFERROR(VLOOKUP(BS281,'Начисление очков 2023'!$AA$4:$AB$69,2,FALSE),0)</f>
        <v>0</v>
      </c>
      <c r="BU281" s="32" t="s">
        <v>572</v>
      </c>
      <c r="BV281" s="31">
        <f>IFERROR(VLOOKUP(BU281,'Начисление очков 2023'!$L$4:$M$69,2,FALSE),0)</f>
        <v>0</v>
      </c>
      <c r="BW281" s="6" t="s">
        <v>572</v>
      </c>
      <c r="BX281" s="28">
        <f>IFERROR(VLOOKUP(BW281,'Начисление очков 2023'!$AA$4:$AB$69,2,FALSE),0)</f>
        <v>0</v>
      </c>
      <c r="BY281" s="32" t="s">
        <v>572</v>
      </c>
      <c r="BZ281" s="31">
        <f>IFERROR(VLOOKUP(BY281,'Начисление очков 2023'!$AF$4:$AG$69,2,FALSE),0)</f>
        <v>0</v>
      </c>
      <c r="CA281" s="6" t="s">
        <v>572</v>
      </c>
      <c r="CB281" s="28">
        <f>IFERROR(VLOOKUP(CA281,'Начисление очков 2023'!$V$4:$W$69,2,FALSE),0)</f>
        <v>0</v>
      </c>
      <c r="CC281" s="32" t="s">
        <v>572</v>
      </c>
      <c r="CD281" s="31">
        <f>IFERROR(VLOOKUP(CC281,'Начисление очков 2023'!$AA$4:$AB$69,2,FALSE),0)</f>
        <v>0</v>
      </c>
      <c r="CE281" s="47"/>
      <c r="CF281" s="46"/>
      <c r="CG281" s="32" t="s">
        <v>572</v>
      </c>
      <c r="CH281" s="31">
        <f>IFERROR(VLOOKUP(CG281,'Начисление очков 2023'!$AA$4:$AB$69,2,FALSE),0)</f>
        <v>0</v>
      </c>
      <c r="CI281" s="6" t="s">
        <v>572</v>
      </c>
      <c r="CJ281" s="28">
        <f>IFERROR(VLOOKUP(CI281,'Начисление очков 2023_1'!$B$4:$C$117,2,FALSE),0)</f>
        <v>0</v>
      </c>
      <c r="CK281" s="32" t="s">
        <v>572</v>
      </c>
      <c r="CL281" s="31">
        <f>IFERROR(VLOOKUP(CK281,'Начисление очков 2023'!$V$4:$W$69,2,FALSE),0)</f>
        <v>0</v>
      </c>
      <c r="CM281" s="6" t="s">
        <v>572</v>
      </c>
      <c r="CN281" s="28">
        <f>IFERROR(VLOOKUP(CM281,'Начисление очков 2023'!$AF$4:$AG$69,2,FALSE),0)</f>
        <v>0</v>
      </c>
      <c r="CO281" s="32" t="s">
        <v>572</v>
      </c>
      <c r="CP281" s="31">
        <f>IFERROR(VLOOKUP(CO281,'Начисление очков 2023'!$G$4:$H$69,2,FALSE),0)</f>
        <v>0</v>
      </c>
      <c r="CQ281" s="6" t="s">
        <v>572</v>
      </c>
      <c r="CR281" s="28">
        <f>IFERROR(VLOOKUP(CQ281,'Начисление очков 2023'!$AA$4:$AB$69,2,FALSE),0)</f>
        <v>0</v>
      </c>
      <c r="CS281" s="32" t="s">
        <v>572</v>
      </c>
      <c r="CT281" s="31">
        <f>IFERROR(VLOOKUP(CS281,'Начисление очков 2023'!$Q$4:$R$69,2,FALSE),0)</f>
        <v>0</v>
      </c>
      <c r="CU281" s="6" t="s">
        <v>572</v>
      </c>
      <c r="CV281" s="28">
        <f>IFERROR(VLOOKUP(CU281,'Начисление очков 2023'!$AF$4:$AG$69,2,FALSE),0)</f>
        <v>0</v>
      </c>
      <c r="CW281" s="32" t="s">
        <v>572</v>
      </c>
      <c r="CX281" s="31">
        <f>IFERROR(VLOOKUP(CW281,'Начисление очков 2023'!$AA$4:$AB$69,2,FALSE),0)</f>
        <v>0</v>
      </c>
      <c r="CY281" s="6" t="s">
        <v>572</v>
      </c>
      <c r="CZ281" s="28">
        <f>IFERROR(VLOOKUP(CY281,'Начисление очков 2023'!$AA$4:$AB$69,2,FALSE),0)</f>
        <v>0</v>
      </c>
      <c r="DA281" s="32" t="s">
        <v>572</v>
      </c>
      <c r="DB281" s="31">
        <f>IFERROR(VLOOKUP(DA281,'Начисление очков 2023'!$L$4:$M$69,2,FALSE),0)</f>
        <v>0</v>
      </c>
      <c r="DC281" s="6" t="s">
        <v>572</v>
      </c>
      <c r="DD281" s="28">
        <f>IFERROR(VLOOKUP(DC281,'Начисление очков 2023'!$L$4:$M$69,2,FALSE),0)</f>
        <v>0</v>
      </c>
      <c r="DE281" s="32" t="s">
        <v>572</v>
      </c>
      <c r="DF281" s="31">
        <f>IFERROR(VLOOKUP(DE281,'Начисление очков 2023'!$G$4:$H$69,2,FALSE),0)</f>
        <v>0</v>
      </c>
      <c r="DG281" s="6" t="s">
        <v>572</v>
      </c>
      <c r="DH281" s="28">
        <f>IFERROR(VLOOKUP(DG281,'Начисление очков 2023'!$AA$4:$AB$69,2,FALSE),0)</f>
        <v>0</v>
      </c>
      <c r="DI281" s="32" t="s">
        <v>572</v>
      </c>
      <c r="DJ281" s="31">
        <f>IFERROR(VLOOKUP(DI281,'Начисление очков 2023'!$AF$4:$AG$69,2,FALSE),0)</f>
        <v>0</v>
      </c>
      <c r="DK281" s="6">
        <v>20</v>
      </c>
      <c r="DL281" s="28">
        <f>IFERROR(VLOOKUP(DK281,'Начисление очков 2023'!$V$4:$W$69,2,FALSE),0)</f>
        <v>10</v>
      </c>
      <c r="DM281" s="32" t="s">
        <v>572</v>
      </c>
      <c r="DN281" s="31">
        <f>IFERROR(VLOOKUP(DM281,'Начисление очков 2023'!$Q$4:$R$69,2,FALSE),0)</f>
        <v>0</v>
      </c>
      <c r="DO281" s="6" t="s">
        <v>572</v>
      </c>
      <c r="DP281" s="28">
        <f>IFERROR(VLOOKUP(DO281,'Начисление очков 2023'!$AA$4:$AB$69,2,FALSE),0)</f>
        <v>0</v>
      </c>
      <c r="DQ281" s="32" t="s">
        <v>572</v>
      </c>
      <c r="DR281" s="31">
        <f>IFERROR(VLOOKUP(DQ281,'Начисление очков 2023'!$AA$4:$AB$69,2,FALSE),0)</f>
        <v>0</v>
      </c>
      <c r="DS281" s="6" t="s">
        <v>572</v>
      </c>
      <c r="DT281" s="28">
        <f>IFERROR(VLOOKUP(DS281,'Начисление очков 2023'!$AA$4:$AB$69,2,FALSE),0)</f>
        <v>0</v>
      </c>
      <c r="DU281" s="32" t="s">
        <v>572</v>
      </c>
      <c r="DV281" s="31">
        <f>IFERROR(VLOOKUP(DU281,'Начисление очков 2023'!$AF$4:$AG$69,2,FALSE),0)</f>
        <v>0</v>
      </c>
      <c r="DW281" s="6" t="s">
        <v>572</v>
      </c>
      <c r="DX281" s="28">
        <f>IFERROR(VLOOKUP(DW281,'Начисление очков 2023'!$AA$4:$AB$69,2,FALSE),0)</f>
        <v>0</v>
      </c>
      <c r="DY281" s="32" t="s">
        <v>572</v>
      </c>
      <c r="DZ281" s="31">
        <f>IFERROR(VLOOKUP(DY281,'Начисление очков 2023'!$B$4:$C$69,2,FALSE),0)</f>
        <v>0</v>
      </c>
      <c r="EA281" s="6" t="s">
        <v>572</v>
      </c>
      <c r="EB281" s="28">
        <f>IFERROR(VLOOKUP(EA281,'Начисление очков 2023'!$AA$4:$AB$69,2,FALSE),0)</f>
        <v>0</v>
      </c>
      <c r="EC281" s="32" t="s">
        <v>572</v>
      </c>
      <c r="ED281" s="31">
        <f>IFERROR(VLOOKUP(EC281,'Начисление очков 2023'!$V$4:$W$69,2,FALSE),0)</f>
        <v>0</v>
      </c>
      <c r="EE281" s="6" t="s">
        <v>572</v>
      </c>
      <c r="EF281" s="28">
        <f>IFERROR(VLOOKUP(EE281,'Начисление очков 2023'!$AA$4:$AB$69,2,FALSE),0)</f>
        <v>0</v>
      </c>
      <c r="EG281" s="32" t="s">
        <v>572</v>
      </c>
      <c r="EH281" s="31">
        <f>IFERROR(VLOOKUP(EG281,'Начисление очков 2023'!$AA$4:$AB$69,2,FALSE),0)</f>
        <v>0</v>
      </c>
      <c r="EI281" s="6" t="s">
        <v>572</v>
      </c>
      <c r="EJ281" s="28">
        <f>IFERROR(VLOOKUP(EI281,'Начисление очков 2023'!$G$4:$H$69,2,FALSE),0)</f>
        <v>0</v>
      </c>
      <c r="EK281" s="32" t="s">
        <v>572</v>
      </c>
      <c r="EL281" s="31">
        <f>IFERROR(VLOOKUP(EK281,'Начисление очков 2023'!$V$4:$W$69,2,FALSE),0)</f>
        <v>0</v>
      </c>
      <c r="EM281" s="6" t="s">
        <v>572</v>
      </c>
      <c r="EN281" s="28">
        <f>IFERROR(VLOOKUP(EM281,'Начисление очков 2023'!$B$4:$C$101,2,FALSE),0)</f>
        <v>0</v>
      </c>
      <c r="EO281" s="32" t="s">
        <v>572</v>
      </c>
      <c r="EP281" s="31">
        <f>IFERROR(VLOOKUP(EO281,'Начисление очков 2023'!$AA$4:$AB$69,2,FALSE),0)</f>
        <v>0</v>
      </c>
      <c r="EQ281" s="6" t="s">
        <v>572</v>
      </c>
      <c r="ER281" s="28">
        <f>IFERROR(VLOOKUP(EQ281,'Начисление очков 2023'!$AF$4:$AG$69,2,FALSE),0)</f>
        <v>0</v>
      </c>
      <c r="ES281" s="32" t="s">
        <v>572</v>
      </c>
      <c r="ET281" s="31">
        <f>IFERROR(VLOOKUP(ES281,'Начисление очков 2023'!$B$4:$C$101,2,FALSE),0)</f>
        <v>0</v>
      </c>
      <c r="EU281" s="6" t="s">
        <v>572</v>
      </c>
      <c r="EV281" s="28">
        <f>IFERROR(VLOOKUP(EU281,'Начисление очков 2023'!$G$4:$H$69,2,FALSE),0)</f>
        <v>0</v>
      </c>
      <c r="EW281" s="32" t="s">
        <v>572</v>
      </c>
      <c r="EX281" s="31">
        <f>IFERROR(VLOOKUP(EW281,'Начисление очков 2023'!$AA$4:$AB$69,2,FALSE),0)</f>
        <v>0</v>
      </c>
      <c r="EY281" s="6" t="s">
        <v>572</v>
      </c>
      <c r="EZ281" s="28">
        <f>IFERROR(VLOOKUP(EY281,'Начисление очков 2023'!$AA$4:$AB$69,2,FALSE),0)</f>
        <v>0</v>
      </c>
      <c r="FA281" s="32" t="s">
        <v>572</v>
      </c>
      <c r="FB281" s="31">
        <f>IFERROR(VLOOKUP(FA281,'Начисление очков 2023'!$L$4:$M$69,2,FALSE),0)</f>
        <v>0</v>
      </c>
      <c r="FC281" s="6" t="s">
        <v>572</v>
      </c>
      <c r="FD281" s="28">
        <f>IFERROR(VLOOKUP(FC281,'Начисление очков 2023'!$AF$4:$AG$69,2,FALSE),0)</f>
        <v>0</v>
      </c>
      <c r="FE281" s="32" t="s">
        <v>572</v>
      </c>
      <c r="FF281" s="31">
        <f>IFERROR(VLOOKUP(FE281,'Начисление очков 2023'!$AA$4:$AB$69,2,FALSE),0)</f>
        <v>0</v>
      </c>
      <c r="FG281" s="6" t="s">
        <v>572</v>
      </c>
      <c r="FH281" s="28">
        <f>IFERROR(VLOOKUP(FG281,'Начисление очков 2023'!$G$4:$H$69,2,FALSE),0)</f>
        <v>0</v>
      </c>
      <c r="FI281" s="32" t="s">
        <v>572</v>
      </c>
      <c r="FJ281" s="31">
        <f>IFERROR(VLOOKUP(FI281,'Начисление очков 2023'!$AA$4:$AB$69,2,FALSE),0)</f>
        <v>0</v>
      </c>
      <c r="FK281" s="6" t="s">
        <v>572</v>
      </c>
      <c r="FL281" s="28">
        <f>IFERROR(VLOOKUP(FK281,'Начисление очков 2023'!$AA$4:$AB$69,2,FALSE),0)</f>
        <v>0</v>
      </c>
      <c r="FM281" s="32" t="s">
        <v>572</v>
      </c>
      <c r="FN281" s="31">
        <f>IFERROR(VLOOKUP(FM281,'Начисление очков 2023'!$AA$4:$AB$69,2,FALSE),0)</f>
        <v>0</v>
      </c>
      <c r="FO281" s="6" t="s">
        <v>572</v>
      </c>
      <c r="FP281" s="28">
        <f>IFERROR(VLOOKUP(FO281,'Начисление очков 2023'!$AF$4:$AG$69,2,FALSE),0)</f>
        <v>0</v>
      </c>
      <c r="FQ281" s="109">
        <v>270</v>
      </c>
      <c r="FR281" s="110">
        <v>1</v>
      </c>
      <c r="FS281" s="110"/>
      <c r="FT281" s="109">
        <v>3.5</v>
      </c>
      <c r="FU281" s="111"/>
      <c r="FV281" s="108">
        <v>10</v>
      </c>
      <c r="FW281" s="106">
        <v>0</v>
      </c>
      <c r="FX281" s="107" t="s">
        <v>563</v>
      </c>
      <c r="FY281" s="108">
        <v>10</v>
      </c>
      <c r="FZ281" s="127" t="s">
        <v>572</v>
      </c>
      <c r="GA281" s="121">
        <f>IFERROR(VLOOKUP(FZ281,'Начисление очков 2023'!$AA$4:$AB$69,2,FALSE),0)</f>
        <v>0</v>
      </c>
    </row>
    <row r="282" spans="1:183" ht="15.95" customHeight="1" x14ac:dyDescent="0.25">
      <c r="A282" s="1"/>
      <c r="B282" s="6" t="str">
        <f>IFERROR(INDEX('Ласт турнир'!$A$1:$A$96,MATCH($D282,'Ласт турнир'!$B$1:$B$96,0)),"")</f>
        <v/>
      </c>
      <c r="C282" s="1"/>
      <c r="D282" s="39" t="s">
        <v>610</v>
      </c>
      <c r="E282" s="40">
        <f>E281+1</f>
        <v>273</v>
      </c>
      <c r="F282" s="59">
        <f>IF(FQ282=0," ",IF(FQ282-E282=0," ",FQ282-E282))</f>
        <v>-2</v>
      </c>
      <c r="G282" s="44"/>
      <c r="H282" s="54">
        <v>3</v>
      </c>
      <c r="I282" s="134"/>
      <c r="J282" s="139">
        <f>AB282+AP282+BB282+BN282+BR282+SUMPRODUCT(LARGE((T282,V282,X282,Z282,AD282,AF282,AH282,AJ282,AL282,AN282,AR282,AT282,AV282,AX282,AZ282,BD282,BF282,BH282,BJ282,BL282,BP282,BT282,BV282,BX282,BZ282,CB282,CD282,CF282,CH282,CJ282,CL282,CN282,CP282,CR282,CT282,CV282,CX282,CZ282,DB282,DD282,DF282,DH282,DJ282,DL282,DN282,DP282,DR282,DT282,DV282,DX282,DZ282,EB282,ED282,EF282,EH282,EJ282,EL282,EN282,EP282,ER282,ET282,EV282,EX282,EZ282,FB282,FD282,FF282,FH282,FJ282,FL282,FN282,FP282),{1,2,3,4,5,6,7,8}))</f>
        <v>10</v>
      </c>
      <c r="K282" s="135">
        <f>J282-FV282</f>
        <v>0</v>
      </c>
      <c r="L282" s="140" t="str">
        <f>IF(SUMIF(S282:FP282,"&lt;0")&lt;&gt;0,SUMIF(S282:FP282,"&lt;0")*(-1)," ")</f>
        <v xml:space="preserve"> </v>
      </c>
      <c r="M282" s="141">
        <f>T282+V282+X282+Z282+AB282+AD282+AF282+AH282+AJ282+AL282+AN282+AP282+AR282+AT282+AV282+AX282+AZ282+BB282+BD282+BF282+BH282+BJ282+BL282+BN282+BP282+BR282+BT282+BV282+BX282+BZ282+CB282+CD282+CF282+CH282+CJ282+CL282+CN282+CP282+CR282+CT282+CV282+CX282+CZ282+DB282+DD282+DF282+DH282+DJ282+DL282+DN282+DP282+DR282+DT282+DV282+DX282+DZ282+EB282+ED282+EF282+EH282+EJ282+EL282+EN282+EP282+ER282+ET282+EV282+EX282+EZ282+FB282+FD282+FF282+FH282+FJ282+FL282+FN282+FP282</f>
        <v>10</v>
      </c>
      <c r="N282" s="135">
        <f>M282-FY282</f>
        <v>0</v>
      </c>
      <c r="O282" s="136">
        <f>ROUNDUP(COUNTIF(S282:FP282,"&gt; 0")/2,0)</f>
        <v>1</v>
      </c>
      <c r="P282" s="142">
        <f>IF(O282=0,"-",IF(O282-R282&gt;8,J282/(8+R282),J282/O282))</f>
        <v>10</v>
      </c>
      <c r="Q282" s="145">
        <f>IF(OR(M282=0,O282=0),"-",M282/O282)</f>
        <v>10</v>
      </c>
      <c r="R282" s="150">
        <f>+IF(AA282="",0,1)+IF(AO282="",0,1)++IF(BA282="",0,1)+IF(BM282="",0,1)+IF(BQ282="",0,1)</f>
        <v>0</v>
      </c>
      <c r="S282" s="6" t="s">
        <v>572</v>
      </c>
      <c r="T282" s="28">
        <f>IFERROR(VLOOKUP(S282,'Начисление очков 2024'!$AA$4:$AB$69,2,FALSE),0)</f>
        <v>0</v>
      </c>
      <c r="U282" s="32" t="s">
        <v>572</v>
      </c>
      <c r="V282" s="31">
        <f>IFERROR(VLOOKUP(U282,'Начисление очков 2024'!$AA$4:$AB$69,2,FALSE),0)</f>
        <v>0</v>
      </c>
      <c r="W282" s="6" t="s">
        <v>572</v>
      </c>
      <c r="X282" s="28">
        <f>IFERROR(VLOOKUP(W282,'Начисление очков 2024'!$L$4:$M$69,2,FALSE),0)</f>
        <v>0</v>
      </c>
      <c r="Y282" s="32" t="s">
        <v>572</v>
      </c>
      <c r="Z282" s="31">
        <f>IFERROR(VLOOKUP(Y282,'Начисление очков 2024'!$AA$4:$AB$69,2,FALSE),0)</f>
        <v>0</v>
      </c>
      <c r="AA282" s="6" t="s">
        <v>572</v>
      </c>
      <c r="AB282" s="28">
        <f>ROUND(IFERROR(VLOOKUP(AA282,'Начисление очков 2024'!$L$4:$M$69,2,FALSE),0)/4,0)</f>
        <v>0</v>
      </c>
      <c r="AC282" s="32" t="s">
        <v>572</v>
      </c>
      <c r="AD282" s="31">
        <f>IFERROR(VLOOKUP(AC282,'Начисление очков 2024'!$AA$4:$AB$69,2,FALSE),0)</f>
        <v>0</v>
      </c>
      <c r="AE282" s="6" t="s">
        <v>572</v>
      </c>
      <c r="AF282" s="28">
        <f>IFERROR(VLOOKUP(AE282,'Начисление очков 2024'!$AA$4:$AB$69,2,FALSE),0)</f>
        <v>0</v>
      </c>
      <c r="AG282" s="32" t="s">
        <v>572</v>
      </c>
      <c r="AH282" s="31">
        <f>IFERROR(VLOOKUP(AG282,'Начисление очков 2024'!$Q$4:$R$69,2,FALSE),0)</f>
        <v>0</v>
      </c>
      <c r="AI282" s="6" t="s">
        <v>572</v>
      </c>
      <c r="AJ282" s="28">
        <f>IFERROR(VLOOKUP(AI282,'Начисление очков 2024'!$AA$4:$AB$69,2,FALSE),0)</f>
        <v>0</v>
      </c>
      <c r="AK282" s="32" t="s">
        <v>572</v>
      </c>
      <c r="AL282" s="31">
        <f>IFERROR(VLOOKUP(AK282,'Начисление очков 2024'!$AA$4:$AB$69,2,FALSE),0)</f>
        <v>0</v>
      </c>
      <c r="AM282" s="6" t="s">
        <v>572</v>
      </c>
      <c r="AN282" s="28">
        <f>IFERROR(VLOOKUP(AM282,'Начисление очков 2023'!$AF$4:$AG$69,2,FALSE),0)</f>
        <v>0</v>
      </c>
      <c r="AO282" s="32" t="s">
        <v>572</v>
      </c>
      <c r="AP282" s="31">
        <f>ROUND(IFERROR(VLOOKUP(AO282,'Начисление очков 2024'!$G$4:$H$69,2,FALSE),0)/4,0)</f>
        <v>0</v>
      </c>
      <c r="AQ282" s="6" t="s">
        <v>572</v>
      </c>
      <c r="AR282" s="28">
        <f>IFERROR(VLOOKUP(AQ282,'Начисление очков 2024'!$AA$4:$AB$69,2,FALSE),0)</f>
        <v>0</v>
      </c>
      <c r="AS282" s="32" t="s">
        <v>572</v>
      </c>
      <c r="AT282" s="31">
        <f>IFERROR(VLOOKUP(AS282,'Начисление очков 2024'!$G$4:$H$69,2,FALSE),0)</f>
        <v>0</v>
      </c>
      <c r="AU282" s="6" t="s">
        <v>572</v>
      </c>
      <c r="AV282" s="28">
        <f>IFERROR(VLOOKUP(AU282,'Начисление очков 2023'!$V$4:$W$69,2,FALSE),0)</f>
        <v>0</v>
      </c>
      <c r="AW282" s="32" t="s">
        <v>572</v>
      </c>
      <c r="AX282" s="31">
        <f>IFERROR(VLOOKUP(AW282,'Начисление очков 2024'!$Q$4:$R$69,2,FALSE),0)</f>
        <v>0</v>
      </c>
      <c r="AY282" s="6" t="s">
        <v>572</v>
      </c>
      <c r="AZ282" s="28">
        <f>IFERROR(VLOOKUP(AY282,'Начисление очков 2024'!$AA$4:$AB$69,2,FALSE),0)</f>
        <v>0</v>
      </c>
      <c r="BA282" s="32" t="s">
        <v>572</v>
      </c>
      <c r="BB282" s="31">
        <f>ROUND(IFERROR(VLOOKUP(BA282,'Начисление очков 2024'!$G$4:$H$69,2,FALSE),0)/4,0)</f>
        <v>0</v>
      </c>
      <c r="BC282" s="6" t="s">
        <v>572</v>
      </c>
      <c r="BD282" s="28">
        <f>IFERROR(VLOOKUP(BC282,'Начисление очков 2023'!$AA$4:$AB$69,2,FALSE),0)</f>
        <v>0</v>
      </c>
      <c r="BE282" s="32" t="s">
        <v>572</v>
      </c>
      <c r="BF282" s="31">
        <f>IFERROR(VLOOKUP(BE282,'Начисление очков 2024'!$G$4:$H$69,2,FALSE),0)</f>
        <v>0</v>
      </c>
      <c r="BG282" s="6" t="s">
        <v>572</v>
      </c>
      <c r="BH282" s="28">
        <f>IFERROR(VLOOKUP(BG282,'Начисление очков 2024'!$Q$4:$R$69,2,FALSE),0)</f>
        <v>0</v>
      </c>
      <c r="BI282" s="32" t="s">
        <v>572</v>
      </c>
      <c r="BJ282" s="31">
        <f>IFERROR(VLOOKUP(BI282,'Начисление очков 2024'!$AA$4:$AB$69,2,FALSE),0)</f>
        <v>0</v>
      </c>
      <c r="BK282" s="6" t="s">
        <v>572</v>
      </c>
      <c r="BL282" s="28">
        <f>IFERROR(VLOOKUP(BK282,'Начисление очков 2023'!$V$4:$W$69,2,FALSE),0)</f>
        <v>0</v>
      </c>
      <c r="BM282" s="32" t="s">
        <v>572</v>
      </c>
      <c r="BN282" s="31">
        <f>ROUND(IFERROR(VLOOKUP(BM282,'Начисление очков 2023'!$L$4:$M$69,2,FALSE),0)/4,0)</f>
        <v>0</v>
      </c>
      <c r="BO282" s="6" t="s">
        <v>572</v>
      </c>
      <c r="BP282" s="28">
        <f>IFERROR(VLOOKUP(BO282,'Начисление очков 2023'!$AA$4:$AB$69,2,FALSE),0)</f>
        <v>0</v>
      </c>
      <c r="BQ282" s="32" t="s">
        <v>572</v>
      </c>
      <c r="BR282" s="31">
        <f>ROUND(IFERROR(VLOOKUP(BQ282,'Начисление очков 2023'!$L$4:$M$69,2,FALSE),0)/4,0)</f>
        <v>0</v>
      </c>
      <c r="BS282" s="6" t="s">
        <v>572</v>
      </c>
      <c r="BT282" s="28">
        <f>IFERROR(VLOOKUP(BS282,'Начисление очков 2023'!$AA$4:$AB$69,2,FALSE),0)</f>
        <v>0</v>
      </c>
      <c r="BU282" s="32" t="s">
        <v>572</v>
      </c>
      <c r="BV282" s="31">
        <f>IFERROR(VLOOKUP(BU282,'Начисление очков 2023'!$L$4:$M$69,2,FALSE),0)</f>
        <v>0</v>
      </c>
      <c r="BW282" s="6" t="s">
        <v>572</v>
      </c>
      <c r="BX282" s="28">
        <f>IFERROR(VLOOKUP(BW282,'Начисление очков 2023'!$AA$4:$AB$69,2,FALSE),0)</f>
        <v>0</v>
      </c>
      <c r="BY282" s="32" t="s">
        <v>572</v>
      </c>
      <c r="BZ282" s="31">
        <f>IFERROR(VLOOKUP(BY282,'Начисление очков 2023'!$AF$4:$AG$69,2,FALSE),0)</f>
        <v>0</v>
      </c>
      <c r="CA282" s="6" t="s">
        <v>572</v>
      </c>
      <c r="CB282" s="28">
        <f>IFERROR(VLOOKUP(CA282,'Начисление очков 2023'!$V$4:$W$69,2,FALSE),0)</f>
        <v>0</v>
      </c>
      <c r="CC282" s="32" t="s">
        <v>572</v>
      </c>
      <c r="CD282" s="31">
        <f>IFERROR(VLOOKUP(CC282,'Начисление очков 2023'!$AA$4:$AB$69,2,FALSE),0)</f>
        <v>0</v>
      </c>
      <c r="CE282" s="47"/>
      <c r="CF282" s="46"/>
      <c r="CG282" s="32" t="s">
        <v>572</v>
      </c>
      <c r="CH282" s="31">
        <f>IFERROR(VLOOKUP(CG282,'Начисление очков 2023'!$AA$4:$AB$69,2,FALSE),0)</f>
        <v>0</v>
      </c>
      <c r="CI282" s="6" t="s">
        <v>572</v>
      </c>
      <c r="CJ282" s="28">
        <f>IFERROR(VLOOKUP(CI282,'Начисление очков 2023_1'!$B$4:$C$117,2,FALSE),0)</f>
        <v>0</v>
      </c>
      <c r="CK282" s="32" t="s">
        <v>572</v>
      </c>
      <c r="CL282" s="31">
        <f>IFERROR(VLOOKUP(CK282,'Начисление очков 2023'!$V$4:$W$69,2,FALSE),0)</f>
        <v>0</v>
      </c>
      <c r="CM282" s="6" t="s">
        <v>572</v>
      </c>
      <c r="CN282" s="28">
        <f>IFERROR(VLOOKUP(CM282,'Начисление очков 2023'!$AF$4:$AG$69,2,FALSE),0)</f>
        <v>0</v>
      </c>
      <c r="CO282" s="32" t="s">
        <v>572</v>
      </c>
      <c r="CP282" s="31">
        <f>IFERROR(VLOOKUP(CO282,'Начисление очков 2023'!$G$4:$H$69,2,FALSE),0)</f>
        <v>0</v>
      </c>
      <c r="CQ282" s="6" t="s">
        <v>572</v>
      </c>
      <c r="CR282" s="28">
        <f>IFERROR(VLOOKUP(CQ282,'Начисление очков 2023'!$AA$4:$AB$69,2,FALSE),0)</f>
        <v>0</v>
      </c>
      <c r="CS282" s="32" t="s">
        <v>572</v>
      </c>
      <c r="CT282" s="31">
        <f>IFERROR(VLOOKUP(CS282,'Начисление очков 2023'!$Q$4:$R$69,2,FALSE),0)</f>
        <v>0</v>
      </c>
      <c r="CU282" s="6" t="s">
        <v>572</v>
      </c>
      <c r="CV282" s="28">
        <f>IFERROR(VLOOKUP(CU282,'Начисление очков 2023'!$AF$4:$AG$69,2,FALSE),0)</f>
        <v>0</v>
      </c>
      <c r="CW282" s="32" t="s">
        <v>572</v>
      </c>
      <c r="CX282" s="31">
        <f>IFERROR(VLOOKUP(CW282,'Начисление очков 2023'!$AA$4:$AB$69,2,FALSE),0)</f>
        <v>0</v>
      </c>
      <c r="CY282" s="6" t="s">
        <v>572</v>
      </c>
      <c r="CZ282" s="28">
        <f>IFERROR(VLOOKUP(CY282,'Начисление очков 2023'!$AA$4:$AB$69,2,FALSE),0)</f>
        <v>0</v>
      </c>
      <c r="DA282" s="32" t="s">
        <v>572</v>
      </c>
      <c r="DB282" s="31">
        <f>IFERROR(VLOOKUP(DA282,'Начисление очков 2023'!$L$4:$M$69,2,FALSE),0)</f>
        <v>0</v>
      </c>
      <c r="DC282" s="6" t="s">
        <v>572</v>
      </c>
      <c r="DD282" s="28">
        <f>IFERROR(VLOOKUP(DC282,'Начисление очков 2023'!$L$4:$M$69,2,FALSE),0)</f>
        <v>0</v>
      </c>
      <c r="DE282" s="32" t="s">
        <v>572</v>
      </c>
      <c r="DF282" s="31">
        <f>IFERROR(VLOOKUP(DE282,'Начисление очков 2023'!$G$4:$H$69,2,FALSE),0)</f>
        <v>0</v>
      </c>
      <c r="DG282" s="6" t="s">
        <v>572</v>
      </c>
      <c r="DH282" s="28">
        <f>IFERROR(VLOOKUP(DG282,'Начисление очков 2023'!$AA$4:$AB$69,2,FALSE),0)</f>
        <v>0</v>
      </c>
      <c r="DI282" s="32" t="s">
        <v>572</v>
      </c>
      <c r="DJ282" s="31">
        <f>IFERROR(VLOOKUP(DI282,'Начисление очков 2023'!$AF$4:$AG$69,2,FALSE),0)</f>
        <v>0</v>
      </c>
      <c r="DK282" s="6" t="s">
        <v>572</v>
      </c>
      <c r="DL282" s="28">
        <f>IFERROR(VLOOKUP(DK282,'Начисление очков 2023'!$V$4:$W$69,2,FALSE),0)</f>
        <v>0</v>
      </c>
      <c r="DM282" s="32" t="s">
        <v>572</v>
      </c>
      <c r="DN282" s="31">
        <f>IFERROR(VLOOKUP(DM282,'Начисление очков 2023'!$Q$4:$R$69,2,FALSE),0)</f>
        <v>0</v>
      </c>
      <c r="DO282" s="6" t="s">
        <v>572</v>
      </c>
      <c r="DP282" s="28">
        <f>IFERROR(VLOOKUP(DO282,'Начисление очков 2023'!$AA$4:$AB$69,2,FALSE),0)</f>
        <v>0</v>
      </c>
      <c r="DQ282" s="32" t="s">
        <v>572</v>
      </c>
      <c r="DR282" s="31">
        <f>IFERROR(VLOOKUP(DQ282,'Начисление очков 2023'!$AA$4:$AB$69,2,FALSE),0)</f>
        <v>0</v>
      </c>
      <c r="DS282" s="6" t="s">
        <v>572</v>
      </c>
      <c r="DT282" s="28">
        <f>IFERROR(VLOOKUP(DS282,'Начисление очков 2023'!$AA$4:$AB$69,2,FALSE),0)</f>
        <v>0</v>
      </c>
      <c r="DU282" s="32" t="s">
        <v>572</v>
      </c>
      <c r="DV282" s="31">
        <f>IFERROR(VLOOKUP(DU282,'Начисление очков 2023'!$AF$4:$AG$69,2,FALSE),0)</f>
        <v>0</v>
      </c>
      <c r="DW282" s="6" t="s">
        <v>572</v>
      </c>
      <c r="DX282" s="28">
        <f>IFERROR(VLOOKUP(DW282,'Начисление очков 2023'!$AA$4:$AB$69,2,FALSE),0)</f>
        <v>0</v>
      </c>
      <c r="DY282" s="32" t="s">
        <v>572</v>
      </c>
      <c r="DZ282" s="31">
        <f>IFERROR(VLOOKUP(DY282,'Начисление очков 2023'!$B$4:$C$69,2,FALSE),0)</f>
        <v>0</v>
      </c>
      <c r="EA282" s="6" t="s">
        <v>572</v>
      </c>
      <c r="EB282" s="28">
        <f>IFERROR(VLOOKUP(EA282,'Начисление очков 2023'!$AA$4:$AB$69,2,FALSE),0)</f>
        <v>0</v>
      </c>
      <c r="EC282" s="32" t="s">
        <v>572</v>
      </c>
      <c r="ED282" s="31">
        <f>IFERROR(VLOOKUP(EC282,'Начисление очков 2023'!$V$4:$W$69,2,FALSE),0)</f>
        <v>0</v>
      </c>
      <c r="EE282" s="6" t="s">
        <v>572</v>
      </c>
      <c r="EF282" s="28">
        <f>IFERROR(VLOOKUP(EE282,'Начисление очков 2023'!$AA$4:$AB$69,2,FALSE),0)</f>
        <v>0</v>
      </c>
      <c r="EG282" s="32" t="s">
        <v>572</v>
      </c>
      <c r="EH282" s="31">
        <f>IFERROR(VLOOKUP(EG282,'Начисление очков 2023'!$AA$4:$AB$69,2,FALSE),0)</f>
        <v>0</v>
      </c>
      <c r="EI282" s="6" t="s">
        <v>572</v>
      </c>
      <c r="EJ282" s="28">
        <f>IFERROR(VLOOKUP(EI282,'Начисление очков 2023'!$G$4:$H$69,2,FALSE),0)</f>
        <v>0</v>
      </c>
      <c r="EK282" s="32" t="s">
        <v>572</v>
      </c>
      <c r="EL282" s="31">
        <f>IFERROR(VLOOKUP(EK282,'Начисление очков 2023'!$V$4:$W$69,2,FALSE),0)</f>
        <v>0</v>
      </c>
      <c r="EM282" s="6" t="s">
        <v>572</v>
      </c>
      <c r="EN282" s="28">
        <f>IFERROR(VLOOKUP(EM282,'Начисление очков 2023'!$B$4:$C$101,2,FALSE),0)</f>
        <v>0</v>
      </c>
      <c r="EO282" s="32" t="s">
        <v>572</v>
      </c>
      <c r="EP282" s="31">
        <f>IFERROR(VLOOKUP(EO282,'Начисление очков 2023'!$AA$4:$AB$69,2,FALSE),0)</f>
        <v>0</v>
      </c>
      <c r="EQ282" s="6" t="s">
        <v>572</v>
      </c>
      <c r="ER282" s="28">
        <f>IFERROR(VLOOKUP(EQ282,'Начисление очков 2023'!$AF$4:$AG$69,2,FALSE),0)</f>
        <v>0</v>
      </c>
      <c r="ES282" s="32" t="s">
        <v>572</v>
      </c>
      <c r="ET282" s="31">
        <f>IFERROR(VLOOKUP(ES282,'Начисление очков 2023'!$B$4:$C$101,2,FALSE),0)</f>
        <v>0</v>
      </c>
      <c r="EU282" s="6" t="s">
        <v>572</v>
      </c>
      <c r="EV282" s="28">
        <f>IFERROR(VLOOKUP(EU282,'Начисление очков 2023'!$G$4:$H$69,2,FALSE),0)</f>
        <v>0</v>
      </c>
      <c r="EW282" s="32" t="s">
        <v>572</v>
      </c>
      <c r="EX282" s="31">
        <f>IFERROR(VLOOKUP(EW282,'Начисление очков 2023'!$AA$4:$AB$69,2,FALSE),0)</f>
        <v>0</v>
      </c>
      <c r="EY282" s="6" t="s">
        <v>572</v>
      </c>
      <c r="EZ282" s="28">
        <f>IFERROR(VLOOKUP(EY282,'Начисление очков 2023'!$AA$4:$AB$69,2,FALSE),0)</f>
        <v>0</v>
      </c>
      <c r="FA282" s="32">
        <v>32</v>
      </c>
      <c r="FB282" s="31">
        <f>IFERROR(VLOOKUP(FA282,'Начисление очков 2023'!$L$4:$M$69,2,FALSE),0)</f>
        <v>10</v>
      </c>
      <c r="FC282" s="6" t="s">
        <v>572</v>
      </c>
      <c r="FD282" s="28">
        <f>IFERROR(VLOOKUP(FC282,'Начисление очков 2023'!$AF$4:$AG$69,2,FALSE),0)</f>
        <v>0</v>
      </c>
      <c r="FE282" s="32" t="s">
        <v>572</v>
      </c>
      <c r="FF282" s="31">
        <f>IFERROR(VLOOKUP(FE282,'Начисление очков 2023'!$AA$4:$AB$69,2,FALSE),0)</f>
        <v>0</v>
      </c>
      <c r="FG282" s="6" t="s">
        <v>572</v>
      </c>
      <c r="FH282" s="28">
        <f>IFERROR(VLOOKUP(FG282,'Начисление очков 2023'!$G$4:$H$69,2,FALSE),0)</f>
        <v>0</v>
      </c>
      <c r="FI282" s="32" t="s">
        <v>572</v>
      </c>
      <c r="FJ282" s="31">
        <f>IFERROR(VLOOKUP(FI282,'Начисление очков 2023'!$AA$4:$AB$69,2,FALSE),0)</f>
        <v>0</v>
      </c>
      <c r="FK282" s="6" t="s">
        <v>572</v>
      </c>
      <c r="FL282" s="28">
        <f>IFERROR(VLOOKUP(FK282,'Начисление очков 2023'!$AA$4:$AB$69,2,FALSE),0)</f>
        <v>0</v>
      </c>
      <c r="FM282" s="32" t="s">
        <v>572</v>
      </c>
      <c r="FN282" s="31">
        <f>IFERROR(VLOOKUP(FM282,'Начисление очков 2023'!$AA$4:$AB$69,2,FALSE),0)</f>
        <v>0</v>
      </c>
      <c r="FO282" s="6" t="s">
        <v>572</v>
      </c>
      <c r="FP282" s="28">
        <f>IFERROR(VLOOKUP(FO282,'Начисление очков 2023'!$AF$4:$AG$69,2,FALSE),0)</f>
        <v>0</v>
      </c>
      <c r="FQ282" s="109">
        <v>271</v>
      </c>
      <c r="FR282" s="110">
        <v>1</v>
      </c>
      <c r="FS282" s="110"/>
      <c r="FT282" s="109">
        <v>3</v>
      </c>
      <c r="FU282" s="111"/>
      <c r="FV282" s="108">
        <v>10</v>
      </c>
      <c r="FW282" s="106">
        <v>0</v>
      </c>
      <c r="FX282" s="107" t="s">
        <v>563</v>
      </c>
      <c r="FY282" s="108">
        <v>10</v>
      </c>
      <c r="FZ282" s="127" t="s">
        <v>572</v>
      </c>
      <c r="GA282" s="121">
        <f>IFERROR(VLOOKUP(FZ282,'Начисление очков 2023'!$AA$4:$AB$69,2,FALSE),0)</f>
        <v>0</v>
      </c>
    </row>
    <row r="283" spans="1:183" ht="15.95" customHeight="1" x14ac:dyDescent="0.25">
      <c r="A283" s="1"/>
      <c r="B283" s="6" t="str">
        <f>IFERROR(INDEX('Ласт турнир'!$A$1:$A$96,MATCH($D283,'Ласт турнир'!$B$1:$B$96,0)),"")</f>
        <v/>
      </c>
      <c r="C283" s="1"/>
      <c r="D283" s="39" t="s">
        <v>675</v>
      </c>
      <c r="E283" s="40">
        <f>E282+1</f>
        <v>274</v>
      </c>
      <c r="F283" s="59">
        <f>IF(FQ283=0," ",IF(FQ283-E283=0," ",FQ283-E283))</f>
        <v>-2</v>
      </c>
      <c r="G283" s="44"/>
      <c r="H283" s="54">
        <v>3</v>
      </c>
      <c r="I283" s="134"/>
      <c r="J283" s="139">
        <f>AB283+AP283+BB283+BN283+BR283+SUMPRODUCT(LARGE((T283,V283,X283,Z283,AD283,AF283,AH283,AJ283,AL283,AN283,AR283,AT283,AV283,AX283,AZ283,BD283,BF283,BH283,BJ283,BL283,BP283,BT283,BV283,BX283,BZ283,CB283,CD283,CF283,CH283,CJ283,CL283,CN283,CP283,CR283,CT283,CV283,CX283,CZ283,DB283,DD283,DF283,DH283,DJ283,DL283,DN283,DP283,DR283,DT283,DV283,DX283,DZ283,EB283,ED283,EF283,EH283,EJ283,EL283,EN283,EP283,ER283,ET283,EV283,EX283,EZ283,FB283,FD283,FF283,FH283,FJ283,FL283,FN283,FP283),{1,2,3,4,5,6,7,8}))</f>
        <v>10</v>
      </c>
      <c r="K283" s="135">
        <f>J283-FV283</f>
        <v>0</v>
      </c>
      <c r="L283" s="140" t="str">
        <f>IF(SUMIF(S283:FP283,"&lt;0")&lt;&gt;0,SUMIF(S283:FP283,"&lt;0")*(-1)," ")</f>
        <v xml:space="preserve"> </v>
      </c>
      <c r="M283" s="141">
        <f>T283+V283+X283+Z283+AB283+AD283+AF283+AH283+AJ283+AL283+AN283+AP283+AR283+AT283+AV283+AX283+AZ283+BB283+BD283+BF283+BH283+BJ283+BL283+BN283+BP283+BR283+BT283+BV283+BX283+BZ283+CB283+CD283+CF283+CH283+CJ283+CL283+CN283+CP283+CR283+CT283+CV283+CX283+CZ283+DB283+DD283+DF283+DH283+DJ283+DL283+DN283+DP283+DR283+DT283+DV283+DX283+DZ283+EB283+ED283+EF283+EH283+EJ283+EL283+EN283+EP283+ER283+ET283+EV283+EX283+EZ283+FB283+FD283+FF283+FH283+FJ283+FL283+FN283+FP283</f>
        <v>10</v>
      </c>
      <c r="N283" s="135">
        <f>M283-FY283</f>
        <v>0</v>
      </c>
      <c r="O283" s="136">
        <f>ROUNDUP(COUNTIF(S283:FP283,"&gt; 0")/2,0)</f>
        <v>1</v>
      </c>
      <c r="P283" s="142">
        <f>IF(O283=0,"-",IF(O283-R283&gt;8,J283/(8+R283),J283/O283))</f>
        <v>10</v>
      </c>
      <c r="Q283" s="145">
        <f>IF(OR(M283=0,O283=0),"-",M283/O283)</f>
        <v>10</v>
      </c>
      <c r="R283" s="150">
        <f>+IF(AA283="",0,1)+IF(AO283="",0,1)++IF(BA283="",0,1)+IF(BM283="",0,1)+IF(BQ283="",0,1)</f>
        <v>0</v>
      </c>
      <c r="S283" s="6" t="s">
        <v>572</v>
      </c>
      <c r="T283" s="28">
        <f>IFERROR(VLOOKUP(S283,'Начисление очков 2024'!$AA$4:$AB$69,2,FALSE),0)</f>
        <v>0</v>
      </c>
      <c r="U283" s="32" t="s">
        <v>572</v>
      </c>
      <c r="V283" s="31">
        <f>IFERROR(VLOOKUP(U283,'Начисление очков 2024'!$AA$4:$AB$69,2,FALSE),0)</f>
        <v>0</v>
      </c>
      <c r="W283" s="6" t="s">
        <v>572</v>
      </c>
      <c r="X283" s="28">
        <f>IFERROR(VLOOKUP(W283,'Начисление очков 2024'!$L$4:$M$69,2,FALSE),0)</f>
        <v>0</v>
      </c>
      <c r="Y283" s="32" t="s">
        <v>572</v>
      </c>
      <c r="Z283" s="31">
        <f>IFERROR(VLOOKUP(Y283,'Начисление очков 2024'!$AA$4:$AB$69,2,FALSE),0)</f>
        <v>0</v>
      </c>
      <c r="AA283" s="6" t="s">
        <v>572</v>
      </c>
      <c r="AB283" s="28">
        <f>ROUND(IFERROR(VLOOKUP(AA283,'Начисление очков 2024'!$L$4:$M$69,2,FALSE),0)/4,0)</f>
        <v>0</v>
      </c>
      <c r="AC283" s="32" t="s">
        <v>572</v>
      </c>
      <c r="AD283" s="31">
        <f>IFERROR(VLOOKUP(AC283,'Начисление очков 2024'!$AA$4:$AB$69,2,FALSE),0)</f>
        <v>0</v>
      </c>
      <c r="AE283" s="6" t="s">
        <v>572</v>
      </c>
      <c r="AF283" s="28">
        <f>IFERROR(VLOOKUP(AE283,'Начисление очков 2024'!$AA$4:$AB$69,2,FALSE),0)</f>
        <v>0</v>
      </c>
      <c r="AG283" s="32" t="s">
        <v>572</v>
      </c>
      <c r="AH283" s="31">
        <f>IFERROR(VLOOKUP(AG283,'Начисление очков 2024'!$Q$4:$R$69,2,FALSE),0)</f>
        <v>0</v>
      </c>
      <c r="AI283" s="6" t="s">
        <v>572</v>
      </c>
      <c r="AJ283" s="28">
        <f>IFERROR(VLOOKUP(AI283,'Начисление очков 2024'!$AA$4:$AB$69,2,FALSE),0)</f>
        <v>0</v>
      </c>
      <c r="AK283" s="32" t="s">
        <v>572</v>
      </c>
      <c r="AL283" s="31">
        <f>IFERROR(VLOOKUP(AK283,'Начисление очков 2024'!$AA$4:$AB$69,2,FALSE),0)</f>
        <v>0</v>
      </c>
      <c r="AM283" s="6" t="s">
        <v>572</v>
      </c>
      <c r="AN283" s="28">
        <f>IFERROR(VLOOKUP(AM283,'Начисление очков 2023'!$AF$4:$AG$69,2,FALSE),0)</f>
        <v>0</v>
      </c>
      <c r="AO283" s="32" t="s">
        <v>572</v>
      </c>
      <c r="AP283" s="31">
        <f>ROUND(IFERROR(VLOOKUP(AO283,'Начисление очков 2024'!$G$4:$H$69,2,FALSE),0)/4,0)</f>
        <v>0</v>
      </c>
      <c r="AQ283" s="6" t="s">
        <v>572</v>
      </c>
      <c r="AR283" s="28">
        <f>IFERROR(VLOOKUP(AQ283,'Начисление очков 2024'!$AA$4:$AB$69,2,FALSE),0)</f>
        <v>0</v>
      </c>
      <c r="AS283" s="32" t="s">
        <v>572</v>
      </c>
      <c r="AT283" s="31">
        <f>IFERROR(VLOOKUP(AS283,'Начисление очков 2024'!$G$4:$H$69,2,FALSE),0)</f>
        <v>0</v>
      </c>
      <c r="AU283" s="6" t="s">
        <v>572</v>
      </c>
      <c r="AV283" s="28">
        <f>IFERROR(VLOOKUP(AU283,'Начисление очков 2023'!$V$4:$W$69,2,FALSE),0)</f>
        <v>0</v>
      </c>
      <c r="AW283" s="32" t="s">
        <v>572</v>
      </c>
      <c r="AX283" s="31">
        <f>IFERROR(VLOOKUP(AW283,'Начисление очков 2024'!$Q$4:$R$69,2,FALSE),0)</f>
        <v>0</v>
      </c>
      <c r="AY283" s="6" t="s">
        <v>572</v>
      </c>
      <c r="AZ283" s="28">
        <f>IFERROR(VLOOKUP(AY283,'Начисление очков 2024'!$AA$4:$AB$69,2,FALSE),0)</f>
        <v>0</v>
      </c>
      <c r="BA283" s="32" t="s">
        <v>572</v>
      </c>
      <c r="BB283" s="31">
        <f>ROUND(IFERROR(VLOOKUP(BA283,'Начисление очков 2024'!$G$4:$H$69,2,FALSE),0)/4,0)</f>
        <v>0</v>
      </c>
      <c r="BC283" s="6" t="s">
        <v>572</v>
      </c>
      <c r="BD283" s="28">
        <f>IFERROR(VLOOKUP(BC283,'Начисление очков 2023'!$AA$4:$AB$69,2,FALSE),0)</f>
        <v>0</v>
      </c>
      <c r="BE283" s="32" t="s">
        <v>572</v>
      </c>
      <c r="BF283" s="31">
        <f>IFERROR(VLOOKUP(BE283,'Начисление очков 2024'!$G$4:$H$69,2,FALSE),0)</f>
        <v>0</v>
      </c>
      <c r="BG283" s="6" t="s">
        <v>572</v>
      </c>
      <c r="BH283" s="28">
        <f>IFERROR(VLOOKUP(BG283,'Начисление очков 2024'!$Q$4:$R$69,2,FALSE),0)</f>
        <v>0</v>
      </c>
      <c r="BI283" s="32" t="s">
        <v>572</v>
      </c>
      <c r="BJ283" s="31">
        <f>IFERROR(VLOOKUP(BI283,'Начисление очков 2024'!$AA$4:$AB$69,2,FALSE),0)</f>
        <v>0</v>
      </c>
      <c r="BK283" s="6" t="s">
        <v>572</v>
      </c>
      <c r="BL283" s="28">
        <f>IFERROR(VLOOKUP(BK283,'Начисление очков 2023'!$V$4:$W$69,2,FALSE),0)</f>
        <v>0</v>
      </c>
      <c r="BM283" s="32" t="s">
        <v>572</v>
      </c>
      <c r="BN283" s="31">
        <f>ROUND(IFERROR(VLOOKUP(BM283,'Начисление очков 2023'!$L$4:$M$69,2,FALSE),0)/4,0)</f>
        <v>0</v>
      </c>
      <c r="BO283" s="6" t="s">
        <v>572</v>
      </c>
      <c r="BP283" s="28">
        <f>IFERROR(VLOOKUP(BO283,'Начисление очков 2023'!$AA$4:$AB$69,2,FALSE),0)</f>
        <v>0</v>
      </c>
      <c r="BQ283" s="32" t="s">
        <v>572</v>
      </c>
      <c r="BR283" s="31">
        <f>ROUND(IFERROR(VLOOKUP(BQ283,'Начисление очков 2023'!$L$4:$M$69,2,FALSE),0)/4,0)</f>
        <v>0</v>
      </c>
      <c r="BS283" s="6" t="s">
        <v>572</v>
      </c>
      <c r="BT283" s="28">
        <f>IFERROR(VLOOKUP(BS283,'Начисление очков 2023'!$AA$4:$AB$69,2,FALSE),0)</f>
        <v>0</v>
      </c>
      <c r="BU283" s="32" t="s">
        <v>572</v>
      </c>
      <c r="BV283" s="31">
        <f>IFERROR(VLOOKUP(BU283,'Начисление очков 2023'!$L$4:$M$69,2,FALSE),0)</f>
        <v>0</v>
      </c>
      <c r="BW283" s="6" t="s">
        <v>572</v>
      </c>
      <c r="BX283" s="28">
        <f>IFERROR(VLOOKUP(BW283,'Начисление очков 2023'!$AA$4:$AB$69,2,FALSE),0)</f>
        <v>0</v>
      </c>
      <c r="BY283" s="32" t="s">
        <v>572</v>
      </c>
      <c r="BZ283" s="31">
        <f>IFERROR(VLOOKUP(BY283,'Начисление очков 2023'!$AF$4:$AG$69,2,FALSE),0)</f>
        <v>0</v>
      </c>
      <c r="CA283" s="6" t="s">
        <v>572</v>
      </c>
      <c r="CB283" s="28">
        <f>IFERROR(VLOOKUP(CA283,'Начисление очков 2023'!$V$4:$W$69,2,FALSE),0)</f>
        <v>0</v>
      </c>
      <c r="CC283" s="32" t="s">
        <v>572</v>
      </c>
      <c r="CD283" s="31">
        <f>IFERROR(VLOOKUP(CC283,'Начисление очков 2023'!$AA$4:$AB$69,2,FALSE),0)</f>
        <v>0</v>
      </c>
      <c r="CE283" s="47"/>
      <c r="CF283" s="46"/>
      <c r="CG283" s="32" t="s">
        <v>572</v>
      </c>
      <c r="CH283" s="31">
        <f>IFERROR(VLOOKUP(CG283,'Начисление очков 2023'!$AA$4:$AB$69,2,FALSE),0)</f>
        <v>0</v>
      </c>
      <c r="CI283" s="6" t="s">
        <v>572</v>
      </c>
      <c r="CJ283" s="28">
        <f>IFERROR(VLOOKUP(CI283,'Начисление очков 2023_1'!$B$4:$C$117,2,FALSE),0)</f>
        <v>0</v>
      </c>
      <c r="CK283" s="32" t="s">
        <v>572</v>
      </c>
      <c r="CL283" s="31">
        <f>IFERROR(VLOOKUP(CK283,'Начисление очков 2023'!$V$4:$W$69,2,FALSE),0)</f>
        <v>0</v>
      </c>
      <c r="CM283" s="6" t="s">
        <v>572</v>
      </c>
      <c r="CN283" s="28">
        <f>IFERROR(VLOOKUP(CM283,'Начисление очков 2023'!$AF$4:$AG$69,2,FALSE),0)</f>
        <v>0</v>
      </c>
      <c r="CO283" s="32" t="s">
        <v>572</v>
      </c>
      <c r="CP283" s="31">
        <f>IFERROR(VLOOKUP(CO283,'Начисление очков 2023'!$G$4:$H$69,2,FALSE),0)</f>
        <v>0</v>
      </c>
      <c r="CQ283" s="6" t="s">
        <v>572</v>
      </c>
      <c r="CR283" s="28">
        <f>IFERROR(VLOOKUP(CQ283,'Начисление очков 2023'!$AA$4:$AB$69,2,FALSE),0)</f>
        <v>0</v>
      </c>
      <c r="CS283" s="32" t="s">
        <v>572</v>
      </c>
      <c r="CT283" s="31">
        <f>IFERROR(VLOOKUP(CS283,'Начисление очков 2023'!$Q$4:$R$69,2,FALSE),0)</f>
        <v>0</v>
      </c>
      <c r="CU283" s="6" t="s">
        <v>572</v>
      </c>
      <c r="CV283" s="28">
        <f>IFERROR(VLOOKUP(CU283,'Начисление очков 2023'!$AF$4:$AG$69,2,FALSE),0)</f>
        <v>0</v>
      </c>
      <c r="CW283" s="32" t="s">
        <v>572</v>
      </c>
      <c r="CX283" s="31">
        <f>IFERROR(VLOOKUP(CW283,'Начисление очков 2023'!$AA$4:$AB$69,2,FALSE),0)</f>
        <v>0</v>
      </c>
      <c r="CY283" s="6" t="s">
        <v>572</v>
      </c>
      <c r="CZ283" s="28">
        <f>IFERROR(VLOOKUP(CY283,'Начисление очков 2023'!$AA$4:$AB$69,2,FALSE),0)</f>
        <v>0</v>
      </c>
      <c r="DA283" s="32" t="s">
        <v>572</v>
      </c>
      <c r="DB283" s="31">
        <f>IFERROR(VLOOKUP(DA283,'Начисление очков 2023'!$L$4:$M$69,2,FALSE),0)</f>
        <v>0</v>
      </c>
      <c r="DC283" s="6" t="s">
        <v>572</v>
      </c>
      <c r="DD283" s="28">
        <f>IFERROR(VLOOKUP(DC283,'Начисление очков 2023'!$L$4:$M$69,2,FALSE),0)</f>
        <v>0</v>
      </c>
      <c r="DE283" s="32" t="s">
        <v>572</v>
      </c>
      <c r="DF283" s="31">
        <f>IFERROR(VLOOKUP(DE283,'Начисление очков 2023'!$G$4:$H$69,2,FALSE),0)</f>
        <v>0</v>
      </c>
      <c r="DG283" s="6" t="s">
        <v>572</v>
      </c>
      <c r="DH283" s="28">
        <f>IFERROR(VLOOKUP(DG283,'Начисление очков 2023'!$AA$4:$AB$69,2,FALSE),0)</f>
        <v>0</v>
      </c>
      <c r="DI283" s="32" t="s">
        <v>572</v>
      </c>
      <c r="DJ283" s="31">
        <f>IFERROR(VLOOKUP(DI283,'Начисление очков 2023'!$AF$4:$AG$69,2,FALSE),0)</f>
        <v>0</v>
      </c>
      <c r="DK283" s="6" t="s">
        <v>572</v>
      </c>
      <c r="DL283" s="28">
        <f>IFERROR(VLOOKUP(DK283,'Начисление очков 2023'!$V$4:$W$69,2,FALSE),0)</f>
        <v>0</v>
      </c>
      <c r="DM283" s="32" t="s">
        <v>572</v>
      </c>
      <c r="DN283" s="31">
        <f>IFERROR(VLOOKUP(DM283,'Начисление очков 2023'!$Q$4:$R$69,2,FALSE),0)</f>
        <v>0</v>
      </c>
      <c r="DO283" s="6" t="s">
        <v>572</v>
      </c>
      <c r="DP283" s="28">
        <f>IFERROR(VLOOKUP(DO283,'Начисление очков 2023'!$AA$4:$AB$69,2,FALSE),0)</f>
        <v>0</v>
      </c>
      <c r="DQ283" s="32" t="s">
        <v>572</v>
      </c>
      <c r="DR283" s="31">
        <f>IFERROR(VLOOKUP(DQ283,'Начисление очков 2023'!$AA$4:$AB$69,2,FALSE),0)</f>
        <v>0</v>
      </c>
      <c r="DS283" s="6">
        <v>8</v>
      </c>
      <c r="DT283" s="28">
        <f>IFERROR(VLOOKUP(DS283,'Начисление очков 2023'!$AA$4:$AB$69,2,FALSE),0)</f>
        <v>10</v>
      </c>
      <c r="DU283" s="32" t="s">
        <v>572</v>
      </c>
      <c r="DV283" s="31">
        <f>IFERROR(VLOOKUP(DU283,'Начисление очков 2023'!$AF$4:$AG$69,2,FALSE),0)</f>
        <v>0</v>
      </c>
      <c r="DW283" s="6" t="s">
        <v>572</v>
      </c>
      <c r="DX283" s="28">
        <f>IFERROR(VLOOKUP(DW283,'Начисление очков 2023'!$AA$4:$AB$69,2,FALSE),0)</f>
        <v>0</v>
      </c>
      <c r="DY283" s="32" t="s">
        <v>572</v>
      </c>
      <c r="DZ283" s="31">
        <f>IFERROR(VLOOKUP(DY283,'Начисление очков 2023'!$B$4:$C$69,2,FALSE),0)</f>
        <v>0</v>
      </c>
      <c r="EA283" s="6" t="s">
        <v>572</v>
      </c>
      <c r="EB283" s="28">
        <f>IFERROR(VLOOKUP(EA283,'Начисление очков 2023'!$AA$4:$AB$69,2,FALSE),0)</f>
        <v>0</v>
      </c>
      <c r="EC283" s="32" t="s">
        <v>572</v>
      </c>
      <c r="ED283" s="31">
        <f>IFERROR(VLOOKUP(EC283,'Начисление очков 2023'!$V$4:$W$69,2,FALSE),0)</f>
        <v>0</v>
      </c>
      <c r="EE283" s="6" t="s">
        <v>572</v>
      </c>
      <c r="EF283" s="28">
        <f>IFERROR(VLOOKUP(EE283,'Начисление очков 2023'!$AA$4:$AB$69,2,FALSE),0)</f>
        <v>0</v>
      </c>
      <c r="EG283" s="32" t="s">
        <v>572</v>
      </c>
      <c r="EH283" s="31">
        <f>IFERROR(VLOOKUP(EG283,'Начисление очков 2023'!$AA$4:$AB$69,2,FALSE),0)</f>
        <v>0</v>
      </c>
      <c r="EI283" s="6" t="s">
        <v>572</v>
      </c>
      <c r="EJ283" s="28">
        <f>IFERROR(VLOOKUP(EI283,'Начисление очков 2023'!$G$4:$H$69,2,FALSE),0)</f>
        <v>0</v>
      </c>
      <c r="EK283" s="32" t="s">
        <v>572</v>
      </c>
      <c r="EL283" s="31">
        <f>IFERROR(VLOOKUP(EK283,'Начисление очков 2023'!$V$4:$W$69,2,FALSE),0)</f>
        <v>0</v>
      </c>
      <c r="EM283" s="6" t="s">
        <v>572</v>
      </c>
      <c r="EN283" s="28">
        <f>IFERROR(VLOOKUP(EM283,'Начисление очков 2023'!$B$4:$C$101,2,FALSE),0)</f>
        <v>0</v>
      </c>
      <c r="EO283" s="32" t="s">
        <v>572</v>
      </c>
      <c r="EP283" s="31">
        <f>IFERROR(VLOOKUP(EO283,'Начисление очков 2023'!$AA$4:$AB$69,2,FALSE),0)</f>
        <v>0</v>
      </c>
      <c r="EQ283" s="6" t="s">
        <v>572</v>
      </c>
      <c r="ER283" s="28">
        <f>IFERROR(VLOOKUP(EQ283,'Начисление очков 2023'!$AF$4:$AG$69,2,FALSE),0)</f>
        <v>0</v>
      </c>
      <c r="ES283" s="32" t="s">
        <v>572</v>
      </c>
      <c r="ET283" s="31">
        <f>IFERROR(VLOOKUP(ES283,'Начисление очков 2023'!$B$4:$C$101,2,FALSE),0)</f>
        <v>0</v>
      </c>
      <c r="EU283" s="6" t="s">
        <v>572</v>
      </c>
      <c r="EV283" s="28">
        <f>IFERROR(VLOOKUP(EU283,'Начисление очков 2023'!$G$4:$H$69,2,FALSE),0)</f>
        <v>0</v>
      </c>
      <c r="EW283" s="32" t="s">
        <v>572</v>
      </c>
      <c r="EX283" s="31">
        <f>IFERROR(VLOOKUP(EW283,'Начисление очков 2023'!$AA$4:$AB$69,2,FALSE),0)</f>
        <v>0</v>
      </c>
      <c r="EY283" s="6"/>
      <c r="EZ283" s="28">
        <f>IFERROR(VLOOKUP(EY283,'Начисление очков 2023'!$AA$4:$AB$69,2,FALSE),0)</f>
        <v>0</v>
      </c>
      <c r="FA283" s="32" t="s">
        <v>572</v>
      </c>
      <c r="FB283" s="31">
        <f>IFERROR(VLOOKUP(FA283,'Начисление очков 2023'!$L$4:$M$69,2,FALSE),0)</f>
        <v>0</v>
      </c>
      <c r="FC283" s="6" t="s">
        <v>572</v>
      </c>
      <c r="FD283" s="28">
        <f>IFERROR(VLOOKUP(FC283,'Начисление очков 2023'!$AF$4:$AG$69,2,FALSE),0)</f>
        <v>0</v>
      </c>
      <c r="FE283" s="32" t="s">
        <v>572</v>
      </c>
      <c r="FF283" s="31">
        <f>IFERROR(VLOOKUP(FE283,'Начисление очков 2023'!$AA$4:$AB$69,2,FALSE),0)</f>
        <v>0</v>
      </c>
      <c r="FG283" s="6" t="s">
        <v>572</v>
      </c>
      <c r="FH283" s="28">
        <f>IFERROR(VLOOKUP(FG283,'Начисление очков 2023'!$G$4:$H$69,2,FALSE),0)</f>
        <v>0</v>
      </c>
      <c r="FI283" s="32" t="s">
        <v>572</v>
      </c>
      <c r="FJ283" s="31">
        <f>IFERROR(VLOOKUP(FI283,'Начисление очков 2023'!$AA$4:$AB$69,2,FALSE),0)</f>
        <v>0</v>
      </c>
      <c r="FK283" s="6" t="s">
        <v>572</v>
      </c>
      <c r="FL283" s="28">
        <f>IFERROR(VLOOKUP(FK283,'Начисление очков 2023'!$AA$4:$AB$69,2,FALSE),0)</f>
        <v>0</v>
      </c>
      <c r="FM283" s="32" t="s">
        <v>572</v>
      </c>
      <c r="FN283" s="31">
        <f>IFERROR(VLOOKUP(FM283,'Начисление очков 2023'!$AA$4:$AB$69,2,FALSE),0)</f>
        <v>0</v>
      </c>
      <c r="FO283" s="6" t="s">
        <v>572</v>
      </c>
      <c r="FP283" s="28">
        <f>IFERROR(VLOOKUP(FO283,'Начисление очков 2023'!$AF$4:$AG$69,2,FALSE),0)</f>
        <v>0</v>
      </c>
      <c r="FQ283" s="109">
        <v>272</v>
      </c>
      <c r="FR283" s="110">
        <v>1</v>
      </c>
      <c r="FS283" s="110"/>
      <c r="FT283" s="109">
        <v>3</v>
      </c>
      <c r="FU283" s="111"/>
      <c r="FV283" s="108">
        <v>10</v>
      </c>
      <c r="FW283" s="106">
        <v>0</v>
      </c>
      <c r="FX283" s="107" t="s">
        <v>563</v>
      </c>
      <c r="FY283" s="108">
        <v>10</v>
      </c>
      <c r="FZ283" s="127" t="s">
        <v>572</v>
      </c>
      <c r="GA283" s="121">
        <f>IFERROR(VLOOKUP(FZ283,'Начисление очков 2023'!$AA$4:$AB$69,2,FALSE),0)</f>
        <v>0</v>
      </c>
    </row>
    <row r="284" spans="1:183" ht="15.95" customHeight="1" x14ac:dyDescent="0.25">
      <c r="A284" s="1"/>
      <c r="B284" s="6" t="str">
        <f>IFERROR(INDEX('Ласт турнир'!$A$1:$A$96,MATCH($D284,'Ласт турнир'!$B$1:$B$96,0)),"")</f>
        <v/>
      </c>
      <c r="C284" s="1"/>
      <c r="D284" s="39" t="s">
        <v>270</v>
      </c>
      <c r="E284" s="40">
        <f>E283+1</f>
        <v>275</v>
      </c>
      <c r="F284" s="59">
        <f>IF(FQ284=0," ",IF(FQ284-E284=0," ",FQ284-E284))</f>
        <v>-2</v>
      </c>
      <c r="G284" s="44"/>
      <c r="H284" s="54">
        <v>3.5</v>
      </c>
      <c r="I284" s="134"/>
      <c r="J284" s="139">
        <f>AB284+AP284+BB284+BN284+BR284+SUMPRODUCT(LARGE((T284,V284,X284,Z284,AD284,AF284,AH284,AJ284,AL284,AN284,AR284,AT284,AV284,AX284,AZ284,BD284,BF284,BH284,BJ284,BL284,BP284,BT284,BV284,BX284,BZ284,CB284,CD284,CF284,CH284,CJ284,CL284,CN284,CP284,CR284,CT284,CV284,CX284,CZ284,DB284,DD284,DF284,DH284,DJ284,DL284,DN284,DP284,DR284,DT284,DV284,DX284,DZ284,EB284,ED284,EF284,EH284,EJ284,EL284,EN284,EP284,ER284,ET284,EV284,EX284,EZ284,FB284,FD284,FF284,FH284,FJ284,FL284,FN284,FP284),{1,2,3,4,5,6,7,8}))</f>
        <v>10</v>
      </c>
      <c r="K284" s="135">
        <f>J284-FV284</f>
        <v>0</v>
      </c>
      <c r="L284" s="140" t="str">
        <f>IF(SUMIF(S284:FP284,"&lt;0")&lt;&gt;0,SUMIF(S284:FP284,"&lt;0")*(-1)," ")</f>
        <v xml:space="preserve"> </v>
      </c>
      <c r="M284" s="141">
        <f>T284+V284+X284+Z284+AB284+AD284+AF284+AH284+AJ284+AL284+AN284+AP284+AR284+AT284+AV284+AX284+AZ284+BB284+BD284+BF284+BH284+BJ284+BL284+BN284+BP284+BR284+BT284+BV284+BX284+BZ284+CB284+CD284+CF284+CH284+CJ284+CL284+CN284+CP284+CR284+CT284+CV284+CX284+CZ284+DB284+DD284+DF284+DH284+DJ284+DL284+DN284+DP284+DR284+DT284+DV284+DX284+DZ284+EB284+ED284+EF284+EH284+EJ284+EL284+EN284+EP284+ER284+ET284+EV284+EX284+EZ284+FB284+FD284+FF284+FH284+FJ284+FL284+FN284+FP284</f>
        <v>10</v>
      </c>
      <c r="N284" s="135">
        <f>M284-FY284</f>
        <v>0</v>
      </c>
      <c r="O284" s="136">
        <f>ROUNDUP(COUNTIF(S284:FP284,"&gt; 0")/2,0)</f>
        <v>1</v>
      </c>
      <c r="P284" s="142">
        <f>IF(O284=0,"-",IF(O284-R284&gt;8,J284/(8+R284),J284/O284))</f>
        <v>10</v>
      </c>
      <c r="Q284" s="145">
        <f>IF(OR(M284=0,O284=0),"-",M284/O284)</f>
        <v>10</v>
      </c>
      <c r="R284" s="150">
        <f>+IF(AA284="",0,1)+IF(AO284="",0,1)++IF(BA284="",0,1)+IF(BM284="",0,1)+IF(BQ284="",0,1)</f>
        <v>0</v>
      </c>
      <c r="S284" s="6" t="s">
        <v>572</v>
      </c>
      <c r="T284" s="28">
        <f>IFERROR(VLOOKUP(S284,'Начисление очков 2024'!$AA$4:$AB$69,2,FALSE),0)</f>
        <v>0</v>
      </c>
      <c r="U284" s="32" t="s">
        <v>572</v>
      </c>
      <c r="V284" s="31">
        <f>IFERROR(VLOOKUP(U284,'Начисление очков 2024'!$AA$4:$AB$69,2,FALSE),0)</f>
        <v>0</v>
      </c>
      <c r="W284" s="6" t="s">
        <v>572</v>
      </c>
      <c r="X284" s="28">
        <f>IFERROR(VLOOKUP(W284,'Начисление очков 2024'!$L$4:$M$69,2,FALSE),0)</f>
        <v>0</v>
      </c>
      <c r="Y284" s="32" t="s">
        <v>572</v>
      </c>
      <c r="Z284" s="31">
        <f>IFERROR(VLOOKUP(Y284,'Начисление очков 2024'!$AA$4:$AB$69,2,FALSE),0)</f>
        <v>0</v>
      </c>
      <c r="AA284" s="6" t="s">
        <v>572</v>
      </c>
      <c r="AB284" s="28">
        <f>ROUND(IFERROR(VLOOKUP(AA284,'Начисление очков 2024'!$L$4:$M$69,2,FALSE),0)/4,0)</f>
        <v>0</v>
      </c>
      <c r="AC284" s="32" t="s">
        <v>572</v>
      </c>
      <c r="AD284" s="31">
        <f>IFERROR(VLOOKUP(AC284,'Начисление очков 2024'!$AA$4:$AB$69,2,FALSE),0)</f>
        <v>0</v>
      </c>
      <c r="AE284" s="6" t="s">
        <v>572</v>
      </c>
      <c r="AF284" s="28">
        <f>IFERROR(VLOOKUP(AE284,'Начисление очков 2024'!$AA$4:$AB$69,2,FALSE),0)</f>
        <v>0</v>
      </c>
      <c r="AG284" s="32" t="s">
        <v>572</v>
      </c>
      <c r="AH284" s="31">
        <f>IFERROR(VLOOKUP(AG284,'Начисление очков 2024'!$Q$4:$R$69,2,FALSE),0)</f>
        <v>0</v>
      </c>
      <c r="AI284" s="6">
        <v>9</v>
      </c>
      <c r="AJ284" s="28">
        <f>IFERROR(VLOOKUP(AI284,'Начисление очков 2024'!$AA$4:$AB$69,2,FALSE),0)</f>
        <v>10</v>
      </c>
      <c r="AK284" s="32" t="s">
        <v>572</v>
      </c>
      <c r="AL284" s="31">
        <f>IFERROR(VLOOKUP(AK284,'Начисление очков 2024'!$AA$4:$AB$69,2,FALSE),0)</f>
        <v>0</v>
      </c>
      <c r="AM284" s="6" t="s">
        <v>572</v>
      </c>
      <c r="AN284" s="28">
        <f>IFERROR(VLOOKUP(AM284,'Начисление очков 2023'!$AF$4:$AG$69,2,FALSE),0)</f>
        <v>0</v>
      </c>
      <c r="AO284" s="32" t="s">
        <v>572</v>
      </c>
      <c r="AP284" s="31">
        <f>ROUND(IFERROR(VLOOKUP(AO284,'Начисление очков 2024'!$G$4:$H$69,2,FALSE),0)/4,0)</f>
        <v>0</v>
      </c>
      <c r="AQ284" s="6" t="s">
        <v>572</v>
      </c>
      <c r="AR284" s="28">
        <f>IFERROR(VLOOKUP(AQ284,'Начисление очков 2024'!$AA$4:$AB$69,2,FALSE),0)</f>
        <v>0</v>
      </c>
      <c r="AS284" s="32" t="s">
        <v>572</v>
      </c>
      <c r="AT284" s="31">
        <f>IFERROR(VLOOKUP(AS284,'Начисление очков 2024'!$G$4:$H$69,2,FALSE),0)</f>
        <v>0</v>
      </c>
      <c r="AU284" s="6" t="s">
        <v>572</v>
      </c>
      <c r="AV284" s="28">
        <f>IFERROR(VLOOKUP(AU284,'Начисление очков 2023'!$V$4:$W$69,2,FALSE),0)</f>
        <v>0</v>
      </c>
      <c r="AW284" s="32" t="s">
        <v>572</v>
      </c>
      <c r="AX284" s="31">
        <f>IFERROR(VLOOKUP(AW284,'Начисление очков 2024'!$Q$4:$R$69,2,FALSE),0)</f>
        <v>0</v>
      </c>
      <c r="AY284" s="6" t="s">
        <v>572</v>
      </c>
      <c r="AZ284" s="28">
        <f>IFERROR(VLOOKUP(AY284,'Начисление очков 2024'!$AA$4:$AB$69,2,FALSE),0)</f>
        <v>0</v>
      </c>
      <c r="BA284" s="32" t="s">
        <v>572</v>
      </c>
      <c r="BB284" s="31">
        <f>ROUND(IFERROR(VLOOKUP(BA284,'Начисление очков 2024'!$G$4:$H$69,2,FALSE),0)/4,0)</f>
        <v>0</v>
      </c>
      <c r="BC284" s="6" t="s">
        <v>572</v>
      </c>
      <c r="BD284" s="28">
        <f>IFERROR(VLOOKUP(BC284,'Начисление очков 2023'!$AA$4:$AB$69,2,FALSE),0)</f>
        <v>0</v>
      </c>
      <c r="BE284" s="32" t="s">
        <v>572</v>
      </c>
      <c r="BF284" s="31">
        <f>IFERROR(VLOOKUP(BE284,'Начисление очков 2024'!$G$4:$H$69,2,FALSE),0)</f>
        <v>0</v>
      </c>
      <c r="BG284" s="6" t="s">
        <v>572</v>
      </c>
      <c r="BH284" s="28">
        <f>IFERROR(VLOOKUP(BG284,'Начисление очков 2024'!$Q$4:$R$69,2,FALSE),0)</f>
        <v>0</v>
      </c>
      <c r="BI284" s="32" t="s">
        <v>572</v>
      </c>
      <c r="BJ284" s="31">
        <f>IFERROR(VLOOKUP(BI284,'Начисление очков 2024'!$AA$4:$AB$69,2,FALSE),0)</f>
        <v>0</v>
      </c>
      <c r="BK284" s="6" t="s">
        <v>572</v>
      </c>
      <c r="BL284" s="28">
        <f>IFERROR(VLOOKUP(BK284,'Начисление очков 2023'!$V$4:$W$69,2,FALSE),0)</f>
        <v>0</v>
      </c>
      <c r="BM284" s="32" t="s">
        <v>572</v>
      </c>
      <c r="BN284" s="31">
        <f>ROUND(IFERROR(VLOOKUP(BM284,'Начисление очков 2023'!$L$4:$M$69,2,FALSE),0)/4,0)</f>
        <v>0</v>
      </c>
      <c r="BO284" s="6" t="s">
        <v>572</v>
      </c>
      <c r="BP284" s="28">
        <f>IFERROR(VLOOKUP(BO284,'Начисление очков 2023'!$AA$4:$AB$69,2,FALSE),0)</f>
        <v>0</v>
      </c>
      <c r="BQ284" s="32" t="s">
        <v>572</v>
      </c>
      <c r="BR284" s="31">
        <f>ROUND(IFERROR(VLOOKUP(BQ284,'Начисление очков 2023'!$L$4:$M$69,2,FALSE),0)/4,0)</f>
        <v>0</v>
      </c>
      <c r="BS284" s="6" t="s">
        <v>572</v>
      </c>
      <c r="BT284" s="28">
        <f>IFERROR(VLOOKUP(BS284,'Начисление очков 2023'!$AA$4:$AB$69,2,FALSE),0)</f>
        <v>0</v>
      </c>
      <c r="BU284" s="32" t="s">
        <v>572</v>
      </c>
      <c r="BV284" s="31">
        <f>IFERROR(VLOOKUP(BU284,'Начисление очков 2023'!$L$4:$M$69,2,FALSE),0)</f>
        <v>0</v>
      </c>
      <c r="BW284" s="6" t="s">
        <v>572</v>
      </c>
      <c r="BX284" s="28">
        <f>IFERROR(VLOOKUP(BW284,'Начисление очков 2023'!$AA$4:$AB$69,2,FALSE),0)</f>
        <v>0</v>
      </c>
      <c r="BY284" s="32" t="s">
        <v>572</v>
      </c>
      <c r="BZ284" s="31">
        <f>IFERROR(VLOOKUP(BY284,'Начисление очков 2023'!$AF$4:$AG$69,2,FALSE),0)</f>
        <v>0</v>
      </c>
      <c r="CA284" s="6" t="s">
        <v>572</v>
      </c>
      <c r="CB284" s="28">
        <f>IFERROR(VLOOKUP(CA284,'Начисление очков 2023'!$V$4:$W$69,2,FALSE),0)</f>
        <v>0</v>
      </c>
      <c r="CC284" s="32" t="s">
        <v>572</v>
      </c>
      <c r="CD284" s="31">
        <f>IFERROR(VLOOKUP(CC284,'Начисление очков 2023'!$AA$4:$AB$69,2,FALSE),0)</f>
        <v>0</v>
      </c>
      <c r="CE284" s="47"/>
      <c r="CF284" s="46"/>
      <c r="CG284" s="32" t="s">
        <v>572</v>
      </c>
      <c r="CH284" s="31">
        <f>IFERROR(VLOOKUP(CG284,'Начисление очков 2023'!$AA$4:$AB$69,2,FALSE),0)</f>
        <v>0</v>
      </c>
      <c r="CI284" s="6" t="s">
        <v>572</v>
      </c>
      <c r="CJ284" s="28">
        <f>IFERROR(VLOOKUP(CI284,'Начисление очков 2023_1'!$B$4:$C$117,2,FALSE),0)</f>
        <v>0</v>
      </c>
      <c r="CK284" s="32" t="s">
        <v>572</v>
      </c>
      <c r="CL284" s="31">
        <f>IFERROR(VLOOKUP(CK284,'Начисление очков 2023'!$V$4:$W$69,2,FALSE),0)</f>
        <v>0</v>
      </c>
      <c r="CM284" s="6" t="s">
        <v>572</v>
      </c>
      <c r="CN284" s="28">
        <f>IFERROR(VLOOKUP(CM284,'Начисление очков 2023'!$AF$4:$AG$69,2,FALSE),0)</f>
        <v>0</v>
      </c>
      <c r="CO284" s="32" t="s">
        <v>572</v>
      </c>
      <c r="CP284" s="31">
        <f>IFERROR(VLOOKUP(CO284,'Начисление очков 2023'!$G$4:$H$69,2,FALSE),0)</f>
        <v>0</v>
      </c>
      <c r="CQ284" s="6" t="s">
        <v>572</v>
      </c>
      <c r="CR284" s="28">
        <f>IFERROR(VLOOKUP(CQ284,'Начисление очков 2023'!$AA$4:$AB$69,2,FALSE),0)</f>
        <v>0</v>
      </c>
      <c r="CS284" s="32" t="s">
        <v>572</v>
      </c>
      <c r="CT284" s="31">
        <f>IFERROR(VLOOKUP(CS284,'Начисление очков 2023'!$Q$4:$R$69,2,FALSE),0)</f>
        <v>0</v>
      </c>
      <c r="CU284" s="6" t="s">
        <v>572</v>
      </c>
      <c r="CV284" s="28">
        <f>IFERROR(VLOOKUP(CU284,'Начисление очков 2023'!$AF$4:$AG$69,2,FALSE),0)</f>
        <v>0</v>
      </c>
      <c r="CW284" s="32" t="s">
        <v>572</v>
      </c>
      <c r="CX284" s="31">
        <f>IFERROR(VLOOKUP(CW284,'Начисление очков 2023'!$AA$4:$AB$69,2,FALSE),0)</f>
        <v>0</v>
      </c>
      <c r="CY284" s="6" t="s">
        <v>572</v>
      </c>
      <c r="CZ284" s="28">
        <f>IFERROR(VLOOKUP(CY284,'Начисление очков 2023'!$AA$4:$AB$69,2,FALSE),0)</f>
        <v>0</v>
      </c>
      <c r="DA284" s="32" t="s">
        <v>572</v>
      </c>
      <c r="DB284" s="31">
        <f>IFERROR(VLOOKUP(DA284,'Начисление очков 2023'!$L$4:$M$69,2,FALSE),0)</f>
        <v>0</v>
      </c>
      <c r="DC284" s="6" t="s">
        <v>572</v>
      </c>
      <c r="DD284" s="28">
        <f>IFERROR(VLOOKUP(DC284,'Начисление очков 2023'!$L$4:$M$69,2,FALSE),0)</f>
        <v>0</v>
      </c>
      <c r="DE284" s="32" t="s">
        <v>572</v>
      </c>
      <c r="DF284" s="31">
        <f>IFERROR(VLOOKUP(DE284,'Начисление очков 2023'!$G$4:$H$69,2,FALSE),0)</f>
        <v>0</v>
      </c>
      <c r="DG284" s="6" t="s">
        <v>572</v>
      </c>
      <c r="DH284" s="28">
        <f>IFERROR(VLOOKUP(DG284,'Начисление очков 2023'!$AA$4:$AB$69,2,FALSE),0)</f>
        <v>0</v>
      </c>
      <c r="DI284" s="32" t="s">
        <v>572</v>
      </c>
      <c r="DJ284" s="31">
        <f>IFERROR(VLOOKUP(DI284,'Начисление очков 2023'!$AF$4:$AG$69,2,FALSE),0)</f>
        <v>0</v>
      </c>
      <c r="DK284" s="6" t="s">
        <v>572</v>
      </c>
      <c r="DL284" s="28">
        <f>IFERROR(VLOOKUP(DK284,'Начисление очков 2023'!$V$4:$W$69,2,FALSE),0)</f>
        <v>0</v>
      </c>
      <c r="DM284" s="32" t="s">
        <v>572</v>
      </c>
      <c r="DN284" s="31">
        <f>IFERROR(VLOOKUP(DM284,'Начисление очков 2023'!$Q$4:$R$69,2,FALSE),0)</f>
        <v>0</v>
      </c>
      <c r="DO284" s="6" t="s">
        <v>572</v>
      </c>
      <c r="DP284" s="28">
        <f>IFERROR(VLOOKUP(DO284,'Начисление очков 2023'!$AA$4:$AB$69,2,FALSE),0)</f>
        <v>0</v>
      </c>
      <c r="DQ284" s="32" t="s">
        <v>572</v>
      </c>
      <c r="DR284" s="31">
        <f>IFERROR(VLOOKUP(DQ284,'Начисление очков 2023'!$AA$4:$AB$69,2,FALSE),0)</f>
        <v>0</v>
      </c>
      <c r="DS284" s="6" t="s">
        <v>572</v>
      </c>
      <c r="DT284" s="28">
        <f>IFERROR(VLOOKUP(DS284,'Начисление очков 2023'!$AA$4:$AB$69,2,FALSE),0)</f>
        <v>0</v>
      </c>
      <c r="DU284" s="32" t="s">
        <v>572</v>
      </c>
      <c r="DV284" s="31">
        <f>IFERROR(VLOOKUP(DU284,'Начисление очков 2023'!$AF$4:$AG$69,2,FALSE),0)</f>
        <v>0</v>
      </c>
      <c r="DW284" s="6" t="s">
        <v>572</v>
      </c>
      <c r="DX284" s="28">
        <f>IFERROR(VLOOKUP(DW284,'Начисление очков 2023'!$AA$4:$AB$69,2,FALSE),0)</f>
        <v>0</v>
      </c>
      <c r="DY284" s="32" t="s">
        <v>572</v>
      </c>
      <c r="DZ284" s="31">
        <f>IFERROR(VLOOKUP(DY284,'Начисление очков 2023'!$B$4:$C$69,2,FALSE),0)</f>
        <v>0</v>
      </c>
      <c r="EA284" s="6" t="s">
        <v>572</v>
      </c>
      <c r="EB284" s="28">
        <f>IFERROR(VLOOKUP(EA284,'Начисление очков 2023'!$AA$4:$AB$69,2,FALSE),0)</f>
        <v>0</v>
      </c>
      <c r="EC284" s="32" t="s">
        <v>572</v>
      </c>
      <c r="ED284" s="31">
        <f>IFERROR(VLOOKUP(EC284,'Начисление очков 2023'!$V$4:$W$69,2,FALSE),0)</f>
        <v>0</v>
      </c>
      <c r="EE284" s="6" t="s">
        <v>572</v>
      </c>
      <c r="EF284" s="28">
        <f>IFERROR(VLOOKUP(EE284,'Начисление очков 2023'!$AA$4:$AB$69,2,FALSE),0)</f>
        <v>0</v>
      </c>
      <c r="EG284" s="32" t="s">
        <v>572</v>
      </c>
      <c r="EH284" s="31">
        <f>IFERROR(VLOOKUP(EG284,'Начисление очков 2023'!$AA$4:$AB$69,2,FALSE),0)</f>
        <v>0</v>
      </c>
      <c r="EI284" s="6" t="s">
        <v>572</v>
      </c>
      <c r="EJ284" s="28">
        <f>IFERROR(VLOOKUP(EI284,'Начисление очков 2023'!$G$4:$H$69,2,FALSE),0)</f>
        <v>0</v>
      </c>
      <c r="EK284" s="32" t="s">
        <v>572</v>
      </c>
      <c r="EL284" s="31">
        <f>IFERROR(VLOOKUP(EK284,'Начисление очков 2023'!$V$4:$W$69,2,FALSE),0)</f>
        <v>0</v>
      </c>
      <c r="EM284" s="6" t="s">
        <v>572</v>
      </c>
      <c r="EN284" s="28">
        <f>IFERROR(VLOOKUP(EM284,'Начисление очков 2023'!$B$4:$C$101,2,FALSE),0)</f>
        <v>0</v>
      </c>
      <c r="EO284" s="32" t="s">
        <v>572</v>
      </c>
      <c r="EP284" s="31">
        <f>IFERROR(VLOOKUP(EO284,'Начисление очков 2023'!$AA$4:$AB$69,2,FALSE),0)</f>
        <v>0</v>
      </c>
      <c r="EQ284" s="6" t="s">
        <v>572</v>
      </c>
      <c r="ER284" s="28">
        <f>IFERROR(VLOOKUP(EQ284,'Начисление очков 2023'!$AF$4:$AG$69,2,FALSE),0)</f>
        <v>0</v>
      </c>
      <c r="ES284" s="32" t="s">
        <v>572</v>
      </c>
      <c r="ET284" s="31">
        <f>IFERROR(VLOOKUP(ES284,'Начисление очков 2023'!$B$4:$C$101,2,FALSE),0)</f>
        <v>0</v>
      </c>
      <c r="EU284" s="6" t="s">
        <v>572</v>
      </c>
      <c r="EV284" s="28">
        <f>IFERROR(VLOOKUP(EU284,'Начисление очков 2023'!$G$4:$H$69,2,FALSE),0)</f>
        <v>0</v>
      </c>
      <c r="EW284" s="32" t="s">
        <v>572</v>
      </c>
      <c r="EX284" s="31">
        <f>IFERROR(VLOOKUP(EW284,'Начисление очков 2023'!$AA$4:$AB$69,2,FALSE),0)</f>
        <v>0</v>
      </c>
      <c r="EY284" s="6" t="s">
        <v>572</v>
      </c>
      <c r="EZ284" s="28">
        <f>IFERROR(VLOOKUP(EY284,'Начисление очков 2023'!$AA$4:$AB$69,2,FALSE),0)</f>
        <v>0</v>
      </c>
      <c r="FA284" s="32" t="s">
        <v>572</v>
      </c>
      <c r="FB284" s="31">
        <f>IFERROR(VLOOKUP(FA284,'Начисление очков 2023'!$L$4:$M$69,2,FALSE),0)</f>
        <v>0</v>
      </c>
      <c r="FC284" s="6" t="s">
        <v>572</v>
      </c>
      <c r="FD284" s="28">
        <f>IFERROR(VLOOKUP(FC284,'Начисление очков 2023'!$AF$4:$AG$69,2,FALSE),0)</f>
        <v>0</v>
      </c>
      <c r="FE284" s="32" t="s">
        <v>572</v>
      </c>
      <c r="FF284" s="31">
        <f>IFERROR(VLOOKUP(FE284,'Начисление очков 2023'!$AA$4:$AB$69,2,FALSE),0)</f>
        <v>0</v>
      </c>
      <c r="FG284" s="6" t="s">
        <v>572</v>
      </c>
      <c r="FH284" s="28">
        <f>IFERROR(VLOOKUP(FG284,'Начисление очков 2023'!$G$4:$H$69,2,FALSE),0)</f>
        <v>0</v>
      </c>
      <c r="FI284" s="32" t="s">
        <v>572</v>
      </c>
      <c r="FJ284" s="31">
        <f>IFERROR(VLOOKUP(FI284,'Начисление очков 2023'!$AA$4:$AB$69,2,FALSE),0)</f>
        <v>0</v>
      </c>
      <c r="FK284" s="6" t="s">
        <v>572</v>
      </c>
      <c r="FL284" s="28">
        <f>IFERROR(VLOOKUP(FK284,'Начисление очков 2023'!$AA$4:$AB$69,2,FALSE),0)</f>
        <v>0</v>
      </c>
      <c r="FM284" s="32" t="s">
        <v>572</v>
      </c>
      <c r="FN284" s="31">
        <f>IFERROR(VLOOKUP(FM284,'Начисление очков 2023'!$AA$4:$AB$69,2,FALSE),0)</f>
        <v>0</v>
      </c>
      <c r="FO284" s="6" t="s">
        <v>572</v>
      </c>
      <c r="FP284" s="28">
        <f>IFERROR(VLOOKUP(FO284,'Начисление очков 2023'!$AF$4:$AG$69,2,FALSE),0)</f>
        <v>0</v>
      </c>
      <c r="FQ284" s="109">
        <v>273</v>
      </c>
      <c r="FR284" s="110">
        <v>1</v>
      </c>
      <c r="FS284" s="110"/>
      <c r="FT284" s="109">
        <v>3.5</v>
      </c>
      <c r="FU284" s="111"/>
      <c r="FV284" s="108">
        <v>10</v>
      </c>
      <c r="FW284" s="106">
        <v>0</v>
      </c>
      <c r="FX284" s="107" t="s">
        <v>563</v>
      </c>
      <c r="FY284" s="108">
        <v>10</v>
      </c>
      <c r="FZ284" s="127" t="s">
        <v>572</v>
      </c>
      <c r="GA284" s="121">
        <f>IFERROR(VLOOKUP(FZ284,'Начисление очков 2023'!$AA$4:$AB$69,2,FALSE),0)</f>
        <v>0</v>
      </c>
    </row>
    <row r="285" spans="1:183" ht="15.95" customHeight="1" x14ac:dyDescent="0.25">
      <c r="A285" s="1"/>
      <c r="B285" s="6" t="str">
        <f>IFERROR(INDEX('Ласт турнир'!$A$1:$A$96,MATCH($D285,'Ласт турнир'!$B$1:$B$96,0)),"")</f>
        <v/>
      </c>
      <c r="C285" s="1"/>
      <c r="D285" s="39" t="s">
        <v>802</v>
      </c>
      <c r="E285" s="40">
        <f>E284+1</f>
        <v>276</v>
      </c>
      <c r="F285" s="59">
        <f>IF(FQ285=0," ",IF(FQ285-E285=0," ",FQ285-E285))</f>
        <v>-2</v>
      </c>
      <c r="G285" s="44"/>
      <c r="H285" s="54">
        <v>3</v>
      </c>
      <c r="I285" s="134"/>
      <c r="J285" s="139">
        <f>AB285+AP285+BB285+BN285+BR285+SUMPRODUCT(LARGE((T285,V285,X285,Z285,AD285,AF285,AH285,AJ285,AL285,AN285,AR285,AT285,AV285,AX285,AZ285,BD285,BF285,BH285,BJ285,BL285,BP285,BT285,BV285,BX285,BZ285,CB285,CD285,CF285,CH285,CJ285,CL285,CN285,CP285,CR285,CT285,CV285,CX285,CZ285,DB285,DD285,DF285,DH285,DJ285,DL285,DN285,DP285,DR285,DT285,DV285,DX285,DZ285,EB285,ED285,EF285,EH285,EJ285,EL285,EN285,EP285,ER285,ET285,EV285,EX285,EZ285,FB285,FD285,FF285,FH285,FJ285,FL285,FN285,FP285),{1,2,3,4,5,6,7,8}))</f>
        <v>10</v>
      </c>
      <c r="K285" s="135">
        <f>J285-FV285</f>
        <v>0</v>
      </c>
      <c r="L285" s="140" t="str">
        <f>IF(SUMIF(S285:FP285,"&lt;0")&lt;&gt;0,SUMIF(S285:FP285,"&lt;0")*(-1)," ")</f>
        <v xml:space="preserve"> </v>
      </c>
      <c r="M285" s="141">
        <f>T285+V285+X285+Z285+AB285+AD285+AF285+AH285+AJ285+AL285+AN285+AP285+AR285+AT285+AV285+AX285+AZ285+BB285+BD285+BF285+BH285+BJ285+BL285+BN285+BP285+BR285+BT285+BV285+BX285+BZ285+CB285+CD285+CF285+CH285+CJ285+CL285+CN285+CP285+CR285+CT285+CV285+CX285+CZ285+DB285+DD285+DF285+DH285+DJ285+DL285+DN285+DP285+DR285+DT285+DV285+DX285+DZ285+EB285+ED285+EF285+EH285+EJ285+EL285+EN285+EP285+ER285+ET285+EV285+EX285+EZ285+FB285+FD285+FF285+FH285+FJ285+FL285+FN285+FP285</f>
        <v>10</v>
      </c>
      <c r="N285" s="135">
        <f>M285-FY285</f>
        <v>0</v>
      </c>
      <c r="O285" s="136">
        <f>ROUNDUP(COUNTIF(S285:FP285,"&gt; 0")/2,0)</f>
        <v>2</v>
      </c>
      <c r="P285" s="142">
        <f>IF(O285=0,"-",IF(O285-R285&gt;8,J285/(8+R285),J285/O285))</f>
        <v>5</v>
      </c>
      <c r="Q285" s="145">
        <f>IF(OR(M285=0,O285=0),"-",M285/O285)</f>
        <v>5</v>
      </c>
      <c r="R285" s="150">
        <f>+IF(AA285="",0,1)+IF(AO285="",0,1)++IF(BA285="",0,1)+IF(BM285="",0,1)+IF(BQ285="",0,1)</f>
        <v>0</v>
      </c>
      <c r="S285" s="6" t="s">
        <v>572</v>
      </c>
      <c r="T285" s="28">
        <f>IFERROR(VLOOKUP(S285,'Начисление очков 2024'!$AA$4:$AB$69,2,FALSE),0)</f>
        <v>0</v>
      </c>
      <c r="U285" s="32" t="s">
        <v>572</v>
      </c>
      <c r="V285" s="31">
        <f>IFERROR(VLOOKUP(U285,'Начисление очков 2024'!$AA$4:$AB$69,2,FALSE),0)</f>
        <v>0</v>
      </c>
      <c r="W285" s="6" t="s">
        <v>572</v>
      </c>
      <c r="X285" s="28">
        <f>IFERROR(VLOOKUP(W285,'Начисление очков 2024'!$L$4:$M$69,2,FALSE),0)</f>
        <v>0</v>
      </c>
      <c r="Y285" s="32" t="s">
        <v>572</v>
      </c>
      <c r="Z285" s="31">
        <f>IFERROR(VLOOKUP(Y285,'Начисление очков 2024'!$AA$4:$AB$69,2,FALSE),0)</f>
        <v>0</v>
      </c>
      <c r="AA285" s="6" t="s">
        <v>572</v>
      </c>
      <c r="AB285" s="28">
        <f>ROUND(IFERROR(VLOOKUP(AA285,'Начисление очков 2024'!$L$4:$M$69,2,FALSE),0)/4,0)</f>
        <v>0</v>
      </c>
      <c r="AC285" s="32" t="s">
        <v>572</v>
      </c>
      <c r="AD285" s="31">
        <f>IFERROR(VLOOKUP(AC285,'Начисление очков 2024'!$AA$4:$AB$69,2,FALSE),0)</f>
        <v>0</v>
      </c>
      <c r="AE285" s="6">
        <v>17</v>
      </c>
      <c r="AF285" s="28">
        <f>IFERROR(VLOOKUP(AE285,'Начисление очков 2024'!$AA$4:$AB$69,2,FALSE),0)</f>
        <v>6</v>
      </c>
      <c r="AG285" s="32" t="s">
        <v>572</v>
      </c>
      <c r="AH285" s="31">
        <f>IFERROR(VLOOKUP(AG285,'Начисление очков 2024'!$Q$4:$R$69,2,FALSE),0)</f>
        <v>0</v>
      </c>
      <c r="AI285" s="6" t="s">
        <v>572</v>
      </c>
      <c r="AJ285" s="28">
        <f>IFERROR(VLOOKUP(AI285,'Начисление очков 2024'!$AA$4:$AB$69,2,FALSE),0)</f>
        <v>0</v>
      </c>
      <c r="AK285" s="32" t="s">
        <v>572</v>
      </c>
      <c r="AL285" s="31">
        <f>IFERROR(VLOOKUP(AK285,'Начисление очков 2024'!$AA$4:$AB$69,2,FALSE),0)</f>
        <v>0</v>
      </c>
      <c r="AM285" s="6">
        <v>16</v>
      </c>
      <c r="AN285" s="28">
        <f>IFERROR(VLOOKUP(AM285,'Начисление очков 2023'!$AF$4:$AG$69,2,FALSE),0)</f>
        <v>4</v>
      </c>
      <c r="AO285" s="32" t="s">
        <v>572</v>
      </c>
      <c r="AP285" s="31">
        <f>ROUND(IFERROR(VLOOKUP(AO285,'Начисление очков 2024'!$G$4:$H$69,2,FALSE),0)/4,0)</f>
        <v>0</v>
      </c>
      <c r="AQ285" s="6" t="s">
        <v>572</v>
      </c>
      <c r="AR285" s="28">
        <f>IFERROR(VLOOKUP(AQ285,'Начисление очков 2024'!$AA$4:$AB$69,2,FALSE),0)</f>
        <v>0</v>
      </c>
      <c r="AS285" s="32" t="s">
        <v>572</v>
      </c>
      <c r="AT285" s="31">
        <f>IFERROR(VLOOKUP(AS285,'Начисление очков 2024'!$G$4:$H$69,2,FALSE),0)</f>
        <v>0</v>
      </c>
      <c r="AU285" s="6" t="s">
        <v>572</v>
      </c>
      <c r="AV285" s="28">
        <f>IFERROR(VLOOKUP(AU285,'Начисление очков 2023'!$V$4:$W$69,2,FALSE),0)</f>
        <v>0</v>
      </c>
      <c r="AW285" s="32" t="s">
        <v>572</v>
      </c>
      <c r="AX285" s="31">
        <f>IFERROR(VLOOKUP(AW285,'Начисление очков 2024'!$Q$4:$R$69,2,FALSE),0)</f>
        <v>0</v>
      </c>
      <c r="AY285" s="6" t="s">
        <v>572</v>
      </c>
      <c r="AZ285" s="28">
        <f>IFERROR(VLOOKUP(AY285,'Начисление очков 2024'!$AA$4:$AB$69,2,FALSE),0)</f>
        <v>0</v>
      </c>
      <c r="BA285" s="32" t="s">
        <v>572</v>
      </c>
      <c r="BB285" s="31">
        <f>ROUND(IFERROR(VLOOKUP(BA285,'Начисление очков 2024'!$G$4:$H$69,2,FALSE),0)/4,0)</f>
        <v>0</v>
      </c>
      <c r="BC285" s="6" t="s">
        <v>572</v>
      </c>
      <c r="BD285" s="28">
        <f>IFERROR(VLOOKUP(BC285,'Начисление очков 2023'!$AA$4:$AB$69,2,FALSE),0)</f>
        <v>0</v>
      </c>
      <c r="BE285" s="32" t="s">
        <v>572</v>
      </c>
      <c r="BF285" s="31">
        <f>IFERROR(VLOOKUP(BE285,'Начисление очков 2024'!$G$4:$H$69,2,FALSE),0)</f>
        <v>0</v>
      </c>
      <c r="BG285" s="6" t="s">
        <v>572</v>
      </c>
      <c r="BH285" s="28">
        <f>IFERROR(VLOOKUP(BG285,'Начисление очков 2024'!$Q$4:$R$69,2,FALSE),0)</f>
        <v>0</v>
      </c>
      <c r="BI285" s="32" t="s">
        <v>572</v>
      </c>
      <c r="BJ285" s="31">
        <f>IFERROR(VLOOKUP(BI285,'Начисление очков 2024'!$AA$4:$AB$69,2,FALSE),0)</f>
        <v>0</v>
      </c>
      <c r="BK285" s="6" t="s">
        <v>572</v>
      </c>
      <c r="BL285" s="28">
        <f>IFERROR(VLOOKUP(BK285,'Начисление очков 2023'!$V$4:$W$69,2,FALSE),0)</f>
        <v>0</v>
      </c>
      <c r="BM285" s="32" t="s">
        <v>572</v>
      </c>
      <c r="BN285" s="31">
        <f>ROUND(IFERROR(VLOOKUP(BM285,'Начисление очков 2023'!$L$4:$M$69,2,FALSE),0)/4,0)</f>
        <v>0</v>
      </c>
      <c r="BO285" s="6" t="s">
        <v>572</v>
      </c>
      <c r="BP285" s="28">
        <f>IFERROR(VLOOKUP(BO285,'Начисление очков 2023'!$AA$4:$AB$69,2,FALSE),0)</f>
        <v>0</v>
      </c>
      <c r="BQ285" s="32" t="s">
        <v>572</v>
      </c>
      <c r="BR285" s="31">
        <f>ROUND(IFERROR(VLOOKUP(BQ285,'Начисление очков 2023'!$L$4:$M$69,2,FALSE),0)/4,0)</f>
        <v>0</v>
      </c>
      <c r="BS285" s="6" t="s">
        <v>572</v>
      </c>
      <c r="BT285" s="28">
        <f>IFERROR(VLOOKUP(BS285,'Начисление очков 2023'!$AA$4:$AB$69,2,FALSE),0)</f>
        <v>0</v>
      </c>
      <c r="BU285" s="32" t="s">
        <v>572</v>
      </c>
      <c r="BV285" s="31">
        <f>IFERROR(VLOOKUP(BU285,'Начисление очков 2023'!$L$4:$M$69,2,FALSE),0)</f>
        <v>0</v>
      </c>
      <c r="BW285" s="6" t="s">
        <v>572</v>
      </c>
      <c r="BX285" s="28">
        <f>IFERROR(VLOOKUP(BW285,'Начисление очков 2023'!$AA$4:$AB$69,2,FALSE),0)</f>
        <v>0</v>
      </c>
      <c r="BY285" s="32" t="s">
        <v>572</v>
      </c>
      <c r="BZ285" s="31">
        <f>IFERROR(VLOOKUP(BY285,'Начисление очков 2023'!$AF$4:$AG$69,2,FALSE),0)</f>
        <v>0</v>
      </c>
      <c r="CA285" s="6" t="s">
        <v>572</v>
      </c>
      <c r="CB285" s="28">
        <f>IFERROR(VLOOKUP(CA285,'Начисление очков 2023'!$V$4:$W$69,2,FALSE),0)</f>
        <v>0</v>
      </c>
      <c r="CC285" s="32" t="s">
        <v>572</v>
      </c>
      <c r="CD285" s="31">
        <f>IFERROR(VLOOKUP(CC285,'Начисление очков 2023'!$AA$4:$AB$69,2,FALSE),0)</f>
        <v>0</v>
      </c>
      <c r="CE285" s="47"/>
      <c r="CF285" s="46"/>
      <c r="CG285" s="32" t="s">
        <v>572</v>
      </c>
      <c r="CH285" s="31">
        <f>IFERROR(VLOOKUP(CG285,'Начисление очков 2023'!$AA$4:$AB$69,2,FALSE),0)</f>
        <v>0</v>
      </c>
      <c r="CI285" s="6" t="s">
        <v>572</v>
      </c>
      <c r="CJ285" s="28">
        <f>IFERROR(VLOOKUP(CI285,'Начисление очков 2023_1'!$B$4:$C$117,2,FALSE),0)</f>
        <v>0</v>
      </c>
      <c r="CK285" s="32" t="s">
        <v>572</v>
      </c>
      <c r="CL285" s="31">
        <f>IFERROR(VLOOKUP(CK285,'Начисление очков 2023'!$V$4:$W$69,2,FALSE),0)</f>
        <v>0</v>
      </c>
      <c r="CM285" s="6" t="s">
        <v>572</v>
      </c>
      <c r="CN285" s="28">
        <f>IFERROR(VLOOKUP(CM285,'Начисление очков 2023'!$AF$4:$AG$69,2,FALSE),0)</f>
        <v>0</v>
      </c>
      <c r="CO285" s="32" t="s">
        <v>572</v>
      </c>
      <c r="CP285" s="31">
        <f>IFERROR(VLOOKUP(CO285,'Начисление очков 2023'!$G$4:$H$69,2,FALSE),0)</f>
        <v>0</v>
      </c>
      <c r="CQ285" s="6" t="s">
        <v>572</v>
      </c>
      <c r="CR285" s="28">
        <f>IFERROR(VLOOKUP(CQ285,'Начисление очков 2023'!$AA$4:$AB$69,2,FALSE),0)</f>
        <v>0</v>
      </c>
      <c r="CS285" s="32" t="s">
        <v>572</v>
      </c>
      <c r="CT285" s="31">
        <f>IFERROR(VLOOKUP(CS285,'Начисление очков 2023'!$Q$4:$R$69,2,FALSE),0)</f>
        <v>0</v>
      </c>
      <c r="CU285" s="6" t="s">
        <v>572</v>
      </c>
      <c r="CV285" s="28">
        <f>IFERROR(VLOOKUP(CU285,'Начисление очков 2023'!$AF$4:$AG$69,2,FALSE),0)</f>
        <v>0</v>
      </c>
      <c r="CW285" s="32" t="s">
        <v>572</v>
      </c>
      <c r="CX285" s="31">
        <f>IFERROR(VLOOKUP(CW285,'Начисление очков 2023'!$AA$4:$AB$69,2,FALSE),0)</f>
        <v>0</v>
      </c>
      <c r="CY285" s="6" t="s">
        <v>572</v>
      </c>
      <c r="CZ285" s="28">
        <f>IFERROR(VLOOKUP(CY285,'Начисление очков 2023'!$AA$4:$AB$69,2,FALSE),0)</f>
        <v>0</v>
      </c>
      <c r="DA285" s="32" t="s">
        <v>572</v>
      </c>
      <c r="DB285" s="31">
        <f>IFERROR(VLOOKUP(DA285,'Начисление очков 2023'!$L$4:$M$69,2,FALSE),0)</f>
        <v>0</v>
      </c>
      <c r="DC285" s="6" t="s">
        <v>572</v>
      </c>
      <c r="DD285" s="28">
        <f>IFERROR(VLOOKUP(DC285,'Начисление очков 2023'!$L$4:$M$69,2,FALSE),0)</f>
        <v>0</v>
      </c>
      <c r="DE285" s="32" t="s">
        <v>572</v>
      </c>
      <c r="DF285" s="31">
        <f>IFERROR(VLOOKUP(DE285,'Начисление очков 2023'!$G$4:$H$69,2,FALSE),0)</f>
        <v>0</v>
      </c>
      <c r="DG285" s="6" t="s">
        <v>572</v>
      </c>
      <c r="DH285" s="28">
        <f>IFERROR(VLOOKUP(DG285,'Начисление очков 2023'!$AA$4:$AB$69,2,FALSE),0)</f>
        <v>0</v>
      </c>
      <c r="DI285" s="32" t="s">
        <v>572</v>
      </c>
      <c r="DJ285" s="31">
        <f>IFERROR(VLOOKUP(DI285,'Начисление очков 2023'!$AF$4:$AG$69,2,FALSE),0)</f>
        <v>0</v>
      </c>
      <c r="DK285" s="6" t="s">
        <v>572</v>
      </c>
      <c r="DL285" s="28">
        <f>IFERROR(VLOOKUP(DK285,'Начисление очков 2023'!$V$4:$W$69,2,FALSE),0)</f>
        <v>0</v>
      </c>
      <c r="DM285" s="32" t="s">
        <v>572</v>
      </c>
      <c r="DN285" s="31">
        <f>IFERROR(VLOOKUP(DM285,'Начисление очков 2023'!$Q$4:$R$69,2,FALSE),0)</f>
        <v>0</v>
      </c>
      <c r="DO285" s="6" t="s">
        <v>572</v>
      </c>
      <c r="DP285" s="28">
        <f>IFERROR(VLOOKUP(DO285,'Начисление очков 2023'!$AA$4:$AB$69,2,FALSE),0)</f>
        <v>0</v>
      </c>
      <c r="DQ285" s="32" t="s">
        <v>572</v>
      </c>
      <c r="DR285" s="31">
        <f>IFERROR(VLOOKUP(DQ285,'Начисление очков 2023'!$AA$4:$AB$69,2,FALSE),0)</f>
        <v>0</v>
      </c>
      <c r="DS285" s="6" t="s">
        <v>572</v>
      </c>
      <c r="DT285" s="28">
        <f>IFERROR(VLOOKUP(DS285,'Начисление очков 2023'!$AA$4:$AB$69,2,FALSE),0)</f>
        <v>0</v>
      </c>
      <c r="DU285" s="32" t="s">
        <v>572</v>
      </c>
      <c r="DV285" s="31">
        <f>IFERROR(VLOOKUP(DU285,'Начисление очков 2023'!$AF$4:$AG$69,2,FALSE),0)</f>
        <v>0</v>
      </c>
      <c r="DW285" s="6" t="s">
        <v>572</v>
      </c>
      <c r="DX285" s="28">
        <f>IFERROR(VLOOKUP(DW285,'Начисление очков 2023'!$AA$4:$AB$69,2,FALSE),0)</f>
        <v>0</v>
      </c>
      <c r="DY285" s="32" t="s">
        <v>572</v>
      </c>
      <c r="DZ285" s="31">
        <f>IFERROR(VLOOKUP(DY285,'Начисление очков 2023'!$B$4:$C$69,2,FALSE),0)</f>
        <v>0</v>
      </c>
      <c r="EA285" s="6" t="s">
        <v>572</v>
      </c>
      <c r="EB285" s="28">
        <f>IFERROR(VLOOKUP(EA285,'Начисление очков 2023'!$AA$4:$AB$69,2,FALSE),0)</f>
        <v>0</v>
      </c>
      <c r="EC285" s="32" t="s">
        <v>572</v>
      </c>
      <c r="ED285" s="31">
        <f>IFERROR(VLOOKUP(EC285,'Начисление очков 2023'!$V$4:$W$69,2,FALSE),0)</f>
        <v>0</v>
      </c>
      <c r="EE285" s="6" t="s">
        <v>572</v>
      </c>
      <c r="EF285" s="28">
        <f>IFERROR(VLOOKUP(EE285,'Начисление очков 2023'!$AA$4:$AB$69,2,FALSE),0)</f>
        <v>0</v>
      </c>
      <c r="EG285" s="32" t="s">
        <v>572</v>
      </c>
      <c r="EH285" s="31">
        <f>IFERROR(VLOOKUP(EG285,'Начисление очков 2023'!$AA$4:$AB$69,2,FALSE),0)</f>
        <v>0</v>
      </c>
      <c r="EI285" s="6" t="s">
        <v>572</v>
      </c>
      <c r="EJ285" s="28">
        <f>IFERROR(VLOOKUP(EI285,'Начисление очков 2023'!$G$4:$H$69,2,FALSE),0)</f>
        <v>0</v>
      </c>
      <c r="EK285" s="32" t="s">
        <v>572</v>
      </c>
      <c r="EL285" s="31">
        <f>IFERROR(VLOOKUP(EK285,'Начисление очков 2023'!$V$4:$W$69,2,FALSE),0)</f>
        <v>0</v>
      </c>
      <c r="EM285" s="6" t="s">
        <v>572</v>
      </c>
      <c r="EN285" s="28">
        <f>IFERROR(VLOOKUP(EM285,'Начисление очков 2023'!$B$4:$C$101,2,FALSE),0)</f>
        <v>0</v>
      </c>
      <c r="EO285" s="32" t="s">
        <v>572</v>
      </c>
      <c r="EP285" s="31">
        <f>IFERROR(VLOOKUP(EO285,'Начисление очков 2023'!$AA$4:$AB$69,2,FALSE),0)</f>
        <v>0</v>
      </c>
      <c r="EQ285" s="6" t="s">
        <v>572</v>
      </c>
      <c r="ER285" s="28">
        <f>IFERROR(VLOOKUP(EQ285,'Начисление очков 2023'!$AF$4:$AG$69,2,FALSE),0)</f>
        <v>0</v>
      </c>
      <c r="ES285" s="32" t="s">
        <v>572</v>
      </c>
      <c r="ET285" s="31">
        <f>IFERROR(VLOOKUP(ES285,'Начисление очков 2023'!$B$4:$C$101,2,FALSE),0)</f>
        <v>0</v>
      </c>
      <c r="EU285" s="6" t="s">
        <v>572</v>
      </c>
      <c r="EV285" s="28">
        <f>IFERROR(VLOOKUP(EU285,'Начисление очков 2023'!$G$4:$H$69,2,FALSE),0)</f>
        <v>0</v>
      </c>
      <c r="EW285" s="32" t="s">
        <v>572</v>
      </c>
      <c r="EX285" s="31">
        <f>IFERROR(VLOOKUP(EW285,'Начисление очков 2023'!$AA$4:$AB$69,2,FALSE),0)</f>
        <v>0</v>
      </c>
      <c r="EY285" s="6" t="s">
        <v>572</v>
      </c>
      <c r="EZ285" s="28">
        <f>IFERROR(VLOOKUP(EY285,'Начисление очков 2023'!$AA$4:$AB$69,2,FALSE),0)</f>
        <v>0</v>
      </c>
      <c r="FA285" s="32" t="s">
        <v>572</v>
      </c>
      <c r="FB285" s="31">
        <f>IFERROR(VLOOKUP(FA285,'Начисление очков 2023'!$L$4:$M$69,2,FALSE),0)</f>
        <v>0</v>
      </c>
      <c r="FC285" s="6" t="s">
        <v>572</v>
      </c>
      <c r="FD285" s="28">
        <f>IFERROR(VLOOKUP(FC285,'Начисление очков 2023'!$AF$4:$AG$69,2,FALSE),0)</f>
        <v>0</v>
      </c>
      <c r="FE285" s="32" t="s">
        <v>572</v>
      </c>
      <c r="FF285" s="31">
        <f>IFERROR(VLOOKUP(FE285,'Начисление очков 2023'!$AA$4:$AB$69,2,FALSE),0)</f>
        <v>0</v>
      </c>
      <c r="FG285" s="6" t="s">
        <v>572</v>
      </c>
      <c r="FH285" s="28">
        <f>IFERROR(VLOOKUP(FG285,'Начисление очков 2023'!$G$4:$H$69,2,FALSE),0)</f>
        <v>0</v>
      </c>
      <c r="FI285" s="32" t="s">
        <v>572</v>
      </c>
      <c r="FJ285" s="31">
        <f>IFERROR(VLOOKUP(FI285,'Начисление очков 2023'!$AA$4:$AB$69,2,FALSE),0)</f>
        <v>0</v>
      </c>
      <c r="FK285" s="6" t="s">
        <v>572</v>
      </c>
      <c r="FL285" s="28">
        <f>IFERROR(VLOOKUP(FK285,'Начисление очков 2023'!$AA$4:$AB$69,2,FALSE),0)</f>
        <v>0</v>
      </c>
      <c r="FM285" s="32" t="s">
        <v>572</v>
      </c>
      <c r="FN285" s="31">
        <f>IFERROR(VLOOKUP(FM285,'Начисление очков 2023'!$AA$4:$AB$69,2,FALSE),0)</f>
        <v>0</v>
      </c>
      <c r="FO285" s="6" t="s">
        <v>572</v>
      </c>
      <c r="FP285" s="28">
        <f>IFERROR(VLOOKUP(FO285,'Начисление очков 2023'!$AF$4:$AG$69,2,FALSE),0)</f>
        <v>0</v>
      </c>
      <c r="FQ285" s="109">
        <v>274</v>
      </c>
      <c r="FR285" s="110">
        <v>1</v>
      </c>
      <c r="FS285" s="110"/>
      <c r="FT285" s="109">
        <v>3</v>
      </c>
      <c r="FU285" s="111"/>
      <c r="FV285" s="108">
        <v>10</v>
      </c>
      <c r="FW285" s="106">
        <v>0</v>
      </c>
      <c r="FX285" s="107" t="s">
        <v>563</v>
      </c>
      <c r="FY285" s="108">
        <v>10</v>
      </c>
      <c r="FZ285" s="127" t="s">
        <v>572</v>
      </c>
      <c r="GA285" s="121">
        <f>IFERROR(VLOOKUP(FZ285,'Начисление очков 2023'!$AA$4:$AB$69,2,FALSE),0)</f>
        <v>0</v>
      </c>
    </row>
    <row r="286" spans="1:183" ht="15.95" customHeight="1" x14ac:dyDescent="0.25">
      <c r="A286" s="1"/>
      <c r="B286" s="6" t="str">
        <f>IFERROR(INDEX('Ласт турнир'!$A$1:$A$96,MATCH($D286,'Ласт турнир'!$B$1:$B$96,0)),"")</f>
        <v/>
      </c>
      <c r="C286" s="1"/>
      <c r="D286" s="39" t="s">
        <v>748</v>
      </c>
      <c r="E286" s="40">
        <f>E285+1</f>
        <v>277</v>
      </c>
      <c r="F286" s="59">
        <f>IF(FQ286=0," ",IF(FQ286-E286=0," ",FQ286-E286))</f>
        <v>-2</v>
      </c>
      <c r="G286" s="44"/>
      <c r="H286" s="54">
        <v>3</v>
      </c>
      <c r="I286" s="134"/>
      <c r="J286" s="139">
        <f>AB286+AP286+BB286+BN286+BR286+SUMPRODUCT(LARGE((T286,V286,X286,Z286,AD286,AF286,AH286,AJ286,AL286,AN286,AR286,AT286,AV286,AX286,AZ286,BD286,BF286,BH286,BJ286,BL286,BP286,BT286,BV286,BX286,BZ286,CB286,CD286,CF286,CH286,CJ286,CL286,CN286,CP286,CR286,CT286,CV286,CX286,CZ286,DB286,DD286,DF286,DH286,DJ286,DL286,DN286,DP286,DR286,DT286,DV286,DX286,DZ286,EB286,ED286,EF286,EH286,EJ286,EL286,EN286,EP286,ER286,ET286,EV286,EX286,EZ286,FB286,FD286,FF286,FH286,FJ286,FL286,FN286,FP286),{1,2,3,4,5,6,7,8}))</f>
        <v>10</v>
      </c>
      <c r="K286" s="135">
        <f>J286-FV286</f>
        <v>0</v>
      </c>
      <c r="L286" s="140" t="str">
        <f>IF(SUMIF(S286:FP286,"&lt;0")&lt;&gt;0,SUMIF(S286:FP286,"&lt;0")*(-1)," ")</f>
        <v xml:space="preserve"> </v>
      </c>
      <c r="M286" s="141">
        <f>T286+V286+X286+Z286+AB286+AD286+AF286+AH286+AJ286+AL286+AN286+AP286+AR286+AT286+AV286+AX286+AZ286+BB286+BD286+BF286+BH286+BJ286+BL286+BN286+BP286+BR286+BT286+BV286+BX286+BZ286+CB286+CD286+CF286+CH286+CJ286+CL286+CN286+CP286+CR286+CT286+CV286+CX286+CZ286+DB286+DD286+DF286+DH286+DJ286+DL286+DN286+DP286+DR286+DT286+DV286+DX286+DZ286+EB286+ED286+EF286+EH286+EJ286+EL286+EN286+EP286+ER286+ET286+EV286+EX286+EZ286+FB286+FD286+FF286+FH286+FJ286+FL286+FN286+FP286</f>
        <v>10</v>
      </c>
      <c r="N286" s="135">
        <f>M286-FY286</f>
        <v>0</v>
      </c>
      <c r="O286" s="136">
        <f>ROUNDUP(COUNTIF(S286:FP286,"&gt; 0")/2,0)</f>
        <v>3</v>
      </c>
      <c r="P286" s="142">
        <f>IF(O286=0,"-",IF(O286-R286&gt;8,J286/(8+R286),J286/O286))</f>
        <v>3.3333333333333335</v>
      </c>
      <c r="Q286" s="145">
        <f>IF(OR(M286=0,O286=0),"-",M286/O286)</f>
        <v>3.3333333333333335</v>
      </c>
      <c r="R286" s="150">
        <f>+IF(AA286="",0,1)+IF(AO286="",0,1)++IF(BA286="",0,1)+IF(BM286="",0,1)+IF(BQ286="",0,1)</f>
        <v>0</v>
      </c>
      <c r="S286" s="6" t="s">
        <v>572</v>
      </c>
      <c r="T286" s="28">
        <f>IFERROR(VLOOKUP(S286,'Начисление очков 2024'!$AA$4:$AB$69,2,FALSE),0)</f>
        <v>0</v>
      </c>
      <c r="U286" s="32" t="s">
        <v>572</v>
      </c>
      <c r="V286" s="31">
        <f>IFERROR(VLOOKUP(U286,'Начисление очков 2024'!$AA$4:$AB$69,2,FALSE),0)</f>
        <v>0</v>
      </c>
      <c r="W286" s="6" t="s">
        <v>572</v>
      </c>
      <c r="X286" s="28">
        <f>IFERROR(VLOOKUP(W286,'Начисление очков 2024'!$L$4:$M$69,2,FALSE),0)</f>
        <v>0</v>
      </c>
      <c r="Y286" s="32" t="s">
        <v>572</v>
      </c>
      <c r="Z286" s="31">
        <f>IFERROR(VLOOKUP(Y286,'Начисление очков 2024'!$AA$4:$AB$69,2,FALSE),0)</f>
        <v>0</v>
      </c>
      <c r="AA286" s="6" t="s">
        <v>572</v>
      </c>
      <c r="AB286" s="28">
        <f>ROUND(IFERROR(VLOOKUP(AA286,'Начисление очков 2024'!$L$4:$M$69,2,FALSE),0)/4,0)</f>
        <v>0</v>
      </c>
      <c r="AC286" s="32" t="s">
        <v>572</v>
      </c>
      <c r="AD286" s="31">
        <f>IFERROR(VLOOKUP(AC286,'Начисление очков 2024'!$AA$4:$AB$69,2,FALSE),0)</f>
        <v>0</v>
      </c>
      <c r="AE286" s="6" t="s">
        <v>572</v>
      </c>
      <c r="AF286" s="28">
        <f>IFERROR(VLOOKUP(AE286,'Начисление очков 2024'!$AA$4:$AB$69,2,FALSE),0)</f>
        <v>0</v>
      </c>
      <c r="AG286" s="32" t="s">
        <v>572</v>
      </c>
      <c r="AH286" s="31">
        <f>IFERROR(VLOOKUP(AG286,'Начисление очков 2024'!$Q$4:$R$69,2,FALSE),0)</f>
        <v>0</v>
      </c>
      <c r="AI286" s="6" t="s">
        <v>572</v>
      </c>
      <c r="AJ286" s="28">
        <f>IFERROR(VLOOKUP(AI286,'Начисление очков 2024'!$AA$4:$AB$69,2,FALSE),0)</f>
        <v>0</v>
      </c>
      <c r="AK286" s="32" t="s">
        <v>572</v>
      </c>
      <c r="AL286" s="31">
        <f>IFERROR(VLOOKUP(AK286,'Начисление очков 2024'!$AA$4:$AB$69,2,FALSE),0)</f>
        <v>0</v>
      </c>
      <c r="AM286" s="6" t="s">
        <v>572</v>
      </c>
      <c r="AN286" s="28">
        <f>IFERROR(VLOOKUP(AM286,'Начисление очков 2023'!$AF$4:$AG$69,2,FALSE),0)</f>
        <v>0</v>
      </c>
      <c r="AO286" s="32" t="s">
        <v>572</v>
      </c>
      <c r="AP286" s="31">
        <f>ROUND(IFERROR(VLOOKUP(AO286,'Начисление очков 2024'!$G$4:$H$69,2,FALSE),0)/4,0)</f>
        <v>0</v>
      </c>
      <c r="AQ286" s="6" t="s">
        <v>572</v>
      </c>
      <c r="AR286" s="28">
        <f>IFERROR(VLOOKUP(AQ286,'Начисление очков 2024'!$AA$4:$AB$69,2,FALSE),0)</f>
        <v>0</v>
      </c>
      <c r="AS286" s="32" t="s">
        <v>572</v>
      </c>
      <c r="AT286" s="31">
        <f>IFERROR(VLOOKUP(AS286,'Начисление очков 2024'!$G$4:$H$69,2,FALSE),0)</f>
        <v>0</v>
      </c>
      <c r="AU286" s="6" t="s">
        <v>572</v>
      </c>
      <c r="AV286" s="28">
        <f>IFERROR(VLOOKUP(AU286,'Начисление очков 2023'!$V$4:$W$69,2,FALSE),0)</f>
        <v>0</v>
      </c>
      <c r="AW286" s="32" t="s">
        <v>572</v>
      </c>
      <c r="AX286" s="31">
        <f>IFERROR(VLOOKUP(AW286,'Начисление очков 2024'!$Q$4:$R$69,2,FALSE),0)</f>
        <v>0</v>
      </c>
      <c r="AY286" s="6" t="s">
        <v>572</v>
      </c>
      <c r="AZ286" s="28">
        <f>IFERROR(VLOOKUP(AY286,'Начисление очков 2024'!$AA$4:$AB$69,2,FALSE),0)</f>
        <v>0</v>
      </c>
      <c r="BA286" s="32" t="s">
        <v>572</v>
      </c>
      <c r="BB286" s="31">
        <f>ROUND(IFERROR(VLOOKUP(BA286,'Начисление очков 2024'!$G$4:$H$69,2,FALSE),0)/4,0)</f>
        <v>0</v>
      </c>
      <c r="BC286" s="6" t="s">
        <v>572</v>
      </c>
      <c r="BD286" s="28">
        <f>IFERROR(VLOOKUP(BC286,'Начисление очков 2023'!$AA$4:$AB$69,2,FALSE),0)</f>
        <v>0</v>
      </c>
      <c r="BE286" s="32" t="s">
        <v>572</v>
      </c>
      <c r="BF286" s="31">
        <f>IFERROR(VLOOKUP(BE286,'Начисление очков 2024'!$G$4:$H$69,2,FALSE),0)</f>
        <v>0</v>
      </c>
      <c r="BG286" s="6" t="s">
        <v>572</v>
      </c>
      <c r="BH286" s="28">
        <f>IFERROR(VLOOKUP(BG286,'Начисление очков 2024'!$Q$4:$R$69,2,FALSE),0)</f>
        <v>0</v>
      </c>
      <c r="BI286" s="32">
        <v>33</v>
      </c>
      <c r="BJ286" s="31">
        <f>IFERROR(VLOOKUP(BI286,'Начисление очков 2024'!$AA$4:$AB$69,2,FALSE),0)</f>
        <v>2</v>
      </c>
      <c r="BK286" s="6" t="s">
        <v>572</v>
      </c>
      <c r="BL286" s="28">
        <f>IFERROR(VLOOKUP(BK286,'Начисление очков 2023'!$V$4:$W$69,2,FALSE),0)</f>
        <v>0</v>
      </c>
      <c r="BM286" s="32" t="s">
        <v>572</v>
      </c>
      <c r="BN286" s="31">
        <f>ROUND(IFERROR(VLOOKUP(BM286,'Начисление очков 2023'!$L$4:$M$69,2,FALSE),0)/4,0)</f>
        <v>0</v>
      </c>
      <c r="BO286" s="6" t="s">
        <v>572</v>
      </c>
      <c r="BP286" s="28">
        <f>IFERROR(VLOOKUP(BO286,'Начисление очков 2023'!$AA$4:$AB$69,2,FALSE),0)</f>
        <v>0</v>
      </c>
      <c r="BQ286" s="32" t="s">
        <v>572</v>
      </c>
      <c r="BR286" s="31">
        <f>ROUND(IFERROR(VLOOKUP(BQ286,'Начисление очков 2023'!$L$4:$M$69,2,FALSE),0)/4,0)</f>
        <v>0</v>
      </c>
      <c r="BS286" s="6">
        <v>32</v>
      </c>
      <c r="BT286" s="28">
        <f>IFERROR(VLOOKUP(BS286,'Начисление очков 2023'!$AA$4:$AB$69,2,FALSE),0)</f>
        <v>2</v>
      </c>
      <c r="BU286" s="32" t="s">
        <v>572</v>
      </c>
      <c r="BV286" s="31">
        <f>IFERROR(VLOOKUP(BU286,'Начисление очков 2023'!$L$4:$M$69,2,FALSE),0)</f>
        <v>0</v>
      </c>
      <c r="BW286" s="6" t="s">
        <v>572</v>
      </c>
      <c r="BX286" s="28">
        <f>IFERROR(VLOOKUP(BW286,'Начисление очков 2023'!$AA$4:$AB$69,2,FALSE),0)</f>
        <v>0</v>
      </c>
      <c r="BY286" s="32">
        <v>10</v>
      </c>
      <c r="BZ286" s="31">
        <f>IFERROR(VLOOKUP(BY286,'Начисление очков 2023'!$AF$4:$AG$69,2,FALSE),0)</f>
        <v>6</v>
      </c>
      <c r="CA286" s="6" t="s">
        <v>572</v>
      </c>
      <c r="CB286" s="28">
        <f>IFERROR(VLOOKUP(CA286,'Начисление очков 2023'!$V$4:$W$69,2,FALSE),0)</f>
        <v>0</v>
      </c>
      <c r="CC286" s="32" t="s">
        <v>572</v>
      </c>
      <c r="CD286" s="31">
        <f>IFERROR(VLOOKUP(CC286,'Начисление очков 2023'!$AA$4:$AB$69,2,FALSE),0)</f>
        <v>0</v>
      </c>
      <c r="CE286" s="47"/>
      <c r="CF286" s="46"/>
      <c r="CG286" s="32" t="s">
        <v>572</v>
      </c>
      <c r="CH286" s="31">
        <f>IFERROR(VLOOKUP(CG286,'Начисление очков 2023'!$AA$4:$AB$69,2,FALSE),0)</f>
        <v>0</v>
      </c>
      <c r="CI286" s="6" t="s">
        <v>572</v>
      </c>
      <c r="CJ286" s="28">
        <f>IFERROR(VLOOKUP(CI286,'Начисление очков 2023_1'!$B$4:$C$117,2,FALSE),0)</f>
        <v>0</v>
      </c>
      <c r="CK286" s="32" t="s">
        <v>572</v>
      </c>
      <c r="CL286" s="31">
        <f>IFERROR(VLOOKUP(CK286,'Начисление очков 2023'!$V$4:$W$69,2,FALSE),0)</f>
        <v>0</v>
      </c>
      <c r="CM286" s="6" t="s">
        <v>572</v>
      </c>
      <c r="CN286" s="28">
        <f>IFERROR(VLOOKUP(CM286,'Начисление очков 2023'!$AF$4:$AG$69,2,FALSE),0)</f>
        <v>0</v>
      </c>
      <c r="CO286" s="32" t="s">
        <v>572</v>
      </c>
      <c r="CP286" s="31">
        <f>IFERROR(VLOOKUP(CO286,'Начисление очков 2023'!$G$4:$H$69,2,FALSE),0)</f>
        <v>0</v>
      </c>
      <c r="CQ286" s="6" t="s">
        <v>572</v>
      </c>
      <c r="CR286" s="28">
        <f>IFERROR(VLOOKUP(CQ286,'Начисление очков 2023'!$AA$4:$AB$69,2,FALSE),0)</f>
        <v>0</v>
      </c>
      <c r="CS286" s="32" t="s">
        <v>572</v>
      </c>
      <c r="CT286" s="31">
        <f>IFERROR(VLOOKUP(CS286,'Начисление очков 2023'!$Q$4:$R$69,2,FALSE),0)</f>
        <v>0</v>
      </c>
      <c r="CU286" s="6" t="s">
        <v>572</v>
      </c>
      <c r="CV286" s="28">
        <f>IFERROR(VLOOKUP(CU286,'Начисление очков 2023'!$AF$4:$AG$69,2,FALSE),0)</f>
        <v>0</v>
      </c>
      <c r="CW286" s="32" t="s">
        <v>572</v>
      </c>
      <c r="CX286" s="31">
        <f>IFERROR(VLOOKUP(CW286,'Начисление очков 2023'!$AA$4:$AB$69,2,FALSE),0)</f>
        <v>0</v>
      </c>
      <c r="CY286" s="6" t="s">
        <v>572</v>
      </c>
      <c r="CZ286" s="28">
        <f>IFERROR(VLOOKUP(CY286,'Начисление очков 2023'!$AA$4:$AB$69,2,FALSE),0)</f>
        <v>0</v>
      </c>
      <c r="DA286" s="32" t="s">
        <v>572</v>
      </c>
      <c r="DB286" s="31">
        <f>IFERROR(VLOOKUP(DA286,'Начисление очков 2023'!$L$4:$M$69,2,FALSE),0)</f>
        <v>0</v>
      </c>
      <c r="DC286" s="6" t="s">
        <v>572</v>
      </c>
      <c r="DD286" s="28">
        <f>IFERROR(VLOOKUP(DC286,'Начисление очков 2023'!$L$4:$M$69,2,FALSE),0)</f>
        <v>0</v>
      </c>
      <c r="DE286" s="32" t="s">
        <v>572</v>
      </c>
      <c r="DF286" s="31">
        <f>IFERROR(VLOOKUP(DE286,'Начисление очков 2023'!$G$4:$H$69,2,FALSE),0)</f>
        <v>0</v>
      </c>
      <c r="DG286" s="6" t="s">
        <v>572</v>
      </c>
      <c r="DH286" s="28">
        <f>IFERROR(VLOOKUP(DG286,'Начисление очков 2023'!$AA$4:$AB$69,2,FALSE),0)</f>
        <v>0</v>
      </c>
      <c r="DI286" s="32" t="s">
        <v>572</v>
      </c>
      <c r="DJ286" s="31">
        <f>IFERROR(VLOOKUP(DI286,'Начисление очков 2023'!$AF$4:$AG$69,2,FALSE),0)</f>
        <v>0</v>
      </c>
      <c r="DK286" s="6" t="s">
        <v>572</v>
      </c>
      <c r="DL286" s="28">
        <f>IFERROR(VLOOKUP(DK286,'Начисление очков 2023'!$V$4:$W$69,2,FALSE),0)</f>
        <v>0</v>
      </c>
      <c r="DM286" s="32" t="s">
        <v>572</v>
      </c>
      <c r="DN286" s="31">
        <f>IFERROR(VLOOKUP(DM286,'Начисление очков 2023'!$Q$4:$R$69,2,FALSE),0)</f>
        <v>0</v>
      </c>
      <c r="DO286" s="6" t="s">
        <v>572</v>
      </c>
      <c r="DP286" s="28">
        <f>IFERROR(VLOOKUP(DO286,'Начисление очков 2023'!$AA$4:$AB$69,2,FALSE),0)</f>
        <v>0</v>
      </c>
      <c r="DQ286" s="32" t="s">
        <v>572</v>
      </c>
      <c r="DR286" s="31">
        <f>IFERROR(VLOOKUP(DQ286,'Начисление очков 2023'!$AA$4:$AB$69,2,FALSE),0)</f>
        <v>0</v>
      </c>
      <c r="DS286" s="6"/>
      <c r="DT286" s="28">
        <f>IFERROR(VLOOKUP(DS286,'Начисление очков 2023'!$AA$4:$AB$69,2,FALSE),0)</f>
        <v>0</v>
      </c>
      <c r="DU286" s="32" t="s">
        <v>572</v>
      </c>
      <c r="DV286" s="31">
        <f>IFERROR(VLOOKUP(DU286,'Начисление очков 2023'!$AF$4:$AG$69,2,FALSE),0)</f>
        <v>0</v>
      </c>
      <c r="DW286" s="6"/>
      <c r="DX286" s="28">
        <f>IFERROR(VLOOKUP(DW286,'Начисление очков 2023'!$AA$4:$AB$69,2,FALSE),0)</f>
        <v>0</v>
      </c>
      <c r="DY286" s="32"/>
      <c r="DZ286" s="31">
        <f>IFERROR(VLOOKUP(DY286,'Начисление очков 2023'!$B$4:$C$69,2,FALSE),0)</f>
        <v>0</v>
      </c>
      <c r="EA286" s="6"/>
      <c r="EB286" s="28">
        <f>IFERROR(VLOOKUP(EA286,'Начисление очков 2023'!$AA$4:$AB$69,2,FALSE),0)</f>
        <v>0</v>
      </c>
      <c r="EC286" s="32"/>
      <c r="ED286" s="31">
        <f>IFERROR(VLOOKUP(EC286,'Начисление очков 2023'!$V$4:$W$69,2,FALSE),0)</f>
        <v>0</v>
      </c>
      <c r="EE286" s="6"/>
      <c r="EF286" s="28">
        <f>IFERROR(VLOOKUP(EE286,'Начисление очков 2023'!$AA$4:$AB$69,2,FALSE),0)</f>
        <v>0</v>
      </c>
      <c r="EG286" s="32"/>
      <c r="EH286" s="31">
        <f>IFERROR(VLOOKUP(EG286,'Начисление очков 2023'!$AA$4:$AB$69,2,FALSE),0)</f>
        <v>0</v>
      </c>
      <c r="EI286" s="6"/>
      <c r="EJ286" s="28">
        <f>IFERROR(VLOOKUP(EI286,'Начисление очков 2023'!$G$4:$H$69,2,FALSE),0)</f>
        <v>0</v>
      </c>
      <c r="EK286" s="32"/>
      <c r="EL286" s="31">
        <f>IFERROR(VLOOKUP(EK286,'Начисление очков 2023'!$V$4:$W$69,2,FALSE),0)</f>
        <v>0</v>
      </c>
      <c r="EM286" s="6"/>
      <c r="EN286" s="28">
        <f>IFERROR(VLOOKUP(EM286,'Начисление очков 2023'!$B$4:$C$101,2,FALSE),0)</f>
        <v>0</v>
      </c>
      <c r="EO286" s="32"/>
      <c r="EP286" s="31">
        <f>IFERROR(VLOOKUP(EO286,'Начисление очков 2023'!$AA$4:$AB$69,2,FALSE),0)</f>
        <v>0</v>
      </c>
      <c r="EQ286" s="6"/>
      <c r="ER286" s="28">
        <f>IFERROR(VLOOKUP(EQ286,'Начисление очков 2023'!$AF$4:$AG$69,2,FALSE),0)</f>
        <v>0</v>
      </c>
      <c r="ES286" s="32"/>
      <c r="ET286" s="31">
        <f>IFERROR(VLOOKUP(ES286,'Начисление очков 2023'!$B$4:$C$101,2,FALSE),0)</f>
        <v>0</v>
      </c>
      <c r="EU286" s="6"/>
      <c r="EV286" s="28">
        <f>IFERROR(VLOOKUP(EU286,'Начисление очков 2023'!$G$4:$H$69,2,FALSE),0)</f>
        <v>0</v>
      </c>
      <c r="EW286" s="32"/>
      <c r="EX286" s="31">
        <f>IFERROR(VLOOKUP(EW286,'Начисление очков 2023'!$AF$4:$AG$69,2,FALSE),0)</f>
        <v>0</v>
      </c>
      <c r="EY286" s="6"/>
      <c r="EZ286" s="28">
        <f>IFERROR(VLOOKUP(EY286,'Начисление очков 2023'!$AA$4:$AB$69,2,FALSE),0)</f>
        <v>0</v>
      </c>
      <c r="FA286" s="32"/>
      <c r="FB286" s="31">
        <f>IFERROR(VLOOKUP(FA286,'Начисление очков 2023'!$L$4:$M$69,2,FALSE),0)</f>
        <v>0</v>
      </c>
      <c r="FC286" s="6"/>
      <c r="FD286" s="28">
        <f>IFERROR(VLOOKUP(FC286,'Начисление очков 2023'!$AF$4:$AG$69,2,FALSE),0)</f>
        <v>0</v>
      </c>
      <c r="FE286" s="32"/>
      <c r="FF286" s="31">
        <f>IFERROR(VLOOKUP(FE286,'Начисление очков 2023'!$AA$4:$AB$69,2,FALSE),0)</f>
        <v>0</v>
      </c>
      <c r="FG286" s="6"/>
      <c r="FH286" s="28">
        <f>IFERROR(VLOOKUP(FG286,'Начисление очков 2023'!$G$4:$H$69,2,FALSE),0)</f>
        <v>0</v>
      </c>
      <c r="FI286" s="32"/>
      <c r="FJ286" s="31">
        <f>IFERROR(VLOOKUP(FI286,'Начисление очков 2023'!$AA$4:$AB$69,2,FALSE),0)</f>
        <v>0</v>
      </c>
      <c r="FK286" s="6"/>
      <c r="FL286" s="28">
        <f>IFERROR(VLOOKUP(FK286,'Начисление очков 2023'!$AA$4:$AB$69,2,FALSE),0)</f>
        <v>0</v>
      </c>
      <c r="FM286" s="32"/>
      <c r="FN286" s="31">
        <f>IFERROR(VLOOKUP(FM286,'Начисление очков 2023'!$AA$4:$AB$69,2,FALSE),0)</f>
        <v>0</v>
      </c>
      <c r="FO286" s="6"/>
      <c r="FP286" s="28">
        <f>IFERROR(VLOOKUP(FO286,'Начисление очков 2023'!$AF$4:$AG$69,2,FALSE),0)</f>
        <v>0</v>
      </c>
      <c r="FQ286" s="109">
        <v>275</v>
      </c>
      <c r="FR286" s="110">
        <v>1</v>
      </c>
      <c r="FS286" s="110"/>
      <c r="FT286" s="109">
        <v>3</v>
      </c>
      <c r="FU286" s="111"/>
      <c r="FV286" s="108">
        <v>10</v>
      </c>
      <c r="FW286" s="106">
        <v>0</v>
      </c>
      <c r="FX286" s="107" t="s">
        <v>563</v>
      </c>
      <c r="FY286" s="108">
        <v>10</v>
      </c>
      <c r="FZ286" s="127"/>
      <c r="GA286" s="121">
        <f>IFERROR(VLOOKUP(FZ286,'Начисление очков 2023'!$AA$4:$AB$69,2,FALSE),0)</f>
        <v>0</v>
      </c>
    </row>
    <row r="287" spans="1:183" ht="15.95" customHeight="1" x14ac:dyDescent="0.25">
      <c r="A287" s="1"/>
      <c r="B287" s="6" t="str">
        <f>IFERROR(INDEX('Ласт турнир'!$A$1:$A$96,MATCH($D287,'Ласт турнир'!$B$1:$B$96,0)),"")</f>
        <v/>
      </c>
      <c r="C287" s="1"/>
      <c r="D287" s="39" t="s">
        <v>772</v>
      </c>
      <c r="E287" s="40">
        <f>E286+1</f>
        <v>278</v>
      </c>
      <c r="F287" s="59">
        <f>IF(FQ287=0," ",IF(FQ287-E287=0," ",FQ287-E287))</f>
        <v>-2</v>
      </c>
      <c r="G287" s="44"/>
      <c r="H287" s="54">
        <v>3</v>
      </c>
      <c r="I287" s="134"/>
      <c r="J287" s="139">
        <f>AB287+AP287+BB287+BN287+BR287+SUMPRODUCT(LARGE((T287,V287,X287,Z287,AD287,AF287,AH287,AJ287,AL287,AN287,AR287,AT287,AV287,AX287,AZ287,BD287,BF287,BH287,BJ287,BL287,BP287,BT287,BV287,BX287,BZ287,CB287,CD287,CF287,CH287,CJ287,CL287,CN287,CP287,CR287,CT287,CV287,CX287,CZ287,DB287,DD287,DF287,DH287,DJ287,DL287,DN287,DP287,DR287,DT287,DV287,DX287,DZ287,EB287,ED287,EF287,EH287,EJ287,EL287,EN287,EP287,ER287,ET287,EV287,EX287,EZ287,FB287,FD287,FF287,FH287,FJ287,FL287,FN287,FP287),{1,2,3,4,5,6,7,8}))</f>
        <v>10</v>
      </c>
      <c r="K287" s="135">
        <f>J287-FV287</f>
        <v>0</v>
      </c>
      <c r="L287" s="140" t="str">
        <f>IF(SUMIF(S287:FP287,"&lt;0")&lt;&gt;0,SUMIF(S287:FP287,"&lt;0")*(-1)," ")</f>
        <v xml:space="preserve"> </v>
      </c>
      <c r="M287" s="141">
        <f>T287+V287+X287+Z287+AB287+AD287+AF287+AH287+AJ287+AL287+AN287+AP287+AR287+AT287+AV287+AX287+AZ287+BB287+BD287+BF287+BH287+BJ287+BL287+BN287+BP287+BR287+BT287+BV287+BX287+BZ287+CB287+CD287+CF287+CH287+CJ287+CL287+CN287+CP287+CR287+CT287+CV287+CX287+CZ287+DB287+DD287+DF287+DH287+DJ287+DL287+DN287+DP287+DR287+DT287+DV287+DX287+DZ287+EB287+ED287+EF287+EH287+EJ287+EL287+EN287+EP287+ER287+ET287+EV287+EX287+EZ287+FB287+FD287+FF287+FH287+FJ287+FL287+FN287+FP287</f>
        <v>10</v>
      </c>
      <c r="N287" s="135">
        <f>M287-FY287</f>
        <v>0</v>
      </c>
      <c r="O287" s="136">
        <f>ROUNDUP(COUNTIF(S287:FP287,"&gt; 0")/2,0)</f>
        <v>3</v>
      </c>
      <c r="P287" s="142">
        <f>IF(O287=0,"-",IF(O287-R287&gt;8,J287/(8+R287),J287/O287))</f>
        <v>3.3333333333333335</v>
      </c>
      <c r="Q287" s="145">
        <f>IF(OR(M287=0,O287=0),"-",M287/O287)</f>
        <v>3.3333333333333335</v>
      </c>
      <c r="R287" s="150">
        <f>+IF(AA287="",0,1)+IF(AO287="",0,1)++IF(BA287="",0,1)+IF(BM287="",0,1)+IF(BQ287="",0,1)</f>
        <v>0</v>
      </c>
      <c r="S287" s="6" t="s">
        <v>572</v>
      </c>
      <c r="T287" s="28">
        <f>IFERROR(VLOOKUP(S287,'Начисление очков 2024'!$AA$4:$AB$69,2,FALSE),0)</f>
        <v>0</v>
      </c>
      <c r="U287" s="32" t="s">
        <v>572</v>
      </c>
      <c r="V287" s="31">
        <f>IFERROR(VLOOKUP(U287,'Начисление очков 2024'!$AA$4:$AB$69,2,FALSE),0)</f>
        <v>0</v>
      </c>
      <c r="W287" s="6" t="s">
        <v>572</v>
      </c>
      <c r="X287" s="28">
        <f>IFERROR(VLOOKUP(W287,'Начисление очков 2024'!$L$4:$M$69,2,FALSE),0)</f>
        <v>0</v>
      </c>
      <c r="Y287" s="32" t="s">
        <v>572</v>
      </c>
      <c r="Z287" s="31">
        <f>IFERROR(VLOOKUP(Y287,'Начисление очков 2024'!$AA$4:$AB$69,2,FALSE),0)</f>
        <v>0</v>
      </c>
      <c r="AA287" s="6" t="s">
        <v>572</v>
      </c>
      <c r="AB287" s="28">
        <f>ROUND(IFERROR(VLOOKUP(AA287,'Начисление очков 2024'!$L$4:$M$69,2,FALSE),0)/4,0)</f>
        <v>0</v>
      </c>
      <c r="AC287" s="32" t="s">
        <v>572</v>
      </c>
      <c r="AD287" s="31">
        <f>IFERROR(VLOOKUP(AC287,'Начисление очков 2024'!$AA$4:$AB$69,2,FALSE),0)</f>
        <v>0</v>
      </c>
      <c r="AE287" s="6" t="s">
        <v>572</v>
      </c>
      <c r="AF287" s="28">
        <f>IFERROR(VLOOKUP(AE287,'Начисление очков 2024'!$AA$4:$AB$69,2,FALSE),0)</f>
        <v>0</v>
      </c>
      <c r="AG287" s="32" t="s">
        <v>572</v>
      </c>
      <c r="AH287" s="31">
        <f>IFERROR(VLOOKUP(AG287,'Начисление очков 2024'!$Q$4:$R$69,2,FALSE),0)</f>
        <v>0</v>
      </c>
      <c r="AI287" s="6" t="s">
        <v>572</v>
      </c>
      <c r="AJ287" s="28">
        <f>IFERROR(VLOOKUP(AI287,'Начисление очков 2024'!$AA$4:$AB$69,2,FALSE),0)</f>
        <v>0</v>
      </c>
      <c r="AK287" s="32" t="s">
        <v>572</v>
      </c>
      <c r="AL287" s="31">
        <f>IFERROR(VLOOKUP(AK287,'Начисление очков 2024'!$AA$4:$AB$69,2,FALSE),0)</f>
        <v>0</v>
      </c>
      <c r="AM287" s="6" t="s">
        <v>572</v>
      </c>
      <c r="AN287" s="28">
        <f>IFERROR(VLOOKUP(AM287,'Начисление очков 2023'!$AF$4:$AG$69,2,FALSE),0)</f>
        <v>0</v>
      </c>
      <c r="AO287" s="32" t="s">
        <v>572</v>
      </c>
      <c r="AP287" s="31">
        <f>ROUND(IFERROR(VLOOKUP(AO287,'Начисление очков 2024'!$G$4:$H$69,2,FALSE),0)/4,0)</f>
        <v>0</v>
      </c>
      <c r="AQ287" s="6">
        <v>32</v>
      </c>
      <c r="AR287" s="28">
        <f>IFERROR(VLOOKUP(AQ287,'Начисление очков 2024'!$AA$4:$AB$69,2,FALSE),0)</f>
        <v>2</v>
      </c>
      <c r="AS287" s="32">
        <v>48</v>
      </c>
      <c r="AT287" s="31">
        <f>IFERROR(VLOOKUP(AS287,'Начисление очков 2024'!$G$4:$H$69,2,FALSE),0)</f>
        <v>5</v>
      </c>
      <c r="AU287" s="6" t="s">
        <v>572</v>
      </c>
      <c r="AV287" s="28">
        <f>IFERROR(VLOOKUP(AU287,'Начисление очков 2023'!$V$4:$W$69,2,FALSE),0)</f>
        <v>0</v>
      </c>
      <c r="AW287" s="32" t="s">
        <v>572</v>
      </c>
      <c r="AX287" s="31">
        <f>IFERROR(VLOOKUP(AW287,'Начисление очков 2024'!$Q$4:$R$69,2,FALSE),0)</f>
        <v>0</v>
      </c>
      <c r="AY287" s="6" t="s">
        <v>572</v>
      </c>
      <c r="AZ287" s="28">
        <f>IFERROR(VLOOKUP(AY287,'Начисление очков 2024'!$AA$4:$AB$69,2,FALSE),0)</f>
        <v>0</v>
      </c>
      <c r="BA287" s="32" t="s">
        <v>572</v>
      </c>
      <c r="BB287" s="31">
        <f>ROUND(IFERROR(VLOOKUP(BA287,'Начисление очков 2024'!$G$4:$H$69,2,FALSE),0)/4,0)</f>
        <v>0</v>
      </c>
      <c r="BC287" s="6" t="s">
        <v>572</v>
      </c>
      <c r="BD287" s="28">
        <f>IFERROR(VLOOKUP(BC287,'Начисление очков 2023'!$AA$4:$AB$69,2,FALSE),0)</f>
        <v>0</v>
      </c>
      <c r="BE287" s="32" t="s">
        <v>572</v>
      </c>
      <c r="BF287" s="31">
        <f>IFERROR(VLOOKUP(BE287,'Начисление очков 2024'!$G$4:$H$69,2,FALSE),0)</f>
        <v>0</v>
      </c>
      <c r="BG287" s="6" t="s">
        <v>572</v>
      </c>
      <c r="BH287" s="28">
        <f>IFERROR(VLOOKUP(BG287,'Начисление очков 2024'!$Q$4:$R$69,2,FALSE),0)</f>
        <v>0</v>
      </c>
      <c r="BI287" s="32" t="s">
        <v>572</v>
      </c>
      <c r="BJ287" s="31">
        <f>IFERROR(VLOOKUP(BI287,'Начисление очков 2024'!$AA$4:$AB$69,2,FALSE),0)</f>
        <v>0</v>
      </c>
      <c r="BK287" s="6" t="s">
        <v>572</v>
      </c>
      <c r="BL287" s="28">
        <f>IFERROR(VLOOKUP(BK287,'Начисление очков 2023'!$V$4:$W$69,2,FALSE),0)</f>
        <v>0</v>
      </c>
      <c r="BM287" s="32" t="s">
        <v>572</v>
      </c>
      <c r="BN287" s="31">
        <f>ROUND(IFERROR(VLOOKUP(BM287,'Начисление очков 2023'!$L$4:$M$69,2,FALSE),0)/4,0)</f>
        <v>0</v>
      </c>
      <c r="BO287" s="6">
        <v>24</v>
      </c>
      <c r="BP287" s="28">
        <f>IFERROR(VLOOKUP(BO287,'Начисление очков 2023'!$AA$4:$AB$69,2,FALSE),0)</f>
        <v>3</v>
      </c>
      <c r="BQ287" s="32" t="s">
        <v>572</v>
      </c>
      <c r="BR287" s="31">
        <f>ROUND(IFERROR(VLOOKUP(BQ287,'Начисление очков 2023'!$L$4:$M$69,2,FALSE),0)/4,0)</f>
        <v>0</v>
      </c>
      <c r="BS287" s="6" t="s">
        <v>572</v>
      </c>
      <c r="BT287" s="28">
        <f>IFERROR(VLOOKUP(BS287,'Начисление очков 2023'!$AA$4:$AB$69,2,FALSE),0)</f>
        <v>0</v>
      </c>
      <c r="BU287" s="32" t="s">
        <v>572</v>
      </c>
      <c r="BV287" s="31">
        <f>IFERROR(VLOOKUP(BU287,'Начисление очков 2023'!$L$4:$M$69,2,FALSE),0)</f>
        <v>0</v>
      </c>
      <c r="BW287" s="6" t="s">
        <v>572</v>
      </c>
      <c r="BX287" s="28">
        <f>IFERROR(VLOOKUP(BW287,'Начисление очков 2023'!$AA$4:$AB$69,2,FALSE),0)</f>
        <v>0</v>
      </c>
      <c r="BY287" s="32" t="s">
        <v>572</v>
      </c>
      <c r="BZ287" s="31">
        <f>IFERROR(VLOOKUP(BY287,'Начисление очков 2023'!$AF$4:$AG$69,2,FALSE),0)</f>
        <v>0</v>
      </c>
      <c r="CA287" s="6" t="s">
        <v>572</v>
      </c>
      <c r="CB287" s="28">
        <f>IFERROR(VLOOKUP(CA287,'Начисление очков 2023'!$V$4:$W$69,2,FALSE),0)</f>
        <v>0</v>
      </c>
      <c r="CC287" s="32" t="s">
        <v>572</v>
      </c>
      <c r="CD287" s="31">
        <f>IFERROR(VLOOKUP(CC287,'Начисление очков 2023'!$AA$4:$AB$69,2,FALSE),0)</f>
        <v>0</v>
      </c>
      <c r="CE287" s="47"/>
      <c r="CF287" s="46"/>
      <c r="CG287" s="32" t="s">
        <v>572</v>
      </c>
      <c r="CH287" s="31">
        <f>IFERROR(VLOOKUP(CG287,'Начисление очков 2023'!$AA$4:$AB$69,2,FALSE),0)</f>
        <v>0</v>
      </c>
      <c r="CI287" s="6" t="s">
        <v>572</v>
      </c>
      <c r="CJ287" s="28">
        <f>IFERROR(VLOOKUP(CI287,'Начисление очков 2023_1'!$B$4:$C$117,2,FALSE),0)</f>
        <v>0</v>
      </c>
      <c r="CK287" s="32" t="s">
        <v>572</v>
      </c>
      <c r="CL287" s="31">
        <f>IFERROR(VLOOKUP(CK287,'Начисление очков 2023'!$V$4:$W$69,2,FALSE),0)</f>
        <v>0</v>
      </c>
      <c r="CM287" s="6" t="s">
        <v>572</v>
      </c>
      <c r="CN287" s="28">
        <f>IFERROR(VLOOKUP(CM287,'Начисление очков 2023'!$AF$4:$AG$69,2,FALSE),0)</f>
        <v>0</v>
      </c>
      <c r="CO287" s="32" t="s">
        <v>572</v>
      </c>
      <c r="CP287" s="31">
        <f>IFERROR(VLOOKUP(CO287,'Начисление очков 2023'!$G$4:$H$69,2,FALSE),0)</f>
        <v>0</v>
      </c>
      <c r="CQ287" s="6" t="s">
        <v>572</v>
      </c>
      <c r="CR287" s="28">
        <f>IFERROR(VLOOKUP(CQ287,'Начисление очков 2023'!$AA$4:$AB$69,2,FALSE),0)</f>
        <v>0</v>
      </c>
      <c r="CS287" s="32" t="s">
        <v>572</v>
      </c>
      <c r="CT287" s="31">
        <f>IFERROR(VLOOKUP(CS287,'Начисление очков 2023'!$Q$4:$R$69,2,FALSE),0)</f>
        <v>0</v>
      </c>
      <c r="CU287" s="6" t="s">
        <v>572</v>
      </c>
      <c r="CV287" s="28">
        <f>IFERROR(VLOOKUP(CU287,'Начисление очков 2023'!$AF$4:$AG$69,2,FALSE),0)</f>
        <v>0</v>
      </c>
      <c r="CW287" s="32" t="s">
        <v>572</v>
      </c>
      <c r="CX287" s="31">
        <f>IFERROR(VLOOKUP(CW287,'Начисление очков 2023'!$AA$4:$AB$69,2,FALSE),0)</f>
        <v>0</v>
      </c>
      <c r="CY287" s="6" t="s">
        <v>572</v>
      </c>
      <c r="CZ287" s="28">
        <f>IFERROR(VLOOKUP(CY287,'Начисление очков 2023'!$AA$4:$AB$69,2,FALSE),0)</f>
        <v>0</v>
      </c>
      <c r="DA287" s="32" t="s">
        <v>572</v>
      </c>
      <c r="DB287" s="31">
        <f>IFERROR(VLOOKUP(DA287,'Начисление очков 2023'!$L$4:$M$69,2,FALSE),0)</f>
        <v>0</v>
      </c>
      <c r="DC287" s="6" t="s">
        <v>572</v>
      </c>
      <c r="DD287" s="28">
        <f>IFERROR(VLOOKUP(DC287,'Начисление очков 2023'!$L$4:$M$69,2,FALSE),0)</f>
        <v>0</v>
      </c>
      <c r="DE287" s="32" t="s">
        <v>572</v>
      </c>
      <c r="DF287" s="31">
        <f>IFERROR(VLOOKUP(DE287,'Начисление очков 2023'!$G$4:$H$69,2,FALSE),0)</f>
        <v>0</v>
      </c>
      <c r="DG287" s="6" t="s">
        <v>572</v>
      </c>
      <c r="DH287" s="28">
        <f>IFERROR(VLOOKUP(DG287,'Начисление очков 2023'!$AA$4:$AB$69,2,FALSE),0)</f>
        <v>0</v>
      </c>
      <c r="DI287" s="32" t="s">
        <v>572</v>
      </c>
      <c r="DJ287" s="31">
        <f>IFERROR(VLOOKUP(DI287,'Начисление очков 2023'!$AF$4:$AG$69,2,FALSE),0)</f>
        <v>0</v>
      </c>
      <c r="DK287" s="6" t="s">
        <v>572</v>
      </c>
      <c r="DL287" s="28">
        <f>IFERROR(VLOOKUP(DK287,'Начисление очков 2023'!$V$4:$W$69,2,FALSE),0)</f>
        <v>0</v>
      </c>
      <c r="DM287" s="32" t="s">
        <v>572</v>
      </c>
      <c r="DN287" s="31">
        <f>IFERROR(VLOOKUP(DM287,'Начисление очков 2023'!$Q$4:$R$69,2,FALSE),0)</f>
        <v>0</v>
      </c>
      <c r="DO287" s="6" t="s">
        <v>572</v>
      </c>
      <c r="DP287" s="28">
        <f>IFERROR(VLOOKUP(DO287,'Начисление очков 2023'!$AA$4:$AB$69,2,FALSE),0)</f>
        <v>0</v>
      </c>
      <c r="DQ287" s="32" t="s">
        <v>572</v>
      </c>
      <c r="DR287" s="31">
        <f>IFERROR(VLOOKUP(DQ287,'Начисление очков 2023'!$AA$4:$AB$69,2,FALSE),0)</f>
        <v>0</v>
      </c>
      <c r="DS287" s="6"/>
      <c r="DT287" s="28">
        <f>IFERROR(VLOOKUP(DS287,'Начисление очков 2023'!$AA$4:$AB$69,2,FALSE),0)</f>
        <v>0</v>
      </c>
      <c r="DU287" s="32" t="s">
        <v>572</v>
      </c>
      <c r="DV287" s="31">
        <f>IFERROR(VLOOKUP(DU287,'Начисление очков 2023'!$AF$4:$AG$69,2,FALSE),0)</f>
        <v>0</v>
      </c>
      <c r="DW287" s="6"/>
      <c r="DX287" s="28">
        <f>IFERROR(VLOOKUP(DW287,'Начисление очков 2023'!$AA$4:$AB$69,2,FALSE),0)</f>
        <v>0</v>
      </c>
      <c r="DY287" s="32"/>
      <c r="DZ287" s="31">
        <f>IFERROR(VLOOKUP(DY287,'Начисление очков 2023'!$B$4:$C$69,2,FALSE),0)</f>
        <v>0</v>
      </c>
      <c r="EA287" s="6"/>
      <c r="EB287" s="28">
        <f>IFERROR(VLOOKUP(EA287,'Начисление очков 2023'!$AA$4:$AB$69,2,FALSE),0)</f>
        <v>0</v>
      </c>
      <c r="EC287" s="32"/>
      <c r="ED287" s="31">
        <f>IFERROR(VLOOKUP(EC287,'Начисление очков 2023'!$V$4:$W$69,2,FALSE),0)</f>
        <v>0</v>
      </c>
      <c r="EE287" s="6"/>
      <c r="EF287" s="28">
        <f>IFERROR(VLOOKUP(EE287,'Начисление очков 2023'!$AA$4:$AB$69,2,FALSE),0)</f>
        <v>0</v>
      </c>
      <c r="EG287" s="32"/>
      <c r="EH287" s="31">
        <f>IFERROR(VLOOKUP(EG287,'Начисление очков 2023'!$AA$4:$AB$69,2,FALSE),0)</f>
        <v>0</v>
      </c>
      <c r="EI287" s="6"/>
      <c r="EJ287" s="28">
        <f>IFERROR(VLOOKUP(EI287,'Начисление очков 2023'!$G$4:$H$69,2,FALSE),0)</f>
        <v>0</v>
      </c>
      <c r="EK287" s="32"/>
      <c r="EL287" s="31">
        <f>IFERROR(VLOOKUP(EK287,'Начисление очков 2023'!$V$4:$W$69,2,FALSE),0)</f>
        <v>0</v>
      </c>
      <c r="EM287" s="6"/>
      <c r="EN287" s="28">
        <f>IFERROR(VLOOKUP(EM287,'Начисление очков 2023'!$B$4:$C$101,2,FALSE),0)</f>
        <v>0</v>
      </c>
      <c r="EO287" s="32"/>
      <c r="EP287" s="31">
        <f>IFERROR(VLOOKUP(EO287,'Начисление очков 2023'!$AA$4:$AB$69,2,FALSE),0)</f>
        <v>0</v>
      </c>
      <c r="EQ287" s="6"/>
      <c r="ER287" s="28">
        <f>IFERROR(VLOOKUP(EQ287,'Начисление очков 2023'!$AF$4:$AG$69,2,FALSE),0)</f>
        <v>0</v>
      </c>
      <c r="ES287" s="32"/>
      <c r="ET287" s="31">
        <f>IFERROR(VLOOKUP(ES287,'Начисление очков 2023'!$B$4:$C$101,2,FALSE),0)</f>
        <v>0</v>
      </c>
      <c r="EU287" s="6"/>
      <c r="EV287" s="28">
        <f>IFERROR(VLOOKUP(EU287,'Начисление очков 2023'!$G$4:$H$69,2,FALSE),0)</f>
        <v>0</v>
      </c>
      <c r="EW287" s="32"/>
      <c r="EX287" s="31">
        <f>IFERROR(VLOOKUP(EW287,'Начисление очков 2023'!$AF$4:$AG$69,2,FALSE),0)</f>
        <v>0</v>
      </c>
      <c r="EY287" s="6"/>
      <c r="EZ287" s="28">
        <f>IFERROR(VLOOKUP(EY287,'Начисление очков 2023'!$AA$4:$AB$69,2,FALSE),0)</f>
        <v>0</v>
      </c>
      <c r="FA287" s="32"/>
      <c r="FB287" s="31">
        <f>IFERROR(VLOOKUP(FA287,'Начисление очков 2023'!$L$4:$M$69,2,FALSE),0)</f>
        <v>0</v>
      </c>
      <c r="FC287" s="6"/>
      <c r="FD287" s="28">
        <f>IFERROR(VLOOKUP(FC287,'Начисление очков 2023'!$AF$4:$AG$69,2,FALSE),0)</f>
        <v>0</v>
      </c>
      <c r="FE287" s="32"/>
      <c r="FF287" s="31">
        <f>IFERROR(VLOOKUP(FE287,'Начисление очков 2023'!$AA$4:$AB$69,2,FALSE),0)</f>
        <v>0</v>
      </c>
      <c r="FG287" s="6"/>
      <c r="FH287" s="28">
        <f>IFERROR(VLOOKUP(FG287,'Начисление очков 2023'!$G$4:$H$69,2,FALSE),0)</f>
        <v>0</v>
      </c>
      <c r="FI287" s="32"/>
      <c r="FJ287" s="31">
        <f>IFERROR(VLOOKUP(FI287,'Начисление очков 2023'!$AA$4:$AB$69,2,FALSE),0)</f>
        <v>0</v>
      </c>
      <c r="FK287" s="6"/>
      <c r="FL287" s="28">
        <f>IFERROR(VLOOKUP(FK287,'Начисление очков 2023'!$AA$4:$AB$69,2,FALSE),0)</f>
        <v>0</v>
      </c>
      <c r="FM287" s="32"/>
      <c r="FN287" s="31">
        <f>IFERROR(VLOOKUP(FM287,'Начисление очков 2023'!$AA$4:$AB$69,2,FALSE),0)</f>
        <v>0</v>
      </c>
      <c r="FO287" s="6"/>
      <c r="FP287" s="28">
        <f>IFERROR(VLOOKUP(FO287,'Начисление очков 2023'!$AF$4:$AG$69,2,FALSE),0)</f>
        <v>0</v>
      </c>
      <c r="FQ287" s="109">
        <v>276</v>
      </c>
      <c r="FR287" s="110">
        <v>1</v>
      </c>
      <c r="FS287" s="110"/>
      <c r="FT287" s="109">
        <v>3</v>
      </c>
      <c r="FU287" s="111"/>
      <c r="FV287" s="108">
        <v>10</v>
      </c>
      <c r="FW287" s="106">
        <v>0</v>
      </c>
      <c r="FX287" s="107" t="s">
        <v>563</v>
      </c>
      <c r="FY287" s="108">
        <v>10</v>
      </c>
      <c r="FZ287" s="127"/>
      <c r="GA287" s="121">
        <f>IFERROR(VLOOKUP(FZ287,'Начисление очков 2023'!$AA$4:$AB$69,2,FALSE),0)</f>
        <v>0</v>
      </c>
    </row>
    <row r="288" spans="1:183" ht="15.95" customHeight="1" x14ac:dyDescent="0.25">
      <c r="A288" s="1"/>
      <c r="B288" s="6" t="str">
        <f>IFERROR(INDEX('Ласт турнир'!$A$1:$A$96,MATCH($D288,'Ласт турнир'!$B$1:$B$96,0)),"")</f>
        <v/>
      </c>
      <c r="C288" s="1"/>
      <c r="D288" s="39" t="s">
        <v>646</v>
      </c>
      <c r="E288" s="40">
        <f>E287+1</f>
        <v>279</v>
      </c>
      <c r="F288" s="59">
        <f>IF(FQ288=0," ",IF(FQ288-E288=0," ",FQ288-E288))</f>
        <v>-2</v>
      </c>
      <c r="G288" s="44"/>
      <c r="H288" s="54">
        <v>3</v>
      </c>
      <c r="I288" s="134"/>
      <c r="J288" s="139">
        <f>AB288+AP288+BB288+BN288+BR288+SUMPRODUCT(LARGE((T288,V288,X288,Z288,AD288,AF288,AH288,AJ288,AL288,AN288,AR288,AT288,AV288,AX288,AZ288,BD288,BF288,BH288,BJ288,BL288,BP288,BT288,BV288,BX288,BZ288,CB288,CD288,CF288,CH288,CJ288,CL288,CN288,CP288,CR288,CT288,CV288,CX288,CZ288,DB288,DD288,DF288,DH288,DJ288,DL288,DN288,DP288,DR288,DT288,DV288,DX288,DZ288,EB288,ED288,EF288,EH288,EJ288,EL288,EN288,EP288,ER288,ET288,EV288,EX288,EZ288,FB288,FD288,FF288,FH288,FJ288,FL288,FN288,FP288),{1,2,3,4,5,6,7,8}))</f>
        <v>10</v>
      </c>
      <c r="K288" s="135">
        <f>J288-FV288</f>
        <v>0</v>
      </c>
      <c r="L288" s="140" t="str">
        <f>IF(SUMIF(S288:FP288,"&lt;0")&lt;&gt;0,SUMIF(S288:FP288,"&lt;0")*(-1)," ")</f>
        <v xml:space="preserve"> </v>
      </c>
      <c r="M288" s="141">
        <f>T288+V288+X288+Z288+AB288+AD288+AF288+AH288+AJ288+AL288+AN288+AP288+AR288+AT288+AV288+AX288+AZ288+BB288+BD288+BF288+BH288+BJ288+BL288+BN288+BP288+BR288+BT288+BV288+BX288+BZ288+CB288+CD288+CF288+CH288+CJ288+CL288+CN288+CP288+CR288+CT288+CV288+CX288+CZ288+DB288+DD288+DF288+DH288+DJ288+DL288+DN288+DP288+DR288+DT288+DV288+DX288+DZ288+EB288+ED288+EF288+EH288+EJ288+EL288+EN288+EP288+ER288+ET288+EV288+EX288+EZ288+FB288+FD288+FF288+FH288+FJ288+FL288+FN288+FP288</f>
        <v>10</v>
      </c>
      <c r="N288" s="135">
        <f>M288-FY288</f>
        <v>0</v>
      </c>
      <c r="O288" s="136">
        <f>ROUNDUP(COUNTIF(S288:FP288,"&gt; 0")/2,0)</f>
        <v>4</v>
      </c>
      <c r="P288" s="142">
        <f>IF(O288=0,"-",IF(O288-R288&gt;8,J288/(8+R288),J288/O288))</f>
        <v>2.5</v>
      </c>
      <c r="Q288" s="145">
        <f>IF(OR(M288=0,O288=0),"-",M288/O288)</f>
        <v>2.5</v>
      </c>
      <c r="R288" s="150">
        <f>+IF(AA288="",0,1)+IF(AO288="",0,1)++IF(BA288="",0,1)+IF(BM288="",0,1)+IF(BQ288="",0,1)</f>
        <v>0</v>
      </c>
      <c r="S288" s="6" t="s">
        <v>572</v>
      </c>
      <c r="T288" s="28">
        <f>IFERROR(VLOOKUP(S288,'Начисление очков 2024'!$AA$4:$AB$69,2,FALSE),0)</f>
        <v>0</v>
      </c>
      <c r="U288" s="32" t="s">
        <v>572</v>
      </c>
      <c r="V288" s="31">
        <f>IFERROR(VLOOKUP(U288,'Начисление очков 2024'!$AA$4:$AB$69,2,FALSE),0)</f>
        <v>0</v>
      </c>
      <c r="W288" s="6" t="s">
        <v>572</v>
      </c>
      <c r="X288" s="28">
        <f>IFERROR(VLOOKUP(W288,'Начисление очков 2024'!$L$4:$M$69,2,FALSE),0)</f>
        <v>0</v>
      </c>
      <c r="Y288" s="32" t="s">
        <v>572</v>
      </c>
      <c r="Z288" s="31">
        <f>IFERROR(VLOOKUP(Y288,'Начисление очков 2024'!$AA$4:$AB$69,2,FALSE),0)</f>
        <v>0</v>
      </c>
      <c r="AA288" s="6" t="s">
        <v>572</v>
      </c>
      <c r="AB288" s="28">
        <f>ROUND(IFERROR(VLOOKUP(AA288,'Начисление очков 2024'!$L$4:$M$69,2,FALSE),0)/4,0)</f>
        <v>0</v>
      </c>
      <c r="AC288" s="32" t="s">
        <v>572</v>
      </c>
      <c r="AD288" s="31">
        <f>IFERROR(VLOOKUP(AC288,'Начисление очков 2024'!$AA$4:$AB$69,2,FALSE),0)</f>
        <v>0</v>
      </c>
      <c r="AE288" s="6" t="s">
        <v>572</v>
      </c>
      <c r="AF288" s="28">
        <f>IFERROR(VLOOKUP(AE288,'Начисление очков 2024'!$AA$4:$AB$69,2,FALSE),0)</f>
        <v>0</v>
      </c>
      <c r="AG288" s="32" t="s">
        <v>572</v>
      </c>
      <c r="AH288" s="31">
        <f>IFERROR(VLOOKUP(AG288,'Начисление очков 2024'!$Q$4:$R$69,2,FALSE),0)</f>
        <v>0</v>
      </c>
      <c r="AI288" s="6" t="s">
        <v>572</v>
      </c>
      <c r="AJ288" s="28">
        <f>IFERROR(VLOOKUP(AI288,'Начисление очков 2024'!$AA$4:$AB$69,2,FALSE),0)</f>
        <v>0</v>
      </c>
      <c r="AK288" s="32" t="s">
        <v>572</v>
      </c>
      <c r="AL288" s="31">
        <f>IFERROR(VLOOKUP(AK288,'Начисление очков 2024'!$AA$4:$AB$69,2,FALSE),0)</f>
        <v>0</v>
      </c>
      <c r="AM288" s="6" t="s">
        <v>572</v>
      </c>
      <c r="AN288" s="28">
        <f>IFERROR(VLOOKUP(AM288,'Начисление очков 2023'!$AF$4:$AG$69,2,FALSE),0)</f>
        <v>0</v>
      </c>
      <c r="AO288" s="32" t="s">
        <v>572</v>
      </c>
      <c r="AP288" s="31">
        <f>ROUND(IFERROR(VLOOKUP(AO288,'Начисление очков 2024'!$G$4:$H$69,2,FALSE),0)/4,0)</f>
        <v>0</v>
      </c>
      <c r="AQ288" s="6" t="s">
        <v>572</v>
      </c>
      <c r="AR288" s="28">
        <f>IFERROR(VLOOKUP(AQ288,'Начисление очков 2024'!$AA$4:$AB$69,2,FALSE),0)</f>
        <v>0</v>
      </c>
      <c r="AS288" s="32" t="s">
        <v>572</v>
      </c>
      <c r="AT288" s="31">
        <f>IFERROR(VLOOKUP(AS288,'Начисление очков 2024'!$G$4:$H$69,2,FALSE),0)</f>
        <v>0</v>
      </c>
      <c r="AU288" s="6" t="s">
        <v>572</v>
      </c>
      <c r="AV288" s="28">
        <f>IFERROR(VLOOKUP(AU288,'Начисление очков 2023'!$V$4:$W$69,2,FALSE),0)</f>
        <v>0</v>
      </c>
      <c r="AW288" s="32" t="s">
        <v>572</v>
      </c>
      <c r="AX288" s="31">
        <f>IFERROR(VLOOKUP(AW288,'Начисление очков 2024'!$Q$4:$R$69,2,FALSE),0)</f>
        <v>0</v>
      </c>
      <c r="AY288" s="6" t="s">
        <v>572</v>
      </c>
      <c r="AZ288" s="28">
        <f>IFERROR(VLOOKUP(AY288,'Начисление очков 2024'!$AA$4:$AB$69,2,FALSE),0)</f>
        <v>0</v>
      </c>
      <c r="BA288" s="32" t="s">
        <v>572</v>
      </c>
      <c r="BB288" s="31">
        <f>ROUND(IFERROR(VLOOKUP(BA288,'Начисление очков 2024'!$G$4:$H$69,2,FALSE),0)/4,0)</f>
        <v>0</v>
      </c>
      <c r="BC288" s="6" t="s">
        <v>572</v>
      </c>
      <c r="BD288" s="28">
        <f>IFERROR(VLOOKUP(BC288,'Начисление очков 2023'!$AA$4:$AB$69,2,FALSE),0)</f>
        <v>0</v>
      </c>
      <c r="BE288" s="32" t="s">
        <v>572</v>
      </c>
      <c r="BF288" s="31">
        <f>IFERROR(VLOOKUP(BE288,'Начисление очков 2024'!$G$4:$H$69,2,FALSE),0)</f>
        <v>0</v>
      </c>
      <c r="BG288" s="6" t="s">
        <v>572</v>
      </c>
      <c r="BH288" s="28">
        <f>IFERROR(VLOOKUP(BG288,'Начисление очков 2024'!$Q$4:$R$69,2,FALSE),0)</f>
        <v>0</v>
      </c>
      <c r="BI288" s="32" t="s">
        <v>572</v>
      </c>
      <c r="BJ288" s="31">
        <f>IFERROR(VLOOKUP(BI288,'Начисление очков 2024'!$AA$4:$AB$69,2,FALSE),0)</f>
        <v>0</v>
      </c>
      <c r="BK288" s="6" t="s">
        <v>572</v>
      </c>
      <c r="BL288" s="28">
        <f>IFERROR(VLOOKUP(BK288,'Начисление очков 2023'!$V$4:$W$69,2,FALSE),0)</f>
        <v>0</v>
      </c>
      <c r="BM288" s="32" t="s">
        <v>572</v>
      </c>
      <c r="BN288" s="31">
        <f>ROUND(IFERROR(VLOOKUP(BM288,'Начисление очков 2023'!$L$4:$M$69,2,FALSE),0)/4,0)</f>
        <v>0</v>
      </c>
      <c r="BO288" s="6" t="s">
        <v>572</v>
      </c>
      <c r="BP288" s="28">
        <f>IFERROR(VLOOKUP(BO288,'Начисление очков 2023'!$AA$4:$AB$69,2,FALSE),0)</f>
        <v>0</v>
      </c>
      <c r="BQ288" s="32" t="s">
        <v>572</v>
      </c>
      <c r="BR288" s="31">
        <f>ROUND(IFERROR(VLOOKUP(BQ288,'Начисление очков 2023'!$L$4:$M$69,2,FALSE),0)/4,0)</f>
        <v>0</v>
      </c>
      <c r="BS288" s="6" t="s">
        <v>572</v>
      </c>
      <c r="BT288" s="28">
        <f>IFERROR(VLOOKUP(BS288,'Начисление очков 2023'!$AA$4:$AB$69,2,FALSE),0)</f>
        <v>0</v>
      </c>
      <c r="BU288" s="32" t="s">
        <v>572</v>
      </c>
      <c r="BV288" s="31">
        <f>IFERROR(VLOOKUP(BU288,'Начисление очков 2023'!$L$4:$M$69,2,FALSE),0)</f>
        <v>0</v>
      </c>
      <c r="BW288" s="6" t="s">
        <v>572</v>
      </c>
      <c r="BX288" s="28">
        <f>IFERROR(VLOOKUP(BW288,'Начисление очков 2023'!$AA$4:$AB$69,2,FALSE),0)</f>
        <v>0</v>
      </c>
      <c r="BY288" s="32" t="s">
        <v>572</v>
      </c>
      <c r="BZ288" s="31">
        <f>IFERROR(VLOOKUP(BY288,'Начисление очков 2023'!$AF$4:$AG$69,2,FALSE),0)</f>
        <v>0</v>
      </c>
      <c r="CA288" s="6" t="s">
        <v>572</v>
      </c>
      <c r="CB288" s="28">
        <f>IFERROR(VLOOKUP(CA288,'Начисление очков 2023'!$V$4:$W$69,2,FALSE),0)</f>
        <v>0</v>
      </c>
      <c r="CC288" s="32" t="s">
        <v>572</v>
      </c>
      <c r="CD288" s="31">
        <f>IFERROR(VLOOKUP(CC288,'Начисление очков 2023'!$AA$4:$AB$69,2,FALSE),0)</f>
        <v>0</v>
      </c>
      <c r="CE288" s="47"/>
      <c r="CF288" s="46"/>
      <c r="CG288" s="32" t="s">
        <v>572</v>
      </c>
      <c r="CH288" s="31">
        <f>IFERROR(VLOOKUP(CG288,'Начисление очков 2023'!$AA$4:$AB$69,2,FALSE),0)</f>
        <v>0</v>
      </c>
      <c r="CI288" s="6" t="s">
        <v>572</v>
      </c>
      <c r="CJ288" s="28">
        <f>IFERROR(VLOOKUP(CI288,'Начисление очков 2023_1'!$B$4:$C$117,2,FALSE),0)</f>
        <v>0</v>
      </c>
      <c r="CK288" s="32" t="s">
        <v>572</v>
      </c>
      <c r="CL288" s="31">
        <f>IFERROR(VLOOKUP(CK288,'Начисление очков 2023'!$V$4:$W$69,2,FALSE),0)</f>
        <v>0</v>
      </c>
      <c r="CM288" s="6" t="s">
        <v>572</v>
      </c>
      <c r="CN288" s="28">
        <f>IFERROR(VLOOKUP(CM288,'Начисление очков 2023'!$AF$4:$AG$69,2,FALSE),0)</f>
        <v>0</v>
      </c>
      <c r="CO288" s="32" t="s">
        <v>572</v>
      </c>
      <c r="CP288" s="31">
        <f>IFERROR(VLOOKUP(CO288,'Начисление очков 2023'!$G$4:$H$69,2,FALSE),0)</f>
        <v>0</v>
      </c>
      <c r="CQ288" s="6" t="s">
        <v>572</v>
      </c>
      <c r="CR288" s="28">
        <f>IFERROR(VLOOKUP(CQ288,'Начисление очков 2023'!$AA$4:$AB$69,2,FALSE),0)</f>
        <v>0</v>
      </c>
      <c r="CS288" s="32" t="s">
        <v>572</v>
      </c>
      <c r="CT288" s="31">
        <f>IFERROR(VLOOKUP(CS288,'Начисление очков 2023'!$Q$4:$R$69,2,FALSE),0)</f>
        <v>0</v>
      </c>
      <c r="CU288" s="6" t="s">
        <v>572</v>
      </c>
      <c r="CV288" s="28">
        <f>IFERROR(VLOOKUP(CU288,'Начисление очков 2023'!$AF$4:$AG$69,2,FALSE),0)</f>
        <v>0</v>
      </c>
      <c r="CW288" s="32" t="s">
        <v>572</v>
      </c>
      <c r="CX288" s="31">
        <f>IFERROR(VLOOKUP(CW288,'Начисление очков 2023'!$AA$4:$AB$69,2,FALSE),0)</f>
        <v>0</v>
      </c>
      <c r="CY288" s="6" t="s">
        <v>572</v>
      </c>
      <c r="CZ288" s="28">
        <f>IFERROR(VLOOKUP(CY288,'Начисление очков 2023'!$AA$4:$AB$69,2,FALSE),0)</f>
        <v>0</v>
      </c>
      <c r="DA288" s="32" t="s">
        <v>572</v>
      </c>
      <c r="DB288" s="31">
        <f>IFERROR(VLOOKUP(DA288,'Начисление очков 2023'!$L$4:$M$69,2,FALSE),0)</f>
        <v>0</v>
      </c>
      <c r="DC288" s="6" t="s">
        <v>572</v>
      </c>
      <c r="DD288" s="28">
        <f>IFERROR(VLOOKUP(DC288,'Начисление очков 2023'!$L$4:$M$69,2,FALSE),0)</f>
        <v>0</v>
      </c>
      <c r="DE288" s="32" t="s">
        <v>572</v>
      </c>
      <c r="DF288" s="31">
        <f>IFERROR(VLOOKUP(DE288,'Начисление очков 2023'!$G$4:$H$69,2,FALSE),0)</f>
        <v>0</v>
      </c>
      <c r="DG288" s="6" t="s">
        <v>572</v>
      </c>
      <c r="DH288" s="28">
        <f>IFERROR(VLOOKUP(DG288,'Начисление очков 2023'!$AA$4:$AB$69,2,FALSE),0)</f>
        <v>0</v>
      </c>
      <c r="DI288" s="32" t="s">
        <v>572</v>
      </c>
      <c r="DJ288" s="31">
        <f>IFERROR(VLOOKUP(DI288,'Начисление очков 2023'!$AF$4:$AG$69,2,FALSE),0)</f>
        <v>0</v>
      </c>
      <c r="DK288" s="6" t="s">
        <v>572</v>
      </c>
      <c r="DL288" s="28">
        <f>IFERROR(VLOOKUP(DK288,'Начисление очков 2023'!$V$4:$W$69,2,FALSE),0)</f>
        <v>0</v>
      </c>
      <c r="DM288" s="32" t="s">
        <v>572</v>
      </c>
      <c r="DN288" s="31">
        <f>IFERROR(VLOOKUP(DM288,'Начисление очков 2023'!$Q$4:$R$69,2,FALSE),0)</f>
        <v>0</v>
      </c>
      <c r="DO288" s="6" t="s">
        <v>572</v>
      </c>
      <c r="DP288" s="28">
        <f>IFERROR(VLOOKUP(DO288,'Начисление очков 2023'!$AA$4:$AB$69,2,FALSE),0)</f>
        <v>0</v>
      </c>
      <c r="DQ288" s="32" t="s">
        <v>572</v>
      </c>
      <c r="DR288" s="31">
        <f>IFERROR(VLOOKUP(DQ288,'Начисление очков 2023'!$AA$4:$AB$69,2,FALSE),0)</f>
        <v>0</v>
      </c>
      <c r="DS288" s="6" t="s">
        <v>572</v>
      </c>
      <c r="DT288" s="28">
        <f>IFERROR(VLOOKUP(DS288,'Начисление очков 2023'!$AA$4:$AB$69,2,FALSE),0)</f>
        <v>0</v>
      </c>
      <c r="DU288" s="32" t="s">
        <v>572</v>
      </c>
      <c r="DV288" s="31">
        <f>IFERROR(VLOOKUP(DU288,'Начисление очков 2023'!$AF$4:$AG$69,2,FALSE),0)</f>
        <v>0</v>
      </c>
      <c r="DW288" s="6" t="s">
        <v>572</v>
      </c>
      <c r="DX288" s="28">
        <f>IFERROR(VLOOKUP(DW288,'Начисление очков 2023'!$AA$4:$AB$69,2,FALSE),0)</f>
        <v>0</v>
      </c>
      <c r="DY288" s="32" t="s">
        <v>572</v>
      </c>
      <c r="DZ288" s="31">
        <f>IFERROR(VLOOKUP(DY288,'Начисление очков 2023'!$B$4:$C$69,2,FALSE),0)</f>
        <v>0</v>
      </c>
      <c r="EA288" s="6">
        <v>24</v>
      </c>
      <c r="EB288" s="28">
        <f>IFERROR(VLOOKUP(EA288,'Начисление очков 2023'!$AA$4:$AB$69,2,FALSE),0)</f>
        <v>3</v>
      </c>
      <c r="EC288" s="32" t="s">
        <v>572</v>
      </c>
      <c r="ED288" s="31">
        <f>IFERROR(VLOOKUP(EC288,'Начисление очков 2023'!$V$4:$W$69,2,FALSE),0)</f>
        <v>0</v>
      </c>
      <c r="EE288" s="6">
        <v>32</v>
      </c>
      <c r="EF288" s="28">
        <f>IFERROR(VLOOKUP(EE288,'Начисление очков 2023'!$AA$4:$AB$69,2,FALSE),0)</f>
        <v>2</v>
      </c>
      <c r="EG288" s="32">
        <v>24</v>
      </c>
      <c r="EH288" s="31">
        <f>IFERROR(VLOOKUP(EG288,'Начисление очков 2023'!$AA$4:$AB$69,2,FALSE),0)</f>
        <v>3</v>
      </c>
      <c r="EI288" s="6" t="s">
        <v>572</v>
      </c>
      <c r="EJ288" s="28">
        <f>IFERROR(VLOOKUP(EI288,'Начисление очков 2023'!$G$4:$H$69,2,FALSE),0)</f>
        <v>0</v>
      </c>
      <c r="EK288" s="32">
        <v>48</v>
      </c>
      <c r="EL288" s="31">
        <f>IFERROR(VLOOKUP(EK288,'Начисление очков 2023'!$V$4:$W$69,2,FALSE),0)</f>
        <v>2</v>
      </c>
      <c r="EM288" s="6" t="s">
        <v>572</v>
      </c>
      <c r="EN288" s="28">
        <f>IFERROR(VLOOKUP(EM288,'Начисление очков 2023'!$B$4:$C$101,2,FALSE),0)</f>
        <v>0</v>
      </c>
      <c r="EO288" s="32" t="s">
        <v>572</v>
      </c>
      <c r="EP288" s="31">
        <f>IFERROR(VLOOKUP(EO288,'Начисление очков 2023'!$AA$4:$AB$69,2,FALSE),0)</f>
        <v>0</v>
      </c>
      <c r="EQ288" s="6" t="s">
        <v>572</v>
      </c>
      <c r="ER288" s="28">
        <f>IFERROR(VLOOKUP(EQ288,'Начисление очков 2023'!$AF$4:$AG$69,2,FALSE),0)</f>
        <v>0</v>
      </c>
      <c r="ES288" s="32" t="s">
        <v>572</v>
      </c>
      <c r="ET288" s="31">
        <f>IFERROR(VLOOKUP(ES288,'Начисление очков 2023'!$B$4:$C$101,2,FALSE),0)</f>
        <v>0</v>
      </c>
      <c r="EU288" s="6" t="s">
        <v>572</v>
      </c>
      <c r="EV288" s="28">
        <f>IFERROR(VLOOKUP(EU288,'Начисление очков 2023'!$G$4:$H$69,2,FALSE),0)</f>
        <v>0</v>
      </c>
      <c r="EW288" s="32" t="s">
        <v>572</v>
      </c>
      <c r="EX288" s="31">
        <f>IFERROR(VLOOKUP(EW288,'Начисление очков 2023'!$AA$4:$AB$69,2,FALSE),0)</f>
        <v>0</v>
      </c>
      <c r="EY288" s="6"/>
      <c r="EZ288" s="28">
        <f>IFERROR(VLOOKUP(EY288,'Начисление очков 2023'!$AA$4:$AB$69,2,FALSE),0)</f>
        <v>0</v>
      </c>
      <c r="FA288" s="32" t="s">
        <v>572</v>
      </c>
      <c r="FB288" s="31">
        <f>IFERROR(VLOOKUP(FA288,'Начисление очков 2023'!$L$4:$M$69,2,FALSE),0)</f>
        <v>0</v>
      </c>
      <c r="FC288" s="6" t="s">
        <v>572</v>
      </c>
      <c r="FD288" s="28">
        <f>IFERROR(VLOOKUP(FC288,'Начисление очков 2023'!$AF$4:$AG$69,2,FALSE),0)</f>
        <v>0</v>
      </c>
      <c r="FE288" s="32" t="s">
        <v>572</v>
      </c>
      <c r="FF288" s="31">
        <f>IFERROR(VLOOKUP(FE288,'Начисление очков 2023'!$AA$4:$AB$69,2,FALSE),0)</f>
        <v>0</v>
      </c>
      <c r="FG288" s="6" t="s">
        <v>572</v>
      </c>
      <c r="FH288" s="28">
        <f>IFERROR(VLOOKUP(FG288,'Начисление очков 2023'!$G$4:$H$69,2,FALSE),0)</f>
        <v>0</v>
      </c>
      <c r="FI288" s="32" t="s">
        <v>572</v>
      </c>
      <c r="FJ288" s="31">
        <f>IFERROR(VLOOKUP(FI288,'Начисление очков 2023'!$AA$4:$AB$69,2,FALSE),0)</f>
        <v>0</v>
      </c>
      <c r="FK288" s="6" t="s">
        <v>572</v>
      </c>
      <c r="FL288" s="28">
        <f>IFERROR(VLOOKUP(FK288,'Начисление очков 2023'!$AA$4:$AB$69,2,FALSE),0)</f>
        <v>0</v>
      </c>
      <c r="FM288" s="32" t="s">
        <v>572</v>
      </c>
      <c r="FN288" s="31">
        <f>IFERROR(VLOOKUP(FM288,'Начисление очков 2023'!$AA$4:$AB$69,2,FALSE),0)</f>
        <v>0</v>
      </c>
      <c r="FO288" s="6" t="s">
        <v>572</v>
      </c>
      <c r="FP288" s="28">
        <f>IFERROR(VLOOKUP(FO288,'Начисление очков 2023'!$AF$4:$AG$69,2,FALSE),0)</f>
        <v>0</v>
      </c>
      <c r="FQ288" s="109">
        <v>277</v>
      </c>
      <c r="FR288" s="110">
        <v>1</v>
      </c>
      <c r="FS288" s="110"/>
      <c r="FT288" s="109">
        <v>3</v>
      </c>
      <c r="FU288" s="111"/>
      <c r="FV288" s="108">
        <v>10</v>
      </c>
      <c r="FW288" s="106">
        <v>0</v>
      </c>
      <c r="FX288" s="107" t="s">
        <v>563</v>
      </c>
      <c r="FY288" s="108">
        <v>10</v>
      </c>
      <c r="FZ288" s="127" t="s">
        <v>572</v>
      </c>
      <c r="GA288" s="121">
        <f>IFERROR(VLOOKUP(FZ288,'Начисление очков 2023'!$AA$4:$AB$69,2,FALSE),0)</f>
        <v>0</v>
      </c>
    </row>
    <row r="289" spans="1:183" ht="15.95" customHeight="1" x14ac:dyDescent="0.25">
      <c r="A289" s="1"/>
      <c r="B289" s="6" t="str">
        <f>IFERROR(INDEX('Ласт турнир'!$A$1:$A$96,MATCH($D289,'Ласт турнир'!$B$1:$B$96,0)),"")</f>
        <v/>
      </c>
      <c r="C289" s="1"/>
      <c r="D289" s="39" t="s">
        <v>725</v>
      </c>
      <c r="E289" s="40">
        <f>E288+1</f>
        <v>280</v>
      </c>
      <c r="F289" s="59">
        <f>IF(FQ289=0," ",IF(FQ289-E289=0," ",FQ289-E289))</f>
        <v>-2</v>
      </c>
      <c r="G289" s="44"/>
      <c r="H289" s="54">
        <v>3</v>
      </c>
      <c r="I289" s="134"/>
      <c r="J289" s="139">
        <f>AB289+AP289+BB289+BN289+BR289+SUMPRODUCT(LARGE((T289,V289,X289,Z289,AD289,AF289,AH289,AJ289,AL289,AN289,AR289,AT289,AV289,AX289,AZ289,BD289,BF289,BH289,BJ289,BL289,BP289,BT289,BV289,BX289,BZ289,CB289,CD289,CF289,CH289,CJ289,CL289,CN289,CP289,CR289,CT289,CV289,CX289,CZ289,DB289,DD289,DF289,DH289,DJ289,DL289,DN289,DP289,DR289,DT289,DV289,DX289,DZ289,EB289,ED289,EF289,EH289,EJ289,EL289,EN289,EP289,ER289,ET289,EV289,EX289,EZ289,FB289,FD289,FF289,FH289,FJ289,FL289,FN289,FP289),{1,2,3,4,5,6,7,8}))</f>
        <v>9</v>
      </c>
      <c r="K289" s="135">
        <f>J289-FV289</f>
        <v>0</v>
      </c>
      <c r="L289" s="140" t="str">
        <f>IF(SUMIF(S289:FP289,"&lt;0")&lt;&gt;0,SUMIF(S289:FP289,"&lt;0")*(-1)," ")</f>
        <v xml:space="preserve"> </v>
      </c>
      <c r="M289" s="141">
        <f>T289+V289+X289+Z289+AB289+AD289+AF289+AH289+AJ289+AL289+AN289+AP289+AR289+AT289+AV289+AX289+AZ289+BB289+BD289+BF289+BH289+BJ289+BL289+BN289+BP289+BR289+BT289+BV289+BX289+BZ289+CB289+CD289+CF289+CH289+CJ289+CL289+CN289+CP289+CR289+CT289+CV289+CX289+CZ289+DB289+DD289+DF289+DH289+DJ289+DL289+DN289+DP289+DR289+DT289+DV289+DX289+DZ289+EB289+ED289+EF289+EH289+EJ289+EL289+EN289+EP289+ER289+ET289+EV289+EX289+EZ289+FB289+FD289+FF289+FH289+FJ289+FL289+FN289+FP289</f>
        <v>9</v>
      </c>
      <c r="N289" s="135">
        <f>M289-FY289</f>
        <v>0</v>
      </c>
      <c r="O289" s="136">
        <f>ROUNDUP(COUNTIF(S289:FP289,"&gt; 0")/2,0)</f>
        <v>1</v>
      </c>
      <c r="P289" s="142">
        <f>IF(O289=0,"-",IF(O289-R289&gt;8,J289/(8+R289),J289/O289))</f>
        <v>9</v>
      </c>
      <c r="Q289" s="145">
        <f>IF(OR(M289=0,O289=0),"-",M289/O289)</f>
        <v>9</v>
      </c>
      <c r="R289" s="150">
        <f>+IF(AA289="",0,1)+IF(AO289="",0,1)++IF(BA289="",0,1)+IF(BM289="",0,1)+IF(BQ289="",0,1)</f>
        <v>0</v>
      </c>
      <c r="S289" s="6" t="s">
        <v>572</v>
      </c>
      <c r="T289" s="28">
        <f>IFERROR(VLOOKUP(S289,'Начисление очков 2024'!$AA$4:$AB$69,2,FALSE),0)</f>
        <v>0</v>
      </c>
      <c r="U289" s="32" t="s">
        <v>572</v>
      </c>
      <c r="V289" s="31">
        <f>IFERROR(VLOOKUP(U289,'Начисление очков 2024'!$AA$4:$AB$69,2,FALSE),0)</f>
        <v>0</v>
      </c>
      <c r="W289" s="6" t="s">
        <v>572</v>
      </c>
      <c r="X289" s="28">
        <f>IFERROR(VLOOKUP(W289,'Начисление очков 2024'!$L$4:$M$69,2,FALSE),0)</f>
        <v>0</v>
      </c>
      <c r="Y289" s="32" t="s">
        <v>572</v>
      </c>
      <c r="Z289" s="31">
        <f>IFERROR(VLOOKUP(Y289,'Начисление очков 2024'!$AA$4:$AB$69,2,FALSE),0)</f>
        <v>0</v>
      </c>
      <c r="AA289" s="6" t="s">
        <v>572</v>
      </c>
      <c r="AB289" s="28">
        <f>ROUND(IFERROR(VLOOKUP(AA289,'Начисление очков 2024'!$L$4:$M$69,2,FALSE),0)/4,0)</f>
        <v>0</v>
      </c>
      <c r="AC289" s="32" t="s">
        <v>572</v>
      </c>
      <c r="AD289" s="31">
        <f>IFERROR(VLOOKUP(AC289,'Начисление очков 2024'!$AA$4:$AB$69,2,FALSE),0)</f>
        <v>0</v>
      </c>
      <c r="AE289" s="6" t="s">
        <v>572</v>
      </c>
      <c r="AF289" s="28">
        <f>IFERROR(VLOOKUP(AE289,'Начисление очков 2024'!$AA$4:$AB$69,2,FALSE),0)</f>
        <v>0</v>
      </c>
      <c r="AG289" s="32" t="s">
        <v>572</v>
      </c>
      <c r="AH289" s="31">
        <f>IFERROR(VLOOKUP(AG289,'Начисление очков 2024'!$Q$4:$R$69,2,FALSE),0)</f>
        <v>0</v>
      </c>
      <c r="AI289" s="6" t="s">
        <v>572</v>
      </c>
      <c r="AJ289" s="28">
        <f>IFERROR(VLOOKUP(AI289,'Начисление очков 2024'!$AA$4:$AB$69,2,FALSE),0)</f>
        <v>0</v>
      </c>
      <c r="AK289" s="32" t="s">
        <v>572</v>
      </c>
      <c r="AL289" s="31">
        <f>IFERROR(VLOOKUP(AK289,'Начисление очков 2024'!$AA$4:$AB$69,2,FALSE),0)</f>
        <v>0</v>
      </c>
      <c r="AM289" s="6" t="s">
        <v>572</v>
      </c>
      <c r="AN289" s="28">
        <f>IFERROR(VLOOKUP(AM289,'Начисление очков 2023'!$AF$4:$AG$69,2,FALSE),0)</f>
        <v>0</v>
      </c>
      <c r="AO289" s="32" t="s">
        <v>572</v>
      </c>
      <c r="AP289" s="31">
        <f>ROUND(IFERROR(VLOOKUP(AO289,'Начисление очков 2024'!$G$4:$H$69,2,FALSE),0)/4,0)</f>
        <v>0</v>
      </c>
      <c r="AQ289" s="6" t="s">
        <v>572</v>
      </c>
      <c r="AR289" s="28">
        <f>IFERROR(VLOOKUP(AQ289,'Начисление очков 2024'!$AA$4:$AB$69,2,FALSE),0)</f>
        <v>0</v>
      </c>
      <c r="AS289" s="32" t="s">
        <v>572</v>
      </c>
      <c r="AT289" s="31">
        <f>IFERROR(VLOOKUP(AS289,'Начисление очков 2024'!$G$4:$H$69,2,FALSE),0)</f>
        <v>0</v>
      </c>
      <c r="AU289" s="6" t="s">
        <v>572</v>
      </c>
      <c r="AV289" s="28">
        <f>IFERROR(VLOOKUP(AU289,'Начисление очков 2023'!$V$4:$W$69,2,FALSE),0)</f>
        <v>0</v>
      </c>
      <c r="AW289" s="32" t="s">
        <v>572</v>
      </c>
      <c r="AX289" s="31">
        <f>IFERROR(VLOOKUP(AW289,'Начисление очков 2024'!$Q$4:$R$69,2,FALSE),0)</f>
        <v>0</v>
      </c>
      <c r="AY289" s="6" t="s">
        <v>572</v>
      </c>
      <c r="AZ289" s="28">
        <f>IFERROR(VLOOKUP(AY289,'Начисление очков 2024'!$AA$4:$AB$69,2,FALSE),0)</f>
        <v>0</v>
      </c>
      <c r="BA289" s="32" t="s">
        <v>572</v>
      </c>
      <c r="BB289" s="31">
        <f>ROUND(IFERROR(VLOOKUP(BA289,'Начисление очков 2024'!$G$4:$H$69,2,FALSE),0)/4,0)</f>
        <v>0</v>
      </c>
      <c r="BC289" s="6" t="s">
        <v>572</v>
      </c>
      <c r="BD289" s="28">
        <f>IFERROR(VLOOKUP(BC289,'Начисление очков 2023'!$AA$4:$AB$69,2,FALSE),0)</f>
        <v>0</v>
      </c>
      <c r="BE289" s="32" t="s">
        <v>572</v>
      </c>
      <c r="BF289" s="31">
        <f>IFERROR(VLOOKUP(BE289,'Начисление очков 2024'!$G$4:$H$69,2,FALSE),0)</f>
        <v>0</v>
      </c>
      <c r="BG289" s="6" t="s">
        <v>572</v>
      </c>
      <c r="BH289" s="28">
        <f>IFERROR(VLOOKUP(BG289,'Начисление очков 2024'!$Q$4:$R$69,2,FALSE),0)</f>
        <v>0</v>
      </c>
      <c r="BI289" s="32" t="s">
        <v>572</v>
      </c>
      <c r="BJ289" s="31">
        <f>IFERROR(VLOOKUP(BI289,'Начисление очков 2024'!$AA$4:$AB$69,2,FALSE),0)</f>
        <v>0</v>
      </c>
      <c r="BK289" s="6" t="s">
        <v>572</v>
      </c>
      <c r="BL289" s="28">
        <f>IFERROR(VLOOKUP(BK289,'Начисление очков 2023'!$V$4:$W$69,2,FALSE),0)</f>
        <v>0</v>
      </c>
      <c r="BM289" s="32" t="s">
        <v>572</v>
      </c>
      <c r="BN289" s="31">
        <f>ROUND(IFERROR(VLOOKUP(BM289,'Начисление очков 2023'!$L$4:$M$69,2,FALSE),0)/4,0)</f>
        <v>0</v>
      </c>
      <c r="BO289" s="6" t="s">
        <v>572</v>
      </c>
      <c r="BP289" s="28">
        <f>IFERROR(VLOOKUP(BO289,'Начисление очков 2023'!$AA$4:$AB$69,2,FALSE),0)</f>
        <v>0</v>
      </c>
      <c r="BQ289" s="32" t="s">
        <v>572</v>
      </c>
      <c r="BR289" s="31">
        <f>ROUND(IFERROR(VLOOKUP(BQ289,'Начисление очков 2023'!$L$4:$M$69,2,FALSE),0)/4,0)</f>
        <v>0</v>
      </c>
      <c r="BS289" s="6" t="s">
        <v>572</v>
      </c>
      <c r="BT289" s="28">
        <f>IFERROR(VLOOKUP(BS289,'Начисление очков 2023'!$AA$4:$AB$69,2,FALSE),0)</f>
        <v>0</v>
      </c>
      <c r="BU289" s="32" t="s">
        <v>572</v>
      </c>
      <c r="BV289" s="31">
        <f>IFERROR(VLOOKUP(BU289,'Начисление очков 2023'!$L$4:$M$69,2,FALSE),0)</f>
        <v>0</v>
      </c>
      <c r="BW289" s="6" t="s">
        <v>572</v>
      </c>
      <c r="BX289" s="28">
        <f>IFERROR(VLOOKUP(BW289,'Начисление очков 2023'!$AA$4:$AB$69,2,FALSE),0)</f>
        <v>0</v>
      </c>
      <c r="BY289" s="32" t="s">
        <v>572</v>
      </c>
      <c r="BZ289" s="31">
        <f>IFERROR(VLOOKUP(BY289,'Начисление очков 2023'!$AF$4:$AG$69,2,FALSE),0)</f>
        <v>0</v>
      </c>
      <c r="CA289" s="6" t="s">
        <v>572</v>
      </c>
      <c r="CB289" s="28">
        <f>IFERROR(VLOOKUP(CA289,'Начисление очков 2023'!$V$4:$W$69,2,FALSE),0)</f>
        <v>0</v>
      </c>
      <c r="CC289" s="32" t="s">
        <v>572</v>
      </c>
      <c r="CD289" s="31">
        <f>IFERROR(VLOOKUP(CC289,'Начисление очков 2023'!$AA$4:$AB$69,2,FALSE),0)</f>
        <v>0</v>
      </c>
      <c r="CE289" s="47"/>
      <c r="CF289" s="46"/>
      <c r="CG289" s="32" t="s">
        <v>572</v>
      </c>
      <c r="CH289" s="31">
        <f>IFERROR(VLOOKUP(CG289,'Начисление очков 2023'!$AA$4:$AB$69,2,FALSE),0)</f>
        <v>0</v>
      </c>
      <c r="CI289" s="6" t="s">
        <v>572</v>
      </c>
      <c r="CJ289" s="28">
        <f>IFERROR(VLOOKUP(CI289,'Начисление очков 2023_1'!$B$4:$C$117,2,FALSE),0)</f>
        <v>0</v>
      </c>
      <c r="CK289" s="32" t="s">
        <v>572</v>
      </c>
      <c r="CL289" s="31">
        <f>IFERROR(VLOOKUP(CK289,'Начисление очков 2023'!$V$4:$W$69,2,FALSE),0)</f>
        <v>0</v>
      </c>
      <c r="CM289" s="6">
        <v>5</v>
      </c>
      <c r="CN289" s="28">
        <f>IFERROR(VLOOKUP(CM289,'Начисление очков 2023'!$AF$4:$AG$69,2,FALSE),0)</f>
        <v>9</v>
      </c>
      <c r="CO289" s="32" t="s">
        <v>572</v>
      </c>
      <c r="CP289" s="31">
        <f>IFERROR(VLOOKUP(CO289,'Начисление очков 2023'!$G$4:$H$69,2,FALSE),0)</f>
        <v>0</v>
      </c>
      <c r="CQ289" s="6" t="s">
        <v>572</v>
      </c>
      <c r="CR289" s="28">
        <f>IFERROR(VLOOKUP(CQ289,'Начисление очков 2023'!$AA$4:$AB$69,2,FALSE),0)</f>
        <v>0</v>
      </c>
      <c r="CS289" s="32" t="s">
        <v>572</v>
      </c>
      <c r="CT289" s="31">
        <f>IFERROR(VLOOKUP(CS289,'Начисление очков 2023'!$Q$4:$R$69,2,FALSE),0)</f>
        <v>0</v>
      </c>
      <c r="CU289" s="6" t="s">
        <v>572</v>
      </c>
      <c r="CV289" s="28">
        <f>IFERROR(VLOOKUP(CU289,'Начисление очков 2023'!$AF$4:$AG$69,2,FALSE),0)</f>
        <v>0</v>
      </c>
      <c r="CW289" s="32" t="s">
        <v>572</v>
      </c>
      <c r="CX289" s="31">
        <f>IFERROR(VLOOKUP(CW289,'Начисление очков 2023'!$AA$4:$AB$69,2,FALSE),0)</f>
        <v>0</v>
      </c>
      <c r="CY289" s="6" t="s">
        <v>572</v>
      </c>
      <c r="CZ289" s="28">
        <f>IFERROR(VLOOKUP(CY289,'Начисление очков 2023'!$AA$4:$AB$69,2,FALSE),0)</f>
        <v>0</v>
      </c>
      <c r="DA289" s="32" t="s">
        <v>572</v>
      </c>
      <c r="DB289" s="31">
        <f>IFERROR(VLOOKUP(DA289,'Начисление очков 2023'!$L$4:$M$69,2,FALSE),0)</f>
        <v>0</v>
      </c>
      <c r="DC289" s="6" t="s">
        <v>572</v>
      </c>
      <c r="DD289" s="28">
        <f>IFERROR(VLOOKUP(DC289,'Начисление очков 2023'!$L$4:$M$69,2,FALSE),0)</f>
        <v>0</v>
      </c>
      <c r="DE289" s="32" t="s">
        <v>572</v>
      </c>
      <c r="DF289" s="31">
        <f>IFERROR(VLOOKUP(DE289,'Начисление очков 2023'!$G$4:$H$69,2,FALSE),0)</f>
        <v>0</v>
      </c>
      <c r="DG289" s="6" t="s">
        <v>572</v>
      </c>
      <c r="DH289" s="28">
        <f>IFERROR(VLOOKUP(DG289,'Начисление очков 2023'!$AA$4:$AB$69,2,FALSE),0)</f>
        <v>0</v>
      </c>
      <c r="DI289" s="32" t="s">
        <v>572</v>
      </c>
      <c r="DJ289" s="31">
        <f>IFERROR(VLOOKUP(DI289,'Начисление очков 2023'!$AF$4:$AG$69,2,FALSE),0)</f>
        <v>0</v>
      </c>
      <c r="DK289" s="6" t="s">
        <v>572</v>
      </c>
      <c r="DL289" s="28">
        <f>IFERROR(VLOOKUP(DK289,'Начисление очков 2023'!$V$4:$W$69,2,FALSE),0)</f>
        <v>0</v>
      </c>
      <c r="DM289" s="32" t="s">
        <v>572</v>
      </c>
      <c r="DN289" s="31">
        <f>IFERROR(VLOOKUP(DM289,'Начисление очков 2023'!$Q$4:$R$69,2,FALSE),0)</f>
        <v>0</v>
      </c>
      <c r="DO289" s="6" t="s">
        <v>572</v>
      </c>
      <c r="DP289" s="28">
        <f>IFERROR(VLOOKUP(DO289,'Начисление очков 2023'!$AA$4:$AB$69,2,FALSE),0)</f>
        <v>0</v>
      </c>
      <c r="DQ289" s="32" t="s">
        <v>572</v>
      </c>
      <c r="DR289" s="31">
        <f>IFERROR(VLOOKUP(DQ289,'Начисление очков 2023'!$AA$4:$AB$69,2,FALSE),0)</f>
        <v>0</v>
      </c>
      <c r="DS289" s="6"/>
      <c r="DT289" s="28">
        <f>IFERROR(VLOOKUP(DS289,'Начисление очков 2023'!$AA$4:$AB$69,2,FALSE),0)</f>
        <v>0</v>
      </c>
      <c r="DU289" s="32" t="s">
        <v>572</v>
      </c>
      <c r="DV289" s="31">
        <f>IFERROR(VLOOKUP(DU289,'Начисление очков 2023'!$AF$4:$AG$69,2,FALSE),0)</f>
        <v>0</v>
      </c>
      <c r="DW289" s="6"/>
      <c r="DX289" s="28">
        <f>IFERROR(VLOOKUP(DW289,'Начисление очков 2023'!$AA$4:$AB$69,2,FALSE),0)</f>
        <v>0</v>
      </c>
      <c r="DY289" s="32"/>
      <c r="DZ289" s="31">
        <f>IFERROR(VLOOKUP(DY289,'Начисление очков 2023'!$B$4:$C$69,2,FALSE),0)</f>
        <v>0</v>
      </c>
      <c r="EA289" s="6"/>
      <c r="EB289" s="28">
        <f>IFERROR(VLOOKUP(EA289,'Начисление очков 2023'!$AA$4:$AB$69,2,FALSE),0)</f>
        <v>0</v>
      </c>
      <c r="EC289" s="32"/>
      <c r="ED289" s="31">
        <f>IFERROR(VLOOKUP(EC289,'Начисление очков 2023'!$V$4:$W$69,2,FALSE),0)</f>
        <v>0</v>
      </c>
      <c r="EE289" s="6"/>
      <c r="EF289" s="28">
        <f>IFERROR(VLOOKUP(EE289,'Начисление очков 2023'!$AA$4:$AB$69,2,FALSE),0)</f>
        <v>0</v>
      </c>
      <c r="EG289" s="32"/>
      <c r="EH289" s="31">
        <f>IFERROR(VLOOKUP(EG289,'Начисление очков 2023'!$AA$4:$AB$69,2,FALSE),0)</f>
        <v>0</v>
      </c>
      <c r="EI289" s="6"/>
      <c r="EJ289" s="28">
        <f>IFERROR(VLOOKUP(EI289,'Начисление очков 2023'!$G$4:$H$69,2,FALSE),0)</f>
        <v>0</v>
      </c>
      <c r="EK289" s="32"/>
      <c r="EL289" s="31">
        <f>IFERROR(VLOOKUP(EK289,'Начисление очков 2023'!$V$4:$W$69,2,FALSE),0)</f>
        <v>0</v>
      </c>
      <c r="EM289" s="6"/>
      <c r="EN289" s="28">
        <f>IFERROR(VLOOKUP(EM289,'Начисление очков 2023'!$B$4:$C$101,2,FALSE),0)</f>
        <v>0</v>
      </c>
      <c r="EO289" s="32"/>
      <c r="EP289" s="31">
        <f>IFERROR(VLOOKUP(EO289,'Начисление очков 2023'!$AA$4:$AB$69,2,FALSE),0)</f>
        <v>0</v>
      </c>
      <c r="EQ289" s="6"/>
      <c r="ER289" s="28">
        <f>IFERROR(VLOOKUP(EQ289,'Начисление очков 2023'!$AF$4:$AG$69,2,FALSE),0)</f>
        <v>0</v>
      </c>
      <c r="ES289" s="32"/>
      <c r="ET289" s="31">
        <f>IFERROR(VLOOKUP(ES289,'Начисление очков 2023'!$B$4:$C$101,2,FALSE),0)</f>
        <v>0</v>
      </c>
      <c r="EU289" s="6"/>
      <c r="EV289" s="28">
        <f>IFERROR(VLOOKUP(EU289,'Начисление очков 2023'!$G$4:$H$69,2,FALSE),0)</f>
        <v>0</v>
      </c>
      <c r="EW289" s="32"/>
      <c r="EX289" s="31">
        <f>IFERROR(VLOOKUP(EW289,'Начисление очков 2023'!$AF$4:$AG$69,2,FALSE),0)</f>
        <v>0</v>
      </c>
      <c r="EY289" s="6"/>
      <c r="EZ289" s="28">
        <f>IFERROR(VLOOKUP(EY289,'Начисление очков 2023'!$AA$4:$AB$69,2,FALSE),0)</f>
        <v>0</v>
      </c>
      <c r="FA289" s="32"/>
      <c r="FB289" s="31">
        <f>IFERROR(VLOOKUP(FA289,'Начисление очков 2023'!$L$4:$M$69,2,FALSE),0)</f>
        <v>0</v>
      </c>
      <c r="FC289" s="6"/>
      <c r="FD289" s="28">
        <f>IFERROR(VLOOKUP(FC289,'Начисление очков 2023'!$AF$4:$AG$69,2,FALSE),0)</f>
        <v>0</v>
      </c>
      <c r="FE289" s="32"/>
      <c r="FF289" s="31">
        <f>IFERROR(VLOOKUP(FE289,'Начисление очков 2023'!$AA$4:$AB$69,2,FALSE),0)</f>
        <v>0</v>
      </c>
      <c r="FG289" s="6"/>
      <c r="FH289" s="28">
        <f>IFERROR(VLOOKUP(FG289,'Начисление очков 2023'!$G$4:$H$69,2,FALSE),0)</f>
        <v>0</v>
      </c>
      <c r="FI289" s="32"/>
      <c r="FJ289" s="31">
        <f>IFERROR(VLOOKUP(FI289,'Начисление очков 2023'!$AA$4:$AB$69,2,FALSE),0)</f>
        <v>0</v>
      </c>
      <c r="FK289" s="6"/>
      <c r="FL289" s="28">
        <f>IFERROR(VLOOKUP(FK289,'Начисление очков 2023'!$AA$4:$AB$69,2,FALSE),0)</f>
        <v>0</v>
      </c>
      <c r="FM289" s="32"/>
      <c r="FN289" s="31">
        <f>IFERROR(VLOOKUP(FM289,'Начисление очков 2023'!$AA$4:$AB$69,2,FALSE),0)</f>
        <v>0</v>
      </c>
      <c r="FO289" s="6"/>
      <c r="FP289" s="28">
        <f>IFERROR(VLOOKUP(FO289,'Начисление очков 2023'!$AF$4:$AG$69,2,FALSE),0)</f>
        <v>0</v>
      </c>
      <c r="FQ289" s="109">
        <v>278</v>
      </c>
      <c r="FR289" s="110">
        <v>1</v>
      </c>
      <c r="FS289" s="110"/>
      <c r="FT289" s="109">
        <v>3</v>
      </c>
      <c r="FU289" s="111"/>
      <c r="FV289" s="108">
        <v>9</v>
      </c>
      <c r="FW289" s="106">
        <v>0</v>
      </c>
      <c r="FX289" s="107" t="s">
        <v>563</v>
      </c>
      <c r="FY289" s="108">
        <v>9</v>
      </c>
      <c r="FZ289" s="127"/>
      <c r="GA289" s="121">
        <f>IFERROR(VLOOKUP(FZ289,'Начисление очков 2023'!$AA$4:$AB$69,2,FALSE),0)</f>
        <v>0</v>
      </c>
    </row>
    <row r="290" spans="1:183" ht="15.95" customHeight="1" x14ac:dyDescent="0.25">
      <c r="A290" s="1"/>
      <c r="B290" s="6" t="str">
        <f>IFERROR(INDEX('Ласт турнир'!$A$1:$A$96,MATCH($D290,'Ласт турнир'!$B$1:$B$96,0)),"")</f>
        <v/>
      </c>
      <c r="C290" s="1"/>
      <c r="D290" s="39" t="s">
        <v>580</v>
      </c>
      <c r="E290" s="40">
        <f>E289+1</f>
        <v>281</v>
      </c>
      <c r="F290" s="59">
        <f>IF(FQ290=0," ",IF(FQ290-E290=0," ",FQ290-E290))</f>
        <v>-2</v>
      </c>
      <c r="G290" s="44"/>
      <c r="H290" s="54">
        <v>3</v>
      </c>
      <c r="I290" s="134"/>
      <c r="J290" s="139">
        <f>AB290+AP290+BB290+BN290+BR290+SUMPRODUCT(LARGE((T290,V290,X290,Z290,AD290,AF290,AH290,AJ290,AL290,AN290,AR290,AT290,AV290,AX290,AZ290,BD290,BF290,BH290,BJ290,BL290,BP290,BT290,BV290,BX290,BZ290,CB290,CD290,CF290,CH290,CJ290,CL290,CN290,CP290,CR290,CT290,CV290,CX290,CZ290,DB290,DD290,DF290,DH290,DJ290,DL290,DN290,DP290,DR290,DT290,DV290,DX290,DZ290,EB290,ED290,EF290,EH290,EJ290,EL290,EN290,EP290,ER290,ET290,EV290,EX290,EZ290,FB290,FD290,FF290,FH290,FJ290,FL290,FN290,FP290),{1,2,3,4,5,6,7,8}))</f>
        <v>9</v>
      </c>
      <c r="K290" s="135">
        <f>J290-FV290</f>
        <v>0</v>
      </c>
      <c r="L290" s="140" t="str">
        <f>IF(SUMIF(S290:FP290,"&lt;0")&lt;&gt;0,SUMIF(S290:FP290,"&lt;0")*(-1)," ")</f>
        <v xml:space="preserve"> </v>
      </c>
      <c r="M290" s="141">
        <f>T290+V290+X290+Z290+AB290+AD290+AF290+AH290+AJ290+AL290+AN290+AP290+AR290+AT290+AV290+AX290+AZ290+BB290+BD290+BF290+BH290+BJ290+BL290+BN290+BP290+BR290+BT290+BV290+BX290+BZ290+CB290+CD290+CF290+CH290+CJ290+CL290+CN290+CP290+CR290+CT290+CV290+CX290+CZ290+DB290+DD290+DF290+DH290+DJ290+DL290+DN290+DP290+DR290+DT290+DV290+DX290+DZ290+EB290+ED290+EF290+EH290+EJ290+EL290+EN290+EP290+ER290+ET290+EV290+EX290+EZ290+FB290+FD290+FF290+FH290+FJ290+FL290+FN290+FP290</f>
        <v>9</v>
      </c>
      <c r="N290" s="135">
        <f>M290-FY290</f>
        <v>0</v>
      </c>
      <c r="O290" s="136">
        <f>ROUNDUP(COUNTIF(S290:FP290,"&gt; 0")/2,0)</f>
        <v>2</v>
      </c>
      <c r="P290" s="142">
        <f>IF(O290=0,"-",IF(O290-R290&gt;8,J290/(8+R290),J290/O290))</f>
        <v>4.5</v>
      </c>
      <c r="Q290" s="145">
        <f>IF(OR(M290=0,O290=0),"-",M290/O290)</f>
        <v>4.5</v>
      </c>
      <c r="R290" s="150">
        <f>+IF(AA290="",0,1)+IF(AO290="",0,1)++IF(BA290="",0,1)+IF(BM290="",0,1)+IF(BQ290="",0,1)</f>
        <v>0</v>
      </c>
      <c r="S290" s="6" t="s">
        <v>572</v>
      </c>
      <c r="T290" s="28">
        <f>IFERROR(VLOOKUP(S290,'Начисление очков 2024'!$AA$4:$AB$69,2,FALSE),0)</f>
        <v>0</v>
      </c>
      <c r="U290" s="32" t="s">
        <v>572</v>
      </c>
      <c r="V290" s="31">
        <f>IFERROR(VLOOKUP(U290,'Начисление очков 2024'!$AA$4:$AB$69,2,FALSE),0)</f>
        <v>0</v>
      </c>
      <c r="W290" s="6" t="s">
        <v>572</v>
      </c>
      <c r="X290" s="28">
        <f>IFERROR(VLOOKUP(W290,'Начисление очков 2024'!$L$4:$M$69,2,FALSE),0)</f>
        <v>0</v>
      </c>
      <c r="Y290" s="32" t="s">
        <v>572</v>
      </c>
      <c r="Z290" s="31">
        <f>IFERROR(VLOOKUP(Y290,'Начисление очков 2024'!$AA$4:$AB$69,2,FALSE),0)</f>
        <v>0</v>
      </c>
      <c r="AA290" s="6" t="s">
        <v>572</v>
      </c>
      <c r="AB290" s="28">
        <f>ROUND(IFERROR(VLOOKUP(AA290,'Начисление очков 2024'!$L$4:$M$69,2,FALSE),0)/4,0)</f>
        <v>0</v>
      </c>
      <c r="AC290" s="32" t="s">
        <v>572</v>
      </c>
      <c r="AD290" s="31">
        <f>IFERROR(VLOOKUP(AC290,'Начисление очков 2024'!$AA$4:$AB$69,2,FALSE),0)</f>
        <v>0</v>
      </c>
      <c r="AE290" s="6" t="s">
        <v>572</v>
      </c>
      <c r="AF290" s="28">
        <f>IFERROR(VLOOKUP(AE290,'Начисление очков 2024'!$AA$4:$AB$69,2,FALSE),0)</f>
        <v>0</v>
      </c>
      <c r="AG290" s="32" t="s">
        <v>572</v>
      </c>
      <c r="AH290" s="31">
        <f>IFERROR(VLOOKUP(AG290,'Начисление очков 2024'!$Q$4:$R$69,2,FALSE),0)</f>
        <v>0</v>
      </c>
      <c r="AI290" s="6" t="s">
        <v>572</v>
      </c>
      <c r="AJ290" s="28">
        <f>IFERROR(VLOOKUP(AI290,'Начисление очков 2024'!$AA$4:$AB$69,2,FALSE),0)</f>
        <v>0</v>
      </c>
      <c r="AK290" s="32" t="s">
        <v>572</v>
      </c>
      <c r="AL290" s="31">
        <f>IFERROR(VLOOKUP(AK290,'Начисление очков 2024'!$AA$4:$AB$69,2,FALSE),0)</f>
        <v>0</v>
      </c>
      <c r="AM290" s="6" t="s">
        <v>572</v>
      </c>
      <c r="AN290" s="28">
        <f>IFERROR(VLOOKUP(AM290,'Начисление очков 2023'!$AF$4:$AG$69,2,FALSE),0)</f>
        <v>0</v>
      </c>
      <c r="AO290" s="32" t="s">
        <v>572</v>
      </c>
      <c r="AP290" s="31">
        <f>ROUND(IFERROR(VLOOKUP(AO290,'Начисление очков 2024'!$G$4:$H$69,2,FALSE),0)/4,0)</f>
        <v>0</v>
      </c>
      <c r="AQ290" s="6" t="s">
        <v>572</v>
      </c>
      <c r="AR290" s="28">
        <f>IFERROR(VLOOKUP(AQ290,'Начисление очков 2024'!$AA$4:$AB$69,2,FALSE),0)</f>
        <v>0</v>
      </c>
      <c r="AS290" s="32" t="s">
        <v>572</v>
      </c>
      <c r="AT290" s="31">
        <f>IFERROR(VLOOKUP(AS290,'Начисление очков 2024'!$G$4:$H$69,2,FALSE),0)</f>
        <v>0</v>
      </c>
      <c r="AU290" s="6" t="s">
        <v>572</v>
      </c>
      <c r="AV290" s="28">
        <f>IFERROR(VLOOKUP(AU290,'Начисление очков 2023'!$V$4:$W$69,2,FALSE),0)</f>
        <v>0</v>
      </c>
      <c r="AW290" s="32" t="s">
        <v>572</v>
      </c>
      <c r="AX290" s="31">
        <f>IFERROR(VLOOKUP(AW290,'Начисление очков 2024'!$Q$4:$R$69,2,FALSE),0)</f>
        <v>0</v>
      </c>
      <c r="AY290" s="6" t="s">
        <v>572</v>
      </c>
      <c r="AZ290" s="28">
        <f>IFERROR(VLOOKUP(AY290,'Начисление очков 2024'!$AA$4:$AB$69,2,FALSE),0)</f>
        <v>0</v>
      </c>
      <c r="BA290" s="32" t="s">
        <v>572</v>
      </c>
      <c r="BB290" s="31">
        <f>ROUND(IFERROR(VLOOKUP(BA290,'Начисление очков 2024'!$G$4:$H$69,2,FALSE),0)/4,0)</f>
        <v>0</v>
      </c>
      <c r="BC290" s="6" t="s">
        <v>572</v>
      </c>
      <c r="BD290" s="28">
        <f>IFERROR(VLOOKUP(BC290,'Начисление очков 2023'!$AA$4:$AB$69,2,FALSE),0)</f>
        <v>0</v>
      </c>
      <c r="BE290" s="32" t="s">
        <v>572</v>
      </c>
      <c r="BF290" s="31">
        <f>IFERROR(VLOOKUP(BE290,'Начисление очков 2024'!$G$4:$H$69,2,FALSE),0)</f>
        <v>0</v>
      </c>
      <c r="BG290" s="6" t="s">
        <v>572</v>
      </c>
      <c r="BH290" s="28">
        <f>IFERROR(VLOOKUP(BG290,'Начисление очков 2024'!$Q$4:$R$69,2,FALSE),0)</f>
        <v>0</v>
      </c>
      <c r="BI290" s="32" t="s">
        <v>572</v>
      </c>
      <c r="BJ290" s="31">
        <f>IFERROR(VLOOKUP(BI290,'Начисление очков 2024'!$AA$4:$AB$69,2,FALSE),0)</f>
        <v>0</v>
      </c>
      <c r="BK290" s="6" t="s">
        <v>572</v>
      </c>
      <c r="BL290" s="28">
        <f>IFERROR(VLOOKUP(BK290,'Начисление очков 2023'!$V$4:$W$69,2,FALSE),0)</f>
        <v>0</v>
      </c>
      <c r="BM290" s="32" t="s">
        <v>572</v>
      </c>
      <c r="BN290" s="31">
        <f>ROUND(IFERROR(VLOOKUP(BM290,'Начисление очков 2023'!$L$4:$M$69,2,FALSE),0)/4,0)</f>
        <v>0</v>
      </c>
      <c r="BO290" s="6" t="s">
        <v>572</v>
      </c>
      <c r="BP290" s="28">
        <f>IFERROR(VLOOKUP(BO290,'Начисление очков 2023'!$AA$4:$AB$69,2,FALSE),0)</f>
        <v>0</v>
      </c>
      <c r="BQ290" s="32" t="s">
        <v>572</v>
      </c>
      <c r="BR290" s="31">
        <f>ROUND(IFERROR(VLOOKUP(BQ290,'Начисление очков 2023'!$L$4:$M$69,2,FALSE),0)/4,0)</f>
        <v>0</v>
      </c>
      <c r="BS290" s="6" t="s">
        <v>572</v>
      </c>
      <c r="BT290" s="28">
        <f>IFERROR(VLOOKUP(BS290,'Начисление очков 2023'!$AA$4:$AB$69,2,FALSE),0)</f>
        <v>0</v>
      </c>
      <c r="BU290" s="32" t="s">
        <v>572</v>
      </c>
      <c r="BV290" s="31">
        <f>IFERROR(VLOOKUP(BU290,'Начисление очков 2023'!$L$4:$M$69,2,FALSE),0)</f>
        <v>0</v>
      </c>
      <c r="BW290" s="6" t="s">
        <v>572</v>
      </c>
      <c r="BX290" s="28">
        <f>IFERROR(VLOOKUP(BW290,'Начисление очков 2023'!$AA$4:$AB$69,2,FALSE),0)</f>
        <v>0</v>
      </c>
      <c r="BY290" s="32" t="s">
        <v>572</v>
      </c>
      <c r="BZ290" s="31">
        <f>IFERROR(VLOOKUP(BY290,'Начисление очков 2023'!$AF$4:$AG$69,2,FALSE),0)</f>
        <v>0</v>
      </c>
      <c r="CA290" s="6" t="s">
        <v>572</v>
      </c>
      <c r="CB290" s="28">
        <f>IFERROR(VLOOKUP(CA290,'Начисление очков 2023'!$V$4:$W$69,2,FALSE),0)</f>
        <v>0</v>
      </c>
      <c r="CC290" s="32" t="s">
        <v>572</v>
      </c>
      <c r="CD290" s="31">
        <f>IFERROR(VLOOKUP(CC290,'Начисление очков 2023'!$AA$4:$AB$69,2,FALSE),0)</f>
        <v>0</v>
      </c>
      <c r="CE290" s="47"/>
      <c r="CF290" s="46"/>
      <c r="CG290" s="32" t="s">
        <v>572</v>
      </c>
      <c r="CH290" s="31">
        <f>IFERROR(VLOOKUP(CG290,'Начисление очков 2023'!$AA$4:$AB$69,2,FALSE),0)</f>
        <v>0</v>
      </c>
      <c r="CI290" s="6" t="s">
        <v>572</v>
      </c>
      <c r="CJ290" s="28">
        <f>IFERROR(VLOOKUP(CI290,'Начисление очков 2023_1'!$B$4:$C$117,2,FALSE),0)</f>
        <v>0</v>
      </c>
      <c r="CK290" s="32" t="s">
        <v>572</v>
      </c>
      <c r="CL290" s="31">
        <f>IFERROR(VLOOKUP(CK290,'Начисление очков 2023'!$V$4:$W$69,2,FALSE),0)</f>
        <v>0</v>
      </c>
      <c r="CM290" s="6">
        <v>6</v>
      </c>
      <c r="CN290" s="28">
        <f>IFERROR(VLOOKUP(CM290,'Начисление очков 2023'!$AF$4:$AG$69,2,FALSE),0)</f>
        <v>8</v>
      </c>
      <c r="CO290" s="32" t="s">
        <v>572</v>
      </c>
      <c r="CP290" s="31">
        <f>IFERROR(VLOOKUP(CO290,'Начисление очков 2023'!$G$4:$H$69,2,FALSE),0)</f>
        <v>0</v>
      </c>
      <c r="CQ290" s="6" t="s">
        <v>572</v>
      </c>
      <c r="CR290" s="28">
        <f>IFERROR(VLOOKUP(CQ290,'Начисление очков 2023'!$AA$4:$AB$69,2,FALSE),0)</f>
        <v>0</v>
      </c>
      <c r="CS290" s="32" t="s">
        <v>572</v>
      </c>
      <c r="CT290" s="31">
        <f>IFERROR(VLOOKUP(CS290,'Начисление очков 2023'!$Q$4:$R$69,2,FALSE),0)</f>
        <v>0</v>
      </c>
      <c r="CU290" s="6" t="s">
        <v>572</v>
      </c>
      <c r="CV290" s="28">
        <f>IFERROR(VLOOKUP(CU290,'Начисление очков 2023'!$AF$4:$AG$69,2,FALSE),0)</f>
        <v>0</v>
      </c>
      <c r="CW290" s="32" t="s">
        <v>572</v>
      </c>
      <c r="CX290" s="31">
        <f>IFERROR(VLOOKUP(CW290,'Начисление очков 2023'!$AA$4:$AB$69,2,FALSE),0)</f>
        <v>0</v>
      </c>
      <c r="CY290" s="6" t="s">
        <v>572</v>
      </c>
      <c r="CZ290" s="28">
        <f>IFERROR(VLOOKUP(CY290,'Начисление очков 2023'!$AA$4:$AB$69,2,FALSE),0)</f>
        <v>0</v>
      </c>
      <c r="DA290" s="32" t="s">
        <v>572</v>
      </c>
      <c r="DB290" s="31">
        <f>IFERROR(VLOOKUP(DA290,'Начисление очков 2023'!$L$4:$M$69,2,FALSE),0)</f>
        <v>0</v>
      </c>
      <c r="DC290" s="6" t="s">
        <v>572</v>
      </c>
      <c r="DD290" s="28">
        <f>IFERROR(VLOOKUP(DC290,'Начисление очков 2023'!$L$4:$M$69,2,FALSE),0)</f>
        <v>0</v>
      </c>
      <c r="DE290" s="32" t="s">
        <v>572</v>
      </c>
      <c r="DF290" s="31">
        <f>IFERROR(VLOOKUP(DE290,'Начисление очков 2023'!$G$4:$H$69,2,FALSE),0)</f>
        <v>0</v>
      </c>
      <c r="DG290" s="6" t="s">
        <v>572</v>
      </c>
      <c r="DH290" s="28">
        <f>IFERROR(VLOOKUP(DG290,'Начисление очков 2023'!$AA$4:$AB$69,2,FALSE),0)</f>
        <v>0</v>
      </c>
      <c r="DI290" s="32" t="s">
        <v>572</v>
      </c>
      <c r="DJ290" s="31">
        <f>IFERROR(VLOOKUP(DI290,'Начисление очков 2023'!$AF$4:$AG$69,2,FALSE),0)</f>
        <v>0</v>
      </c>
      <c r="DK290" s="6" t="s">
        <v>572</v>
      </c>
      <c r="DL290" s="28">
        <f>IFERROR(VLOOKUP(DK290,'Начисление очков 2023'!$V$4:$W$69,2,FALSE),0)</f>
        <v>0</v>
      </c>
      <c r="DM290" s="32" t="s">
        <v>572</v>
      </c>
      <c r="DN290" s="31">
        <f>IFERROR(VLOOKUP(DM290,'Начисление очков 2023'!$Q$4:$R$69,2,FALSE),0)</f>
        <v>0</v>
      </c>
      <c r="DO290" s="6" t="s">
        <v>572</v>
      </c>
      <c r="DP290" s="28">
        <f>IFERROR(VLOOKUP(DO290,'Начисление очков 2023'!$AA$4:$AB$69,2,FALSE),0)</f>
        <v>0</v>
      </c>
      <c r="DQ290" s="32" t="s">
        <v>572</v>
      </c>
      <c r="DR290" s="31">
        <f>IFERROR(VLOOKUP(DQ290,'Начисление очков 2023'!$AA$4:$AB$69,2,FALSE),0)</f>
        <v>0</v>
      </c>
      <c r="DS290" s="6" t="s">
        <v>572</v>
      </c>
      <c r="DT290" s="28">
        <f>IFERROR(VLOOKUP(DS290,'Начисление очков 2023'!$AA$4:$AB$69,2,FALSE),0)</f>
        <v>0</v>
      </c>
      <c r="DU290" s="32">
        <v>24</v>
      </c>
      <c r="DV290" s="31">
        <f>IFERROR(VLOOKUP(DU290,'Начисление очков 2023'!$AF$4:$AG$69,2,FALSE),0)</f>
        <v>1</v>
      </c>
      <c r="DW290" s="6" t="s">
        <v>572</v>
      </c>
      <c r="DX290" s="28">
        <f>IFERROR(VLOOKUP(DW290,'Начисление очков 2023'!$AA$4:$AB$69,2,FALSE),0)</f>
        <v>0</v>
      </c>
      <c r="DY290" s="32" t="s">
        <v>572</v>
      </c>
      <c r="DZ290" s="31">
        <f>IFERROR(VLOOKUP(DY290,'Начисление очков 2023'!$B$4:$C$69,2,FALSE),0)</f>
        <v>0</v>
      </c>
      <c r="EA290" s="6" t="s">
        <v>572</v>
      </c>
      <c r="EB290" s="28">
        <f>IFERROR(VLOOKUP(EA290,'Начисление очков 2023'!$AA$4:$AB$69,2,FALSE),0)</f>
        <v>0</v>
      </c>
      <c r="EC290" s="32" t="s">
        <v>572</v>
      </c>
      <c r="ED290" s="31">
        <f>IFERROR(VLOOKUP(EC290,'Начисление очков 2023'!$V$4:$W$69,2,FALSE),0)</f>
        <v>0</v>
      </c>
      <c r="EE290" s="6" t="s">
        <v>572</v>
      </c>
      <c r="EF290" s="28">
        <f>IFERROR(VLOOKUP(EE290,'Начисление очков 2023'!$AA$4:$AB$69,2,FALSE),0)</f>
        <v>0</v>
      </c>
      <c r="EG290" s="32" t="s">
        <v>572</v>
      </c>
      <c r="EH290" s="31">
        <f>IFERROR(VLOOKUP(EG290,'Начисление очков 2023'!$AA$4:$AB$69,2,FALSE),0)</f>
        <v>0</v>
      </c>
      <c r="EI290" s="6" t="s">
        <v>572</v>
      </c>
      <c r="EJ290" s="28">
        <f>IFERROR(VLOOKUP(EI290,'Начисление очков 2023'!$G$4:$H$69,2,FALSE),0)</f>
        <v>0</v>
      </c>
      <c r="EK290" s="32" t="s">
        <v>572</v>
      </c>
      <c r="EL290" s="31">
        <f>IFERROR(VLOOKUP(EK290,'Начисление очков 2023'!$V$4:$W$69,2,FALSE),0)</f>
        <v>0</v>
      </c>
      <c r="EM290" s="6" t="s">
        <v>572</v>
      </c>
      <c r="EN290" s="28">
        <f>IFERROR(VLOOKUP(EM290,'Начисление очков 2023'!$B$4:$C$101,2,FALSE),0)</f>
        <v>0</v>
      </c>
      <c r="EO290" s="32" t="s">
        <v>572</v>
      </c>
      <c r="EP290" s="31">
        <f>IFERROR(VLOOKUP(EO290,'Начисление очков 2023'!$AA$4:$AB$69,2,FALSE),0)</f>
        <v>0</v>
      </c>
      <c r="EQ290" s="6" t="s">
        <v>572</v>
      </c>
      <c r="ER290" s="28">
        <f>IFERROR(VLOOKUP(EQ290,'Начисление очков 2023'!$AF$4:$AG$69,2,FALSE),0)</f>
        <v>0</v>
      </c>
      <c r="ES290" s="32" t="s">
        <v>572</v>
      </c>
      <c r="ET290" s="31">
        <f>IFERROR(VLOOKUP(ES290,'Начисление очков 2023'!$B$4:$C$101,2,FALSE),0)</f>
        <v>0</v>
      </c>
      <c r="EU290" s="6" t="s">
        <v>572</v>
      </c>
      <c r="EV290" s="28">
        <f>IFERROR(VLOOKUP(EU290,'Начисление очков 2023'!$G$4:$H$69,2,FALSE),0)</f>
        <v>0</v>
      </c>
      <c r="EW290" s="32" t="s">
        <v>572</v>
      </c>
      <c r="EX290" s="31">
        <f>IFERROR(VLOOKUP(EW290,'Начисление очков 2023'!$AA$4:$AB$69,2,FALSE),0)</f>
        <v>0</v>
      </c>
      <c r="EY290" s="6" t="s">
        <v>572</v>
      </c>
      <c r="EZ290" s="28">
        <f>IFERROR(VLOOKUP(EY290,'Начисление очков 2023'!$AA$4:$AB$69,2,FALSE),0)</f>
        <v>0</v>
      </c>
      <c r="FA290" s="32" t="s">
        <v>572</v>
      </c>
      <c r="FB290" s="31">
        <f>IFERROR(VLOOKUP(FA290,'Начисление очков 2023'!$L$4:$M$69,2,FALSE),0)</f>
        <v>0</v>
      </c>
      <c r="FC290" s="6" t="s">
        <v>572</v>
      </c>
      <c r="FD290" s="28">
        <f>IFERROR(VLOOKUP(FC290,'Начисление очков 2023'!$AF$4:$AG$69,2,FALSE),0)</f>
        <v>0</v>
      </c>
      <c r="FE290" s="32" t="s">
        <v>572</v>
      </c>
      <c r="FF290" s="31">
        <f>IFERROR(VLOOKUP(FE290,'Начисление очков 2023'!$AA$4:$AB$69,2,FALSE),0)</f>
        <v>0</v>
      </c>
      <c r="FG290" s="6" t="s">
        <v>572</v>
      </c>
      <c r="FH290" s="28">
        <f>IFERROR(VLOOKUP(FG290,'Начисление очков 2023'!$G$4:$H$69,2,FALSE),0)</f>
        <v>0</v>
      </c>
      <c r="FI290" s="32" t="s">
        <v>572</v>
      </c>
      <c r="FJ290" s="31">
        <f>IFERROR(VLOOKUP(FI290,'Начисление очков 2023'!$AA$4:$AB$69,2,FALSE),0)</f>
        <v>0</v>
      </c>
      <c r="FK290" s="6" t="s">
        <v>572</v>
      </c>
      <c r="FL290" s="28">
        <f>IFERROR(VLOOKUP(FK290,'Начисление очков 2023'!$AA$4:$AB$69,2,FALSE),0)</f>
        <v>0</v>
      </c>
      <c r="FM290" s="32" t="s">
        <v>572</v>
      </c>
      <c r="FN290" s="31">
        <f>IFERROR(VLOOKUP(FM290,'Начисление очков 2023'!$AA$4:$AB$69,2,FALSE),0)</f>
        <v>0</v>
      </c>
      <c r="FO290" s="6" t="s">
        <v>572</v>
      </c>
      <c r="FP290" s="28">
        <f>IFERROR(VLOOKUP(FO290,'Начисление очков 2023'!$AF$4:$AG$69,2,FALSE),0)</f>
        <v>0</v>
      </c>
      <c r="FQ290" s="109">
        <v>279</v>
      </c>
      <c r="FR290" s="110">
        <v>1</v>
      </c>
      <c r="FS290" s="110"/>
      <c r="FT290" s="109">
        <v>3</v>
      </c>
      <c r="FU290" s="111"/>
      <c r="FV290" s="108">
        <v>9</v>
      </c>
      <c r="FW290" s="106">
        <v>0</v>
      </c>
      <c r="FX290" s="107" t="s">
        <v>563</v>
      </c>
      <c r="FY290" s="108">
        <v>9</v>
      </c>
      <c r="FZ290" s="127" t="s">
        <v>572</v>
      </c>
      <c r="GA290" s="121">
        <f>IFERROR(VLOOKUP(FZ290,'Начисление очков 2023'!$AA$4:$AB$69,2,FALSE),0)</f>
        <v>0</v>
      </c>
    </row>
    <row r="291" spans="1:183" ht="15.95" customHeight="1" x14ac:dyDescent="0.25">
      <c r="A291" s="1"/>
      <c r="B291" s="6" t="str">
        <f>IFERROR(INDEX('Ласт турнир'!$A$1:$A$96,MATCH($D291,'Ласт турнир'!$B$1:$B$96,0)),"")</f>
        <v/>
      </c>
      <c r="C291" s="1"/>
      <c r="D291" s="39" t="s">
        <v>547</v>
      </c>
      <c r="E291" s="40">
        <f>E290+1</f>
        <v>282</v>
      </c>
      <c r="F291" s="59">
        <f>IF(FQ291=0," ",IF(FQ291-E291=0," ",FQ291-E291))</f>
        <v>-2</v>
      </c>
      <c r="G291" s="44"/>
      <c r="H291" s="54">
        <v>3</v>
      </c>
      <c r="I291" s="134"/>
      <c r="J291" s="139">
        <f>AB291+AP291+BB291+BN291+BR291+SUMPRODUCT(LARGE((T291,V291,X291,Z291,AD291,AF291,AH291,AJ291,AL291,AN291,AR291,AT291,AV291,AX291,AZ291,BD291,BF291,BH291,BJ291,BL291,BP291,BT291,BV291,BX291,BZ291,CB291,CD291,CF291,CH291,CJ291,CL291,CN291,CP291,CR291,CT291,CV291,CX291,CZ291,DB291,DD291,DF291,DH291,DJ291,DL291,DN291,DP291,DR291,DT291,DV291,DX291,DZ291,EB291,ED291,EF291,EH291,EJ291,EL291,EN291,EP291,ER291,ET291,EV291,EX291,EZ291,FB291,FD291,FF291,FH291,FJ291,FL291,FN291,FP291),{1,2,3,4,5,6,7,8}))</f>
        <v>9</v>
      </c>
      <c r="K291" s="135">
        <f>J291-FV291</f>
        <v>0</v>
      </c>
      <c r="L291" s="140" t="str">
        <f>IF(SUMIF(S291:FP291,"&lt;0")&lt;&gt;0,SUMIF(S291:FP291,"&lt;0")*(-1)," ")</f>
        <v xml:space="preserve"> </v>
      </c>
      <c r="M291" s="141">
        <f>T291+V291+X291+Z291+AB291+AD291+AF291+AH291+AJ291+AL291+AN291+AP291+AR291+AT291+AV291+AX291+AZ291+BB291+BD291+BF291+BH291+BJ291+BL291+BN291+BP291+BR291+BT291+BV291+BX291+BZ291+CB291+CD291+CF291+CH291+CJ291+CL291+CN291+CP291+CR291+CT291+CV291+CX291+CZ291+DB291+DD291+DF291+DH291+DJ291+DL291+DN291+DP291+DR291+DT291+DV291+DX291+DZ291+EB291+ED291+EF291+EH291+EJ291+EL291+EN291+EP291+ER291+ET291+EV291+EX291+EZ291+FB291+FD291+FF291+FH291+FJ291+FL291+FN291+FP291</f>
        <v>9</v>
      </c>
      <c r="N291" s="135">
        <f>M291-FY291</f>
        <v>0</v>
      </c>
      <c r="O291" s="136">
        <f>ROUNDUP(COUNTIF(S291:FP291,"&gt; 0")/2,0)</f>
        <v>2</v>
      </c>
      <c r="P291" s="142">
        <f>IF(O291=0,"-",IF(O291-R291&gt;8,J291/(8+R291),J291/O291))</f>
        <v>4.5</v>
      </c>
      <c r="Q291" s="145">
        <f>IF(OR(M291=0,O291=0),"-",M291/O291)</f>
        <v>4.5</v>
      </c>
      <c r="R291" s="150">
        <f>+IF(AA291="",0,1)+IF(AO291="",0,1)++IF(BA291="",0,1)+IF(BM291="",0,1)+IF(BQ291="",0,1)</f>
        <v>0</v>
      </c>
      <c r="S291" s="6" t="s">
        <v>572</v>
      </c>
      <c r="T291" s="28">
        <f>IFERROR(VLOOKUP(S291,'Начисление очков 2024'!$AA$4:$AB$69,2,FALSE),0)</f>
        <v>0</v>
      </c>
      <c r="U291" s="32" t="s">
        <v>572</v>
      </c>
      <c r="V291" s="31">
        <f>IFERROR(VLOOKUP(U291,'Начисление очков 2024'!$AA$4:$AB$69,2,FALSE),0)</f>
        <v>0</v>
      </c>
      <c r="W291" s="6" t="s">
        <v>572</v>
      </c>
      <c r="X291" s="28">
        <f>IFERROR(VLOOKUP(W291,'Начисление очков 2024'!$L$4:$M$69,2,FALSE),0)</f>
        <v>0</v>
      </c>
      <c r="Y291" s="32" t="s">
        <v>572</v>
      </c>
      <c r="Z291" s="31">
        <f>IFERROR(VLOOKUP(Y291,'Начисление очков 2024'!$AA$4:$AB$69,2,FALSE),0)</f>
        <v>0</v>
      </c>
      <c r="AA291" s="6" t="s">
        <v>572</v>
      </c>
      <c r="AB291" s="28">
        <f>ROUND(IFERROR(VLOOKUP(AA291,'Начисление очков 2024'!$L$4:$M$69,2,FALSE),0)/4,0)</f>
        <v>0</v>
      </c>
      <c r="AC291" s="32" t="s">
        <v>572</v>
      </c>
      <c r="AD291" s="31">
        <f>IFERROR(VLOOKUP(AC291,'Начисление очков 2024'!$AA$4:$AB$69,2,FALSE),0)</f>
        <v>0</v>
      </c>
      <c r="AE291" s="6" t="s">
        <v>572</v>
      </c>
      <c r="AF291" s="28">
        <f>IFERROR(VLOOKUP(AE291,'Начисление очков 2024'!$AA$4:$AB$69,2,FALSE),0)</f>
        <v>0</v>
      </c>
      <c r="AG291" s="32" t="s">
        <v>572</v>
      </c>
      <c r="AH291" s="31">
        <f>IFERROR(VLOOKUP(AG291,'Начисление очков 2024'!$Q$4:$R$69,2,FALSE),0)</f>
        <v>0</v>
      </c>
      <c r="AI291" s="6" t="s">
        <v>572</v>
      </c>
      <c r="AJ291" s="28">
        <f>IFERROR(VLOOKUP(AI291,'Начисление очков 2024'!$AA$4:$AB$69,2,FALSE),0)</f>
        <v>0</v>
      </c>
      <c r="AK291" s="32" t="s">
        <v>572</v>
      </c>
      <c r="AL291" s="31">
        <f>IFERROR(VLOOKUP(AK291,'Начисление очков 2024'!$AA$4:$AB$69,2,FALSE),0)</f>
        <v>0</v>
      </c>
      <c r="AM291" s="6" t="s">
        <v>572</v>
      </c>
      <c r="AN291" s="28">
        <f>IFERROR(VLOOKUP(AM291,'Начисление очков 2023'!$AF$4:$AG$69,2,FALSE),0)</f>
        <v>0</v>
      </c>
      <c r="AO291" s="32" t="s">
        <v>572</v>
      </c>
      <c r="AP291" s="31">
        <f>ROUND(IFERROR(VLOOKUP(AO291,'Начисление очков 2024'!$G$4:$H$69,2,FALSE),0)/4,0)</f>
        <v>0</v>
      </c>
      <c r="AQ291" s="6" t="s">
        <v>572</v>
      </c>
      <c r="AR291" s="28">
        <f>IFERROR(VLOOKUP(AQ291,'Начисление очков 2024'!$AA$4:$AB$69,2,FALSE),0)</f>
        <v>0</v>
      </c>
      <c r="AS291" s="32" t="s">
        <v>572</v>
      </c>
      <c r="AT291" s="31">
        <f>IFERROR(VLOOKUP(AS291,'Начисление очков 2024'!$G$4:$H$69,2,FALSE),0)</f>
        <v>0</v>
      </c>
      <c r="AU291" s="6" t="s">
        <v>572</v>
      </c>
      <c r="AV291" s="28">
        <f>IFERROR(VLOOKUP(AU291,'Начисление очков 2023'!$V$4:$W$69,2,FALSE),0)</f>
        <v>0</v>
      </c>
      <c r="AW291" s="32" t="s">
        <v>572</v>
      </c>
      <c r="AX291" s="31">
        <f>IFERROR(VLOOKUP(AW291,'Начисление очков 2024'!$Q$4:$R$69,2,FALSE),0)</f>
        <v>0</v>
      </c>
      <c r="AY291" s="6">
        <v>16</v>
      </c>
      <c r="AZ291" s="28">
        <f>IFERROR(VLOOKUP(AY291,'Начисление очков 2024'!$AA$4:$AB$69,2,FALSE),0)</f>
        <v>7</v>
      </c>
      <c r="BA291" s="32" t="s">
        <v>572</v>
      </c>
      <c r="BB291" s="31">
        <f>ROUND(IFERROR(VLOOKUP(BA291,'Начисление очков 2024'!$G$4:$H$69,2,FALSE),0)/4,0)</f>
        <v>0</v>
      </c>
      <c r="BC291" s="6" t="s">
        <v>572</v>
      </c>
      <c r="BD291" s="28">
        <f>IFERROR(VLOOKUP(BC291,'Начисление очков 2023'!$AA$4:$AB$69,2,FALSE),0)</f>
        <v>0</v>
      </c>
      <c r="BE291" s="32" t="s">
        <v>572</v>
      </c>
      <c r="BF291" s="31">
        <f>IFERROR(VLOOKUP(BE291,'Начисление очков 2024'!$G$4:$H$69,2,FALSE),0)</f>
        <v>0</v>
      </c>
      <c r="BG291" s="6" t="s">
        <v>572</v>
      </c>
      <c r="BH291" s="28">
        <f>IFERROR(VLOOKUP(BG291,'Начисление очков 2024'!$Q$4:$R$69,2,FALSE),0)</f>
        <v>0</v>
      </c>
      <c r="BI291" s="32" t="s">
        <v>572</v>
      </c>
      <c r="BJ291" s="31">
        <f>IFERROR(VLOOKUP(BI291,'Начисление очков 2024'!$AA$4:$AB$69,2,FALSE),0)</f>
        <v>0</v>
      </c>
      <c r="BK291" s="6" t="s">
        <v>572</v>
      </c>
      <c r="BL291" s="28">
        <f>IFERROR(VLOOKUP(BK291,'Начисление очков 2023'!$V$4:$W$69,2,FALSE),0)</f>
        <v>0</v>
      </c>
      <c r="BM291" s="32" t="s">
        <v>572</v>
      </c>
      <c r="BN291" s="31">
        <f>ROUND(IFERROR(VLOOKUP(BM291,'Начисление очков 2023'!$L$4:$M$69,2,FALSE),0)/4,0)</f>
        <v>0</v>
      </c>
      <c r="BO291" s="6" t="s">
        <v>572</v>
      </c>
      <c r="BP291" s="28">
        <f>IFERROR(VLOOKUP(BO291,'Начисление очков 2023'!$AA$4:$AB$69,2,FALSE),0)</f>
        <v>0</v>
      </c>
      <c r="BQ291" s="32" t="s">
        <v>572</v>
      </c>
      <c r="BR291" s="31">
        <f>ROUND(IFERROR(VLOOKUP(BQ291,'Начисление очков 2023'!$L$4:$M$69,2,FALSE),0)/4,0)</f>
        <v>0</v>
      </c>
      <c r="BS291" s="6" t="s">
        <v>572</v>
      </c>
      <c r="BT291" s="28">
        <f>IFERROR(VLOOKUP(BS291,'Начисление очков 2023'!$AA$4:$AB$69,2,FALSE),0)</f>
        <v>0</v>
      </c>
      <c r="BU291" s="32" t="s">
        <v>572</v>
      </c>
      <c r="BV291" s="31">
        <f>IFERROR(VLOOKUP(BU291,'Начисление очков 2023'!$L$4:$M$69,2,FALSE),0)</f>
        <v>0</v>
      </c>
      <c r="BW291" s="6" t="s">
        <v>572</v>
      </c>
      <c r="BX291" s="28">
        <f>IFERROR(VLOOKUP(BW291,'Начисление очков 2023'!$AA$4:$AB$69,2,FALSE),0)</f>
        <v>0</v>
      </c>
      <c r="BY291" s="32" t="s">
        <v>572</v>
      </c>
      <c r="BZ291" s="31">
        <f>IFERROR(VLOOKUP(BY291,'Начисление очков 2023'!$AF$4:$AG$69,2,FALSE),0)</f>
        <v>0</v>
      </c>
      <c r="CA291" s="6" t="s">
        <v>572</v>
      </c>
      <c r="CB291" s="28">
        <f>IFERROR(VLOOKUP(CA291,'Начисление очков 2023'!$V$4:$W$69,2,FALSE),0)</f>
        <v>0</v>
      </c>
      <c r="CC291" s="32" t="s">
        <v>572</v>
      </c>
      <c r="CD291" s="31">
        <f>IFERROR(VLOOKUP(CC291,'Начисление очков 2023'!$AA$4:$AB$69,2,FALSE),0)</f>
        <v>0</v>
      </c>
      <c r="CE291" s="47"/>
      <c r="CF291" s="46"/>
      <c r="CG291" s="32" t="s">
        <v>572</v>
      </c>
      <c r="CH291" s="31">
        <f>IFERROR(VLOOKUP(CG291,'Начисление очков 2023'!$AA$4:$AB$69,2,FALSE),0)</f>
        <v>0</v>
      </c>
      <c r="CI291" s="6" t="s">
        <v>572</v>
      </c>
      <c r="CJ291" s="28">
        <f>IFERROR(VLOOKUP(CI291,'Начисление очков 2023_1'!$B$4:$C$117,2,FALSE),0)</f>
        <v>0</v>
      </c>
      <c r="CK291" s="32" t="s">
        <v>572</v>
      </c>
      <c r="CL291" s="31">
        <f>IFERROR(VLOOKUP(CK291,'Начисление очков 2023'!$V$4:$W$69,2,FALSE),0)</f>
        <v>0</v>
      </c>
      <c r="CM291" s="6" t="s">
        <v>572</v>
      </c>
      <c r="CN291" s="28">
        <f>IFERROR(VLOOKUP(CM291,'Начисление очков 2023'!$AF$4:$AG$69,2,FALSE),0)</f>
        <v>0</v>
      </c>
      <c r="CO291" s="32" t="s">
        <v>572</v>
      </c>
      <c r="CP291" s="31">
        <f>IFERROR(VLOOKUP(CO291,'Начисление очков 2023'!$G$4:$H$69,2,FALSE),0)</f>
        <v>0</v>
      </c>
      <c r="CQ291" s="6" t="s">
        <v>572</v>
      </c>
      <c r="CR291" s="28">
        <f>IFERROR(VLOOKUP(CQ291,'Начисление очков 2023'!$AA$4:$AB$69,2,FALSE),0)</f>
        <v>0</v>
      </c>
      <c r="CS291" s="32" t="s">
        <v>572</v>
      </c>
      <c r="CT291" s="31">
        <f>IFERROR(VLOOKUP(CS291,'Начисление очков 2023'!$Q$4:$R$69,2,FALSE),0)</f>
        <v>0</v>
      </c>
      <c r="CU291" s="6" t="s">
        <v>572</v>
      </c>
      <c r="CV291" s="28">
        <f>IFERROR(VLOOKUP(CU291,'Начисление очков 2023'!$AF$4:$AG$69,2,FALSE),0)</f>
        <v>0</v>
      </c>
      <c r="CW291" s="32" t="s">
        <v>572</v>
      </c>
      <c r="CX291" s="31">
        <f>IFERROR(VLOOKUP(CW291,'Начисление очков 2023'!$AA$4:$AB$69,2,FALSE),0)</f>
        <v>0</v>
      </c>
      <c r="CY291" s="6" t="s">
        <v>572</v>
      </c>
      <c r="CZ291" s="28">
        <f>IFERROR(VLOOKUP(CY291,'Начисление очков 2023'!$AA$4:$AB$69,2,FALSE),0)</f>
        <v>0</v>
      </c>
      <c r="DA291" s="32" t="s">
        <v>572</v>
      </c>
      <c r="DB291" s="31">
        <f>IFERROR(VLOOKUP(DA291,'Начисление очков 2023'!$L$4:$M$69,2,FALSE),0)</f>
        <v>0</v>
      </c>
      <c r="DC291" s="6" t="s">
        <v>572</v>
      </c>
      <c r="DD291" s="28">
        <f>IFERROR(VLOOKUP(DC291,'Начисление очков 2023'!$L$4:$M$69,2,FALSE),0)</f>
        <v>0</v>
      </c>
      <c r="DE291" s="32" t="s">
        <v>572</v>
      </c>
      <c r="DF291" s="31">
        <f>IFERROR(VLOOKUP(DE291,'Начисление очков 2023'!$G$4:$H$69,2,FALSE),0)</f>
        <v>0</v>
      </c>
      <c r="DG291" s="6" t="s">
        <v>572</v>
      </c>
      <c r="DH291" s="28">
        <f>IFERROR(VLOOKUP(DG291,'Начисление очков 2023'!$AA$4:$AB$69,2,FALSE),0)</f>
        <v>0</v>
      </c>
      <c r="DI291" s="32" t="s">
        <v>572</v>
      </c>
      <c r="DJ291" s="31">
        <f>IFERROR(VLOOKUP(DI291,'Начисление очков 2023'!$AF$4:$AG$69,2,FALSE),0)</f>
        <v>0</v>
      </c>
      <c r="DK291" s="6" t="s">
        <v>572</v>
      </c>
      <c r="DL291" s="28">
        <f>IFERROR(VLOOKUP(DK291,'Начисление очков 2023'!$V$4:$W$69,2,FALSE),0)</f>
        <v>0</v>
      </c>
      <c r="DM291" s="32" t="s">
        <v>572</v>
      </c>
      <c r="DN291" s="31">
        <f>IFERROR(VLOOKUP(DM291,'Начисление очков 2023'!$Q$4:$R$69,2,FALSE),0)</f>
        <v>0</v>
      </c>
      <c r="DO291" s="6" t="s">
        <v>572</v>
      </c>
      <c r="DP291" s="28">
        <f>IFERROR(VLOOKUP(DO291,'Начисление очков 2023'!$AA$4:$AB$69,2,FALSE),0)</f>
        <v>0</v>
      </c>
      <c r="DQ291" s="32" t="s">
        <v>572</v>
      </c>
      <c r="DR291" s="31">
        <f>IFERROR(VLOOKUP(DQ291,'Начисление очков 2023'!$AA$4:$AB$69,2,FALSE),0)</f>
        <v>0</v>
      </c>
      <c r="DS291" s="6" t="s">
        <v>572</v>
      </c>
      <c r="DT291" s="28">
        <f>IFERROR(VLOOKUP(DS291,'Начисление очков 2023'!$AA$4:$AB$69,2,FALSE),0)</f>
        <v>0</v>
      </c>
      <c r="DU291" s="32" t="s">
        <v>572</v>
      </c>
      <c r="DV291" s="31">
        <f>IFERROR(VLOOKUP(DU291,'Начисление очков 2023'!$AF$4:$AG$69,2,FALSE),0)</f>
        <v>0</v>
      </c>
      <c r="DW291" s="6" t="s">
        <v>572</v>
      </c>
      <c r="DX291" s="28">
        <f>IFERROR(VLOOKUP(DW291,'Начисление очков 2023'!$AA$4:$AB$69,2,FALSE),0)</f>
        <v>0</v>
      </c>
      <c r="DY291" s="32" t="s">
        <v>572</v>
      </c>
      <c r="DZ291" s="31">
        <f>IFERROR(VLOOKUP(DY291,'Начисление очков 2023'!$B$4:$C$69,2,FALSE),0)</f>
        <v>0</v>
      </c>
      <c r="EA291" s="6" t="s">
        <v>572</v>
      </c>
      <c r="EB291" s="28">
        <f>IFERROR(VLOOKUP(EA291,'Начисление очков 2023'!$AA$4:$AB$69,2,FALSE),0)</f>
        <v>0</v>
      </c>
      <c r="EC291" s="32" t="s">
        <v>572</v>
      </c>
      <c r="ED291" s="31">
        <f>IFERROR(VLOOKUP(EC291,'Начисление очков 2023'!$V$4:$W$69,2,FALSE),0)</f>
        <v>0</v>
      </c>
      <c r="EE291" s="6" t="s">
        <v>572</v>
      </c>
      <c r="EF291" s="28">
        <f>IFERROR(VLOOKUP(EE291,'Начисление очков 2023'!$AA$4:$AB$69,2,FALSE),0)</f>
        <v>0</v>
      </c>
      <c r="EG291" s="32" t="s">
        <v>572</v>
      </c>
      <c r="EH291" s="31">
        <f>IFERROR(VLOOKUP(EG291,'Начисление очков 2023'!$AA$4:$AB$69,2,FALSE),0)</f>
        <v>0</v>
      </c>
      <c r="EI291" s="6" t="s">
        <v>572</v>
      </c>
      <c r="EJ291" s="28">
        <f>IFERROR(VLOOKUP(EI291,'Начисление очков 2023'!$G$4:$H$69,2,FALSE),0)</f>
        <v>0</v>
      </c>
      <c r="EK291" s="32" t="s">
        <v>572</v>
      </c>
      <c r="EL291" s="31">
        <f>IFERROR(VLOOKUP(EK291,'Начисление очков 2023'!$V$4:$W$69,2,FALSE),0)</f>
        <v>0</v>
      </c>
      <c r="EM291" s="6" t="s">
        <v>572</v>
      </c>
      <c r="EN291" s="28">
        <f>IFERROR(VLOOKUP(EM291,'Начисление очков 2023'!$B$4:$C$101,2,FALSE),0)</f>
        <v>0</v>
      </c>
      <c r="EO291" s="32">
        <v>32</v>
      </c>
      <c r="EP291" s="31">
        <f>IFERROR(VLOOKUP(EO291,'Начисление очков 2023'!$AA$4:$AB$69,2,FALSE),0)</f>
        <v>2</v>
      </c>
      <c r="EQ291" s="6" t="s">
        <v>572</v>
      </c>
      <c r="ER291" s="28">
        <f>IFERROR(VLOOKUP(EQ291,'Начисление очков 2023'!$AF$4:$AG$69,2,FALSE),0)</f>
        <v>0</v>
      </c>
      <c r="ES291" s="32" t="s">
        <v>572</v>
      </c>
      <c r="ET291" s="31">
        <f>IFERROR(VLOOKUP(ES291,'Начисление очков 2023'!$B$4:$C$101,2,FALSE),0)</f>
        <v>0</v>
      </c>
      <c r="EU291" s="6" t="s">
        <v>572</v>
      </c>
      <c r="EV291" s="28">
        <f>IFERROR(VLOOKUP(EU291,'Начисление очков 2023'!$G$4:$H$69,2,FALSE),0)</f>
        <v>0</v>
      </c>
      <c r="EW291" s="32" t="s">
        <v>572</v>
      </c>
      <c r="EX291" s="31">
        <f>IFERROR(VLOOKUP(EW291,'Начисление очков 2023'!$AA$4:$AB$69,2,FALSE),0)</f>
        <v>0</v>
      </c>
      <c r="EY291" s="6" t="s">
        <v>572</v>
      </c>
      <c r="EZ291" s="28">
        <f>IFERROR(VLOOKUP(EY291,'Начисление очков 2023'!$AA$4:$AB$69,2,FALSE),0)</f>
        <v>0</v>
      </c>
      <c r="FA291" s="32" t="s">
        <v>572</v>
      </c>
      <c r="FB291" s="31">
        <f>IFERROR(VLOOKUP(FA291,'Начисление очков 2023'!$L$4:$M$69,2,FALSE),0)</f>
        <v>0</v>
      </c>
      <c r="FC291" s="6" t="s">
        <v>572</v>
      </c>
      <c r="FD291" s="28">
        <f>IFERROR(VLOOKUP(FC291,'Начисление очков 2023'!$AF$4:$AG$69,2,FALSE),0)</f>
        <v>0</v>
      </c>
      <c r="FE291" s="32" t="s">
        <v>572</v>
      </c>
      <c r="FF291" s="31">
        <f>IFERROR(VLOOKUP(FE291,'Начисление очков 2023'!$AA$4:$AB$69,2,FALSE),0)</f>
        <v>0</v>
      </c>
      <c r="FG291" s="6" t="s">
        <v>572</v>
      </c>
      <c r="FH291" s="28">
        <f>IFERROR(VLOOKUP(FG291,'Начисление очков 2023'!$G$4:$H$69,2,FALSE),0)</f>
        <v>0</v>
      </c>
      <c r="FI291" s="32" t="s">
        <v>572</v>
      </c>
      <c r="FJ291" s="31">
        <f>IFERROR(VLOOKUP(FI291,'Начисление очков 2023'!$AA$4:$AB$69,2,FALSE),0)</f>
        <v>0</v>
      </c>
      <c r="FK291" s="6" t="s">
        <v>572</v>
      </c>
      <c r="FL291" s="28">
        <f>IFERROR(VLOOKUP(FK291,'Начисление очков 2023'!$AA$4:$AB$69,2,FALSE),0)</f>
        <v>0</v>
      </c>
      <c r="FM291" s="32" t="s">
        <v>572</v>
      </c>
      <c r="FN291" s="31">
        <f>IFERROR(VLOOKUP(FM291,'Начисление очков 2023'!$AA$4:$AB$69,2,FALSE),0)</f>
        <v>0</v>
      </c>
      <c r="FO291" s="6" t="s">
        <v>572</v>
      </c>
      <c r="FP291" s="28">
        <f>IFERROR(VLOOKUP(FO291,'Начисление очков 2023'!$AF$4:$AG$69,2,FALSE),0)</f>
        <v>0</v>
      </c>
      <c r="FQ291" s="109">
        <v>280</v>
      </c>
      <c r="FR291" s="110">
        <v>1</v>
      </c>
      <c r="FS291" s="110"/>
      <c r="FT291" s="109">
        <v>3</v>
      </c>
      <c r="FU291" s="111"/>
      <c r="FV291" s="108">
        <v>9</v>
      </c>
      <c r="FW291" s="106">
        <v>0</v>
      </c>
      <c r="FX291" s="107" t="s">
        <v>563</v>
      </c>
      <c r="FY291" s="108">
        <v>9</v>
      </c>
      <c r="FZ291" s="127" t="s">
        <v>572</v>
      </c>
      <c r="GA291" s="121">
        <f>IFERROR(VLOOKUP(FZ291,'Начисление очков 2023'!$AA$4:$AB$69,2,FALSE),0)</f>
        <v>0</v>
      </c>
    </row>
    <row r="292" spans="1:183" ht="15.95" customHeight="1" x14ac:dyDescent="0.25">
      <c r="A292" s="1"/>
      <c r="B292" s="6" t="str">
        <f>IFERROR(INDEX('Ласт турнир'!$A$1:$A$96,MATCH($D292,'Ласт турнир'!$B$1:$B$96,0)),"")</f>
        <v/>
      </c>
      <c r="C292" s="1"/>
      <c r="D292" s="39" t="s">
        <v>643</v>
      </c>
      <c r="E292" s="40">
        <f>E291+1</f>
        <v>283</v>
      </c>
      <c r="F292" s="59">
        <f>IF(FQ292=0," ",IF(FQ292-E292=0," ",FQ292-E292))</f>
        <v>-2</v>
      </c>
      <c r="G292" s="44"/>
      <c r="H292" s="54">
        <v>3</v>
      </c>
      <c r="I292" s="134"/>
      <c r="J292" s="139">
        <f>AB292+AP292+BB292+BN292+BR292+SUMPRODUCT(LARGE((T292,V292,X292,Z292,AD292,AF292,AH292,AJ292,AL292,AN292,AR292,AT292,AV292,AX292,AZ292,BD292,BF292,BH292,BJ292,BL292,BP292,BT292,BV292,BX292,BZ292,CB292,CD292,CF292,CH292,CJ292,CL292,CN292,CP292,CR292,CT292,CV292,CX292,CZ292,DB292,DD292,DF292,DH292,DJ292,DL292,DN292,DP292,DR292,DT292,DV292,DX292,DZ292,EB292,ED292,EF292,EH292,EJ292,EL292,EN292,EP292,ER292,ET292,EV292,EX292,EZ292,FB292,FD292,FF292,FH292,FJ292,FL292,FN292,FP292),{1,2,3,4,5,6,7,8}))</f>
        <v>9</v>
      </c>
      <c r="K292" s="135">
        <f>J292-FV292</f>
        <v>0</v>
      </c>
      <c r="L292" s="140" t="str">
        <f>IF(SUMIF(S292:FP292,"&lt;0")&lt;&gt;0,SUMIF(S292:FP292,"&lt;0")*(-1)," ")</f>
        <v xml:space="preserve"> </v>
      </c>
      <c r="M292" s="141">
        <f>T292+V292+X292+Z292+AB292+AD292+AF292+AH292+AJ292+AL292+AN292+AP292+AR292+AT292+AV292+AX292+AZ292+BB292+BD292+BF292+BH292+BJ292+BL292+BN292+BP292+BR292+BT292+BV292+BX292+BZ292+CB292+CD292+CF292+CH292+CJ292+CL292+CN292+CP292+CR292+CT292+CV292+CX292+CZ292+DB292+DD292+DF292+DH292+DJ292+DL292+DN292+DP292+DR292+DT292+DV292+DX292+DZ292+EB292+ED292+EF292+EH292+EJ292+EL292+EN292+EP292+ER292+ET292+EV292+EX292+EZ292+FB292+FD292+FF292+FH292+FJ292+FL292+FN292+FP292</f>
        <v>9</v>
      </c>
      <c r="N292" s="135">
        <f>M292-FY292</f>
        <v>0</v>
      </c>
      <c r="O292" s="136">
        <f>ROUNDUP(COUNTIF(S292:FP292,"&gt; 0")/2,0)</f>
        <v>2</v>
      </c>
      <c r="P292" s="142">
        <f>IF(O292=0,"-",IF(O292-R292&gt;8,J292/(8+R292),J292/O292))</f>
        <v>4.5</v>
      </c>
      <c r="Q292" s="145">
        <f>IF(OR(M292=0,O292=0),"-",M292/O292)</f>
        <v>4.5</v>
      </c>
      <c r="R292" s="150">
        <f>+IF(AA292="",0,1)+IF(AO292="",0,1)++IF(BA292="",0,1)+IF(BM292="",0,1)+IF(BQ292="",0,1)</f>
        <v>0</v>
      </c>
      <c r="S292" s="6" t="s">
        <v>572</v>
      </c>
      <c r="T292" s="28">
        <f>IFERROR(VLOOKUP(S292,'Начисление очков 2024'!$AA$4:$AB$69,2,FALSE),0)</f>
        <v>0</v>
      </c>
      <c r="U292" s="32" t="s">
        <v>572</v>
      </c>
      <c r="V292" s="31">
        <f>IFERROR(VLOOKUP(U292,'Начисление очков 2024'!$AA$4:$AB$69,2,FALSE),0)</f>
        <v>0</v>
      </c>
      <c r="W292" s="6" t="s">
        <v>572</v>
      </c>
      <c r="X292" s="28">
        <f>IFERROR(VLOOKUP(W292,'Начисление очков 2024'!$L$4:$M$69,2,FALSE),0)</f>
        <v>0</v>
      </c>
      <c r="Y292" s="32" t="s">
        <v>572</v>
      </c>
      <c r="Z292" s="31">
        <f>IFERROR(VLOOKUP(Y292,'Начисление очков 2024'!$AA$4:$AB$69,2,FALSE),0)</f>
        <v>0</v>
      </c>
      <c r="AA292" s="6" t="s">
        <v>572</v>
      </c>
      <c r="AB292" s="28">
        <f>ROUND(IFERROR(VLOOKUP(AA292,'Начисление очков 2024'!$L$4:$M$69,2,FALSE),0)/4,0)</f>
        <v>0</v>
      </c>
      <c r="AC292" s="32" t="s">
        <v>572</v>
      </c>
      <c r="AD292" s="31">
        <f>IFERROR(VLOOKUP(AC292,'Начисление очков 2024'!$AA$4:$AB$69,2,FALSE),0)</f>
        <v>0</v>
      </c>
      <c r="AE292" s="6" t="s">
        <v>572</v>
      </c>
      <c r="AF292" s="28">
        <f>IFERROR(VLOOKUP(AE292,'Начисление очков 2024'!$AA$4:$AB$69,2,FALSE),0)</f>
        <v>0</v>
      </c>
      <c r="AG292" s="32" t="s">
        <v>572</v>
      </c>
      <c r="AH292" s="31">
        <f>IFERROR(VLOOKUP(AG292,'Начисление очков 2024'!$Q$4:$R$69,2,FALSE),0)</f>
        <v>0</v>
      </c>
      <c r="AI292" s="6" t="s">
        <v>572</v>
      </c>
      <c r="AJ292" s="28">
        <f>IFERROR(VLOOKUP(AI292,'Начисление очков 2024'!$AA$4:$AB$69,2,FALSE),0)</f>
        <v>0</v>
      </c>
      <c r="AK292" s="32" t="s">
        <v>572</v>
      </c>
      <c r="AL292" s="31">
        <f>IFERROR(VLOOKUP(AK292,'Начисление очков 2024'!$AA$4:$AB$69,2,FALSE),0)</f>
        <v>0</v>
      </c>
      <c r="AM292" s="6" t="s">
        <v>572</v>
      </c>
      <c r="AN292" s="28">
        <f>IFERROR(VLOOKUP(AM292,'Начисление очков 2023'!$AF$4:$AG$69,2,FALSE),0)</f>
        <v>0</v>
      </c>
      <c r="AO292" s="32" t="s">
        <v>572</v>
      </c>
      <c r="AP292" s="31">
        <f>ROUND(IFERROR(VLOOKUP(AO292,'Начисление очков 2024'!$G$4:$H$69,2,FALSE),0)/4,0)</f>
        <v>0</v>
      </c>
      <c r="AQ292" s="6" t="s">
        <v>572</v>
      </c>
      <c r="AR292" s="28">
        <f>IFERROR(VLOOKUP(AQ292,'Начисление очков 2024'!$AA$4:$AB$69,2,FALSE),0)</f>
        <v>0</v>
      </c>
      <c r="AS292" s="32" t="s">
        <v>572</v>
      </c>
      <c r="AT292" s="31">
        <f>IFERROR(VLOOKUP(AS292,'Начисление очков 2024'!$G$4:$H$69,2,FALSE),0)</f>
        <v>0</v>
      </c>
      <c r="AU292" s="6" t="s">
        <v>572</v>
      </c>
      <c r="AV292" s="28">
        <f>IFERROR(VLOOKUP(AU292,'Начисление очков 2023'!$V$4:$W$69,2,FALSE),0)</f>
        <v>0</v>
      </c>
      <c r="AW292" s="32" t="s">
        <v>572</v>
      </c>
      <c r="AX292" s="31">
        <f>IFERROR(VLOOKUP(AW292,'Начисление очков 2024'!$Q$4:$R$69,2,FALSE),0)</f>
        <v>0</v>
      </c>
      <c r="AY292" s="6" t="s">
        <v>572</v>
      </c>
      <c r="AZ292" s="28">
        <f>IFERROR(VLOOKUP(AY292,'Начисление очков 2024'!$AA$4:$AB$69,2,FALSE),0)</f>
        <v>0</v>
      </c>
      <c r="BA292" s="32" t="s">
        <v>572</v>
      </c>
      <c r="BB292" s="31">
        <f>ROUND(IFERROR(VLOOKUP(BA292,'Начисление очков 2024'!$G$4:$H$69,2,FALSE),0)/4,0)</f>
        <v>0</v>
      </c>
      <c r="BC292" s="6" t="s">
        <v>572</v>
      </c>
      <c r="BD292" s="28">
        <f>IFERROR(VLOOKUP(BC292,'Начисление очков 2023'!$AA$4:$AB$69,2,FALSE),0)</f>
        <v>0</v>
      </c>
      <c r="BE292" s="32" t="s">
        <v>572</v>
      </c>
      <c r="BF292" s="31">
        <f>IFERROR(VLOOKUP(BE292,'Начисление очков 2024'!$G$4:$H$69,2,FALSE),0)</f>
        <v>0</v>
      </c>
      <c r="BG292" s="6" t="s">
        <v>572</v>
      </c>
      <c r="BH292" s="28">
        <f>IFERROR(VLOOKUP(BG292,'Начисление очков 2024'!$Q$4:$R$69,2,FALSE),0)</f>
        <v>0</v>
      </c>
      <c r="BI292" s="32" t="s">
        <v>572</v>
      </c>
      <c r="BJ292" s="31">
        <f>IFERROR(VLOOKUP(BI292,'Начисление очков 2024'!$AA$4:$AB$69,2,FALSE),0)</f>
        <v>0</v>
      </c>
      <c r="BK292" s="6" t="s">
        <v>572</v>
      </c>
      <c r="BL292" s="28">
        <f>IFERROR(VLOOKUP(BK292,'Начисление очков 2023'!$V$4:$W$69,2,FALSE),0)</f>
        <v>0</v>
      </c>
      <c r="BM292" s="32" t="s">
        <v>572</v>
      </c>
      <c r="BN292" s="31">
        <f>ROUND(IFERROR(VLOOKUP(BM292,'Начисление очков 2023'!$L$4:$M$69,2,FALSE),0)/4,0)</f>
        <v>0</v>
      </c>
      <c r="BO292" s="6" t="s">
        <v>572</v>
      </c>
      <c r="BP292" s="28">
        <f>IFERROR(VLOOKUP(BO292,'Начисление очков 2023'!$AA$4:$AB$69,2,FALSE),0)</f>
        <v>0</v>
      </c>
      <c r="BQ292" s="32" t="s">
        <v>572</v>
      </c>
      <c r="BR292" s="31">
        <f>ROUND(IFERROR(VLOOKUP(BQ292,'Начисление очков 2023'!$L$4:$M$69,2,FALSE),0)/4,0)</f>
        <v>0</v>
      </c>
      <c r="BS292" s="6" t="s">
        <v>572</v>
      </c>
      <c r="BT292" s="28">
        <f>IFERROR(VLOOKUP(BS292,'Начисление очков 2023'!$AA$4:$AB$69,2,FALSE),0)</f>
        <v>0</v>
      </c>
      <c r="BU292" s="32" t="s">
        <v>572</v>
      </c>
      <c r="BV292" s="31">
        <f>IFERROR(VLOOKUP(BU292,'Начисление очков 2023'!$L$4:$M$69,2,FALSE),0)</f>
        <v>0</v>
      </c>
      <c r="BW292" s="6" t="s">
        <v>572</v>
      </c>
      <c r="BX292" s="28">
        <f>IFERROR(VLOOKUP(BW292,'Начисление очков 2023'!$AA$4:$AB$69,2,FALSE),0)</f>
        <v>0</v>
      </c>
      <c r="BY292" s="32" t="s">
        <v>572</v>
      </c>
      <c r="BZ292" s="31">
        <f>IFERROR(VLOOKUP(BY292,'Начисление очков 2023'!$AF$4:$AG$69,2,FALSE),0)</f>
        <v>0</v>
      </c>
      <c r="CA292" s="6" t="s">
        <v>572</v>
      </c>
      <c r="CB292" s="28">
        <f>IFERROR(VLOOKUP(CA292,'Начисление очков 2023'!$V$4:$W$69,2,FALSE),0)</f>
        <v>0</v>
      </c>
      <c r="CC292" s="32" t="s">
        <v>572</v>
      </c>
      <c r="CD292" s="31">
        <f>IFERROR(VLOOKUP(CC292,'Начисление очков 2023'!$AA$4:$AB$69,2,FALSE),0)</f>
        <v>0</v>
      </c>
      <c r="CE292" s="47"/>
      <c r="CF292" s="46"/>
      <c r="CG292" s="32" t="s">
        <v>572</v>
      </c>
      <c r="CH292" s="31">
        <f>IFERROR(VLOOKUP(CG292,'Начисление очков 2023'!$AA$4:$AB$69,2,FALSE),0)</f>
        <v>0</v>
      </c>
      <c r="CI292" s="6" t="s">
        <v>572</v>
      </c>
      <c r="CJ292" s="28">
        <f>IFERROR(VLOOKUP(CI292,'Начисление очков 2023_1'!$B$4:$C$117,2,FALSE),0)</f>
        <v>0</v>
      </c>
      <c r="CK292" s="32" t="s">
        <v>572</v>
      </c>
      <c r="CL292" s="31">
        <f>IFERROR(VLOOKUP(CK292,'Начисление очков 2023'!$V$4:$W$69,2,FALSE),0)</f>
        <v>0</v>
      </c>
      <c r="CM292" s="6" t="s">
        <v>572</v>
      </c>
      <c r="CN292" s="28">
        <f>IFERROR(VLOOKUP(CM292,'Начисление очков 2023'!$AF$4:$AG$69,2,FALSE),0)</f>
        <v>0</v>
      </c>
      <c r="CO292" s="32" t="s">
        <v>572</v>
      </c>
      <c r="CP292" s="31">
        <f>IFERROR(VLOOKUP(CO292,'Начисление очков 2023'!$G$4:$H$69,2,FALSE),0)</f>
        <v>0</v>
      </c>
      <c r="CQ292" s="6" t="s">
        <v>572</v>
      </c>
      <c r="CR292" s="28">
        <f>IFERROR(VLOOKUP(CQ292,'Начисление очков 2023'!$AA$4:$AB$69,2,FALSE),0)</f>
        <v>0</v>
      </c>
      <c r="CS292" s="32" t="s">
        <v>572</v>
      </c>
      <c r="CT292" s="31">
        <f>IFERROR(VLOOKUP(CS292,'Начисление очков 2023'!$Q$4:$R$69,2,FALSE),0)</f>
        <v>0</v>
      </c>
      <c r="CU292" s="6" t="s">
        <v>572</v>
      </c>
      <c r="CV292" s="28">
        <f>IFERROR(VLOOKUP(CU292,'Начисление очков 2023'!$AF$4:$AG$69,2,FALSE),0)</f>
        <v>0</v>
      </c>
      <c r="CW292" s="32" t="s">
        <v>572</v>
      </c>
      <c r="CX292" s="31">
        <f>IFERROR(VLOOKUP(CW292,'Начисление очков 2023'!$AA$4:$AB$69,2,FALSE),0)</f>
        <v>0</v>
      </c>
      <c r="CY292" s="6" t="s">
        <v>572</v>
      </c>
      <c r="CZ292" s="28">
        <f>IFERROR(VLOOKUP(CY292,'Начисление очков 2023'!$AA$4:$AB$69,2,FALSE),0)</f>
        <v>0</v>
      </c>
      <c r="DA292" s="32" t="s">
        <v>572</v>
      </c>
      <c r="DB292" s="31">
        <f>IFERROR(VLOOKUP(DA292,'Начисление очков 2023'!$L$4:$M$69,2,FALSE),0)</f>
        <v>0</v>
      </c>
      <c r="DC292" s="6" t="s">
        <v>572</v>
      </c>
      <c r="DD292" s="28">
        <f>IFERROR(VLOOKUP(DC292,'Начисление очков 2023'!$L$4:$M$69,2,FALSE),0)</f>
        <v>0</v>
      </c>
      <c r="DE292" s="32" t="s">
        <v>572</v>
      </c>
      <c r="DF292" s="31">
        <f>IFERROR(VLOOKUP(DE292,'Начисление очков 2023'!$G$4:$H$69,2,FALSE),0)</f>
        <v>0</v>
      </c>
      <c r="DG292" s="6" t="s">
        <v>572</v>
      </c>
      <c r="DH292" s="28">
        <f>IFERROR(VLOOKUP(DG292,'Начисление очков 2023'!$AA$4:$AB$69,2,FALSE),0)</f>
        <v>0</v>
      </c>
      <c r="DI292" s="32" t="s">
        <v>572</v>
      </c>
      <c r="DJ292" s="31">
        <f>IFERROR(VLOOKUP(DI292,'Начисление очков 2023'!$AF$4:$AG$69,2,FALSE),0)</f>
        <v>0</v>
      </c>
      <c r="DK292" s="6" t="s">
        <v>572</v>
      </c>
      <c r="DL292" s="28">
        <f>IFERROR(VLOOKUP(DK292,'Начисление очков 2023'!$V$4:$W$69,2,FALSE),0)</f>
        <v>0</v>
      </c>
      <c r="DM292" s="32" t="s">
        <v>572</v>
      </c>
      <c r="DN292" s="31">
        <f>IFERROR(VLOOKUP(DM292,'Начисление очков 2023'!$Q$4:$R$69,2,FALSE),0)</f>
        <v>0</v>
      </c>
      <c r="DO292" s="6" t="s">
        <v>572</v>
      </c>
      <c r="DP292" s="28">
        <f>IFERROR(VLOOKUP(DO292,'Начисление очков 2023'!$AA$4:$AB$69,2,FALSE),0)</f>
        <v>0</v>
      </c>
      <c r="DQ292" s="32" t="s">
        <v>572</v>
      </c>
      <c r="DR292" s="31">
        <f>IFERROR(VLOOKUP(DQ292,'Начисление очков 2023'!$AA$4:$AB$69,2,FALSE),0)</f>
        <v>0</v>
      </c>
      <c r="DS292" s="6" t="s">
        <v>572</v>
      </c>
      <c r="DT292" s="28">
        <f>IFERROR(VLOOKUP(DS292,'Начисление очков 2023'!$AA$4:$AB$69,2,FALSE),0)</f>
        <v>0</v>
      </c>
      <c r="DU292" s="32" t="s">
        <v>572</v>
      </c>
      <c r="DV292" s="31">
        <f>IFERROR(VLOOKUP(DU292,'Начисление очков 2023'!$AF$4:$AG$69,2,FALSE),0)</f>
        <v>0</v>
      </c>
      <c r="DW292" s="6" t="s">
        <v>572</v>
      </c>
      <c r="DX292" s="28">
        <f>IFERROR(VLOOKUP(DW292,'Начисление очков 2023'!$AA$4:$AB$69,2,FALSE),0)</f>
        <v>0</v>
      </c>
      <c r="DY292" s="32" t="s">
        <v>572</v>
      </c>
      <c r="DZ292" s="31">
        <f>IFERROR(VLOOKUP(DY292,'Начисление очков 2023'!$B$4:$C$69,2,FALSE),0)</f>
        <v>0</v>
      </c>
      <c r="EA292" s="6" t="s">
        <v>572</v>
      </c>
      <c r="EB292" s="28">
        <f>IFERROR(VLOOKUP(EA292,'Начисление очков 2023'!$AA$4:$AB$69,2,FALSE),0)</f>
        <v>0</v>
      </c>
      <c r="EC292" s="32" t="s">
        <v>572</v>
      </c>
      <c r="ED292" s="31">
        <f>IFERROR(VLOOKUP(EC292,'Начисление очков 2023'!$V$4:$W$69,2,FALSE),0)</f>
        <v>0</v>
      </c>
      <c r="EE292" s="6" t="s">
        <v>572</v>
      </c>
      <c r="EF292" s="28">
        <f>IFERROR(VLOOKUP(EE292,'Начисление очков 2023'!$AA$4:$AB$69,2,FALSE),0)</f>
        <v>0</v>
      </c>
      <c r="EG292" s="32">
        <v>20</v>
      </c>
      <c r="EH292" s="31">
        <f>IFERROR(VLOOKUP(EG292,'Начисление очков 2023'!$AA$4:$AB$69,2,FALSE),0)</f>
        <v>4</v>
      </c>
      <c r="EI292" s="6" t="s">
        <v>572</v>
      </c>
      <c r="EJ292" s="28">
        <f>IFERROR(VLOOKUP(EI292,'Начисление очков 2023'!$G$4:$H$69,2,FALSE),0)</f>
        <v>0</v>
      </c>
      <c r="EK292" s="32">
        <v>32</v>
      </c>
      <c r="EL292" s="31">
        <f>IFERROR(VLOOKUP(EK292,'Начисление очков 2023'!$V$4:$W$69,2,FALSE),0)</f>
        <v>5</v>
      </c>
      <c r="EM292" s="6" t="s">
        <v>572</v>
      </c>
      <c r="EN292" s="28">
        <f>IFERROR(VLOOKUP(EM292,'Начисление очков 2023'!$B$4:$C$101,2,FALSE),0)</f>
        <v>0</v>
      </c>
      <c r="EO292" s="32" t="s">
        <v>572</v>
      </c>
      <c r="EP292" s="31">
        <f>IFERROR(VLOOKUP(EO292,'Начисление очков 2023'!$AA$4:$AB$69,2,FALSE),0)</f>
        <v>0</v>
      </c>
      <c r="EQ292" s="6" t="s">
        <v>572</v>
      </c>
      <c r="ER292" s="28">
        <f>IFERROR(VLOOKUP(EQ292,'Начисление очков 2023'!$AF$4:$AG$69,2,FALSE),0)</f>
        <v>0</v>
      </c>
      <c r="ES292" s="32" t="s">
        <v>572</v>
      </c>
      <c r="ET292" s="31">
        <f>IFERROR(VLOOKUP(ES292,'Начисление очков 2023'!$B$4:$C$101,2,FALSE),0)</f>
        <v>0</v>
      </c>
      <c r="EU292" s="6" t="s">
        <v>572</v>
      </c>
      <c r="EV292" s="28">
        <f>IFERROR(VLOOKUP(EU292,'Начисление очков 2023'!$G$4:$H$69,2,FALSE),0)</f>
        <v>0</v>
      </c>
      <c r="EW292" s="32" t="s">
        <v>572</v>
      </c>
      <c r="EX292" s="31">
        <f>IFERROR(VLOOKUP(EW292,'Начисление очков 2023'!$AA$4:$AB$69,2,FALSE),0)</f>
        <v>0</v>
      </c>
      <c r="EY292" s="6"/>
      <c r="EZ292" s="28">
        <f>IFERROR(VLOOKUP(EY292,'Начисление очков 2023'!$AA$4:$AB$69,2,FALSE),0)</f>
        <v>0</v>
      </c>
      <c r="FA292" s="32" t="s">
        <v>572</v>
      </c>
      <c r="FB292" s="31">
        <f>IFERROR(VLOOKUP(FA292,'Начисление очков 2023'!$L$4:$M$69,2,FALSE),0)</f>
        <v>0</v>
      </c>
      <c r="FC292" s="6" t="s">
        <v>572</v>
      </c>
      <c r="FD292" s="28">
        <f>IFERROR(VLOOKUP(FC292,'Начисление очков 2023'!$AF$4:$AG$69,2,FALSE),0)</f>
        <v>0</v>
      </c>
      <c r="FE292" s="32" t="s">
        <v>572</v>
      </c>
      <c r="FF292" s="31">
        <f>IFERROR(VLOOKUP(FE292,'Начисление очков 2023'!$AA$4:$AB$69,2,FALSE),0)</f>
        <v>0</v>
      </c>
      <c r="FG292" s="6" t="s">
        <v>572</v>
      </c>
      <c r="FH292" s="28">
        <f>IFERROR(VLOOKUP(FG292,'Начисление очков 2023'!$G$4:$H$69,2,FALSE),0)</f>
        <v>0</v>
      </c>
      <c r="FI292" s="32" t="s">
        <v>572</v>
      </c>
      <c r="FJ292" s="31">
        <f>IFERROR(VLOOKUP(FI292,'Начисление очков 2023'!$AA$4:$AB$69,2,FALSE),0)</f>
        <v>0</v>
      </c>
      <c r="FK292" s="6" t="s">
        <v>572</v>
      </c>
      <c r="FL292" s="28">
        <f>IFERROR(VLOOKUP(FK292,'Начисление очков 2023'!$AA$4:$AB$69,2,FALSE),0)</f>
        <v>0</v>
      </c>
      <c r="FM292" s="32" t="s">
        <v>572</v>
      </c>
      <c r="FN292" s="31">
        <f>IFERROR(VLOOKUP(FM292,'Начисление очков 2023'!$AA$4:$AB$69,2,FALSE),0)</f>
        <v>0</v>
      </c>
      <c r="FO292" s="6" t="s">
        <v>572</v>
      </c>
      <c r="FP292" s="28">
        <f>IFERROR(VLOOKUP(FO292,'Начисление очков 2023'!$AF$4:$AG$69,2,FALSE),0)</f>
        <v>0</v>
      </c>
      <c r="FQ292" s="109">
        <v>281</v>
      </c>
      <c r="FR292" s="110">
        <v>1</v>
      </c>
      <c r="FS292" s="110"/>
      <c r="FT292" s="109">
        <v>3</v>
      </c>
      <c r="FU292" s="111"/>
      <c r="FV292" s="108">
        <v>9</v>
      </c>
      <c r="FW292" s="106">
        <v>0</v>
      </c>
      <c r="FX292" s="107" t="s">
        <v>563</v>
      </c>
      <c r="FY292" s="108">
        <v>9</v>
      </c>
      <c r="FZ292" s="127" t="s">
        <v>572</v>
      </c>
      <c r="GA292" s="121">
        <f>IFERROR(VLOOKUP(FZ292,'Начисление очков 2023'!$AA$4:$AB$69,2,FALSE),0)</f>
        <v>0</v>
      </c>
    </row>
    <row r="293" spans="1:183" ht="15.95" customHeight="1" x14ac:dyDescent="0.25">
      <c r="A293" s="1"/>
      <c r="B293" s="6" t="str">
        <f>IFERROR(INDEX('Ласт турнир'!$A$1:$A$96,MATCH($D293,'Ласт турнир'!$B$1:$B$96,0)),"")</f>
        <v/>
      </c>
      <c r="C293" s="1"/>
      <c r="D293" s="39" t="s">
        <v>246</v>
      </c>
      <c r="E293" s="40">
        <f>E292+1</f>
        <v>284</v>
      </c>
      <c r="F293" s="59">
        <f>IF(FQ293=0," ",IF(FQ293-E293=0," ",FQ293-E293))</f>
        <v>-1</v>
      </c>
      <c r="G293" s="44"/>
      <c r="H293" s="54">
        <v>3</v>
      </c>
      <c r="I293" s="134"/>
      <c r="J293" s="139">
        <f>AB293+AP293+BB293+BN293+BR293+SUMPRODUCT(LARGE((T293,V293,X293,Z293,AD293,AF293,AH293,AJ293,AL293,AN293,AR293,AT293,AV293,AX293,AZ293,BD293,BF293,BH293,BJ293,BL293,BP293,BT293,BV293,BX293,BZ293,CB293,CD293,CF293,CH293,CJ293,CL293,CN293,CP293,CR293,CT293,CV293,CX293,CZ293,DB293,DD293,DF293,DH293,DJ293,DL293,DN293,DP293,DR293,DT293,DV293,DX293,DZ293,EB293,ED293,EF293,EH293,EJ293,EL293,EN293,EP293,ER293,ET293,EV293,EX293,EZ293,FB293,FD293,FF293,FH293,FJ293,FL293,FN293,FP293),{1,2,3,4,5,6,7,8}))</f>
        <v>9</v>
      </c>
      <c r="K293" s="135">
        <f>J293-FV293</f>
        <v>0</v>
      </c>
      <c r="L293" s="140" t="str">
        <f>IF(SUMIF(S293:FP293,"&lt;0")&lt;&gt;0,SUMIF(S293:FP293,"&lt;0")*(-1)," ")</f>
        <v xml:space="preserve"> </v>
      </c>
      <c r="M293" s="141">
        <f>T293+V293+X293+Z293+AB293+AD293+AF293+AH293+AJ293+AL293+AN293+AP293+AR293+AT293+AV293+AX293+AZ293+BB293+BD293+BF293+BH293+BJ293+BL293+BN293+BP293+BR293+BT293+BV293+BX293+BZ293+CB293+CD293+CF293+CH293+CJ293+CL293+CN293+CP293+CR293+CT293+CV293+CX293+CZ293+DB293+DD293+DF293+DH293+DJ293+DL293+DN293+DP293+DR293+DT293+DV293+DX293+DZ293+EB293+ED293+EF293+EH293+EJ293+EL293+EN293+EP293+ER293+ET293+EV293+EX293+EZ293+FB293+FD293+FF293+FH293+FJ293+FL293+FN293+FP293</f>
        <v>9</v>
      </c>
      <c r="N293" s="135">
        <f>M293-FY293</f>
        <v>0</v>
      </c>
      <c r="O293" s="136">
        <f>ROUNDUP(COUNTIF(S293:FP293,"&gt; 0")/2,0)</f>
        <v>2</v>
      </c>
      <c r="P293" s="142">
        <f>IF(O293=0,"-",IF(O293-R293&gt;8,J293/(8+R293),J293/O293))</f>
        <v>4.5</v>
      </c>
      <c r="Q293" s="145">
        <f>IF(OR(M293=0,O293=0),"-",M293/O293)</f>
        <v>4.5</v>
      </c>
      <c r="R293" s="150">
        <f>+IF(AA293="",0,1)+IF(AO293="",0,1)++IF(BA293="",0,1)+IF(BM293="",0,1)+IF(BQ293="",0,1)</f>
        <v>0</v>
      </c>
      <c r="S293" s="6" t="s">
        <v>572</v>
      </c>
      <c r="T293" s="28">
        <f>IFERROR(VLOOKUP(S293,'Начисление очков 2024'!$AA$4:$AB$69,2,FALSE),0)</f>
        <v>0</v>
      </c>
      <c r="U293" s="32" t="s">
        <v>572</v>
      </c>
      <c r="V293" s="31">
        <f>IFERROR(VLOOKUP(U293,'Начисление очков 2024'!$AA$4:$AB$69,2,FALSE),0)</f>
        <v>0</v>
      </c>
      <c r="W293" s="6" t="s">
        <v>572</v>
      </c>
      <c r="X293" s="28">
        <f>IFERROR(VLOOKUP(W293,'Начисление очков 2024'!$L$4:$M$69,2,FALSE),0)</f>
        <v>0</v>
      </c>
      <c r="Y293" s="32" t="s">
        <v>572</v>
      </c>
      <c r="Z293" s="31">
        <f>IFERROR(VLOOKUP(Y293,'Начисление очков 2024'!$AA$4:$AB$69,2,FALSE),0)</f>
        <v>0</v>
      </c>
      <c r="AA293" s="6" t="s">
        <v>572</v>
      </c>
      <c r="AB293" s="28">
        <f>ROUND(IFERROR(VLOOKUP(AA293,'Начисление очков 2024'!$L$4:$M$69,2,FALSE),0)/4,0)</f>
        <v>0</v>
      </c>
      <c r="AC293" s="32" t="s">
        <v>572</v>
      </c>
      <c r="AD293" s="31">
        <f>IFERROR(VLOOKUP(AC293,'Начисление очков 2024'!$AA$4:$AB$69,2,FALSE),0)</f>
        <v>0</v>
      </c>
      <c r="AE293" s="6" t="s">
        <v>572</v>
      </c>
      <c r="AF293" s="28">
        <f>IFERROR(VLOOKUP(AE293,'Начисление очков 2024'!$AA$4:$AB$69,2,FALSE),0)</f>
        <v>0</v>
      </c>
      <c r="AG293" s="32" t="s">
        <v>572</v>
      </c>
      <c r="AH293" s="31">
        <f>IFERROR(VLOOKUP(AG293,'Начисление очков 2024'!$Q$4:$R$69,2,FALSE),0)</f>
        <v>0</v>
      </c>
      <c r="AI293" s="6" t="s">
        <v>572</v>
      </c>
      <c r="AJ293" s="28">
        <f>IFERROR(VLOOKUP(AI293,'Начисление очков 2024'!$AA$4:$AB$69,2,FALSE),0)</f>
        <v>0</v>
      </c>
      <c r="AK293" s="32" t="s">
        <v>572</v>
      </c>
      <c r="AL293" s="31">
        <f>IFERROR(VLOOKUP(AK293,'Начисление очков 2024'!$AA$4:$AB$69,2,FALSE),0)</f>
        <v>0</v>
      </c>
      <c r="AM293" s="6">
        <v>32</v>
      </c>
      <c r="AN293" s="28">
        <f>IFERROR(VLOOKUP(AM293,'Начисление очков 2023'!$AF$4:$AG$69,2,FALSE),0)</f>
        <v>1</v>
      </c>
      <c r="AO293" s="32" t="s">
        <v>572</v>
      </c>
      <c r="AP293" s="31">
        <f>ROUND(IFERROR(VLOOKUP(AO293,'Начисление очков 2024'!$G$4:$H$69,2,FALSE),0)/4,0)</f>
        <v>0</v>
      </c>
      <c r="AQ293" s="6" t="s">
        <v>572</v>
      </c>
      <c r="AR293" s="28">
        <f>IFERROR(VLOOKUP(AQ293,'Начисление очков 2024'!$AA$4:$AB$69,2,FALSE),0)</f>
        <v>0</v>
      </c>
      <c r="AS293" s="32" t="s">
        <v>572</v>
      </c>
      <c r="AT293" s="31">
        <f>IFERROR(VLOOKUP(AS293,'Начисление очков 2024'!$G$4:$H$69,2,FALSE),0)</f>
        <v>0</v>
      </c>
      <c r="AU293" s="6" t="s">
        <v>572</v>
      </c>
      <c r="AV293" s="28">
        <f>IFERROR(VLOOKUP(AU293,'Начисление очков 2023'!$V$4:$W$69,2,FALSE),0)</f>
        <v>0</v>
      </c>
      <c r="AW293" s="32" t="s">
        <v>572</v>
      </c>
      <c r="AX293" s="31">
        <f>IFERROR(VLOOKUP(AW293,'Начисление очков 2024'!$Q$4:$R$69,2,FALSE),0)</f>
        <v>0</v>
      </c>
      <c r="AY293" s="6" t="s">
        <v>572</v>
      </c>
      <c r="AZ293" s="28">
        <f>IFERROR(VLOOKUP(AY293,'Начисление очков 2024'!$AA$4:$AB$69,2,FALSE),0)</f>
        <v>0</v>
      </c>
      <c r="BA293" s="32" t="s">
        <v>572</v>
      </c>
      <c r="BB293" s="31">
        <f>ROUND(IFERROR(VLOOKUP(BA293,'Начисление очков 2024'!$G$4:$H$69,2,FALSE),0)/4,0)</f>
        <v>0</v>
      </c>
      <c r="BC293" s="6" t="s">
        <v>572</v>
      </c>
      <c r="BD293" s="28">
        <f>IFERROR(VLOOKUP(BC293,'Начисление очков 2023'!$AA$4:$AB$69,2,FALSE),0)</f>
        <v>0</v>
      </c>
      <c r="BE293" s="32" t="s">
        <v>572</v>
      </c>
      <c r="BF293" s="31">
        <f>IFERROR(VLOOKUP(BE293,'Начисление очков 2024'!$G$4:$H$69,2,FALSE),0)</f>
        <v>0</v>
      </c>
      <c r="BG293" s="6" t="s">
        <v>572</v>
      </c>
      <c r="BH293" s="28">
        <f>IFERROR(VLOOKUP(BG293,'Начисление очков 2024'!$Q$4:$R$69,2,FALSE),0)</f>
        <v>0</v>
      </c>
      <c r="BI293" s="32" t="s">
        <v>572</v>
      </c>
      <c r="BJ293" s="31">
        <f>IFERROR(VLOOKUP(BI293,'Начисление очков 2024'!$AA$4:$AB$69,2,FALSE),0)</f>
        <v>0</v>
      </c>
      <c r="BK293" s="6" t="s">
        <v>572</v>
      </c>
      <c r="BL293" s="28">
        <f>IFERROR(VLOOKUP(BK293,'Начисление очков 2023'!$V$4:$W$69,2,FALSE),0)</f>
        <v>0</v>
      </c>
      <c r="BM293" s="32" t="s">
        <v>572</v>
      </c>
      <c r="BN293" s="31">
        <f>ROUND(IFERROR(VLOOKUP(BM293,'Начисление очков 2023'!$L$4:$M$69,2,FALSE),0)/4,0)</f>
        <v>0</v>
      </c>
      <c r="BO293" s="6" t="s">
        <v>572</v>
      </c>
      <c r="BP293" s="28">
        <f>IFERROR(VLOOKUP(BO293,'Начисление очков 2023'!$AA$4:$AB$69,2,FALSE),0)</f>
        <v>0</v>
      </c>
      <c r="BQ293" s="32" t="s">
        <v>572</v>
      </c>
      <c r="BR293" s="31">
        <f>ROUND(IFERROR(VLOOKUP(BQ293,'Начисление очков 2023'!$L$4:$M$69,2,FALSE),0)/4,0)</f>
        <v>0</v>
      </c>
      <c r="BS293" s="6" t="s">
        <v>572</v>
      </c>
      <c r="BT293" s="28">
        <f>IFERROR(VLOOKUP(BS293,'Начисление очков 2023'!$AA$4:$AB$69,2,FALSE),0)</f>
        <v>0</v>
      </c>
      <c r="BU293" s="32" t="s">
        <v>572</v>
      </c>
      <c r="BV293" s="31">
        <f>IFERROR(VLOOKUP(BU293,'Начисление очков 2023'!$L$4:$M$69,2,FALSE),0)</f>
        <v>0</v>
      </c>
      <c r="BW293" s="6" t="s">
        <v>572</v>
      </c>
      <c r="BX293" s="28">
        <f>IFERROR(VLOOKUP(BW293,'Начисление очков 2023'!$AA$4:$AB$69,2,FALSE),0)</f>
        <v>0</v>
      </c>
      <c r="BY293" s="32" t="s">
        <v>572</v>
      </c>
      <c r="BZ293" s="31">
        <f>IFERROR(VLOOKUP(BY293,'Начисление очков 2023'!$AF$4:$AG$69,2,FALSE),0)</f>
        <v>0</v>
      </c>
      <c r="CA293" s="6" t="s">
        <v>572</v>
      </c>
      <c r="CB293" s="28">
        <f>IFERROR(VLOOKUP(CA293,'Начисление очков 2023'!$V$4:$W$69,2,FALSE),0)</f>
        <v>0</v>
      </c>
      <c r="CC293" s="32" t="s">
        <v>572</v>
      </c>
      <c r="CD293" s="31">
        <f>IFERROR(VLOOKUP(CC293,'Начисление очков 2023'!$AA$4:$AB$69,2,FALSE),0)</f>
        <v>0</v>
      </c>
      <c r="CE293" s="47"/>
      <c r="CF293" s="46"/>
      <c r="CG293" s="32">
        <v>12</v>
      </c>
      <c r="CH293" s="31">
        <f>IFERROR(VLOOKUP(CG293,'Начисление очков 2023'!$AA$4:$AB$69,2,FALSE),0)</f>
        <v>8</v>
      </c>
      <c r="CI293" s="6" t="s">
        <v>572</v>
      </c>
      <c r="CJ293" s="28">
        <f>IFERROR(VLOOKUP(CI293,'Начисление очков 2023_1'!$B$4:$C$117,2,FALSE),0)</f>
        <v>0</v>
      </c>
      <c r="CK293" s="32" t="s">
        <v>572</v>
      </c>
      <c r="CL293" s="31">
        <f>IFERROR(VLOOKUP(CK293,'Начисление очков 2023'!$V$4:$W$69,2,FALSE),0)</f>
        <v>0</v>
      </c>
      <c r="CM293" s="6" t="s">
        <v>572</v>
      </c>
      <c r="CN293" s="28">
        <f>IFERROR(VLOOKUP(CM293,'Начисление очков 2023'!$AF$4:$AG$69,2,FALSE),0)</f>
        <v>0</v>
      </c>
      <c r="CO293" s="32" t="s">
        <v>572</v>
      </c>
      <c r="CP293" s="31">
        <f>IFERROR(VLOOKUP(CO293,'Начисление очков 2023'!$G$4:$H$69,2,FALSE),0)</f>
        <v>0</v>
      </c>
      <c r="CQ293" s="6" t="s">
        <v>572</v>
      </c>
      <c r="CR293" s="28">
        <f>IFERROR(VLOOKUP(CQ293,'Начисление очков 2023'!$AA$4:$AB$69,2,FALSE),0)</f>
        <v>0</v>
      </c>
      <c r="CS293" s="32" t="s">
        <v>572</v>
      </c>
      <c r="CT293" s="31">
        <f>IFERROR(VLOOKUP(CS293,'Начисление очков 2023'!$Q$4:$R$69,2,FALSE),0)</f>
        <v>0</v>
      </c>
      <c r="CU293" s="6" t="s">
        <v>572</v>
      </c>
      <c r="CV293" s="28">
        <f>IFERROR(VLOOKUP(CU293,'Начисление очков 2023'!$AF$4:$AG$69,2,FALSE),0)</f>
        <v>0</v>
      </c>
      <c r="CW293" s="32" t="s">
        <v>572</v>
      </c>
      <c r="CX293" s="31">
        <f>IFERROR(VLOOKUP(CW293,'Начисление очков 2023'!$AA$4:$AB$69,2,FALSE),0)</f>
        <v>0</v>
      </c>
      <c r="CY293" s="6" t="s">
        <v>572</v>
      </c>
      <c r="CZ293" s="28">
        <f>IFERROR(VLOOKUP(CY293,'Начисление очков 2023'!$AA$4:$AB$69,2,FALSE),0)</f>
        <v>0</v>
      </c>
      <c r="DA293" s="32" t="s">
        <v>572</v>
      </c>
      <c r="DB293" s="31">
        <f>IFERROR(VLOOKUP(DA293,'Начисление очков 2023'!$L$4:$M$69,2,FALSE),0)</f>
        <v>0</v>
      </c>
      <c r="DC293" s="6" t="s">
        <v>572</v>
      </c>
      <c r="DD293" s="28">
        <f>IFERROR(VLOOKUP(DC293,'Начисление очков 2023'!$L$4:$M$69,2,FALSE),0)</f>
        <v>0</v>
      </c>
      <c r="DE293" s="32" t="s">
        <v>572</v>
      </c>
      <c r="DF293" s="31">
        <f>IFERROR(VLOOKUP(DE293,'Начисление очков 2023'!$G$4:$H$69,2,FALSE),0)</f>
        <v>0</v>
      </c>
      <c r="DG293" s="6" t="s">
        <v>572</v>
      </c>
      <c r="DH293" s="28">
        <f>IFERROR(VLOOKUP(DG293,'Начисление очков 2023'!$AA$4:$AB$69,2,FALSE),0)</f>
        <v>0</v>
      </c>
      <c r="DI293" s="32" t="s">
        <v>572</v>
      </c>
      <c r="DJ293" s="31">
        <f>IFERROR(VLOOKUP(DI293,'Начисление очков 2023'!$AF$4:$AG$69,2,FALSE),0)</f>
        <v>0</v>
      </c>
      <c r="DK293" s="6" t="s">
        <v>572</v>
      </c>
      <c r="DL293" s="28">
        <f>IFERROR(VLOOKUP(DK293,'Начисление очков 2023'!$V$4:$W$69,2,FALSE),0)</f>
        <v>0</v>
      </c>
      <c r="DM293" s="32" t="s">
        <v>572</v>
      </c>
      <c r="DN293" s="31">
        <f>IFERROR(VLOOKUP(DM293,'Начисление очков 2023'!$Q$4:$R$69,2,FALSE),0)</f>
        <v>0</v>
      </c>
      <c r="DO293" s="6" t="s">
        <v>572</v>
      </c>
      <c r="DP293" s="28">
        <f>IFERROR(VLOOKUP(DO293,'Начисление очков 2023'!$AA$4:$AB$69,2,FALSE),0)</f>
        <v>0</v>
      </c>
      <c r="DQ293" s="32" t="s">
        <v>572</v>
      </c>
      <c r="DR293" s="31">
        <f>IFERROR(VLOOKUP(DQ293,'Начисление очков 2023'!$AA$4:$AB$69,2,FALSE),0)</f>
        <v>0</v>
      </c>
      <c r="DS293" s="6" t="s">
        <v>572</v>
      </c>
      <c r="DT293" s="28">
        <f>IFERROR(VLOOKUP(DS293,'Начисление очков 2023'!$AA$4:$AB$69,2,FALSE),0)</f>
        <v>0</v>
      </c>
      <c r="DU293" s="32" t="s">
        <v>572</v>
      </c>
      <c r="DV293" s="31">
        <f>IFERROR(VLOOKUP(DU293,'Начисление очков 2023'!$AF$4:$AG$69,2,FALSE),0)</f>
        <v>0</v>
      </c>
      <c r="DW293" s="6" t="s">
        <v>572</v>
      </c>
      <c r="DX293" s="28">
        <f>IFERROR(VLOOKUP(DW293,'Начисление очков 2023'!$AA$4:$AB$69,2,FALSE),0)</f>
        <v>0</v>
      </c>
      <c r="DY293" s="32" t="s">
        <v>572</v>
      </c>
      <c r="DZ293" s="31">
        <f>IFERROR(VLOOKUP(DY293,'Начисление очков 2023'!$B$4:$C$69,2,FALSE),0)</f>
        <v>0</v>
      </c>
      <c r="EA293" s="6" t="s">
        <v>572</v>
      </c>
      <c r="EB293" s="28">
        <f>IFERROR(VLOOKUP(EA293,'Начисление очков 2023'!$AA$4:$AB$69,2,FALSE),0)</f>
        <v>0</v>
      </c>
      <c r="EC293" s="32" t="s">
        <v>572</v>
      </c>
      <c r="ED293" s="31">
        <f>IFERROR(VLOOKUP(EC293,'Начисление очков 2023'!$V$4:$W$69,2,FALSE),0)</f>
        <v>0</v>
      </c>
      <c r="EE293" s="6" t="s">
        <v>572</v>
      </c>
      <c r="EF293" s="28">
        <f>IFERROR(VLOOKUP(EE293,'Начисление очков 2023'!$AA$4:$AB$69,2,FALSE),0)</f>
        <v>0</v>
      </c>
      <c r="EG293" s="32" t="s">
        <v>572</v>
      </c>
      <c r="EH293" s="31">
        <f>IFERROR(VLOOKUP(EG293,'Начисление очков 2023'!$AA$4:$AB$69,2,FALSE),0)</f>
        <v>0</v>
      </c>
      <c r="EI293" s="6" t="s">
        <v>572</v>
      </c>
      <c r="EJ293" s="28">
        <f>IFERROR(VLOOKUP(EI293,'Начисление очков 2023'!$G$4:$H$69,2,FALSE),0)</f>
        <v>0</v>
      </c>
      <c r="EK293" s="32" t="s">
        <v>572</v>
      </c>
      <c r="EL293" s="31">
        <f>IFERROR(VLOOKUP(EK293,'Начисление очков 2023'!$V$4:$W$69,2,FALSE),0)</f>
        <v>0</v>
      </c>
      <c r="EM293" s="6" t="s">
        <v>572</v>
      </c>
      <c r="EN293" s="28">
        <f>IFERROR(VLOOKUP(EM293,'Начисление очков 2023'!$B$4:$C$101,2,FALSE),0)</f>
        <v>0</v>
      </c>
      <c r="EO293" s="32" t="s">
        <v>572</v>
      </c>
      <c r="EP293" s="31">
        <f>IFERROR(VLOOKUP(EO293,'Начисление очков 2023'!$AA$4:$AB$69,2,FALSE),0)</f>
        <v>0</v>
      </c>
      <c r="EQ293" s="6" t="s">
        <v>572</v>
      </c>
      <c r="ER293" s="28">
        <f>IFERROR(VLOOKUP(EQ293,'Начисление очков 2023'!$AF$4:$AG$69,2,FALSE),0)</f>
        <v>0</v>
      </c>
      <c r="ES293" s="32" t="s">
        <v>572</v>
      </c>
      <c r="ET293" s="31">
        <f>IFERROR(VLOOKUP(ES293,'Начисление очков 2023'!$B$4:$C$101,2,FALSE),0)</f>
        <v>0</v>
      </c>
      <c r="EU293" s="6" t="s">
        <v>572</v>
      </c>
      <c r="EV293" s="28">
        <f>IFERROR(VLOOKUP(EU293,'Начисление очков 2023'!$G$4:$H$69,2,FALSE),0)</f>
        <v>0</v>
      </c>
      <c r="EW293" s="32" t="s">
        <v>572</v>
      </c>
      <c r="EX293" s="31">
        <f>IFERROR(VLOOKUP(EW293,'Начисление очков 2023'!$AA$4:$AB$69,2,FALSE),0)</f>
        <v>0</v>
      </c>
      <c r="EY293" s="6" t="s">
        <v>572</v>
      </c>
      <c r="EZ293" s="28">
        <f>IFERROR(VLOOKUP(EY293,'Начисление очков 2023'!$AA$4:$AB$69,2,FALSE),0)</f>
        <v>0</v>
      </c>
      <c r="FA293" s="32" t="s">
        <v>572</v>
      </c>
      <c r="FB293" s="31">
        <f>IFERROR(VLOOKUP(FA293,'Начисление очков 2023'!$L$4:$M$69,2,FALSE),0)</f>
        <v>0</v>
      </c>
      <c r="FC293" s="6" t="s">
        <v>572</v>
      </c>
      <c r="FD293" s="28">
        <f>IFERROR(VLOOKUP(FC293,'Начисление очков 2023'!$AF$4:$AG$69,2,FALSE),0)</f>
        <v>0</v>
      </c>
      <c r="FE293" s="32" t="s">
        <v>572</v>
      </c>
      <c r="FF293" s="31">
        <f>IFERROR(VLOOKUP(FE293,'Начисление очков 2023'!$AA$4:$AB$69,2,FALSE),0)</f>
        <v>0</v>
      </c>
      <c r="FG293" s="6" t="s">
        <v>572</v>
      </c>
      <c r="FH293" s="28">
        <f>IFERROR(VLOOKUP(FG293,'Начисление очков 2023'!$G$4:$H$69,2,FALSE),0)</f>
        <v>0</v>
      </c>
      <c r="FI293" s="32" t="s">
        <v>572</v>
      </c>
      <c r="FJ293" s="31">
        <f>IFERROR(VLOOKUP(FI293,'Начисление очков 2023'!$AA$4:$AB$69,2,FALSE),0)</f>
        <v>0</v>
      </c>
      <c r="FK293" s="6" t="s">
        <v>572</v>
      </c>
      <c r="FL293" s="28">
        <f>IFERROR(VLOOKUP(FK293,'Начисление очков 2023'!$AA$4:$AB$69,2,FALSE),0)</f>
        <v>0</v>
      </c>
      <c r="FM293" s="32" t="s">
        <v>572</v>
      </c>
      <c r="FN293" s="31">
        <f>IFERROR(VLOOKUP(FM293,'Начисление очков 2023'!$AA$4:$AB$69,2,FALSE),0)</f>
        <v>0</v>
      </c>
      <c r="FO293" s="6" t="s">
        <v>572</v>
      </c>
      <c r="FP293" s="28">
        <f>IFERROR(VLOOKUP(FO293,'Начисление очков 2023'!$AF$4:$AG$69,2,FALSE),0)</f>
        <v>0</v>
      </c>
      <c r="FQ293" s="109">
        <v>283</v>
      </c>
      <c r="FR293" s="110">
        <v>1</v>
      </c>
      <c r="FS293" s="110"/>
      <c r="FT293" s="109">
        <v>3</v>
      </c>
      <c r="FU293" s="111"/>
      <c r="FV293" s="108">
        <v>9</v>
      </c>
      <c r="FW293" s="106">
        <v>0</v>
      </c>
      <c r="FX293" s="107" t="s">
        <v>563</v>
      </c>
      <c r="FY293" s="108">
        <v>9</v>
      </c>
      <c r="FZ293" s="127" t="s">
        <v>572</v>
      </c>
      <c r="GA293" s="121">
        <f>IFERROR(VLOOKUP(FZ293,'Начисление очков 2023'!$AA$4:$AB$69,2,FALSE),0)</f>
        <v>0</v>
      </c>
    </row>
    <row r="294" spans="1:183" ht="15.95" customHeight="1" x14ac:dyDescent="0.25">
      <c r="A294" s="1"/>
      <c r="B294" s="6" t="str">
        <f>IFERROR(INDEX('Ласт турнир'!$A$1:$A$96,MATCH($D294,'Ласт турнир'!$B$1:$B$96,0)),"")</f>
        <v/>
      </c>
      <c r="C294" s="1"/>
      <c r="D294" s="39" t="s">
        <v>584</v>
      </c>
      <c r="E294" s="40">
        <f>E293+1</f>
        <v>285</v>
      </c>
      <c r="F294" s="59">
        <f>IF(FQ294=0," ",IF(FQ294-E294=0," ",FQ294-E294))</f>
        <v>-1</v>
      </c>
      <c r="G294" s="44"/>
      <c r="H294" s="54">
        <v>3</v>
      </c>
      <c r="I294" s="134"/>
      <c r="J294" s="139">
        <f>AB294+AP294+BB294+BN294+BR294+SUMPRODUCT(LARGE((T294,V294,X294,Z294,AD294,AF294,AH294,AJ294,AL294,AN294,AR294,AT294,AV294,AX294,AZ294,BD294,BF294,BH294,BJ294,BL294,BP294,BT294,BV294,BX294,BZ294,CB294,CD294,CF294,CH294,CJ294,CL294,CN294,CP294,CR294,CT294,CV294,CX294,CZ294,DB294,DD294,DF294,DH294,DJ294,DL294,DN294,DP294,DR294,DT294,DV294,DX294,DZ294,EB294,ED294,EF294,EH294,EJ294,EL294,EN294,EP294,ER294,ET294,EV294,EX294,EZ294,FB294,FD294,FF294,FH294,FJ294,FL294,FN294,FP294),{1,2,3,4,5,6,7,8}))</f>
        <v>9</v>
      </c>
      <c r="K294" s="135">
        <f>J294-FV294</f>
        <v>0</v>
      </c>
      <c r="L294" s="140" t="str">
        <f>IF(SUMIF(S294:FP294,"&lt;0")&lt;&gt;0,SUMIF(S294:FP294,"&lt;0")*(-1)," ")</f>
        <v xml:space="preserve"> </v>
      </c>
      <c r="M294" s="141">
        <f>T294+V294+X294+Z294+AB294+AD294+AF294+AH294+AJ294+AL294+AN294+AP294+AR294+AT294+AV294+AX294+AZ294+BB294+BD294+BF294+BH294+BJ294+BL294+BN294+BP294+BR294+BT294+BV294+BX294+BZ294+CB294+CD294+CF294+CH294+CJ294+CL294+CN294+CP294+CR294+CT294+CV294+CX294+CZ294+DB294+DD294+DF294+DH294+DJ294+DL294+DN294+DP294+DR294+DT294+DV294+DX294+DZ294+EB294+ED294+EF294+EH294+EJ294+EL294+EN294+EP294+ER294+ET294+EV294+EX294+EZ294+FB294+FD294+FF294+FH294+FJ294+FL294+FN294+FP294</f>
        <v>9</v>
      </c>
      <c r="N294" s="135">
        <f>M294-FY294</f>
        <v>0</v>
      </c>
      <c r="O294" s="136">
        <f>ROUNDUP(COUNTIF(S294:FP294,"&gt; 0")/2,0)</f>
        <v>3</v>
      </c>
      <c r="P294" s="142">
        <f>IF(O294=0,"-",IF(O294-R294&gt;8,J294/(8+R294),J294/O294))</f>
        <v>3</v>
      </c>
      <c r="Q294" s="145">
        <f>IF(OR(M294=0,O294=0),"-",M294/O294)</f>
        <v>3</v>
      </c>
      <c r="R294" s="150">
        <f>+IF(AA294="",0,1)+IF(AO294="",0,1)++IF(BA294="",0,1)+IF(BM294="",0,1)+IF(BQ294="",0,1)</f>
        <v>0</v>
      </c>
      <c r="S294" s="6" t="s">
        <v>572</v>
      </c>
      <c r="T294" s="28">
        <f>IFERROR(VLOOKUP(S294,'Начисление очков 2024'!$AA$4:$AB$69,2,FALSE),0)</f>
        <v>0</v>
      </c>
      <c r="U294" s="32" t="s">
        <v>572</v>
      </c>
      <c r="V294" s="31">
        <f>IFERROR(VLOOKUP(U294,'Начисление очков 2024'!$AA$4:$AB$69,2,FALSE),0)</f>
        <v>0</v>
      </c>
      <c r="W294" s="6" t="s">
        <v>572</v>
      </c>
      <c r="X294" s="28">
        <f>IFERROR(VLOOKUP(W294,'Начисление очков 2024'!$L$4:$M$69,2,FALSE),0)</f>
        <v>0</v>
      </c>
      <c r="Y294" s="32" t="s">
        <v>572</v>
      </c>
      <c r="Z294" s="31">
        <f>IFERROR(VLOOKUP(Y294,'Начисление очков 2024'!$AA$4:$AB$69,2,FALSE),0)</f>
        <v>0</v>
      </c>
      <c r="AA294" s="6" t="s">
        <v>572</v>
      </c>
      <c r="AB294" s="28">
        <f>ROUND(IFERROR(VLOOKUP(AA294,'Начисление очков 2024'!$L$4:$M$69,2,FALSE),0)/4,0)</f>
        <v>0</v>
      </c>
      <c r="AC294" s="32" t="s">
        <v>572</v>
      </c>
      <c r="AD294" s="31">
        <f>IFERROR(VLOOKUP(AC294,'Начисление очков 2024'!$AA$4:$AB$69,2,FALSE),0)</f>
        <v>0</v>
      </c>
      <c r="AE294" s="6" t="s">
        <v>572</v>
      </c>
      <c r="AF294" s="28">
        <f>IFERROR(VLOOKUP(AE294,'Начисление очков 2024'!$AA$4:$AB$69,2,FALSE),0)</f>
        <v>0</v>
      </c>
      <c r="AG294" s="32" t="s">
        <v>572</v>
      </c>
      <c r="AH294" s="31">
        <f>IFERROR(VLOOKUP(AG294,'Начисление очков 2024'!$Q$4:$R$69,2,FALSE),0)</f>
        <v>0</v>
      </c>
      <c r="AI294" s="6" t="s">
        <v>572</v>
      </c>
      <c r="AJ294" s="28">
        <f>IFERROR(VLOOKUP(AI294,'Начисление очков 2024'!$AA$4:$AB$69,2,FALSE),0)</f>
        <v>0</v>
      </c>
      <c r="AK294" s="32" t="s">
        <v>572</v>
      </c>
      <c r="AL294" s="31">
        <f>IFERROR(VLOOKUP(AK294,'Начисление очков 2024'!$AA$4:$AB$69,2,FALSE),0)</f>
        <v>0</v>
      </c>
      <c r="AM294" s="6" t="s">
        <v>572</v>
      </c>
      <c r="AN294" s="28">
        <f>IFERROR(VLOOKUP(AM294,'Начисление очков 2023'!$AF$4:$AG$69,2,FALSE),0)</f>
        <v>0</v>
      </c>
      <c r="AO294" s="32" t="s">
        <v>572</v>
      </c>
      <c r="AP294" s="31">
        <f>ROUND(IFERROR(VLOOKUP(AO294,'Начисление очков 2024'!$G$4:$H$69,2,FALSE),0)/4,0)</f>
        <v>0</v>
      </c>
      <c r="AQ294" s="6" t="s">
        <v>572</v>
      </c>
      <c r="AR294" s="28">
        <f>IFERROR(VLOOKUP(AQ294,'Начисление очков 2024'!$AA$4:$AB$69,2,FALSE),0)</f>
        <v>0</v>
      </c>
      <c r="AS294" s="32" t="s">
        <v>572</v>
      </c>
      <c r="AT294" s="31">
        <f>IFERROR(VLOOKUP(AS294,'Начисление очков 2024'!$G$4:$H$69,2,FALSE),0)</f>
        <v>0</v>
      </c>
      <c r="AU294" s="6" t="s">
        <v>572</v>
      </c>
      <c r="AV294" s="28">
        <f>IFERROR(VLOOKUP(AU294,'Начисление очков 2023'!$V$4:$W$69,2,FALSE),0)</f>
        <v>0</v>
      </c>
      <c r="AW294" s="32" t="s">
        <v>572</v>
      </c>
      <c r="AX294" s="31">
        <f>IFERROR(VLOOKUP(AW294,'Начисление очков 2024'!$Q$4:$R$69,2,FALSE),0)</f>
        <v>0</v>
      </c>
      <c r="AY294" s="6" t="s">
        <v>572</v>
      </c>
      <c r="AZ294" s="28">
        <f>IFERROR(VLOOKUP(AY294,'Начисление очков 2024'!$AA$4:$AB$69,2,FALSE),0)</f>
        <v>0</v>
      </c>
      <c r="BA294" s="32" t="s">
        <v>572</v>
      </c>
      <c r="BB294" s="31">
        <f>ROUND(IFERROR(VLOOKUP(BA294,'Начисление очков 2024'!$G$4:$H$69,2,FALSE),0)/4,0)</f>
        <v>0</v>
      </c>
      <c r="BC294" s="6" t="s">
        <v>572</v>
      </c>
      <c r="BD294" s="28">
        <f>IFERROR(VLOOKUP(BC294,'Начисление очков 2023'!$AA$4:$AB$69,2,FALSE),0)</f>
        <v>0</v>
      </c>
      <c r="BE294" s="32" t="s">
        <v>572</v>
      </c>
      <c r="BF294" s="31">
        <f>IFERROR(VLOOKUP(BE294,'Начисление очков 2024'!$G$4:$H$69,2,FALSE),0)</f>
        <v>0</v>
      </c>
      <c r="BG294" s="6" t="s">
        <v>572</v>
      </c>
      <c r="BH294" s="28">
        <f>IFERROR(VLOOKUP(BG294,'Начисление очков 2024'!$Q$4:$R$69,2,FALSE),0)</f>
        <v>0</v>
      </c>
      <c r="BI294" s="32" t="s">
        <v>572</v>
      </c>
      <c r="BJ294" s="31">
        <f>IFERROR(VLOOKUP(BI294,'Начисление очков 2024'!$AA$4:$AB$69,2,FALSE),0)</f>
        <v>0</v>
      </c>
      <c r="BK294" s="6" t="s">
        <v>572</v>
      </c>
      <c r="BL294" s="28">
        <f>IFERROR(VLOOKUP(BK294,'Начисление очков 2023'!$V$4:$W$69,2,FALSE),0)</f>
        <v>0</v>
      </c>
      <c r="BM294" s="32" t="s">
        <v>572</v>
      </c>
      <c r="BN294" s="31">
        <f>ROUND(IFERROR(VLOOKUP(BM294,'Начисление очков 2023'!$L$4:$M$69,2,FALSE),0)/4,0)</f>
        <v>0</v>
      </c>
      <c r="BO294" s="6" t="s">
        <v>572</v>
      </c>
      <c r="BP294" s="28">
        <f>IFERROR(VLOOKUP(BO294,'Начисление очков 2023'!$AA$4:$AB$69,2,FALSE),0)</f>
        <v>0</v>
      </c>
      <c r="BQ294" s="32" t="s">
        <v>572</v>
      </c>
      <c r="BR294" s="31">
        <f>ROUND(IFERROR(VLOOKUP(BQ294,'Начисление очков 2023'!$L$4:$M$69,2,FALSE),0)/4,0)</f>
        <v>0</v>
      </c>
      <c r="BS294" s="6" t="s">
        <v>572</v>
      </c>
      <c r="BT294" s="28">
        <f>IFERROR(VLOOKUP(BS294,'Начисление очков 2023'!$AA$4:$AB$69,2,FALSE),0)</f>
        <v>0</v>
      </c>
      <c r="BU294" s="32" t="s">
        <v>572</v>
      </c>
      <c r="BV294" s="31">
        <f>IFERROR(VLOOKUP(BU294,'Начисление очков 2023'!$L$4:$M$69,2,FALSE),0)</f>
        <v>0</v>
      </c>
      <c r="BW294" s="6" t="s">
        <v>572</v>
      </c>
      <c r="BX294" s="28">
        <f>IFERROR(VLOOKUP(BW294,'Начисление очков 2023'!$AA$4:$AB$69,2,FALSE),0)</f>
        <v>0</v>
      </c>
      <c r="BY294" s="32" t="s">
        <v>572</v>
      </c>
      <c r="BZ294" s="31">
        <f>IFERROR(VLOOKUP(BY294,'Начисление очков 2023'!$AF$4:$AG$69,2,FALSE),0)</f>
        <v>0</v>
      </c>
      <c r="CA294" s="6" t="s">
        <v>572</v>
      </c>
      <c r="CB294" s="28">
        <f>IFERROR(VLOOKUP(CA294,'Начисление очков 2023'!$V$4:$W$69,2,FALSE),0)</f>
        <v>0</v>
      </c>
      <c r="CC294" s="32" t="s">
        <v>572</v>
      </c>
      <c r="CD294" s="31">
        <f>IFERROR(VLOOKUP(CC294,'Начисление очков 2023'!$AA$4:$AB$69,2,FALSE),0)</f>
        <v>0</v>
      </c>
      <c r="CE294" s="47"/>
      <c r="CF294" s="46"/>
      <c r="CG294" s="32" t="s">
        <v>572</v>
      </c>
      <c r="CH294" s="31">
        <f>IFERROR(VLOOKUP(CG294,'Начисление очков 2023'!$AA$4:$AB$69,2,FALSE),0)</f>
        <v>0</v>
      </c>
      <c r="CI294" s="6" t="s">
        <v>572</v>
      </c>
      <c r="CJ294" s="28">
        <f>IFERROR(VLOOKUP(CI294,'Начисление очков 2023_1'!$B$4:$C$117,2,FALSE),0)</f>
        <v>0</v>
      </c>
      <c r="CK294" s="32" t="s">
        <v>572</v>
      </c>
      <c r="CL294" s="31">
        <f>IFERROR(VLOOKUP(CK294,'Начисление очков 2023'!$V$4:$W$69,2,FALSE),0)</f>
        <v>0</v>
      </c>
      <c r="CM294" s="6" t="s">
        <v>572</v>
      </c>
      <c r="CN294" s="28">
        <f>IFERROR(VLOOKUP(CM294,'Начисление очков 2023'!$AF$4:$AG$69,2,FALSE),0)</f>
        <v>0</v>
      </c>
      <c r="CO294" s="32" t="s">
        <v>572</v>
      </c>
      <c r="CP294" s="31">
        <f>IFERROR(VLOOKUP(CO294,'Начисление очков 2023'!$G$4:$H$69,2,FALSE),0)</f>
        <v>0</v>
      </c>
      <c r="CQ294" s="6" t="s">
        <v>572</v>
      </c>
      <c r="CR294" s="28">
        <f>IFERROR(VLOOKUP(CQ294,'Начисление очков 2023'!$AA$4:$AB$69,2,FALSE),0)</f>
        <v>0</v>
      </c>
      <c r="CS294" s="32" t="s">
        <v>572</v>
      </c>
      <c r="CT294" s="31">
        <f>IFERROR(VLOOKUP(CS294,'Начисление очков 2023'!$Q$4:$R$69,2,FALSE),0)</f>
        <v>0</v>
      </c>
      <c r="CU294" s="6" t="s">
        <v>572</v>
      </c>
      <c r="CV294" s="28">
        <f>IFERROR(VLOOKUP(CU294,'Начисление очков 2023'!$AF$4:$AG$69,2,FALSE),0)</f>
        <v>0</v>
      </c>
      <c r="CW294" s="32" t="s">
        <v>572</v>
      </c>
      <c r="CX294" s="31">
        <f>IFERROR(VLOOKUP(CW294,'Начисление очков 2023'!$AA$4:$AB$69,2,FALSE),0)</f>
        <v>0</v>
      </c>
      <c r="CY294" s="6" t="s">
        <v>572</v>
      </c>
      <c r="CZ294" s="28">
        <f>IFERROR(VLOOKUP(CY294,'Начисление очков 2023'!$AA$4:$AB$69,2,FALSE),0)</f>
        <v>0</v>
      </c>
      <c r="DA294" s="32" t="s">
        <v>572</v>
      </c>
      <c r="DB294" s="31">
        <f>IFERROR(VLOOKUP(DA294,'Начисление очков 2023'!$L$4:$M$69,2,FALSE),0)</f>
        <v>0</v>
      </c>
      <c r="DC294" s="6" t="s">
        <v>572</v>
      </c>
      <c r="DD294" s="28">
        <f>IFERROR(VLOOKUP(DC294,'Начисление очков 2023'!$L$4:$M$69,2,FALSE),0)</f>
        <v>0</v>
      </c>
      <c r="DE294" s="32" t="s">
        <v>572</v>
      </c>
      <c r="DF294" s="31">
        <f>IFERROR(VLOOKUP(DE294,'Начисление очков 2023'!$G$4:$H$69,2,FALSE),0)</f>
        <v>0</v>
      </c>
      <c r="DG294" s="6" t="s">
        <v>572</v>
      </c>
      <c r="DH294" s="28">
        <f>IFERROR(VLOOKUP(DG294,'Начисление очков 2023'!$AA$4:$AB$69,2,FALSE),0)</f>
        <v>0</v>
      </c>
      <c r="DI294" s="32" t="s">
        <v>572</v>
      </c>
      <c r="DJ294" s="31">
        <f>IFERROR(VLOOKUP(DI294,'Начисление очков 2023'!$AF$4:$AG$69,2,FALSE),0)</f>
        <v>0</v>
      </c>
      <c r="DK294" s="6" t="s">
        <v>572</v>
      </c>
      <c r="DL294" s="28">
        <f>IFERROR(VLOOKUP(DK294,'Начисление очков 2023'!$V$4:$W$69,2,FALSE),0)</f>
        <v>0</v>
      </c>
      <c r="DM294" s="32" t="s">
        <v>572</v>
      </c>
      <c r="DN294" s="31">
        <f>IFERROR(VLOOKUP(DM294,'Начисление очков 2023'!$Q$4:$R$69,2,FALSE),0)</f>
        <v>0</v>
      </c>
      <c r="DO294" s="6" t="s">
        <v>572</v>
      </c>
      <c r="DP294" s="28">
        <f>IFERROR(VLOOKUP(DO294,'Начисление очков 2023'!$AA$4:$AB$69,2,FALSE),0)</f>
        <v>0</v>
      </c>
      <c r="DQ294" s="32" t="s">
        <v>572</v>
      </c>
      <c r="DR294" s="31">
        <f>IFERROR(VLOOKUP(DQ294,'Начисление очков 2023'!$AA$4:$AB$69,2,FALSE),0)</f>
        <v>0</v>
      </c>
      <c r="DS294" s="6" t="s">
        <v>572</v>
      </c>
      <c r="DT294" s="28">
        <f>IFERROR(VLOOKUP(DS294,'Начисление очков 2023'!$AA$4:$AB$69,2,FALSE),0)</f>
        <v>0</v>
      </c>
      <c r="DU294" s="32" t="s">
        <v>572</v>
      </c>
      <c r="DV294" s="31">
        <f>IFERROR(VLOOKUP(DU294,'Начисление очков 2023'!$AF$4:$AG$69,2,FALSE),0)</f>
        <v>0</v>
      </c>
      <c r="DW294" s="6" t="s">
        <v>572</v>
      </c>
      <c r="DX294" s="28">
        <f>IFERROR(VLOOKUP(DW294,'Начисление очков 2023'!$AA$4:$AB$69,2,FALSE),0)</f>
        <v>0</v>
      </c>
      <c r="DY294" s="32" t="s">
        <v>572</v>
      </c>
      <c r="DZ294" s="31">
        <f>IFERROR(VLOOKUP(DY294,'Начисление очков 2023'!$B$4:$C$69,2,FALSE),0)</f>
        <v>0</v>
      </c>
      <c r="EA294" s="6" t="s">
        <v>572</v>
      </c>
      <c r="EB294" s="28">
        <f>IFERROR(VLOOKUP(EA294,'Начисление очков 2023'!$AA$4:$AB$69,2,FALSE),0)</f>
        <v>0</v>
      </c>
      <c r="EC294" s="32">
        <v>40</v>
      </c>
      <c r="ED294" s="31">
        <f>IFERROR(VLOOKUP(EC294,'Начисление очков 2023'!$V$4:$W$69,2,FALSE),0)</f>
        <v>3</v>
      </c>
      <c r="EE294" s="6" t="s">
        <v>572</v>
      </c>
      <c r="EF294" s="28">
        <f>IFERROR(VLOOKUP(EE294,'Начисление очков 2023'!$AA$4:$AB$69,2,FALSE),0)</f>
        <v>0</v>
      </c>
      <c r="EG294" s="32">
        <v>20</v>
      </c>
      <c r="EH294" s="31">
        <f>IFERROR(VLOOKUP(EG294,'Начисление очков 2023'!$AA$4:$AB$69,2,FALSE),0)</f>
        <v>4</v>
      </c>
      <c r="EI294" s="6" t="s">
        <v>572</v>
      </c>
      <c r="EJ294" s="28">
        <f>IFERROR(VLOOKUP(EI294,'Начисление очков 2023'!$G$4:$H$69,2,FALSE),0)</f>
        <v>0</v>
      </c>
      <c r="EK294" s="32" t="s">
        <v>572</v>
      </c>
      <c r="EL294" s="31">
        <f>IFERROR(VLOOKUP(EK294,'Начисление очков 2023'!$V$4:$W$69,2,FALSE),0)</f>
        <v>0</v>
      </c>
      <c r="EM294" s="6" t="s">
        <v>572</v>
      </c>
      <c r="EN294" s="28">
        <f>IFERROR(VLOOKUP(EM294,'Начисление очков 2023'!$B$4:$C$101,2,FALSE),0)</f>
        <v>0</v>
      </c>
      <c r="EO294" s="32">
        <v>32</v>
      </c>
      <c r="EP294" s="31">
        <f>IFERROR(VLOOKUP(EO294,'Начисление очков 2023'!$AA$4:$AB$69,2,FALSE),0)</f>
        <v>2</v>
      </c>
      <c r="EQ294" s="6" t="s">
        <v>572</v>
      </c>
      <c r="ER294" s="28">
        <f>IFERROR(VLOOKUP(EQ294,'Начисление очков 2023'!$AF$4:$AG$69,2,FALSE),0)</f>
        <v>0</v>
      </c>
      <c r="ES294" s="32" t="s">
        <v>572</v>
      </c>
      <c r="ET294" s="31">
        <f>IFERROR(VLOOKUP(ES294,'Начисление очков 2023'!$B$4:$C$101,2,FALSE),0)</f>
        <v>0</v>
      </c>
      <c r="EU294" s="6" t="s">
        <v>572</v>
      </c>
      <c r="EV294" s="28">
        <f>IFERROR(VLOOKUP(EU294,'Начисление очков 2023'!$G$4:$H$69,2,FALSE),0)</f>
        <v>0</v>
      </c>
      <c r="EW294" s="32" t="s">
        <v>572</v>
      </c>
      <c r="EX294" s="31">
        <f>IFERROR(VLOOKUP(EW294,'Начисление очков 2023'!$AA$4:$AB$69,2,FALSE),0)</f>
        <v>0</v>
      </c>
      <c r="EY294" s="6" t="s">
        <v>572</v>
      </c>
      <c r="EZ294" s="28">
        <f>IFERROR(VLOOKUP(EY294,'Начисление очков 2023'!$AA$4:$AB$69,2,FALSE),0)</f>
        <v>0</v>
      </c>
      <c r="FA294" s="32" t="s">
        <v>572</v>
      </c>
      <c r="FB294" s="31">
        <f>IFERROR(VLOOKUP(FA294,'Начисление очков 2023'!$L$4:$M$69,2,FALSE),0)</f>
        <v>0</v>
      </c>
      <c r="FC294" s="6" t="s">
        <v>572</v>
      </c>
      <c r="FD294" s="28">
        <f>IFERROR(VLOOKUP(FC294,'Начисление очков 2023'!$AF$4:$AG$69,2,FALSE),0)</f>
        <v>0</v>
      </c>
      <c r="FE294" s="32" t="s">
        <v>572</v>
      </c>
      <c r="FF294" s="31">
        <f>IFERROR(VLOOKUP(FE294,'Начисление очков 2023'!$AA$4:$AB$69,2,FALSE),0)</f>
        <v>0</v>
      </c>
      <c r="FG294" s="6" t="s">
        <v>572</v>
      </c>
      <c r="FH294" s="28">
        <f>IFERROR(VLOOKUP(FG294,'Начисление очков 2023'!$G$4:$H$69,2,FALSE),0)</f>
        <v>0</v>
      </c>
      <c r="FI294" s="32" t="s">
        <v>572</v>
      </c>
      <c r="FJ294" s="31">
        <f>IFERROR(VLOOKUP(FI294,'Начисление очков 2023'!$AA$4:$AB$69,2,FALSE),0)</f>
        <v>0</v>
      </c>
      <c r="FK294" s="6" t="s">
        <v>572</v>
      </c>
      <c r="FL294" s="28">
        <f>IFERROR(VLOOKUP(FK294,'Начисление очков 2023'!$AA$4:$AB$69,2,FALSE),0)</f>
        <v>0</v>
      </c>
      <c r="FM294" s="32" t="s">
        <v>572</v>
      </c>
      <c r="FN294" s="31">
        <f>IFERROR(VLOOKUP(FM294,'Начисление очков 2023'!$AA$4:$AB$69,2,FALSE),0)</f>
        <v>0</v>
      </c>
      <c r="FO294" s="6" t="s">
        <v>572</v>
      </c>
      <c r="FP294" s="28">
        <f>IFERROR(VLOOKUP(FO294,'Начисление очков 2023'!$AF$4:$AG$69,2,FALSE),0)</f>
        <v>0</v>
      </c>
      <c r="FQ294" s="109">
        <v>284</v>
      </c>
      <c r="FR294" s="110">
        <v>-15</v>
      </c>
      <c r="FS294" s="110"/>
      <c r="FT294" s="109">
        <v>3</v>
      </c>
      <c r="FU294" s="111"/>
      <c r="FV294" s="108">
        <v>9</v>
      </c>
      <c r="FW294" s="106">
        <v>-2</v>
      </c>
      <c r="FX294" s="107" t="s">
        <v>563</v>
      </c>
      <c r="FY294" s="108">
        <v>9</v>
      </c>
      <c r="FZ294" s="127" t="s">
        <v>572</v>
      </c>
      <c r="GA294" s="121">
        <f>IFERROR(VLOOKUP(FZ294,'Начисление очков 2023'!$AA$4:$AB$69,2,FALSE),0)</f>
        <v>0</v>
      </c>
    </row>
    <row r="295" spans="1:183" ht="15.95" customHeight="1" x14ac:dyDescent="0.25">
      <c r="A295" s="1"/>
      <c r="B295" s="6" t="str">
        <f>IFERROR(INDEX('Ласт турнир'!$A$1:$A$96,MATCH($D295,'Ласт турнир'!$B$1:$B$96,0)),"")</f>
        <v/>
      </c>
      <c r="C295" s="1"/>
      <c r="D295" s="39" t="s">
        <v>349</v>
      </c>
      <c r="E295" s="40">
        <f>E294+1</f>
        <v>286</v>
      </c>
      <c r="F295" s="59" t="str">
        <f>IF(FQ295=0," ",IF(FQ295-E295=0," ",FQ295-E295))</f>
        <v xml:space="preserve"> </v>
      </c>
      <c r="G295" s="44"/>
      <c r="H295" s="54">
        <v>3</v>
      </c>
      <c r="I295" s="134"/>
      <c r="J295" s="139">
        <f>AB295+AP295+BB295+BN295+BR295+SUMPRODUCT(LARGE((T295,V295,X295,Z295,AD295,AF295,AH295,AJ295,AL295,AN295,AR295,AT295,AV295,AX295,AZ295,BD295,BF295,BH295,BJ295,BL295,BP295,BT295,BV295,BX295,BZ295,CB295,CD295,CF295,CH295,CJ295,CL295,CN295,CP295,CR295,CT295,CV295,CX295,CZ295,DB295,DD295,DF295,DH295,DJ295,DL295,DN295,DP295,DR295,DT295,DV295,DX295,DZ295,EB295,ED295,EF295,EH295,EJ295,EL295,EN295,EP295,ER295,ET295,EV295,EX295,EZ295,FB295,FD295,FF295,FH295,FJ295,FL295,FN295,FP295),{1,2,3,4,5,6,7,8}))</f>
        <v>9</v>
      </c>
      <c r="K295" s="135">
        <f>J295-FV295</f>
        <v>0</v>
      </c>
      <c r="L295" s="140" t="str">
        <f>IF(SUMIF(S295:FP295,"&lt;0")&lt;&gt;0,SUMIF(S295:FP295,"&lt;0")*(-1)," ")</f>
        <v xml:space="preserve"> </v>
      </c>
      <c r="M295" s="141">
        <f>T295+V295+X295+Z295+AB295+AD295+AF295+AH295+AJ295+AL295+AN295+AP295+AR295+AT295+AV295+AX295+AZ295+BB295+BD295+BF295+BH295+BJ295+BL295+BN295+BP295+BR295+BT295+BV295+BX295+BZ295+CB295+CD295+CF295+CH295+CJ295+CL295+CN295+CP295+CR295+CT295+CV295+CX295+CZ295+DB295+DD295+DF295+DH295+DJ295+DL295+DN295+DP295+DR295+DT295+DV295+DX295+DZ295+EB295+ED295+EF295+EH295+EJ295+EL295+EN295+EP295+ER295+ET295+EV295+EX295+EZ295+FB295+FD295+FF295+FH295+FJ295+FL295+FN295+FP295</f>
        <v>9</v>
      </c>
      <c r="N295" s="135">
        <f>M295-FY295</f>
        <v>0</v>
      </c>
      <c r="O295" s="136">
        <f>ROUNDUP(COUNTIF(S295:FP295,"&gt; 0")/2,0)</f>
        <v>5</v>
      </c>
      <c r="P295" s="142">
        <f>IF(O295=0,"-",IF(O295-R295&gt;8,J295/(8+R295),J295/O295))</f>
        <v>1.8</v>
      </c>
      <c r="Q295" s="145">
        <f>IF(OR(M295=0,O295=0),"-",M295/O295)</f>
        <v>1.8</v>
      </c>
      <c r="R295" s="150">
        <f>+IF(AA295="",0,1)+IF(AO295="",0,1)++IF(BA295="",0,1)+IF(BM295="",0,1)+IF(BQ295="",0,1)</f>
        <v>0</v>
      </c>
      <c r="S295" s="6" t="s">
        <v>572</v>
      </c>
      <c r="T295" s="28">
        <f>IFERROR(VLOOKUP(S295,'Начисление очков 2024'!$AA$4:$AB$69,2,FALSE),0)</f>
        <v>0</v>
      </c>
      <c r="U295" s="32" t="s">
        <v>572</v>
      </c>
      <c r="V295" s="31">
        <f>IFERROR(VLOOKUP(U295,'Начисление очков 2024'!$AA$4:$AB$69,2,FALSE),0)</f>
        <v>0</v>
      </c>
      <c r="W295" s="6" t="s">
        <v>572</v>
      </c>
      <c r="X295" s="28">
        <f>IFERROR(VLOOKUP(W295,'Начисление очков 2024'!$L$4:$M$69,2,FALSE),0)</f>
        <v>0</v>
      </c>
      <c r="Y295" s="32" t="s">
        <v>572</v>
      </c>
      <c r="Z295" s="31">
        <f>IFERROR(VLOOKUP(Y295,'Начисление очков 2024'!$AA$4:$AB$69,2,FALSE),0)</f>
        <v>0</v>
      </c>
      <c r="AA295" s="6" t="s">
        <v>572</v>
      </c>
      <c r="AB295" s="28">
        <f>ROUND(IFERROR(VLOOKUP(AA295,'Начисление очков 2024'!$L$4:$M$69,2,FALSE),0)/4,0)</f>
        <v>0</v>
      </c>
      <c r="AC295" s="32" t="s">
        <v>572</v>
      </c>
      <c r="AD295" s="31">
        <f>IFERROR(VLOOKUP(AC295,'Начисление очков 2024'!$AA$4:$AB$69,2,FALSE),0)</f>
        <v>0</v>
      </c>
      <c r="AE295" s="6" t="s">
        <v>572</v>
      </c>
      <c r="AF295" s="28">
        <f>IFERROR(VLOOKUP(AE295,'Начисление очков 2024'!$AA$4:$AB$69,2,FALSE),0)</f>
        <v>0</v>
      </c>
      <c r="AG295" s="32" t="s">
        <v>572</v>
      </c>
      <c r="AH295" s="31">
        <f>IFERROR(VLOOKUP(AG295,'Начисление очков 2024'!$Q$4:$R$69,2,FALSE),0)</f>
        <v>0</v>
      </c>
      <c r="AI295" s="6" t="s">
        <v>572</v>
      </c>
      <c r="AJ295" s="28">
        <f>IFERROR(VLOOKUP(AI295,'Начисление очков 2024'!$AA$4:$AB$69,2,FALSE),0)</f>
        <v>0</v>
      </c>
      <c r="AK295" s="32" t="s">
        <v>572</v>
      </c>
      <c r="AL295" s="31">
        <f>IFERROR(VLOOKUP(AK295,'Начисление очков 2024'!$AA$4:$AB$69,2,FALSE),0)</f>
        <v>0</v>
      </c>
      <c r="AM295" s="6" t="s">
        <v>572</v>
      </c>
      <c r="AN295" s="28">
        <f>IFERROR(VLOOKUP(AM295,'Начисление очков 2023'!$AF$4:$AG$69,2,FALSE),0)</f>
        <v>0</v>
      </c>
      <c r="AO295" s="32" t="s">
        <v>572</v>
      </c>
      <c r="AP295" s="31">
        <f>ROUND(IFERROR(VLOOKUP(AO295,'Начисление очков 2024'!$G$4:$H$69,2,FALSE),0)/4,0)</f>
        <v>0</v>
      </c>
      <c r="AQ295" s="6" t="s">
        <v>572</v>
      </c>
      <c r="AR295" s="28">
        <f>IFERROR(VLOOKUP(AQ295,'Начисление очков 2024'!$AA$4:$AB$69,2,FALSE),0)</f>
        <v>0</v>
      </c>
      <c r="AS295" s="32" t="s">
        <v>572</v>
      </c>
      <c r="AT295" s="31">
        <f>IFERROR(VLOOKUP(AS295,'Начисление очков 2024'!$G$4:$H$69,2,FALSE),0)</f>
        <v>0</v>
      </c>
      <c r="AU295" s="6" t="s">
        <v>572</v>
      </c>
      <c r="AV295" s="28">
        <f>IFERROR(VLOOKUP(AU295,'Начисление очков 2023'!$V$4:$W$69,2,FALSE),0)</f>
        <v>0</v>
      </c>
      <c r="AW295" s="32" t="s">
        <v>572</v>
      </c>
      <c r="AX295" s="31">
        <f>IFERROR(VLOOKUP(AW295,'Начисление очков 2024'!$Q$4:$R$69,2,FALSE),0)</f>
        <v>0</v>
      </c>
      <c r="AY295" s="6" t="s">
        <v>572</v>
      </c>
      <c r="AZ295" s="28">
        <f>IFERROR(VLOOKUP(AY295,'Начисление очков 2024'!$AA$4:$AB$69,2,FALSE),0)</f>
        <v>0</v>
      </c>
      <c r="BA295" s="32" t="s">
        <v>572</v>
      </c>
      <c r="BB295" s="31">
        <f>ROUND(IFERROR(VLOOKUP(BA295,'Начисление очков 2024'!$G$4:$H$69,2,FALSE),0)/4,0)</f>
        <v>0</v>
      </c>
      <c r="BC295" s="6" t="s">
        <v>572</v>
      </c>
      <c r="BD295" s="28">
        <f>IFERROR(VLOOKUP(BC295,'Начисление очков 2023'!$AA$4:$AB$69,2,FALSE),0)</f>
        <v>0</v>
      </c>
      <c r="BE295" s="32" t="s">
        <v>572</v>
      </c>
      <c r="BF295" s="31">
        <f>IFERROR(VLOOKUP(BE295,'Начисление очков 2024'!$G$4:$H$69,2,FALSE),0)</f>
        <v>0</v>
      </c>
      <c r="BG295" s="6" t="s">
        <v>572</v>
      </c>
      <c r="BH295" s="28">
        <f>IFERROR(VLOOKUP(BG295,'Начисление очков 2024'!$Q$4:$R$69,2,FALSE),0)</f>
        <v>0</v>
      </c>
      <c r="BI295" s="32" t="s">
        <v>572</v>
      </c>
      <c r="BJ295" s="31">
        <f>IFERROR(VLOOKUP(BI295,'Начисление очков 2024'!$AA$4:$AB$69,2,FALSE),0)</f>
        <v>0</v>
      </c>
      <c r="BK295" s="6" t="s">
        <v>572</v>
      </c>
      <c r="BL295" s="28">
        <f>IFERROR(VLOOKUP(BK295,'Начисление очков 2023'!$V$4:$W$69,2,FALSE),0)</f>
        <v>0</v>
      </c>
      <c r="BM295" s="32" t="s">
        <v>572</v>
      </c>
      <c r="BN295" s="31">
        <f>ROUND(IFERROR(VLOOKUP(BM295,'Начисление очков 2023'!$L$4:$M$69,2,FALSE),0)/4,0)</f>
        <v>0</v>
      </c>
      <c r="BO295" s="6" t="s">
        <v>572</v>
      </c>
      <c r="BP295" s="28">
        <f>IFERROR(VLOOKUP(BO295,'Начисление очков 2023'!$AA$4:$AB$69,2,FALSE),0)</f>
        <v>0</v>
      </c>
      <c r="BQ295" s="32" t="s">
        <v>572</v>
      </c>
      <c r="BR295" s="31">
        <f>ROUND(IFERROR(VLOOKUP(BQ295,'Начисление очков 2023'!$L$4:$M$69,2,FALSE),0)/4,0)</f>
        <v>0</v>
      </c>
      <c r="BS295" s="6" t="s">
        <v>572</v>
      </c>
      <c r="BT295" s="28">
        <f>IFERROR(VLOOKUP(BS295,'Начисление очков 2023'!$AA$4:$AB$69,2,FALSE),0)</f>
        <v>0</v>
      </c>
      <c r="BU295" s="32" t="s">
        <v>572</v>
      </c>
      <c r="BV295" s="31">
        <f>IFERROR(VLOOKUP(BU295,'Начисление очков 2023'!$L$4:$M$69,2,FALSE),0)</f>
        <v>0</v>
      </c>
      <c r="BW295" s="6" t="s">
        <v>572</v>
      </c>
      <c r="BX295" s="28">
        <f>IFERROR(VLOOKUP(BW295,'Начисление очков 2023'!$AA$4:$AB$69,2,FALSE),0)</f>
        <v>0</v>
      </c>
      <c r="BY295" s="32" t="s">
        <v>572</v>
      </c>
      <c r="BZ295" s="31">
        <f>IFERROR(VLOOKUP(BY295,'Начисление очков 2023'!$AF$4:$AG$69,2,FALSE),0)</f>
        <v>0</v>
      </c>
      <c r="CA295" s="6" t="s">
        <v>572</v>
      </c>
      <c r="CB295" s="28">
        <f>IFERROR(VLOOKUP(CA295,'Начисление очков 2023'!$V$4:$W$69,2,FALSE),0)</f>
        <v>0</v>
      </c>
      <c r="CC295" s="32" t="s">
        <v>572</v>
      </c>
      <c r="CD295" s="31">
        <f>IFERROR(VLOOKUP(CC295,'Начисление очков 2023'!$AA$4:$AB$69,2,FALSE),0)</f>
        <v>0</v>
      </c>
      <c r="CE295" s="47"/>
      <c r="CF295" s="46"/>
      <c r="CG295" s="32" t="s">
        <v>572</v>
      </c>
      <c r="CH295" s="31">
        <f>IFERROR(VLOOKUP(CG295,'Начисление очков 2023'!$AA$4:$AB$69,2,FALSE),0)</f>
        <v>0</v>
      </c>
      <c r="CI295" s="6" t="s">
        <v>572</v>
      </c>
      <c r="CJ295" s="28">
        <f>IFERROR(VLOOKUP(CI295,'Начисление очков 2023_1'!$B$4:$C$117,2,FALSE),0)</f>
        <v>0</v>
      </c>
      <c r="CK295" s="32" t="s">
        <v>572</v>
      </c>
      <c r="CL295" s="31">
        <f>IFERROR(VLOOKUP(CK295,'Начисление очков 2023'!$V$4:$W$69,2,FALSE),0)</f>
        <v>0</v>
      </c>
      <c r="CM295" s="6" t="s">
        <v>572</v>
      </c>
      <c r="CN295" s="28">
        <f>IFERROR(VLOOKUP(CM295,'Начисление очков 2023'!$AF$4:$AG$69,2,FALSE),0)</f>
        <v>0</v>
      </c>
      <c r="CO295" s="32" t="s">
        <v>572</v>
      </c>
      <c r="CP295" s="31">
        <f>IFERROR(VLOOKUP(CO295,'Начисление очков 2023'!$G$4:$H$69,2,FALSE),0)</f>
        <v>0</v>
      </c>
      <c r="CQ295" s="6" t="s">
        <v>572</v>
      </c>
      <c r="CR295" s="28">
        <f>IFERROR(VLOOKUP(CQ295,'Начисление очков 2023'!$AA$4:$AB$69,2,FALSE),0)</f>
        <v>0</v>
      </c>
      <c r="CS295" s="32" t="s">
        <v>572</v>
      </c>
      <c r="CT295" s="31">
        <f>IFERROR(VLOOKUP(CS295,'Начисление очков 2023'!$Q$4:$R$69,2,FALSE),0)</f>
        <v>0</v>
      </c>
      <c r="CU295" s="6" t="s">
        <v>572</v>
      </c>
      <c r="CV295" s="28">
        <f>IFERROR(VLOOKUP(CU295,'Начисление очков 2023'!$AF$4:$AG$69,2,FALSE),0)</f>
        <v>0</v>
      </c>
      <c r="CW295" s="32" t="s">
        <v>572</v>
      </c>
      <c r="CX295" s="31">
        <f>IFERROR(VLOOKUP(CW295,'Начисление очков 2023'!$AA$4:$AB$69,2,FALSE),0)</f>
        <v>0</v>
      </c>
      <c r="CY295" s="6" t="s">
        <v>572</v>
      </c>
      <c r="CZ295" s="28">
        <f>IFERROR(VLOOKUP(CY295,'Начисление очков 2023'!$AA$4:$AB$69,2,FALSE),0)</f>
        <v>0</v>
      </c>
      <c r="DA295" s="32" t="s">
        <v>572</v>
      </c>
      <c r="DB295" s="31">
        <f>IFERROR(VLOOKUP(DA295,'Начисление очков 2023'!$L$4:$M$69,2,FALSE),0)</f>
        <v>0</v>
      </c>
      <c r="DC295" s="6" t="s">
        <v>572</v>
      </c>
      <c r="DD295" s="28">
        <f>IFERROR(VLOOKUP(DC295,'Начисление очков 2023'!$L$4:$M$69,2,FALSE),0)</f>
        <v>0</v>
      </c>
      <c r="DE295" s="32" t="s">
        <v>572</v>
      </c>
      <c r="DF295" s="31">
        <f>IFERROR(VLOOKUP(DE295,'Начисление очков 2023'!$G$4:$H$69,2,FALSE),0)</f>
        <v>0</v>
      </c>
      <c r="DG295" s="6">
        <v>32</v>
      </c>
      <c r="DH295" s="28">
        <f>IFERROR(VLOOKUP(DG295,'Начисление очков 2023'!$AA$4:$AB$69,2,FALSE),0)</f>
        <v>2</v>
      </c>
      <c r="DI295" s="32">
        <v>24</v>
      </c>
      <c r="DJ295" s="31">
        <f>IFERROR(VLOOKUP(DI295,'Начисление очков 2023'!$AF$4:$AG$69,2,FALSE),0)</f>
        <v>1</v>
      </c>
      <c r="DK295" s="6" t="s">
        <v>572</v>
      </c>
      <c r="DL295" s="28">
        <f>IFERROR(VLOOKUP(DK295,'Начисление очков 2023'!$V$4:$W$69,2,FALSE),0)</f>
        <v>0</v>
      </c>
      <c r="DM295" s="32" t="s">
        <v>572</v>
      </c>
      <c r="DN295" s="31">
        <f>IFERROR(VLOOKUP(DM295,'Начисление очков 2023'!$Q$4:$R$69,2,FALSE),0)</f>
        <v>0</v>
      </c>
      <c r="DO295" s="6" t="s">
        <v>572</v>
      </c>
      <c r="DP295" s="28">
        <f>IFERROR(VLOOKUP(DO295,'Начисление очков 2023'!$AA$4:$AB$69,2,FALSE),0)</f>
        <v>0</v>
      </c>
      <c r="DQ295" s="32" t="s">
        <v>572</v>
      </c>
      <c r="DR295" s="31">
        <f>IFERROR(VLOOKUP(DQ295,'Начисление очков 2023'!$AA$4:$AB$69,2,FALSE),0)</f>
        <v>0</v>
      </c>
      <c r="DS295" s="6" t="s">
        <v>572</v>
      </c>
      <c r="DT295" s="28">
        <f>IFERROR(VLOOKUP(DS295,'Начисление очков 2023'!$AA$4:$AB$69,2,FALSE),0)</f>
        <v>0</v>
      </c>
      <c r="DU295" s="32">
        <v>32</v>
      </c>
      <c r="DV295" s="31">
        <f>IFERROR(VLOOKUP(DU295,'Начисление очков 2023'!$AF$4:$AG$69,2,FALSE),0)</f>
        <v>1</v>
      </c>
      <c r="DW295" s="6">
        <v>24</v>
      </c>
      <c r="DX295" s="28">
        <f>IFERROR(VLOOKUP(DW295,'Начисление очков 2023'!$AA$4:$AB$69,2,FALSE),0)</f>
        <v>3</v>
      </c>
      <c r="DY295" s="32" t="s">
        <v>572</v>
      </c>
      <c r="DZ295" s="31">
        <f>IFERROR(VLOOKUP(DY295,'Начисление очков 2023'!$B$4:$C$69,2,FALSE),0)</f>
        <v>0</v>
      </c>
      <c r="EA295" s="6" t="s">
        <v>572</v>
      </c>
      <c r="EB295" s="28">
        <f>IFERROR(VLOOKUP(EA295,'Начисление очков 2023'!$AA$4:$AB$69,2,FALSE),0)</f>
        <v>0</v>
      </c>
      <c r="EC295" s="32" t="s">
        <v>572</v>
      </c>
      <c r="ED295" s="31">
        <f>IFERROR(VLOOKUP(EC295,'Начисление очков 2023'!$V$4:$W$69,2,FALSE),0)</f>
        <v>0</v>
      </c>
      <c r="EE295" s="6" t="s">
        <v>572</v>
      </c>
      <c r="EF295" s="28">
        <f>IFERROR(VLOOKUP(EE295,'Начисление очков 2023'!$AA$4:$AB$69,2,FALSE),0)</f>
        <v>0</v>
      </c>
      <c r="EG295" s="32" t="s">
        <v>572</v>
      </c>
      <c r="EH295" s="31">
        <f>IFERROR(VLOOKUP(EG295,'Начисление очков 2023'!$AA$4:$AB$69,2,FALSE),0)</f>
        <v>0</v>
      </c>
      <c r="EI295" s="6" t="s">
        <v>572</v>
      </c>
      <c r="EJ295" s="28">
        <f>IFERROR(VLOOKUP(EI295,'Начисление очков 2023'!$G$4:$H$69,2,FALSE),0)</f>
        <v>0</v>
      </c>
      <c r="EK295" s="32" t="s">
        <v>572</v>
      </c>
      <c r="EL295" s="31">
        <f>IFERROR(VLOOKUP(EK295,'Начисление очков 2023'!$V$4:$W$69,2,FALSE),0)</f>
        <v>0</v>
      </c>
      <c r="EM295" s="6" t="s">
        <v>572</v>
      </c>
      <c r="EN295" s="28">
        <f>IFERROR(VLOOKUP(EM295,'Начисление очков 2023'!$B$4:$C$101,2,FALSE),0)</f>
        <v>0</v>
      </c>
      <c r="EO295" s="32" t="s">
        <v>572</v>
      </c>
      <c r="EP295" s="31">
        <f>IFERROR(VLOOKUP(EO295,'Начисление очков 2023'!$AA$4:$AB$69,2,FALSE),0)</f>
        <v>0</v>
      </c>
      <c r="EQ295" s="6" t="s">
        <v>572</v>
      </c>
      <c r="ER295" s="28">
        <f>IFERROR(VLOOKUP(EQ295,'Начисление очков 2023'!$AF$4:$AG$69,2,FALSE),0)</f>
        <v>0</v>
      </c>
      <c r="ES295" s="32" t="s">
        <v>572</v>
      </c>
      <c r="ET295" s="31">
        <f>IFERROR(VLOOKUP(ES295,'Начисление очков 2023'!$B$4:$C$101,2,FALSE),0)</f>
        <v>0</v>
      </c>
      <c r="EU295" s="6" t="s">
        <v>572</v>
      </c>
      <c r="EV295" s="28">
        <f>IFERROR(VLOOKUP(EU295,'Начисление очков 2023'!$G$4:$H$69,2,FALSE),0)</f>
        <v>0</v>
      </c>
      <c r="EW295" s="32" t="s">
        <v>572</v>
      </c>
      <c r="EX295" s="31">
        <f>IFERROR(VLOOKUP(EW295,'Начисление очков 2023'!$AA$4:$AB$69,2,FALSE),0)</f>
        <v>0</v>
      </c>
      <c r="EY295" s="6" t="s">
        <v>572</v>
      </c>
      <c r="EZ295" s="28">
        <f>IFERROR(VLOOKUP(EY295,'Начисление очков 2023'!$AA$4:$AB$69,2,FALSE),0)</f>
        <v>0</v>
      </c>
      <c r="FA295" s="32" t="s">
        <v>572</v>
      </c>
      <c r="FB295" s="31">
        <f>IFERROR(VLOOKUP(FA295,'Начисление очков 2023'!$L$4:$M$69,2,FALSE),0)</f>
        <v>0</v>
      </c>
      <c r="FC295" s="6" t="s">
        <v>572</v>
      </c>
      <c r="FD295" s="28">
        <f>IFERROR(VLOOKUP(FC295,'Начисление очков 2023'!$AF$4:$AG$69,2,FALSE),0)</f>
        <v>0</v>
      </c>
      <c r="FE295" s="32" t="s">
        <v>572</v>
      </c>
      <c r="FF295" s="31">
        <f>IFERROR(VLOOKUP(FE295,'Начисление очков 2023'!$AA$4:$AB$69,2,FALSE),0)</f>
        <v>0</v>
      </c>
      <c r="FG295" s="6" t="s">
        <v>572</v>
      </c>
      <c r="FH295" s="28">
        <f>IFERROR(VLOOKUP(FG295,'Начисление очков 2023'!$G$4:$H$69,2,FALSE),0)</f>
        <v>0</v>
      </c>
      <c r="FI295" s="32" t="s">
        <v>572</v>
      </c>
      <c r="FJ295" s="31">
        <f>IFERROR(VLOOKUP(FI295,'Начисление очков 2023'!$AA$4:$AB$69,2,FALSE),0)</f>
        <v>0</v>
      </c>
      <c r="FK295" s="6">
        <v>32</v>
      </c>
      <c r="FL295" s="28">
        <f>IFERROR(VLOOKUP(FK295,'Начисление очков 2023'!$AA$4:$AB$69,2,FALSE),0)</f>
        <v>2</v>
      </c>
      <c r="FM295" s="32" t="s">
        <v>572</v>
      </c>
      <c r="FN295" s="31">
        <f>IFERROR(VLOOKUP(FM295,'Начисление очков 2023'!$AA$4:$AB$69,2,FALSE),0)</f>
        <v>0</v>
      </c>
      <c r="FO295" s="6" t="s">
        <v>572</v>
      </c>
      <c r="FP295" s="28">
        <f>IFERROR(VLOOKUP(FO295,'Начисление очков 2023'!$AF$4:$AG$69,2,FALSE),0)</f>
        <v>0</v>
      </c>
      <c r="FQ295" s="109">
        <v>286</v>
      </c>
      <c r="FR295" s="110" t="s">
        <v>563</v>
      </c>
      <c r="FS295" s="110"/>
      <c r="FT295" s="109">
        <v>3</v>
      </c>
      <c r="FU295" s="111"/>
      <c r="FV295" s="108">
        <v>9</v>
      </c>
      <c r="FW295" s="106">
        <v>0</v>
      </c>
      <c r="FX295" s="107" t="s">
        <v>563</v>
      </c>
      <c r="FY295" s="108">
        <v>9</v>
      </c>
      <c r="FZ295" s="127" t="s">
        <v>572</v>
      </c>
      <c r="GA295" s="121">
        <f>IFERROR(VLOOKUP(FZ295,'Начисление очков 2023'!$AA$4:$AB$69,2,FALSE),0)</f>
        <v>0</v>
      </c>
    </row>
    <row r="296" spans="1:183" ht="15.95" customHeight="1" x14ac:dyDescent="0.25">
      <c r="A296" s="1"/>
      <c r="B296" s="6" t="str">
        <f>IFERROR(INDEX('Ласт турнир'!$A$1:$A$96,MATCH($D296,'Ласт турнир'!$B$1:$B$96,0)),"")</f>
        <v/>
      </c>
      <c r="C296" s="1"/>
      <c r="D296" s="39" t="s">
        <v>668</v>
      </c>
      <c r="E296" s="40">
        <f>E295+1</f>
        <v>287</v>
      </c>
      <c r="F296" s="59" t="str">
        <f>IF(FQ296=0," ",IF(FQ296-E296=0," ",FQ296-E296))</f>
        <v xml:space="preserve"> </v>
      </c>
      <c r="G296" s="44"/>
      <c r="H296" s="54">
        <v>3</v>
      </c>
      <c r="I296" s="134"/>
      <c r="J296" s="139">
        <f>AB296+AP296+BB296+BN296+BR296+SUMPRODUCT(LARGE((T296,V296,X296,Z296,AD296,AF296,AH296,AJ296,AL296,AN296,AR296,AT296,AV296,AX296,AZ296,BD296,BF296,BH296,BJ296,BL296,BP296,BT296,BV296,BX296,BZ296,CB296,CD296,CF296,CH296,CJ296,CL296,CN296,CP296,CR296,CT296,CV296,CX296,CZ296,DB296,DD296,DF296,DH296,DJ296,DL296,DN296,DP296,DR296,DT296,DV296,DX296,DZ296,EB296,ED296,EF296,EH296,EJ296,EL296,EN296,EP296,ER296,ET296,EV296,EX296,EZ296,FB296,FD296,FF296,FH296,FJ296,FL296,FN296,FP296),{1,2,3,4,5,6,7,8}))</f>
        <v>8</v>
      </c>
      <c r="K296" s="135">
        <f>J296-FV296</f>
        <v>0</v>
      </c>
      <c r="L296" s="140" t="str">
        <f>IF(SUMIF(S296:FP296,"&lt;0")&lt;&gt;0,SUMIF(S296:FP296,"&lt;0")*(-1)," ")</f>
        <v xml:space="preserve"> </v>
      </c>
      <c r="M296" s="141">
        <f>T296+V296+X296+Z296+AB296+AD296+AF296+AH296+AJ296+AL296+AN296+AP296+AR296+AT296+AV296+AX296+AZ296+BB296+BD296+BF296+BH296+BJ296+BL296+BN296+BP296+BR296+BT296+BV296+BX296+BZ296+CB296+CD296+CF296+CH296+CJ296+CL296+CN296+CP296+CR296+CT296+CV296+CX296+CZ296+DB296+DD296+DF296+DH296+DJ296+DL296+DN296+DP296+DR296+DT296+DV296+DX296+DZ296+EB296+ED296+EF296+EH296+EJ296+EL296+EN296+EP296+ER296+ET296+EV296+EX296+EZ296+FB296+FD296+FF296+FH296+FJ296+FL296+FN296+FP296</f>
        <v>8</v>
      </c>
      <c r="N296" s="135">
        <f>M296-FY296</f>
        <v>0</v>
      </c>
      <c r="O296" s="136">
        <f>ROUNDUP(COUNTIF(S296:FP296,"&gt; 0")/2,0)</f>
        <v>1</v>
      </c>
      <c r="P296" s="142">
        <f>IF(O296=0,"-",IF(O296-R296&gt;8,J296/(8+R296),J296/O296))</f>
        <v>8</v>
      </c>
      <c r="Q296" s="145">
        <f>IF(OR(M296=0,O296=0),"-",M296/O296)</f>
        <v>8</v>
      </c>
      <c r="R296" s="150">
        <f>+IF(AA296="",0,1)+IF(AO296="",0,1)++IF(BA296="",0,1)+IF(BM296="",0,1)+IF(BQ296="",0,1)</f>
        <v>0</v>
      </c>
      <c r="S296" s="6" t="s">
        <v>572</v>
      </c>
      <c r="T296" s="28">
        <f>IFERROR(VLOOKUP(S296,'Начисление очков 2024'!$AA$4:$AB$69,2,FALSE),0)</f>
        <v>0</v>
      </c>
      <c r="U296" s="32" t="s">
        <v>572</v>
      </c>
      <c r="V296" s="31">
        <f>IFERROR(VLOOKUP(U296,'Начисление очков 2024'!$AA$4:$AB$69,2,FALSE),0)</f>
        <v>0</v>
      </c>
      <c r="W296" s="6" t="s">
        <v>572</v>
      </c>
      <c r="X296" s="28">
        <f>IFERROR(VLOOKUP(W296,'Начисление очков 2024'!$L$4:$M$69,2,FALSE),0)</f>
        <v>0</v>
      </c>
      <c r="Y296" s="32" t="s">
        <v>572</v>
      </c>
      <c r="Z296" s="31">
        <f>IFERROR(VLOOKUP(Y296,'Начисление очков 2024'!$AA$4:$AB$69,2,FALSE),0)</f>
        <v>0</v>
      </c>
      <c r="AA296" s="6" t="s">
        <v>572</v>
      </c>
      <c r="AB296" s="28">
        <f>ROUND(IFERROR(VLOOKUP(AA296,'Начисление очков 2024'!$L$4:$M$69,2,FALSE),0)/4,0)</f>
        <v>0</v>
      </c>
      <c r="AC296" s="32" t="s">
        <v>572</v>
      </c>
      <c r="AD296" s="31">
        <f>IFERROR(VLOOKUP(AC296,'Начисление очков 2024'!$AA$4:$AB$69,2,FALSE),0)</f>
        <v>0</v>
      </c>
      <c r="AE296" s="6" t="s">
        <v>572</v>
      </c>
      <c r="AF296" s="28">
        <f>IFERROR(VLOOKUP(AE296,'Начисление очков 2024'!$AA$4:$AB$69,2,FALSE),0)</f>
        <v>0</v>
      </c>
      <c r="AG296" s="32" t="s">
        <v>572</v>
      </c>
      <c r="AH296" s="31">
        <f>IFERROR(VLOOKUP(AG296,'Начисление очков 2024'!$Q$4:$R$69,2,FALSE),0)</f>
        <v>0</v>
      </c>
      <c r="AI296" s="6" t="s">
        <v>572</v>
      </c>
      <c r="AJ296" s="28">
        <f>IFERROR(VLOOKUP(AI296,'Начисление очков 2024'!$AA$4:$AB$69,2,FALSE),0)</f>
        <v>0</v>
      </c>
      <c r="AK296" s="32" t="s">
        <v>572</v>
      </c>
      <c r="AL296" s="31">
        <f>IFERROR(VLOOKUP(AK296,'Начисление очков 2024'!$AA$4:$AB$69,2,FALSE),0)</f>
        <v>0</v>
      </c>
      <c r="AM296" s="6" t="s">
        <v>572</v>
      </c>
      <c r="AN296" s="28">
        <f>IFERROR(VLOOKUP(AM296,'Начисление очков 2023'!$AF$4:$AG$69,2,FALSE),0)</f>
        <v>0</v>
      </c>
      <c r="AO296" s="32" t="s">
        <v>572</v>
      </c>
      <c r="AP296" s="31">
        <f>ROUND(IFERROR(VLOOKUP(AO296,'Начисление очков 2024'!$G$4:$H$69,2,FALSE),0)/4,0)</f>
        <v>0</v>
      </c>
      <c r="AQ296" s="6" t="s">
        <v>572</v>
      </c>
      <c r="AR296" s="28">
        <f>IFERROR(VLOOKUP(AQ296,'Начисление очков 2024'!$AA$4:$AB$69,2,FALSE),0)</f>
        <v>0</v>
      </c>
      <c r="AS296" s="32" t="s">
        <v>572</v>
      </c>
      <c r="AT296" s="31">
        <f>IFERROR(VLOOKUP(AS296,'Начисление очков 2024'!$G$4:$H$69,2,FALSE),0)</f>
        <v>0</v>
      </c>
      <c r="AU296" s="6" t="s">
        <v>572</v>
      </c>
      <c r="AV296" s="28">
        <f>IFERROR(VLOOKUP(AU296,'Начисление очков 2023'!$V$4:$W$69,2,FALSE),0)</f>
        <v>0</v>
      </c>
      <c r="AW296" s="32" t="s">
        <v>572</v>
      </c>
      <c r="AX296" s="31">
        <f>IFERROR(VLOOKUP(AW296,'Начисление очков 2024'!$Q$4:$R$69,2,FALSE),0)</f>
        <v>0</v>
      </c>
      <c r="AY296" s="6" t="s">
        <v>572</v>
      </c>
      <c r="AZ296" s="28">
        <f>IFERROR(VLOOKUP(AY296,'Начисление очков 2024'!$AA$4:$AB$69,2,FALSE),0)</f>
        <v>0</v>
      </c>
      <c r="BA296" s="32" t="s">
        <v>572</v>
      </c>
      <c r="BB296" s="31">
        <f>ROUND(IFERROR(VLOOKUP(BA296,'Начисление очков 2024'!$G$4:$H$69,2,FALSE),0)/4,0)</f>
        <v>0</v>
      </c>
      <c r="BC296" s="6" t="s">
        <v>572</v>
      </c>
      <c r="BD296" s="28">
        <f>IFERROR(VLOOKUP(BC296,'Начисление очков 2023'!$AA$4:$AB$69,2,FALSE),0)</f>
        <v>0</v>
      </c>
      <c r="BE296" s="32" t="s">
        <v>572</v>
      </c>
      <c r="BF296" s="31">
        <f>IFERROR(VLOOKUP(BE296,'Начисление очков 2024'!$G$4:$H$69,2,FALSE),0)</f>
        <v>0</v>
      </c>
      <c r="BG296" s="6" t="s">
        <v>572</v>
      </c>
      <c r="BH296" s="28">
        <f>IFERROR(VLOOKUP(BG296,'Начисление очков 2024'!$Q$4:$R$69,2,FALSE),0)</f>
        <v>0</v>
      </c>
      <c r="BI296" s="32" t="s">
        <v>572</v>
      </c>
      <c r="BJ296" s="31">
        <f>IFERROR(VLOOKUP(BI296,'Начисление очков 2024'!$AA$4:$AB$69,2,FALSE),0)</f>
        <v>0</v>
      </c>
      <c r="BK296" s="6" t="s">
        <v>572</v>
      </c>
      <c r="BL296" s="28">
        <f>IFERROR(VLOOKUP(BK296,'Начисление очков 2023'!$V$4:$W$69,2,FALSE),0)</f>
        <v>0</v>
      </c>
      <c r="BM296" s="32" t="s">
        <v>572</v>
      </c>
      <c r="BN296" s="31">
        <f>ROUND(IFERROR(VLOOKUP(BM296,'Начисление очков 2023'!$L$4:$M$69,2,FALSE),0)/4,0)</f>
        <v>0</v>
      </c>
      <c r="BO296" s="6" t="s">
        <v>572</v>
      </c>
      <c r="BP296" s="28">
        <f>IFERROR(VLOOKUP(BO296,'Начисление очков 2023'!$AA$4:$AB$69,2,FALSE),0)</f>
        <v>0</v>
      </c>
      <c r="BQ296" s="32" t="s">
        <v>572</v>
      </c>
      <c r="BR296" s="31">
        <f>ROUND(IFERROR(VLOOKUP(BQ296,'Начисление очков 2023'!$L$4:$M$69,2,FALSE),0)/4,0)</f>
        <v>0</v>
      </c>
      <c r="BS296" s="6" t="s">
        <v>572</v>
      </c>
      <c r="BT296" s="28">
        <f>IFERROR(VLOOKUP(BS296,'Начисление очков 2023'!$AA$4:$AB$69,2,FALSE),0)</f>
        <v>0</v>
      </c>
      <c r="BU296" s="32" t="s">
        <v>572</v>
      </c>
      <c r="BV296" s="31">
        <f>IFERROR(VLOOKUP(BU296,'Начисление очков 2023'!$L$4:$M$69,2,FALSE),0)</f>
        <v>0</v>
      </c>
      <c r="BW296" s="6" t="s">
        <v>572</v>
      </c>
      <c r="BX296" s="28">
        <f>IFERROR(VLOOKUP(BW296,'Начисление очков 2023'!$AA$4:$AB$69,2,FALSE),0)</f>
        <v>0</v>
      </c>
      <c r="BY296" s="32" t="s">
        <v>572</v>
      </c>
      <c r="BZ296" s="31">
        <f>IFERROR(VLOOKUP(BY296,'Начисление очков 2023'!$AF$4:$AG$69,2,FALSE),0)</f>
        <v>0</v>
      </c>
      <c r="CA296" s="6" t="s">
        <v>572</v>
      </c>
      <c r="CB296" s="28">
        <f>IFERROR(VLOOKUP(CA296,'Начисление очков 2023'!$V$4:$W$69,2,FALSE),0)</f>
        <v>0</v>
      </c>
      <c r="CC296" s="32" t="s">
        <v>572</v>
      </c>
      <c r="CD296" s="31">
        <f>IFERROR(VLOOKUP(CC296,'Начисление очков 2023'!$AA$4:$AB$69,2,FALSE),0)</f>
        <v>0</v>
      </c>
      <c r="CE296" s="47"/>
      <c r="CF296" s="46"/>
      <c r="CG296" s="32" t="s">
        <v>572</v>
      </c>
      <c r="CH296" s="31">
        <f>IFERROR(VLOOKUP(CG296,'Начисление очков 2023'!$AA$4:$AB$69,2,FALSE),0)</f>
        <v>0</v>
      </c>
      <c r="CI296" s="6" t="s">
        <v>572</v>
      </c>
      <c r="CJ296" s="28">
        <f>IFERROR(VLOOKUP(CI296,'Начисление очков 2023_1'!$B$4:$C$117,2,FALSE),0)</f>
        <v>0</v>
      </c>
      <c r="CK296" s="32" t="s">
        <v>572</v>
      </c>
      <c r="CL296" s="31">
        <f>IFERROR(VLOOKUP(CK296,'Начисление очков 2023'!$V$4:$W$69,2,FALSE),0)</f>
        <v>0</v>
      </c>
      <c r="CM296" s="6" t="s">
        <v>572</v>
      </c>
      <c r="CN296" s="28">
        <f>IFERROR(VLOOKUP(CM296,'Начисление очков 2023'!$AF$4:$AG$69,2,FALSE),0)</f>
        <v>0</v>
      </c>
      <c r="CO296" s="32" t="s">
        <v>572</v>
      </c>
      <c r="CP296" s="31">
        <f>IFERROR(VLOOKUP(CO296,'Начисление очков 2023'!$G$4:$H$69,2,FALSE),0)</f>
        <v>0</v>
      </c>
      <c r="CQ296" s="6" t="s">
        <v>572</v>
      </c>
      <c r="CR296" s="28">
        <f>IFERROR(VLOOKUP(CQ296,'Начисление очков 2023'!$AA$4:$AB$69,2,FALSE),0)</f>
        <v>0</v>
      </c>
      <c r="CS296" s="32" t="s">
        <v>572</v>
      </c>
      <c r="CT296" s="31">
        <f>IFERROR(VLOOKUP(CS296,'Начисление очков 2023'!$Q$4:$R$69,2,FALSE),0)</f>
        <v>0</v>
      </c>
      <c r="CU296" s="6" t="s">
        <v>572</v>
      </c>
      <c r="CV296" s="28">
        <f>IFERROR(VLOOKUP(CU296,'Начисление очков 2023'!$AF$4:$AG$69,2,FALSE),0)</f>
        <v>0</v>
      </c>
      <c r="CW296" s="32" t="s">
        <v>572</v>
      </c>
      <c r="CX296" s="31">
        <f>IFERROR(VLOOKUP(CW296,'Начисление очков 2023'!$AA$4:$AB$69,2,FALSE),0)</f>
        <v>0</v>
      </c>
      <c r="CY296" s="6" t="s">
        <v>572</v>
      </c>
      <c r="CZ296" s="28">
        <f>IFERROR(VLOOKUP(CY296,'Начисление очков 2023'!$AA$4:$AB$69,2,FALSE),0)</f>
        <v>0</v>
      </c>
      <c r="DA296" s="32" t="s">
        <v>572</v>
      </c>
      <c r="DB296" s="31">
        <f>IFERROR(VLOOKUP(DA296,'Начисление очков 2023'!$L$4:$M$69,2,FALSE),0)</f>
        <v>0</v>
      </c>
      <c r="DC296" s="6" t="s">
        <v>572</v>
      </c>
      <c r="DD296" s="28">
        <f>IFERROR(VLOOKUP(DC296,'Начисление очков 2023'!$L$4:$M$69,2,FALSE),0)</f>
        <v>0</v>
      </c>
      <c r="DE296" s="32" t="s">
        <v>572</v>
      </c>
      <c r="DF296" s="31">
        <f>IFERROR(VLOOKUP(DE296,'Начисление очков 2023'!$G$4:$H$69,2,FALSE),0)</f>
        <v>0</v>
      </c>
      <c r="DG296" s="6" t="s">
        <v>572</v>
      </c>
      <c r="DH296" s="28">
        <f>IFERROR(VLOOKUP(DG296,'Начисление очков 2023'!$AA$4:$AB$69,2,FALSE),0)</f>
        <v>0</v>
      </c>
      <c r="DI296" s="32" t="s">
        <v>572</v>
      </c>
      <c r="DJ296" s="31">
        <f>IFERROR(VLOOKUP(DI296,'Начисление очков 2023'!$AF$4:$AG$69,2,FALSE),0)</f>
        <v>0</v>
      </c>
      <c r="DK296" s="6" t="s">
        <v>572</v>
      </c>
      <c r="DL296" s="28">
        <f>IFERROR(VLOOKUP(DK296,'Начисление очков 2023'!$V$4:$W$69,2,FALSE),0)</f>
        <v>0</v>
      </c>
      <c r="DM296" s="32" t="s">
        <v>572</v>
      </c>
      <c r="DN296" s="31">
        <f>IFERROR(VLOOKUP(DM296,'Начисление очков 2023'!$Q$4:$R$69,2,FALSE),0)</f>
        <v>0</v>
      </c>
      <c r="DO296" s="6" t="s">
        <v>572</v>
      </c>
      <c r="DP296" s="28">
        <f>IFERROR(VLOOKUP(DO296,'Начисление очков 2023'!$AA$4:$AB$69,2,FALSE),0)</f>
        <v>0</v>
      </c>
      <c r="DQ296" s="32" t="s">
        <v>572</v>
      </c>
      <c r="DR296" s="31">
        <f>IFERROR(VLOOKUP(DQ296,'Начисление очков 2023'!$AA$4:$AB$69,2,FALSE),0)</f>
        <v>0</v>
      </c>
      <c r="DS296" s="6" t="s">
        <v>572</v>
      </c>
      <c r="DT296" s="28">
        <f>IFERROR(VLOOKUP(DS296,'Начисление очков 2023'!$AA$4:$AB$69,2,FALSE),0)</f>
        <v>0</v>
      </c>
      <c r="DU296" s="32">
        <v>6</v>
      </c>
      <c r="DV296" s="31">
        <f>IFERROR(VLOOKUP(DU296,'Начисление очков 2023'!$AF$4:$AG$69,2,FALSE),0)</f>
        <v>8</v>
      </c>
      <c r="DW296" s="6" t="s">
        <v>572</v>
      </c>
      <c r="DX296" s="28">
        <f>IFERROR(VLOOKUP(DW296,'Начисление очков 2023'!$AA$4:$AB$69,2,FALSE),0)</f>
        <v>0</v>
      </c>
      <c r="DY296" s="32" t="s">
        <v>572</v>
      </c>
      <c r="DZ296" s="31">
        <f>IFERROR(VLOOKUP(DY296,'Начисление очков 2023'!$B$4:$C$69,2,FALSE),0)</f>
        <v>0</v>
      </c>
      <c r="EA296" s="6" t="s">
        <v>572</v>
      </c>
      <c r="EB296" s="28">
        <f>IFERROR(VLOOKUP(EA296,'Начисление очков 2023'!$AA$4:$AB$69,2,FALSE),0)</f>
        <v>0</v>
      </c>
      <c r="EC296" s="32" t="s">
        <v>572</v>
      </c>
      <c r="ED296" s="31">
        <f>IFERROR(VLOOKUP(EC296,'Начисление очков 2023'!$V$4:$W$69,2,FALSE),0)</f>
        <v>0</v>
      </c>
      <c r="EE296" s="6" t="s">
        <v>572</v>
      </c>
      <c r="EF296" s="28">
        <f>IFERROR(VLOOKUP(EE296,'Начисление очков 2023'!$AA$4:$AB$69,2,FALSE),0)</f>
        <v>0</v>
      </c>
      <c r="EG296" s="32" t="s">
        <v>572</v>
      </c>
      <c r="EH296" s="31">
        <f>IFERROR(VLOOKUP(EG296,'Начисление очков 2023'!$AA$4:$AB$69,2,FALSE),0)</f>
        <v>0</v>
      </c>
      <c r="EI296" s="6" t="s">
        <v>572</v>
      </c>
      <c r="EJ296" s="28">
        <f>IFERROR(VLOOKUP(EI296,'Начисление очков 2023'!$G$4:$H$69,2,FALSE),0)</f>
        <v>0</v>
      </c>
      <c r="EK296" s="32" t="s">
        <v>572</v>
      </c>
      <c r="EL296" s="31">
        <f>IFERROR(VLOOKUP(EK296,'Начисление очков 2023'!$V$4:$W$69,2,FALSE),0)</f>
        <v>0</v>
      </c>
      <c r="EM296" s="6" t="s">
        <v>572</v>
      </c>
      <c r="EN296" s="28">
        <f>IFERROR(VLOOKUP(EM296,'Начисление очков 2023'!$B$4:$C$101,2,FALSE),0)</f>
        <v>0</v>
      </c>
      <c r="EO296" s="32" t="s">
        <v>572</v>
      </c>
      <c r="EP296" s="31">
        <f>IFERROR(VLOOKUP(EO296,'Начисление очков 2023'!$AA$4:$AB$69,2,FALSE),0)</f>
        <v>0</v>
      </c>
      <c r="EQ296" s="6" t="s">
        <v>572</v>
      </c>
      <c r="ER296" s="28">
        <f>IFERROR(VLOOKUP(EQ296,'Начисление очков 2023'!$AF$4:$AG$69,2,FALSE),0)</f>
        <v>0</v>
      </c>
      <c r="ES296" s="32" t="s">
        <v>572</v>
      </c>
      <c r="ET296" s="31">
        <f>IFERROR(VLOOKUP(ES296,'Начисление очков 2023'!$B$4:$C$101,2,FALSE),0)</f>
        <v>0</v>
      </c>
      <c r="EU296" s="6" t="s">
        <v>572</v>
      </c>
      <c r="EV296" s="28">
        <f>IFERROR(VLOOKUP(EU296,'Начисление очков 2023'!$G$4:$H$69,2,FALSE),0)</f>
        <v>0</v>
      </c>
      <c r="EW296" s="32" t="s">
        <v>572</v>
      </c>
      <c r="EX296" s="31">
        <f>IFERROR(VLOOKUP(EW296,'Начисление очков 2023'!$AA$4:$AB$69,2,FALSE),0)</f>
        <v>0</v>
      </c>
      <c r="EY296" s="6"/>
      <c r="EZ296" s="28">
        <f>IFERROR(VLOOKUP(EY296,'Начисление очков 2023'!$AA$4:$AB$69,2,FALSE),0)</f>
        <v>0</v>
      </c>
      <c r="FA296" s="32" t="s">
        <v>572</v>
      </c>
      <c r="FB296" s="31">
        <f>IFERROR(VLOOKUP(FA296,'Начисление очков 2023'!$L$4:$M$69,2,FALSE),0)</f>
        <v>0</v>
      </c>
      <c r="FC296" s="6" t="s">
        <v>572</v>
      </c>
      <c r="FD296" s="28">
        <f>IFERROR(VLOOKUP(FC296,'Начисление очков 2023'!$AF$4:$AG$69,2,FALSE),0)</f>
        <v>0</v>
      </c>
      <c r="FE296" s="32" t="s">
        <v>572</v>
      </c>
      <c r="FF296" s="31">
        <f>IFERROR(VLOOKUP(FE296,'Начисление очков 2023'!$AA$4:$AB$69,2,FALSE),0)</f>
        <v>0</v>
      </c>
      <c r="FG296" s="6" t="s">
        <v>572</v>
      </c>
      <c r="FH296" s="28">
        <f>IFERROR(VLOOKUP(FG296,'Начисление очков 2023'!$G$4:$H$69,2,FALSE),0)</f>
        <v>0</v>
      </c>
      <c r="FI296" s="32" t="s">
        <v>572</v>
      </c>
      <c r="FJ296" s="31">
        <f>IFERROR(VLOOKUP(FI296,'Начисление очков 2023'!$AA$4:$AB$69,2,FALSE),0)</f>
        <v>0</v>
      </c>
      <c r="FK296" s="6" t="s">
        <v>572</v>
      </c>
      <c r="FL296" s="28">
        <f>IFERROR(VLOOKUP(FK296,'Начисление очков 2023'!$AA$4:$AB$69,2,FALSE),0)</f>
        <v>0</v>
      </c>
      <c r="FM296" s="32" t="s">
        <v>572</v>
      </c>
      <c r="FN296" s="31">
        <f>IFERROR(VLOOKUP(FM296,'Начисление очков 2023'!$AA$4:$AB$69,2,FALSE),0)</f>
        <v>0</v>
      </c>
      <c r="FO296" s="6" t="s">
        <v>572</v>
      </c>
      <c r="FP296" s="28">
        <f>IFERROR(VLOOKUP(FO296,'Начисление очков 2023'!$AF$4:$AG$69,2,FALSE),0)</f>
        <v>0</v>
      </c>
      <c r="FQ296" s="109">
        <v>287</v>
      </c>
      <c r="FR296" s="110" t="s">
        <v>563</v>
      </c>
      <c r="FS296" s="110"/>
      <c r="FT296" s="109">
        <v>3</v>
      </c>
      <c r="FU296" s="111"/>
      <c r="FV296" s="108">
        <v>8</v>
      </c>
      <c r="FW296" s="106">
        <v>0</v>
      </c>
      <c r="FX296" s="107" t="s">
        <v>563</v>
      </c>
      <c r="FY296" s="108">
        <v>8</v>
      </c>
      <c r="FZ296" s="127" t="s">
        <v>572</v>
      </c>
      <c r="GA296" s="121">
        <f>IFERROR(VLOOKUP(FZ296,'Начисление очков 2023'!$AA$4:$AB$69,2,FALSE),0)</f>
        <v>0</v>
      </c>
    </row>
    <row r="297" spans="1:183" ht="15.95" customHeight="1" x14ac:dyDescent="0.25">
      <c r="A297" s="1"/>
      <c r="B297" s="6" t="str">
        <f>IFERROR(INDEX('Ласт турнир'!$A$1:$A$96,MATCH($D297,'Ласт турнир'!$B$1:$B$96,0)),"")</f>
        <v/>
      </c>
      <c r="C297" s="1"/>
      <c r="D297" s="39" t="s">
        <v>733</v>
      </c>
      <c r="E297" s="40">
        <f>E296+1</f>
        <v>288</v>
      </c>
      <c r="F297" s="59" t="str">
        <f>IF(FQ297=0," ",IF(FQ297-E297=0," ",FQ297-E297))</f>
        <v xml:space="preserve"> </v>
      </c>
      <c r="G297" s="44"/>
      <c r="H297" s="54">
        <v>3</v>
      </c>
      <c r="I297" s="134"/>
      <c r="J297" s="139">
        <f>AB297+AP297+BB297+BN297+BR297+SUMPRODUCT(LARGE((T297,V297,X297,Z297,AD297,AF297,AH297,AJ297,AL297,AN297,AR297,AT297,AV297,AX297,AZ297,BD297,BF297,BH297,BJ297,BL297,BP297,BT297,BV297,BX297,BZ297,CB297,CD297,CF297,CH297,CJ297,CL297,CN297,CP297,CR297,CT297,CV297,CX297,CZ297,DB297,DD297,DF297,DH297,DJ297,DL297,DN297,DP297,DR297,DT297,DV297,DX297,DZ297,EB297,ED297,EF297,EH297,EJ297,EL297,EN297,EP297,ER297,ET297,EV297,EX297,EZ297,FB297,FD297,FF297,FH297,FJ297,FL297,FN297,FP297),{1,2,3,4,5,6,7,8}))</f>
        <v>8</v>
      </c>
      <c r="K297" s="135">
        <f>J297-FV297</f>
        <v>0</v>
      </c>
      <c r="L297" s="140" t="str">
        <f>IF(SUMIF(S297:FP297,"&lt;0")&lt;&gt;0,SUMIF(S297:FP297,"&lt;0")*(-1)," ")</f>
        <v xml:space="preserve"> </v>
      </c>
      <c r="M297" s="141">
        <f>T297+V297+X297+Z297+AB297+AD297+AF297+AH297+AJ297+AL297+AN297+AP297+AR297+AT297+AV297+AX297+AZ297+BB297+BD297+BF297+BH297+BJ297+BL297+BN297+BP297+BR297+BT297+BV297+BX297+BZ297+CB297+CD297+CF297+CH297+CJ297+CL297+CN297+CP297+CR297+CT297+CV297+CX297+CZ297+DB297+DD297+DF297+DH297+DJ297+DL297+DN297+DP297+DR297+DT297+DV297+DX297+DZ297+EB297+ED297+EF297+EH297+EJ297+EL297+EN297+EP297+ER297+ET297+EV297+EX297+EZ297+FB297+FD297+FF297+FH297+FJ297+FL297+FN297+FP297</f>
        <v>8</v>
      </c>
      <c r="N297" s="135">
        <f>M297-FY297</f>
        <v>0</v>
      </c>
      <c r="O297" s="136">
        <f>ROUNDUP(COUNTIF(S297:FP297,"&gt; 0")/2,0)</f>
        <v>1</v>
      </c>
      <c r="P297" s="142">
        <f>IF(O297=0,"-",IF(O297-R297&gt;8,J297/(8+R297),J297/O297))</f>
        <v>8</v>
      </c>
      <c r="Q297" s="145">
        <f>IF(OR(M297=0,O297=0),"-",M297/O297)</f>
        <v>8</v>
      </c>
      <c r="R297" s="150">
        <f>+IF(AA297="",0,1)+IF(AO297="",0,1)++IF(BA297="",0,1)+IF(BM297="",0,1)+IF(BQ297="",0,1)</f>
        <v>0</v>
      </c>
      <c r="S297" s="6" t="s">
        <v>572</v>
      </c>
      <c r="T297" s="28">
        <f>IFERROR(VLOOKUP(S297,'Начисление очков 2024'!$AA$4:$AB$69,2,FALSE),0)</f>
        <v>0</v>
      </c>
      <c r="U297" s="32" t="s">
        <v>572</v>
      </c>
      <c r="V297" s="31">
        <f>IFERROR(VLOOKUP(U297,'Начисление очков 2024'!$AA$4:$AB$69,2,FALSE),0)</f>
        <v>0</v>
      </c>
      <c r="W297" s="6" t="s">
        <v>572</v>
      </c>
      <c r="X297" s="28">
        <f>IFERROR(VLOOKUP(W297,'Начисление очков 2024'!$L$4:$M$69,2,FALSE),0)</f>
        <v>0</v>
      </c>
      <c r="Y297" s="32" t="s">
        <v>572</v>
      </c>
      <c r="Z297" s="31">
        <f>IFERROR(VLOOKUP(Y297,'Начисление очков 2024'!$AA$4:$AB$69,2,FALSE),0)</f>
        <v>0</v>
      </c>
      <c r="AA297" s="6" t="s">
        <v>572</v>
      </c>
      <c r="AB297" s="28">
        <f>ROUND(IFERROR(VLOOKUP(AA297,'Начисление очков 2024'!$L$4:$M$69,2,FALSE),0)/4,0)</f>
        <v>0</v>
      </c>
      <c r="AC297" s="32" t="s">
        <v>572</v>
      </c>
      <c r="AD297" s="31">
        <f>IFERROR(VLOOKUP(AC297,'Начисление очков 2024'!$AA$4:$AB$69,2,FALSE),0)</f>
        <v>0</v>
      </c>
      <c r="AE297" s="6" t="s">
        <v>572</v>
      </c>
      <c r="AF297" s="28">
        <f>IFERROR(VLOOKUP(AE297,'Начисление очков 2024'!$AA$4:$AB$69,2,FALSE),0)</f>
        <v>0</v>
      </c>
      <c r="AG297" s="32" t="s">
        <v>572</v>
      </c>
      <c r="AH297" s="31">
        <f>IFERROR(VLOOKUP(AG297,'Начисление очков 2024'!$Q$4:$R$69,2,FALSE),0)</f>
        <v>0</v>
      </c>
      <c r="AI297" s="6" t="s">
        <v>572</v>
      </c>
      <c r="AJ297" s="28">
        <f>IFERROR(VLOOKUP(AI297,'Начисление очков 2024'!$AA$4:$AB$69,2,FALSE),0)</f>
        <v>0</v>
      </c>
      <c r="AK297" s="32" t="s">
        <v>572</v>
      </c>
      <c r="AL297" s="31">
        <f>IFERROR(VLOOKUP(AK297,'Начисление очков 2024'!$AA$4:$AB$69,2,FALSE),0)</f>
        <v>0</v>
      </c>
      <c r="AM297" s="6" t="s">
        <v>572</v>
      </c>
      <c r="AN297" s="28">
        <f>IFERROR(VLOOKUP(AM297,'Начисление очков 2023'!$AF$4:$AG$69,2,FALSE),0)</f>
        <v>0</v>
      </c>
      <c r="AO297" s="32" t="s">
        <v>572</v>
      </c>
      <c r="AP297" s="31">
        <f>ROUND(IFERROR(VLOOKUP(AO297,'Начисление очков 2024'!$G$4:$H$69,2,FALSE),0)/4,0)</f>
        <v>0</v>
      </c>
      <c r="AQ297" s="6" t="s">
        <v>572</v>
      </c>
      <c r="AR297" s="28">
        <f>IFERROR(VLOOKUP(AQ297,'Начисление очков 2024'!$AA$4:$AB$69,2,FALSE),0)</f>
        <v>0</v>
      </c>
      <c r="AS297" s="32" t="s">
        <v>572</v>
      </c>
      <c r="AT297" s="31">
        <f>IFERROR(VLOOKUP(AS297,'Начисление очков 2024'!$G$4:$H$69,2,FALSE),0)</f>
        <v>0</v>
      </c>
      <c r="AU297" s="6" t="s">
        <v>572</v>
      </c>
      <c r="AV297" s="28">
        <f>IFERROR(VLOOKUP(AU297,'Начисление очков 2023'!$V$4:$W$69,2,FALSE),0)</f>
        <v>0</v>
      </c>
      <c r="AW297" s="32" t="s">
        <v>572</v>
      </c>
      <c r="AX297" s="31">
        <f>IFERROR(VLOOKUP(AW297,'Начисление очков 2024'!$Q$4:$R$69,2,FALSE),0)</f>
        <v>0</v>
      </c>
      <c r="AY297" s="6" t="s">
        <v>572</v>
      </c>
      <c r="AZ297" s="28">
        <f>IFERROR(VLOOKUP(AY297,'Начисление очков 2024'!$AA$4:$AB$69,2,FALSE),0)</f>
        <v>0</v>
      </c>
      <c r="BA297" s="32" t="s">
        <v>572</v>
      </c>
      <c r="BB297" s="31">
        <f>ROUND(IFERROR(VLOOKUP(BA297,'Начисление очков 2024'!$G$4:$H$69,2,FALSE),0)/4,0)</f>
        <v>0</v>
      </c>
      <c r="BC297" s="6" t="s">
        <v>572</v>
      </c>
      <c r="BD297" s="28">
        <f>IFERROR(VLOOKUP(BC297,'Начисление очков 2023'!$AA$4:$AB$69,2,FALSE),0)</f>
        <v>0</v>
      </c>
      <c r="BE297" s="32" t="s">
        <v>572</v>
      </c>
      <c r="BF297" s="31">
        <f>IFERROR(VLOOKUP(BE297,'Начисление очков 2024'!$G$4:$H$69,2,FALSE),0)</f>
        <v>0</v>
      </c>
      <c r="BG297" s="6" t="s">
        <v>572</v>
      </c>
      <c r="BH297" s="28">
        <f>IFERROR(VLOOKUP(BG297,'Начисление очков 2024'!$Q$4:$R$69,2,FALSE),0)</f>
        <v>0</v>
      </c>
      <c r="BI297" s="32" t="s">
        <v>572</v>
      </c>
      <c r="BJ297" s="31">
        <f>IFERROR(VLOOKUP(BI297,'Начисление очков 2024'!$AA$4:$AB$69,2,FALSE),0)</f>
        <v>0</v>
      </c>
      <c r="BK297" s="6" t="s">
        <v>572</v>
      </c>
      <c r="BL297" s="28">
        <f>IFERROR(VLOOKUP(BK297,'Начисление очков 2023'!$V$4:$W$69,2,FALSE),0)</f>
        <v>0</v>
      </c>
      <c r="BM297" s="32" t="s">
        <v>572</v>
      </c>
      <c r="BN297" s="31">
        <f>ROUND(IFERROR(VLOOKUP(BM297,'Начисление очков 2023'!$L$4:$M$69,2,FALSE),0)/4,0)</f>
        <v>0</v>
      </c>
      <c r="BO297" s="6" t="s">
        <v>572</v>
      </c>
      <c r="BP297" s="28">
        <f>IFERROR(VLOOKUP(BO297,'Начисление очков 2023'!$AA$4:$AB$69,2,FALSE),0)</f>
        <v>0</v>
      </c>
      <c r="BQ297" s="32" t="s">
        <v>572</v>
      </c>
      <c r="BR297" s="31">
        <f>ROUND(IFERROR(VLOOKUP(BQ297,'Начисление очков 2023'!$L$4:$M$69,2,FALSE),0)/4,0)</f>
        <v>0</v>
      </c>
      <c r="BS297" s="6" t="s">
        <v>572</v>
      </c>
      <c r="BT297" s="28">
        <f>IFERROR(VLOOKUP(BS297,'Начисление очков 2023'!$AA$4:$AB$69,2,FALSE),0)</f>
        <v>0</v>
      </c>
      <c r="BU297" s="32" t="s">
        <v>572</v>
      </c>
      <c r="BV297" s="31">
        <f>IFERROR(VLOOKUP(BU297,'Начисление очков 2023'!$L$4:$M$69,2,FALSE),0)</f>
        <v>0</v>
      </c>
      <c r="BW297" s="6" t="s">
        <v>572</v>
      </c>
      <c r="BX297" s="28">
        <f>IFERROR(VLOOKUP(BW297,'Начисление очков 2023'!$AA$4:$AB$69,2,FALSE),0)</f>
        <v>0</v>
      </c>
      <c r="BY297" s="32" t="s">
        <v>572</v>
      </c>
      <c r="BZ297" s="31">
        <f>IFERROR(VLOOKUP(BY297,'Начисление очков 2023'!$AF$4:$AG$69,2,FALSE),0)</f>
        <v>0</v>
      </c>
      <c r="CA297" s="6" t="s">
        <v>572</v>
      </c>
      <c r="CB297" s="28">
        <f>IFERROR(VLOOKUP(CA297,'Начисление очков 2023'!$V$4:$W$69,2,FALSE),0)</f>
        <v>0</v>
      </c>
      <c r="CC297" s="32" t="s">
        <v>572</v>
      </c>
      <c r="CD297" s="31">
        <f>IFERROR(VLOOKUP(CC297,'Начисление очков 2023'!$AA$4:$AB$69,2,FALSE),0)</f>
        <v>0</v>
      </c>
      <c r="CE297" s="47"/>
      <c r="CF297" s="46"/>
      <c r="CG297" s="32">
        <v>12</v>
      </c>
      <c r="CH297" s="31">
        <f>IFERROR(VLOOKUP(CG297,'Начисление очков 2023'!$AA$4:$AB$69,2,FALSE),0)</f>
        <v>8</v>
      </c>
      <c r="CI297" s="6" t="s">
        <v>572</v>
      </c>
      <c r="CJ297" s="28">
        <f>IFERROR(VLOOKUP(CI297,'Начисление очков 2023_1'!$B$4:$C$117,2,FALSE),0)</f>
        <v>0</v>
      </c>
      <c r="CK297" s="32" t="s">
        <v>572</v>
      </c>
      <c r="CL297" s="31">
        <f>IFERROR(VLOOKUP(CK297,'Начисление очков 2023'!$V$4:$W$69,2,FALSE),0)</f>
        <v>0</v>
      </c>
      <c r="CM297" s="6" t="s">
        <v>572</v>
      </c>
      <c r="CN297" s="28">
        <f>IFERROR(VLOOKUP(CM297,'Начисление очков 2023'!$AF$4:$AG$69,2,FALSE),0)</f>
        <v>0</v>
      </c>
      <c r="CO297" s="32" t="s">
        <v>572</v>
      </c>
      <c r="CP297" s="31">
        <f>IFERROR(VLOOKUP(CO297,'Начисление очков 2023'!$G$4:$H$69,2,FALSE),0)</f>
        <v>0</v>
      </c>
      <c r="CQ297" s="6" t="s">
        <v>572</v>
      </c>
      <c r="CR297" s="28">
        <f>IFERROR(VLOOKUP(CQ297,'Начисление очков 2023'!$AA$4:$AB$69,2,FALSE),0)</f>
        <v>0</v>
      </c>
      <c r="CS297" s="32" t="s">
        <v>572</v>
      </c>
      <c r="CT297" s="31">
        <f>IFERROR(VLOOKUP(CS297,'Начисление очков 2023'!$Q$4:$R$69,2,FALSE),0)</f>
        <v>0</v>
      </c>
      <c r="CU297" s="6" t="s">
        <v>572</v>
      </c>
      <c r="CV297" s="28">
        <f>IFERROR(VLOOKUP(CU297,'Начисление очков 2023'!$AF$4:$AG$69,2,FALSE),0)</f>
        <v>0</v>
      </c>
      <c r="CW297" s="32" t="s">
        <v>572</v>
      </c>
      <c r="CX297" s="31">
        <f>IFERROR(VLOOKUP(CW297,'Начисление очков 2023'!$AA$4:$AB$69,2,FALSE),0)</f>
        <v>0</v>
      </c>
      <c r="CY297" s="6" t="s">
        <v>572</v>
      </c>
      <c r="CZ297" s="28">
        <f>IFERROR(VLOOKUP(CY297,'Начисление очков 2023'!$AA$4:$AB$69,2,FALSE),0)</f>
        <v>0</v>
      </c>
      <c r="DA297" s="32" t="s">
        <v>572</v>
      </c>
      <c r="DB297" s="31">
        <f>IFERROR(VLOOKUP(DA297,'Начисление очков 2023'!$L$4:$M$69,2,FALSE),0)</f>
        <v>0</v>
      </c>
      <c r="DC297" s="6" t="s">
        <v>572</v>
      </c>
      <c r="DD297" s="28">
        <f>IFERROR(VLOOKUP(DC297,'Начисление очков 2023'!$L$4:$M$69,2,FALSE),0)</f>
        <v>0</v>
      </c>
      <c r="DE297" s="32" t="s">
        <v>572</v>
      </c>
      <c r="DF297" s="31">
        <f>IFERROR(VLOOKUP(DE297,'Начисление очков 2023'!$G$4:$H$69,2,FALSE),0)</f>
        <v>0</v>
      </c>
      <c r="DG297" s="6" t="s">
        <v>572</v>
      </c>
      <c r="DH297" s="28">
        <f>IFERROR(VLOOKUP(DG297,'Начисление очков 2023'!$AA$4:$AB$69,2,FALSE),0)</f>
        <v>0</v>
      </c>
      <c r="DI297" s="32" t="s">
        <v>572</v>
      </c>
      <c r="DJ297" s="31">
        <f>IFERROR(VLOOKUP(DI297,'Начисление очков 2023'!$AF$4:$AG$69,2,FALSE),0)</f>
        <v>0</v>
      </c>
      <c r="DK297" s="6" t="s">
        <v>572</v>
      </c>
      <c r="DL297" s="28">
        <f>IFERROR(VLOOKUP(DK297,'Начисление очков 2023'!$V$4:$W$69,2,FALSE),0)</f>
        <v>0</v>
      </c>
      <c r="DM297" s="32" t="s">
        <v>572</v>
      </c>
      <c r="DN297" s="31">
        <f>IFERROR(VLOOKUP(DM297,'Начисление очков 2023'!$Q$4:$R$69,2,FALSE),0)</f>
        <v>0</v>
      </c>
      <c r="DO297" s="6" t="s">
        <v>572</v>
      </c>
      <c r="DP297" s="28">
        <f>IFERROR(VLOOKUP(DO297,'Начисление очков 2023'!$AA$4:$AB$69,2,FALSE),0)</f>
        <v>0</v>
      </c>
      <c r="DQ297" s="32" t="s">
        <v>572</v>
      </c>
      <c r="DR297" s="31">
        <f>IFERROR(VLOOKUP(DQ297,'Начисление очков 2023'!$AA$4:$AB$69,2,FALSE),0)</f>
        <v>0</v>
      </c>
      <c r="DS297" s="6"/>
      <c r="DT297" s="28">
        <f>IFERROR(VLOOKUP(DS297,'Начисление очков 2023'!$AA$4:$AB$69,2,FALSE),0)</f>
        <v>0</v>
      </c>
      <c r="DU297" s="32" t="s">
        <v>572</v>
      </c>
      <c r="DV297" s="31">
        <f>IFERROR(VLOOKUP(DU297,'Начисление очков 2023'!$AF$4:$AG$69,2,FALSE),0)</f>
        <v>0</v>
      </c>
      <c r="DW297" s="6"/>
      <c r="DX297" s="28">
        <f>IFERROR(VLOOKUP(DW297,'Начисление очков 2023'!$AA$4:$AB$69,2,FALSE),0)</f>
        <v>0</v>
      </c>
      <c r="DY297" s="32"/>
      <c r="DZ297" s="31">
        <f>IFERROR(VLOOKUP(DY297,'Начисление очков 2023'!$B$4:$C$69,2,FALSE),0)</f>
        <v>0</v>
      </c>
      <c r="EA297" s="6"/>
      <c r="EB297" s="28">
        <f>IFERROR(VLOOKUP(EA297,'Начисление очков 2023'!$AA$4:$AB$69,2,FALSE),0)</f>
        <v>0</v>
      </c>
      <c r="EC297" s="32"/>
      <c r="ED297" s="31">
        <f>IFERROR(VLOOKUP(EC297,'Начисление очков 2023'!$V$4:$W$69,2,FALSE),0)</f>
        <v>0</v>
      </c>
      <c r="EE297" s="6"/>
      <c r="EF297" s="28">
        <f>IFERROR(VLOOKUP(EE297,'Начисление очков 2023'!$AA$4:$AB$69,2,FALSE),0)</f>
        <v>0</v>
      </c>
      <c r="EG297" s="32"/>
      <c r="EH297" s="31">
        <f>IFERROR(VLOOKUP(EG297,'Начисление очков 2023'!$AA$4:$AB$69,2,FALSE),0)</f>
        <v>0</v>
      </c>
      <c r="EI297" s="6"/>
      <c r="EJ297" s="28">
        <f>IFERROR(VLOOKUP(EI297,'Начисление очков 2023'!$G$4:$H$69,2,FALSE),0)</f>
        <v>0</v>
      </c>
      <c r="EK297" s="32"/>
      <c r="EL297" s="31">
        <f>IFERROR(VLOOKUP(EK297,'Начисление очков 2023'!$V$4:$W$69,2,FALSE),0)</f>
        <v>0</v>
      </c>
      <c r="EM297" s="6"/>
      <c r="EN297" s="28">
        <f>IFERROR(VLOOKUP(EM297,'Начисление очков 2023'!$B$4:$C$101,2,FALSE),0)</f>
        <v>0</v>
      </c>
      <c r="EO297" s="32"/>
      <c r="EP297" s="31">
        <f>IFERROR(VLOOKUP(EO297,'Начисление очков 2023'!$AA$4:$AB$69,2,FALSE),0)</f>
        <v>0</v>
      </c>
      <c r="EQ297" s="6"/>
      <c r="ER297" s="28">
        <f>IFERROR(VLOOKUP(EQ297,'Начисление очков 2023'!$AF$4:$AG$69,2,FALSE),0)</f>
        <v>0</v>
      </c>
      <c r="ES297" s="32"/>
      <c r="ET297" s="31">
        <f>IFERROR(VLOOKUP(ES297,'Начисление очков 2023'!$B$4:$C$101,2,FALSE),0)</f>
        <v>0</v>
      </c>
      <c r="EU297" s="6"/>
      <c r="EV297" s="28">
        <f>IFERROR(VLOOKUP(EU297,'Начисление очков 2023'!$G$4:$H$69,2,FALSE),0)</f>
        <v>0</v>
      </c>
      <c r="EW297" s="32"/>
      <c r="EX297" s="31">
        <f>IFERROR(VLOOKUP(EW297,'Начисление очков 2023'!$AF$4:$AG$69,2,FALSE),0)</f>
        <v>0</v>
      </c>
      <c r="EY297" s="6"/>
      <c r="EZ297" s="28">
        <f>IFERROR(VLOOKUP(EY297,'Начисление очков 2023'!$AA$4:$AB$69,2,FALSE),0)</f>
        <v>0</v>
      </c>
      <c r="FA297" s="32"/>
      <c r="FB297" s="31">
        <f>IFERROR(VLOOKUP(FA297,'Начисление очков 2023'!$L$4:$M$69,2,FALSE),0)</f>
        <v>0</v>
      </c>
      <c r="FC297" s="6"/>
      <c r="FD297" s="28">
        <f>IFERROR(VLOOKUP(FC297,'Начисление очков 2023'!$AF$4:$AG$69,2,FALSE),0)</f>
        <v>0</v>
      </c>
      <c r="FE297" s="32"/>
      <c r="FF297" s="31">
        <f>IFERROR(VLOOKUP(FE297,'Начисление очков 2023'!$AA$4:$AB$69,2,FALSE),0)</f>
        <v>0</v>
      </c>
      <c r="FG297" s="6"/>
      <c r="FH297" s="28">
        <f>IFERROR(VLOOKUP(FG297,'Начисление очков 2023'!$G$4:$H$69,2,FALSE),0)</f>
        <v>0</v>
      </c>
      <c r="FI297" s="32"/>
      <c r="FJ297" s="31">
        <f>IFERROR(VLOOKUP(FI297,'Начисление очков 2023'!$AA$4:$AB$69,2,FALSE),0)</f>
        <v>0</v>
      </c>
      <c r="FK297" s="6"/>
      <c r="FL297" s="28">
        <f>IFERROR(VLOOKUP(FK297,'Начисление очков 2023'!$AA$4:$AB$69,2,FALSE),0)</f>
        <v>0</v>
      </c>
      <c r="FM297" s="32"/>
      <c r="FN297" s="31">
        <f>IFERROR(VLOOKUP(FM297,'Начисление очков 2023'!$AA$4:$AB$69,2,FALSE),0)</f>
        <v>0</v>
      </c>
      <c r="FO297" s="6"/>
      <c r="FP297" s="28">
        <f>IFERROR(VLOOKUP(FO297,'Начисление очков 2023'!$AF$4:$AG$69,2,FALSE),0)</f>
        <v>0</v>
      </c>
      <c r="FQ297" s="109">
        <v>288</v>
      </c>
      <c r="FR297" s="110" t="s">
        <v>563</v>
      </c>
      <c r="FS297" s="110"/>
      <c r="FT297" s="109">
        <v>3</v>
      </c>
      <c r="FU297" s="111"/>
      <c r="FV297" s="108">
        <v>8</v>
      </c>
      <c r="FW297" s="106">
        <v>0</v>
      </c>
      <c r="FX297" s="107" t="s">
        <v>563</v>
      </c>
      <c r="FY297" s="108">
        <v>8</v>
      </c>
      <c r="FZ297" s="127"/>
      <c r="GA297" s="121">
        <f>IFERROR(VLOOKUP(FZ297,'Начисление очков 2023'!$AA$4:$AB$69,2,FALSE),0)</f>
        <v>0</v>
      </c>
    </row>
    <row r="298" spans="1:183" ht="15.95" customHeight="1" x14ac:dyDescent="0.25">
      <c r="A298" s="1"/>
      <c r="B298" s="6" t="str">
        <f>IFERROR(INDEX('Ласт турнир'!$A$1:$A$96,MATCH($D298,'Ласт турнир'!$B$1:$B$96,0)),"")</f>
        <v/>
      </c>
      <c r="C298" s="1"/>
      <c r="D298" s="39" t="s">
        <v>121</v>
      </c>
      <c r="E298" s="40">
        <f>E297+1</f>
        <v>289</v>
      </c>
      <c r="F298" s="59" t="str">
        <f>IF(FQ298=0," ",IF(FQ298-E298=0," ",FQ298-E298))</f>
        <v xml:space="preserve"> </v>
      </c>
      <c r="G298" s="44"/>
      <c r="H298" s="54">
        <v>3.5</v>
      </c>
      <c r="I298" s="134"/>
      <c r="J298" s="139">
        <f>AB298+AP298+BB298+BN298+BR298+SUMPRODUCT(LARGE((T298,V298,X298,Z298,AD298,AF298,AH298,AJ298,AL298,AN298,AR298,AT298,AV298,AX298,AZ298,BD298,BF298,BH298,BJ298,BL298,BP298,BT298,BV298,BX298,BZ298,CB298,CD298,CF298,CH298,CJ298,CL298,CN298,CP298,CR298,CT298,CV298,CX298,CZ298,DB298,DD298,DF298,DH298,DJ298,DL298,DN298,DP298,DR298,DT298,DV298,DX298,DZ298,EB298,ED298,EF298,EH298,EJ298,EL298,EN298,EP298,ER298,ET298,EV298,EX298,EZ298,FB298,FD298,FF298,FH298,FJ298,FL298,FN298,FP298),{1,2,3,4,5,6,7,8}))</f>
        <v>8</v>
      </c>
      <c r="K298" s="135">
        <f>J298-FV298</f>
        <v>0</v>
      </c>
      <c r="L298" s="140" t="str">
        <f>IF(SUMIF(S298:FP298,"&lt;0")&lt;&gt;0,SUMIF(S298:FP298,"&lt;0")*(-1)," ")</f>
        <v xml:space="preserve"> </v>
      </c>
      <c r="M298" s="141">
        <f>T298+V298+X298+Z298+AB298+AD298+AF298+AH298+AJ298+AL298+AN298+AP298+AR298+AT298+AV298+AX298+AZ298+BB298+BD298+BF298+BH298+BJ298+BL298+BN298+BP298+BR298+BT298+BV298+BX298+BZ298+CB298+CD298+CF298+CH298+CJ298+CL298+CN298+CP298+CR298+CT298+CV298+CX298+CZ298+DB298+DD298+DF298+DH298+DJ298+DL298+DN298+DP298+DR298+DT298+DV298+DX298+DZ298+EB298+ED298+EF298+EH298+EJ298+EL298+EN298+EP298+ER298+ET298+EV298+EX298+EZ298+FB298+FD298+FF298+FH298+FJ298+FL298+FN298+FP298</f>
        <v>8</v>
      </c>
      <c r="N298" s="135">
        <f>M298-FY298</f>
        <v>0</v>
      </c>
      <c r="O298" s="136">
        <f>ROUNDUP(COUNTIF(S298:FP298,"&gt; 0")/2,0)</f>
        <v>1</v>
      </c>
      <c r="P298" s="142">
        <f>IF(O298=0,"-",IF(O298-R298&gt;8,J298/(8+R298),J298/O298))</f>
        <v>8</v>
      </c>
      <c r="Q298" s="145">
        <f>IF(OR(M298=0,O298=0),"-",M298/O298)</f>
        <v>8</v>
      </c>
      <c r="R298" s="150">
        <f>+IF(AA298="",0,1)+IF(AO298="",0,1)++IF(BA298="",0,1)+IF(BM298="",0,1)+IF(BQ298="",0,1)</f>
        <v>1</v>
      </c>
      <c r="S298" s="6" t="s">
        <v>572</v>
      </c>
      <c r="T298" s="28">
        <f>IFERROR(VLOOKUP(S298,'Начисление очков 2024'!$AA$4:$AB$69,2,FALSE),0)</f>
        <v>0</v>
      </c>
      <c r="U298" s="32" t="s">
        <v>572</v>
      </c>
      <c r="V298" s="31">
        <f>IFERROR(VLOOKUP(U298,'Начисление очков 2024'!$AA$4:$AB$69,2,FALSE),0)</f>
        <v>0</v>
      </c>
      <c r="W298" s="6" t="s">
        <v>572</v>
      </c>
      <c r="X298" s="28">
        <f>IFERROR(VLOOKUP(W298,'Начисление очков 2024'!$L$4:$M$69,2,FALSE),0)</f>
        <v>0</v>
      </c>
      <c r="Y298" s="32" t="s">
        <v>572</v>
      </c>
      <c r="Z298" s="31">
        <f>IFERROR(VLOOKUP(Y298,'Начисление очков 2024'!$AA$4:$AB$69,2,FALSE),0)</f>
        <v>0</v>
      </c>
      <c r="AA298" s="6" t="s">
        <v>572</v>
      </c>
      <c r="AB298" s="28">
        <f>ROUND(IFERROR(VLOOKUP(AA298,'Начисление очков 2024'!$L$4:$M$69,2,FALSE),0)/4,0)</f>
        <v>0</v>
      </c>
      <c r="AC298" s="32" t="s">
        <v>572</v>
      </c>
      <c r="AD298" s="31">
        <f>IFERROR(VLOOKUP(AC298,'Начисление очков 2024'!$AA$4:$AB$69,2,FALSE),0)</f>
        <v>0</v>
      </c>
      <c r="AE298" s="6" t="s">
        <v>572</v>
      </c>
      <c r="AF298" s="28">
        <f>IFERROR(VLOOKUP(AE298,'Начисление очков 2024'!$AA$4:$AB$69,2,FALSE),0)</f>
        <v>0</v>
      </c>
      <c r="AG298" s="32" t="s">
        <v>572</v>
      </c>
      <c r="AH298" s="31">
        <f>IFERROR(VLOOKUP(AG298,'Начисление очков 2024'!$Q$4:$R$69,2,FALSE),0)</f>
        <v>0</v>
      </c>
      <c r="AI298" s="6" t="s">
        <v>572</v>
      </c>
      <c r="AJ298" s="28">
        <f>IFERROR(VLOOKUP(AI298,'Начисление очков 2024'!$AA$4:$AB$69,2,FALSE),0)</f>
        <v>0</v>
      </c>
      <c r="AK298" s="32" t="s">
        <v>572</v>
      </c>
      <c r="AL298" s="31">
        <f>IFERROR(VLOOKUP(AK298,'Начисление очков 2024'!$AA$4:$AB$69,2,FALSE),0)</f>
        <v>0</v>
      </c>
      <c r="AM298" s="6" t="s">
        <v>572</v>
      </c>
      <c r="AN298" s="28">
        <f>IFERROR(VLOOKUP(AM298,'Начисление очков 2023'!$AF$4:$AG$69,2,FALSE),0)</f>
        <v>0</v>
      </c>
      <c r="AO298" s="32" t="s">
        <v>572</v>
      </c>
      <c r="AP298" s="31">
        <f>ROUND(IFERROR(VLOOKUP(AO298,'Начисление очков 2024'!$G$4:$H$69,2,FALSE),0)/4,0)</f>
        <v>0</v>
      </c>
      <c r="AQ298" s="6" t="s">
        <v>572</v>
      </c>
      <c r="AR298" s="28">
        <f>IFERROR(VLOOKUP(AQ298,'Начисление очков 2024'!$AA$4:$AB$69,2,FALSE),0)</f>
        <v>0</v>
      </c>
      <c r="AS298" s="32" t="s">
        <v>572</v>
      </c>
      <c r="AT298" s="31">
        <f>IFERROR(VLOOKUP(AS298,'Начисление очков 2024'!$G$4:$H$69,2,FALSE),0)</f>
        <v>0</v>
      </c>
      <c r="AU298" s="6" t="s">
        <v>572</v>
      </c>
      <c r="AV298" s="28">
        <f>IFERROR(VLOOKUP(AU298,'Начисление очков 2023'!$V$4:$W$69,2,FALSE),0)</f>
        <v>0</v>
      </c>
      <c r="AW298" s="32" t="s">
        <v>572</v>
      </c>
      <c r="AX298" s="31">
        <f>IFERROR(VLOOKUP(AW298,'Начисление очков 2024'!$Q$4:$R$69,2,FALSE),0)</f>
        <v>0</v>
      </c>
      <c r="AY298" s="6" t="s">
        <v>572</v>
      </c>
      <c r="AZ298" s="28">
        <f>IFERROR(VLOOKUP(AY298,'Начисление очков 2024'!$AA$4:$AB$69,2,FALSE),0)</f>
        <v>0</v>
      </c>
      <c r="BA298" s="32" t="s">
        <v>572</v>
      </c>
      <c r="BB298" s="31">
        <f>ROUND(IFERROR(VLOOKUP(BA298,'Начисление очков 2024'!$G$4:$H$69,2,FALSE),0)/4,0)</f>
        <v>0</v>
      </c>
      <c r="BC298" s="6" t="s">
        <v>572</v>
      </c>
      <c r="BD298" s="28">
        <f>IFERROR(VLOOKUP(BC298,'Начисление очков 2023'!$AA$4:$AB$69,2,FALSE),0)</f>
        <v>0</v>
      </c>
      <c r="BE298" s="32" t="s">
        <v>572</v>
      </c>
      <c r="BF298" s="31">
        <f>IFERROR(VLOOKUP(BE298,'Начисление очков 2024'!$G$4:$H$69,2,FALSE),0)</f>
        <v>0</v>
      </c>
      <c r="BG298" s="6" t="s">
        <v>572</v>
      </c>
      <c r="BH298" s="28">
        <f>IFERROR(VLOOKUP(BG298,'Начисление очков 2024'!$Q$4:$R$69,2,FALSE),0)</f>
        <v>0</v>
      </c>
      <c r="BI298" s="32" t="s">
        <v>572</v>
      </c>
      <c r="BJ298" s="31">
        <f>IFERROR(VLOOKUP(BI298,'Начисление очков 2024'!$AA$4:$AB$69,2,FALSE),0)</f>
        <v>0</v>
      </c>
      <c r="BK298" s="6" t="s">
        <v>572</v>
      </c>
      <c r="BL298" s="28">
        <f>IFERROR(VLOOKUP(BK298,'Начисление очков 2023'!$V$4:$W$69,2,FALSE),0)</f>
        <v>0</v>
      </c>
      <c r="BM298" s="32" t="s">
        <v>572</v>
      </c>
      <c r="BN298" s="31">
        <f>ROUND(IFERROR(VLOOKUP(BM298,'Начисление очков 2023'!$L$4:$M$69,2,FALSE),0)/4,0)</f>
        <v>0</v>
      </c>
      <c r="BO298" s="6" t="s">
        <v>572</v>
      </c>
      <c r="BP298" s="28">
        <f>IFERROR(VLOOKUP(BO298,'Начисление очков 2023'!$AA$4:$AB$69,2,FALSE),0)</f>
        <v>0</v>
      </c>
      <c r="BQ298" s="32">
        <v>16</v>
      </c>
      <c r="BR298" s="31">
        <f>ROUND(IFERROR(VLOOKUP(BQ298,'Начисление очков 2023'!$L$4:$M$69,2,FALSE),0)/4,0)</f>
        <v>8</v>
      </c>
      <c r="BS298" s="6" t="s">
        <v>572</v>
      </c>
      <c r="BT298" s="28">
        <f>IFERROR(VLOOKUP(BS298,'Начисление очков 2023'!$AA$4:$AB$69,2,FALSE),0)</f>
        <v>0</v>
      </c>
      <c r="BU298" s="32" t="s">
        <v>572</v>
      </c>
      <c r="BV298" s="31">
        <f>IFERROR(VLOOKUP(BU298,'Начисление очков 2023'!$L$4:$M$69,2,FALSE),0)</f>
        <v>0</v>
      </c>
      <c r="BW298" s="6" t="s">
        <v>572</v>
      </c>
      <c r="BX298" s="28">
        <f>IFERROR(VLOOKUP(BW298,'Начисление очков 2023'!$AA$4:$AB$69,2,FALSE),0)</f>
        <v>0</v>
      </c>
      <c r="BY298" s="32" t="s">
        <v>572</v>
      </c>
      <c r="BZ298" s="31">
        <f>IFERROR(VLOOKUP(BY298,'Начисление очков 2023'!$AF$4:$AG$69,2,FALSE),0)</f>
        <v>0</v>
      </c>
      <c r="CA298" s="6" t="s">
        <v>572</v>
      </c>
      <c r="CB298" s="28">
        <f>IFERROR(VLOOKUP(CA298,'Начисление очков 2023'!$V$4:$W$69,2,FALSE),0)</f>
        <v>0</v>
      </c>
      <c r="CC298" s="32" t="s">
        <v>572</v>
      </c>
      <c r="CD298" s="31">
        <f>IFERROR(VLOOKUP(CC298,'Начисление очков 2023'!$AA$4:$AB$69,2,FALSE),0)</f>
        <v>0</v>
      </c>
      <c r="CE298" s="47"/>
      <c r="CF298" s="46"/>
      <c r="CG298" s="32" t="s">
        <v>572</v>
      </c>
      <c r="CH298" s="31">
        <f>IFERROR(VLOOKUP(CG298,'Начисление очков 2023'!$AA$4:$AB$69,2,FALSE),0)</f>
        <v>0</v>
      </c>
      <c r="CI298" s="6" t="s">
        <v>572</v>
      </c>
      <c r="CJ298" s="28">
        <f>IFERROR(VLOOKUP(CI298,'Начисление очков 2023_1'!$B$4:$C$117,2,FALSE),0)</f>
        <v>0</v>
      </c>
      <c r="CK298" s="32" t="s">
        <v>572</v>
      </c>
      <c r="CL298" s="31">
        <f>IFERROR(VLOOKUP(CK298,'Начисление очков 2023'!$V$4:$W$69,2,FALSE),0)</f>
        <v>0</v>
      </c>
      <c r="CM298" s="6" t="s">
        <v>572</v>
      </c>
      <c r="CN298" s="28">
        <f>IFERROR(VLOOKUP(CM298,'Начисление очков 2023'!$AF$4:$AG$69,2,FALSE),0)</f>
        <v>0</v>
      </c>
      <c r="CO298" s="32" t="s">
        <v>572</v>
      </c>
      <c r="CP298" s="31">
        <f>IFERROR(VLOOKUP(CO298,'Начисление очков 2023'!$G$4:$H$69,2,FALSE),0)</f>
        <v>0</v>
      </c>
      <c r="CQ298" s="6" t="s">
        <v>572</v>
      </c>
      <c r="CR298" s="28">
        <f>IFERROR(VLOOKUP(CQ298,'Начисление очков 2023'!$AA$4:$AB$69,2,FALSE),0)</f>
        <v>0</v>
      </c>
      <c r="CS298" s="32" t="s">
        <v>572</v>
      </c>
      <c r="CT298" s="31">
        <f>IFERROR(VLOOKUP(CS298,'Начисление очков 2023'!$Q$4:$R$69,2,FALSE),0)</f>
        <v>0</v>
      </c>
      <c r="CU298" s="6" t="s">
        <v>572</v>
      </c>
      <c r="CV298" s="28">
        <f>IFERROR(VLOOKUP(CU298,'Начисление очков 2023'!$AF$4:$AG$69,2,FALSE),0)</f>
        <v>0</v>
      </c>
      <c r="CW298" s="32" t="s">
        <v>572</v>
      </c>
      <c r="CX298" s="31">
        <f>IFERROR(VLOOKUP(CW298,'Начисление очков 2023'!$AA$4:$AB$69,2,FALSE),0)</f>
        <v>0</v>
      </c>
      <c r="CY298" s="6" t="s">
        <v>572</v>
      </c>
      <c r="CZ298" s="28">
        <f>IFERROR(VLOOKUP(CY298,'Начисление очков 2023'!$AA$4:$AB$69,2,FALSE),0)</f>
        <v>0</v>
      </c>
      <c r="DA298" s="32" t="s">
        <v>572</v>
      </c>
      <c r="DB298" s="31">
        <f>IFERROR(VLOOKUP(DA298,'Начисление очков 2023'!$L$4:$M$69,2,FALSE),0)</f>
        <v>0</v>
      </c>
      <c r="DC298" s="6" t="s">
        <v>572</v>
      </c>
      <c r="DD298" s="28">
        <f>IFERROR(VLOOKUP(DC298,'Начисление очков 2023'!$L$4:$M$69,2,FALSE),0)</f>
        <v>0</v>
      </c>
      <c r="DE298" s="32" t="s">
        <v>572</v>
      </c>
      <c r="DF298" s="31">
        <f>IFERROR(VLOOKUP(DE298,'Начисление очков 2023'!$G$4:$H$69,2,FALSE),0)</f>
        <v>0</v>
      </c>
      <c r="DG298" s="6" t="s">
        <v>572</v>
      </c>
      <c r="DH298" s="28">
        <f>IFERROR(VLOOKUP(DG298,'Начисление очков 2023'!$AA$4:$AB$69,2,FALSE),0)</f>
        <v>0</v>
      </c>
      <c r="DI298" s="32" t="s">
        <v>572</v>
      </c>
      <c r="DJ298" s="31">
        <f>IFERROR(VLOOKUP(DI298,'Начисление очков 2023'!$AF$4:$AG$69,2,FALSE),0)</f>
        <v>0</v>
      </c>
      <c r="DK298" s="6" t="s">
        <v>572</v>
      </c>
      <c r="DL298" s="28">
        <f>IFERROR(VLOOKUP(DK298,'Начисление очков 2023'!$V$4:$W$69,2,FALSE),0)</f>
        <v>0</v>
      </c>
      <c r="DM298" s="32" t="s">
        <v>572</v>
      </c>
      <c r="DN298" s="31">
        <f>IFERROR(VLOOKUP(DM298,'Начисление очков 2023'!$Q$4:$R$69,2,FALSE),0)</f>
        <v>0</v>
      </c>
      <c r="DO298" s="6" t="s">
        <v>572</v>
      </c>
      <c r="DP298" s="28">
        <f>IFERROR(VLOOKUP(DO298,'Начисление очков 2023'!$AA$4:$AB$69,2,FALSE),0)</f>
        <v>0</v>
      </c>
      <c r="DQ298" s="32" t="s">
        <v>572</v>
      </c>
      <c r="DR298" s="31">
        <f>IFERROR(VLOOKUP(DQ298,'Начисление очков 2023'!$AA$4:$AB$69,2,FALSE),0)</f>
        <v>0</v>
      </c>
      <c r="DS298" s="6"/>
      <c r="DT298" s="28">
        <f>IFERROR(VLOOKUP(DS298,'Начисление очков 2023'!$AA$4:$AB$69,2,FALSE),0)</f>
        <v>0</v>
      </c>
      <c r="DU298" s="32" t="s">
        <v>572</v>
      </c>
      <c r="DV298" s="31">
        <f>IFERROR(VLOOKUP(DU298,'Начисление очков 2023'!$AF$4:$AG$69,2,FALSE),0)</f>
        <v>0</v>
      </c>
      <c r="DW298" s="6"/>
      <c r="DX298" s="28">
        <f>IFERROR(VLOOKUP(DW298,'Начисление очков 2023'!$AA$4:$AB$69,2,FALSE),0)</f>
        <v>0</v>
      </c>
      <c r="DY298" s="32"/>
      <c r="DZ298" s="31">
        <f>IFERROR(VLOOKUP(DY298,'Начисление очков 2023'!$B$4:$C$69,2,FALSE),0)</f>
        <v>0</v>
      </c>
      <c r="EA298" s="6"/>
      <c r="EB298" s="28">
        <f>IFERROR(VLOOKUP(EA298,'Начисление очков 2023'!$AA$4:$AB$69,2,FALSE),0)</f>
        <v>0</v>
      </c>
      <c r="EC298" s="32"/>
      <c r="ED298" s="31">
        <f>IFERROR(VLOOKUP(EC298,'Начисление очков 2023'!$V$4:$W$69,2,FALSE),0)</f>
        <v>0</v>
      </c>
      <c r="EE298" s="6"/>
      <c r="EF298" s="28">
        <f>IFERROR(VLOOKUP(EE298,'Начисление очков 2023'!$AA$4:$AB$69,2,FALSE),0)</f>
        <v>0</v>
      </c>
      <c r="EG298" s="32"/>
      <c r="EH298" s="31">
        <f>IFERROR(VLOOKUP(EG298,'Начисление очков 2023'!$AA$4:$AB$69,2,FALSE),0)</f>
        <v>0</v>
      </c>
      <c r="EI298" s="6"/>
      <c r="EJ298" s="28">
        <f>IFERROR(VLOOKUP(EI298,'Начисление очков 2023'!$G$4:$H$69,2,FALSE),0)</f>
        <v>0</v>
      </c>
      <c r="EK298" s="32"/>
      <c r="EL298" s="31">
        <f>IFERROR(VLOOKUP(EK298,'Начисление очков 2023'!$V$4:$W$69,2,FALSE),0)</f>
        <v>0</v>
      </c>
      <c r="EM298" s="6"/>
      <c r="EN298" s="28">
        <f>IFERROR(VLOOKUP(EM298,'Начисление очков 2023'!$B$4:$C$101,2,FALSE),0)</f>
        <v>0</v>
      </c>
      <c r="EO298" s="32"/>
      <c r="EP298" s="31">
        <f>IFERROR(VLOOKUP(EO298,'Начисление очков 2023'!$AA$4:$AB$69,2,FALSE),0)</f>
        <v>0</v>
      </c>
      <c r="EQ298" s="6"/>
      <c r="ER298" s="28">
        <f>IFERROR(VLOOKUP(EQ298,'Начисление очков 2023'!$AF$4:$AG$69,2,FALSE),0)</f>
        <v>0</v>
      </c>
      <c r="ES298" s="32"/>
      <c r="ET298" s="31">
        <f>IFERROR(VLOOKUP(ES298,'Начисление очков 2023'!$B$4:$C$101,2,FALSE),0)</f>
        <v>0</v>
      </c>
      <c r="EU298" s="6"/>
      <c r="EV298" s="28">
        <f>IFERROR(VLOOKUP(EU298,'Начисление очков 2023'!$G$4:$H$69,2,FALSE),0)</f>
        <v>0</v>
      </c>
      <c r="EW298" s="32"/>
      <c r="EX298" s="31">
        <f>IFERROR(VLOOKUP(EW298,'Начисление очков 2023'!$AF$4:$AG$69,2,FALSE),0)</f>
        <v>0</v>
      </c>
      <c r="EY298" s="6"/>
      <c r="EZ298" s="28">
        <f>IFERROR(VLOOKUP(EY298,'Начисление очков 2023'!$AA$4:$AB$69,2,FALSE),0)</f>
        <v>0</v>
      </c>
      <c r="FA298" s="32"/>
      <c r="FB298" s="31">
        <f>IFERROR(VLOOKUP(FA298,'Начисление очков 2023'!$L$4:$M$69,2,FALSE),0)</f>
        <v>0</v>
      </c>
      <c r="FC298" s="6"/>
      <c r="FD298" s="28">
        <f>IFERROR(VLOOKUP(FC298,'Начисление очков 2023'!$AF$4:$AG$69,2,FALSE),0)</f>
        <v>0</v>
      </c>
      <c r="FE298" s="32"/>
      <c r="FF298" s="31">
        <f>IFERROR(VLOOKUP(FE298,'Начисление очков 2023'!$AA$4:$AB$69,2,FALSE),0)</f>
        <v>0</v>
      </c>
      <c r="FG298" s="6"/>
      <c r="FH298" s="28">
        <f>IFERROR(VLOOKUP(FG298,'Начисление очков 2023'!$G$4:$H$69,2,FALSE),0)</f>
        <v>0</v>
      </c>
      <c r="FI298" s="32"/>
      <c r="FJ298" s="31">
        <f>IFERROR(VLOOKUP(FI298,'Начисление очков 2023'!$AA$4:$AB$69,2,FALSE),0)</f>
        <v>0</v>
      </c>
      <c r="FK298" s="6"/>
      <c r="FL298" s="28">
        <f>IFERROR(VLOOKUP(FK298,'Начисление очков 2023'!$AA$4:$AB$69,2,FALSE),0)</f>
        <v>0</v>
      </c>
      <c r="FM298" s="32"/>
      <c r="FN298" s="31">
        <f>IFERROR(VLOOKUP(FM298,'Начисление очков 2023'!$AA$4:$AB$69,2,FALSE),0)</f>
        <v>0</v>
      </c>
      <c r="FO298" s="6"/>
      <c r="FP298" s="28">
        <f>IFERROR(VLOOKUP(FO298,'Начисление очков 2023'!$AF$4:$AG$69,2,FALSE),0)</f>
        <v>0</v>
      </c>
      <c r="FQ298" s="109">
        <v>289</v>
      </c>
      <c r="FR298" s="110" t="s">
        <v>563</v>
      </c>
      <c r="FS298" s="110"/>
      <c r="FT298" s="109">
        <v>3.5</v>
      </c>
      <c r="FU298" s="111"/>
      <c r="FV298" s="108">
        <v>8</v>
      </c>
      <c r="FW298" s="106">
        <v>0</v>
      </c>
      <c r="FX298" s="107" t="s">
        <v>563</v>
      </c>
      <c r="FY298" s="108">
        <v>8</v>
      </c>
      <c r="FZ298" s="127"/>
      <c r="GA298" s="121">
        <f>IFERROR(VLOOKUP(FZ298,'Начисление очков 2023'!$AA$4:$AB$69,2,FALSE),0)</f>
        <v>0</v>
      </c>
    </row>
    <row r="299" spans="1:183" ht="15.95" customHeight="1" x14ac:dyDescent="0.25">
      <c r="A299" s="1"/>
      <c r="B299" s="6" t="str">
        <f>IFERROR(INDEX('Ласт турнир'!$A$1:$A$96,MATCH($D299,'Ласт турнир'!$B$1:$B$96,0)),"")</f>
        <v/>
      </c>
      <c r="C299" s="1"/>
      <c r="D299" s="39" t="s">
        <v>111</v>
      </c>
      <c r="E299" s="40">
        <f>E298+1</f>
        <v>290</v>
      </c>
      <c r="F299" s="59" t="str">
        <f>IF(FQ299=0," ",IF(FQ299-E299=0," ",FQ299-E299))</f>
        <v xml:space="preserve"> </v>
      </c>
      <c r="G299" s="44"/>
      <c r="H299" s="54">
        <v>4</v>
      </c>
      <c r="I299" s="134"/>
      <c r="J299" s="139">
        <f>AB299+AP299+BB299+BN299+BR299+SUMPRODUCT(LARGE((T299,V299,X299,Z299,AD299,AF299,AH299,AJ299,AL299,AN299,AR299,AT299,AV299,AX299,AZ299,BD299,BF299,BH299,BJ299,BL299,BP299,BT299,BV299,BX299,BZ299,CB299,CD299,CF299,CH299,CJ299,CL299,CN299,CP299,CR299,CT299,CV299,CX299,CZ299,DB299,DD299,DF299,DH299,DJ299,DL299,DN299,DP299,DR299,DT299,DV299,DX299,DZ299,EB299,ED299,EF299,EH299,EJ299,EL299,EN299,EP299,ER299,ET299,EV299,EX299,EZ299,FB299,FD299,FF299,FH299,FJ299,FL299,FN299,FP299),{1,2,3,4,5,6,7,8}))</f>
        <v>8</v>
      </c>
      <c r="K299" s="135">
        <f>J299-FV299</f>
        <v>0</v>
      </c>
      <c r="L299" s="140" t="str">
        <f>IF(SUMIF(S299:FP299,"&lt;0")&lt;&gt;0,SUMIF(S299:FP299,"&lt;0")*(-1)," ")</f>
        <v xml:space="preserve"> </v>
      </c>
      <c r="M299" s="141">
        <f>T299+V299+X299+Z299+AB299+AD299+AF299+AH299+AJ299+AL299+AN299+AP299+AR299+AT299+AV299+AX299+AZ299+BB299+BD299+BF299+BH299+BJ299+BL299+BN299+BP299+BR299+BT299+BV299+BX299+BZ299+CB299+CD299+CF299+CH299+CJ299+CL299+CN299+CP299+CR299+CT299+CV299+CX299+CZ299+DB299+DD299+DF299+DH299+DJ299+DL299+DN299+DP299+DR299+DT299+DV299+DX299+DZ299+EB299+ED299+EF299+EH299+EJ299+EL299+EN299+EP299+ER299+ET299+EV299+EX299+EZ299+FB299+FD299+FF299+FH299+FJ299+FL299+FN299+FP299</f>
        <v>8</v>
      </c>
      <c r="N299" s="135">
        <f>M299-FY299</f>
        <v>0</v>
      </c>
      <c r="O299" s="136">
        <f>ROUNDUP(COUNTIF(S299:FP299,"&gt; 0")/2,0)</f>
        <v>1</v>
      </c>
      <c r="P299" s="142">
        <f>IF(O299=0,"-",IF(O299-R299&gt;8,J299/(8+R299),J299/O299))</f>
        <v>8</v>
      </c>
      <c r="Q299" s="145">
        <f>IF(OR(M299=0,O299=0),"-",M299/O299)</f>
        <v>8</v>
      </c>
      <c r="R299" s="150">
        <f>+IF(AA299="",0,1)+IF(AO299="",0,1)++IF(BA299="",0,1)+IF(BM299="",0,1)+IF(BQ299="",0,1)</f>
        <v>1</v>
      </c>
      <c r="S299" s="6" t="s">
        <v>572</v>
      </c>
      <c r="T299" s="28">
        <f>IFERROR(VLOOKUP(S299,'Начисление очков 2024'!$AA$4:$AB$69,2,FALSE),0)</f>
        <v>0</v>
      </c>
      <c r="U299" s="32" t="s">
        <v>572</v>
      </c>
      <c r="V299" s="31">
        <f>IFERROR(VLOOKUP(U299,'Начисление очков 2024'!$AA$4:$AB$69,2,FALSE),0)</f>
        <v>0</v>
      </c>
      <c r="W299" s="6" t="s">
        <v>572</v>
      </c>
      <c r="X299" s="28">
        <f>IFERROR(VLOOKUP(W299,'Начисление очков 2024'!$L$4:$M$69,2,FALSE),0)</f>
        <v>0</v>
      </c>
      <c r="Y299" s="32" t="s">
        <v>572</v>
      </c>
      <c r="Z299" s="31">
        <f>IFERROR(VLOOKUP(Y299,'Начисление очков 2024'!$AA$4:$AB$69,2,FALSE),0)</f>
        <v>0</v>
      </c>
      <c r="AA299" s="6" t="s">
        <v>572</v>
      </c>
      <c r="AB299" s="28">
        <f>ROUND(IFERROR(VLOOKUP(AA299,'Начисление очков 2024'!$L$4:$M$69,2,FALSE),0)/4,0)</f>
        <v>0</v>
      </c>
      <c r="AC299" s="32" t="s">
        <v>572</v>
      </c>
      <c r="AD299" s="31">
        <f>IFERROR(VLOOKUP(AC299,'Начисление очков 2024'!$AA$4:$AB$69,2,FALSE),0)</f>
        <v>0</v>
      </c>
      <c r="AE299" s="6" t="s">
        <v>572</v>
      </c>
      <c r="AF299" s="28">
        <f>IFERROR(VLOOKUP(AE299,'Начисление очков 2024'!$AA$4:$AB$69,2,FALSE),0)</f>
        <v>0</v>
      </c>
      <c r="AG299" s="32" t="s">
        <v>572</v>
      </c>
      <c r="AH299" s="31">
        <f>IFERROR(VLOOKUP(AG299,'Начисление очков 2024'!$Q$4:$R$69,2,FALSE),0)</f>
        <v>0</v>
      </c>
      <c r="AI299" s="6" t="s">
        <v>572</v>
      </c>
      <c r="AJ299" s="28">
        <f>IFERROR(VLOOKUP(AI299,'Начисление очков 2024'!$AA$4:$AB$69,2,FALSE),0)</f>
        <v>0</v>
      </c>
      <c r="AK299" s="32" t="s">
        <v>572</v>
      </c>
      <c r="AL299" s="31">
        <f>IFERROR(VLOOKUP(AK299,'Начисление очков 2024'!$AA$4:$AB$69,2,FALSE),0)</f>
        <v>0</v>
      </c>
      <c r="AM299" s="6" t="s">
        <v>572</v>
      </c>
      <c r="AN299" s="28">
        <f>IFERROR(VLOOKUP(AM299,'Начисление очков 2023'!$AF$4:$AG$69,2,FALSE),0)</f>
        <v>0</v>
      </c>
      <c r="AO299" s="32" t="s">
        <v>572</v>
      </c>
      <c r="AP299" s="31">
        <f>ROUND(IFERROR(VLOOKUP(AO299,'Начисление очков 2024'!$G$4:$H$69,2,FALSE),0)/4,0)</f>
        <v>0</v>
      </c>
      <c r="AQ299" s="6" t="s">
        <v>572</v>
      </c>
      <c r="AR299" s="28">
        <f>IFERROR(VLOOKUP(AQ299,'Начисление очков 2024'!$AA$4:$AB$69,2,FALSE),0)</f>
        <v>0</v>
      </c>
      <c r="AS299" s="32" t="s">
        <v>572</v>
      </c>
      <c r="AT299" s="31">
        <f>IFERROR(VLOOKUP(AS299,'Начисление очков 2024'!$G$4:$H$69,2,FALSE),0)</f>
        <v>0</v>
      </c>
      <c r="AU299" s="6" t="s">
        <v>572</v>
      </c>
      <c r="AV299" s="28">
        <f>IFERROR(VLOOKUP(AU299,'Начисление очков 2023'!$V$4:$W$69,2,FALSE),0)</f>
        <v>0</v>
      </c>
      <c r="AW299" s="32" t="s">
        <v>572</v>
      </c>
      <c r="AX299" s="31">
        <f>IFERROR(VLOOKUP(AW299,'Начисление очков 2024'!$Q$4:$R$69,2,FALSE),0)</f>
        <v>0</v>
      </c>
      <c r="AY299" s="6" t="s">
        <v>572</v>
      </c>
      <c r="AZ299" s="28">
        <f>IFERROR(VLOOKUP(AY299,'Начисление очков 2024'!$AA$4:$AB$69,2,FALSE),0)</f>
        <v>0</v>
      </c>
      <c r="BA299" s="32" t="s">
        <v>572</v>
      </c>
      <c r="BB299" s="31">
        <f>ROUND(IFERROR(VLOOKUP(BA299,'Начисление очков 2024'!$G$4:$H$69,2,FALSE),0)/4,0)</f>
        <v>0</v>
      </c>
      <c r="BC299" s="6" t="s">
        <v>572</v>
      </c>
      <c r="BD299" s="28">
        <f>IFERROR(VLOOKUP(BC299,'Начисление очков 2023'!$AA$4:$AB$69,2,FALSE),0)</f>
        <v>0</v>
      </c>
      <c r="BE299" s="32" t="s">
        <v>572</v>
      </c>
      <c r="BF299" s="31">
        <f>IFERROR(VLOOKUP(BE299,'Начисление очков 2024'!$G$4:$H$69,2,FALSE),0)</f>
        <v>0</v>
      </c>
      <c r="BG299" s="6" t="s">
        <v>572</v>
      </c>
      <c r="BH299" s="28">
        <f>IFERROR(VLOOKUP(BG299,'Начисление очков 2024'!$Q$4:$R$69,2,FALSE),0)</f>
        <v>0</v>
      </c>
      <c r="BI299" s="32" t="s">
        <v>572</v>
      </c>
      <c r="BJ299" s="31">
        <f>IFERROR(VLOOKUP(BI299,'Начисление очков 2024'!$AA$4:$AB$69,2,FALSE),0)</f>
        <v>0</v>
      </c>
      <c r="BK299" s="6" t="s">
        <v>572</v>
      </c>
      <c r="BL299" s="28">
        <f>IFERROR(VLOOKUP(BK299,'Начисление очков 2023'!$V$4:$W$69,2,FALSE),0)</f>
        <v>0</v>
      </c>
      <c r="BM299" s="32">
        <v>16</v>
      </c>
      <c r="BN299" s="31">
        <f>ROUND(IFERROR(VLOOKUP(BM299,'Начисление очков 2023'!$L$4:$M$69,2,FALSE),0)/4,0)</f>
        <v>8</v>
      </c>
      <c r="BO299" s="6" t="s">
        <v>572</v>
      </c>
      <c r="BP299" s="28">
        <f>IFERROR(VLOOKUP(BO299,'Начисление очков 2023'!$AA$4:$AB$69,2,FALSE),0)</f>
        <v>0</v>
      </c>
      <c r="BQ299" s="32" t="s">
        <v>572</v>
      </c>
      <c r="BR299" s="31">
        <f>ROUND(IFERROR(VLOOKUP(BQ299,'Начисление очков 2023'!$L$4:$M$69,2,FALSE),0)/4,0)</f>
        <v>0</v>
      </c>
      <c r="BS299" s="6" t="s">
        <v>572</v>
      </c>
      <c r="BT299" s="28">
        <f>IFERROR(VLOOKUP(BS299,'Начисление очков 2023'!$AA$4:$AB$69,2,FALSE),0)</f>
        <v>0</v>
      </c>
      <c r="BU299" s="32" t="s">
        <v>572</v>
      </c>
      <c r="BV299" s="31">
        <f>IFERROR(VLOOKUP(BU299,'Начисление очков 2023'!$L$4:$M$69,2,FALSE),0)</f>
        <v>0</v>
      </c>
      <c r="BW299" s="6" t="s">
        <v>572</v>
      </c>
      <c r="BX299" s="28">
        <f>IFERROR(VLOOKUP(BW299,'Начисление очков 2023'!$AA$4:$AB$69,2,FALSE),0)</f>
        <v>0</v>
      </c>
      <c r="BY299" s="32" t="s">
        <v>572</v>
      </c>
      <c r="BZ299" s="31">
        <f>IFERROR(VLOOKUP(BY299,'Начисление очков 2023'!$AF$4:$AG$69,2,FALSE),0)</f>
        <v>0</v>
      </c>
      <c r="CA299" s="6" t="s">
        <v>572</v>
      </c>
      <c r="CB299" s="28">
        <f>IFERROR(VLOOKUP(CA299,'Начисление очков 2023'!$V$4:$W$69,2,FALSE),0)</f>
        <v>0</v>
      </c>
      <c r="CC299" s="32" t="s">
        <v>572</v>
      </c>
      <c r="CD299" s="31">
        <f>IFERROR(VLOOKUP(CC299,'Начисление очков 2023'!$AA$4:$AB$69,2,FALSE),0)</f>
        <v>0</v>
      </c>
      <c r="CE299" s="47"/>
      <c r="CF299" s="46"/>
      <c r="CG299" s="32" t="s">
        <v>572</v>
      </c>
      <c r="CH299" s="31">
        <f>IFERROR(VLOOKUP(CG299,'Начисление очков 2023'!$AA$4:$AB$69,2,FALSE),0)</f>
        <v>0</v>
      </c>
      <c r="CI299" s="6" t="s">
        <v>572</v>
      </c>
      <c r="CJ299" s="28">
        <f>IFERROR(VLOOKUP(CI299,'Начисление очков 2023_1'!$B$4:$C$117,2,FALSE),0)</f>
        <v>0</v>
      </c>
      <c r="CK299" s="32" t="s">
        <v>572</v>
      </c>
      <c r="CL299" s="31">
        <f>IFERROR(VLOOKUP(CK299,'Начисление очков 2023'!$V$4:$W$69,2,FALSE),0)</f>
        <v>0</v>
      </c>
      <c r="CM299" s="6" t="s">
        <v>572</v>
      </c>
      <c r="CN299" s="28">
        <f>IFERROR(VLOOKUP(CM299,'Начисление очков 2023'!$AF$4:$AG$69,2,FALSE),0)</f>
        <v>0</v>
      </c>
      <c r="CO299" s="32" t="s">
        <v>572</v>
      </c>
      <c r="CP299" s="31">
        <f>IFERROR(VLOOKUP(CO299,'Начисление очков 2023'!$G$4:$H$69,2,FALSE),0)</f>
        <v>0</v>
      </c>
      <c r="CQ299" s="6" t="s">
        <v>572</v>
      </c>
      <c r="CR299" s="28">
        <f>IFERROR(VLOOKUP(CQ299,'Начисление очков 2023'!$AA$4:$AB$69,2,FALSE),0)</f>
        <v>0</v>
      </c>
      <c r="CS299" s="32" t="s">
        <v>572</v>
      </c>
      <c r="CT299" s="31">
        <f>IFERROR(VLOOKUP(CS299,'Начисление очков 2023'!$Q$4:$R$69,2,FALSE),0)</f>
        <v>0</v>
      </c>
      <c r="CU299" s="6" t="s">
        <v>572</v>
      </c>
      <c r="CV299" s="28">
        <f>IFERROR(VLOOKUP(CU299,'Начисление очков 2023'!$AF$4:$AG$69,2,FALSE),0)</f>
        <v>0</v>
      </c>
      <c r="CW299" s="32" t="s">
        <v>572</v>
      </c>
      <c r="CX299" s="31">
        <f>IFERROR(VLOOKUP(CW299,'Начисление очков 2023'!$AA$4:$AB$69,2,FALSE),0)</f>
        <v>0</v>
      </c>
      <c r="CY299" s="6" t="s">
        <v>572</v>
      </c>
      <c r="CZ299" s="28">
        <f>IFERROR(VLOOKUP(CY299,'Начисление очков 2023'!$AA$4:$AB$69,2,FALSE),0)</f>
        <v>0</v>
      </c>
      <c r="DA299" s="32" t="s">
        <v>572</v>
      </c>
      <c r="DB299" s="31">
        <f>IFERROR(VLOOKUP(DA299,'Начисление очков 2023'!$L$4:$M$69,2,FALSE),0)</f>
        <v>0</v>
      </c>
      <c r="DC299" s="6" t="s">
        <v>572</v>
      </c>
      <c r="DD299" s="28">
        <f>IFERROR(VLOOKUP(DC299,'Начисление очков 2023'!$L$4:$M$69,2,FALSE),0)</f>
        <v>0</v>
      </c>
      <c r="DE299" s="32" t="s">
        <v>572</v>
      </c>
      <c r="DF299" s="31">
        <f>IFERROR(VLOOKUP(DE299,'Начисление очков 2023'!$G$4:$H$69,2,FALSE),0)</f>
        <v>0</v>
      </c>
      <c r="DG299" s="6" t="s">
        <v>572</v>
      </c>
      <c r="DH299" s="28">
        <f>IFERROR(VLOOKUP(DG299,'Начисление очков 2023'!$AA$4:$AB$69,2,FALSE),0)</f>
        <v>0</v>
      </c>
      <c r="DI299" s="32" t="s">
        <v>572</v>
      </c>
      <c r="DJ299" s="31">
        <f>IFERROR(VLOOKUP(DI299,'Начисление очков 2023'!$AF$4:$AG$69,2,FALSE),0)</f>
        <v>0</v>
      </c>
      <c r="DK299" s="6" t="s">
        <v>572</v>
      </c>
      <c r="DL299" s="28">
        <f>IFERROR(VLOOKUP(DK299,'Начисление очков 2023'!$V$4:$W$69,2,FALSE),0)</f>
        <v>0</v>
      </c>
      <c r="DM299" s="32" t="s">
        <v>572</v>
      </c>
      <c r="DN299" s="31">
        <f>IFERROR(VLOOKUP(DM299,'Начисление очков 2023'!$Q$4:$R$69,2,FALSE),0)</f>
        <v>0</v>
      </c>
      <c r="DO299" s="6" t="s">
        <v>572</v>
      </c>
      <c r="DP299" s="28">
        <f>IFERROR(VLOOKUP(DO299,'Начисление очков 2023'!$AA$4:$AB$69,2,FALSE),0)</f>
        <v>0</v>
      </c>
      <c r="DQ299" s="32" t="s">
        <v>572</v>
      </c>
      <c r="DR299" s="31">
        <f>IFERROR(VLOOKUP(DQ299,'Начисление очков 2023'!$AA$4:$AB$69,2,FALSE),0)</f>
        <v>0</v>
      </c>
      <c r="DS299" s="6"/>
      <c r="DT299" s="28">
        <f>IFERROR(VLOOKUP(DS299,'Начисление очков 2023'!$AA$4:$AB$69,2,FALSE),0)</f>
        <v>0</v>
      </c>
      <c r="DU299" s="32" t="s">
        <v>572</v>
      </c>
      <c r="DV299" s="31">
        <f>IFERROR(VLOOKUP(DU299,'Начисление очков 2023'!$AF$4:$AG$69,2,FALSE),0)</f>
        <v>0</v>
      </c>
      <c r="DW299" s="6"/>
      <c r="DX299" s="28">
        <f>IFERROR(VLOOKUP(DW299,'Начисление очков 2023'!$AA$4:$AB$69,2,FALSE),0)</f>
        <v>0</v>
      </c>
      <c r="DY299" s="32"/>
      <c r="DZ299" s="31">
        <f>IFERROR(VLOOKUP(DY299,'Начисление очков 2023'!$B$4:$C$69,2,FALSE),0)</f>
        <v>0</v>
      </c>
      <c r="EA299" s="6"/>
      <c r="EB299" s="28">
        <f>IFERROR(VLOOKUP(EA299,'Начисление очков 2023'!$AA$4:$AB$69,2,FALSE),0)</f>
        <v>0</v>
      </c>
      <c r="EC299" s="32"/>
      <c r="ED299" s="31">
        <f>IFERROR(VLOOKUP(EC299,'Начисление очков 2023'!$V$4:$W$69,2,FALSE),0)</f>
        <v>0</v>
      </c>
      <c r="EE299" s="6"/>
      <c r="EF299" s="28">
        <f>IFERROR(VLOOKUP(EE299,'Начисление очков 2023'!$AA$4:$AB$69,2,FALSE),0)</f>
        <v>0</v>
      </c>
      <c r="EG299" s="32"/>
      <c r="EH299" s="31">
        <f>IFERROR(VLOOKUP(EG299,'Начисление очков 2023'!$AA$4:$AB$69,2,FALSE),0)</f>
        <v>0</v>
      </c>
      <c r="EI299" s="6"/>
      <c r="EJ299" s="28">
        <f>IFERROR(VLOOKUP(EI299,'Начисление очков 2023'!$G$4:$H$69,2,FALSE),0)</f>
        <v>0</v>
      </c>
      <c r="EK299" s="32"/>
      <c r="EL299" s="31">
        <f>IFERROR(VLOOKUP(EK299,'Начисление очков 2023'!$V$4:$W$69,2,FALSE),0)</f>
        <v>0</v>
      </c>
      <c r="EM299" s="6"/>
      <c r="EN299" s="28">
        <f>IFERROR(VLOOKUP(EM299,'Начисление очков 2023'!$B$4:$C$101,2,FALSE),0)</f>
        <v>0</v>
      </c>
      <c r="EO299" s="32"/>
      <c r="EP299" s="31">
        <f>IFERROR(VLOOKUP(EO299,'Начисление очков 2023'!$AA$4:$AB$69,2,FALSE),0)</f>
        <v>0</v>
      </c>
      <c r="EQ299" s="6"/>
      <c r="ER299" s="28">
        <f>IFERROR(VLOOKUP(EQ299,'Начисление очков 2023'!$AF$4:$AG$69,2,FALSE),0)</f>
        <v>0</v>
      </c>
      <c r="ES299" s="32"/>
      <c r="ET299" s="31">
        <f>IFERROR(VLOOKUP(ES299,'Начисление очков 2023'!$B$4:$C$101,2,FALSE),0)</f>
        <v>0</v>
      </c>
      <c r="EU299" s="6"/>
      <c r="EV299" s="28">
        <f>IFERROR(VLOOKUP(EU299,'Начисление очков 2023'!$G$4:$H$69,2,FALSE),0)</f>
        <v>0</v>
      </c>
      <c r="EW299" s="32"/>
      <c r="EX299" s="31">
        <f>IFERROR(VLOOKUP(EW299,'Начисление очков 2023'!$AF$4:$AG$69,2,FALSE),0)</f>
        <v>0</v>
      </c>
      <c r="EY299" s="6"/>
      <c r="EZ299" s="28">
        <f>IFERROR(VLOOKUP(EY299,'Начисление очков 2023'!$AA$4:$AB$69,2,FALSE),0)</f>
        <v>0</v>
      </c>
      <c r="FA299" s="32"/>
      <c r="FB299" s="31">
        <f>IFERROR(VLOOKUP(FA299,'Начисление очков 2023'!$L$4:$M$69,2,FALSE),0)</f>
        <v>0</v>
      </c>
      <c r="FC299" s="6"/>
      <c r="FD299" s="28">
        <f>IFERROR(VLOOKUP(FC299,'Начисление очков 2023'!$AF$4:$AG$69,2,FALSE),0)</f>
        <v>0</v>
      </c>
      <c r="FE299" s="32"/>
      <c r="FF299" s="31">
        <f>IFERROR(VLOOKUP(FE299,'Начисление очков 2023'!$AA$4:$AB$69,2,FALSE),0)</f>
        <v>0</v>
      </c>
      <c r="FG299" s="6"/>
      <c r="FH299" s="28">
        <f>IFERROR(VLOOKUP(FG299,'Начисление очков 2023'!$G$4:$H$69,2,FALSE),0)</f>
        <v>0</v>
      </c>
      <c r="FI299" s="32"/>
      <c r="FJ299" s="31">
        <f>IFERROR(VLOOKUP(FI299,'Начисление очков 2023'!$AA$4:$AB$69,2,FALSE),0)</f>
        <v>0</v>
      </c>
      <c r="FK299" s="6"/>
      <c r="FL299" s="28">
        <f>IFERROR(VLOOKUP(FK299,'Начисление очков 2023'!$AA$4:$AB$69,2,FALSE),0)</f>
        <v>0</v>
      </c>
      <c r="FM299" s="32"/>
      <c r="FN299" s="31">
        <f>IFERROR(VLOOKUP(FM299,'Начисление очков 2023'!$AA$4:$AB$69,2,FALSE),0)</f>
        <v>0</v>
      </c>
      <c r="FO299" s="6"/>
      <c r="FP299" s="28">
        <f>IFERROR(VLOOKUP(FO299,'Начисление очков 2023'!$AF$4:$AG$69,2,FALSE),0)</f>
        <v>0</v>
      </c>
      <c r="FQ299" s="109">
        <v>290</v>
      </c>
      <c r="FR299" s="110" t="s">
        <v>563</v>
      </c>
      <c r="FS299" s="110"/>
      <c r="FT299" s="109">
        <v>4</v>
      </c>
      <c r="FU299" s="111"/>
      <c r="FV299" s="108">
        <v>8</v>
      </c>
      <c r="FW299" s="106">
        <v>0</v>
      </c>
      <c r="FX299" s="107" t="s">
        <v>563</v>
      </c>
      <c r="FY299" s="108">
        <v>8</v>
      </c>
      <c r="FZ299" s="127"/>
      <c r="GA299" s="121">
        <f>IFERROR(VLOOKUP(FZ299,'Начисление очков 2023'!$AA$4:$AB$69,2,FALSE),0)</f>
        <v>0</v>
      </c>
    </row>
    <row r="300" spans="1:183" ht="15.95" customHeight="1" x14ac:dyDescent="0.25">
      <c r="A300" s="1"/>
      <c r="B300" s="6" t="str">
        <f>IFERROR(INDEX('Ласт турнир'!$A$1:$A$96,MATCH($D300,'Ласт турнир'!$B$1:$B$96,0)),"")</f>
        <v/>
      </c>
      <c r="C300" s="1"/>
      <c r="D300" s="39" t="s">
        <v>782</v>
      </c>
      <c r="E300" s="40">
        <f>E299+1</f>
        <v>291</v>
      </c>
      <c r="F300" s="59" t="str">
        <f>IF(FQ300=0," ",IF(FQ300-E300=0," ",FQ300-E300))</f>
        <v xml:space="preserve"> </v>
      </c>
      <c r="G300" s="44"/>
      <c r="H300" s="54">
        <v>3</v>
      </c>
      <c r="I300" s="134"/>
      <c r="J300" s="139">
        <f>AB300+AP300+BB300+BN300+BR300+SUMPRODUCT(LARGE((T300,V300,X300,Z300,AD300,AF300,AH300,AJ300,AL300,AN300,AR300,AT300,AV300,AX300,AZ300,BD300,BF300,BH300,BJ300,BL300,BP300,BT300,BV300,BX300,BZ300,CB300,CD300,CF300,CH300,CJ300,CL300,CN300,CP300,CR300,CT300,CV300,CX300,CZ300,DB300,DD300,DF300,DH300,DJ300,DL300,DN300,DP300,DR300,DT300,DV300,DX300,DZ300,EB300,ED300,EF300,EH300,EJ300,EL300,EN300,EP300,ER300,ET300,EV300,EX300,EZ300,FB300,FD300,FF300,FH300,FJ300,FL300,FN300,FP300),{1,2,3,4,5,6,7,8}))</f>
        <v>8</v>
      </c>
      <c r="K300" s="135">
        <f>J300-FV300</f>
        <v>0</v>
      </c>
      <c r="L300" s="140" t="str">
        <f>IF(SUMIF(S300:FP300,"&lt;0")&lt;&gt;0,SUMIF(S300:FP300,"&lt;0")*(-1)," ")</f>
        <v xml:space="preserve"> </v>
      </c>
      <c r="M300" s="141">
        <f>T300+V300+X300+Z300+AB300+AD300+AF300+AH300+AJ300+AL300+AN300+AP300+AR300+AT300+AV300+AX300+AZ300+BB300+BD300+BF300+BH300+BJ300+BL300+BN300+BP300+BR300+BT300+BV300+BX300+BZ300+CB300+CD300+CF300+CH300+CJ300+CL300+CN300+CP300+CR300+CT300+CV300+CX300+CZ300+DB300+DD300+DF300+DH300+DJ300+DL300+DN300+DP300+DR300+DT300+DV300+DX300+DZ300+EB300+ED300+EF300+EH300+EJ300+EL300+EN300+EP300+ER300+ET300+EV300+EX300+EZ300+FB300+FD300+FF300+FH300+FJ300+FL300+FN300+FP300</f>
        <v>8</v>
      </c>
      <c r="N300" s="135">
        <f>M300-FY300</f>
        <v>0</v>
      </c>
      <c r="O300" s="136">
        <f>ROUNDUP(COUNTIF(S300:FP300,"&gt; 0")/2,0)</f>
        <v>1</v>
      </c>
      <c r="P300" s="142">
        <f>IF(O300=0,"-",IF(O300-R300&gt;8,J300/(8+R300),J300/O300))</f>
        <v>8</v>
      </c>
      <c r="Q300" s="145">
        <f>IF(OR(M300=0,O300=0),"-",M300/O300)</f>
        <v>8</v>
      </c>
      <c r="R300" s="150">
        <f>+IF(AA300="",0,1)+IF(AO300="",0,1)++IF(BA300="",0,1)+IF(BM300="",0,1)+IF(BQ300="",0,1)</f>
        <v>0</v>
      </c>
      <c r="S300" s="6" t="s">
        <v>572</v>
      </c>
      <c r="T300" s="28">
        <f>IFERROR(VLOOKUP(S300,'Начисление очков 2024'!$AA$4:$AB$69,2,FALSE),0)</f>
        <v>0</v>
      </c>
      <c r="U300" s="32" t="s">
        <v>572</v>
      </c>
      <c r="V300" s="31">
        <f>IFERROR(VLOOKUP(U300,'Начисление очков 2024'!$AA$4:$AB$69,2,FALSE),0)</f>
        <v>0</v>
      </c>
      <c r="W300" s="6" t="s">
        <v>572</v>
      </c>
      <c r="X300" s="28">
        <f>IFERROR(VLOOKUP(W300,'Начисление очков 2024'!$L$4:$M$69,2,FALSE),0)</f>
        <v>0</v>
      </c>
      <c r="Y300" s="32" t="s">
        <v>572</v>
      </c>
      <c r="Z300" s="31">
        <f>IFERROR(VLOOKUP(Y300,'Начисление очков 2024'!$AA$4:$AB$69,2,FALSE),0)</f>
        <v>0</v>
      </c>
      <c r="AA300" s="6" t="s">
        <v>572</v>
      </c>
      <c r="AB300" s="28">
        <f>ROUND(IFERROR(VLOOKUP(AA300,'Начисление очков 2024'!$L$4:$M$69,2,FALSE),0)/4,0)</f>
        <v>0</v>
      </c>
      <c r="AC300" s="32" t="s">
        <v>572</v>
      </c>
      <c r="AD300" s="31">
        <f>IFERROR(VLOOKUP(AC300,'Начисление очков 2024'!$AA$4:$AB$69,2,FALSE),0)</f>
        <v>0</v>
      </c>
      <c r="AE300" s="6" t="s">
        <v>572</v>
      </c>
      <c r="AF300" s="28">
        <f>IFERROR(VLOOKUP(AE300,'Начисление очков 2024'!$AA$4:$AB$69,2,FALSE),0)</f>
        <v>0</v>
      </c>
      <c r="AG300" s="32" t="s">
        <v>572</v>
      </c>
      <c r="AH300" s="31">
        <f>IFERROR(VLOOKUP(AG300,'Начисление очков 2024'!$Q$4:$R$69,2,FALSE),0)</f>
        <v>0</v>
      </c>
      <c r="AI300" s="6" t="s">
        <v>572</v>
      </c>
      <c r="AJ300" s="28">
        <f>IFERROR(VLOOKUP(AI300,'Начисление очков 2024'!$AA$4:$AB$69,2,FALSE),0)</f>
        <v>0</v>
      </c>
      <c r="AK300" s="32" t="s">
        <v>572</v>
      </c>
      <c r="AL300" s="31">
        <f>IFERROR(VLOOKUP(AK300,'Начисление очков 2024'!$AA$4:$AB$69,2,FALSE),0)</f>
        <v>0</v>
      </c>
      <c r="AM300" s="6" t="s">
        <v>572</v>
      </c>
      <c r="AN300" s="28">
        <f>IFERROR(VLOOKUP(AM300,'Начисление очков 2023'!$AF$4:$AG$69,2,FALSE),0)</f>
        <v>0</v>
      </c>
      <c r="AO300" s="32" t="s">
        <v>572</v>
      </c>
      <c r="AP300" s="31">
        <f>ROUND(IFERROR(VLOOKUP(AO300,'Начисление очков 2024'!$G$4:$H$69,2,FALSE),0)/4,0)</f>
        <v>0</v>
      </c>
      <c r="AQ300" s="6" t="s">
        <v>572</v>
      </c>
      <c r="AR300" s="28">
        <f>IFERROR(VLOOKUP(AQ300,'Начисление очков 2024'!$AA$4:$AB$69,2,FALSE),0)</f>
        <v>0</v>
      </c>
      <c r="AS300" s="32" t="s">
        <v>572</v>
      </c>
      <c r="AT300" s="31">
        <f>IFERROR(VLOOKUP(AS300,'Начисление очков 2024'!$G$4:$H$69,2,FALSE),0)</f>
        <v>0</v>
      </c>
      <c r="AU300" s="6" t="s">
        <v>572</v>
      </c>
      <c r="AV300" s="28">
        <f>IFERROR(VLOOKUP(AU300,'Начисление очков 2023'!$V$4:$W$69,2,FALSE),0)</f>
        <v>0</v>
      </c>
      <c r="AW300" s="32" t="s">
        <v>572</v>
      </c>
      <c r="AX300" s="31">
        <f>IFERROR(VLOOKUP(AW300,'Начисление очков 2024'!$Q$4:$R$69,2,FALSE),0)</f>
        <v>0</v>
      </c>
      <c r="AY300" s="6" t="s">
        <v>572</v>
      </c>
      <c r="AZ300" s="28">
        <f>IFERROR(VLOOKUP(AY300,'Начисление очков 2024'!$AA$4:$AB$69,2,FALSE),0)</f>
        <v>0</v>
      </c>
      <c r="BA300" s="32" t="s">
        <v>572</v>
      </c>
      <c r="BB300" s="31">
        <f>ROUND(IFERROR(VLOOKUP(BA300,'Начисление очков 2024'!$G$4:$H$69,2,FALSE),0)/4,0)</f>
        <v>0</v>
      </c>
      <c r="BC300" s="6" t="s">
        <v>572</v>
      </c>
      <c r="BD300" s="28">
        <f>IFERROR(VLOOKUP(BC300,'Начисление очков 2023'!$AA$4:$AB$69,2,FALSE),0)</f>
        <v>0</v>
      </c>
      <c r="BE300" s="32" t="s">
        <v>572</v>
      </c>
      <c r="BF300" s="31">
        <f>IFERROR(VLOOKUP(BE300,'Начисление очков 2024'!$G$4:$H$69,2,FALSE),0)</f>
        <v>0</v>
      </c>
      <c r="BG300" s="6" t="s">
        <v>572</v>
      </c>
      <c r="BH300" s="28">
        <f>IFERROR(VLOOKUP(BG300,'Начисление очков 2024'!$Q$4:$R$69,2,FALSE),0)</f>
        <v>0</v>
      </c>
      <c r="BI300" s="32">
        <v>12</v>
      </c>
      <c r="BJ300" s="31">
        <f>IFERROR(VLOOKUP(BI300,'Начисление очков 2024'!$AA$4:$AB$69,2,FALSE),0)</f>
        <v>8</v>
      </c>
      <c r="BK300" s="6" t="s">
        <v>572</v>
      </c>
      <c r="BL300" s="28">
        <f>IFERROR(VLOOKUP(BK300,'Начисление очков 2023'!$V$4:$W$69,2,FALSE),0)</f>
        <v>0</v>
      </c>
      <c r="BM300" s="32" t="s">
        <v>572</v>
      </c>
      <c r="BN300" s="31">
        <f>ROUND(IFERROR(VLOOKUP(BM300,'Начисление очков 2023'!$L$4:$M$69,2,FALSE),0)/4,0)</f>
        <v>0</v>
      </c>
      <c r="BO300" s="6" t="s">
        <v>572</v>
      </c>
      <c r="BP300" s="28">
        <f>IFERROR(VLOOKUP(BO300,'Начисление очков 2023'!$AA$4:$AB$69,2,FALSE),0)</f>
        <v>0</v>
      </c>
      <c r="BQ300" s="32" t="s">
        <v>572</v>
      </c>
      <c r="BR300" s="31">
        <f>ROUND(IFERROR(VLOOKUP(BQ300,'Начисление очков 2023'!$L$4:$M$69,2,FALSE),0)/4,0)</f>
        <v>0</v>
      </c>
      <c r="BS300" s="6" t="s">
        <v>572</v>
      </c>
      <c r="BT300" s="28">
        <f>IFERROR(VLOOKUP(BS300,'Начисление очков 2023'!$AA$4:$AB$69,2,FALSE),0)</f>
        <v>0</v>
      </c>
      <c r="BU300" s="32" t="s">
        <v>572</v>
      </c>
      <c r="BV300" s="31">
        <f>IFERROR(VLOOKUP(BU300,'Начисление очков 2023'!$L$4:$M$69,2,FALSE),0)</f>
        <v>0</v>
      </c>
      <c r="BW300" s="6" t="s">
        <v>572</v>
      </c>
      <c r="BX300" s="28">
        <f>IFERROR(VLOOKUP(BW300,'Начисление очков 2023'!$AA$4:$AB$69,2,FALSE),0)</f>
        <v>0</v>
      </c>
      <c r="BY300" s="32" t="s">
        <v>572</v>
      </c>
      <c r="BZ300" s="31">
        <f>IFERROR(VLOOKUP(BY300,'Начисление очков 2023'!$AF$4:$AG$69,2,FALSE),0)</f>
        <v>0</v>
      </c>
      <c r="CA300" s="6" t="s">
        <v>572</v>
      </c>
      <c r="CB300" s="28">
        <f>IFERROR(VLOOKUP(CA300,'Начисление очков 2023'!$V$4:$W$69,2,FALSE),0)</f>
        <v>0</v>
      </c>
      <c r="CC300" s="32" t="s">
        <v>572</v>
      </c>
      <c r="CD300" s="31">
        <f>IFERROR(VLOOKUP(CC300,'Начисление очков 2023'!$AA$4:$AB$69,2,FALSE),0)</f>
        <v>0</v>
      </c>
      <c r="CE300" s="47"/>
      <c r="CF300" s="46"/>
      <c r="CG300" s="32" t="s">
        <v>572</v>
      </c>
      <c r="CH300" s="31">
        <f>IFERROR(VLOOKUP(CG300,'Начисление очков 2023'!$AA$4:$AB$69,2,FALSE),0)</f>
        <v>0</v>
      </c>
      <c r="CI300" s="6" t="s">
        <v>572</v>
      </c>
      <c r="CJ300" s="28">
        <f>IFERROR(VLOOKUP(CI300,'Начисление очков 2023_1'!$B$4:$C$117,2,FALSE),0)</f>
        <v>0</v>
      </c>
      <c r="CK300" s="32" t="s">
        <v>572</v>
      </c>
      <c r="CL300" s="31">
        <f>IFERROR(VLOOKUP(CK300,'Начисление очков 2023'!$V$4:$W$69,2,FALSE),0)</f>
        <v>0</v>
      </c>
      <c r="CM300" s="6" t="s">
        <v>572</v>
      </c>
      <c r="CN300" s="28">
        <f>IFERROR(VLOOKUP(CM300,'Начисление очков 2023'!$AF$4:$AG$69,2,FALSE),0)</f>
        <v>0</v>
      </c>
      <c r="CO300" s="32" t="s">
        <v>572</v>
      </c>
      <c r="CP300" s="31">
        <f>IFERROR(VLOOKUP(CO300,'Начисление очков 2023'!$G$4:$H$69,2,FALSE),0)</f>
        <v>0</v>
      </c>
      <c r="CQ300" s="6" t="s">
        <v>572</v>
      </c>
      <c r="CR300" s="28">
        <f>IFERROR(VLOOKUP(CQ300,'Начисление очков 2023'!$AA$4:$AB$69,2,FALSE),0)</f>
        <v>0</v>
      </c>
      <c r="CS300" s="32" t="s">
        <v>572</v>
      </c>
      <c r="CT300" s="31">
        <f>IFERROR(VLOOKUP(CS300,'Начисление очков 2023'!$Q$4:$R$69,2,FALSE),0)</f>
        <v>0</v>
      </c>
      <c r="CU300" s="6" t="s">
        <v>572</v>
      </c>
      <c r="CV300" s="28">
        <f>IFERROR(VLOOKUP(CU300,'Начисление очков 2023'!$AF$4:$AG$69,2,FALSE),0)</f>
        <v>0</v>
      </c>
      <c r="CW300" s="32" t="s">
        <v>572</v>
      </c>
      <c r="CX300" s="31">
        <f>IFERROR(VLOOKUP(CW300,'Начисление очков 2023'!$AA$4:$AB$69,2,FALSE),0)</f>
        <v>0</v>
      </c>
      <c r="CY300" s="6" t="s">
        <v>572</v>
      </c>
      <c r="CZ300" s="28">
        <f>IFERROR(VLOOKUP(CY300,'Начисление очков 2023'!$AA$4:$AB$69,2,FALSE),0)</f>
        <v>0</v>
      </c>
      <c r="DA300" s="32" t="s">
        <v>572</v>
      </c>
      <c r="DB300" s="31">
        <f>IFERROR(VLOOKUP(DA300,'Начисление очков 2023'!$L$4:$M$69,2,FALSE),0)</f>
        <v>0</v>
      </c>
      <c r="DC300" s="6" t="s">
        <v>572</v>
      </c>
      <c r="DD300" s="28">
        <f>IFERROR(VLOOKUP(DC300,'Начисление очков 2023'!$L$4:$M$69,2,FALSE),0)</f>
        <v>0</v>
      </c>
      <c r="DE300" s="32" t="s">
        <v>572</v>
      </c>
      <c r="DF300" s="31">
        <f>IFERROR(VLOOKUP(DE300,'Начисление очков 2023'!$G$4:$H$69,2,FALSE),0)</f>
        <v>0</v>
      </c>
      <c r="DG300" s="6" t="s">
        <v>572</v>
      </c>
      <c r="DH300" s="28">
        <f>IFERROR(VLOOKUP(DG300,'Начисление очков 2023'!$AA$4:$AB$69,2,FALSE),0)</f>
        <v>0</v>
      </c>
      <c r="DI300" s="32" t="s">
        <v>572</v>
      </c>
      <c r="DJ300" s="31">
        <f>IFERROR(VLOOKUP(DI300,'Начисление очков 2023'!$AF$4:$AG$69,2,FALSE),0)</f>
        <v>0</v>
      </c>
      <c r="DK300" s="6" t="s">
        <v>572</v>
      </c>
      <c r="DL300" s="28">
        <f>IFERROR(VLOOKUP(DK300,'Начисление очков 2023'!$V$4:$W$69,2,FALSE),0)</f>
        <v>0</v>
      </c>
      <c r="DM300" s="32" t="s">
        <v>572</v>
      </c>
      <c r="DN300" s="31">
        <f>IFERROR(VLOOKUP(DM300,'Начисление очков 2023'!$Q$4:$R$69,2,FALSE),0)</f>
        <v>0</v>
      </c>
      <c r="DO300" s="6" t="s">
        <v>572</v>
      </c>
      <c r="DP300" s="28">
        <f>IFERROR(VLOOKUP(DO300,'Начисление очков 2023'!$AA$4:$AB$69,2,FALSE),0)</f>
        <v>0</v>
      </c>
      <c r="DQ300" s="32" t="s">
        <v>572</v>
      </c>
      <c r="DR300" s="31">
        <f>IFERROR(VLOOKUP(DQ300,'Начисление очков 2023'!$AA$4:$AB$69,2,FALSE),0)</f>
        <v>0</v>
      </c>
      <c r="DS300" s="6"/>
      <c r="DT300" s="28">
        <f>IFERROR(VLOOKUP(DS300,'Начисление очков 2023'!$AA$4:$AB$69,2,FALSE),0)</f>
        <v>0</v>
      </c>
      <c r="DU300" s="32" t="s">
        <v>572</v>
      </c>
      <c r="DV300" s="31">
        <f>IFERROR(VLOOKUP(DU300,'Начисление очков 2023'!$AF$4:$AG$69,2,FALSE),0)</f>
        <v>0</v>
      </c>
      <c r="DW300" s="6"/>
      <c r="DX300" s="28">
        <f>IFERROR(VLOOKUP(DW300,'Начисление очков 2023'!$AA$4:$AB$69,2,FALSE),0)</f>
        <v>0</v>
      </c>
      <c r="DY300" s="32"/>
      <c r="DZ300" s="31">
        <f>IFERROR(VLOOKUP(DY300,'Начисление очков 2023'!$B$4:$C$69,2,FALSE),0)</f>
        <v>0</v>
      </c>
      <c r="EA300" s="6"/>
      <c r="EB300" s="28">
        <f>IFERROR(VLOOKUP(EA300,'Начисление очков 2023'!$AA$4:$AB$69,2,FALSE),0)</f>
        <v>0</v>
      </c>
      <c r="EC300" s="32"/>
      <c r="ED300" s="31">
        <f>IFERROR(VLOOKUP(EC300,'Начисление очков 2023'!$V$4:$W$69,2,FALSE),0)</f>
        <v>0</v>
      </c>
      <c r="EE300" s="6"/>
      <c r="EF300" s="28">
        <f>IFERROR(VLOOKUP(EE300,'Начисление очков 2023'!$AA$4:$AB$69,2,FALSE),0)</f>
        <v>0</v>
      </c>
      <c r="EG300" s="32"/>
      <c r="EH300" s="31">
        <f>IFERROR(VLOOKUP(EG300,'Начисление очков 2023'!$AA$4:$AB$69,2,FALSE),0)</f>
        <v>0</v>
      </c>
      <c r="EI300" s="6"/>
      <c r="EJ300" s="28">
        <f>IFERROR(VLOOKUP(EI300,'Начисление очков 2023'!$G$4:$H$69,2,FALSE),0)</f>
        <v>0</v>
      </c>
      <c r="EK300" s="32"/>
      <c r="EL300" s="31">
        <f>IFERROR(VLOOKUP(EK300,'Начисление очков 2023'!$V$4:$W$69,2,FALSE),0)</f>
        <v>0</v>
      </c>
      <c r="EM300" s="6"/>
      <c r="EN300" s="28">
        <f>IFERROR(VLOOKUP(EM300,'Начисление очков 2023'!$B$4:$C$101,2,FALSE),0)</f>
        <v>0</v>
      </c>
      <c r="EO300" s="32"/>
      <c r="EP300" s="31">
        <f>IFERROR(VLOOKUP(EO300,'Начисление очков 2023'!$AA$4:$AB$69,2,FALSE),0)</f>
        <v>0</v>
      </c>
      <c r="EQ300" s="6"/>
      <c r="ER300" s="28">
        <f>IFERROR(VLOOKUP(EQ300,'Начисление очков 2023'!$AF$4:$AG$69,2,FALSE),0)</f>
        <v>0</v>
      </c>
      <c r="ES300" s="32"/>
      <c r="ET300" s="31">
        <f>IFERROR(VLOOKUP(ES300,'Начисление очков 2023'!$B$4:$C$101,2,FALSE),0)</f>
        <v>0</v>
      </c>
      <c r="EU300" s="6"/>
      <c r="EV300" s="28">
        <f>IFERROR(VLOOKUP(EU300,'Начисление очков 2023'!$G$4:$H$69,2,FALSE),0)</f>
        <v>0</v>
      </c>
      <c r="EW300" s="32"/>
      <c r="EX300" s="31">
        <f>IFERROR(VLOOKUP(EW300,'Начисление очков 2023'!$AF$4:$AG$69,2,FALSE),0)</f>
        <v>0</v>
      </c>
      <c r="EY300" s="6"/>
      <c r="EZ300" s="28">
        <f>IFERROR(VLOOKUP(EY300,'Начисление очков 2023'!$AA$4:$AB$69,2,FALSE),0)</f>
        <v>0</v>
      </c>
      <c r="FA300" s="32"/>
      <c r="FB300" s="31">
        <f>IFERROR(VLOOKUP(FA300,'Начисление очков 2023'!$L$4:$M$69,2,FALSE),0)</f>
        <v>0</v>
      </c>
      <c r="FC300" s="6"/>
      <c r="FD300" s="28">
        <f>IFERROR(VLOOKUP(FC300,'Начисление очков 2023'!$AF$4:$AG$69,2,FALSE),0)</f>
        <v>0</v>
      </c>
      <c r="FE300" s="32"/>
      <c r="FF300" s="31">
        <f>IFERROR(VLOOKUP(FE300,'Начисление очков 2023'!$AA$4:$AB$69,2,FALSE),0)</f>
        <v>0</v>
      </c>
      <c r="FG300" s="6"/>
      <c r="FH300" s="28">
        <f>IFERROR(VLOOKUP(FG300,'Начисление очков 2023'!$G$4:$H$69,2,FALSE),0)</f>
        <v>0</v>
      </c>
      <c r="FI300" s="32"/>
      <c r="FJ300" s="31">
        <f>IFERROR(VLOOKUP(FI300,'Начисление очков 2023'!$AA$4:$AB$69,2,FALSE),0)</f>
        <v>0</v>
      </c>
      <c r="FK300" s="6"/>
      <c r="FL300" s="28">
        <f>IFERROR(VLOOKUP(FK300,'Начисление очков 2023'!$AA$4:$AB$69,2,FALSE),0)</f>
        <v>0</v>
      </c>
      <c r="FM300" s="32"/>
      <c r="FN300" s="31">
        <f>IFERROR(VLOOKUP(FM300,'Начисление очков 2023'!$AA$4:$AB$69,2,FALSE),0)</f>
        <v>0</v>
      </c>
      <c r="FO300" s="6"/>
      <c r="FP300" s="28">
        <f>IFERROR(VLOOKUP(FO300,'Начисление очков 2023'!$AF$4:$AG$69,2,FALSE),0)</f>
        <v>0</v>
      </c>
      <c r="FQ300" s="109">
        <v>291</v>
      </c>
      <c r="FR300" s="110" t="s">
        <v>563</v>
      </c>
      <c r="FS300" s="110"/>
      <c r="FT300" s="109">
        <v>3</v>
      </c>
      <c r="FU300" s="111"/>
      <c r="FV300" s="108">
        <v>8</v>
      </c>
      <c r="FW300" s="106">
        <v>0</v>
      </c>
      <c r="FX300" s="107" t="s">
        <v>563</v>
      </c>
      <c r="FY300" s="108">
        <v>8</v>
      </c>
      <c r="FZ300" s="127"/>
      <c r="GA300" s="121">
        <f>IFERROR(VLOOKUP(FZ300,'Начисление очков 2023'!$AA$4:$AB$69,2,FALSE),0)</f>
        <v>0</v>
      </c>
    </row>
    <row r="301" spans="1:183" ht="15.95" customHeight="1" x14ac:dyDescent="0.25">
      <c r="A301" s="1"/>
      <c r="B301" s="6" t="str">
        <f>IFERROR(INDEX('Ласт турнир'!$A$1:$A$96,MATCH($D301,'Ласт турнир'!$B$1:$B$96,0)),"")</f>
        <v/>
      </c>
      <c r="C301" s="1"/>
      <c r="D301" s="39" t="s">
        <v>809</v>
      </c>
      <c r="E301" s="40">
        <f>E300+1</f>
        <v>292</v>
      </c>
      <c r="F301" s="59" t="str">
        <f>IF(FQ301=0," ",IF(FQ301-E301=0," ",FQ301-E301))</f>
        <v xml:space="preserve"> </v>
      </c>
      <c r="G301" s="44"/>
      <c r="H301" s="54">
        <v>3</v>
      </c>
      <c r="I301" s="134"/>
      <c r="J301" s="139">
        <f>AB301+AP301+BB301+BN301+BR301+SUMPRODUCT(LARGE((T301,V301,X301,Z301,AD301,AF301,AH301,AJ301,AL301,AN301,AR301,AT301,AV301,AX301,AZ301,BD301,BF301,BH301,BJ301,BL301,BP301,BT301,BV301,BX301,BZ301,CB301,CD301,CF301,CH301,CJ301,CL301,CN301,CP301,CR301,CT301,CV301,CX301,CZ301,DB301,DD301,DF301,DH301,DJ301,DL301,DN301,DP301,DR301,DT301,DV301,DX301,DZ301,EB301,ED301,EF301,EH301,EJ301,EL301,EN301,EP301,ER301,ET301,EV301,EX301,EZ301,FB301,FD301,FF301,FH301,FJ301,FL301,FN301,FP301),{1,2,3,4,5,6,7,8}))</f>
        <v>8</v>
      </c>
      <c r="K301" s="135">
        <f>J301-FV301</f>
        <v>0</v>
      </c>
      <c r="L301" s="140" t="str">
        <f>IF(SUMIF(S301:FP301,"&lt;0")&lt;&gt;0,SUMIF(S301:FP301,"&lt;0")*(-1)," ")</f>
        <v xml:space="preserve"> </v>
      </c>
      <c r="M301" s="141">
        <f>T301+V301+X301+Z301+AB301+AD301+AF301+AH301+AJ301+AL301+AN301+AP301+AR301+AT301+AV301+AX301+AZ301+BB301+BD301+BF301+BH301+BJ301+BL301+BN301+BP301+BR301+BT301+BV301+BX301+BZ301+CB301+CD301+CF301+CH301+CJ301+CL301+CN301+CP301+CR301+CT301+CV301+CX301+CZ301+DB301+DD301+DF301+DH301+DJ301+DL301+DN301+DP301+DR301+DT301+DV301+DX301+DZ301+EB301+ED301+EF301+EH301+EJ301+EL301+EN301+EP301+ER301+ET301+EV301+EX301+EZ301+FB301+FD301+FF301+FH301+FJ301+FL301+FN301+FP301</f>
        <v>8</v>
      </c>
      <c r="N301" s="135">
        <f>M301-FY301</f>
        <v>0</v>
      </c>
      <c r="O301" s="136">
        <f>ROUNDUP(COUNTIF(S301:FP301,"&gt; 0")/2,0)</f>
        <v>2</v>
      </c>
      <c r="P301" s="142">
        <f>IF(O301=0,"-",IF(O301-R301&gt;8,J301/(8+R301),J301/O301))</f>
        <v>4</v>
      </c>
      <c r="Q301" s="145">
        <f>IF(OR(M301=0,O301=0),"-",M301/O301)</f>
        <v>4</v>
      </c>
      <c r="R301" s="150">
        <f>+IF(AA301="",0,1)+IF(AO301="",0,1)++IF(BA301="",0,1)+IF(BM301="",0,1)+IF(BQ301="",0,1)</f>
        <v>0</v>
      </c>
      <c r="S301" s="6" t="s">
        <v>572</v>
      </c>
      <c r="T301" s="28">
        <f>IFERROR(VLOOKUP(S301,'Начисление очков 2024'!$AA$4:$AB$69,2,FALSE),0)</f>
        <v>0</v>
      </c>
      <c r="U301" s="32" t="s">
        <v>572</v>
      </c>
      <c r="V301" s="31">
        <f>IFERROR(VLOOKUP(U301,'Начисление очков 2024'!$AA$4:$AB$69,2,FALSE),0)</f>
        <v>0</v>
      </c>
      <c r="W301" s="6" t="s">
        <v>572</v>
      </c>
      <c r="X301" s="28">
        <f>IFERROR(VLOOKUP(W301,'Начисление очков 2024'!$L$4:$M$69,2,FALSE),0)</f>
        <v>0</v>
      </c>
      <c r="Y301" s="32" t="s">
        <v>572</v>
      </c>
      <c r="Z301" s="31">
        <f>IFERROR(VLOOKUP(Y301,'Начисление очков 2024'!$AA$4:$AB$69,2,FALSE),0)</f>
        <v>0</v>
      </c>
      <c r="AA301" s="6" t="s">
        <v>572</v>
      </c>
      <c r="AB301" s="28">
        <f>ROUND(IFERROR(VLOOKUP(AA301,'Начисление очков 2024'!$L$4:$M$69,2,FALSE),0)/4,0)</f>
        <v>0</v>
      </c>
      <c r="AC301" s="32" t="s">
        <v>572</v>
      </c>
      <c r="AD301" s="31">
        <f>IFERROR(VLOOKUP(AC301,'Начисление очков 2024'!$AA$4:$AB$69,2,FALSE),0)</f>
        <v>0</v>
      </c>
      <c r="AE301" s="6">
        <v>24</v>
      </c>
      <c r="AF301" s="28">
        <f>IFERROR(VLOOKUP(AE301,'Начисление очков 2024'!$AA$4:$AB$69,2,FALSE),0)</f>
        <v>3</v>
      </c>
      <c r="AG301" s="32" t="s">
        <v>572</v>
      </c>
      <c r="AH301" s="31">
        <f>IFERROR(VLOOKUP(AG301,'Начисление очков 2024'!$Q$4:$R$69,2,FALSE),0)</f>
        <v>0</v>
      </c>
      <c r="AI301" s="6">
        <v>18</v>
      </c>
      <c r="AJ301" s="28">
        <f>IFERROR(VLOOKUP(AI301,'Начисление очков 2024'!$AA$4:$AB$69,2,FALSE),0)</f>
        <v>5</v>
      </c>
      <c r="AK301" s="32" t="s">
        <v>572</v>
      </c>
      <c r="AL301" s="31">
        <f>IFERROR(VLOOKUP(AK301,'Начисление очков 2024'!$AA$4:$AB$69,2,FALSE),0)</f>
        <v>0</v>
      </c>
      <c r="AM301" s="6" t="s">
        <v>572</v>
      </c>
      <c r="AN301" s="28">
        <f>IFERROR(VLOOKUP(AM301,'Начисление очков 2023'!$AF$4:$AG$69,2,FALSE),0)</f>
        <v>0</v>
      </c>
      <c r="AO301" s="32" t="s">
        <v>572</v>
      </c>
      <c r="AP301" s="31">
        <f>ROUND(IFERROR(VLOOKUP(AO301,'Начисление очков 2024'!$G$4:$H$69,2,FALSE),0)/4,0)</f>
        <v>0</v>
      </c>
      <c r="AQ301" s="6" t="s">
        <v>572</v>
      </c>
      <c r="AR301" s="28">
        <f>IFERROR(VLOOKUP(AQ301,'Начисление очков 2024'!$AA$4:$AB$69,2,FALSE),0)</f>
        <v>0</v>
      </c>
      <c r="AS301" s="32" t="s">
        <v>572</v>
      </c>
      <c r="AT301" s="31">
        <f>IFERROR(VLOOKUP(AS301,'Начисление очков 2024'!$G$4:$H$69,2,FALSE),0)</f>
        <v>0</v>
      </c>
      <c r="AU301" s="6" t="s">
        <v>572</v>
      </c>
      <c r="AV301" s="28">
        <f>IFERROR(VLOOKUP(AU301,'Начисление очков 2023'!$V$4:$W$69,2,FALSE),0)</f>
        <v>0</v>
      </c>
      <c r="AW301" s="32" t="s">
        <v>572</v>
      </c>
      <c r="AX301" s="31">
        <f>IFERROR(VLOOKUP(AW301,'Начисление очков 2024'!$Q$4:$R$69,2,FALSE),0)</f>
        <v>0</v>
      </c>
      <c r="AY301" s="6" t="s">
        <v>572</v>
      </c>
      <c r="AZ301" s="28">
        <f>IFERROR(VLOOKUP(AY301,'Начисление очков 2024'!$AA$4:$AB$69,2,FALSE),0)</f>
        <v>0</v>
      </c>
      <c r="BA301" s="32" t="s">
        <v>572</v>
      </c>
      <c r="BB301" s="31">
        <f>ROUND(IFERROR(VLOOKUP(BA301,'Начисление очков 2024'!$G$4:$H$69,2,FALSE),0)/4,0)</f>
        <v>0</v>
      </c>
      <c r="BC301" s="6" t="s">
        <v>572</v>
      </c>
      <c r="BD301" s="28">
        <f>IFERROR(VLOOKUP(BC301,'Начисление очков 2023'!$AA$4:$AB$69,2,FALSE),0)</f>
        <v>0</v>
      </c>
      <c r="BE301" s="32" t="s">
        <v>572</v>
      </c>
      <c r="BF301" s="31">
        <f>IFERROR(VLOOKUP(BE301,'Начисление очков 2024'!$G$4:$H$69,2,FALSE),0)</f>
        <v>0</v>
      </c>
      <c r="BG301" s="6" t="s">
        <v>572</v>
      </c>
      <c r="BH301" s="28">
        <f>IFERROR(VLOOKUP(BG301,'Начисление очков 2024'!$Q$4:$R$69,2,FALSE),0)</f>
        <v>0</v>
      </c>
      <c r="BI301" s="32" t="s">
        <v>572</v>
      </c>
      <c r="BJ301" s="31">
        <f>IFERROR(VLOOKUP(BI301,'Начисление очков 2024'!$AA$4:$AB$69,2,FALSE),0)</f>
        <v>0</v>
      </c>
      <c r="BK301" s="6" t="s">
        <v>572</v>
      </c>
      <c r="BL301" s="28">
        <f>IFERROR(VLOOKUP(BK301,'Начисление очков 2023'!$V$4:$W$69,2,FALSE),0)</f>
        <v>0</v>
      </c>
      <c r="BM301" s="32" t="s">
        <v>572</v>
      </c>
      <c r="BN301" s="31">
        <f>ROUND(IFERROR(VLOOKUP(BM301,'Начисление очков 2023'!$L$4:$M$69,2,FALSE),0)/4,0)</f>
        <v>0</v>
      </c>
      <c r="BO301" s="6" t="s">
        <v>572</v>
      </c>
      <c r="BP301" s="28">
        <f>IFERROR(VLOOKUP(BO301,'Начисление очков 2023'!$AA$4:$AB$69,2,FALSE),0)</f>
        <v>0</v>
      </c>
      <c r="BQ301" s="32" t="s">
        <v>572</v>
      </c>
      <c r="BR301" s="31">
        <f>ROUND(IFERROR(VLOOKUP(BQ301,'Начисление очков 2023'!$L$4:$M$69,2,FALSE),0)/4,0)</f>
        <v>0</v>
      </c>
      <c r="BS301" s="6" t="s">
        <v>572</v>
      </c>
      <c r="BT301" s="28">
        <f>IFERROR(VLOOKUP(BS301,'Начисление очков 2023'!$AA$4:$AB$69,2,FALSE),0)</f>
        <v>0</v>
      </c>
      <c r="BU301" s="32" t="s">
        <v>572</v>
      </c>
      <c r="BV301" s="31">
        <f>IFERROR(VLOOKUP(BU301,'Начисление очков 2023'!$L$4:$M$69,2,FALSE),0)</f>
        <v>0</v>
      </c>
      <c r="BW301" s="6" t="s">
        <v>572</v>
      </c>
      <c r="BX301" s="28">
        <f>IFERROR(VLOOKUP(BW301,'Начисление очков 2023'!$AA$4:$AB$69,2,FALSE),0)</f>
        <v>0</v>
      </c>
      <c r="BY301" s="32" t="s">
        <v>572</v>
      </c>
      <c r="BZ301" s="31">
        <f>IFERROR(VLOOKUP(BY301,'Начисление очков 2023'!$AF$4:$AG$69,2,FALSE),0)</f>
        <v>0</v>
      </c>
      <c r="CA301" s="6" t="s">
        <v>572</v>
      </c>
      <c r="CB301" s="28">
        <f>IFERROR(VLOOKUP(CA301,'Начисление очков 2023'!$V$4:$W$69,2,FALSE),0)</f>
        <v>0</v>
      </c>
      <c r="CC301" s="32" t="s">
        <v>572</v>
      </c>
      <c r="CD301" s="31">
        <f>IFERROR(VLOOKUP(CC301,'Начисление очков 2023'!$AA$4:$AB$69,2,FALSE),0)</f>
        <v>0</v>
      </c>
      <c r="CE301" s="47"/>
      <c r="CF301" s="46"/>
      <c r="CG301" s="32" t="s">
        <v>572</v>
      </c>
      <c r="CH301" s="31">
        <f>IFERROR(VLOOKUP(CG301,'Начисление очков 2023'!$AA$4:$AB$69,2,FALSE),0)</f>
        <v>0</v>
      </c>
      <c r="CI301" s="6" t="s">
        <v>572</v>
      </c>
      <c r="CJ301" s="28">
        <f>IFERROR(VLOOKUP(CI301,'Начисление очков 2023_1'!$B$4:$C$117,2,FALSE),0)</f>
        <v>0</v>
      </c>
      <c r="CK301" s="32" t="s">
        <v>572</v>
      </c>
      <c r="CL301" s="31">
        <f>IFERROR(VLOOKUP(CK301,'Начисление очков 2023'!$V$4:$W$69,2,FALSE),0)</f>
        <v>0</v>
      </c>
      <c r="CM301" s="6" t="s">
        <v>572</v>
      </c>
      <c r="CN301" s="28">
        <f>IFERROR(VLOOKUP(CM301,'Начисление очков 2023'!$AF$4:$AG$69,2,FALSE),0)</f>
        <v>0</v>
      </c>
      <c r="CO301" s="32" t="s">
        <v>572</v>
      </c>
      <c r="CP301" s="31">
        <f>IFERROR(VLOOKUP(CO301,'Начисление очков 2023'!$G$4:$H$69,2,FALSE),0)</f>
        <v>0</v>
      </c>
      <c r="CQ301" s="6" t="s">
        <v>572</v>
      </c>
      <c r="CR301" s="28">
        <f>IFERROR(VLOOKUP(CQ301,'Начисление очков 2023'!$AA$4:$AB$69,2,FALSE),0)</f>
        <v>0</v>
      </c>
      <c r="CS301" s="32" t="s">
        <v>572</v>
      </c>
      <c r="CT301" s="31">
        <f>IFERROR(VLOOKUP(CS301,'Начисление очков 2023'!$Q$4:$R$69,2,FALSE),0)</f>
        <v>0</v>
      </c>
      <c r="CU301" s="6" t="s">
        <v>572</v>
      </c>
      <c r="CV301" s="28">
        <f>IFERROR(VLOOKUP(CU301,'Начисление очков 2023'!$AF$4:$AG$69,2,FALSE),0)</f>
        <v>0</v>
      </c>
      <c r="CW301" s="32" t="s">
        <v>572</v>
      </c>
      <c r="CX301" s="31">
        <f>IFERROR(VLOOKUP(CW301,'Начисление очков 2023'!$AA$4:$AB$69,2,FALSE),0)</f>
        <v>0</v>
      </c>
      <c r="CY301" s="6" t="s">
        <v>572</v>
      </c>
      <c r="CZ301" s="28">
        <f>IFERROR(VLOOKUP(CY301,'Начисление очков 2023'!$AA$4:$AB$69,2,FALSE),0)</f>
        <v>0</v>
      </c>
      <c r="DA301" s="32" t="s">
        <v>572</v>
      </c>
      <c r="DB301" s="31">
        <f>IFERROR(VLOOKUP(DA301,'Начисление очков 2023'!$L$4:$M$69,2,FALSE),0)</f>
        <v>0</v>
      </c>
      <c r="DC301" s="6" t="s">
        <v>572</v>
      </c>
      <c r="DD301" s="28">
        <f>IFERROR(VLOOKUP(DC301,'Начисление очков 2023'!$L$4:$M$69,2,FALSE),0)</f>
        <v>0</v>
      </c>
      <c r="DE301" s="32" t="s">
        <v>572</v>
      </c>
      <c r="DF301" s="31">
        <f>IFERROR(VLOOKUP(DE301,'Начисление очков 2023'!$G$4:$H$69,2,FALSE),0)</f>
        <v>0</v>
      </c>
      <c r="DG301" s="6" t="s">
        <v>572</v>
      </c>
      <c r="DH301" s="28">
        <f>IFERROR(VLOOKUP(DG301,'Начисление очков 2023'!$AA$4:$AB$69,2,FALSE),0)</f>
        <v>0</v>
      </c>
      <c r="DI301" s="32" t="s">
        <v>572</v>
      </c>
      <c r="DJ301" s="31">
        <f>IFERROR(VLOOKUP(DI301,'Начисление очков 2023'!$AF$4:$AG$69,2,FALSE),0)</f>
        <v>0</v>
      </c>
      <c r="DK301" s="6" t="s">
        <v>572</v>
      </c>
      <c r="DL301" s="28">
        <f>IFERROR(VLOOKUP(DK301,'Начисление очков 2023'!$V$4:$W$69,2,FALSE),0)</f>
        <v>0</v>
      </c>
      <c r="DM301" s="32" t="s">
        <v>572</v>
      </c>
      <c r="DN301" s="31">
        <f>IFERROR(VLOOKUP(DM301,'Начисление очков 2023'!$Q$4:$R$69,2,FALSE),0)</f>
        <v>0</v>
      </c>
      <c r="DO301" s="6" t="s">
        <v>572</v>
      </c>
      <c r="DP301" s="28">
        <f>IFERROR(VLOOKUP(DO301,'Начисление очков 2023'!$AA$4:$AB$69,2,FALSE),0)</f>
        <v>0</v>
      </c>
      <c r="DQ301" s="32" t="s">
        <v>572</v>
      </c>
      <c r="DR301" s="31">
        <f>IFERROR(VLOOKUP(DQ301,'Начисление очков 2023'!$AA$4:$AB$69,2,FALSE),0)</f>
        <v>0</v>
      </c>
      <c r="DS301" s="6" t="s">
        <v>572</v>
      </c>
      <c r="DT301" s="28">
        <f>IFERROR(VLOOKUP(DS301,'Начисление очков 2023'!$AA$4:$AB$69,2,FALSE),0)</f>
        <v>0</v>
      </c>
      <c r="DU301" s="32" t="s">
        <v>572</v>
      </c>
      <c r="DV301" s="31">
        <f>IFERROR(VLOOKUP(DU301,'Начисление очков 2023'!$AF$4:$AG$69,2,FALSE),0)</f>
        <v>0</v>
      </c>
      <c r="DW301" s="6" t="s">
        <v>572</v>
      </c>
      <c r="DX301" s="28">
        <f>IFERROR(VLOOKUP(DW301,'Начисление очков 2023'!$AA$4:$AB$69,2,FALSE),0)</f>
        <v>0</v>
      </c>
      <c r="DY301" s="32" t="s">
        <v>572</v>
      </c>
      <c r="DZ301" s="31">
        <f>IFERROR(VLOOKUP(DY301,'Начисление очков 2023'!$B$4:$C$69,2,FALSE),0)</f>
        <v>0</v>
      </c>
      <c r="EA301" s="6" t="s">
        <v>572</v>
      </c>
      <c r="EB301" s="28">
        <f>IFERROR(VLOOKUP(EA301,'Начисление очков 2023'!$AA$4:$AB$69,2,FALSE),0)</f>
        <v>0</v>
      </c>
      <c r="EC301" s="32" t="s">
        <v>572</v>
      </c>
      <c r="ED301" s="31">
        <f>IFERROR(VLOOKUP(EC301,'Начисление очков 2023'!$V$4:$W$69,2,FALSE),0)</f>
        <v>0</v>
      </c>
      <c r="EE301" s="6" t="s">
        <v>572</v>
      </c>
      <c r="EF301" s="28">
        <f>IFERROR(VLOOKUP(EE301,'Начисление очков 2023'!$AA$4:$AB$69,2,FALSE),0)</f>
        <v>0</v>
      </c>
      <c r="EG301" s="32" t="s">
        <v>572</v>
      </c>
      <c r="EH301" s="31">
        <f>IFERROR(VLOOKUP(EG301,'Начисление очков 2023'!$AA$4:$AB$69,2,FALSE),0)</f>
        <v>0</v>
      </c>
      <c r="EI301" s="6" t="s">
        <v>572</v>
      </c>
      <c r="EJ301" s="28">
        <f>IFERROR(VLOOKUP(EI301,'Начисление очков 2023'!$G$4:$H$69,2,FALSE),0)</f>
        <v>0</v>
      </c>
      <c r="EK301" s="32" t="s">
        <v>572</v>
      </c>
      <c r="EL301" s="31">
        <f>IFERROR(VLOOKUP(EK301,'Начисление очков 2023'!$V$4:$W$69,2,FALSE),0)</f>
        <v>0</v>
      </c>
      <c r="EM301" s="6" t="s">
        <v>572</v>
      </c>
      <c r="EN301" s="28">
        <f>IFERROR(VLOOKUP(EM301,'Начисление очков 2023'!$B$4:$C$101,2,FALSE),0)</f>
        <v>0</v>
      </c>
      <c r="EO301" s="32" t="s">
        <v>572</v>
      </c>
      <c r="EP301" s="31">
        <f>IFERROR(VLOOKUP(EO301,'Начисление очков 2023'!$AA$4:$AB$69,2,FALSE),0)</f>
        <v>0</v>
      </c>
      <c r="EQ301" s="6" t="s">
        <v>572</v>
      </c>
      <c r="ER301" s="28">
        <f>IFERROR(VLOOKUP(EQ301,'Начисление очков 2023'!$AF$4:$AG$69,2,FALSE),0)</f>
        <v>0</v>
      </c>
      <c r="ES301" s="32" t="s">
        <v>572</v>
      </c>
      <c r="ET301" s="31">
        <f>IFERROR(VLOOKUP(ES301,'Начисление очков 2023'!$B$4:$C$101,2,FALSE),0)</f>
        <v>0</v>
      </c>
      <c r="EU301" s="6" t="s">
        <v>572</v>
      </c>
      <c r="EV301" s="28">
        <f>IFERROR(VLOOKUP(EU301,'Начисление очков 2023'!$G$4:$H$69,2,FALSE),0)</f>
        <v>0</v>
      </c>
      <c r="EW301" s="32" t="s">
        <v>572</v>
      </c>
      <c r="EX301" s="31">
        <f>IFERROR(VLOOKUP(EW301,'Начисление очков 2023'!$AA$4:$AB$69,2,FALSE),0)</f>
        <v>0</v>
      </c>
      <c r="EY301" s="6" t="s">
        <v>572</v>
      </c>
      <c r="EZ301" s="28">
        <f>IFERROR(VLOOKUP(EY301,'Начисление очков 2023'!$AA$4:$AB$69,2,FALSE),0)</f>
        <v>0</v>
      </c>
      <c r="FA301" s="32" t="s">
        <v>572</v>
      </c>
      <c r="FB301" s="31">
        <f>IFERROR(VLOOKUP(FA301,'Начисление очков 2023'!$L$4:$M$69,2,FALSE),0)</f>
        <v>0</v>
      </c>
      <c r="FC301" s="6" t="s">
        <v>572</v>
      </c>
      <c r="FD301" s="28">
        <f>IFERROR(VLOOKUP(FC301,'Начисление очков 2023'!$AF$4:$AG$69,2,FALSE),0)</f>
        <v>0</v>
      </c>
      <c r="FE301" s="32" t="s">
        <v>572</v>
      </c>
      <c r="FF301" s="31">
        <f>IFERROR(VLOOKUP(FE301,'Начисление очков 2023'!$AA$4:$AB$69,2,FALSE),0)</f>
        <v>0</v>
      </c>
      <c r="FG301" s="6" t="s">
        <v>572</v>
      </c>
      <c r="FH301" s="28">
        <f>IFERROR(VLOOKUP(FG301,'Начисление очков 2023'!$G$4:$H$69,2,FALSE),0)</f>
        <v>0</v>
      </c>
      <c r="FI301" s="32" t="s">
        <v>572</v>
      </c>
      <c r="FJ301" s="31">
        <f>IFERROR(VLOOKUP(FI301,'Начисление очков 2023'!$AA$4:$AB$69,2,FALSE),0)</f>
        <v>0</v>
      </c>
      <c r="FK301" s="6" t="s">
        <v>572</v>
      </c>
      <c r="FL301" s="28">
        <f>IFERROR(VLOOKUP(FK301,'Начисление очков 2023'!$AA$4:$AB$69,2,FALSE),0)</f>
        <v>0</v>
      </c>
      <c r="FM301" s="32" t="s">
        <v>572</v>
      </c>
      <c r="FN301" s="31">
        <f>IFERROR(VLOOKUP(FM301,'Начисление очков 2023'!$AA$4:$AB$69,2,FALSE),0)</f>
        <v>0</v>
      </c>
      <c r="FO301" s="6" t="s">
        <v>572</v>
      </c>
      <c r="FP301" s="28">
        <f>IFERROR(VLOOKUP(FO301,'Начисление очков 2023'!$AF$4:$AG$69,2,FALSE),0)</f>
        <v>0</v>
      </c>
      <c r="FQ301" s="109">
        <v>292</v>
      </c>
      <c r="FR301" s="110" t="s">
        <v>563</v>
      </c>
      <c r="FS301" s="110"/>
      <c r="FT301" s="109">
        <v>3</v>
      </c>
      <c r="FU301" s="111"/>
      <c r="FV301" s="108">
        <v>8</v>
      </c>
      <c r="FW301" s="106">
        <v>0</v>
      </c>
      <c r="FX301" s="107" t="s">
        <v>563</v>
      </c>
      <c r="FY301" s="108">
        <v>8</v>
      </c>
      <c r="FZ301" s="127" t="s">
        <v>572</v>
      </c>
      <c r="GA301" s="121">
        <f>IFERROR(VLOOKUP(FZ301,'Начисление очков 2023'!$AA$4:$AB$69,2,FALSE),0)</f>
        <v>0</v>
      </c>
    </row>
    <row r="302" spans="1:183" ht="15.95" customHeight="1" x14ac:dyDescent="0.25">
      <c r="A302" s="1"/>
      <c r="B302" s="6" t="str">
        <f>IFERROR(INDEX('Ласт турнир'!$A$1:$A$96,MATCH($D302,'Ласт турнир'!$B$1:$B$96,0)),"")</f>
        <v/>
      </c>
      <c r="C302" s="1"/>
      <c r="D302" s="39" t="s">
        <v>815</v>
      </c>
      <c r="E302" s="40">
        <f>E301+1</f>
        <v>293</v>
      </c>
      <c r="F302" s="59" t="str">
        <f>IF(FQ302=0," ",IF(FQ302-E302=0," ",FQ302-E302))</f>
        <v xml:space="preserve"> </v>
      </c>
      <c r="G302" s="44"/>
      <c r="H302" s="54">
        <v>3</v>
      </c>
      <c r="I302" s="134"/>
      <c r="J302" s="139">
        <f>AB302+AP302+BB302+BN302+BR302+SUMPRODUCT(LARGE((T302,V302,X302,Z302,AD302,AF302,AH302,AJ302,AL302,AN302,AR302,AT302,AV302,AX302,AZ302,BD302,BF302,BH302,BJ302,BL302,BP302,BT302,BV302,BX302,BZ302,CB302,CD302,CF302,CH302,CJ302,CL302,CN302,CP302,CR302,CT302,CV302,CX302,CZ302,DB302,DD302,DF302,DH302,DJ302,DL302,DN302,DP302,DR302,DT302,DV302,DX302,DZ302,EB302,ED302,EF302,EH302,EJ302,EL302,EN302,EP302,ER302,ET302,EV302,EX302,EZ302,FB302,FD302,FF302,FH302,FJ302,FL302,FN302,FP302),{1,2,3,4,5,6,7,8}))</f>
        <v>8</v>
      </c>
      <c r="K302" s="135">
        <f>J302-FV302</f>
        <v>0</v>
      </c>
      <c r="L302" s="140" t="str">
        <f>IF(SUMIF(S302:FP302,"&lt;0")&lt;&gt;0,SUMIF(S302:FP302,"&lt;0")*(-1)," ")</f>
        <v xml:space="preserve"> </v>
      </c>
      <c r="M302" s="141">
        <f>T302+V302+X302+Z302+AB302+AD302+AF302+AH302+AJ302+AL302+AN302+AP302+AR302+AT302+AV302+AX302+AZ302+BB302+BD302+BF302+BH302+BJ302+BL302+BN302+BP302+BR302+BT302+BV302+BX302+BZ302+CB302+CD302+CF302+CH302+CJ302+CL302+CN302+CP302+CR302+CT302+CV302+CX302+CZ302+DB302+DD302+DF302+DH302+DJ302+DL302+DN302+DP302+DR302+DT302+DV302+DX302+DZ302+EB302+ED302+EF302+EH302+EJ302+EL302+EN302+EP302+ER302+ET302+EV302+EX302+EZ302+FB302+FD302+FF302+FH302+FJ302+FL302+FN302+FP302</f>
        <v>8</v>
      </c>
      <c r="N302" s="135">
        <f>M302-FY302</f>
        <v>0</v>
      </c>
      <c r="O302" s="136">
        <f>ROUNDUP(COUNTIF(S302:FP302,"&gt; 0")/2,0)</f>
        <v>2</v>
      </c>
      <c r="P302" s="142">
        <f>IF(O302=0,"-",IF(O302-R302&gt;8,J302/(8+R302),J302/O302))</f>
        <v>4</v>
      </c>
      <c r="Q302" s="145">
        <f>IF(OR(M302=0,O302=0),"-",M302/O302)</f>
        <v>4</v>
      </c>
      <c r="R302" s="150">
        <f>+IF(AA302="",0,1)+IF(AO302="",0,1)++IF(BA302="",0,1)+IF(BM302="",0,1)+IF(BQ302="",0,1)</f>
        <v>0</v>
      </c>
      <c r="S302" s="6" t="s">
        <v>572</v>
      </c>
      <c r="T302" s="28">
        <f>IFERROR(VLOOKUP(S302,'Начисление очков 2024'!$AA$4:$AB$69,2,FALSE),0)</f>
        <v>0</v>
      </c>
      <c r="U302" s="32" t="s">
        <v>572</v>
      </c>
      <c r="V302" s="31">
        <f>IFERROR(VLOOKUP(U302,'Начисление очков 2024'!$AA$4:$AB$69,2,FALSE),0)</f>
        <v>0</v>
      </c>
      <c r="W302" s="6" t="s">
        <v>572</v>
      </c>
      <c r="X302" s="28">
        <f>IFERROR(VLOOKUP(W302,'Начисление очков 2024'!$L$4:$M$69,2,FALSE),0)</f>
        <v>0</v>
      </c>
      <c r="Y302" s="32">
        <v>18</v>
      </c>
      <c r="Z302" s="31">
        <f>IFERROR(VLOOKUP(Y302,'Начисление очков 2024'!$AA$4:$AB$69,2,FALSE),0)</f>
        <v>5</v>
      </c>
      <c r="AA302" s="6" t="s">
        <v>572</v>
      </c>
      <c r="AB302" s="28">
        <f>ROUND(IFERROR(VLOOKUP(AA302,'Начисление очков 2024'!$L$4:$M$69,2,FALSE),0)/4,0)</f>
        <v>0</v>
      </c>
      <c r="AC302" s="32">
        <v>24</v>
      </c>
      <c r="AD302" s="31">
        <f>IFERROR(VLOOKUP(AC302,'Начисление очков 2024'!$AA$4:$AB$69,2,FALSE),0)</f>
        <v>3</v>
      </c>
      <c r="AE302" s="6" t="s">
        <v>572</v>
      </c>
      <c r="AF302" s="28">
        <f>IFERROR(VLOOKUP(AE302,'Начисление очков 2024'!$AA$4:$AB$69,2,FALSE),0)</f>
        <v>0</v>
      </c>
      <c r="AG302" s="32" t="s">
        <v>572</v>
      </c>
      <c r="AH302" s="31">
        <f>IFERROR(VLOOKUP(AG302,'Начисление очков 2024'!$Q$4:$R$69,2,FALSE),0)</f>
        <v>0</v>
      </c>
      <c r="AI302" s="6" t="s">
        <v>572</v>
      </c>
      <c r="AJ302" s="28">
        <f>IFERROR(VLOOKUP(AI302,'Начисление очков 2024'!$AA$4:$AB$69,2,FALSE),0)</f>
        <v>0</v>
      </c>
      <c r="AK302" s="32" t="s">
        <v>572</v>
      </c>
      <c r="AL302" s="31">
        <f>IFERROR(VLOOKUP(AK302,'Начисление очков 2024'!$AA$4:$AB$69,2,FALSE),0)</f>
        <v>0</v>
      </c>
      <c r="AM302" s="6" t="s">
        <v>572</v>
      </c>
      <c r="AN302" s="28">
        <f>IFERROR(VLOOKUP(AM302,'Начисление очков 2023'!$AF$4:$AG$69,2,FALSE),0)</f>
        <v>0</v>
      </c>
      <c r="AO302" s="32" t="s">
        <v>572</v>
      </c>
      <c r="AP302" s="31">
        <f>ROUND(IFERROR(VLOOKUP(AO302,'Начисление очков 2024'!$G$4:$H$69,2,FALSE),0)/4,0)</f>
        <v>0</v>
      </c>
      <c r="AQ302" s="6" t="s">
        <v>572</v>
      </c>
      <c r="AR302" s="28">
        <f>IFERROR(VLOOKUP(AQ302,'Начисление очков 2024'!$AA$4:$AB$69,2,FALSE),0)</f>
        <v>0</v>
      </c>
      <c r="AS302" s="32" t="s">
        <v>572</v>
      </c>
      <c r="AT302" s="31">
        <f>IFERROR(VLOOKUP(AS302,'Начисление очков 2024'!$G$4:$H$69,2,FALSE),0)</f>
        <v>0</v>
      </c>
      <c r="AU302" s="6" t="s">
        <v>572</v>
      </c>
      <c r="AV302" s="28">
        <f>IFERROR(VLOOKUP(AU302,'Начисление очков 2023'!$V$4:$W$69,2,FALSE),0)</f>
        <v>0</v>
      </c>
      <c r="AW302" s="32" t="s">
        <v>572</v>
      </c>
      <c r="AX302" s="31">
        <f>IFERROR(VLOOKUP(AW302,'Начисление очков 2024'!$Q$4:$R$69,2,FALSE),0)</f>
        <v>0</v>
      </c>
      <c r="AY302" s="6" t="s">
        <v>572</v>
      </c>
      <c r="AZ302" s="28">
        <f>IFERROR(VLOOKUP(AY302,'Начисление очков 2024'!$AA$4:$AB$69,2,FALSE),0)</f>
        <v>0</v>
      </c>
      <c r="BA302" s="32" t="s">
        <v>572</v>
      </c>
      <c r="BB302" s="31">
        <f>ROUND(IFERROR(VLOOKUP(BA302,'Начисление очков 2024'!$G$4:$H$69,2,FALSE),0)/4,0)</f>
        <v>0</v>
      </c>
      <c r="BC302" s="6" t="s">
        <v>572</v>
      </c>
      <c r="BD302" s="28">
        <f>IFERROR(VLOOKUP(BC302,'Начисление очков 2023'!$AA$4:$AB$69,2,FALSE),0)</f>
        <v>0</v>
      </c>
      <c r="BE302" s="32" t="s">
        <v>572</v>
      </c>
      <c r="BF302" s="31">
        <f>IFERROR(VLOOKUP(BE302,'Начисление очков 2024'!$G$4:$H$69,2,FALSE),0)</f>
        <v>0</v>
      </c>
      <c r="BG302" s="6" t="s">
        <v>572</v>
      </c>
      <c r="BH302" s="28">
        <f>IFERROR(VLOOKUP(BG302,'Начисление очков 2024'!$Q$4:$R$69,2,FALSE),0)</f>
        <v>0</v>
      </c>
      <c r="BI302" s="32" t="s">
        <v>572</v>
      </c>
      <c r="BJ302" s="31">
        <f>IFERROR(VLOOKUP(BI302,'Начисление очков 2024'!$AA$4:$AB$69,2,FALSE),0)</f>
        <v>0</v>
      </c>
      <c r="BK302" s="6" t="s">
        <v>572</v>
      </c>
      <c r="BL302" s="28">
        <f>IFERROR(VLOOKUP(BK302,'Начисление очков 2023'!$V$4:$W$69,2,FALSE),0)</f>
        <v>0</v>
      </c>
      <c r="BM302" s="32" t="s">
        <v>572</v>
      </c>
      <c r="BN302" s="31">
        <f>ROUND(IFERROR(VLOOKUP(BM302,'Начисление очков 2023'!$L$4:$M$69,2,FALSE),0)/4,0)</f>
        <v>0</v>
      </c>
      <c r="BO302" s="6" t="s">
        <v>572</v>
      </c>
      <c r="BP302" s="28">
        <f>IFERROR(VLOOKUP(BO302,'Начисление очков 2023'!$AA$4:$AB$69,2,FALSE),0)</f>
        <v>0</v>
      </c>
      <c r="BQ302" s="32" t="s">
        <v>572</v>
      </c>
      <c r="BR302" s="31">
        <f>ROUND(IFERROR(VLOOKUP(BQ302,'Начисление очков 2023'!$L$4:$M$69,2,FALSE),0)/4,0)</f>
        <v>0</v>
      </c>
      <c r="BS302" s="6" t="s">
        <v>572</v>
      </c>
      <c r="BT302" s="28">
        <f>IFERROR(VLOOKUP(BS302,'Начисление очков 2023'!$AA$4:$AB$69,2,FALSE),0)</f>
        <v>0</v>
      </c>
      <c r="BU302" s="32" t="s">
        <v>572</v>
      </c>
      <c r="BV302" s="31">
        <f>IFERROR(VLOOKUP(BU302,'Начисление очков 2023'!$L$4:$M$69,2,FALSE),0)</f>
        <v>0</v>
      </c>
      <c r="BW302" s="6" t="s">
        <v>572</v>
      </c>
      <c r="BX302" s="28">
        <f>IFERROR(VLOOKUP(BW302,'Начисление очков 2023'!$AA$4:$AB$69,2,FALSE),0)</f>
        <v>0</v>
      </c>
      <c r="BY302" s="32" t="s">
        <v>572</v>
      </c>
      <c r="BZ302" s="31">
        <f>IFERROR(VLOOKUP(BY302,'Начисление очков 2023'!$AF$4:$AG$69,2,FALSE),0)</f>
        <v>0</v>
      </c>
      <c r="CA302" s="6" t="s">
        <v>572</v>
      </c>
      <c r="CB302" s="28">
        <f>IFERROR(VLOOKUP(CA302,'Начисление очков 2023'!$V$4:$W$69,2,FALSE),0)</f>
        <v>0</v>
      </c>
      <c r="CC302" s="32" t="s">
        <v>572</v>
      </c>
      <c r="CD302" s="31">
        <f>IFERROR(VLOOKUP(CC302,'Начисление очков 2023'!$AA$4:$AB$69,2,FALSE),0)</f>
        <v>0</v>
      </c>
      <c r="CE302" s="47"/>
      <c r="CF302" s="46"/>
      <c r="CG302" s="32" t="s">
        <v>572</v>
      </c>
      <c r="CH302" s="31">
        <f>IFERROR(VLOOKUP(CG302,'Начисление очков 2023'!$AA$4:$AB$69,2,FALSE),0)</f>
        <v>0</v>
      </c>
      <c r="CI302" s="6" t="s">
        <v>572</v>
      </c>
      <c r="CJ302" s="28">
        <f>IFERROR(VLOOKUP(CI302,'Начисление очков 2023_1'!$B$4:$C$117,2,FALSE),0)</f>
        <v>0</v>
      </c>
      <c r="CK302" s="32" t="s">
        <v>572</v>
      </c>
      <c r="CL302" s="31">
        <f>IFERROR(VLOOKUP(CK302,'Начисление очков 2023'!$V$4:$W$69,2,FALSE),0)</f>
        <v>0</v>
      </c>
      <c r="CM302" s="6" t="s">
        <v>572</v>
      </c>
      <c r="CN302" s="28">
        <f>IFERROR(VLOOKUP(CM302,'Начисление очков 2023'!$AF$4:$AG$69,2,FALSE),0)</f>
        <v>0</v>
      </c>
      <c r="CO302" s="32" t="s">
        <v>572</v>
      </c>
      <c r="CP302" s="31">
        <f>IFERROR(VLOOKUP(CO302,'Начисление очков 2023'!$G$4:$H$69,2,FALSE),0)</f>
        <v>0</v>
      </c>
      <c r="CQ302" s="6" t="s">
        <v>572</v>
      </c>
      <c r="CR302" s="28">
        <f>IFERROR(VLOOKUP(CQ302,'Начисление очков 2023'!$AA$4:$AB$69,2,FALSE),0)</f>
        <v>0</v>
      </c>
      <c r="CS302" s="32" t="s">
        <v>572</v>
      </c>
      <c r="CT302" s="31">
        <f>IFERROR(VLOOKUP(CS302,'Начисление очков 2023'!$Q$4:$R$69,2,FALSE),0)</f>
        <v>0</v>
      </c>
      <c r="CU302" s="6" t="s">
        <v>572</v>
      </c>
      <c r="CV302" s="28">
        <f>IFERROR(VLOOKUP(CU302,'Начисление очков 2023'!$AF$4:$AG$69,2,FALSE),0)</f>
        <v>0</v>
      </c>
      <c r="CW302" s="32" t="s">
        <v>572</v>
      </c>
      <c r="CX302" s="31">
        <f>IFERROR(VLOOKUP(CW302,'Начисление очков 2023'!$AA$4:$AB$69,2,FALSE),0)</f>
        <v>0</v>
      </c>
      <c r="CY302" s="6" t="s">
        <v>572</v>
      </c>
      <c r="CZ302" s="28">
        <f>IFERROR(VLOOKUP(CY302,'Начисление очков 2023'!$AA$4:$AB$69,2,FALSE),0)</f>
        <v>0</v>
      </c>
      <c r="DA302" s="32" t="s">
        <v>572</v>
      </c>
      <c r="DB302" s="31">
        <f>IFERROR(VLOOKUP(DA302,'Начисление очков 2023'!$L$4:$M$69,2,FALSE),0)</f>
        <v>0</v>
      </c>
      <c r="DC302" s="6" t="s">
        <v>572</v>
      </c>
      <c r="DD302" s="28">
        <f>IFERROR(VLOOKUP(DC302,'Начисление очков 2023'!$L$4:$M$69,2,FALSE),0)</f>
        <v>0</v>
      </c>
      <c r="DE302" s="32" t="s">
        <v>572</v>
      </c>
      <c r="DF302" s="31">
        <f>IFERROR(VLOOKUP(DE302,'Начисление очков 2023'!$G$4:$H$69,2,FALSE),0)</f>
        <v>0</v>
      </c>
      <c r="DG302" s="6" t="s">
        <v>572</v>
      </c>
      <c r="DH302" s="28">
        <f>IFERROR(VLOOKUP(DG302,'Начисление очков 2023'!$AA$4:$AB$69,2,FALSE),0)</f>
        <v>0</v>
      </c>
      <c r="DI302" s="32" t="s">
        <v>572</v>
      </c>
      <c r="DJ302" s="31">
        <f>IFERROR(VLOOKUP(DI302,'Начисление очков 2023'!$AF$4:$AG$69,2,FALSE),0)</f>
        <v>0</v>
      </c>
      <c r="DK302" s="6" t="s">
        <v>572</v>
      </c>
      <c r="DL302" s="28">
        <f>IFERROR(VLOOKUP(DK302,'Начисление очков 2023'!$V$4:$W$69,2,FALSE),0)</f>
        <v>0</v>
      </c>
      <c r="DM302" s="32" t="s">
        <v>572</v>
      </c>
      <c r="DN302" s="31">
        <f>IFERROR(VLOOKUP(DM302,'Начисление очков 2023'!$Q$4:$R$69,2,FALSE),0)</f>
        <v>0</v>
      </c>
      <c r="DO302" s="6" t="s">
        <v>572</v>
      </c>
      <c r="DP302" s="28">
        <f>IFERROR(VLOOKUP(DO302,'Начисление очков 2023'!$AA$4:$AB$69,2,FALSE),0)</f>
        <v>0</v>
      </c>
      <c r="DQ302" s="32" t="s">
        <v>572</v>
      </c>
      <c r="DR302" s="31">
        <f>IFERROR(VLOOKUP(DQ302,'Начисление очков 2023'!$AA$4:$AB$69,2,FALSE),0)</f>
        <v>0</v>
      </c>
      <c r="DS302" s="6" t="s">
        <v>572</v>
      </c>
      <c r="DT302" s="28">
        <f>IFERROR(VLOOKUP(DS302,'Начисление очков 2023'!$AA$4:$AB$69,2,FALSE),0)</f>
        <v>0</v>
      </c>
      <c r="DU302" s="32" t="s">
        <v>572</v>
      </c>
      <c r="DV302" s="31">
        <f>IFERROR(VLOOKUP(DU302,'Начисление очков 2023'!$AF$4:$AG$69,2,FALSE),0)</f>
        <v>0</v>
      </c>
      <c r="DW302" s="6" t="s">
        <v>572</v>
      </c>
      <c r="DX302" s="28">
        <f>IFERROR(VLOOKUP(DW302,'Начисление очков 2023'!$AA$4:$AB$69,2,FALSE),0)</f>
        <v>0</v>
      </c>
      <c r="DY302" s="32" t="s">
        <v>572</v>
      </c>
      <c r="DZ302" s="31">
        <f>IFERROR(VLOOKUP(DY302,'Начисление очков 2023'!$B$4:$C$69,2,FALSE),0)</f>
        <v>0</v>
      </c>
      <c r="EA302" s="6" t="s">
        <v>572</v>
      </c>
      <c r="EB302" s="28">
        <f>IFERROR(VLOOKUP(EA302,'Начисление очков 2023'!$AA$4:$AB$69,2,FALSE),0)</f>
        <v>0</v>
      </c>
      <c r="EC302" s="32" t="s">
        <v>572</v>
      </c>
      <c r="ED302" s="31">
        <f>IFERROR(VLOOKUP(EC302,'Начисление очков 2023'!$V$4:$W$69,2,FALSE),0)</f>
        <v>0</v>
      </c>
      <c r="EE302" s="6" t="s">
        <v>572</v>
      </c>
      <c r="EF302" s="28">
        <f>IFERROR(VLOOKUP(EE302,'Начисление очков 2023'!$AA$4:$AB$69,2,FALSE),0)</f>
        <v>0</v>
      </c>
      <c r="EG302" s="32" t="s">
        <v>572</v>
      </c>
      <c r="EH302" s="31">
        <f>IFERROR(VLOOKUP(EG302,'Начисление очков 2023'!$AA$4:$AB$69,2,FALSE),0)</f>
        <v>0</v>
      </c>
      <c r="EI302" s="6" t="s">
        <v>572</v>
      </c>
      <c r="EJ302" s="28">
        <f>IFERROR(VLOOKUP(EI302,'Начисление очков 2023'!$G$4:$H$69,2,FALSE),0)</f>
        <v>0</v>
      </c>
      <c r="EK302" s="32" t="s">
        <v>572</v>
      </c>
      <c r="EL302" s="31">
        <f>IFERROR(VLOOKUP(EK302,'Начисление очков 2023'!$V$4:$W$69,2,FALSE),0)</f>
        <v>0</v>
      </c>
      <c r="EM302" s="6" t="s">
        <v>572</v>
      </c>
      <c r="EN302" s="28">
        <f>IFERROR(VLOOKUP(EM302,'Начисление очков 2023'!$B$4:$C$101,2,FALSE),0)</f>
        <v>0</v>
      </c>
      <c r="EO302" s="32" t="s">
        <v>572</v>
      </c>
      <c r="EP302" s="31">
        <f>IFERROR(VLOOKUP(EO302,'Начисление очков 2023'!$AA$4:$AB$69,2,FALSE),0)</f>
        <v>0</v>
      </c>
      <c r="EQ302" s="6" t="s">
        <v>572</v>
      </c>
      <c r="ER302" s="28">
        <f>IFERROR(VLOOKUP(EQ302,'Начисление очков 2023'!$AF$4:$AG$69,2,FALSE),0)</f>
        <v>0</v>
      </c>
      <c r="ES302" s="32" t="s">
        <v>572</v>
      </c>
      <c r="ET302" s="31">
        <f>IFERROR(VLOOKUP(ES302,'Начисление очков 2023'!$B$4:$C$101,2,FALSE),0)</f>
        <v>0</v>
      </c>
      <c r="EU302" s="6" t="s">
        <v>572</v>
      </c>
      <c r="EV302" s="28">
        <f>IFERROR(VLOOKUP(EU302,'Начисление очков 2023'!$G$4:$H$69,2,FALSE),0)</f>
        <v>0</v>
      </c>
      <c r="EW302" s="32" t="s">
        <v>572</v>
      </c>
      <c r="EX302" s="31">
        <f>IFERROR(VLOOKUP(EW302,'Начисление очков 2023'!$AA$4:$AB$69,2,FALSE),0)</f>
        <v>0</v>
      </c>
      <c r="EY302" s="6" t="s">
        <v>572</v>
      </c>
      <c r="EZ302" s="28">
        <f>IFERROR(VLOOKUP(EY302,'Начисление очков 2023'!$AA$4:$AB$69,2,FALSE),0)</f>
        <v>0</v>
      </c>
      <c r="FA302" s="32" t="s">
        <v>572</v>
      </c>
      <c r="FB302" s="31">
        <f>IFERROR(VLOOKUP(FA302,'Начисление очков 2023'!$L$4:$M$69,2,FALSE),0)</f>
        <v>0</v>
      </c>
      <c r="FC302" s="6" t="s">
        <v>572</v>
      </c>
      <c r="FD302" s="28">
        <f>IFERROR(VLOOKUP(FC302,'Начисление очков 2023'!$AF$4:$AG$69,2,FALSE),0)</f>
        <v>0</v>
      </c>
      <c r="FE302" s="32" t="s">
        <v>572</v>
      </c>
      <c r="FF302" s="31">
        <f>IFERROR(VLOOKUP(FE302,'Начисление очков 2023'!$AA$4:$AB$69,2,FALSE),0)</f>
        <v>0</v>
      </c>
      <c r="FG302" s="6" t="s">
        <v>572</v>
      </c>
      <c r="FH302" s="28">
        <f>IFERROR(VLOOKUP(FG302,'Начисление очков 2023'!$G$4:$H$69,2,FALSE),0)</f>
        <v>0</v>
      </c>
      <c r="FI302" s="32" t="s">
        <v>572</v>
      </c>
      <c r="FJ302" s="31">
        <f>IFERROR(VLOOKUP(FI302,'Начисление очков 2023'!$AA$4:$AB$69,2,FALSE),0)</f>
        <v>0</v>
      </c>
      <c r="FK302" s="6" t="s">
        <v>572</v>
      </c>
      <c r="FL302" s="28">
        <f>IFERROR(VLOOKUP(FK302,'Начисление очков 2023'!$AA$4:$AB$69,2,FALSE),0)</f>
        <v>0</v>
      </c>
      <c r="FM302" s="32" t="s">
        <v>572</v>
      </c>
      <c r="FN302" s="31">
        <f>IFERROR(VLOOKUP(FM302,'Начисление очков 2023'!$AA$4:$AB$69,2,FALSE),0)</f>
        <v>0</v>
      </c>
      <c r="FO302" s="6" t="s">
        <v>572</v>
      </c>
      <c r="FP302" s="28">
        <f>IFERROR(VLOOKUP(FO302,'Начисление очков 2023'!$AF$4:$AG$69,2,FALSE),0)</f>
        <v>0</v>
      </c>
      <c r="FQ302" s="109">
        <v>293</v>
      </c>
      <c r="FR302" s="110" t="s">
        <v>563</v>
      </c>
      <c r="FS302" s="110"/>
      <c r="FT302" s="109">
        <v>3</v>
      </c>
      <c r="FU302" s="111"/>
      <c r="FV302" s="108">
        <v>8</v>
      </c>
      <c r="FW302" s="106">
        <v>0</v>
      </c>
      <c r="FX302" s="107" t="s">
        <v>563</v>
      </c>
      <c r="FY302" s="108">
        <v>8</v>
      </c>
      <c r="FZ302" s="127" t="s">
        <v>572</v>
      </c>
      <c r="GA302" s="121">
        <f>IFERROR(VLOOKUP(FZ302,'Начисление очков 2023'!$AA$4:$AB$69,2,FALSE),0)</f>
        <v>0</v>
      </c>
    </row>
    <row r="303" spans="1:183" ht="15.95" customHeight="1" x14ac:dyDescent="0.25">
      <c r="A303" s="1"/>
      <c r="B303" s="6" t="str">
        <f>IFERROR(INDEX('Ласт турнир'!$A$1:$A$96,MATCH($D303,'Ласт турнир'!$B$1:$B$96,0)),"")</f>
        <v/>
      </c>
      <c r="C303" s="1"/>
      <c r="D303" s="39" t="s">
        <v>624</v>
      </c>
      <c r="E303" s="40">
        <f>E302+1</f>
        <v>294</v>
      </c>
      <c r="F303" s="59" t="str">
        <f>IF(FQ303=0," ",IF(FQ303-E303=0," ",FQ303-E303))</f>
        <v xml:space="preserve"> </v>
      </c>
      <c r="G303" s="44"/>
      <c r="H303" s="54">
        <v>3</v>
      </c>
      <c r="I303" s="134"/>
      <c r="J303" s="139">
        <f>AB303+AP303+BB303+BN303+BR303+SUMPRODUCT(LARGE((T303,V303,X303,Z303,AD303,AF303,AH303,AJ303,AL303,AN303,AR303,AT303,AV303,AX303,AZ303,BD303,BF303,BH303,BJ303,BL303,BP303,BT303,BV303,BX303,BZ303,CB303,CD303,CF303,CH303,CJ303,CL303,CN303,CP303,CR303,CT303,CV303,CX303,CZ303,DB303,DD303,DF303,DH303,DJ303,DL303,DN303,DP303,DR303,DT303,DV303,DX303,DZ303,EB303,ED303,EF303,EH303,EJ303,EL303,EN303,EP303,ER303,ET303,EV303,EX303,EZ303,FB303,FD303,FF303,FH303,FJ303,FL303,FN303,FP303),{1,2,3,4,5,6,7,8}))</f>
        <v>8</v>
      </c>
      <c r="K303" s="135">
        <f>J303-FV303</f>
        <v>0</v>
      </c>
      <c r="L303" s="140" t="str">
        <f>IF(SUMIF(S303:FP303,"&lt;0")&lt;&gt;0,SUMIF(S303:FP303,"&lt;0")*(-1)," ")</f>
        <v xml:space="preserve"> </v>
      </c>
      <c r="M303" s="141">
        <f>T303+V303+X303+Z303+AB303+AD303+AF303+AH303+AJ303+AL303+AN303+AP303+AR303+AT303+AV303+AX303+AZ303+BB303+BD303+BF303+BH303+BJ303+BL303+BN303+BP303+BR303+BT303+BV303+BX303+BZ303+CB303+CD303+CF303+CH303+CJ303+CL303+CN303+CP303+CR303+CT303+CV303+CX303+CZ303+DB303+DD303+DF303+DH303+DJ303+DL303+DN303+DP303+DR303+DT303+DV303+DX303+DZ303+EB303+ED303+EF303+EH303+EJ303+EL303+EN303+EP303+ER303+ET303+EV303+EX303+EZ303+FB303+FD303+FF303+FH303+FJ303+FL303+FN303+FP303</f>
        <v>8</v>
      </c>
      <c r="N303" s="135">
        <f>M303-FY303</f>
        <v>0</v>
      </c>
      <c r="O303" s="136">
        <f>ROUNDUP(COUNTIF(S303:FP303,"&gt; 0")/2,0)</f>
        <v>3</v>
      </c>
      <c r="P303" s="142">
        <f>IF(O303=0,"-",IF(O303-R303&gt;8,J303/(8+R303),J303/O303))</f>
        <v>2.6666666666666665</v>
      </c>
      <c r="Q303" s="145">
        <f>IF(OR(M303=0,O303=0),"-",M303/O303)</f>
        <v>2.6666666666666665</v>
      </c>
      <c r="R303" s="150">
        <f>+IF(AA303="",0,1)+IF(AO303="",0,1)++IF(BA303="",0,1)+IF(BM303="",0,1)+IF(BQ303="",0,1)</f>
        <v>0</v>
      </c>
      <c r="S303" s="6" t="s">
        <v>572</v>
      </c>
      <c r="T303" s="28">
        <f>IFERROR(VLOOKUP(S303,'Начисление очков 2024'!$AA$4:$AB$69,2,FALSE),0)</f>
        <v>0</v>
      </c>
      <c r="U303" s="32" t="s">
        <v>572</v>
      </c>
      <c r="V303" s="31">
        <f>IFERROR(VLOOKUP(U303,'Начисление очков 2024'!$AA$4:$AB$69,2,FALSE),0)</f>
        <v>0</v>
      </c>
      <c r="W303" s="6" t="s">
        <v>572</v>
      </c>
      <c r="X303" s="28">
        <f>IFERROR(VLOOKUP(W303,'Начисление очков 2024'!$L$4:$M$69,2,FALSE),0)</f>
        <v>0</v>
      </c>
      <c r="Y303" s="32" t="s">
        <v>572</v>
      </c>
      <c r="Z303" s="31">
        <f>IFERROR(VLOOKUP(Y303,'Начисление очков 2024'!$AA$4:$AB$69,2,FALSE),0)</f>
        <v>0</v>
      </c>
      <c r="AA303" s="6" t="s">
        <v>572</v>
      </c>
      <c r="AB303" s="28">
        <f>ROUND(IFERROR(VLOOKUP(AA303,'Начисление очков 2024'!$L$4:$M$69,2,FALSE),0)/4,0)</f>
        <v>0</v>
      </c>
      <c r="AC303" s="32" t="s">
        <v>572</v>
      </c>
      <c r="AD303" s="31">
        <f>IFERROR(VLOOKUP(AC303,'Начисление очков 2024'!$AA$4:$AB$69,2,FALSE),0)</f>
        <v>0</v>
      </c>
      <c r="AE303" s="6" t="s">
        <v>572</v>
      </c>
      <c r="AF303" s="28">
        <f>IFERROR(VLOOKUP(AE303,'Начисление очков 2024'!$AA$4:$AB$69,2,FALSE),0)</f>
        <v>0</v>
      </c>
      <c r="AG303" s="32" t="s">
        <v>572</v>
      </c>
      <c r="AH303" s="31">
        <f>IFERROR(VLOOKUP(AG303,'Начисление очков 2024'!$Q$4:$R$69,2,FALSE),0)</f>
        <v>0</v>
      </c>
      <c r="AI303" s="6" t="s">
        <v>572</v>
      </c>
      <c r="AJ303" s="28">
        <f>IFERROR(VLOOKUP(AI303,'Начисление очков 2024'!$AA$4:$AB$69,2,FALSE),0)</f>
        <v>0</v>
      </c>
      <c r="AK303" s="32" t="s">
        <v>572</v>
      </c>
      <c r="AL303" s="31">
        <f>IFERROR(VLOOKUP(AK303,'Начисление очков 2024'!$AA$4:$AB$69,2,FALSE),0)</f>
        <v>0</v>
      </c>
      <c r="AM303" s="6" t="s">
        <v>572</v>
      </c>
      <c r="AN303" s="28">
        <f>IFERROR(VLOOKUP(AM303,'Начисление очков 2023'!$AF$4:$AG$69,2,FALSE),0)</f>
        <v>0</v>
      </c>
      <c r="AO303" s="32" t="s">
        <v>572</v>
      </c>
      <c r="AP303" s="31">
        <f>ROUND(IFERROR(VLOOKUP(AO303,'Начисление очков 2024'!$G$4:$H$69,2,FALSE),0)/4,0)</f>
        <v>0</v>
      </c>
      <c r="AQ303" s="6" t="s">
        <v>572</v>
      </c>
      <c r="AR303" s="28">
        <f>IFERROR(VLOOKUP(AQ303,'Начисление очков 2024'!$AA$4:$AB$69,2,FALSE),0)</f>
        <v>0</v>
      </c>
      <c r="AS303" s="32" t="s">
        <v>572</v>
      </c>
      <c r="AT303" s="31">
        <f>IFERROR(VLOOKUP(AS303,'Начисление очков 2024'!$G$4:$H$69,2,FALSE),0)</f>
        <v>0</v>
      </c>
      <c r="AU303" s="6" t="s">
        <v>572</v>
      </c>
      <c r="AV303" s="28">
        <f>IFERROR(VLOOKUP(AU303,'Начисление очков 2023'!$V$4:$W$69,2,FALSE),0)</f>
        <v>0</v>
      </c>
      <c r="AW303" s="32" t="s">
        <v>572</v>
      </c>
      <c r="AX303" s="31">
        <f>IFERROR(VLOOKUP(AW303,'Начисление очков 2024'!$Q$4:$R$69,2,FALSE),0)</f>
        <v>0</v>
      </c>
      <c r="AY303" s="6" t="s">
        <v>572</v>
      </c>
      <c r="AZ303" s="28">
        <f>IFERROR(VLOOKUP(AY303,'Начисление очков 2024'!$AA$4:$AB$69,2,FALSE),0)</f>
        <v>0</v>
      </c>
      <c r="BA303" s="32" t="s">
        <v>572</v>
      </c>
      <c r="BB303" s="31">
        <f>ROUND(IFERROR(VLOOKUP(BA303,'Начисление очков 2024'!$G$4:$H$69,2,FALSE),0)/4,0)</f>
        <v>0</v>
      </c>
      <c r="BC303" s="6" t="s">
        <v>572</v>
      </c>
      <c r="BD303" s="28">
        <f>IFERROR(VLOOKUP(BC303,'Начисление очков 2023'!$AA$4:$AB$69,2,FALSE),0)</f>
        <v>0</v>
      </c>
      <c r="BE303" s="32" t="s">
        <v>572</v>
      </c>
      <c r="BF303" s="31">
        <f>IFERROR(VLOOKUP(BE303,'Начисление очков 2024'!$G$4:$H$69,2,FALSE),0)</f>
        <v>0</v>
      </c>
      <c r="BG303" s="6" t="s">
        <v>572</v>
      </c>
      <c r="BH303" s="28">
        <f>IFERROR(VLOOKUP(BG303,'Начисление очков 2024'!$Q$4:$R$69,2,FALSE),0)</f>
        <v>0</v>
      </c>
      <c r="BI303" s="32" t="s">
        <v>572</v>
      </c>
      <c r="BJ303" s="31">
        <f>IFERROR(VLOOKUP(BI303,'Начисление очков 2024'!$AA$4:$AB$69,2,FALSE),0)</f>
        <v>0</v>
      </c>
      <c r="BK303" s="6" t="s">
        <v>572</v>
      </c>
      <c r="BL303" s="28">
        <f>IFERROR(VLOOKUP(BK303,'Начисление очков 2023'!$V$4:$W$69,2,FALSE),0)</f>
        <v>0</v>
      </c>
      <c r="BM303" s="32" t="s">
        <v>572</v>
      </c>
      <c r="BN303" s="31">
        <f>ROUND(IFERROR(VLOOKUP(BM303,'Начисление очков 2023'!$L$4:$M$69,2,FALSE),0)/4,0)</f>
        <v>0</v>
      </c>
      <c r="BO303" s="6" t="s">
        <v>572</v>
      </c>
      <c r="BP303" s="28">
        <f>IFERROR(VLOOKUP(BO303,'Начисление очков 2023'!$AA$4:$AB$69,2,FALSE),0)</f>
        <v>0</v>
      </c>
      <c r="BQ303" s="32" t="s">
        <v>572</v>
      </c>
      <c r="BR303" s="31">
        <f>ROUND(IFERROR(VLOOKUP(BQ303,'Начисление очков 2023'!$L$4:$M$69,2,FALSE),0)/4,0)</f>
        <v>0</v>
      </c>
      <c r="BS303" s="6" t="s">
        <v>572</v>
      </c>
      <c r="BT303" s="28">
        <f>IFERROR(VLOOKUP(BS303,'Начисление очков 2023'!$AA$4:$AB$69,2,FALSE),0)</f>
        <v>0</v>
      </c>
      <c r="BU303" s="32" t="s">
        <v>572</v>
      </c>
      <c r="BV303" s="31">
        <f>IFERROR(VLOOKUP(BU303,'Начисление очков 2023'!$L$4:$M$69,2,FALSE),0)</f>
        <v>0</v>
      </c>
      <c r="BW303" s="6" t="s">
        <v>572</v>
      </c>
      <c r="BX303" s="28">
        <f>IFERROR(VLOOKUP(BW303,'Начисление очков 2023'!$AA$4:$AB$69,2,FALSE),0)</f>
        <v>0</v>
      </c>
      <c r="BY303" s="32" t="s">
        <v>572</v>
      </c>
      <c r="BZ303" s="31">
        <f>IFERROR(VLOOKUP(BY303,'Начисление очков 2023'!$AF$4:$AG$69,2,FALSE),0)</f>
        <v>0</v>
      </c>
      <c r="CA303" s="6" t="s">
        <v>572</v>
      </c>
      <c r="CB303" s="28">
        <f>IFERROR(VLOOKUP(CA303,'Начисление очков 2023'!$V$4:$W$69,2,FALSE),0)</f>
        <v>0</v>
      </c>
      <c r="CC303" s="32" t="s">
        <v>572</v>
      </c>
      <c r="CD303" s="31">
        <f>IFERROR(VLOOKUP(CC303,'Начисление очков 2023'!$AA$4:$AB$69,2,FALSE),0)</f>
        <v>0</v>
      </c>
      <c r="CE303" s="47"/>
      <c r="CF303" s="46"/>
      <c r="CG303" s="32" t="s">
        <v>572</v>
      </c>
      <c r="CH303" s="31">
        <f>IFERROR(VLOOKUP(CG303,'Начисление очков 2023'!$AA$4:$AB$69,2,FALSE),0)</f>
        <v>0</v>
      </c>
      <c r="CI303" s="6" t="s">
        <v>572</v>
      </c>
      <c r="CJ303" s="28">
        <f>IFERROR(VLOOKUP(CI303,'Начисление очков 2023_1'!$B$4:$C$117,2,FALSE),0)</f>
        <v>0</v>
      </c>
      <c r="CK303" s="32" t="s">
        <v>572</v>
      </c>
      <c r="CL303" s="31">
        <f>IFERROR(VLOOKUP(CK303,'Начисление очков 2023'!$V$4:$W$69,2,FALSE),0)</f>
        <v>0</v>
      </c>
      <c r="CM303" s="6" t="s">
        <v>572</v>
      </c>
      <c r="CN303" s="28">
        <f>IFERROR(VLOOKUP(CM303,'Начисление очков 2023'!$AF$4:$AG$69,2,FALSE),0)</f>
        <v>0</v>
      </c>
      <c r="CO303" s="32" t="s">
        <v>572</v>
      </c>
      <c r="CP303" s="31">
        <f>IFERROR(VLOOKUP(CO303,'Начисление очков 2023'!$G$4:$H$69,2,FALSE),0)</f>
        <v>0</v>
      </c>
      <c r="CQ303" s="6" t="s">
        <v>572</v>
      </c>
      <c r="CR303" s="28">
        <f>IFERROR(VLOOKUP(CQ303,'Начисление очков 2023'!$AA$4:$AB$69,2,FALSE),0)</f>
        <v>0</v>
      </c>
      <c r="CS303" s="32" t="s">
        <v>572</v>
      </c>
      <c r="CT303" s="31">
        <f>IFERROR(VLOOKUP(CS303,'Начисление очков 2023'!$Q$4:$R$69,2,FALSE),0)</f>
        <v>0</v>
      </c>
      <c r="CU303" s="6" t="s">
        <v>572</v>
      </c>
      <c r="CV303" s="28">
        <f>IFERROR(VLOOKUP(CU303,'Начисление очков 2023'!$AF$4:$AG$69,2,FALSE),0)</f>
        <v>0</v>
      </c>
      <c r="CW303" s="32" t="s">
        <v>572</v>
      </c>
      <c r="CX303" s="31">
        <f>IFERROR(VLOOKUP(CW303,'Начисление очков 2023'!$AA$4:$AB$69,2,FALSE),0)</f>
        <v>0</v>
      </c>
      <c r="CY303" s="6" t="s">
        <v>572</v>
      </c>
      <c r="CZ303" s="28">
        <f>IFERROR(VLOOKUP(CY303,'Начисление очков 2023'!$AA$4:$AB$69,2,FALSE),0)</f>
        <v>0</v>
      </c>
      <c r="DA303" s="32" t="s">
        <v>572</v>
      </c>
      <c r="DB303" s="31">
        <f>IFERROR(VLOOKUP(DA303,'Начисление очков 2023'!$L$4:$M$69,2,FALSE),0)</f>
        <v>0</v>
      </c>
      <c r="DC303" s="6" t="s">
        <v>572</v>
      </c>
      <c r="DD303" s="28">
        <f>IFERROR(VLOOKUP(DC303,'Начисление очков 2023'!$L$4:$M$69,2,FALSE),0)</f>
        <v>0</v>
      </c>
      <c r="DE303" s="32" t="s">
        <v>572</v>
      </c>
      <c r="DF303" s="31">
        <f>IFERROR(VLOOKUP(DE303,'Начисление очков 2023'!$G$4:$H$69,2,FALSE),0)</f>
        <v>0</v>
      </c>
      <c r="DG303" s="6" t="s">
        <v>572</v>
      </c>
      <c r="DH303" s="28">
        <f>IFERROR(VLOOKUP(DG303,'Начисление очков 2023'!$AA$4:$AB$69,2,FALSE),0)</f>
        <v>0</v>
      </c>
      <c r="DI303" s="32" t="s">
        <v>572</v>
      </c>
      <c r="DJ303" s="31">
        <f>IFERROR(VLOOKUP(DI303,'Начисление очков 2023'!$AF$4:$AG$69,2,FALSE),0)</f>
        <v>0</v>
      </c>
      <c r="DK303" s="6" t="s">
        <v>572</v>
      </c>
      <c r="DL303" s="28">
        <f>IFERROR(VLOOKUP(DK303,'Начисление очков 2023'!$V$4:$W$69,2,FALSE),0)</f>
        <v>0</v>
      </c>
      <c r="DM303" s="32" t="s">
        <v>572</v>
      </c>
      <c r="DN303" s="31">
        <f>IFERROR(VLOOKUP(DM303,'Начисление очков 2023'!$Q$4:$R$69,2,FALSE),0)</f>
        <v>0</v>
      </c>
      <c r="DO303" s="6" t="s">
        <v>572</v>
      </c>
      <c r="DP303" s="28">
        <f>IFERROR(VLOOKUP(DO303,'Начисление очков 2023'!$AA$4:$AB$69,2,FALSE),0)</f>
        <v>0</v>
      </c>
      <c r="DQ303" s="32" t="s">
        <v>572</v>
      </c>
      <c r="DR303" s="31">
        <f>IFERROR(VLOOKUP(DQ303,'Начисление очков 2023'!$AA$4:$AB$69,2,FALSE),0)</f>
        <v>0</v>
      </c>
      <c r="DS303" s="6" t="s">
        <v>572</v>
      </c>
      <c r="DT303" s="28">
        <f>IFERROR(VLOOKUP(DS303,'Начисление очков 2023'!$AA$4:$AB$69,2,FALSE),0)</f>
        <v>0</v>
      </c>
      <c r="DU303" s="32" t="s">
        <v>572</v>
      </c>
      <c r="DV303" s="31">
        <f>IFERROR(VLOOKUP(DU303,'Начисление очков 2023'!$AF$4:$AG$69,2,FALSE),0)</f>
        <v>0</v>
      </c>
      <c r="DW303" s="6" t="s">
        <v>572</v>
      </c>
      <c r="DX303" s="28">
        <f>IFERROR(VLOOKUP(DW303,'Начисление очков 2023'!$AA$4:$AB$69,2,FALSE),0)</f>
        <v>0</v>
      </c>
      <c r="DY303" s="32" t="s">
        <v>572</v>
      </c>
      <c r="DZ303" s="31">
        <f>IFERROR(VLOOKUP(DY303,'Начисление очков 2023'!$B$4:$C$69,2,FALSE),0)</f>
        <v>0</v>
      </c>
      <c r="EA303" s="6" t="s">
        <v>572</v>
      </c>
      <c r="EB303" s="28">
        <f>IFERROR(VLOOKUP(EA303,'Начисление очков 2023'!$AA$4:$AB$69,2,FALSE),0)</f>
        <v>0</v>
      </c>
      <c r="EC303" s="32" t="s">
        <v>572</v>
      </c>
      <c r="ED303" s="31">
        <f>IFERROR(VLOOKUP(EC303,'Начисление очков 2023'!$V$4:$W$69,2,FALSE),0)</f>
        <v>0</v>
      </c>
      <c r="EE303" s="6" t="s">
        <v>572</v>
      </c>
      <c r="EF303" s="28">
        <f>IFERROR(VLOOKUP(EE303,'Начисление очков 2023'!$AA$4:$AB$69,2,FALSE),0)</f>
        <v>0</v>
      </c>
      <c r="EG303" s="32" t="s">
        <v>572</v>
      </c>
      <c r="EH303" s="31">
        <f>IFERROR(VLOOKUP(EG303,'Начисление очков 2023'!$AA$4:$AB$69,2,FALSE),0)</f>
        <v>0</v>
      </c>
      <c r="EI303" s="6" t="s">
        <v>572</v>
      </c>
      <c r="EJ303" s="28">
        <f>IFERROR(VLOOKUP(EI303,'Начисление очков 2023'!$G$4:$H$69,2,FALSE),0)</f>
        <v>0</v>
      </c>
      <c r="EK303" s="32">
        <v>50</v>
      </c>
      <c r="EL303" s="31">
        <f>IFERROR(VLOOKUP(EK303,'Начисление очков 2023'!$V$4:$W$69,2,FALSE),0)</f>
        <v>1</v>
      </c>
      <c r="EM303" s="6" t="s">
        <v>572</v>
      </c>
      <c r="EN303" s="28">
        <f>IFERROR(VLOOKUP(EM303,'Начисление очков 2023'!$B$4:$C$101,2,FALSE),0)</f>
        <v>0</v>
      </c>
      <c r="EO303" s="32">
        <v>32</v>
      </c>
      <c r="EP303" s="31">
        <f>IFERROR(VLOOKUP(EO303,'Начисление очков 2023'!$AA$4:$AB$69,2,FALSE),0)</f>
        <v>2</v>
      </c>
      <c r="EQ303" s="6">
        <v>12</v>
      </c>
      <c r="ER303" s="28">
        <f>IFERROR(VLOOKUP(EQ303,'Начисление очков 2023'!$AF$4:$AG$69,2,FALSE),0)</f>
        <v>5</v>
      </c>
      <c r="ES303" s="32" t="s">
        <v>572</v>
      </c>
      <c r="ET303" s="31">
        <f>IFERROR(VLOOKUP(ES303,'Начисление очков 2023'!$B$4:$C$101,2,FALSE),0)</f>
        <v>0</v>
      </c>
      <c r="EU303" s="6" t="s">
        <v>572</v>
      </c>
      <c r="EV303" s="28">
        <f>IFERROR(VLOOKUP(EU303,'Начисление очков 2023'!$G$4:$H$69,2,FALSE),0)</f>
        <v>0</v>
      </c>
      <c r="EW303" s="32" t="s">
        <v>572</v>
      </c>
      <c r="EX303" s="31">
        <f>IFERROR(VLOOKUP(EW303,'Начисление очков 2023'!$AA$4:$AB$69,2,FALSE),0)</f>
        <v>0</v>
      </c>
      <c r="EY303" s="6"/>
      <c r="EZ303" s="28">
        <f>IFERROR(VLOOKUP(EY303,'Начисление очков 2023'!$AA$4:$AB$69,2,FALSE),0)</f>
        <v>0</v>
      </c>
      <c r="FA303" s="32" t="s">
        <v>572</v>
      </c>
      <c r="FB303" s="31">
        <f>IFERROR(VLOOKUP(FA303,'Начисление очков 2023'!$L$4:$M$69,2,FALSE),0)</f>
        <v>0</v>
      </c>
      <c r="FC303" s="6" t="s">
        <v>572</v>
      </c>
      <c r="FD303" s="28">
        <f>IFERROR(VLOOKUP(FC303,'Начисление очков 2023'!$AF$4:$AG$69,2,FALSE),0)</f>
        <v>0</v>
      </c>
      <c r="FE303" s="32" t="s">
        <v>572</v>
      </c>
      <c r="FF303" s="31">
        <f>IFERROR(VLOOKUP(FE303,'Начисление очков 2023'!$AA$4:$AB$69,2,FALSE),0)</f>
        <v>0</v>
      </c>
      <c r="FG303" s="6" t="s">
        <v>572</v>
      </c>
      <c r="FH303" s="28">
        <f>IFERROR(VLOOKUP(FG303,'Начисление очков 2023'!$G$4:$H$69,2,FALSE),0)</f>
        <v>0</v>
      </c>
      <c r="FI303" s="32" t="s">
        <v>572</v>
      </c>
      <c r="FJ303" s="31">
        <f>IFERROR(VLOOKUP(FI303,'Начисление очков 2023'!$AA$4:$AB$69,2,FALSE),0)</f>
        <v>0</v>
      </c>
      <c r="FK303" s="6" t="s">
        <v>572</v>
      </c>
      <c r="FL303" s="28">
        <f>IFERROR(VLOOKUP(FK303,'Начисление очков 2023'!$AA$4:$AB$69,2,FALSE),0)</f>
        <v>0</v>
      </c>
      <c r="FM303" s="32" t="s">
        <v>572</v>
      </c>
      <c r="FN303" s="31">
        <f>IFERROR(VLOOKUP(FM303,'Начисление очков 2023'!$AA$4:$AB$69,2,FALSE),0)</f>
        <v>0</v>
      </c>
      <c r="FO303" s="6" t="s">
        <v>572</v>
      </c>
      <c r="FP303" s="28">
        <f>IFERROR(VLOOKUP(FO303,'Начисление очков 2023'!$AF$4:$AG$69,2,FALSE),0)</f>
        <v>0</v>
      </c>
      <c r="FQ303" s="109">
        <v>294</v>
      </c>
      <c r="FR303" s="110" t="s">
        <v>563</v>
      </c>
      <c r="FS303" s="110"/>
      <c r="FT303" s="109">
        <v>3</v>
      </c>
      <c r="FU303" s="111"/>
      <c r="FV303" s="108">
        <v>8</v>
      </c>
      <c r="FW303" s="106">
        <v>0</v>
      </c>
      <c r="FX303" s="107" t="s">
        <v>563</v>
      </c>
      <c r="FY303" s="108">
        <v>8</v>
      </c>
      <c r="FZ303" s="127" t="s">
        <v>572</v>
      </c>
      <c r="GA303" s="121">
        <f>IFERROR(VLOOKUP(FZ303,'Начисление очков 2023'!$AA$4:$AB$69,2,FALSE),0)</f>
        <v>0</v>
      </c>
    </row>
    <row r="304" spans="1:183" ht="15.95" customHeight="1" x14ac:dyDescent="0.25">
      <c r="A304" s="1"/>
      <c r="B304" s="6" t="s">
        <v>572</v>
      </c>
      <c r="C304" s="1"/>
      <c r="D304" s="39" t="s">
        <v>814</v>
      </c>
      <c r="E304" s="40">
        <f>E303+1</f>
        <v>295</v>
      </c>
      <c r="F304" s="59" t="s">
        <v>563</v>
      </c>
      <c r="G304" s="44"/>
      <c r="H304" s="54">
        <v>3</v>
      </c>
      <c r="I304" s="134"/>
      <c r="J304" s="139">
        <f>AB304+AP304+BB304+BN304+BR304+SUMPRODUCT(LARGE((T304,V304,X304,Z304,AD304,AF304,AH304,AJ304,AL304,AN304,AR304,AT304,AV304,AX304,AZ304,BD304,BF304,BH304,BJ304,BL304,BP304,BT304,BV304,BX304,BZ304,CB304,CD304,CF304,CH304,CJ304,CL304,CN304,CP304,CR304,CT304,CV304,CX304,CZ304,DB304,DD304,DF304,DH304,DJ304,DL304,DN304,DP304,DR304,DT304,DV304,DX304,DZ304,EB304,ED304,EF304,EH304,EJ304,EL304,EN304,EP304,ER304,ET304,EV304,EX304,EZ304,FB304,FD304,FF304,FH304,FJ304,FL304,FN304,FP304),{1,2,3,4,5,6,7,8}))</f>
        <v>7</v>
      </c>
      <c r="K304" s="135">
        <f>J304-FV304</f>
        <v>0</v>
      </c>
      <c r="L304" s="140" t="str">
        <f>IF(SUMIF(S304:FP304,"&lt;0")&lt;&gt;0,SUMIF(S304:FP304,"&lt;0")*(-1)," ")</f>
        <v xml:space="preserve"> </v>
      </c>
      <c r="M304" s="141">
        <f>T304+V304+X304+Z304+AB304+AD304+AF304+AH304+AJ304+AL304+AN304+AP304+AR304+AT304+AV304+AX304+AZ304+BB304+BD304+BF304+BH304+BJ304+BL304+BN304+BP304+BR304+BT304+BV304+BX304+BZ304+CB304+CD304+CF304+CH304+CJ304+CL304+CN304+CP304+CR304+CT304+CV304+CX304+CZ304+DB304+DD304+DF304+DH304+DJ304+DL304+DN304+DP304+DR304+DT304+DV304+DX304+DZ304+EB304+ED304+EF304+EH304+EJ304+EL304+EN304+EP304+ER304+ET304+EV304+EX304+EZ304+FB304+FD304+FF304+FH304+FJ304+FL304+FN304+FP304</f>
        <v>7</v>
      </c>
      <c r="N304" s="135">
        <f>M304-FY304</f>
        <v>0</v>
      </c>
      <c r="O304" s="136">
        <f>ROUNDUP(COUNTIF(S304:FP304,"&gt; 0")/2,0)</f>
        <v>1</v>
      </c>
      <c r="P304" s="142" t="s">
        <v>355</v>
      </c>
      <c r="Q304" s="145" t="s">
        <v>355</v>
      </c>
      <c r="R304" s="150">
        <v>0</v>
      </c>
      <c r="S304" s="6" t="s">
        <v>572</v>
      </c>
      <c r="T304" s="28">
        <f>IFERROR(VLOOKUP(S304,'Начисление очков 2024'!$AA$4:$AB$69,2,FALSE),0)</f>
        <v>0</v>
      </c>
      <c r="U304" s="32" t="s">
        <v>572</v>
      </c>
      <c r="V304" s="31">
        <f>IFERROR(VLOOKUP(U304,'Начисление очков 2024'!$AA$4:$AB$69,2,FALSE),0)</f>
        <v>0</v>
      </c>
      <c r="W304" s="6" t="s">
        <v>572</v>
      </c>
      <c r="X304" s="28">
        <f>IFERROR(VLOOKUP(W304,'Начисление очков 2024'!$L$4:$M$69,2,FALSE),0)</f>
        <v>0</v>
      </c>
      <c r="Y304" s="32">
        <v>16</v>
      </c>
      <c r="Z304" s="31">
        <f>IFERROR(VLOOKUP(Y304,'Начисление очков 2024'!$AA$4:$AB$69,2,FALSE),0)</f>
        <v>7</v>
      </c>
      <c r="AA304" s="6" t="s">
        <v>572</v>
      </c>
      <c r="AB304" s="28">
        <f>ROUND(IFERROR(VLOOKUP(AA304,'Начисление очков 2024'!$L$4:$M$69,2,FALSE),0)/4,0)</f>
        <v>0</v>
      </c>
      <c r="AC304" s="32" t="s">
        <v>572</v>
      </c>
      <c r="AD304" s="31">
        <v>0</v>
      </c>
      <c r="AE304" s="6" t="s">
        <v>572</v>
      </c>
      <c r="AF304" s="28">
        <v>0</v>
      </c>
      <c r="AG304" s="32" t="s">
        <v>572</v>
      </c>
      <c r="AH304" s="31">
        <v>0</v>
      </c>
      <c r="AI304" s="6" t="s">
        <v>572</v>
      </c>
      <c r="AJ304" s="28">
        <v>0</v>
      </c>
      <c r="AK304" s="32" t="s">
        <v>572</v>
      </c>
      <c r="AL304" s="31">
        <v>0</v>
      </c>
      <c r="AM304" s="6" t="s">
        <v>572</v>
      </c>
      <c r="AN304" s="28">
        <v>0</v>
      </c>
      <c r="AO304" s="32" t="s">
        <v>572</v>
      </c>
      <c r="AP304" s="31">
        <v>0</v>
      </c>
      <c r="AQ304" s="6" t="s">
        <v>572</v>
      </c>
      <c r="AR304" s="28">
        <v>0</v>
      </c>
      <c r="AS304" s="32" t="s">
        <v>572</v>
      </c>
      <c r="AT304" s="31">
        <v>0</v>
      </c>
      <c r="AU304" s="6" t="s">
        <v>572</v>
      </c>
      <c r="AV304" s="28">
        <v>0</v>
      </c>
      <c r="AW304" s="32" t="s">
        <v>572</v>
      </c>
      <c r="AX304" s="31">
        <v>0</v>
      </c>
      <c r="AY304" s="6" t="s">
        <v>572</v>
      </c>
      <c r="AZ304" s="28">
        <v>0</v>
      </c>
      <c r="BA304" s="32" t="s">
        <v>572</v>
      </c>
      <c r="BB304" s="31">
        <v>0</v>
      </c>
      <c r="BC304" s="6" t="s">
        <v>572</v>
      </c>
      <c r="BD304" s="28">
        <v>0</v>
      </c>
      <c r="BE304" s="32" t="s">
        <v>572</v>
      </c>
      <c r="BF304" s="31">
        <v>0</v>
      </c>
      <c r="BG304" s="6" t="s">
        <v>572</v>
      </c>
      <c r="BH304" s="28">
        <v>0</v>
      </c>
      <c r="BI304" s="32" t="s">
        <v>572</v>
      </c>
      <c r="BJ304" s="31">
        <v>0</v>
      </c>
      <c r="BK304" s="6" t="s">
        <v>572</v>
      </c>
      <c r="BL304" s="28">
        <v>0</v>
      </c>
      <c r="BM304" s="32" t="s">
        <v>572</v>
      </c>
      <c r="BN304" s="31">
        <v>0</v>
      </c>
      <c r="BO304" s="6" t="s">
        <v>572</v>
      </c>
      <c r="BP304" s="28">
        <v>0</v>
      </c>
      <c r="BQ304" s="32" t="s">
        <v>572</v>
      </c>
      <c r="BR304" s="31">
        <v>0</v>
      </c>
      <c r="BS304" s="6" t="s">
        <v>572</v>
      </c>
      <c r="BT304" s="28">
        <v>0</v>
      </c>
      <c r="BU304" s="32" t="s">
        <v>572</v>
      </c>
      <c r="BV304" s="31">
        <v>0</v>
      </c>
      <c r="BW304" s="6" t="s">
        <v>572</v>
      </c>
      <c r="BX304" s="28">
        <v>0</v>
      </c>
      <c r="BY304" s="32" t="s">
        <v>572</v>
      </c>
      <c r="BZ304" s="31">
        <v>0</v>
      </c>
      <c r="CA304" s="6" t="s">
        <v>572</v>
      </c>
      <c r="CB304" s="28">
        <v>0</v>
      </c>
      <c r="CC304" s="32" t="s">
        <v>572</v>
      </c>
      <c r="CD304" s="31">
        <v>0</v>
      </c>
      <c r="CE304" s="47"/>
      <c r="CF304" s="46"/>
      <c r="CG304" s="32" t="s">
        <v>572</v>
      </c>
      <c r="CH304" s="31">
        <v>0</v>
      </c>
      <c r="CI304" s="6" t="s">
        <v>572</v>
      </c>
      <c r="CJ304" s="28">
        <v>0</v>
      </c>
      <c r="CK304" s="32" t="s">
        <v>572</v>
      </c>
      <c r="CL304" s="31">
        <v>0</v>
      </c>
      <c r="CM304" s="6" t="s">
        <v>572</v>
      </c>
      <c r="CN304" s="28">
        <v>0</v>
      </c>
      <c r="CO304" s="32" t="s">
        <v>572</v>
      </c>
      <c r="CP304" s="31">
        <v>0</v>
      </c>
      <c r="CQ304" s="6" t="s">
        <v>572</v>
      </c>
      <c r="CR304" s="28">
        <v>0</v>
      </c>
      <c r="CS304" s="32" t="s">
        <v>572</v>
      </c>
      <c r="CT304" s="31">
        <v>0</v>
      </c>
      <c r="CU304" s="6" t="s">
        <v>572</v>
      </c>
      <c r="CV304" s="28">
        <v>0</v>
      </c>
      <c r="CW304" s="32" t="s">
        <v>572</v>
      </c>
      <c r="CX304" s="31">
        <v>0</v>
      </c>
      <c r="CY304" s="6" t="s">
        <v>572</v>
      </c>
      <c r="CZ304" s="28">
        <v>0</v>
      </c>
      <c r="DA304" s="32" t="s">
        <v>572</v>
      </c>
      <c r="DB304" s="31">
        <v>0</v>
      </c>
      <c r="DC304" s="6" t="s">
        <v>572</v>
      </c>
      <c r="DD304" s="28">
        <v>0</v>
      </c>
      <c r="DE304" s="32" t="s">
        <v>572</v>
      </c>
      <c r="DF304" s="31">
        <v>0</v>
      </c>
      <c r="DG304" s="6" t="s">
        <v>572</v>
      </c>
      <c r="DH304" s="28">
        <v>0</v>
      </c>
      <c r="DI304" s="32" t="s">
        <v>572</v>
      </c>
      <c r="DJ304" s="31">
        <v>0</v>
      </c>
      <c r="DK304" s="6" t="s">
        <v>572</v>
      </c>
      <c r="DL304" s="28">
        <v>0</v>
      </c>
      <c r="DM304" s="32" t="s">
        <v>572</v>
      </c>
      <c r="DN304" s="31">
        <v>0</v>
      </c>
      <c r="DO304" s="6" t="s">
        <v>572</v>
      </c>
      <c r="DP304" s="28">
        <v>0</v>
      </c>
      <c r="DQ304" s="32" t="s">
        <v>572</v>
      </c>
      <c r="DR304" s="31">
        <v>0</v>
      </c>
      <c r="DS304" s="6" t="s">
        <v>572</v>
      </c>
      <c r="DT304" s="28">
        <v>0</v>
      </c>
      <c r="DU304" s="32" t="s">
        <v>572</v>
      </c>
      <c r="DV304" s="31">
        <v>0</v>
      </c>
      <c r="DW304" s="6" t="s">
        <v>572</v>
      </c>
      <c r="DX304" s="28">
        <v>0</v>
      </c>
      <c r="DY304" s="32" t="s">
        <v>572</v>
      </c>
      <c r="DZ304" s="31">
        <v>0</v>
      </c>
      <c r="EA304" s="6" t="s">
        <v>572</v>
      </c>
      <c r="EB304" s="28">
        <v>0</v>
      </c>
      <c r="EC304" s="32" t="s">
        <v>572</v>
      </c>
      <c r="ED304" s="31">
        <v>0</v>
      </c>
      <c r="EE304" s="6" t="s">
        <v>572</v>
      </c>
      <c r="EF304" s="28">
        <v>0</v>
      </c>
      <c r="EG304" s="32" t="s">
        <v>572</v>
      </c>
      <c r="EH304" s="31">
        <v>0</v>
      </c>
      <c r="EI304" s="6" t="s">
        <v>572</v>
      </c>
      <c r="EJ304" s="28">
        <v>0</v>
      </c>
      <c r="EK304" s="32" t="s">
        <v>572</v>
      </c>
      <c r="EL304" s="31">
        <v>0</v>
      </c>
      <c r="EM304" s="6" t="s">
        <v>572</v>
      </c>
      <c r="EN304" s="28">
        <v>0</v>
      </c>
      <c r="EO304" s="32" t="s">
        <v>572</v>
      </c>
      <c r="EP304" s="31">
        <v>0</v>
      </c>
      <c r="EQ304" s="6" t="s">
        <v>572</v>
      </c>
      <c r="ER304" s="28">
        <v>0</v>
      </c>
      <c r="ES304" s="32" t="s">
        <v>572</v>
      </c>
      <c r="ET304" s="31">
        <v>0</v>
      </c>
      <c r="EU304" s="6" t="s">
        <v>572</v>
      </c>
      <c r="EV304" s="28">
        <v>0</v>
      </c>
      <c r="EW304" s="32" t="s">
        <v>572</v>
      </c>
      <c r="EX304" s="31">
        <v>0</v>
      </c>
      <c r="EY304" s="6" t="s">
        <v>572</v>
      </c>
      <c r="EZ304" s="28">
        <v>0</v>
      </c>
      <c r="FA304" s="32" t="s">
        <v>572</v>
      </c>
      <c r="FB304" s="31">
        <v>0</v>
      </c>
      <c r="FC304" s="6" t="s">
        <v>572</v>
      </c>
      <c r="FD304" s="28">
        <v>0</v>
      </c>
      <c r="FE304" s="32" t="s">
        <v>572</v>
      </c>
      <c r="FF304" s="31">
        <v>0</v>
      </c>
      <c r="FG304" s="6" t="s">
        <v>572</v>
      </c>
      <c r="FH304" s="28">
        <v>0</v>
      </c>
      <c r="FI304" s="32" t="s">
        <v>572</v>
      </c>
      <c r="FJ304" s="31">
        <v>0</v>
      </c>
      <c r="FK304" s="6" t="s">
        <v>572</v>
      </c>
      <c r="FL304" s="28">
        <v>0</v>
      </c>
      <c r="FM304" s="32" t="s">
        <v>572</v>
      </c>
      <c r="FN304" s="31">
        <v>0</v>
      </c>
      <c r="FO304" s="6" t="s">
        <v>572</v>
      </c>
      <c r="FP304" s="28">
        <v>0</v>
      </c>
      <c r="FQ304" s="109">
        <v>295</v>
      </c>
      <c r="FR304" s="110" t="s">
        <v>563</v>
      </c>
      <c r="FS304" s="110"/>
      <c r="FT304" s="109">
        <v>3</v>
      </c>
      <c r="FU304" s="111"/>
      <c r="FV304" s="108">
        <v>7</v>
      </c>
      <c r="FW304" s="106">
        <v>0</v>
      </c>
      <c r="FX304" s="107" t="s">
        <v>563</v>
      </c>
      <c r="FY304" s="108">
        <v>7</v>
      </c>
      <c r="FZ304" s="127" t="s">
        <v>572</v>
      </c>
      <c r="GA304" s="121">
        <v>0</v>
      </c>
    </row>
    <row r="305" spans="1:183" ht="15.95" customHeight="1" x14ac:dyDescent="0.25">
      <c r="A305" s="1"/>
      <c r="B305" s="6" t="s">
        <v>572</v>
      </c>
      <c r="C305" s="1"/>
      <c r="D305" s="39" t="s">
        <v>820</v>
      </c>
      <c r="E305" s="40">
        <f>E304+1</f>
        <v>296</v>
      </c>
      <c r="F305" s="59" t="s">
        <v>563</v>
      </c>
      <c r="G305" s="44"/>
      <c r="H305" s="54">
        <v>3</v>
      </c>
      <c r="I305" s="134"/>
      <c r="J305" s="139">
        <f>AB305+AP305+BB305+BN305+BR305+SUMPRODUCT(LARGE((T305,V305,X305,Z305,AD305,AF305,AH305,AJ305,AL305,AN305,AR305,AT305,AV305,AX305,AZ305,BD305,BF305,BH305,BJ305,BL305,BP305,BT305,BV305,BX305,BZ305,CB305,CD305,CF305,CH305,CJ305,CL305,CN305,CP305,CR305,CT305,CV305,CX305,CZ305,DB305,DD305,DF305,DH305,DJ305,DL305,DN305,DP305,DR305,DT305,DV305,DX305,DZ305,EB305,ED305,EF305,EH305,EJ305,EL305,EN305,EP305,ER305,ET305,EV305,EX305,EZ305,FB305,FD305,FF305,FH305,FJ305,FL305,FN305,FP305),{1,2,3,4,5,6,7,8}))</f>
        <v>7</v>
      </c>
      <c r="K305" s="135">
        <f>J305-FV305</f>
        <v>0</v>
      </c>
      <c r="L305" s="140" t="str">
        <f>IF(SUMIF(S305:FP305,"&lt;0")&lt;&gt;0,SUMIF(S305:FP305,"&lt;0")*(-1)," ")</f>
        <v xml:space="preserve"> </v>
      </c>
      <c r="M305" s="141">
        <f>T305+V305+X305+Z305+AB305+AD305+AF305+AH305+AJ305+AL305+AN305+AP305+AR305+AT305+AV305+AX305+AZ305+BB305+BD305+BF305+BH305+BJ305+BL305+BN305+BP305+BR305+BT305+BV305+BX305+BZ305+CB305+CD305+CF305+CH305+CJ305+CL305+CN305+CP305+CR305+CT305+CV305+CX305+CZ305+DB305+DD305+DF305+DH305+DJ305+DL305+DN305+DP305+DR305+DT305+DV305+DX305+DZ305+EB305+ED305+EF305+EH305+EJ305+EL305+EN305+EP305+ER305+ET305+EV305+EX305+EZ305+FB305+FD305+FF305+FH305+FJ305+FL305+FN305+FP305</f>
        <v>7</v>
      </c>
      <c r="N305" s="135">
        <f>M305-FY305</f>
        <v>0</v>
      </c>
      <c r="O305" s="136">
        <f>ROUNDUP(COUNTIF(S305:FP305,"&gt; 0")/2,0)</f>
        <v>1</v>
      </c>
      <c r="P305" s="142" t="s">
        <v>355</v>
      </c>
      <c r="Q305" s="145" t="s">
        <v>355</v>
      </c>
      <c r="R305" s="150">
        <v>0</v>
      </c>
      <c r="S305" s="6" t="s">
        <v>572</v>
      </c>
      <c r="T305" s="28">
        <f>IFERROR(VLOOKUP(S305,'Начисление очков 2024'!$AA$4:$AB$69,2,FALSE),0)</f>
        <v>0</v>
      </c>
      <c r="U305" s="32">
        <v>16</v>
      </c>
      <c r="V305" s="31">
        <f>IFERROR(VLOOKUP(U305,'Начисление очков 2024'!$AA$4:$AB$69,2,FALSE),0)</f>
        <v>7</v>
      </c>
      <c r="W305" s="6" t="s">
        <v>572</v>
      </c>
      <c r="X305" s="28">
        <f>IFERROR(VLOOKUP(W305,'Начисление очков 2024'!$L$4:$M$69,2,FALSE),0)</f>
        <v>0</v>
      </c>
      <c r="Y305" s="32" t="s">
        <v>572</v>
      </c>
      <c r="Z305" s="31">
        <f>IFERROR(VLOOKUP(Y305,'Начисление очков 2024'!$AA$4:$AB$69,2,FALSE),0)</f>
        <v>0</v>
      </c>
      <c r="AA305" s="6" t="s">
        <v>572</v>
      </c>
      <c r="AB305" s="28">
        <f>ROUND(IFERROR(VLOOKUP(AA305,'Начисление очков 2024'!$L$4:$M$69,2,FALSE),0)/4,0)</f>
        <v>0</v>
      </c>
      <c r="AC305" s="32" t="s">
        <v>572</v>
      </c>
      <c r="AD305" s="31">
        <v>0</v>
      </c>
      <c r="AE305" s="6" t="s">
        <v>572</v>
      </c>
      <c r="AF305" s="28">
        <v>0</v>
      </c>
      <c r="AG305" s="32" t="s">
        <v>572</v>
      </c>
      <c r="AH305" s="31">
        <v>0</v>
      </c>
      <c r="AI305" s="6" t="s">
        <v>572</v>
      </c>
      <c r="AJ305" s="28">
        <v>0</v>
      </c>
      <c r="AK305" s="32" t="s">
        <v>572</v>
      </c>
      <c r="AL305" s="31">
        <v>0</v>
      </c>
      <c r="AM305" s="6" t="s">
        <v>572</v>
      </c>
      <c r="AN305" s="28">
        <v>0</v>
      </c>
      <c r="AO305" s="32" t="s">
        <v>572</v>
      </c>
      <c r="AP305" s="31">
        <v>0</v>
      </c>
      <c r="AQ305" s="6" t="s">
        <v>572</v>
      </c>
      <c r="AR305" s="28">
        <v>0</v>
      </c>
      <c r="AS305" s="32" t="s">
        <v>572</v>
      </c>
      <c r="AT305" s="31">
        <v>0</v>
      </c>
      <c r="AU305" s="6" t="s">
        <v>572</v>
      </c>
      <c r="AV305" s="28">
        <v>0</v>
      </c>
      <c r="AW305" s="32" t="s">
        <v>572</v>
      </c>
      <c r="AX305" s="31">
        <v>0</v>
      </c>
      <c r="AY305" s="6" t="s">
        <v>572</v>
      </c>
      <c r="AZ305" s="28">
        <v>0</v>
      </c>
      <c r="BA305" s="32" t="s">
        <v>572</v>
      </c>
      <c r="BB305" s="31">
        <v>0</v>
      </c>
      <c r="BC305" s="6" t="s">
        <v>572</v>
      </c>
      <c r="BD305" s="28">
        <v>0</v>
      </c>
      <c r="BE305" s="32" t="s">
        <v>572</v>
      </c>
      <c r="BF305" s="31">
        <v>0</v>
      </c>
      <c r="BG305" s="6" t="s">
        <v>572</v>
      </c>
      <c r="BH305" s="28">
        <v>0</v>
      </c>
      <c r="BI305" s="32" t="s">
        <v>572</v>
      </c>
      <c r="BJ305" s="31">
        <v>0</v>
      </c>
      <c r="BK305" s="6" t="s">
        <v>572</v>
      </c>
      <c r="BL305" s="28">
        <v>0</v>
      </c>
      <c r="BM305" s="32" t="s">
        <v>572</v>
      </c>
      <c r="BN305" s="31">
        <v>0</v>
      </c>
      <c r="BO305" s="6" t="s">
        <v>572</v>
      </c>
      <c r="BP305" s="28">
        <v>0</v>
      </c>
      <c r="BQ305" s="32" t="s">
        <v>572</v>
      </c>
      <c r="BR305" s="31">
        <v>0</v>
      </c>
      <c r="BS305" s="6" t="s">
        <v>572</v>
      </c>
      <c r="BT305" s="28">
        <v>0</v>
      </c>
      <c r="BU305" s="32" t="s">
        <v>572</v>
      </c>
      <c r="BV305" s="31">
        <v>0</v>
      </c>
      <c r="BW305" s="6" t="s">
        <v>572</v>
      </c>
      <c r="BX305" s="28">
        <v>0</v>
      </c>
      <c r="BY305" s="32" t="s">
        <v>572</v>
      </c>
      <c r="BZ305" s="31">
        <v>0</v>
      </c>
      <c r="CA305" s="6" t="s">
        <v>572</v>
      </c>
      <c r="CB305" s="28">
        <v>0</v>
      </c>
      <c r="CC305" s="32" t="s">
        <v>572</v>
      </c>
      <c r="CD305" s="31">
        <v>0</v>
      </c>
      <c r="CE305" s="47"/>
      <c r="CF305" s="46"/>
      <c r="CG305" s="32" t="s">
        <v>572</v>
      </c>
      <c r="CH305" s="31">
        <v>0</v>
      </c>
      <c r="CI305" s="6" t="s">
        <v>572</v>
      </c>
      <c r="CJ305" s="28">
        <v>0</v>
      </c>
      <c r="CK305" s="32" t="s">
        <v>572</v>
      </c>
      <c r="CL305" s="31">
        <v>0</v>
      </c>
      <c r="CM305" s="6" t="s">
        <v>572</v>
      </c>
      <c r="CN305" s="28">
        <v>0</v>
      </c>
      <c r="CO305" s="32" t="s">
        <v>572</v>
      </c>
      <c r="CP305" s="31">
        <v>0</v>
      </c>
      <c r="CQ305" s="6" t="s">
        <v>572</v>
      </c>
      <c r="CR305" s="28">
        <v>0</v>
      </c>
      <c r="CS305" s="32" t="s">
        <v>572</v>
      </c>
      <c r="CT305" s="31">
        <v>0</v>
      </c>
      <c r="CU305" s="6" t="s">
        <v>572</v>
      </c>
      <c r="CV305" s="28">
        <v>0</v>
      </c>
      <c r="CW305" s="32" t="s">
        <v>572</v>
      </c>
      <c r="CX305" s="31">
        <v>0</v>
      </c>
      <c r="CY305" s="6" t="s">
        <v>572</v>
      </c>
      <c r="CZ305" s="28">
        <v>0</v>
      </c>
      <c r="DA305" s="32" t="s">
        <v>572</v>
      </c>
      <c r="DB305" s="31">
        <v>0</v>
      </c>
      <c r="DC305" s="6" t="s">
        <v>572</v>
      </c>
      <c r="DD305" s="28">
        <v>0</v>
      </c>
      <c r="DE305" s="32" t="s">
        <v>572</v>
      </c>
      <c r="DF305" s="31">
        <v>0</v>
      </c>
      <c r="DG305" s="6" t="s">
        <v>572</v>
      </c>
      <c r="DH305" s="28">
        <v>0</v>
      </c>
      <c r="DI305" s="32" t="s">
        <v>572</v>
      </c>
      <c r="DJ305" s="31">
        <v>0</v>
      </c>
      <c r="DK305" s="6" t="s">
        <v>572</v>
      </c>
      <c r="DL305" s="28">
        <v>0</v>
      </c>
      <c r="DM305" s="32" t="s">
        <v>572</v>
      </c>
      <c r="DN305" s="31">
        <v>0</v>
      </c>
      <c r="DO305" s="6" t="s">
        <v>572</v>
      </c>
      <c r="DP305" s="28">
        <v>0</v>
      </c>
      <c r="DQ305" s="32" t="s">
        <v>572</v>
      </c>
      <c r="DR305" s="31">
        <v>0</v>
      </c>
      <c r="DS305" s="6" t="s">
        <v>572</v>
      </c>
      <c r="DT305" s="28">
        <v>0</v>
      </c>
      <c r="DU305" s="32" t="s">
        <v>572</v>
      </c>
      <c r="DV305" s="31">
        <v>0</v>
      </c>
      <c r="DW305" s="6" t="s">
        <v>572</v>
      </c>
      <c r="DX305" s="28">
        <v>0</v>
      </c>
      <c r="DY305" s="32" t="s">
        <v>572</v>
      </c>
      <c r="DZ305" s="31">
        <v>0</v>
      </c>
      <c r="EA305" s="6" t="s">
        <v>572</v>
      </c>
      <c r="EB305" s="28">
        <v>0</v>
      </c>
      <c r="EC305" s="32" t="s">
        <v>572</v>
      </c>
      <c r="ED305" s="31">
        <v>0</v>
      </c>
      <c r="EE305" s="6" t="s">
        <v>572</v>
      </c>
      <c r="EF305" s="28">
        <v>0</v>
      </c>
      <c r="EG305" s="32" t="s">
        <v>572</v>
      </c>
      <c r="EH305" s="31">
        <v>0</v>
      </c>
      <c r="EI305" s="6" t="s">
        <v>572</v>
      </c>
      <c r="EJ305" s="28">
        <v>0</v>
      </c>
      <c r="EK305" s="32" t="s">
        <v>572</v>
      </c>
      <c r="EL305" s="31">
        <v>0</v>
      </c>
      <c r="EM305" s="6" t="s">
        <v>572</v>
      </c>
      <c r="EN305" s="28">
        <v>0</v>
      </c>
      <c r="EO305" s="32" t="s">
        <v>572</v>
      </c>
      <c r="EP305" s="31">
        <v>0</v>
      </c>
      <c r="EQ305" s="6" t="s">
        <v>572</v>
      </c>
      <c r="ER305" s="28">
        <v>0</v>
      </c>
      <c r="ES305" s="32" t="s">
        <v>572</v>
      </c>
      <c r="ET305" s="31">
        <v>0</v>
      </c>
      <c r="EU305" s="6" t="s">
        <v>572</v>
      </c>
      <c r="EV305" s="28">
        <v>0</v>
      </c>
      <c r="EW305" s="32" t="s">
        <v>572</v>
      </c>
      <c r="EX305" s="31">
        <v>0</v>
      </c>
      <c r="EY305" s="6" t="s">
        <v>572</v>
      </c>
      <c r="EZ305" s="28">
        <v>0</v>
      </c>
      <c r="FA305" s="32" t="s">
        <v>572</v>
      </c>
      <c r="FB305" s="31">
        <v>0</v>
      </c>
      <c r="FC305" s="6" t="s">
        <v>572</v>
      </c>
      <c r="FD305" s="28">
        <v>0</v>
      </c>
      <c r="FE305" s="32" t="s">
        <v>572</v>
      </c>
      <c r="FF305" s="31">
        <v>0</v>
      </c>
      <c r="FG305" s="6" t="s">
        <v>572</v>
      </c>
      <c r="FH305" s="28">
        <v>0</v>
      </c>
      <c r="FI305" s="32" t="s">
        <v>572</v>
      </c>
      <c r="FJ305" s="31">
        <v>0</v>
      </c>
      <c r="FK305" s="6" t="s">
        <v>572</v>
      </c>
      <c r="FL305" s="28">
        <v>0</v>
      </c>
      <c r="FM305" s="32" t="s">
        <v>572</v>
      </c>
      <c r="FN305" s="31">
        <v>0</v>
      </c>
      <c r="FO305" s="6" t="s">
        <v>572</v>
      </c>
      <c r="FP305" s="28">
        <v>0</v>
      </c>
      <c r="FQ305" s="109">
        <v>296</v>
      </c>
      <c r="FR305" s="110" t="s">
        <v>563</v>
      </c>
      <c r="FS305" s="110"/>
      <c r="FT305" s="109">
        <v>3</v>
      </c>
      <c r="FU305" s="111"/>
      <c r="FV305" s="108">
        <v>7</v>
      </c>
      <c r="FW305" s="106">
        <v>7</v>
      </c>
      <c r="FX305" s="107" t="s">
        <v>563</v>
      </c>
      <c r="FY305" s="108">
        <v>7</v>
      </c>
      <c r="FZ305" s="127" t="s">
        <v>572</v>
      </c>
      <c r="GA305" s="121">
        <v>0</v>
      </c>
    </row>
    <row r="306" spans="1:183" ht="16.149999999999999" customHeight="1" x14ac:dyDescent="0.25">
      <c r="A306" s="1"/>
      <c r="B306" s="6" t="str">
        <f>IFERROR(INDEX('Ласт турнир'!$A$1:$A$96,MATCH($D306,'Ласт турнир'!$B$1:$B$96,0)),"")</f>
        <v/>
      </c>
      <c r="C306" s="1"/>
      <c r="D306" s="39" t="s">
        <v>579</v>
      </c>
      <c r="E306" s="40">
        <f>E305+1</f>
        <v>297</v>
      </c>
      <c r="F306" s="59" t="str">
        <f>IF(FQ306=0," ",IF(FQ306-E306=0," ",FQ306-E306))</f>
        <v xml:space="preserve"> </v>
      </c>
      <c r="G306" s="44"/>
      <c r="H306" s="54">
        <v>3</v>
      </c>
      <c r="I306" s="134"/>
      <c r="J306" s="139">
        <f>AB306+AP306+BB306+BN306+BR306+SUMPRODUCT(LARGE((T306,V306,X306,Z306,AD306,AF306,AH306,AJ306,AL306,AN306,AR306,AT306,AV306,AX306,AZ306,BD306,BF306,BH306,BJ306,BL306,BP306,BT306,BV306,BX306,BZ306,CB306,CD306,CF306,CH306,CJ306,CL306,CN306,CP306,CR306,CT306,CV306,CX306,CZ306,DB306,DD306,DF306,DH306,DJ306,DL306,DN306,DP306,DR306,DT306,DV306,DX306,DZ306,EB306,ED306,EF306,EH306,EJ306,EL306,EN306,EP306,ER306,ET306,EV306,EX306,EZ306,FB306,FD306,FF306,FH306,FJ306,FL306,FN306,FP306),{1,2,3,4,5,6,7,8}))</f>
        <v>7</v>
      </c>
      <c r="K306" s="135">
        <f>J306-FV306</f>
        <v>0</v>
      </c>
      <c r="L306" s="140">
        <f>IF(SUMIF(S306:FP306,"&lt;0")&lt;&gt;0,SUMIF(S306:FP306,"&lt;0")*(-1)," ")</f>
        <v>1</v>
      </c>
      <c r="M306" s="141">
        <f>T306+V306+X306+Z306+AB306+AD306+AF306+AH306+AJ306+AL306+AN306+AP306+AR306+AT306+AV306+AX306+AZ306+BB306+BD306+BF306+BH306+BJ306+BL306+BN306+BP306+BR306+BT306+BV306+BX306+BZ306+CB306+CD306+CF306+CH306+CJ306+CL306+CN306+CP306+CR306+CT306+CV306+CX306+CZ306+DB306+DD306+DF306+DH306+DJ306+DL306+DN306+DP306+DR306+DT306+DV306+DX306+DZ306+EB306+ED306+EF306+EH306+EJ306+EL306+EN306+EP306+ER306+ET306+EV306+EX306+EZ306+FB306+FD306+FF306+FH306+FJ306+FL306+FN306+FP306</f>
        <v>7</v>
      </c>
      <c r="N306" s="135">
        <f>M306-FY306</f>
        <v>0</v>
      </c>
      <c r="O306" s="136">
        <f>ROUNDUP(COUNTIF(S306:FP306,"&gt; 0")/2,0)</f>
        <v>1</v>
      </c>
      <c r="P306" s="142">
        <f>IF(O306=0,"-",IF(O306-R306&gt;8,J306/(8+R306),J306/O306))</f>
        <v>7</v>
      </c>
      <c r="Q306" s="145">
        <f>IF(OR(M306=0,O306=0),"-",M306/O306)</f>
        <v>7</v>
      </c>
      <c r="R306" s="150">
        <f>+IF(AA306="",0,1)+IF(AO306="",0,1)++IF(BA306="",0,1)+IF(BM306="",0,1)+IF(BQ306="",0,1)</f>
        <v>0</v>
      </c>
      <c r="S306" s="6" t="s">
        <v>572</v>
      </c>
      <c r="T306" s="28">
        <f>IFERROR(VLOOKUP(S306,'Начисление очков 2024'!$AA$4:$AB$69,2,FALSE),0)</f>
        <v>0</v>
      </c>
      <c r="U306" s="32" t="s">
        <v>572</v>
      </c>
      <c r="V306" s="31">
        <f>IFERROR(VLOOKUP(U306,'Начисление очков 2024'!$AA$4:$AB$69,2,FALSE),0)</f>
        <v>0</v>
      </c>
      <c r="W306" s="6" t="s">
        <v>572</v>
      </c>
      <c r="X306" s="28">
        <f>IFERROR(VLOOKUP(W306,'Начисление очков 2024'!$L$4:$M$69,2,FALSE),0)</f>
        <v>0</v>
      </c>
      <c r="Y306" s="32" t="s">
        <v>572</v>
      </c>
      <c r="Z306" s="31">
        <f>IFERROR(VLOOKUP(Y306,'Начисление очков 2024'!$AA$4:$AB$69,2,FALSE),0)</f>
        <v>0</v>
      </c>
      <c r="AA306" s="6" t="s">
        <v>572</v>
      </c>
      <c r="AB306" s="28">
        <f>ROUND(IFERROR(VLOOKUP(AA306,'Начисление очков 2024'!$L$4:$M$69,2,FALSE),0)/4,0)</f>
        <v>0</v>
      </c>
      <c r="AC306" s="32" t="s">
        <v>572</v>
      </c>
      <c r="AD306" s="31">
        <f>IFERROR(VLOOKUP(AC306,'Начисление очков 2024'!$AA$4:$AB$69,2,FALSE),0)</f>
        <v>0</v>
      </c>
      <c r="AE306" s="6" t="s">
        <v>572</v>
      </c>
      <c r="AF306" s="28">
        <f>IFERROR(VLOOKUP(AE306,'Начисление очков 2024'!$AA$4:$AB$69,2,FALSE),0)</f>
        <v>0</v>
      </c>
      <c r="AG306" s="32" t="s">
        <v>572</v>
      </c>
      <c r="AH306" s="31">
        <f>IFERROR(VLOOKUP(AG306,'Начисление очков 2024'!$Q$4:$R$69,2,FALSE),0)</f>
        <v>0</v>
      </c>
      <c r="AI306" s="6" t="s">
        <v>572</v>
      </c>
      <c r="AJ306" s="28">
        <f>IFERROR(VLOOKUP(AI306,'Начисление очков 2024'!$AA$4:$AB$69,2,FALSE),0)</f>
        <v>0</v>
      </c>
      <c r="AK306" s="32" t="s">
        <v>572</v>
      </c>
      <c r="AL306" s="31">
        <f>IFERROR(VLOOKUP(AK306,'Начисление очков 2024'!$AA$4:$AB$69,2,FALSE),0)</f>
        <v>0</v>
      </c>
      <c r="AM306" s="6" t="s">
        <v>572</v>
      </c>
      <c r="AN306" s="28">
        <f>IFERROR(VLOOKUP(AM306,'Начисление очков 2023'!$AF$4:$AG$69,2,FALSE),0)</f>
        <v>0</v>
      </c>
      <c r="AO306" s="32" t="s">
        <v>572</v>
      </c>
      <c r="AP306" s="31">
        <f>ROUND(IFERROR(VLOOKUP(AO306,'Начисление очков 2024'!$G$4:$H$69,2,FALSE),0)/4,0)</f>
        <v>0</v>
      </c>
      <c r="AQ306" s="6" t="s">
        <v>572</v>
      </c>
      <c r="AR306" s="28">
        <f>IFERROR(VLOOKUP(AQ306,'Начисление очков 2024'!$AA$4:$AB$69,2,FALSE),0)</f>
        <v>0</v>
      </c>
      <c r="AS306" s="32" t="s">
        <v>572</v>
      </c>
      <c r="AT306" s="31">
        <f>IFERROR(VLOOKUP(AS306,'Начисление очков 2024'!$G$4:$H$69,2,FALSE),0)</f>
        <v>0</v>
      </c>
      <c r="AU306" s="6" t="s">
        <v>572</v>
      </c>
      <c r="AV306" s="28">
        <f>IFERROR(VLOOKUP(AU306,'Начисление очков 2023'!$V$4:$W$69,2,FALSE),0)</f>
        <v>0</v>
      </c>
      <c r="AW306" s="32" t="s">
        <v>572</v>
      </c>
      <c r="AX306" s="31">
        <f>IFERROR(VLOOKUP(AW306,'Начисление очков 2024'!$Q$4:$R$69,2,FALSE),0)</f>
        <v>0</v>
      </c>
      <c r="AY306" s="6" t="s">
        <v>572</v>
      </c>
      <c r="AZ306" s="28">
        <f>IFERROR(VLOOKUP(AY306,'Начисление очков 2024'!$AA$4:$AB$69,2,FALSE),0)</f>
        <v>0</v>
      </c>
      <c r="BA306" s="32" t="s">
        <v>572</v>
      </c>
      <c r="BB306" s="31">
        <f>ROUND(IFERROR(VLOOKUP(BA306,'Начисление очков 2024'!$G$4:$H$69,2,FALSE),0)/4,0)</f>
        <v>0</v>
      </c>
      <c r="BC306" s="6" t="s">
        <v>572</v>
      </c>
      <c r="BD306" s="28">
        <f>IFERROR(VLOOKUP(BC306,'Начисление очков 2023'!$AA$4:$AB$69,2,FALSE),0)</f>
        <v>0</v>
      </c>
      <c r="BE306" s="32" t="s">
        <v>572</v>
      </c>
      <c r="BF306" s="31">
        <f>IFERROR(VLOOKUP(BE306,'Начисление очков 2024'!$G$4:$H$69,2,FALSE),0)</f>
        <v>0</v>
      </c>
      <c r="BG306" s="6" t="s">
        <v>572</v>
      </c>
      <c r="BH306" s="28">
        <f>IFERROR(VLOOKUP(BG306,'Начисление очков 2024'!$Q$4:$R$69,2,FALSE),0)</f>
        <v>0</v>
      </c>
      <c r="BI306" s="32" t="s">
        <v>572</v>
      </c>
      <c r="BJ306" s="31">
        <f>IFERROR(VLOOKUP(BI306,'Начисление очков 2024'!$AA$4:$AB$69,2,FALSE),0)</f>
        <v>0</v>
      </c>
      <c r="BK306" s="6" t="s">
        <v>572</v>
      </c>
      <c r="BL306" s="28">
        <f>IFERROR(VLOOKUP(BK306,'Начисление очков 2023'!$V$4:$W$69,2,FALSE),0)</f>
        <v>0</v>
      </c>
      <c r="BM306" s="32" t="s">
        <v>572</v>
      </c>
      <c r="BN306" s="31">
        <f>ROUND(IFERROR(VLOOKUP(BM306,'Начисление очков 2023'!$L$4:$M$69,2,FALSE),0)/4,0)</f>
        <v>0</v>
      </c>
      <c r="BO306" s="6" t="s">
        <v>572</v>
      </c>
      <c r="BP306" s="28">
        <f>IFERROR(VLOOKUP(BO306,'Начисление очков 2023'!$AA$4:$AB$69,2,FALSE),0)</f>
        <v>0</v>
      </c>
      <c r="BQ306" s="32" t="s">
        <v>572</v>
      </c>
      <c r="BR306" s="31">
        <f>ROUND(IFERROR(VLOOKUP(BQ306,'Начисление очков 2023'!$L$4:$M$69,2,FALSE),0)/4,0)</f>
        <v>0</v>
      </c>
      <c r="BS306" s="6" t="s">
        <v>572</v>
      </c>
      <c r="BT306" s="28">
        <f>IFERROR(VLOOKUP(BS306,'Начисление очков 2023'!$AA$4:$AB$69,2,FALSE),0)</f>
        <v>0</v>
      </c>
      <c r="BU306" s="32" t="s">
        <v>572</v>
      </c>
      <c r="BV306" s="31">
        <f>IFERROR(VLOOKUP(BU306,'Начисление очков 2023'!$L$4:$M$69,2,FALSE),0)</f>
        <v>0</v>
      </c>
      <c r="BW306" s="6" t="s">
        <v>572</v>
      </c>
      <c r="BX306" s="28">
        <f>IFERROR(VLOOKUP(BW306,'Начисление очков 2023'!$AA$4:$AB$69,2,FALSE),0)</f>
        <v>0</v>
      </c>
      <c r="BY306" s="32" t="s">
        <v>572</v>
      </c>
      <c r="BZ306" s="31">
        <f>IFERROR(VLOOKUP(BY306,'Начисление очков 2023'!$AF$4:$AG$69,2,FALSE),0)</f>
        <v>0</v>
      </c>
      <c r="CA306" s="6" t="s">
        <v>572</v>
      </c>
      <c r="CB306" s="28">
        <f>IFERROR(VLOOKUP(CA306,'Начисление очков 2023'!$V$4:$W$69,2,FALSE),0)</f>
        <v>0</v>
      </c>
      <c r="CC306" s="32" t="s">
        <v>572</v>
      </c>
      <c r="CD306" s="31">
        <f>IFERROR(VLOOKUP(CC306,'Начисление очков 2023'!$AA$4:$AB$69,2,FALSE),0)</f>
        <v>0</v>
      </c>
      <c r="CE306" s="47"/>
      <c r="CF306" s="46"/>
      <c r="CG306" s="32" t="s">
        <v>572</v>
      </c>
      <c r="CH306" s="31">
        <f>IFERROR(VLOOKUP(CG306,'Начисление очков 2023'!$AA$4:$AB$69,2,FALSE),0)</f>
        <v>0</v>
      </c>
      <c r="CI306" s="6" t="s">
        <v>572</v>
      </c>
      <c r="CJ306" s="28">
        <f>IFERROR(VLOOKUP(CI306,'Начисление очков 2023_1'!$B$4:$C$117,2,FALSE),0)</f>
        <v>0</v>
      </c>
      <c r="CK306" s="32" t="s">
        <v>572</v>
      </c>
      <c r="CL306" s="31">
        <f>IFERROR(VLOOKUP(CK306,'Начисление очков 2023'!$V$4:$W$69,2,FALSE),0)</f>
        <v>0</v>
      </c>
      <c r="CM306" s="6" t="s">
        <v>572</v>
      </c>
      <c r="CN306" s="28">
        <f>IFERROR(VLOOKUP(CM306,'Начисление очков 2023'!$AF$4:$AG$69,2,FALSE),0)</f>
        <v>0</v>
      </c>
      <c r="CO306" s="32" t="s">
        <v>572</v>
      </c>
      <c r="CP306" s="31">
        <f>IFERROR(VLOOKUP(CO306,'Начисление очков 2023'!$G$4:$H$69,2,FALSE),0)</f>
        <v>0</v>
      </c>
      <c r="CQ306" s="6" t="s">
        <v>572</v>
      </c>
      <c r="CR306" s="28">
        <f>IFERROR(VLOOKUP(CQ306,'Начисление очков 2023'!$AA$4:$AB$69,2,FALSE),0)</f>
        <v>0</v>
      </c>
      <c r="CS306" s="32" t="s">
        <v>572</v>
      </c>
      <c r="CT306" s="31">
        <f>IFERROR(VLOOKUP(CS306,'Начисление очков 2023'!$Q$4:$R$69,2,FALSE),0)</f>
        <v>0</v>
      </c>
      <c r="CU306" s="6" t="s">
        <v>572</v>
      </c>
      <c r="CV306" s="28">
        <f>IFERROR(VLOOKUP(CU306,'Начисление очков 2023'!$AF$4:$AG$69,2,FALSE),0)</f>
        <v>0</v>
      </c>
      <c r="CW306" s="32" t="s">
        <v>572</v>
      </c>
      <c r="CX306" s="31">
        <f>IFERROR(VLOOKUP(CW306,'Начисление очков 2023'!$AA$4:$AB$69,2,FALSE),0)</f>
        <v>0</v>
      </c>
      <c r="CY306" s="6" t="s">
        <v>572</v>
      </c>
      <c r="CZ306" s="28">
        <f>IFERROR(VLOOKUP(CY306,'Начисление очков 2023'!$AA$4:$AB$69,2,FALSE),0)</f>
        <v>0</v>
      </c>
      <c r="DA306" s="32" t="s">
        <v>572</v>
      </c>
      <c r="DB306" s="31">
        <f>IFERROR(VLOOKUP(DA306,'Начисление очков 2023'!$L$4:$M$69,2,FALSE),0)</f>
        <v>0</v>
      </c>
      <c r="DC306" s="6" t="s">
        <v>572</v>
      </c>
      <c r="DD306" s="28">
        <f>IFERROR(VLOOKUP(DC306,'Начисление очков 2023'!$L$4:$M$69,2,FALSE),0)</f>
        <v>0</v>
      </c>
      <c r="DE306" s="32" t="s">
        <v>572</v>
      </c>
      <c r="DF306" s="31">
        <f>IFERROR(VLOOKUP(DE306,'Начисление очков 2023'!$G$4:$H$69,2,FALSE),0)</f>
        <v>0</v>
      </c>
      <c r="DG306" s="6" t="s">
        <v>572</v>
      </c>
      <c r="DH306" s="28">
        <f>IFERROR(VLOOKUP(DG306,'Начисление очков 2023'!$AA$4:$AB$69,2,FALSE),0)</f>
        <v>0</v>
      </c>
      <c r="DI306" s="32" t="s">
        <v>572</v>
      </c>
      <c r="DJ306" s="31">
        <f>IFERROR(VLOOKUP(DI306,'Начисление очков 2023'!$AF$4:$AG$69,2,FALSE),0)</f>
        <v>0</v>
      </c>
      <c r="DK306" s="6" t="s">
        <v>572</v>
      </c>
      <c r="DL306" s="28">
        <f>IFERROR(VLOOKUP(DK306,'Начисление очков 2023'!$V$4:$W$69,2,FALSE),0)</f>
        <v>0</v>
      </c>
      <c r="DM306" s="32" t="s">
        <v>572</v>
      </c>
      <c r="DN306" s="31">
        <f>IFERROR(VLOOKUP(DM306,'Начисление очков 2023'!$Q$4:$R$69,2,FALSE),0)</f>
        <v>0</v>
      </c>
      <c r="DO306" s="6" t="s">
        <v>572</v>
      </c>
      <c r="DP306" s="28">
        <f>IFERROR(VLOOKUP(DO306,'Начисление очков 2023'!$AA$4:$AB$69,2,FALSE),0)</f>
        <v>0</v>
      </c>
      <c r="DQ306" s="32" t="s">
        <v>572</v>
      </c>
      <c r="DR306" s="31">
        <f>IFERROR(VLOOKUP(DQ306,'Начисление очков 2023'!$AA$4:$AB$69,2,FALSE),0)</f>
        <v>0</v>
      </c>
      <c r="DS306" s="6">
        <v>-1</v>
      </c>
      <c r="DT306" s="28">
        <f>IFERROR(VLOOKUP(DS306,'Начисление очков 2023'!$AA$4:$AB$69,2,FALSE),0)</f>
        <v>0</v>
      </c>
      <c r="DU306" s="32" t="s">
        <v>572</v>
      </c>
      <c r="DV306" s="31">
        <f>IFERROR(VLOOKUP(DU306,'Начисление очков 2023'!$AF$4:$AG$69,2,FALSE),0)</f>
        <v>0</v>
      </c>
      <c r="DW306" s="6" t="s">
        <v>572</v>
      </c>
      <c r="DX306" s="28">
        <f>IFERROR(VLOOKUP(DW306,'Начисление очков 2023'!$AA$4:$AB$69,2,FALSE),0)</f>
        <v>0</v>
      </c>
      <c r="DY306" s="32" t="s">
        <v>572</v>
      </c>
      <c r="DZ306" s="31">
        <f>IFERROR(VLOOKUP(DY306,'Начисление очков 2023'!$B$4:$C$69,2,FALSE),0)</f>
        <v>0</v>
      </c>
      <c r="EA306" s="6" t="s">
        <v>572</v>
      </c>
      <c r="EB306" s="28">
        <f>IFERROR(VLOOKUP(EA306,'Начисление очков 2023'!$AA$4:$AB$69,2,FALSE),0)</f>
        <v>0</v>
      </c>
      <c r="EC306" s="32" t="s">
        <v>572</v>
      </c>
      <c r="ED306" s="31">
        <f>IFERROR(VLOOKUP(EC306,'Начисление очков 2023'!$V$4:$W$69,2,FALSE),0)</f>
        <v>0</v>
      </c>
      <c r="EE306" s="6">
        <v>16</v>
      </c>
      <c r="EF306" s="28">
        <f>IFERROR(VLOOKUP(EE306,'Начисление очков 2023'!$AA$4:$AB$69,2,FALSE),0)</f>
        <v>7</v>
      </c>
      <c r="EG306" s="32" t="s">
        <v>572</v>
      </c>
      <c r="EH306" s="31">
        <f>IFERROR(VLOOKUP(EG306,'Начисление очков 2023'!$AA$4:$AB$69,2,FALSE),0)</f>
        <v>0</v>
      </c>
      <c r="EI306" s="6" t="s">
        <v>572</v>
      </c>
      <c r="EJ306" s="28">
        <f>IFERROR(VLOOKUP(EI306,'Начисление очков 2023'!$G$4:$H$69,2,FALSE),0)</f>
        <v>0</v>
      </c>
      <c r="EK306" s="32" t="s">
        <v>572</v>
      </c>
      <c r="EL306" s="31">
        <f>IFERROR(VLOOKUP(EK306,'Начисление очков 2023'!$V$4:$W$69,2,FALSE),0)</f>
        <v>0</v>
      </c>
      <c r="EM306" s="6" t="s">
        <v>572</v>
      </c>
      <c r="EN306" s="28">
        <f>IFERROR(VLOOKUP(EM306,'Начисление очков 2023'!$B$4:$C$101,2,FALSE),0)</f>
        <v>0</v>
      </c>
      <c r="EO306" s="32" t="s">
        <v>572</v>
      </c>
      <c r="EP306" s="31">
        <f>IFERROR(VLOOKUP(EO306,'Начисление очков 2023'!$AA$4:$AB$69,2,FALSE),0)</f>
        <v>0</v>
      </c>
      <c r="EQ306" s="6" t="s">
        <v>572</v>
      </c>
      <c r="ER306" s="28">
        <f>IFERROR(VLOOKUP(EQ306,'Начисление очков 2023'!$AF$4:$AG$69,2,FALSE),0)</f>
        <v>0</v>
      </c>
      <c r="ES306" s="32" t="s">
        <v>572</v>
      </c>
      <c r="ET306" s="31">
        <f>IFERROR(VLOOKUP(ES306,'Начисление очков 2023'!$B$4:$C$101,2,FALSE),0)</f>
        <v>0</v>
      </c>
      <c r="EU306" s="6" t="s">
        <v>572</v>
      </c>
      <c r="EV306" s="28">
        <f>IFERROR(VLOOKUP(EU306,'Начисление очков 2023'!$G$4:$H$69,2,FALSE),0)</f>
        <v>0</v>
      </c>
      <c r="EW306" s="32" t="s">
        <v>572</v>
      </c>
      <c r="EX306" s="31">
        <f>IFERROR(VLOOKUP(EW306,'Начисление очков 2023'!$AA$4:$AB$69,2,FALSE),0)</f>
        <v>0</v>
      </c>
      <c r="EY306" s="6" t="s">
        <v>572</v>
      </c>
      <c r="EZ306" s="28">
        <f>IFERROR(VLOOKUP(EY306,'Начисление очков 2023'!$AA$4:$AB$69,2,FALSE),0)</f>
        <v>0</v>
      </c>
      <c r="FA306" s="32" t="s">
        <v>572</v>
      </c>
      <c r="FB306" s="31">
        <f>IFERROR(VLOOKUP(FA306,'Начисление очков 2023'!$L$4:$M$69,2,FALSE),0)</f>
        <v>0</v>
      </c>
      <c r="FC306" s="6" t="s">
        <v>572</v>
      </c>
      <c r="FD306" s="28">
        <f>IFERROR(VLOOKUP(FC306,'Начисление очков 2023'!$AF$4:$AG$69,2,FALSE),0)</f>
        <v>0</v>
      </c>
      <c r="FE306" s="32" t="s">
        <v>572</v>
      </c>
      <c r="FF306" s="31">
        <f>IFERROR(VLOOKUP(FE306,'Начисление очков 2023'!$AA$4:$AB$69,2,FALSE),0)</f>
        <v>0</v>
      </c>
      <c r="FG306" s="6" t="s">
        <v>572</v>
      </c>
      <c r="FH306" s="28">
        <f>IFERROR(VLOOKUP(FG306,'Начисление очков 2023'!$G$4:$H$69,2,FALSE),0)</f>
        <v>0</v>
      </c>
      <c r="FI306" s="32" t="s">
        <v>572</v>
      </c>
      <c r="FJ306" s="31">
        <f>IFERROR(VLOOKUP(FI306,'Начисление очков 2023'!$AA$4:$AB$69,2,FALSE),0)</f>
        <v>0</v>
      </c>
      <c r="FK306" s="6" t="s">
        <v>572</v>
      </c>
      <c r="FL306" s="28">
        <f>IFERROR(VLOOKUP(FK306,'Начисление очков 2023'!$AA$4:$AB$69,2,FALSE),0)</f>
        <v>0</v>
      </c>
      <c r="FM306" s="32" t="s">
        <v>572</v>
      </c>
      <c r="FN306" s="31">
        <f>IFERROR(VLOOKUP(FM306,'Начисление очков 2023'!$AA$4:$AB$69,2,FALSE),0)</f>
        <v>0</v>
      </c>
      <c r="FO306" s="6" t="s">
        <v>572</v>
      </c>
      <c r="FP306" s="28">
        <f>IFERROR(VLOOKUP(FO306,'Начисление очков 2023'!$AF$4:$AG$69,2,FALSE),0)</f>
        <v>0</v>
      </c>
      <c r="FQ306" s="109">
        <v>297</v>
      </c>
      <c r="FR306" s="110">
        <v>-1</v>
      </c>
      <c r="FS306" s="110"/>
      <c r="FT306" s="109">
        <v>3</v>
      </c>
      <c r="FU306" s="111"/>
      <c r="FV306" s="108">
        <v>7</v>
      </c>
      <c r="FW306" s="106">
        <v>0</v>
      </c>
      <c r="FX306" s="107">
        <v>1</v>
      </c>
      <c r="FY306" s="108">
        <v>7</v>
      </c>
      <c r="FZ306" s="127" t="s">
        <v>572</v>
      </c>
      <c r="GA306" s="121">
        <f>IFERROR(VLOOKUP(FZ306,'Начисление очков 2023'!$AA$4:$AB$69,2,FALSE),0)</f>
        <v>0</v>
      </c>
    </row>
    <row r="307" spans="1:183" ht="16.149999999999999" customHeight="1" x14ac:dyDescent="0.25">
      <c r="A307" s="1"/>
      <c r="B307" s="6" t="str">
        <f>IFERROR(INDEX('Ласт турнир'!$A$1:$A$96,MATCH($D307,'Ласт турнир'!$B$1:$B$96,0)),"")</f>
        <v/>
      </c>
      <c r="C307" s="1"/>
      <c r="D307" s="39" t="s">
        <v>426</v>
      </c>
      <c r="E307" s="40">
        <f>E306+1</f>
        <v>298</v>
      </c>
      <c r="F307" s="59" t="str">
        <f>IF(FQ307=0," ",IF(FQ307-E307=0," ",FQ307-E307))</f>
        <v xml:space="preserve"> </v>
      </c>
      <c r="G307" s="44"/>
      <c r="H307" s="54">
        <v>3</v>
      </c>
      <c r="I307" s="134"/>
      <c r="J307" s="139">
        <f>AB307+AP307+BB307+BN307+BR307+SUMPRODUCT(LARGE((T307,V307,X307,Z307,AD307,AF307,AH307,AJ307,AL307,AN307,AR307,AT307,AV307,AX307,AZ307,BD307,BF307,BH307,BJ307,BL307,BP307,BT307,BV307,BX307,BZ307,CB307,CD307,CF307,CH307,CJ307,CL307,CN307,CP307,CR307,CT307,CV307,CX307,CZ307,DB307,DD307,DF307,DH307,DJ307,DL307,DN307,DP307,DR307,DT307,DV307,DX307,DZ307,EB307,ED307,EF307,EH307,EJ307,EL307,EN307,EP307,ER307,ET307,EV307,EX307,EZ307,FB307,FD307,FF307,FH307,FJ307,FL307,FN307,FP307),{1,2,3,4,5,6,7,8}))</f>
        <v>7</v>
      </c>
      <c r="K307" s="135">
        <f>J307-FV307</f>
        <v>0</v>
      </c>
      <c r="L307" s="140" t="str">
        <f>IF(SUMIF(S307:FP307,"&lt;0")&lt;&gt;0,SUMIF(S307:FP307,"&lt;0")*(-1)," ")</f>
        <v xml:space="preserve"> </v>
      </c>
      <c r="M307" s="141">
        <f>T307+V307+X307+Z307+AB307+AD307+AF307+AH307+AJ307+AL307+AN307+AP307+AR307+AT307+AV307+AX307+AZ307+BB307+BD307+BF307+BH307+BJ307+BL307+BN307+BP307+BR307+BT307+BV307+BX307+BZ307+CB307+CD307+CF307+CH307+CJ307+CL307+CN307+CP307+CR307+CT307+CV307+CX307+CZ307+DB307+DD307+DF307+DH307+DJ307+DL307+DN307+DP307+DR307+DT307+DV307+DX307+DZ307+EB307+ED307+EF307+EH307+EJ307+EL307+EN307+EP307+ER307+ET307+EV307+EX307+EZ307+FB307+FD307+FF307+FH307+FJ307+FL307+FN307+FP307</f>
        <v>7</v>
      </c>
      <c r="N307" s="135">
        <f>M307-FY307</f>
        <v>0</v>
      </c>
      <c r="O307" s="136">
        <f>ROUNDUP(COUNTIF(S307:FP307,"&gt; 0")/2,0)</f>
        <v>1</v>
      </c>
      <c r="P307" s="142">
        <f>IF(O307=0,"-",IF(O307-R307&gt;8,J307/(8+R307),J307/O307))</f>
        <v>7</v>
      </c>
      <c r="Q307" s="145">
        <f>IF(OR(M307=0,O307=0),"-",M307/O307)</f>
        <v>7</v>
      </c>
      <c r="R307" s="150">
        <f>+IF(AA307="",0,1)+IF(AO307="",0,1)++IF(BA307="",0,1)+IF(BM307="",0,1)+IF(BQ307="",0,1)</f>
        <v>0</v>
      </c>
      <c r="S307" s="6" t="s">
        <v>572</v>
      </c>
      <c r="T307" s="28">
        <f>IFERROR(VLOOKUP(S307,'Начисление очков 2024'!$AA$4:$AB$69,2,FALSE),0)</f>
        <v>0</v>
      </c>
      <c r="U307" s="32" t="s">
        <v>572</v>
      </c>
      <c r="V307" s="31">
        <f>IFERROR(VLOOKUP(U307,'Начисление очков 2024'!$AA$4:$AB$69,2,FALSE),0)</f>
        <v>0</v>
      </c>
      <c r="W307" s="6" t="s">
        <v>572</v>
      </c>
      <c r="X307" s="28">
        <f>IFERROR(VLOOKUP(W307,'Начисление очков 2024'!$L$4:$M$69,2,FALSE),0)</f>
        <v>0</v>
      </c>
      <c r="Y307" s="32" t="s">
        <v>572</v>
      </c>
      <c r="Z307" s="31">
        <f>IFERROR(VLOOKUP(Y307,'Начисление очков 2024'!$AA$4:$AB$69,2,FALSE),0)</f>
        <v>0</v>
      </c>
      <c r="AA307" s="6" t="s">
        <v>572</v>
      </c>
      <c r="AB307" s="28">
        <f>ROUND(IFERROR(VLOOKUP(AA307,'Начисление очков 2024'!$L$4:$M$69,2,FALSE),0)/4,0)</f>
        <v>0</v>
      </c>
      <c r="AC307" s="32" t="s">
        <v>572</v>
      </c>
      <c r="AD307" s="31">
        <f>IFERROR(VLOOKUP(AC307,'Начисление очков 2024'!$AA$4:$AB$69,2,FALSE),0)</f>
        <v>0</v>
      </c>
      <c r="AE307" s="6" t="s">
        <v>572</v>
      </c>
      <c r="AF307" s="28">
        <f>IFERROR(VLOOKUP(AE307,'Начисление очков 2024'!$AA$4:$AB$69,2,FALSE),0)</f>
        <v>0</v>
      </c>
      <c r="AG307" s="32" t="s">
        <v>572</v>
      </c>
      <c r="AH307" s="31">
        <f>IFERROR(VLOOKUP(AG307,'Начисление очков 2024'!$Q$4:$R$69,2,FALSE),0)</f>
        <v>0</v>
      </c>
      <c r="AI307" s="6" t="s">
        <v>572</v>
      </c>
      <c r="AJ307" s="28">
        <f>IFERROR(VLOOKUP(AI307,'Начисление очков 2024'!$AA$4:$AB$69,2,FALSE),0)</f>
        <v>0</v>
      </c>
      <c r="AK307" s="32" t="s">
        <v>572</v>
      </c>
      <c r="AL307" s="31">
        <f>IFERROR(VLOOKUP(AK307,'Начисление очков 2024'!$AA$4:$AB$69,2,FALSE),0)</f>
        <v>0</v>
      </c>
      <c r="AM307" s="6" t="s">
        <v>572</v>
      </c>
      <c r="AN307" s="28">
        <f>IFERROR(VLOOKUP(AM307,'Начисление очков 2023'!$AF$4:$AG$69,2,FALSE),0)</f>
        <v>0</v>
      </c>
      <c r="AO307" s="32" t="s">
        <v>572</v>
      </c>
      <c r="AP307" s="31">
        <f>ROUND(IFERROR(VLOOKUP(AO307,'Начисление очков 2024'!$G$4:$H$69,2,FALSE),0)/4,0)</f>
        <v>0</v>
      </c>
      <c r="AQ307" s="6" t="s">
        <v>572</v>
      </c>
      <c r="AR307" s="28">
        <f>IFERROR(VLOOKUP(AQ307,'Начисление очков 2024'!$AA$4:$AB$69,2,FALSE),0)</f>
        <v>0</v>
      </c>
      <c r="AS307" s="32" t="s">
        <v>572</v>
      </c>
      <c r="AT307" s="31">
        <f>IFERROR(VLOOKUP(AS307,'Начисление очков 2024'!$G$4:$H$69,2,FALSE),0)</f>
        <v>0</v>
      </c>
      <c r="AU307" s="6" t="s">
        <v>572</v>
      </c>
      <c r="AV307" s="28">
        <f>IFERROR(VLOOKUP(AU307,'Начисление очков 2023'!$V$4:$W$69,2,FALSE),0)</f>
        <v>0</v>
      </c>
      <c r="AW307" s="32" t="s">
        <v>572</v>
      </c>
      <c r="AX307" s="31">
        <f>IFERROR(VLOOKUP(AW307,'Начисление очков 2024'!$Q$4:$R$69,2,FALSE),0)</f>
        <v>0</v>
      </c>
      <c r="AY307" s="6" t="s">
        <v>572</v>
      </c>
      <c r="AZ307" s="28">
        <f>IFERROR(VLOOKUP(AY307,'Начисление очков 2024'!$AA$4:$AB$69,2,FALSE),0)</f>
        <v>0</v>
      </c>
      <c r="BA307" s="32" t="s">
        <v>572</v>
      </c>
      <c r="BB307" s="31">
        <f>ROUND(IFERROR(VLOOKUP(BA307,'Начисление очков 2024'!$G$4:$H$69,2,FALSE),0)/4,0)</f>
        <v>0</v>
      </c>
      <c r="BC307" s="6" t="s">
        <v>572</v>
      </c>
      <c r="BD307" s="28">
        <f>IFERROR(VLOOKUP(BC307,'Начисление очков 2023'!$AA$4:$AB$69,2,FALSE),0)</f>
        <v>0</v>
      </c>
      <c r="BE307" s="32" t="s">
        <v>572</v>
      </c>
      <c r="BF307" s="31">
        <f>IFERROR(VLOOKUP(BE307,'Начисление очков 2024'!$G$4:$H$69,2,FALSE),0)</f>
        <v>0</v>
      </c>
      <c r="BG307" s="6" t="s">
        <v>572</v>
      </c>
      <c r="BH307" s="28">
        <f>IFERROR(VLOOKUP(BG307,'Начисление очков 2024'!$Q$4:$R$69,2,FALSE),0)</f>
        <v>0</v>
      </c>
      <c r="BI307" s="32" t="s">
        <v>572</v>
      </c>
      <c r="BJ307" s="31">
        <f>IFERROR(VLOOKUP(BI307,'Начисление очков 2024'!$AA$4:$AB$69,2,FALSE),0)</f>
        <v>0</v>
      </c>
      <c r="BK307" s="6" t="s">
        <v>572</v>
      </c>
      <c r="BL307" s="28">
        <f>IFERROR(VLOOKUP(BK307,'Начисление очков 2023'!$V$4:$W$69,2,FALSE),0)</f>
        <v>0</v>
      </c>
      <c r="BM307" s="32" t="s">
        <v>572</v>
      </c>
      <c r="BN307" s="31">
        <f>ROUND(IFERROR(VLOOKUP(BM307,'Начисление очков 2023'!$L$4:$M$69,2,FALSE),0)/4,0)</f>
        <v>0</v>
      </c>
      <c r="BO307" s="6" t="s">
        <v>572</v>
      </c>
      <c r="BP307" s="28">
        <f>IFERROR(VLOOKUP(BO307,'Начисление очков 2023'!$AA$4:$AB$69,2,FALSE),0)</f>
        <v>0</v>
      </c>
      <c r="BQ307" s="32" t="s">
        <v>572</v>
      </c>
      <c r="BR307" s="31">
        <f>ROUND(IFERROR(VLOOKUP(BQ307,'Начисление очков 2023'!$L$4:$M$69,2,FALSE),0)/4,0)</f>
        <v>0</v>
      </c>
      <c r="BS307" s="6" t="s">
        <v>572</v>
      </c>
      <c r="BT307" s="28">
        <f>IFERROR(VLOOKUP(BS307,'Начисление очков 2023'!$AA$4:$AB$69,2,FALSE),0)</f>
        <v>0</v>
      </c>
      <c r="BU307" s="32" t="s">
        <v>572</v>
      </c>
      <c r="BV307" s="31">
        <f>IFERROR(VLOOKUP(BU307,'Начисление очков 2023'!$L$4:$M$69,2,FALSE),0)</f>
        <v>0</v>
      </c>
      <c r="BW307" s="6" t="s">
        <v>572</v>
      </c>
      <c r="BX307" s="28">
        <f>IFERROR(VLOOKUP(BW307,'Начисление очков 2023'!$AA$4:$AB$69,2,FALSE),0)</f>
        <v>0</v>
      </c>
      <c r="BY307" s="32" t="s">
        <v>572</v>
      </c>
      <c r="BZ307" s="31">
        <f>IFERROR(VLOOKUP(BY307,'Начисление очков 2023'!$AF$4:$AG$69,2,FALSE),0)</f>
        <v>0</v>
      </c>
      <c r="CA307" s="6" t="s">
        <v>572</v>
      </c>
      <c r="CB307" s="28">
        <f>IFERROR(VLOOKUP(CA307,'Начисление очков 2023'!$V$4:$W$69,2,FALSE),0)</f>
        <v>0</v>
      </c>
      <c r="CC307" s="32" t="s">
        <v>572</v>
      </c>
      <c r="CD307" s="31">
        <f>IFERROR(VLOOKUP(CC307,'Начисление очков 2023'!$AA$4:$AB$69,2,FALSE),0)</f>
        <v>0</v>
      </c>
      <c r="CE307" s="47"/>
      <c r="CF307" s="46"/>
      <c r="CG307" s="32" t="s">
        <v>572</v>
      </c>
      <c r="CH307" s="31">
        <f>IFERROR(VLOOKUP(CG307,'Начисление очков 2023'!$AA$4:$AB$69,2,FALSE),0)</f>
        <v>0</v>
      </c>
      <c r="CI307" s="6" t="s">
        <v>572</v>
      </c>
      <c r="CJ307" s="28">
        <f>IFERROR(VLOOKUP(CI307,'Начисление очков 2023_1'!$B$4:$C$117,2,FALSE),0)</f>
        <v>0</v>
      </c>
      <c r="CK307" s="32" t="s">
        <v>572</v>
      </c>
      <c r="CL307" s="31">
        <f>IFERROR(VLOOKUP(CK307,'Начисление очков 2023'!$V$4:$W$69,2,FALSE),0)</f>
        <v>0</v>
      </c>
      <c r="CM307" s="6" t="s">
        <v>572</v>
      </c>
      <c r="CN307" s="28">
        <f>IFERROR(VLOOKUP(CM307,'Начисление очков 2023'!$AF$4:$AG$69,2,FALSE),0)</f>
        <v>0</v>
      </c>
      <c r="CO307" s="32" t="s">
        <v>572</v>
      </c>
      <c r="CP307" s="31">
        <f>IFERROR(VLOOKUP(CO307,'Начисление очков 2023'!$G$4:$H$69,2,FALSE),0)</f>
        <v>0</v>
      </c>
      <c r="CQ307" s="6" t="s">
        <v>572</v>
      </c>
      <c r="CR307" s="28">
        <f>IFERROR(VLOOKUP(CQ307,'Начисление очков 2023'!$AA$4:$AB$69,2,FALSE),0)</f>
        <v>0</v>
      </c>
      <c r="CS307" s="32" t="s">
        <v>572</v>
      </c>
      <c r="CT307" s="31">
        <f>IFERROR(VLOOKUP(CS307,'Начисление очков 2023'!$Q$4:$R$69,2,FALSE),0)</f>
        <v>0</v>
      </c>
      <c r="CU307" s="6" t="s">
        <v>572</v>
      </c>
      <c r="CV307" s="28">
        <f>IFERROR(VLOOKUP(CU307,'Начисление очков 2023'!$AF$4:$AG$69,2,FALSE),0)</f>
        <v>0</v>
      </c>
      <c r="CW307" s="32" t="s">
        <v>572</v>
      </c>
      <c r="CX307" s="31">
        <f>IFERROR(VLOOKUP(CW307,'Начисление очков 2023'!$AA$4:$AB$69,2,FALSE),0)</f>
        <v>0</v>
      </c>
      <c r="CY307" s="6" t="s">
        <v>572</v>
      </c>
      <c r="CZ307" s="28">
        <f>IFERROR(VLOOKUP(CY307,'Начисление очков 2023'!$AA$4:$AB$69,2,FALSE),0)</f>
        <v>0</v>
      </c>
      <c r="DA307" s="32" t="s">
        <v>572</v>
      </c>
      <c r="DB307" s="31">
        <f>IFERROR(VLOOKUP(DA307,'Начисление очков 2023'!$L$4:$M$69,2,FALSE),0)</f>
        <v>0</v>
      </c>
      <c r="DC307" s="6" t="s">
        <v>572</v>
      </c>
      <c r="DD307" s="28">
        <f>IFERROR(VLOOKUP(DC307,'Начисление очков 2023'!$L$4:$M$69,2,FALSE),0)</f>
        <v>0</v>
      </c>
      <c r="DE307" s="32" t="s">
        <v>572</v>
      </c>
      <c r="DF307" s="31">
        <f>IFERROR(VLOOKUP(DE307,'Начисление очков 2023'!$G$4:$H$69,2,FALSE),0)</f>
        <v>0</v>
      </c>
      <c r="DG307" s="6" t="s">
        <v>572</v>
      </c>
      <c r="DH307" s="28">
        <f>IFERROR(VLOOKUP(DG307,'Начисление очков 2023'!$AA$4:$AB$69,2,FALSE),0)</f>
        <v>0</v>
      </c>
      <c r="DI307" s="32" t="s">
        <v>572</v>
      </c>
      <c r="DJ307" s="31">
        <f>IFERROR(VLOOKUP(DI307,'Начисление очков 2023'!$AF$4:$AG$69,2,FALSE),0)</f>
        <v>0</v>
      </c>
      <c r="DK307" s="6" t="s">
        <v>572</v>
      </c>
      <c r="DL307" s="28">
        <f>IFERROR(VLOOKUP(DK307,'Начисление очков 2023'!$V$4:$W$69,2,FALSE),0)</f>
        <v>0</v>
      </c>
      <c r="DM307" s="32" t="s">
        <v>572</v>
      </c>
      <c r="DN307" s="31">
        <f>IFERROR(VLOOKUP(DM307,'Начисление очков 2023'!$Q$4:$R$69,2,FALSE),0)</f>
        <v>0</v>
      </c>
      <c r="DO307" s="6" t="s">
        <v>572</v>
      </c>
      <c r="DP307" s="28">
        <f>IFERROR(VLOOKUP(DO307,'Начисление очков 2023'!$AA$4:$AB$69,2,FALSE),0)</f>
        <v>0</v>
      </c>
      <c r="DQ307" s="32" t="s">
        <v>572</v>
      </c>
      <c r="DR307" s="31">
        <f>IFERROR(VLOOKUP(DQ307,'Начисление очков 2023'!$AA$4:$AB$69,2,FALSE),0)</f>
        <v>0</v>
      </c>
      <c r="DS307" s="6" t="s">
        <v>572</v>
      </c>
      <c r="DT307" s="28">
        <f>IFERROR(VLOOKUP(DS307,'Начисление очков 2023'!$AA$4:$AB$69,2,FALSE),0)</f>
        <v>0</v>
      </c>
      <c r="DU307" s="32" t="s">
        <v>572</v>
      </c>
      <c r="DV307" s="31">
        <f>IFERROR(VLOOKUP(DU307,'Начисление очков 2023'!$AF$4:$AG$69,2,FALSE),0)</f>
        <v>0</v>
      </c>
      <c r="DW307" s="6" t="s">
        <v>572</v>
      </c>
      <c r="DX307" s="28">
        <f>IFERROR(VLOOKUP(DW307,'Начисление очков 2023'!$AA$4:$AB$69,2,FALSE),0)</f>
        <v>0</v>
      </c>
      <c r="DY307" s="32" t="s">
        <v>572</v>
      </c>
      <c r="DZ307" s="31">
        <f>IFERROR(VLOOKUP(DY307,'Начисление очков 2023'!$B$4:$C$69,2,FALSE),0)</f>
        <v>0</v>
      </c>
      <c r="EA307" s="6" t="s">
        <v>572</v>
      </c>
      <c r="EB307" s="28">
        <f>IFERROR(VLOOKUP(EA307,'Начисление очков 2023'!$AA$4:$AB$69,2,FALSE),0)</f>
        <v>0</v>
      </c>
      <c r="EC307" s="32" t="s">
        <v>572</v>
      </c>
      <c r="ED307" s="31">
        <f>IFERROR(VLOOKUP(EC307,'Начисление очков 2023'!$V$4:$W$69,2,FALSE),0)</f>
        <v>0</v>
      </c>
      <c r="EE307" s="6" t="s">
        <v>572</v>
      </c>
      <c r="EF307" s="28">
        <f>IFERROR(VLOOKUP(EE307,'Начисление очков 2023'!$AA$4:$AB$69,2,FALSE),0)</f>
        <v>0</v>
      </c>
      <c r="EG307" s="32">
        <v>16</v>
      </c>
      <c r="EH307" s="31">
        <f>IFERROR(VLOOKUP(EG307,'Начисление очков 2023'!$AA$4:$AB$69,2,FALSE),0)</f>
        <v>7</v>
      </c>
      <c r="EI307" s="6" t="s">
        <v>572</v>
      </c>
      <c r="EJ307" s="28">
        <f>IFERROR(VLOOKUP(EI307,'Начисление очков 2023'!$G$4:$H$69,2,FALSE),0)</f>
        <v>0</v>
      </c>
      <c r="EK307" s="32" t="s">
        <v>572</v>
      </c>
      <c r="EL307" s="31">
        <f>IFERROR(VLOOKUP(EK307,'Начисление очков 2023'!$V$4:$W$69,2,FALSE),0)</f>
        <v>0</v>
      </c>
      <c r="EM307" s="6" t="s">
        <v>572</v>
      </c>
      <c r="EN307" s="28">
        <f>IFERROR(VLOOKUP(EM307,'Начисление очков 2023'!$B$4:$C$101,2,FALSE),0)</f>
        <v>0</v>
      </c>
      <c r="EO307" s="32" t="s">
        <v>572</v>
      </c>
      <c r="EP307" s="31">
        <f>IFERROR(VLOOKUP(EO307,'Начисление очков 2023'!$AA$4:$AB$69,2,FALSE),0)</f>
        <v>0</v>
      </c>
      <c r="EQ307" s="6" t="s">
        <v>572</v>
      </c>
      <c r="ER307" s="28">
        <f>IFERROR(VLOOKUP(EQ307,'Начисление очков 2023'!$AF$4:$AG$69,2,FALSE),0)</f>
        <v>0</v>
      </c>
      <c r="ES307" s="32" t="s">
        <v>572</v>
      </c>
      <c r="ET307" s="31">
        <f>IFERROR(VLOOKUP(ES307,'Начисление очков 2023'!$B$4:$C$101,2,FALSE),0)</f>
        <v>0</v>
      </c>
      <c r="EU307" s="6" t="s">
        <v>572</v>
      </c>
      <c r="EV307" s="28">
        <f>IFERROR(VLOOKUP(EU307,'Начисление очков 2023'!$G$4:$H$69,2,FALSE),0)</f>
        <v>0</v>
      </c>
      <c r="EW307" s="32" t="s">
        <v>572</v>
      </c>
      <c r="EX307" s="31">
        <f>IFERROR(VLOOKUP(EW307,'Начисление очков 2023'!$AA$4:$AB$69,2,FALSE),0)</f>
        <v>0</v>
      </c>
      <c r="EY307" s="6" t="s">
        <v>572</v>
      </c>
      <c r="EZ307" s="28">
        <f>IFERROR(VLOOKUP(EY307,'Начисление очков 2023'!$AA$4:$AB$69,2,FALSE),0)</f>
        <v>0</v>
      </c>
      <c r="FA307" s="32" t="s">
        <v>572</v>
      </c>
      <c r="FB307" s="31">
        <f>IFERROR(VLOOKUP(FA307,'Начисление очков 2023'!$L$4:$M$69,2,FALSE),0)</f>
        <v>0</v>
      </c>
      <c r="FC307" s="6" t="s">
        <v>572</v>
      </c>
      <c r="FD307" s="28">
        <f>IFERROR(VLOOKUP(FC307,'Начисление очков 2023'!$AF$4:$AG$69,2,FALSE),0)</f>
        <v>0</v>
      </c>
      <c r="FE307" s="32" t="s">
        <v>572</v>
      </c>
      <c r="FF307" s="31">
        <f>IFERROR(VLOOKUP(FE307,'Начисление очков 2023'!$AA$4:$AB$69,2,FALSE),0)</f>
        <v>0</v>
      </c>
      <c r="FG307" s="6" t="s">
        <v>572</v>
      </c>
      <c r="FH307" s="28">
        <f>IFERROR(VLOOKUP(FG307,'Начисление очков 2023'!$G$4:$H$69,2,FALSE),0)</f>
        <v>0</v>
      </c>
      <c r="FI307" s="32" t="s">
        <v>572</v>
      </c>
      <c r="FJ307" s="31">
        <f>IFERROR(VLOOKUP(FI307,'Начисление очков 2023'!$AA$4:$AB$69,2,FALSE),0)</f>
        <v>0</v>
      </c>
      <c r="FK307" s="6" t="s">
        <v>572</v>
      </c>
      <c r="FL307" s="28">
        <f>IFERROR(VLOOKUP(FK307,'Начисление очков 2023'!$AA$4:$AB$69,2,FALSE),0)</f>
        <v>0</v>
      </c>
      <c r="FM307" s="32" t="s">
        <v>572</v>
      </c>
      <c r="FN307" s="31">
        <f>IFERROR(VLOOKUP(FM307,'Начисление очков 2023'!$AA$4:$AB$69,2,FALSE),0)</f>
        <v>0</v>
      </c>
      <c r="FO307" s="6" t="s">
        <v>572</v>
      </c>
      <c r="FP307" s="28">
        <f>IFERROR(VLOOKUP(FO307,'Начисление очков 2023'!$AF$4:$AG$69,2,FALSE),0)</f>
        <v>0</v>
      </c>
      <c r="FQ307" s="109">
        <v>298</v>
      </c>
      <c r="FR307" s="110">
        <v>-1</v>
      </c>
      <c r="FS307" s="110"/>
      <c r="FT307" s="109">
        <v>3</v>
      </c>
      <c r="FU307" s="111"/>
      <c r="FV307" s="108">
        <v>7</v>
      </c>
      <c r="FW307" s="106">
        <v>0</v>
      </c>
      <c r="FX307" s="107" t="s">
        <v>563</v>
      </c>
      <c r="FY307" s="108">
        <v>7</v>
      </c>
      <c r="FZ307" s="127" t="s">
        <v>572</v>
      </c>
      <c r="GA307" s="121">
        <f>IFERROR(VLOOKUP(FZ307,'Начисление очков 2023'!$AA$4:$AB$69,2,FALSE),0)</f>
        <v>0</v>
      </c>
    </row>
    <row r="308" spans="1:183" ht="16.149999999999999" customHeight="1" x14ac:dyDescent="0.25">
      <c r="A308" s="1"/>
      <c r="B308" s="6" t="str">
        <f>IFERROR(INDEX('Ласт турнир'!$A$1:$A$96,MATCH($D308,'Ласт турнир'!$B$1:$B$96,0)),"")</f>
        <v/>
      </c>
      <c r="C308" s="1"/>
      <c r="D308" s="39" t="s">
        <v>651</v>
      </c>
      <c r="E308" s="40">
        <f>E307+1</f>
        <v>299</v>
      </c>
      <c r="F308" s="59" t="str">
        <f>IF(FQ308=0," ",IF(FQ308-E308=0," ",FQ308-E308))</f>
        <v xml:space="preserve"> </v>
      </c>
      <c r="G308" s="44"/>
      <c r="H308" s="54">
        <v>3</v>
      </c>
      <c r="I308" s="134"/>
      <c r="J308" s="139">
        <f>AB308+AP308+BB308+BN308+BR308+SUMPRODUCT(LARGE((T308,V308,X308,Z308,AD308,AF308,AH308,AJ308,AL308,AN308,AR308,AT308,AV308,AX308,AZ308,BD308,BF308,BH308,BJ308,BL308,BP308,BT308,BV308,BX308,BZ308,CB308,CD308,CF308,CH308,CJ308,CL308,CN308,CP308,CR308,CT308,CV308,CX308,CZ308,DB308,DD308,DF308,DH308,DJ308,DL308,DN308,DP308,DR308,DT308,DV308,DX308,DZ308,EB308,ED308,EF308,EH308,EJ308,EL308,EN308,EP308,ER308,ET308,EV308,EX308,EZ308,FB308,FD308,FF308,FH308,FJ308,FL308,FN308,FP308),{1,2,3,4,5,6,7,8}))</f>
        <v>7</v>
      </c>
      <c r="K308" s="135">
        <f>J308-FV308</f>
        <v>0</v>
      </c>
      <c r="L308" s="140" t="str">
        <f>IF(SUMIF(S308:FP308,"&lt;0")&lt;&gt;0,SUMIF(S308:FP308,"&lt;0")*(-1)," ")</f>
        <v xml:space="preserve"> </v>
      </c>
      <c r="M308" s="141">
        <f>T308+V308+X308+Z308+AB308+AD308+AF308+AH308+AJ308+AL308+AN308+AP308+AR308+AT308+AV308+AX308+AZ308+BB308+BD308+BF308+BH308+BJ308+BL308+BN308+BP308+BR308+BT308+BV308+BX308+BZ308+CB308+CD308+CF308+CH308+CJ308+CL308+CN308+CP308+CR308+CT308+CV308+CX308+CZ308+DB308+DD308+DF308+DH308+DJ308+DL308+DN308+DP308+DR308+DT308+DV308+DX308+DZ308+EB308+ED308+EF308+EH308+EJ308+EL308+EN308+EP308+ER308+ET308+EV308+EX308+EZ308+FB308+FD308+FF308+FH308+FJ308+FL308+FN308+FP308</f>
        <v>7</v>
      </c>
      <c r="N308" s="135">
        <f>M308-FY308</f>
        <v>0</v>
      </c>
      <c r="O308" s="136">
        <f>ROUNDUP(COUNTIF(S308:FP308,"&gt; 0")/2,0)</f>
        <v>1</v>
      </c>
      <c r="P308" s="142">
        <f>IF(O308=0,"-",IF(O308-R308&gt;8,J308/(8+R308),J308/O308))</f>
        <v>7</v>
      </c>
      <c r="Q308" s="145">
        <f>IF(OR(M308=0,O308=0),"-",M308/O308)</f>
        <v>7</v>
      </c>
      <c r="R308" s="150">
        <f>+IF(AA308="",0,1)+IF(AO308="",0,1)++IF(BA308="",0,1)+IF(BM308="",0,1)+IF(BQ308="",0,1)</f>
        <v>0</v>
      </c>
      <c r="S308" s="6" t="s">
        <v>572</v>
      </c>
      <c r="T308" s="28">
        <f>IFERROR(VLOOKUP(S308,'Начисление очков 2024'!$AA$4:$AB$69,2,FALSE),0)</f>
        <v>0</v>
      </c>
      <c r="U308" s="32" t="s">
        <v>572</v>
      </c>
      <c r="V308" s="31">
        <f>IFERROR(VLOOKUP(U308,'Начисление очков 2024'!$AA$4:$AB$69,2,FALSE),0)</f>
        <v>0</v>
      </c>
      <c r="W308" s="6" t="s">
        <v>572</v>
      </c>
      <c r="X308" s="28">
        <f>IFERROR(VLOOKUP(W308,'Начисление очков 2024'!$L$4:$M$69,2,FALSE),0)</f>
        <v>0</v>
      </c>
      <c r="Y308" s="32" t="s">
        <v>572</v>
      </c>
      <c r="Z308" s="31">
        <f>IFERROR(VLOOKUP(Y308,'Начисление очков 2024'!$AA$4:$AB$69,2,FALSE),0)</f>
        <v>0</v>
      </c>
      <c r="AA308" s="6" t="s">
        <v>572</v>
      </c>
      <c r="AB308" s="28">
        <f>ROUND(IFERROR(VLOOKUP(AA308,'Начисление очков 2024'!$L$4:$M$69,2,FALSE),0)/4,0)</f>
        <v>0</v>
      </c>
      <c r="AC308" s="32" t="s">
        <v>572</v>
      </c>
      <c r="AD308" s="31">
        <f>IFERROR(VLOOKUP(AC308,'Начисление очков 2024'!$AA$4:$AB$69,2,FALSE),0)</f>
        <v>0</v>
      </c>
      <c r="AE308" s="6" t="s">
        <v>572</v>
      </c>
      <c r="AF308" s="28">
        <f>IFERROR(VLOOKUP(AE308,'Начисление очков 2024'!$AA$4:$AB$69,2,FALSE),0)</f>
        <v>0</v>
      </c>
      <c r="AG308" s="32" t="s">
        <v>572</v>
      </c>
      <c r="AH308" s="31">
        <f>IFERROR(VLOOKUP(AG308,'Начисление очков 2024'!$Q$4:$R$69,2,FALSE),0)</f>
        <v>0</v>
      </c>
      <c r="AI308" s="6" t="s">
        <v>572</v>
      </c>
      <c r="AJ308" s="28">
        <f>IFERROR(VLOOKUP(AI308,'Начисление очков 2024'!$AA$4:$AB$69,2,FALSE),0)</f>
        <v>0</v>
      </c>
      <c r="AK308" s="32" t="s">
        <v>572</v>
      </c>
      <c r="AL308" s="31">
        <f>IFERROR(VLOOKUP(AK308,'Начисление очков 2024'!$AA$4:$AB$69,2,FALSE),0)</f>
        <v>0</v>
      </c>
      <c r="AM308" s="6" t="s">
        <v>572</v>
      </c>
      <c r="AN308" s="28">
        <f>IFERROR(VLOOKUP(AM308,'Начисление очков 2023'!$AF$4:$AG$69,2,FALSE),0)</f>
        <v>0</v>
      </c>
      <c r="AO308" s="32" t="s">
        <v>572</v>
      </c>
      <c r="AP308" s="31">
        <f>ROUND(IFERROR(VLOOKUP(AO308,'Начисление очков 2024'!$G$4:$H$69,2,FALSE),0)/4,0)</f>
        <v>0</v>
      </c>
      <c r="AQ308" s="6" t="s">
        <v>572</v>
      </c>
      <c r="AR308" s="28">
        <f>IFERROR(VLOOKUP(AQ308,'Начисление очков 2024'!$AA$4:$AB$69,2,FALSE),0)</f>
        <v>0</v>
      </c>
      <c r="AS308" s="32" t="s">
        <v>572</v>
      </c>
      <c r="AT308" s="31">
        <f>IFERROR(VLOOKUP(AS308,'Начисление очков 2024'!$G$4:$H$69,2,FALSE),0)</f>
        <v>0</v>
      </c>
      <c r="AU308" s="6" t="s">
        <v>572</v>
      </c>
      <c r="AV308" s="28">
        <f>IFERROR(VLOOKUP(AU308,'Начисление очков 2023'!$V$4:$W$69,2,FALSE),0)</f>
        <v>0</v>
      </c>
      <c r="AW308" s="32" t="s">
        <v>572</v>
      </c>
      <c r="AX308" s="31">
        <f>IFERROR(VLOOKUP(AW308,'Начисление очков 2024'!$Q$4:$R$69,2,FALSE),0)</f>
        <v>0</v>
      </c>
      <c r="AY308" s="6" t="s">
        <v>572</v>
      </c>
      <c r="AZ308" s="28">
        <f>IFERROR(VLOOKUP(AY308,'Начисление очков 2024'!$AA$4:$AB$69,2,FALSE),0)</f>
        <v>0</v>
      </c>
      <c r="BA308" s="32" t="s">
        <v>572</v>
      </c>
      <c r="BB308" s="31">
        <f>ROUND(IFERROR(VLOOKUP(BA308,'Начисление очков 2024'!$G$4:$H$69,2,FALSE),0)/4,0)</f>
        <v>0</v>
      </c>
      <c r="BC308" s="6" t="s">
        <v>572</v>
      </c>
      <c r="BD308" s="28">
        <f>IFERROR(VLOOKUP(BC308,'Начисление очков 2023'!$AA$4:$AB$69,2,FALSE),0)</f>
        <v>0</v>
      </c>
      <c r="BE308" s="32" t="s">
        <v>572</v>
      </c>
      <c r="BF308" s="31">
        <f>IFERROR(VLOOKUP(BE308,'Начисление очков 2024'!$G$4:$H$69,2,FALSE),0)</f>
        <v>0</v>
      </c>
      <c r="BG308" s="6" t="s">
        <v>572</v>
      </c>
      <c r="BH308" s="28">
        <f>IFERROR(VLOOKUP(BG308,'Начисление очков 2024'!$Q$4:$R$69,2,FALSE),0)</f>
        <v>0</v>
      </c>
      <c r="BI308" s="32" t="s">
        <v>572</v>
      </c>
      <c r="BJ308" s="31">
        <f>IFERROR(VLOOKUP(BI308,'Начисление очков 2024'!$AA$4:$AB$69,2,FALSE),0)</f>
        <v>0</v>
      </c>
      <c r="BK308" s="6" t="s">
        <v>572</v>
      </c>
      <c r="BL308" s="28">
        <f>IFERROR(VLOOKUP(BK308,'Начисление очков 2023'!$V$4:$W$69,2,FALSE),0)</f>
        <v>0</v>
      </c>
      <c r="BM308" s="32" t="s">
        <v>572</v>
      </c>
      <c r="BN308" s="31">
        <f>ROUND(IFERROR(VLOOKUP(BM308,'Начисление очков 2023'!$L$4:$M$69,2,FALSE),0)/4,0)</f>
        <v>0</v>
      </c>
      <c r="BO308" s="6" t="s">
        <v>572</v>
      </c>
      <c r="BP308" s="28">
        <f>IFERROR(VLOOKUP(BO308,'Начисление очков 2023'!$AA$4:$AB$69,2,FALSE),0)</f>
        <v>0</v>
      </c>
      <c r="BQ308" s="32" t="s">
        <v>572</v>
      </c>
      <c r="BR308" s="31">
        <f>ROUND(IFERROR(VLOOKUP(BQ308,'Начисление очков 2023'!$L$4:$M$69,2,FALSE),0)/4,0)</f>
        <v>0</v>
      </c>
      <c r="BS308" s="6" t="s">
        <v>572</v>
      </c>
      <c r="BT308" s="28">
        <f>IFERROR(VLOOKUP(BS308,'Начисление очков 2023'!$AA$4:$AB$69,2,FALSE),0)</f>
        <v>0</v>
      </c>
      <c r="BU308" s="32" t="s">
        <v>572</v>
      </c>
      <c r="BV308" s="31">
        <f>IFERROR(VLOOKUP(BU308,'Начисление очков 2023'!$L$4:$M$69,2,FALSE),0)</f>
        <v>0</v>
      </c>
      <c r="BW308" s="6" t="s">
        <v>572</v>
      </c>
      <c r="BX308" s="28">
        <f>IFERROR(VLOOKUP(BW308,'Начисление очков 2023'!$AA$4:$AB$69,2,FALSE),0)</f>
        <v>0</v>
      </c>
      <c r="BY308" s="32" t="s">
        <v>572</v>
      </c>
      <c r="BZ308" s="31">
        <f>IFERROR(VLOOKUP(BY308,'Начисление очков 2023'!$AF$4:$AG$69,2,FALSE),0)</f>
        <v>0</v>
      </c>
      <c r="CA308" s="6" t="s">
        <v>572</v>
      </c>
      <c r="CB308" s="28">
        <f>IFERROR(VLOOKUP(CA308,'Начисление очков 2023'!$V$4:$W$69,2,FALSE),0)</f>
        <v>0</v>
      </c>
      <c r="CC308" s="32" t="s">
        <v>572</v>
      </c>
      <c r="CD308" s="31">
        <f>IFERROR(VLOOKUP(CC308,'Начисление очков 2023'!$AA$4:$AB$69,2,FALSE),0)</f>
        <v>0</v>
      </c>
      <c r="CE308" s="47"/>
      <c r="CF308" s="46"/>
      <c r="CG308" s="32" t="s">
        <v>572</v>
      </c>
      <c r="CH308" s="31">
        <f>IFERROR(VLOOKUP(CG308,'Начисление очков 2023'!$AA$4:$AB$69,2,FALSE),0)</f>
        <v>0</v>
      </c>
      <c r="CI308" s="6" t="s">
        <v>572</v>
      </c>
      <c r="CJ308" s="28">
        <f>IFERROR(VLOOKUP(CI308,'Начисление очков 2023_1'!$B$4:$C$117,2,FALSE),0)</f>
        <v>0</v>
      </c>
      <c r="CK308" s="32" t="s">
        <v>572</v>
      </c>
      <c r="CL308" s="31">
        <f>IFERROR(VLOOKUP(CK308,'Начисление очков 2023'!$V$4:$W$69,2,FALSE),0)</f>
        <v>0</v>
      </c>
      <c r="CM308" s="6" t="s">
        <v>572</v>
      </c>
      <c r="CN308" s="28">
        <f>IFERROR(VLOOKUP(CM308,'Начисление очков 2023'!$AF$4:$AG$69,2,FALSE),0)</f>
        <v>0</v>
      </c>
      <c r="CO308" s="32" t="s">
        <v>572</v>
      </c>
      <c r="CP308" s="31">
        <f>IFERROR(VLOOKUP(CO308,'Начисление очков 2023'!$G$4:$H$69,2,FALSE),0)</f>
        <v>0</v>
      </c>
      <c r="CQ308" s="6" t="s">
        <v>572</v>
      </c>
      <c r="CR308" s="28">
        <f>IFERROR(VLOOKUP(CQ308,'Начисление очков 2023'!$AA$4:$AB$69,2,FALSE),0)</f>
        <v>0</v>
      </c>
      <c r="CS308" s="32" t="s">
        <v>572</v>
      </c>
      <c r="CT308" s="31">
        <f>IFERROR(VLOOKUP(CS308,'Начисление очков 2023'!$Q$4:$R$69,2,FALSE),0)</f>
        <v>0</v>
      </c>
      <c r="CU308" s="6" t="s">
        <v>572</v>
      </c>
      <c r="CV308" s="28">
        <f>IFERROR(VLOOKUP(CU308,'Начисление очков 2023'!$AF$4:$AG$69,2,FALSE),0)</f>
        <v>0</v>
      </c>
      <c r="CW308" s="32" t="s">
        <v>572</v>
      </c>
      <c r="CX308" s="31">
        <f>IFERROR(VLOOKUP(CW308,'Начисление очков 2023'!$AA$4:$AB$69,2,FALSE),0)</f>
        <v>0</v>
      </c>
      <c r="CY308" s="6" t="s">
        <v>572</v>
      </c>
      <c r="CZ308" s="28">
        <f>IFERROR(VLOOKUP(CY308,'Начисление очков 2023'!$AA$4:$AB$69,2,FALSE),0)</f>
        <v>0</v>
      </c>
      <c r="DA308" s="32" t="s">
        <v>572</v>
      </c>
      <c r="DB308" s="31">
        <f>IFERROR(VLOOKUP(DA308,'Начисление очков 2023'!$L$4:$M$69,2,FALSE),0)</f>
        <v>0</v>
      </c>
      <c r="DC308" s="6" t="s">
        <v>572</v>
      </c>
      <c r="DD308" s="28">
        <f>IFERROR(VLOOKUP(DC308,'Начисление очков 2023'!$L$4:$M$69,2,FALSE),0)</f>
        <v>0</v>
      </c>
      <c r="DE308" s="32" t="s">
        <v>572</v>
      </c>
      <c r="DF308" s="31">
        <f>IFERROR(VLOOKUP(DE308,'Начисление очков 2023'!$G$4:$H$69,2,FALSE),0)</f>
        <v>0</v>
      </c>
      <c r="DG308" s="6" t="s">
        <v>572</v>
      </c>
      <c r="DH308" s="28">
        <f>IFERROR(VLOOKUP(DG308,'Начисление очков 2023'!$AA$4:$AB$69,2,FALSE),0)</f>
        <v>0</v>
      </c>
      <c r="DI308" s="32" t="s">
        <v>572</v>
      </c>
      <c r="DJ308" s="31">
        <f>IFERROR(VLOOKUP(DI308,'Начисление очков 2023'!$AF$4:$AG$69,2,FALSE),0)</f>
        <v>0</v>
      </c>
      <c r="DK308" s="6" t="s">
        <v>572</v>
      </c>
      <c r="DL308" s="28">
        <f>IFERROR(VLOOKUP(DK308,'Начисление очков 2023'!$V$4:$W$69,2,FALSE),0)</f>
        <v>0</v>
      </c>
      <c r="DM308" s="32" t="s">
        <v>572</v>
      </c>
      <c r="DN308" s="31">
        <f>IFERROR(VLOOKUP(DM308,'Начисление очков 2023'!$Q$4:$R$69,2,FALSE),0)</f>
        <v>0</v>
      </c>
      <c r="DO308" s="6" t="s">
        <v>572</v>
      </c>
      <c r="DP308" s="28">
        <f>IFERROR(VLOOKUP(DO308,'Начисление очков 2023'!$AA$4:$AB$69,2,FALSE),0)</f>
        <v>0</v>
      </c>
      <c r="DQ308" s="32" t="s">
        <v>572</v>
      </c>
      <c r="DR308" s="31">
        <f>IFERROR(VLOOKUP(DQ308,'Начисление очков 2023'!$AA$4:$AB$69,2,FALSE),0)</f>
        <v>0</v>
      </c>
      <c r="DS308" s="6" t="s">
        <v>572</v>
      </c>
      <c r="DT308" s="28">
        <f>IFERROR(VLOOKUP(DS308,'Начисление очков 2023'!$AA$4:$AB$69,2,FALSE),0)</f>
        <v>0</v>
      </c>
      <c r="DU308" s="32" t="s">
        <v>572</v>
      </c>
      <c r="DV308" s="31">
        <f>IFERROR(VLOOKUP(DU308,'Начисление очков 2023'!$AF$4:$AG$69,2,FALSE),0)</f>
        <v>0</v>
      </c>
      <c r="DW308" s="6" t="s">
        <v>572</v>
      </c>
      <c r="DX308" s="28">
        <f>IFERROR(VLOOKUP(DW308,'Начисление очков 2023'!$AA$4:$AB$69,2,FALSE),0)</f>
        <v>0</v>
      </c>
      <c r="DY308" s="32" t="s">
        <v>572</v>
      </c>
      <c r="DZ308" s="31">
        <f>IFERROR(VLOOKUP(DY308,'Начисление очков 2023'!$B$4:$C$69,2,FALSE),0)</f>
        <v>0</v>
      </c>
      <c r="EA308" s="6" t="s">
        <v>572</v>
      </c>
      <c r="EB308" s="28">
        <f>IFERROR(VLOOKUP(EA308,'Начисление очков 2023'!$AA$4:$AB$69,2,FALSE),0)</f>
        <v>0</v>
      </c>
      <c r="EC308" s="32" t="s">
        <v>572</v>
      </c>
      <c r="ED308" s="31">
        <f>IFERROR(VLOOKUP(EC308,'Начисление очков 2023'!$V$4:$W$69,2,FALSE),0)</f>
        <v>0</v>
      </c>
      <c r="EE308" s="6">
        <v>16</v>
      </c>
      <c r="EF308" s="28">
        <f>IFERROR(VLOOKUP(EE308,'Начисление очков 2023'!$AA$4:$AB$69,2,FALSE),0)</f>
        <v>7</v>
      </c>
      <c r="EG308" s="32" t="s">
        <v>572</v>
      </c>
      <c r="EH308" s="31">
        <f>IFERROR(VLOOKUP(EG308,'Начисление очков 2023'!$AA$4:$AB$69,2,FALSE),0)</f>
        <v>0</v>
      </c>
      <c r="EI308" s="6" t="s">
        <v>572</v>
      </c>
      <c r="EJ308" s="28">
        <f>IFERROR(VLOOKUP(EI308,'Начисление очков 2023'!$G$4:$H$69,2,FALSE),0)</f>
        <v>0</v>
      </c>
      <c r="EK308" s="32" t="s">
        <v>572</v>
      </c>
      <c r="EL308" s="31">
        <f>IFERROR(VLOOKUP(EK308,'Начисление очков 2023'!$V$4:$W$69,2,FALSE),0)</f>
        <v>0</v>
      </c>
      <c r="EM308" s="6" t="s">
        <v>572</v>
      </c>
      <c r="EN308" s="28">
        <f>IFERROR(VLOOKUP(EM308,'Начисление очков 2023'!$B$4:$C$101,2,FALSE),0)</f>
        <v>0</v>
      </c>
      <c r="EO308" s="32" t="s">
        <v>572</v>
      </c>
      <c r="EP308" s="31">
        <f>IFERROR(VLOOKUP(EO308,'Начисление очков 2023'!$AA$4:$AB$69,2,FALSE),0)</f>
        <v>0</v>
      </c>
      <c r="EQ308" s="6" t="s">
        <v>572</v>
      </c>
      <c r="ER308" s="28">
        <f>IFERROR(VLOOKUP(EQ308,'Начисление очков 2023'!$AF$4:$AG$69,2,FALSE),0)</f>
        <v>0</v>
      </c>
      <c r="ES308" s="32" t="s">
        <v>572</v>
      </c>
      <c r="ET308" s="31">
        <f>IFERROR(VLOOKUP(ES308,'Начисление очков 2023'!$B$4:$C$101,2,FALSE),0)</f>
        <v>0</v>
      </c>
      <c r="EU308" s="6" t="s">
        <v>572</v>
      </c>
      <c r="EV308" s="28">
        <f>IFERROR(VLOOKUP(EU308,'Начисление очков 2023'!$G$4:$H$69,2,FALSE),0)</f>
        <v>0</v>
      </c>
      <c r="EW308" s="32" t="s">
        <v>572</v>
      </c>
      <c r="EX308" s="31">
        <f>IFERROR(VLOOKUP(EW308,'Начисление очков 2023'!$AA$4:$AB$69,2,FALSE),0)</f>
        <v>0</v>
      </c>
      <c r="EY308" s="6"/>
      <c r="EZ308" s="28">
        <f>IFERROR(VLOOKUP(EY308,'Начисление очков 2023'!$AA$4:$AB$69,2,FALSE),0)</f>
        <v>0</v>
      </c>
      <c r="FA308" s="32" t="s">
        <v>572</v>
      </c>
      <c r="FB308" s="31">
        <f>IFERROR(VLOOKUP(FA308,'Начисление очков 2023'!$L$4:$M$69,2,FALSE),0)</f>
        <v>0</v>
      </c>
      <c r="FC308" s="6" t="s">
        <v>572</v>
      </c>
      <c r="FD308" s="28">
        <f>IFERROR(VLOOKUP(FC308,'Начисление очков 2023'!$AF$4:$AG$69,2,FALSE),0)</f>
        <v>0</v>
      </c>
      <c r="FE308" s="32" t="s">
        <v>572</v>
      </c>
      <c r="FF308" s="31">
        <f>IFERROR(VLOOKUP(FE308,'Начисление очков 2023'!$AA$4:$AB$69,2,FALSE),0)</f>
        <v>0</v>
      </c>
      <c r="FG308" s="6" t="s">
        <v>572</v>
      </c>
      <c r="FH308" s="28">
        <f>IFERROR(VLOOKUP(FG308,'Начисление очков 2023'!$G$4:$H$69,2,FALSE),0)</f>
        <v>0</v>
      </c>
      <c r="FI308" s="32" t="s">
        <v>572</v>
      </c>
      <c r="FJ308" s="31">
        <f>IFERROR(VLOOKUP(FI308,'Начисление очков 2023'!$AA$4:$AB$69,2,FALSE),0)</f>
        <v>0</v>
      </c>
      <c r="FK308" s="6" t="s">
        <v>572</v>
      </c>
      <c r="FL308" s="28">
        <f>IFERROR(VLOOKUP(FK308,'Начисление очков 2023'!$AA$4:$AB$69,2,FALSE),0)</f>
        <v>0</v>
      </c>
      <c r="FM308" s="32" t="s">
        <v>572</v>
      </c>
      <c r="FN308" s="31">
        <f>IFERROR(VLOOKUP(FM308,'Начисление очков 2023'!$AA$4:$AB$69,2,FALSE),0)</f>
        <v>0</v>
      </c>
      <c r="FO308" s="6" t="s">
        <v>572</v>
      </c>
      <c r="FP308" s="28">
        <f>IFERROR(VLOOKUP(FO308,'Начисление очков 2023'!$AF$4:$AG$69,2,FALSE),0)</f>
        <v>0</v>
      </c>
      <c r="FQ308" s="109">
        <v>299</v>
      </c>
      <c r="FR308" s="110">
        <v>-1</v>
      </c>
      <c r="FS308" s="110"/>
      <c r="FT308" s="109">
        <v>3</v>
      </c>
      <c r="FU308" s="111"/>
      <c r="FV308" s="108">
        <v>7</v>
      </c>
      <c r="FW308" s="106">
        <v>0</v>
      </c>
      <c r="FX308" s="107" t="s">
        <v>563</v>
      </c>
      <c r="FY308" s="108">
        <v>7</v>
      </c>
      <c r="FZ308" s="127" t="s">
        <v>572</v>
      </c>
      <c r="GA308" s="121">
        <f>IFERROR(VLOOKUP(FZ308,'Начисление очков 2023'!$AA$4:$AB$69,2,FALSE),0)</f>
        <v>0</v>
      </c>
    </row>
    <row r="309" spans="1:183" ht="16.149999999999999" customHeight="1" x14ac:dyDescent="0.25">
      <c r="A309" s="1"/>
      <c r="B309" s="6" t="str">
        <f>IFERROR(INDEX('Ласт турнир'!$A$1:$A$96,MATCH($D309,'Ласт турнир'!$B$1:$B$96,0)),"")</f>
        <v/>
      </c>
      <c r="C309" s="1"/>
      <c r="D309" s="39" t="s">
        <v>678</v>
      </c>
      <c r="E309" s="40">
        <f>E308+1</f>
        <v>300</v>
      </c>
      <c r="F309" s="59" t="str">
        <f>IF(FQ309=0," ",IF(FQ309-E309=0," ",FQ309-E309))</f>
        <v xml:space="preserve"> </v>
      </c>
      <c r="G309" s="44"/>
      <c r="H309" s="54">
        <v>3</v>
      </c>
      <c r="I309" s="134"/>
      <c r="J309" s="139">
        <f>AB309+AP309+BB309+BN309+BR309+SUMPRODUCT(LARGE((T309,V309,X309,Z309,AD309,AF309,AH309,AJ309,AL309,AN309,AR309,AT309,AV309,AX309,AZ309,BD309,BF309,BH309,BJ309,BL309,BP309,BT309,BV309,BX309,BZ309,CB309,CD309,CF309,CH309,CJ309,CL309,CN309,CP309,CR309,CT309,CV309,CX309,CZ309,DB309,DD309,DF309,DH309,DJ309,DL309,DN309,DP309,DR309,DT309,DV309,DX309,DZ309,EB309,ED309,EF309,EH309,EJ309,EL309,EN309,EP309,ER309,ET309,EV309,EX309,EZ309,FB309,FD309,FF309,FH309,FJ309,FL309,FN309,FP309),{1,2,3,4,5,6,7,8}))</f>
        <v>7</v>
      </c>
      <c r="K309" s="135">
        <f>J309-FV309</f>
        <v>0</v>
      </c>
      <c r="L309" s="140">
        <f>IF(SUMIF(S309:FP309,"&lt;0")&lt;&gt;0,SUMIF(S309:FP309,"&lt;0")*(-1)," ")</f>
        <v>1</v>
      </c>
      <c r="M309" s="141">
        <f>T309+V309+X309+Z309+AB309+AD309+AF309+AH309+AJ309+AL309+AN309+AP309+AR309+AT309+AV309+AX309+AZ309+BB309+BD309+BF309+BH309+BJ309+BL309+BN309+BP309+BR309+BT309+BV309+BX309+BZ309+CB309+CD309+CF309+CH309+CJ309+CL309+CN309+CP309+CR309+CT309+CV309+CX309+CZ309+DB309+DD309+DF309+DH309+DJ309+DL309+DN309+DP309+DR309+DT309+DV309+DX309+DZ309+EB309+ED309+EF309+EH309+EJ309+EL309+EN309+EP309+ER309+ET309+EV309+EX309+EZ309+FB309+FD309+FF309+FH309+FJ309+FL309+FN309+FP309</f>
        <v>7</v>
      </c>
      <c r="N309" s="135">
        <f>M309-FY309</f>
        <v>0</v>
      </c>
      <c r="O309" s="136">
        <f>ROUNDUP(COUNTIF(S309:FP309,"&gt; 0")/2,0)</f>
        <v>1</v>
      </c>
      <c r="P309" s="142">
        <f>IF(O309=0,"-",IF(O309-R309&gt;8,J309/(8+R309),J309/O309))</f>
        <v>7</v>
      </c>
      <c r="Q309" s="145">
        <f>IF(OR(M309=0,O309=0),"-",M309/O309)</f>
        <v>7</v>
      </c>
      <c r="R309" s="150">
        <f>+IF(AA309="",0,1)+IF(AO309="",0,1)++IF(BA309="",0,1)+IF(BM309="",0,1)+IF(BQ309="",0,1)</f>
        <v>0</v>
      </c>
      <c r="S309" s="6" t="s">
        <v>572</v>
      </c>
      <c r="T309" s="28">
        <f>IFERROR(VLOOKUP(S309,'Начисление очков 2024'!$AA$4:$AB$69,2,FALSE),0)</f>
        <v>0</v>
      </c>
      <c r="U309" s="32" t="s">
        <v>572</v>
      </c>
      <c r="V309" s="31">
        <f>IFERROR(VLOOKUP(U309,'Начисление очков 2024'!$AA$4:$AB$69,2,FALSE),0)</f>
        <v>0</v>
      </c>
      <c r="W309" s="6" t="s">
        <v>572</v>
      </c>
      <c r="X309" s="28">
        <f>IFERROR(VLOOKUP(W309,'Начисление очков 2024'!$L$4:$M$69,2,FALSE),0)</f>
        <v>0</v>
      </c>
      <c r="Y309" s="32" t="s">
        <v>572</v>
      </c>
      <c r="Z309" s="31">
        <f>IFERROR(VLOOKUP(Y309,'Начисление очков 2024'!$AA$4:$AB$69,2,FALSE),0)</f>
        <v>0</v>
      </c>
      <c r="AA309" s="6" t="s">
        <v>572</v>
      </c>
      <c r="AB309" s="28">
        <f>ROUND(IFERROR(VLOOKUP(AA309,'Начисление очков 2024'!$L$4:$M$69,2,FALSE),0)/4,0)</f>
        <v>0</v>
      </c>
      <c r="AC309" s="32" t="s">
        <v>572</v>
      </c>
      <c r="AD309" s="31">
        <f>IFERROR(VLOOKUP(AC309,'Начисление очков 2024'!$AA$4:$AB$69,2,FALSE),0)</f>
        <v>0</v>
      </c>
      <c r="AE309" s="6" t="s">
        <v>572</v>
      </c>
      <c r="AF309" s="28">
        <f>IFERROR(VLOOKUP(AE309,'Начисление очков 2024'!$AA$4:$AB$69,2,FALSE),0)</f>
        <v>0</v>
      </c>
      <c r="AG309" s="32" t="s">
        <v>572</v>
      </c>
      <c r="AH309" s="31">
        <f>IFERROR(VLOOKUP(AG309,'Начисление очков 2024'!$Q$4:$R$69,2,FALSE),0)</f>
        <v>0</v>
      </c>
      <c r="AI309" s="6" t="s">
        <v>572</v>
      </c>
      <c r="AJ309" s="28">
        <f>IFERROR(VLOOKUP(AI309,'Начисление очков 2024'!$AA$4:$AB$69,2,FALSE),0)</f>
        <v>0</v>
      </c>
      <c r="AK309" s="32" t="s">
        <v>572</v>
      </c>
      <c r="AL309" s="31">
        <f>IFERROR(VLOOKUP(AK309,'Начисление очков 2024'!$AA$4:$AB$69,2,FALSE),0)</f>
        <v>0</v>
      </c>
      <c r="AM309" s="6" t="s">
        <v>572</v>
      </c>
      <c r="AN309" s="28">
        <f>IFERROR(VLOOKUP(AM309,'Начисление очков 2023'!$AF$4:$AG$69,2,FALSE),0)</f>
        <v>0</v>
      </c>
      <c r="AO309" s="32" t="s">
        <v>572</v>
      </c>
      <c r="AP309" s="31">
        <f>ROUND(IFERROR(VLOOKUP(AO309,'Начисление очков 2024'!$G$4:$H$69,2,FALSE),0)/4,0)</f>
        <v>0</v>
      </c>
      <c r="AQ309" s="6" t="s">
        <v>572</v>
      </c>
      <c r="AR309" s="28">
        <f>IFERROR(VLOOKUP(AQ309,'Начисление очков 2024'!$AA$4:$AB$69,2,FALSE),0)</f>
        <v>0</v>
      </c>
      <c r="AS309" s="32" t="s">
        <v>572</v>
      </c>
      <c r="AT309" s="31">
        <f>IFERROR(VLOOKUP(AS309,'Начисление очков 2024'!$G$4:$H$69,2,FALSE),0)</f>
        <v>0</v>
      </c>
      <c r="AU309" s="6" t="s">
        <v>572</v>
      </c>
      <c r="AV309" s="28">
        <f>IFERROR(VLOOKUP(AU309,'Начисление очков 2023'!$V$4:$W$69,2,FALSE),0)</f>
        <v>0</v>
      </c>
      <c r="AW309" s="32" t="s">
        <v>572</v>
      </c>
      <c r="AX309" s="31">
        <f>IFERROR(VLOOKUP(AW309,'Начисление очков 2024'!$Q$4:$R$69,2,FALSE),0)</f>
        <v>0</v>
      </c>
      <c r="AY309" s="6" t="s">
        <v>572</v>
      </c>
      <c r="AZ309" s="28">
        <f>IFERROR(VLOOKUP(AY309,'Начисление очков 2024'!$AA$4:$AB$69,2,FALSE),0)</f>
        <v>0</v>
      </c>
      <c r="BA309" s="32" t="s">
        <v>572</v>
      </c>
      <c r="BB309" s="31">
        <f>ROUND(IFERROR(VLOOKUP(BA309,'Начисление очков 2024'!$G$4:$H$69,2,FALSE),0)/4,0)</f>
        <v>0</v>
      </c>
      <c r="BC309" s="6" t="s">
        <v>572</v>
      </c>
      <c r="BD309" s="28">
        <f>IFERROR(VLOOKUP(BC309,'Начисление очков 2023'!$AA$4:$AB$69,2,FALSE),0)</f>
        <v>0</v>
      </c>
      <c r="BE309" s="32" t="s">
        <v>572</v>
      </c>
      <c r="BF309" s="31">
        <f>IFERROR(VLOOKUP(BE309,'Начисление очков 2024'!$G$4:$H$69,2,FALSE),0)</f>
        <v>0</v>
      </c>
      <c r="BG309" s="6" t="s">
        <v>572</v>
      </c>
      <c r="BH309" s="28">
        <f>IFERROR(VLOOKUP(BG309,'Начисление очков 2024'!$Q$4:$R$69,2,FALSE),0)</f>
        <v>0</v>
      </c>
      <c r="BI309" s="32" t="s">
        <v>572</v>
      </c>
      <c r="BJ309" s="31">
        <f>IFERROR(VLOOKUP(BI309,'Начисление очков 2024'!$AA$4:$AB$69,2,FALSE),0)</f>
        <v>0</v>
      </c>
      <c r="BK309" s="6" t="s">
        <v>572</v>
      </c>
      <c r="BL309" s="28">
        <f>IFERROR(VLOOKUP(BK309,'Начисление очков 2023'!$V$4:$W$69,2,FALSE),0)</f>
        <v>0</v>
      </c>
      <c r="BM309" s="32" t="s">
        <v>572</v>
      </c>
      <c r="BN309" s="31">
        <f>ROUND(IFERROR(VLOOKUP(BM309,'Начисление очков 2023'!$L$4:$M$69,2,FALSE),0)/4,0)</f>
        <v>0</v>
      </c>
      <c r="BO309" s="6" t="s">
        <v>572</v>
      </c>
      <c r="BP309" s="28">
        <f>IFERROR(VLOOKUP(BO309,'Начисление очков 2023'!$AA$4:$AB$69,2,FALSE),0)</f>
        <v>0</v>
      </c>
      <c r="BQ309" s="32" t="s">
        <v>572</v>
      </c>
      <c r="BR309" s="31">
        <f>ROUND(IFERROR(VLOOKUP(BQ309,'Начисление очков 2023'!$L$4:$M$69,2,FALSE),0)/4,0)</f>
        <v>0</v>
      </c>
      <c r="BS309" s="6" t="s">
        <v>572</v>
      </c>
      <c r="BT309" s="28">
        <f>IFERROR(VLOOKUP(BS309,'Начисление очков 2023'!$AA$4:$AB$69,2,FALSE),0)</f>
        <v>0</v>
      </c>
      <c r="BU309" s="32" t="s">
        <v>572</v>
      </c>
      <c r="BV309" s="31">
        <f>IFERROR(VLOOKUP(BU309,'Начисление очков 2023'!$L$4:$M$69,2,FALSE),0)</f>
        <v>0</v>
      </c>
      <c r="BW309" s="6" t="s">
        <v>572</v>
      </c>
      <c r="BX309" s="28">
        <f>IFERROR(VLOOKUP(BW309,'Начисление очков 2023'!$AA$4:$AB$69,2,FALSE),0)</f>
        <v>0</v>
      </c>
      <c r="BY309" s="32" t="s">
        <v>572</v>
      </c>
      <c r="BZ309" s="31">
        <f>IFERROR(VLOOKUP(BY309,'Начисление очков 2023'!$AF$4:$AG$69,2,FALSE),0)</f>
        <v>0</v>
      </c>
      <c r="CA309" s="6" t="s">
        <v>572</v>
      </c>
      <c r="CB309" s="28">
        <f>IFERROR(VLOOKUP(CA309,'Начисление очков 2023'!$V$4:$W$69,2,FALSE),0)</f>
        <v>0</v>
      </c>
      <c r="CC309" s="32" t="s">
        <v>572</v>
      </c>
      <c r="CD309" s="31">
        <f>IFERROR(VLOOKUP(CC309,'Начисление очков 2023'!$AA$4:$AB$69,2,FALSE),0)</f>
        <v>0</v>
      </c>
      <c r="CE309" s="47"/>
      <c r="CF309" s="46"/>
      <c r="CG309" s="32" t="s">
        <v>572</v>
      </c>
      <c r="CH309" s="31">
        <f>IFERROR(VLOOKUP(CG309,'Начисление очков 2023'!$AA$4:$AB$69,2,FALSE),0)</f>
        <v>0</v>
      </c>
      <c r="CI309" s="6" t="s">
        <v>572</v>
      </c>
      <c r="CJ309" s="28">
        <f>IFERROR(VLOOKUP(CI309,'Начисление очков 2023_1'!$B$4:$C$117,2,FALSE),0)</f>
        <v>0</v>
      </c>
      <c r="CK309" s="32" t="s">
        <v>572</v>
      </c>
      <c r="CL309" s="31">
        <f>IFERROR(VLOOKUP(CK309,'Начисление очков 2023'!$V$4:$W$69,2,FALSE),0)</f>
        <v>0</v>
      </c>
      <c r="CM309" s="6" t="s">
        <v>572</v>
      </c>
      <c r="CN309" s="28">
        <f>IFERROR(VLOOKUP(CM309,'Начисление очков 2023'!$AF$4:$AG$69,2,FALSE),0)</f>
        <v>0</v>
      </c>
      <c r="CO309" s="32" t="s">
        <v>572</v>
      </c>
      <c r="CP309" s="31">
        <f>IFERROR(VLOOKUP(CO309,'Начисление очков 2023'!$G$4:$H$69,2,FALSE),0)</f>
        <v>0</v>
      </c>
      <c r="CQ309" s="6" t="s">
        <v>572</v>
      </c>
      <c r="CR309" s="28">
        <f>IFERROR(VLOOKUP(CQ309,'Начисление очков 2023'!$AA$4:$AB$69,2,FALSE),0)</f>
        <v>0</v>
      </c>
      <c r="CS309" s="32" t="s">
        <v>572</v>
      </c>
      <c r="CT309" s="31">
        <f>IFERROR(VLOOKUP(CS309,'Начисление очков 2023'!$Q$4:$R$69,2,FALSE),0)</f>
        <v>0</v>
      </c>
      <c r="CU309" s="6" t="s">
        <v>572</v>
      </c>
      <c r="CV309" s="28">
        <f>IFERROR(VLOOKUP(CU309,'Начисление очков 2023'!$AF$4:$AG$69,2,FALSE),0)</f>
        <v>0</v>
      </c>
      <c r="CW309" s="32" t="s">
        <v>572</v>
      </c>
      <c r="CX309" s="31">
        <f>IFERROR(VLOOKUP(CW309,'Начисление очков 2023'!$AA$4:$AB$69,2,FALSE),0)</f>
        <v>0</v>
      </c>
      <c r="CY309" s="6" t="s">
        <v>572</v>
      </c>
      <c r="CZ309" s="28">
        <f>IFERROR(VLOOKUP(CY309,'Начисление очков 2023'!$AA$4:$AB$69,2,FALSE),0)</f>
        <v>0</v>
      </c>
      <c r="DA309" s="32" t="s">
        <v>572</v>
      </c>
      <c r="DB309" s="31">
        <f>IFERROR(VLOOKUP(DA309,'Начисление очков 2023'!$L$4:$M$69,2,FALSE),0)</f>
        <v>0</v>
      </c>
      <c r="DC309" s="6" t="s">
        <v>572</v>
      </c>
      <c r="DD309" s="28">
        <f>IFERROR(VLOOKUP(DC309,'Начисление очков 2023'!$L$4:$M$69,2,FALSE),0)</f>
        <v>0</v>
      </c>
      <c r="DE309" s="32" t="s">
        <v>572</v>
      </c>
      <c r="DF309" s="31">
        <f>IFERROR(VLOOKUP(DE309,'Начисление очков 2023'!$G$4:$H$69,2,FALSE),0)</f>
        <v>0</v>
      </c>
      <c r="DG309" s="6" t="s">
        <v>572</v>
      </c>
      <c r="DH309" s="28">
        <f>IFERROR(VLOOKUP(DG309,'Начисление очков 2023'!$AA$4:$AB$69,2,FALSE),0)</f>
        <v>0</v>
      </c>
      <c r="DI309" s="32">
        <v>9</v>
      </c>
      <c r="DJ309" s="31">
        <f>IFERROR(VLOOKUP(DI309,'Начисление очков 2023'!$AF$4:$AG$69,2,FALSE),0)</f>
        <v>7</v>
      </c>
      <c r="DK309" s="6" t="s">
        <v>572</v>
      </c>
      <c r="DL309" s="28">
        <f>IFERROR(VLOOKUP(DK309,'Начисление очков 2023'!$V$4:$W$69,2,FALSE),0)</f>
        <v>0</v>
      </c>
      <c r="DM309" s="32" t="s">
        <v>572</v>
      </c>
      <c r="DN309" s="31">
        <f>IFERROR(VLOOKUP(DM309,'Начисление очков 2023'!$Q$4:$R$69,2,FALSE),0)</f>
        <v>0</v>
      </c>
      <c r="DO309" s="6" t="s">
        <v>572</v>
      </c>
      <c r="DP309" s="28">
        <f>IFERROR(VLOOKUP(DO309,'Начисление очков 2023'!$AA$4:$AB$69,2,FALSE),0)</f>
        <v>0</v>
      </c>
      <c r="DQ309" s="32" t="s">
        <v>572</v>
      </c>
      <c r="DR309" s="31">
        <f>IFERROR(VLOOKUP(DQ309,'Начисление очков 2023'!$AA$4:$AB$69,2,FALSE),0)</f>
        <v>0</v>
      </c>
      <c r="DS309" s="6">
        <v>-1</v>
      </c>
      <c r="DT309" s="28">
        <f>IFERROR(VLOOKUP(DS309,'Начисление очков 2023'!$AA$4:$AB$69,2,FALSE),0)</f>
        <v>0</v>
      </c>
      <c r="DU309" s="32" t="s">
        <v>572</v>
      </c>
      <c r="DV309" s="31">
        <f>IFERROR(VLOOKUP(DU309,'Начисление очков 2023'!$AF$4:$AG$69,2,FALSE),0)</f>
        <v>0</v>
      </c>
      <c r="DW309" s="6" t="s">
        <v>572</v>
      </c>
      <c r="DX309" s="28">
        <f>IFERROR(VLOOKUP(DW309,'Начисление очков 2023'!$AA$4:$AB$69,2,FALSE),0)</f>
        <v>0</v>
      </c>
      <c r="DY309" s="32" t="s">
        <v>572</v>
      </c>
      <c r="DZ309" s="31">
        <f>IFERROR(VLOOKUP(DY309,'Начисление очков 2023'!$B$4:$C$69,2,FALSE),0)</f>
        <v>0</v>
      </c>
      <c r="EA309" s="6" t="s">
        <v>572</v>
      </c>
      <c r="EB309" s="28">
        <f>IFERROR(VLOOKUP(EA309,'Начисление очков 2023'!$AA$4:$AB$69,2,FALSE),0)</f>
        <v>0</v>
      </c>
      <c r="EC309" s="32" t="s">
        <v>572</v>
      </c>
      <c r="ED309" s="31">
        <f>IFERROR(VLOOKUP(EC309,'Начисление очков 2023'!$V$4:$W$69,2,FALSE),0)</f>
        <v>0</v>
      </c>
      <c r="EE309" s="6" t="s">
        <v>572</v>
      </c>
      <c r="EF309" s="28">
        <f>IFERROR(VLOOKUP(EE309,'Начисление очков 2023'!$AA$4:$AB$69,2,FALSE),0)</f>
        <v>0</v>
      </c>
      <c r="EG309" s="32" t="s">
        <v>572</v>
      </c>
      <c r="EH309" s="31">
        <f>IFERROR(VLOOKUP(EG309,'Начисление очков 2023'!$AA$4:$AB$69,2,FALSE),0)</f>
        <v>0</v>
      </c>
      <c r="EI309" s="6" t="s">
        <v>572</v>
      </c>
      <c r="EJ309" s="28">
        <f>IFERROR(VLOOKUP(EI309,'Начисление очков 2023'!$G$4:$H$69,2,FALSE),0)</f>
        <v>0</v>
      </c>
      <c r="EK309" s="32" t="s">
        <v>572</v>
      </c>
      <c r="EL309" s="31">
        <f>IFERROR(VLOOKUP(EK309,'Начисление очков 2023'!$V$4:$W$69,2,FALSE),0)</f>
        <v>0</v>
      </c>
      <c r="EM309" s="6" t="s">
        <v>572</v>
      </c>
      <c r="EN309" s="28">
        <f>IFERROR(VLOOKUP(EM309,'Начисление очков 2023'!$B$4:$C$101,2,FALSE),0)</f>
        <v>0</v>
      </c>
      <c r="EO309" s="32" t="s">
        <v>572</v>
      </c>
      <c r="EP309" s="31">
        <f>IFERROR(VLOOKUP(EO309,'Начисление очков 2023'!$AA$4:$AB$69,2,FALSE),0)</f>
        <v>0</v>
      </c>
      <c r="EQ309" s="6" t="s">
        <v>572</v>
      </c>
      <c r="ER309" s="28">
        <f>IFERROR(VLOOKUP(EQ309,'Начисление очков 2023'!$AF$4:$AG$69,2,FALSE),0)</f>
        <v>0</v>
      </c>
      <c r="ES309" s="32" t="s">
        <v>572</v>
      </c>
      <c r="ET309" s="31">
        <f>IFERROR(VLOOKUP(ES309,'Начисление очков 2023'!$B$4:$C$101,2,FALSE),0)</f>
        <v>0</v>
      </c>
      <c r="EU309" s="6" t="s">
        <v>572</v>
      </c>
      <c r="EV309" s="28">
        <f>IFERROR(VLOOKUP(EU309,'Начисление очков 2023'!$G$4:$H$69,2,FALSE),0)</f>
        <v>0</v>
      </c>
      <c r="EW309" s="32" t="s">
        <v>572</v>
      </c>
      <c r="EX309" s="31">
        <f>IFERROR(VLOOKUP(EW309,'Начисление очков 2023'!$AA$4:$AB$69,2,FALSE),0)</f>
        <v>0</v>
      </c>
      <c r="EY309" s="6"/>
      <c r="EZ309" s="28">
        <f>IFERROR(VLOOKUP(EY309,'Начисление очков 2023'!$AA$4:$AB$69,2,FALSE),0)</f>
        <v>0</v>
      </c>
      <c r="FA309" s="32" t="s">
        <v>572</v>
      </c>
      <c r="FB309" s="31">
        <f>IFERROR(VLOOKUP(FA309,'Начисление очков 2023'!$L$4:$M$69,2,FALSE),0)</f>
        <v>0</v>
      </c>
      <c r="FC309" s="6" t="s">
        <v>572</v>
      </c>
      <c r="FD309" s="28">
        <f>IFERROR(VLOOKUP(FC309,'Начисление очков 2023'!$AF$4:$AG$69,2,FALSE),0)</f>
        <v>0</v>
      </c>
      <c r="FE309" s="32" t="s">
        <v>572</v>
      </c>
      <c r="FF309" s="31">
        <f>IFERROR(VLOOKUP(FE309,'Начисление очков 2023'!$AA$4:$AB$69,2,FALSE),0)</f>
        <v>0</v>
      </c>
      <c r="FG309" s="6" t="s">
        <v>572</v>
      </c>
      <c r="FH309" s="28">
        <f>IFERROR(VLOOKUP(FG309,'Начисление очков 2023'!$G$4:$H$69,2,FALSE),0)</f>
        <v>0</v>
      </c>
      <c r="FI309" s="32" t="s">
        <v>572</v>
      </c>
      <c r="FJ309" s="31">
        <f>IFERROR(VLOOKUP(FI309,'Начисление очков 2023'!$AA$4:$AB$69,2,FALSE),0)</f>
        <v>0</v>
      </c>
      <c r="FK309" s="6" t="s">
        <v>572</v>
      </c>
      <c r="FL309" s="28">
        <f>IFERROR(VLOOKUP(FK309,'Начисление очков 2023'!$AA$4:$AB$69,2,FALSE),0)</f>
        <v>0</v>
      </c>
      <c r="FM309" s="32" t="s">
        <v>572</v>
      </c>
      <c r="FN309" s="31">
        <f>IFERROR(VLOOKUP(FM309,'Начисление очков 2023'!$AA$4:$AB$69,2,FALSE),0)</f>
        <v>0</v>
      </c>
      <c r="FO309" s="6" t="s">
        <v>572</v>
      </c>
      <c r="FP309" s="28">
        <f>IFERROR(VLOOKUP(FO309,'Начисление очков 2023'!$AF$4:$AG$69,2,FALSE),0)</f>
        <v>0</v>
      </c>
      <c r="FQ309" s="109">
        <v>300</v>
      </c>
      <c r="FR309" s="110">
        <v>-1</v>
      </c>
      <c r="FS309" s="110"/>
      <c r="FT309" s="109">
        <v>3</v>
      </c>
      <c r="FU309" s="111"/>
      <c r="FV309" s="108">
        <v>7</v>
      </c>
      <c r="FW309" s="106">
        <v>0</v>
      </c>
      <c r="FX309" s="107">
        <v>1</v>
      </c>
      <c r="FY309" s="108">
        <v>7</v>
      </c>
      <c r="FZ309" s="127" t="s">
        <v>572</v>
      </c>
      <c r="GA309" s="121">
        <f>IFERROR(VLOOKUP(FZ309,'Начисление очков 2023'!$AA$4:$AB$69,2,FALSE),0)</f>
        <v>0</v>
      </c>
    </row>
    <row r="310" spans="1:183" ht="16.149999999999999" customHeight="1" x14ac:dyDescent="0.25">
      <c r="A310" s="1"/>
      <c r="B310" s="6" t="str">
        <f>IFERROR(INDEX('Ласт турнир'!$A$1:$A$96,MATCH($D310,'Ласт турнир'!$B$1:$B$96,0)),"")</f>
        <v/>
      </c>
      <c r="C310" s="1"/>
      <c r="D310" s="39" t="s">
        <v>679</v>
      </c>
      <c r="E310" s="40">
        <f>E309+1</f>
        <v>301</v>
      </c>
      <c r="F310" s="59" t="str">
        <f>IF(FQ310=0," ",IF(FQ310-E310=0," ",FQ310-E310))</f>
        <v xml:space="preserve"> </v>
      </c>
      <c r="G310" s="44"/>
      <c r="H310" s="54">
        <v>3</v>
      </c>
      <c r="I310" s="134"/>
      <c r="J310" s="139">
        <f>AB310+AP310+BB310+BN310+BR310+SUMPRODUCT(LARGE((T310,V310,X310,Z310,AD310,AF310,AH310,AJ310,AL310,AN310,AR310,AT310,AV310,AX310,AZ310,BD310,BF310,BH310,BJ310,BL310,BP310,BT310,BV310,BX310,BZ310,CB310,CD310,CF310,CH310,CJ310,CL310,CN310,CP310,CR310,CT310,CV310,CX310,CZ310,DB310,DD310,DF310,DH310,DJ310,DL310,DN310,DP310,DR310,DT310,DV310,DX310,DZ310,EB310,ED310,EF310,EH310,EJ310,EL310,EN310,EP310,ER310,ET310,EV310,EX310,EZ310,FB310,FD310,FF310,FH310,FJ310,FL310,FN310,FP310),{1,2,3,4,5,6,7,8}))</f>
        <v>7</v>
      </c>
      <c r="K310" s="135">
        <f>J310-FV310</f>
        <v>0</v>
      </c>
      <c r="L310" s="140" t="str">
        <f>IF(SUMIF(S310:FP310,"&lt;0")&lt;&gt;0,SUMIF(S310:FP310,"&lt;0")*(-1)," ")</f>
        <v xml:space="preserve"> </v>
      </c>
      <c r="M310" s="141">
        <f>T310+V310+X310+Z310+AB310+AD310+AF310+AH310+AJ310+AL310+AN310+AP310+AR310+AT310+AV310+AX310+AZ310+BB310+BD310+BF310+BH310+BJ310+BL310+BN310+BP310+BR310+BT310+BV310+BX310+BZ310+CB310+CD310+CF310+CH310+CJ310+CL310+CN310+CP310+CR310+CT310+CV310+CX310+CZ310+DB310+DD310+DF310+DH310+DJ310+DL310+DN310+DP310+DR310+DT310+DV310+DX310+DZ310+EB310+ED310+EF310+EH310+EJ310+EL310+EN310+EP310+ER310+ET310+EV310+EX310+EZ310+FB310+FD310+FF310+FH310+FJ310+FL310+FN310+FP310</f>
        <v>7</v>
      </c>
      <c r="N310" s="135">
        <f>M310-FY310</f>
        <v>0</v>
      </c>
      <c r="O310" s="136">
        <f>ROUNDUP(COUNTIF(S310:FP310,"&gt; 0")/2,0)</f>
        <v>1</v>
      </c>
      <c r="P310" s="142">
        <f>IF(O310=0,"-",IF(O310-R310&gt;8,J310/(8+R310),J310/O310))</f>
        <v>7</v>
      </c>
      <c r="Q310" s="145">
        <f>IF(OR(M310=0,O310=0),"-",M310/O310)</f>
        <v>7</v>
      </c>
      <c r="R310" s="150">
        <f>+IF(AA310="",0,1)+IF(AO310="",0,1)++IF(BA310="",0,1)+IF(BM310="",0,1)+IF(BQ310="",0,1)</f>
        <v>0</v>
      </c>
      <c r="S310" s="6" t="s">
        <v>572</v>
      </c>
      <c r="T310" s="28">
        <f>IFERROR(VLOOKUP(S310,'Начисление очков 2024'!$AA$4:$AB$69,2,FALSE),0)</f>
        <v>0</v>
      </c>
      <c r="U310" s="32" t="s">
        <v>572</v>
      </c>
      <c r="V310" s="31">
        <f>IFERROR(VLOOKUP(U310,'Начисление очков 2024'!$AA$4:$AB$69,2,FALSE),0)</f>
        <v>0</v>
      </c>
      <c r="W310" s="6" t="s">
        <v>572</v>
      </c>
      <c r="X310" s="28">
        <f>IFERROR(VLOOKUP(W310,'Начисление очков 2024'!$L$4:$M$69,2,FALSE),0)</f>
        <v>0</v>
      </c>
      <c r="Y310" s="32" t="s">
        <v>572</v>
      </c>
      <c r="Z310" s="31">
        <f>IFERROR(VLOOKUP(Y310,'Начисление очков 2024'!$AA$4:$AB$69,2,FALSE),0)</f>
        <v>0</v>
      </c>
      <c r="AA310" s="6" t="s">
        <v>572</v>
      </c>
      <c r="AB310" s="28">
        <f>ROUND(IFERROR(VLOOKUP(AA310,'Начисление очков 2024'!$L$4:$M$69,2,FALSE),0)/4,0)</f>
        <v>0</v>
      </c>
      <c r="AC310" s="32" t="s">
        <v>572</v>
      </c>
      <c r="AD310" s="31">
        <f>IFERROR(VLOOKUP(AC310,'Начисление очков 2024'!$AA$4:$AB$69,2,FALSE),0)</f>
        <v>0</v>
      </c>
      <c r="AE310" s="6" t="s">
        <v>572</v>
      </c>
      <c r="AF310" s="28">
        <f>IFERROR(VLOOKUP(AE310,'Начисление очков 2024'!$AA$4:$AB$69,2,FALSE),0)</f>
        <v>0</v>
      </c>
      <c r="AG310" s="32" t="s">
        <v>572</v>
      </c>
      <c r="AH310" s="31">
        <f>IFERROR(VLOOKUP(AG310,'Начисление очков 2024'!$Q$4:$R$69,2,FALSE),0)</f>
        <v>0</v>
      </c>
      <c r="AI310" s="6" t="s">
        <v>572</v>
      </c>
      <c r="AJ310" s="28">
        <f>IFERROR(VLOOKUP(AI310,'Начисление очков 2024'!$AA$4:$AB$69,2,FALSE),0)</f>
        <v>0</v>
      </c>
      <c r="AK310" s="32" t="s">
        <v>572</v>
      </c>
      <c r="AL310" s="31">
        <f>IFERROR(VLOOKUP(AK310,'Начисление очков 2024'!$AA$4:$AB$69,2,FALSE),0)</f>
        <v>0</v>
      </c>
      <c r="AM310" s="6" t="s">
        <v>572</v>
      </c>
      <c r="AN310" s="28">
        <f>IFERROR(VLOOKUP(AM310,'Начисление очков 2023'!$AF$4:$AG$69,2,FALSE),0)</f>
        <v>0</v>
      </c>
      <c r="AO310" s="32" t="s">
        <v>572</v>
      </c>
      <c r="AP310" s="31">
        <f>ROUND(IFERROR(VLOOKUP(AO310,'Начисление очков 2024'!$G$4:$H$69,2,FALSE),0)/4,0)</f>
        <v>0</v>
      </c>
      <c r="AQ310" s="6" t="s">
        <v>572</v>
      </c>
      <c r="AR310" s="28">
        <f>IFERROR(VLOOKUP(AQ310,'Начисление очков 2024'!$AA$4:$AB$69,2,FALSE),0)</f>
        <v>0</v>
      </c>
      <c r="AS310" s="32" t="s">
        <v>572</v>
      </c>
      <c r="AT310" s="31">
        <f>IFERROR(VLOOKUP(AS310,'Начисление очков 2024'!$G$4:$H$69,2,FALSE),0)</f>
        <v>0</v>
      </c>
      <c r="AU310" s="6" t="s">
        <v>572</v>
      </c>
      <c r="AV310" s="28">
        <f>IFERROR(VLOOKUP(AU310,'Начисление очков 2023'!$V$4:$W$69,2,FALSE),0)</f>
        <v>0</v>
      </c>
      <c r="AW310" s="32" t="s">
        <v>572</v>
      </c>
      <c r="AX310" s="31">
        <f>IFERROR(VLOOKUP(AW310,'Начисление очков 2024'!$Q$4:$R$69,2,FALSE),0)</f>
        <v>0</v>
      </c>
      <c r="AY310" s="6" t="s">
        <v>572</v>
      </c>
      <c r="AZ310" s="28">
        <f>IFERROR(VLOOKUP(AY310,'Начисление очков 2024'!$AA$4:$AB$69,2,FALSE),0)</f>
        <v>0</v>
      </c>
      <c r="BA310" s="32" t="s">
        <v>572</v>
      </c>
      <c r="BB310" s="31">
        <f>ROUND(IFERROR(VLOOKUP(BA310,'Начисление очков 2024'!$G$4:$H$69,2,FALSE),0)/4,0)</f>
        <v>0</v>
      </c>
      <c r="BC310" s="6" t="s">
        <v>572</v>
      </c>
      <c r="BD310" s="28">
        <f>IFERROR(VLOOKUP(BC310,'Начисление очков 2023'!$AA$4:$AB$69,2,FALSE),0)</f>
        <v>0</v>
      </c>
      <c r="BE310" s="32" t="s">
        <v>572</v>
      </c>
      <c r="BF310" s="31">
        <f>IFERROR(VLOOKUP(BE310,'Начисление очков 2024'!$G$4:$H$69,2,FALSE),0)</f>
        <v>0</v>
      </c>
      <c r="BG310" s="6" t="s">
        <v>572</v>
      </c>
      <c r="BH310" s="28">
        <f>IFERROR(VLOOKUP(BG310,'Начисление очков 2024'!$Q$4:$R$69,2,FALSE),0)</f>
        <v>0</v>
      </c>
      <c r="BI310" s="32" t="s">
        <v>572</v>
      </c>
      <c r="BJ310" s="31">
        <f>IFERROR(VLOOKUP(BI310,'Начисление очков 2024'!$AA$4:$AB$69,2,FALSE),0)</f>
        <v>0</v>
      </c>
      <c r="BK310" s="6" t="s">
        <v>572</v>
      </c>
      <c r="BL310" s="28">
        <f>IFERROR(VLOOKUP(BK310,'Начисление очков 2023'!$V$4:$W$69,2,FALSE),0)</f>
        <v>0</v>
      </c>
      <c r="BM310" s="32" t="s">
        <v>572</v>
      </c>
      <c r="BN310" s="31">
        <f>ROUND(IFERROR(VLOOKUP(BM310,'Начисление очков 2023'!$L$4:$M$69,2,FALSE),0)/4,0)</f>
        <v>0</v>
      </c>
      <c r="BO310" s="6" t="s">
        <v>572</v>
      </c>
      <c r="BP310" s="28">
        <f>IFERROR(VLOOKUP(BO310,'Начисление очков 2023'!$AA$4:$AB$69,2,FALSE),0)</f>
        <v>0</v>
      </c>
      <c r="BQ310" s="32" t="s">
        <v>572</v>
      </c>
      <c r="BR310" s="31">
        <f>ROUND(IFERROR(VLOOKUP(BQ310,'Начисление очков 2023'!$L$4:$M$69,2,FALSE),0)/4,0)</f>
        <v>0</v>
      </c>
      <c r="BS310" s="6" t="s">
        <v>572</v>
      </c>
      <c r="BT310" s="28">
        <f>IFERROR(VLOOKUP(BS310,'Начисление очков 2023'!$AA$4:$AB$69,2,FALSE),0)</f>
        <v>0</v>
      </c>
      <c r="BU310" s="32" t="s">
        <v>572</v>
      </c>
      <c r="BV310" s="31">
        <f>IFERROR(VLOOKUP(BU310,'Начисление очков 2023'!$L$4:$M$69,2,FALSE),0)</f>
        <v>0</v>
      </c>
      <c r="BW310" s="6" t="s">
        <v>572</v>
      </c>
      <c r="BX310" s="28">
        <f>IFERROR(VLOOKUP(BW310,'Начисление очков 2023'!$AA$4:$AB$69,2,FALSE),0)</f>
        <v>0</v>
      </c>
      <c r="BY310" s="32" t="s">
        <v>572</v>
      </c>
      <c r="BZ310" s="31">
        <f>IFERROR(VLOOKUP(BY310,'Начисление очков 2023'!$AF$4:$AG$69,2,FALSE),0)</f>
        <v>0</v>
      </c>
      <c r="CA310" s="6" t="s">
        <v>572</v>
      </c>
      <c r="CB310" s="28">
        <f>IFERROR(VLOOKUP(CA310,'Начисление очков 2023'!$V$4:$W$69,2,FALSE),0)</f>
        <v>0</v>
      </c>
      <c r="CC310" s="32" t="s">
        <v>572</v>
      </c>
      <c r="CD310" s="31">
        <f>IFERROR(VLOOKUP(CC310,'Начисление очков 2023'!$AA$4:$AB$69,2,FALSE),0)</f>
        <v>0</v>
      </c>
      <c r="CE310" s="47"/>
      <c r="CF310" s="46"/>
      <c r="CG310" s="32" t="s">
        <v>572</v>
      </c>
      <c r="CH310" s="31">
        <f>IFERROR(VLOOKUP(CG310,'Начисление очков 2023'!$AA$4:$AB$69,2,FALSE),0)</f>
        <v>0</v>
      </c>
      <c r="CI310" s="6" t="s">
        <v>572</v>
      </c>
      <c r="CJ310" s="28">
        <f>IFERROR(VLOOKUP(CI310,'Начисление очков 2023_1'!$B$4:$C$117,2,FALSE),0)</f>
        <v>0</v>
      </c>
      <c r="CK310" s="32" t="s">
        <v>572</v>
      </c>
      <c r="CL310" s="31">
        <f>IFERROR(VLOOKUP(CK310,'Начисление очков 2023'!$V$4:$W$69,2,FALSE),0)</f>
        <v>0</v>
      </c>
      <c r="CM310" s="6" t="s">
        <v>572</v>
      </c>
      <c r="CN310" s="28">
        <f>IFERROR(VLOOKUP(CM310,'Начисление очков 2023'!$AF$4:$AG$69,2,FALSE),0)</f>
        <v>0</v>
      </c>
      <c r="CO310" s="32" t="s">
        <v>572</v>
      </c>
      <c r="CP310" s="31">
        <f>IFERROR(VLOOKUP(CO310,'Начисление очков 2023'!$G$4:$H$69,2,FALSE),0)</f>
        <v>0</v>
      </c>
      <c r="CQ310" s="6" t="s">
        <v>572</v>
      </c>
      <c r="CR310" s="28">
        <f>IFERROR(VLOOKUP(CQ310,'Начисление очков 2023'!$AA$4:$AB$69,2,FALSE),0)</f>
        <v>0</v>
      </c>
      <c r="CS310" s="32" t="s">
        <v>572</v>
      </c>
      <c r="CT310" s="31">
        <f>IFERROR(VLOOKUP(CS310,'Начисление очков 2023'!$Q$4:$R$69,2,FALSE),0)</f>
        <v>0</v>
      </c>
      <c r="CU310" s="6" t="s">
        <v>572</v>
      </c>
      <c r="CV310" s="28">
        <f>IFERROR(VLOOKUP(CU310,'Начисление очков 2023'!$AF$4:$AG$69,2,FALSE),0)</f>
        <v>0</v>
      </c>
      <c r="CW310" s="32" t="s">
        <v>572</v>
      </c>
      <c r="CX310" s="31">
        <f>IFERROR(VLOOKUP(CW310,'Начисление очков 2023'!$AA$4:$AB$69,2,FALSE),0)</f>
        <v>0</v>
      </c>
      <c r="CY310" s="6" t="s">
        <v>572</v>
      </c>
      <c r="CZ310" s="28">
        <f>IFERROR(VLOOKUP(CY310,'Начисление очков 2023'!$AA$4:$AB$69,2,FALSE),0)</f>
        <v>0</v>
      </c>
      <c r="DA310" s="32" t="s">
        <v>572</v>
      </c>
      <c r="DB310" s="31">
        <f>IFERROR(VLOOKUP(DA310,'Начисление очков 2023'!$L$4:$M$69,2,FALSE),0)</f>
        <v>0</v>
      </c>
      <c r="DC310" s="6" t="s">
        <v>572</v>
      </c>
      <c r="DD310" s="28">
        <f>IFERROR(VLOOKUP(DC310,'Начисление очков 2023'!$L$4:$M$69,2,FALSE),0)</f>
        <v>0</v>
      </c>
      <c r="DE310" s="32" t="s">
        <v>572</v>
      </c>
      <c r="DF310" s="31">
        <f>IFERROR(VLOOKUP(DE310,'Начисление очков 2023'!$G$4:$H$69,2,FALSE),0)</f>
        <v>0</v>
      </c>
      <c r="DG310" s="6" t="s">
        <v>572</v>
      </c>
      <c r="DH310" s="28">
        <f>IFERROR(VLOOKUP(DG310,'Начисление очков 2023'!$AA$4:$AB$69,2,FALSE),0)</f>
        <v>0</v>
      </c>
      <c r="DI310" s="32" t="s">
        <v>572</v>
      </c>
      <c r="DJ310" s="31">
        <f>IFERROR(VLOOKUP(DI310,'Начисление очков 2023'!$AF$4:$AG$69,2,FALSE),0)</f>
        <v>0</v>
      </c>
      <c r="DK310" s="6" t="s">
        <v>572</v>
      </c>
      <c r="DL310" s="28">
        <f>IFERROR(VLOOKUP(DK310,'Начисление очков 2023'!$V$4:$W$69,2,FALSE),0)</f>
        <v>0</v>
      </c>
      <c r="DM310" s="32" t="s">
        <v>572</v>
      </c>
      <c r="DN310" s="31">
        <f>IFERROR(VLOOKUP(DM310,'Начисление очков 2023'!$Q$4:$R$69,2,FALSE),0)</f>
        <v>0</v>
      </c>
      <c r="DO310" s="6" t="s">
        <v>572</v>
      </c>
      <c r="DP310" s="28">
        <f>IFERROR(VLOOKUP(DO310,'Начисление очков 2023'!$AA$4:$AB$69,2,FALSE),0)</f>
        <v>0</v>
      </c>
      <c r="DQ310" s="32">
        <v>16</v>
      </c>
      <c r="DR310" s="31">
        <f>IFERROR(VLOOKUP(DQ310,'Начисление очков 2023'!$AA$4:$AB$69,2,FALSE),0)</f>
        <v>7</v>
      </c>
      <c r="DS310" s="6"/>
      <c r="DT310" s="28">
        <f>IFERROR(VLOOKUP(DS310,'Начисление очков 2023'!$AA$4:$AB$69,2,FALSE),0)</f>
        <v>0</v>
      </c>
      <c r="DU310" s="32" t="s">
        <v>572</v>
      </c>
      <c r="DV310" s="31">
        <f>IFERROR(VLOOKUP(DU310,'Начисление очков 2023'!$AF$4:$AG$69,2,FALSE),0)</f>
        <v>0</v>
      </c>
      <c r="DW310" s="6" t="s">
        <v>572</v>
      </c>
      <c r="DX310" s="28">
        <f>IFERROR(VLOOKUP(DW310,'Начисление очков 2023'!$AA$4:$AB$69,2,FALSE),0)</f>
        <v>0</v>
      </c>
      <c r="DY310" s="32" t="s">
        <v>572</v>
      </c>
      <c r="DZ310" s="31">
        <f>IFERROR(VLOOKUP(DY310,'Начисление очков 2023'!$B$4:$C$69,2,FALSE),0)</f>
        <v>0</v>
      </c>
      <c r="EA310" s="6" t="s">
        <v>572</v>
      </c>
      <c r="EB310" s="28">
        <f>IFERROR(VLOOKUP(EA310,'Начисление очков 2023'!$AA$4:$AB$69,2,FALSE),0)</f>
        <v>0</v>
      </c>
      <c r="EC310" s="32" t="s">
        <v>572</v>
      </c>
      <c r="ED310" s="31">
        <f>IFERROR(VLOOKUP(EC310,'Начисление очков 2023'!$V$4:$W$69,2,FALSE),0)</f>
        <v>0</v>
      </c>
      <c r="EE310" s="6" t="s">
        <v>572</v>
      </c>
      <c r="EF310" s="28">
        <f>IFERROR(VLOOKUP(EE310,'Начисление очков 2023'!$AA$4:$AB$69,2,FALSE),0)</f>
        <v>0</v>
      </c>
      <c r="EG310" s="32" t="s">
        <v>572</v>
      </c>
      <c r="EH310" s="31">
        <f>IFERROR(VLOOKUP(EG310,'Начисление очков 2023'!$AA$4:$AB$69,2,FALSE),0)</f>
        <v>0</v>
      </c>
      <c r="EI310" s="6" t="s">
        <v>572</v>
      </c>
      <c r="EJ310" s="28">
        <f>IFERROR(VLOOKUP(EI310,'Начисление очков 2023'!$G$4:$H$69,2,FALSE),0)</f>
        <v>0</v>
      </c>
      <c r="EK310" s="32" t="s">
        <v>572</v>
      </c>
      <c r="EL310" s="31">
        <f>IFERROR(VLOOKUP(EK310,'Начисление очков 2023'!$V$4:$W$69,2,FALSE),0)</f>
        <v>0</v>
      </c>
      <c r="EM310" s="6" t="s">
        <v>572</v>
      </c>
      <c r="EN310" s="28">
        <f>IFERROR(VLOOKUP(EM310,'Начисление очков 2023'!$B$4:$C$101,2,FALSE),0)</f>
        <v>0</v>
      </c>
      <c r="EO310" s="32" t="s">
        <v>572</v>
      </c>
      <c r="EP310" s="31">
        <f>IFERROR(VLOOKUP(EO310,'Начисление очков 2023'!$AA$4:$AB$69,2,FALSE),0)</f>
        <v>0</v>
      </c>
      <c r="EQ310" s="6" t="s">
        <v>572</v>
      </c>
      <c r="ER310" s="28">
        <f>IFERROR(VLOOKUP(EQ310,'Начисление очков 2023'!$AF$4:$AG$69,2,FALSE),0)</f>
        <v>0</v>
      </c>
      <c r="ES310" s="32" t="s">
        <v>572</v>
      </c>
      <c r="ET310" s="31">
        <f>IFERROR(VLOOKUP(ES310,'Начисление очков 2023'!$B$4:$C$101,2,FALSE),0)</f>
        <v>0</v>
      </c>
      <c r="EU310" s="6" t="s">
        <v>572</v>
      </c>
      <c r="EV310" s="28">
        <f>IFERROR(VLOOKUP(EU310,'Начисление очков 2023'!$G$4:$H$69,2,FALSE),0)</f>
        <v>0</v>
      </c>
      <c r="EW310" s="32" t="s">
        <v>572</v>
      </c>
      <c r="EX310" s="31">
        <f>IFERROR(VLOOKUP(EW310,'Начисление очков 2023'!$AA$4:$AB$69,2,FALSE),0)</f>
        <v>0</v>
      </c>
      <c r="EY310" s="6"/>
      <c r="EZ310" s="28">
        <f>IFERROR(VLOOKUP(EY310,'Начисление очков 2023'!$AA$4:$AB$69,2,FALSE),0)</f>
        <v>0</v>
      </c>
      <c r="FA310" s="32" t="s">
        <v>572</v>
      </c>
      <c r="FB310" s="31">
        <f>IFERROR(VLOOKUP(FA310,'Начисление очков 2023'!$L$4:$M$69,2,FALSE),0)</f>
        <v>0</v>
      </c>
      <c r="FC310" s="6" t="s">
        <v>572</v>
      </c>
      <c r="FD310" s="28">
        <f>IFERROR(VLOOKUP(FC310,'Начисление очков 2023'!$AF$4:$AG$69,2,FALSE),0)</f>
        <v>0</v>
      </c>
      <c r="FE310" s="32" t="s">
        <v>572</v>
      </c>
      <c r="FF310" s="31">
        <f>IFERROR(VLOOKUP(FE310,'Начисление очков 2023'!$AA$4:$AB$69,2,FALSE),0)</f>
        <v>0</v>
      </c>
      <c r="FG310" s="6" t="s">
        <v>572</v>
      </c>
      <c r="FH310" s="28">
        <f>IFERROR(VLOOKUP(FG310,'Начисление очков 2023'!$G$4:$H$69,2,FALSE),0)</f>
        <v>0</v>
      </c>
      <c r="FI310" s="32" t="s">
        <v>572</v>
      </c>
      <c r="FJ310" s="31">
        <f>IFERROR(VLOOKUP(FI310,'Начисление очков 2023'!$AA$4:$AB$69,2,FALSE),0)</f>
        <v>0</v>
      </c>
      <c r="FK310" s="6" t="s">
        <v>572</v>
      </c>
      <c r="FL310" s="28">
        <f>IFERROR(VLOOKUP(FK310,'Начисление очков 2023'!$AA$4:$AB$69,2,FALSE),0)</f>
        <v>0</v>
      </c>
      <c r="FM310" s="32" t="s">
        <v>572</v>
      </c>
      <c r="FN310" s="31">
        <f>IFERROR(VLOOKUP(FM310,'Начисление очков 2023'!$AA$4:$AB$69,2,FALSE),0)</f>
        <v>0</v>
      </c>
      <c r="FO310" s="6" t="s">
        <v>572</v>
      </c>
      <c r="FP310" s="28">
        <f>IFERROR(VLOOKUP(FO310,'Начисление очков 2023'!$AF$4:$AG$69,2,FALSE),0)</f>
        <v>0</v>
      </c>
      <c r="FQ310" s="109">
        <v>301</v>
      </c>
      <c r="FR310" s="110">
        <v>-1</v>
      </c>
      <c r="FS310" s="110"/>
      <c r="FT310" s="109">
        <v>3</v>
      </c>
      <c r="FU310" s="111"/>
      <c r="FV310" s="108">
        <v>7</v>
      </c>
      <c r="FW310" s="106">
        <v>0</v>
      </c>
      <c r="FX310" s="107" t="s">
        <v>563</v>
      </c>
      <c r="FY310" s="108">
        <v>7</v>
      </c>
      <c r="FZ310" s="127" t="s">
        <v>572</v>
      </c>
      <c r="GA310" s="121">
        <f>IFERROR(VLOOKUP(FZ310,'Начисление очков 2023'!$AA$4:$AB$69,2,FALSE),0)</f>
        <v>0</v>
      </c>
    </row>
    <row r="311" spans="1:183" ht="16.149999999999999" customHeight="1" x14ac:dyDescent="0.25">
      <c r="A311" s="1"/>
      <c r="B311" s="6" t="str">
        <f>IFERROR(INDEX('Ласт турнир'!$A$1:$A$96,MATCH($D311,'Ласт турнир'!$B$1:$B$96,0)),"")</f>
        <v/>
      </c>
      <c r="C311" s="1"/>
      <c r="D311" s="39" t="s">
        <v>773</v>
      </c>
      <c r="E311" s="40">
        <f>E310+1</f>
        <v>302</v>
      </c>
      <c r="F311" s="59" t="str">
        <f>IF(FQ311=0," ",IF(FQ311-E311=0," ",FQ311-E311))</f>
        <v xml:space="preserve"> </v>
      </c>
      <c r="G311" s="44"/>
      <c r="H311" s="54">
        <v>3</v>
      </c>
      <c r="I311" s="134"/>
      <c r="J311" s="139">
        <f>AB311+AP311+BB311+BN311+BR311+SUMPRODUCT(LARGE((T311,V311,X311,Z311,AD311,AF311,AH311,AJ311,AL311,AN311,AR311,AT311,AV311,AX311,AZ311,BD311,BF311,BH311,BJ311,BL311,BP311,BT311,BV311,BX311,BZ311,CB311,CD311,CF311,CH311,CJ311,CL311,CN311,CP311,CR311,CT311,CV311,CX311,CZ311,DB311,DD311,DF311,DH311,DJ311,DL311,DN311,DP311,DR311,DT311,DV311,DX311,DZ311,EB311,ED311,EF311,EH311,EJ311,EL311,EN311,EP311,ER311,ET311,EV311,EX311,EZ311,FB311,FD311,FF311,FH311,FJ311,FL311,FN311,FP311),{1,2,3,4,5,6,7,8}))</f>
        <v>7</v>
      </c>
      <c r="K311" s="135">
        <f>J311-FV311</f>
        <v>0</v>
      </c>
      <c r="L311" s="140" t="str">
        <f>IF(SUMIF(S311:FP311,"&lt;0")&lt;&gt;0,SUMIF(S311:FP311,"&lt;0")*(-1)," ")</f>
        <v xml:space="preserve"> </v>
      </c>
      <c r="M311" s="141">
        <f>T311+V311+X311+Z311+AB311+AD311+AF311+AH311+AJ311+AL311+AN311+AP311+AR311+AT311+AV311+AX311+AZ311+BB311+BD311+BF311+BH311+BJ311+BL311+BN311+BP311+BR311+BT311+BV311+BX311+BZ311+CB311+CD311+CF311+CH311+CJ311+CL311+CN311+CP311+CR311+CT311+CV311+CX311+CZ311+DB311+DD311+DF311+DH311+DJ311+DL311+DN311+DP311+DR311+DT311+DV311+DX311+DZ311+EB311+ED311+EF311+EH311+EJ311+EL311+EN311+EP311+ER311+ET311+EV311+EX311+EZ311+FB311+FD311+FF311+FH311+FJ311+FL311+FN311+FP311</f>
        <v>7</v>
      </c>
      <c r="N311" s="135">
        <f>M311-FY311</f>
        <v>0</v>
      </c>
      <c r="O311" s="136">
        <f>ROUNDUP(COUNTIF(S311:FP311,"&gt; 0")/2,0)</f>
        <v>1</v>
      </c>
      <c r="P311" s="142">
        <f>IF(O311=0,"-",IF(O311-R311&gt;8,J311/(8+R311),J311/O311))</f>
        <v>7</v>
      </c>
      <c r="Q311" s="145">
        <f>IF(OR(M311=0,O311=0),"-",M311/O311)</f>
        <v>7</v>
      </c>
      <c r="R311" s="150">
        <f>+IF(AA311="",0,1)+IF(AO311="",0,1)++IF(BA311="",0,1)+IF(BM311="",0,1)+IF(BQ311="",0,1)</f>
        <v>0</v>
      </c>
      <c r="S311" s="6" t="s">
        <v>572</v>
      </c>
      <c r="T311" s="28">
        <f>IFERROR(VLOOKUP(S311,'Начисление очков 2024'!$AA$4:$AB$69,2,FALSE),0)</f>
        <v>0</v>
      </c>
      <c r="U311" s="32" t="s">
        <v>572</v>
      </c>
      <c r="V311" s="31">
        <f>IFERROR(VLOOKUP(U311,'Начисление очков 2024'!$AA$4:$AB$69,2,FALSE),0)</f>
        <v>0</v>
      </c>
      <c r="W311" s="6" t="s">
        <v>572</v>
      </c>
      <c r="X311" s="28">
        <f>IFERROR(VLOOKUP(W311,'Начисление очков 2024'!$L$4:$M$69,2,FALSE),0)</f>
        <v>0</v>
      </c>
      <c r="Y311" s="32" t="s">
        <v>572</v>
      </c>
      <c r="Z311" s="31">
        <f>IFERROR(VLOOKUP(Y311,'Начисление очков 2024'!$AA$4:$AB$69,2,FALSE),0)</f>
        <v>0</v>
      </c>
      <c r="AA311" s="6" t="s">
        <v>572</v>
      </c>
      <c r="AB311" s="28">
        <f>ROUND(IFERROR(VLOOKUP(AA311,'Начисление очков 2024'!$L$4:$M$69,2,FALSE),0)/4,0)</f>
        <v>0</v>
      </c>
      <c r="AC311" s="32" t="s">
        <v>572</v>
      </c>
      <c r="AD311" s="31">
        <f>IFERROR(VLOOKUP(AC311,'Начисление очков 2024'!$AA$4:$AB$69,2,FALSE),0)</f>
        <v>0</v>
      </c>
      <c r="AE311" s="6" t="s">
        <v>572</v>
      </c>
      <c r="AF311" s="28">
        <f>IFERROR(VLOOKUP(AE311,'Начисление очков 2024'!$AA$4:$AB$69,2,FALSE),0)</f>
        <v>0</v>
      </c>
      <c r="AG311" s="32" t="s">
        <v>572</v>
      </c>
      <c r="AH311" s="31">
        <f>IFERROR(VLOOKUP(AG311,'Начисление очков 2024'!$Q$4:$R$69,2,FALSE),0)</f>
        <v>0</v>
      </c>
      <c r="AI311" s="6" t="s">
        <v>572</v>
      </c>
      <c r="AJ311" s="28">
        <f>IFERROR(VLOOKUP(AI311,'Начисление очков 2024'!$AA$4:$AB$69,2,FALSE),0)</f>
        <v>0</v>
      </c>
      <c r="AK311" s="32" t="s">
        <v>572</v>
      </c>
      <c r="AL311" s="31">
        <f>IFERROR(VLOOKUP(AK311,'Начисление очков 2024'!$AA$4:$AB$69,2,FALSE),0)</f>
        <v>0</v>
      </c>
      <c r="AM311" s="6" t="s">
        <v>572</v>
      </c>
      <c r="AN311" s="28">
        <f>IFERROR(VLOOKUP(AM311,'Начисление очков 2023'!$AF$4:$AG$69,2,FALSE),0)</f>
        <v>0</v>
      </c>
      <c r="AO311" s="32" t="s">
        <v>572</v>
      </c>
      <c r="AP311" s="31">
        <f>ROUND(IFERROR(VLOOKUP(AO311,'Начисление очков 2024'!$G$4:$H$69,2,FALSE),0)/4,0)</f>
        <v>0</v>
      </c>
      <c r="AQ311" s="6" t="s">
        <v>572</v>
      </c>
      <c r="AR311" s="28">
        <f>IFERROR(VLOOKUP(AQ311,'Начисление очков 2024'!$AA$4:$AB$69,2,FALSE),0)</f>
        <v>0</v>
      </c>
      <c r="AS311" s="32" t="s">
        <v>572</v>
      </c>
      <c r="AT311" s="31">
        <f>IFERROR(VLOOKUP(AS311,'Начисление очков 2024'!$G$4:$H$69,2,FALSE),0)</f>
        <v>0</v>
      </c>
      <c r="AU311" s="6" t="s">
        <v>572</v>
      </c>
      <c r="AV311" s="28">
        <f>IFERROR(VLOOKUP(AU311,'Начисление очков 2023'!$V$4:$W$69,2,FALSE),0)</f>
        <v>0</v>
      </c>
      <c r="AW311" s="32" t="s">
        <v>572</v>
      </c>
      <c r="AX311" s="31">
        <f>IFERROR(VLOOKUP(AW311,'Начисление очков 2024'!$Q$4:$R$69,2,FALSE),0)</f>
        <v>0</v>
      </c>
      <c r="AY311" s="6" t="s">
        <v>572</v>
      </c>
      <c r="AZ311" s="28">
        <f>IFERROR(VLOOKUP(AY311,'Начисление очков 2024'!$AA$4:$AB$69,2,FALSE),0)</f>
        <v>0</v>
      </c>
      <c r="BA311" s="32" t="s">
        <v>572</v>
      </c>
      <c r="BB311" s="31">
        <f>ROUND(IFERROR(VLOOKUP(BA311,'Начисление очков 2024'!$G$4:$H$69,2,FALSE),0)/4,0)</f>
        <v>0</v>
      </c>
      <c r="BC311" s="6" t="s">
        <v>572</v>
      </c>
      <c r="BD311" s="28">
        <f>IFERROR(VLOOKUP(BC311,'Начисление очков 2023'!$AA$4:$AB$69,2,FALSE),0)</f>
        <v>0</v>
      </c>
      <c r="BE311" s="32" t="s">
        <v>572</v>
      </c>
      <c r="BF311" s="31">
        <f>IFERROR(VLOOKUP(BE311,'Начисление очков 2024'!$G$4:$H$69,2,FALSE),0)</f>
        <v>0</v>
      </c>
      <c r="BG311" s="6" t="s">
        <v>572</v>
      </c>
      <c r="BH311" s="28">
        <f>IFERROR(VLOOKUP(BG311,'Начисление очков 2024'!$Q$4:$R$69,2,FALSE),0)</f>
        <v>0</v>
      </c>
      <c r="BI311" s="32" t="s">
        <v>572</v>
      </c>
      <c r="BJ311" s="31">
        <f>IFERROR(VLOOKUP(BI311,'Начисление очков 2024'!$AA$4:$AB$69,2,FALSE),0)</f>
        <v>0</v>
      </c>
      <c r="BK311" s="6" t="s">
        <v>572</v>
      </c>
      <c r="BL311" s="28">
        <f>IFERROR(VLOOKUP(BK311,'Начисление очков 2023'!$V$4:$W$69,2,FALSE),0)</f>
        <v>0</v>
      </c>
      <c r="BM311" s="32" t="s">
        <v>572</v>
      </c>
      <c r="BN311" s="31">
        <f>ROUND(IFERROR(VLOOKUP(BM311,'Начисление очков 2023'!$L$4:$M$69,2,FALSE),0)/4,0)</f>
        <v>0</v>
      </c>
      <c r="BO311" s="6">
        <v>16</v>
      </c>
      <c r="BP311" s="28">
        <f>IFERROR(VLOOKUP(BO311,'Начисление очков 2023'!$AA$4:$AB$69,2,FALSE),0)</f>
        <v>7</v>
      </c>
      <c r="BQ311" s="32" t="s">
        <v>572</v>
      </c>
      <c r="BR311" s="31">
        <f>ROUND(IFERROR(VLOOKUP(BQ311,'Начисление очков 2023'!$L$4:$M$69,2,FALSE),0)/4,0)</f>
        <v>0</v>
      </c>
      <c r="BS311" s="6" t="s">
        <v>572</v>
      </c>
      <c r="BT311" s="28">
        <f>IFERROR(VLOOKUP(BS311,'Начисление очков 2023'!$AA$4:$AB$69,2,FALSE),0)</f>
        <v>0</v>
      </c>
      <c r="BU311" s="32" t="s">
        <v>572</v>
      </c>
      <c r="BV311" s="31">
        <f>IFERROR(VLOOKUP(BU311,'Начисление очков 2023'!$L$4:$M$69,2,FALSE),0)</f>
        <v>0</v>
      </c>
      <c r="BW311" s="6" t="s">
        <v>572</v>
      </c>
      <c r="BX311" s="28">
        <f>IFERROR(VLOOKUP(BW311,'Начисление очков 2023'!$AA$4:$AB$69,2,FALSE),0)</f>
        <v>0</v>
      </c>
      <c r="BY311" s="32" t="s">
        <v>572</v>
      </c>
      <c r="BZ311" s="31">
        <f>IFERROR(VLOOKUP(BY311,'Начисление очков 2023'!$AF$4:$AG$69,2,FALSE),0)</f>
        <v>0</v>
      </c>
      <c r="CA311" s="6" t="s">
        <v>572</v>
      </c>
      <c r="CB311" s="28">
        <f>IFERROR(VLOOKUP(CA311,'Начисление очков 2023'!$V$4:$W$69,2,FALSE),0)</f>
        <v>0</v>
      </c>
      <c r="CC311" s="32" t="s">
        <v>572</v>
      </c>
      <c r="CD311" s="31">
        <f>IFERROR(VLOOKUP(CC311,'Начисление очков 2023'!$AA$4:$AB$69,2,FALSE),0)</f>
        <v>0</v>
      </c>
      <c r="CE311" s="47"/>
      <c r="CF311" s="46"/>
      <c r="CG311" s="32" t="s">
        <v>572</v>
      </c>
      <c r="CH311" s="31">
        <f>IFERROR(VLOOKUP(CG311,'Начисление очков 2023'!$AA$4:$AB$69,2,FALSE),0)</f>
        <v>0</v>
      </c>
      <c r="CI311" s="6" t="s">
        <v>572</v>
      </c>
      <c r="CJ311" s="28">
        <f>IFERROR(VLOOKUP(CI311,'Начисление очков 2023_1'!$B$4:$C$117,2,FALSE),0)</f>
        <v>0</v>
      </c>
      <c r="CK311" s="32" t="s">
        <v>572</v>
      </c>
      <c r="CL311" s="31">
        <f>IFERROR(VLOOKUP(CK311,'Начисление очков 2023'!$V$4:$W$69,2,FALSE),0)</f>
        <v>0</v>
      </c>
      <c r="CM311" s="6" t="s">
        <v>572</v>
      </c>
      <c r="CN311" s="28">
        <f>IFERROR(VLOOKUP(CM311,'Начисление очков 2023'!$AF$4:$AG$69,2,FALSE),0)</f>
        <v>0</v>
      </c>
      <c r="CO311" s="32" t="s">
        <v>572</v>
      </c>
      <c r="CP311" s="31">
        <f>IFERROR(VLOOKUP(CO311,'Начисление очков 2023'!$G$4:$H$69,2,FALSE),0)</f>
        <v>0</v>
      </c>
      <c r="CQ311" s="6" t="s">
        <v>572</v>
      </c>
      <c r="CR311" s="28">
        <f>IFERROR(VLOOKUP(CQ311,'Начисление очков 2023'!$AA$4:$AB$69,2,FALSE),0)</f>
        <v>0</v>
      </c>
      <c r="CS311" s="32" t="s">
        <v>572</v>
      </c>
      <c r="CT311" s="31">
        <f>IFERROR(VLOOKUP(CS311,'Начисление очков 2023'!$Q$4:$R$69,2,FALSE),0)</f>
        <v>0</v>
      </c>
      <c r="CU311" s="6" t="s">
        <v>572</v>
      </c>
      <c r="CV311" s="28">
        <f>IFERROR(VLOOKUP(CU311,'Начисление очков 2023'!$AF$4:$AG$69,2,FALSE),0)</f>
        <v>0</v>
      </c>
      <c r="CW311" s="32" t="s">
        <v>572</v>
      </c>
      <c r="CX311" s="31">
        <f>IFERROR(VLOOKUP(CW311,'Начисление очков 2023'!$AA$4:$AB$69,2,FALSE),0)</f>
        <v>0</v>
      </c>
      <c r="CY311" s="6" t="s">
        <v>572</v>
      </c>
      <c r="CZ311" s="28">
        <f>IFERROR(VLOOKUP(CY311,'Начисление очков 2023'!$AA$4:$AB$69,2,FALSE),0)</f>
        <v>0</v>
      </c>
      <c r="DA311" s="32" t="s">
        <v>572</v>
      </c>
      <c r="DB311" s="31">
        <f>IFERROR(VLOOKUP(DA311,'Начисление очков 2023'!$L$4:$M$69,2,FALSE),0)</f>
        <v>0</v>
      </c>
      <c r="DC311" s="6" t="s">
        <v>572</v>
      </c>
      <c r="DD311" s="28">
        <f>IFERROR(VLOOKUP(DC311,'Начисление очков 2023'!$L$4:$M$69,2,FALSE),0)</f>
        <v>0</v>
      </c>
      <c r="DE311" s="32" t="s">
        <v>572</v>
      </c>
      <c r="DF311" s="31">
        <f>IFERROR(VLOOKUP(DE311,'Начисление очков 2023'!$G$4:$H$69,2,FALSE),0)</f>
        <v>0</v>
      </c>
      <c r="DG311" s="6" t="s">
        <v>572</v>
      </c>
      <c r="DH311" s="28">
        <f>IFERROR(VLOOKUP(DG311,'Начисление очков 2023'!$AA$4:$AB$69,2,FALSE),0)</f>
        <v>0</v>
      </c>
      <c r="DI311" s="32" t="s">
        <v>572</v>
      </c>
      <c r="DJ311" s="31">
        <f>IFERROR(VLOOKUP(DI311,'Начисление очков 2023'!$AF$4:$AG$69,2,FALSE),0)</f>
        <v>0</v>
      </c>
      <c r="DK311" s="6" t="s">
        <v>572</v>
      </c>
      <c r="DL311" s="28">
        <f>IFERROR(VLOOKUP(DK311,'Начисление очков 2023'!$V$4:$W$69,2,FALSE),0)</f>
        <v>0</v>
      </c>
      <c r="DM311" s="32" t="s">
        <v>572</v>
      </c>
      <c r="DN311" s="31">
        <f>IFERROR(VLOOKUP(DM311,'Начисление очков 2023'!$Q$4:$R$69,2,FALSE),0)</f>
        <v>0</v>
      </c>
      <c r="DO311" s="6" t="s">
        <v>572</v>
      </c>
      <c r="DP311" s="28">
        <f>IFERROR(VLOOKUP(DO311,'Начисление очков 2023'!$AA$4:$AB$69,2,FALSE),0)</f>
        <v>0</v>
      </c>
      <c r="DQ311" s="32" t="s">
        <v>572</v>
      </c>
      <c r="DR311" s="31">
        <f>IFERROR(VLOOKUP(DQ311,'Начисление очков 2023'!$AA$4:$AB$69,2,FALSE),0)</f>
        <v>0</v>
      </c>
      <c r="DS311" s="6"/>
      <c r="DT311" s="28">
        <f>IFERROR(VLOOKUP(DS311,'Начисление очков 2023'!$AA$4:$AB$69,2,FALSE),0)</f>
        <v>0</v>
      </c>
      <c r="DU311" s="32" t="s">
        <v>572</v>
      </c>
      <c r="DV311" s="31">
        <f>IFERROR(VLOOKUP(DU311,'Начисление очков 2023'!$AF$4:$AG$69,2,FALSE),0)</f>
        <v>0</v>
      </c>
      <c r="DW311" s="6"/>
      <c r="DX311" s="28">
        <f>IFERROR(VLOOKUP(DW311,'Начисление очков 2023'!$AA$4:$AB$69,2,FALSE),0)</f>
        <v>0</v>
      </c>
      <c r="DY311" s="32"/>
      <c r="DZ311" s="31">
        <f>IFERROR(VLOOKUP(DY311,'Начисление очков 2023'!$B$4:$C$69,2,FALSE),0)</f>
        <v>0</v>
      </c>
      <c r="EA311" s="6"/>
      <c r="EB311" s="28">
        <f>IFERROR(VLOOKUP(EA311,'Начисление очков 2023'!$AA$4:$AB$69,2,FALSE),0)</f>
        <v>0</v>
      </c>
      <c r="EC311" s="32"/>
      <c r="ED311" s="31">
        <f>IFERROR(VLOOKUP(EC311,'Начисление очков 2023'!$V$4:$W$69,2,FALSE),0)</f>
        <v>0</v>
      </c>
      <c r="EE311" s="6"/>
      <c r="EF311" s="28">
        <f>IFERROR(VLOOKUP(EE311,'Начисление очков 2023'!$AA$4:$AB$69,2,FALSE),0)</f>
        <v>0</v>
      </c>
      <c r="EG311" s="32"/>
      <c r="EH311" s="31">
        <f>IFERROR(VLOOKUP(EG311,'Начисление очков 2023'!$AA$4:$AB$69,2,FALSE),0)</f>
        <v>0</v>
      </c>
      <c r="EI311" s="6"/>
      <c r="EJ311" s="28">
        <f>IFERROR(VLOOKUP(EI311,'Начисление очков 2023'!$G$4:$H$69,2,FALSE),0)</f>
        <v>0</v>
      </c>
      <c r="EK311" s="32"/>
      <c r="EL311" s="31">
        <f>IFERROR(VLOOKUP(EK311,'Начисление очков 2023'!$V$4:$W$69,2,FALSE),0)</f>
        <v>0</v>
      </c>
      <c r="EM311" s="6"/>
      <c r="EN311" s="28">
        <f>IFERROR(VLOOKUP(EM311,'Начисление очков 2023'!$B$4:$C$101,2,FALSE),0)</f>
        <v>0</v>
      </c>
      <c r="EO311" s="32"/>
      <c r="EP311" s="31">
        <f>IFERROR(VLOOKUP(EO311,'Начисление очков 2023'!$AA$4:$AB$69,2,FALSE),0)</f>
        <v>0</v>
      </c>
      <c r="EQ311" s="6"/>
      <c r="ER311" s="28">
        <f>IFERROR(VLOOKUP(EQ311,'Начисление очков 2023'!$AF$4:$AG$69,2,FALSE),0)</f>
        <v>0</v>
      </c>
      <c r="ES311" s="32"/>
      <c r="ET311" s="31">
        <f>IFERROR(VLOOKUP(ES311,'Начисление очков 2023'!$B$4:$C$101,2,FALSE),0)</f>
        <v>0</v>
      </c>
      <c r="EU311" s="6"/>
      <c r="EV311" s="28">
        <f>IFERROR(VLOOKUP(EU311,'Начисление очков 2023'!$G$4:$H$69,2,FALSE),0)</f>
        <v>0</v>
      </c>
      <c r="EW311" s="32"/>
      <c r="EX311" s="31">
        <f>IFERROR(VLOOKUP(EW311,'Начисление очков 2023'!$AF$4:$AG$69,2,FALSE),0)</f>
        <v>0</v>
      </c>
      <c r="EY311" s="6"/>
      <c r="EZ311" s="28">
        <f>IFERROR(VLOOKUP(EY311,'Начисление очков 2023'!$AA$4:$AB$69,2,FALSE),0)</f>
        <v>0</v>
      </c>
      <c r="FA311" s="32"/>
      <c r="FB311" s="31">
        <f>IFERROR(VLOOKUP(FA311,'Начисление очков 2023'!$L$4:$M$69,2,FALSE),0)</f>
        <v>0</v>
      </c>
      <c r="FC311" s="6"/>
      <c r="FD311" s="28">
        <f>IFERROR(VLOOKUP(FC311,'Начисление очков 2023'!$AF$4:$AG$69,2,FALSE),0)</f>
        <v>0</v>
      </c>
      <c r="FE311" s="32"/>
      <c r="FF311" s="31">
        <f>IFERROR(VLOOKUP(FE311,'Начисление очков 2023'!$AA$4:$AB$69,2,FALSE),0)</f>
        <v>0</v>
      </c>
      <c r="FG311" s="6"/>
      <c r="FH311" s="28">
        <f>IFERROR(VLOOKUP(FG311,'Начисление очков 2023'!$G$4:$H$69,2,FALSE),0)</f>
        <v>0</v>
      </c>
      <c r="FI311" s="32"/>
      <c r="FJ311" s="31">
        <f>IFERROR(VLOOKUP(FI311,'Начисление очков 2023'!$AA$4:$AB$69,2,FALSE),0)</f>
        <v>0</v>
      </c>
      <c r="FK311" s="6"/>
      <c r="FL311" s="28">
        <f>IFERROR(VLOOKUP(FK311,'Начисление очков 2023'!$AA$4:$AB$69,2,FALSE),0)</f>
        <v>0</v>
      </c>
      <c r="FM311" s="32"/>
      <c r="FN311" s="31">
        <f>IFERROR(VLOOKUP(FM311,'Начисление очков 2023'!$AA$4:$AB$69,2,FALSE),0)</f>
        <v>0</v>
      </c>
      <c r="FO311" s="6"/>
      <c r="FP311" s="28">
        <f>IFERROR(VLOOKUP(FO311,'Начисление очков 2023'!$AF$4:$AG$69,2,FALSE),0)</f>
        <v>0</v>
      </c>
      <c r="FQ311" s="109">
        <v>302</v>
      </c>
      <c r="FR311" s="110">
        <v>-1</v>
      </c>
      <c r="FS311" s="110"/>
      <c r="FT311" s="109">
        <v>3</v>
      </c>
      <c r="FU311" s="111"/>
      <c r="FV311" s="108">
        <v>7</v>
      </c>
      <c r="FW311" s="106">
        <v>0</v>
      </c>
      <c r="FX311" s="107" t="s">
        <v>563</v>
      </c>
      <c r="FY311" s="108">
        <v>7</v>
      </c>
      <c r="FZ311" s="127"/>
      <c r="GA311" s="121">
        <f>IFERROR(VLOOKUP(FZ311,'Начисление очков 2023'!$AA$4:$AB$69,2,FALSE),0)</f>
        <v>0</v>
      </c>
    </row>
    <row r="312" spans="1:183" ht="16.149999999999999" customHeight="1" x14ac:dyDescent="0.25">
      <c r="A312" s="1"/>
      <c r="B312" s="6" t="str">
        <f>IFERROR(INDEX('Ласт турнир'!$A$1:$A$96,MATCH($D312,'Ласт турнир'!$B$1:$B$96,0)),"")</f>
        <v/>
      </c>
      <c r="C312" s="1"/>
      <c r="D312" s="39" t="s">
        <v>588</v>
      </c>
      <c r="E312" s="40">
        <f>E311+1</f>
        <v>303</v>
      </c>
      <c r="F312" s="59">
        <f>IF(FQ312=0," ",IF(FQ312-E312=0," ",FQ312-E312))</f>
        <v>-18</v>
      </c>
      <c r="G312" s="44"/>
      <c r="H312" s="54">
        <v>3</v>
      </c>
      <c r="I312" s="134"/>
      <c r="J312" s="139">
        <f>AB312+AP312+BB312+BN312+BR312+SUMPRODUCT(LARGE((T312,V312,X312,Z312,AD312,AF312,AH312,AJ312,AL312,AN312,AR312,AT312,AV312,AX312,AZ312,BD312,BF312,BH312,BJ312,BL312,BP312,BT312,BV312,BX312,BZ312,CB312,CD312,CF312,CH312,CJ312,CL312,CN312,CP312,CR312,CT312,CV312,CX312,CZ312,DB312,DD312,DF312,DH312,DJ312,DL312,DN312,DP312,DR312,DT312,DV312,DX312,DZ312,EB312,ED312,EF312,EH312,EJ312,EL312,EN312,EP312,ER312,ET312,EV312,EX312,EZ312,FB312,FD312,FF312,FH312,FJ312,FL312,FN312,FP312),{1,2,3,4,5,6,7,8}))</f>
        <v>7</v>
      </c>
      <c r="K312" s="135">
        <f>J312-FV312</f>
        <v>-2</v>
      </c>
      <c r="L312" s="140" t="str">
        <f>IF(SUMIF(S312:FP312,"&lt;0")&lt;&gt;0,SUMIF(S312:FP312,"&lt;0")*(-1)," ")</f>
        <v xml:space="preserve"> </v>
      </c>
      <c r="M312" s="141">
        <f>T312+V312+X312+Z312+AB312+AD312+AF312+AH312+AJ312+AL312+AN312+AP312+AR312+AT312+AV312+AX312+AZ312+BB312+BD312+BF312+BH312+BJ312+BL312+BN312+BP312+BR312+BT312+BV312+BX312+BZ312+CB312+CD312+CF312+CH312+CJ312+CL312+CN312+CP312+CR312+CT312+CV312+CX312+CZ312+DB312+DD312+DF312+DH312+DJ312+DL312+DN312+DP312+DR312+DT312+DV312+DX312+DZ312+EB312+ED312+EF312+EH312+EJ312+EL312+EN312+EP312+ER312+ET312+EV312+EX312+EZ312+FB312+FD312+FF312+FH312+FJ312+FL312+FN312+FP312</f>
        <v>7</v>
      </c>
      <c r="N312" s="135">
        <f>M312-FY312</f>
        <v>-2</v>
      </c>
      <c r="O312" s="136">
        <f>ROUNDUP(COUNTIF(S312:FP312,"&gt; 0")/2,0)</f>
        <v>2</v>
      </c>
      <c r="P312" s="142">
        <f>IF(O312=0,"-",IF(O312-R312&gt;8,J312/(8+R312),J312/O312))</f>
        <v>3.5</v>
      </c>
      <c r="Q312" s="145">
        <f>IF(OR(M312=0,O312=0),"-",M312/O312)</f>
        <v>3.5</v>
      </c>
      <c r="R312" s="150">
        <f>+IF(AA312="",0,1)+IF(AO312="",0,1)++IF(BA312="",0,1)+IF(BM312="",0,1)+IF(BQ312="",0,1)</f>
        <v>0</v>
      </c>
      <c r="S312" s="6" t="s">
        <v>572</v>
      </c>
      <c r="T312" s="28">
        <f>IFERROR(VLOOKUP(S312,'Начисление очков 2024'!$AA$4:$AB$69,2,FALSE),0)</f>
        <v>0</v>
      </c>
      <c r="U312" s="32" t="s">
        <v>572</v>
      </c>
      <c r="V312" s="31">
        <f>IFERROR(VLOOKUP(U312,'Начисление очков 2024'!$AA$4:$AB$69,2,FALSE),0)</f>
        <v>0</v>
      </c>
      <c r="W312" s="6" t="s">
        <v>572</v>
      </c>
      <c r="X312" s="28">
        <f>IFERROR(VLOOKUP(W312,'Начисление очков 2024'!$L$4:$M$69,2,FALSE),0)</f>
        <v>0</v>
      </c>
      <c r="Y312" s="32" t="s">
        <v>572</v>
      </c>
      <c r="Z312" s="31">
        <f>IFERROR(VLOOKUP(Y312,'Начисление очков 2024'!$AA$4:$AB$69,2,FALSE),0)</f>
        <v>0</v>
      </c>
      <c r="AA312" s="6" t="s">
        <v>572</v>
      </c>
      <c r="AB312" s="28">
        <f>ROUND(IFERROR(VLOOKUP(AA312,'Начисление очков 2024'!$L$4:$M$69,2,FALSE),0)/4,0)</f>
        <v>0</v>
      </c>
      <c r="AC312" s="32" t="s">
        <v>572</v>
      </c>
      <c r="AD312" s="31">
        <f>IFERROR(VLOOKUP(AC312,'Начисление очков 2024'!$AA$4:$AB$69,2,FALSE),0)</f>
        <v>0</v>
      </c>
      <c r="AE312" s="6" t="s">
        <v>572</v>
      </c>
      <c r="AF312" s="28">
        <f>IFERROR(VLOOKUP(AE312,'Начисление очков 2024'!$AA$4:$AB$69,2,FALSE),0)</f>
        <v>0</v>
      </c>
      <c r="AG312" s="32" t="s">
        <v>572</v>
      </c>
      <c r="AH312" s="31">
        <f>IFERROR(VLOOKUP(AG312,'Начисление очков 2024'!$Q$4:$R$69,2,FALSE),0)</f>
        <v>0</v>
      </c>
      <c r="AI312" s="6" t="s">
        <v>572</v>
      </c>
      <c r="AJ312" s="28">
        <f>IFERROR(VLOOKUP(AI312,'Начисление очков 2024'!$AA$4:$AB$69,2,FALSE),0)</f>
        <v>0</v>
      </c>
      <c r="AK312" s="32" t="s">
        <v>572</v>
      </c>
      <c r="AL312" s="31">
        <f>IFERROR(VLOOKUP(AK312,'Начисление очков 2024'!$AA$4:$AB$69,2,FALSE),0)</f>
        <v>0</v>
      </c>
      <c r="AM312" s="6" t="s">
        <v>572</v>
      </c>
      <c r="AN312" s="28">
        <f>IFERROR(VLOOKUP(AM312,'Начисление очков 2023'!$AF$4:$AG$69,2,FALSE),0)</f>
        <v>0</v>
      </c>
      <c r="AO312" s="32" t="s">
        <v>572</v>
      </c>
      <c r="AP312" s="31">
        <f>ROUND(IFERROR(VLOOKUP(AO312,'Начисление очков 2024'!$G$4:$H$69,2,FALSE),0)/4,0)</f>
        <v>0</v>
      </c>
      <c r="AQ312" s="6" t="s">
        <v>572</v>
      </c>
      <c r="AR312" s="28">
        <f>IFERROR(VLOOKUP(AQ312,'Начисление очков 2024'!$AA$4:$AB$69,2,FALSE),0)</f>
        <v>0</v>
      </c>
      <c r="AS312" s="32" t="s">
        <v>572</v>
      </c>
      <c r="AT312" s="31">
        <f>IFERROR(VLOOKUP(AS312,'Начисление очков 2024'!$G$4:$H$69,2,FALSE),0)</f>
        <v>0</v>
      </c>
      <c r="AU312" s="6" t="s">
        <v>572</v>
      </c>
      <c r="AV312" s="28">
        <f>IFERROR(VLOOKUP(AU312,'Начисление очков 2023'!$V$4:$W$69,2,FALSE),0)</f>
        <v>0</v>
      </c>
      <c r="AW312" s="32" t="s">
        <v>572</v>
      </c>
      <c r="AX312" s="31">
        <f>IFERROR(VLOOKUP(AW312,'Начисление очков 2024'!$Q$4:$R$69,2,FALSE),0)</f>
        <v>0</v>
      </c>
      <c r="AY312" s="6" t="s">
        <v>572</v>
      </c>
      <c r="AZ312" s="28">
        <f>IFERROR(VLOOKUP(AY312,'Начисление очков 2024'!$AA$4:$AB$69,2,FALSE),0)</f>
        <v>0</v>
      </c>
      <c r="BA312" s="32" t="s">
        <v>572</v>
      </c>
      <c r="BB312" s="31">
        <f>ROUND(IFERROR(VLOOKUP(BA312,'Начисление очков 2024'!$G$4:$H$69,2,FALSE),0)/4,0)</f>
        <v>0</v>
      </c>
      <c r="BC312" s="6" t="s">
        <v>572</v>
      </c>
      <c r="BD312" s="28">
        <f>IFERROR(VLOOKUP(BC312,'Начисление очков 2023'!$AA$4:$AB$69,2,FALSE),0)</f>
        <v>0</v>
      </c>
      <c r="BE312" s="32" t="s">
        <v>572</v>
      </c>
      <c r="BF312" s="31">
        <f>IFERROR(VLOOKUP(BE312,'Начисление очков 2024'!$G$4:$H$69,2,FALSE),0)</f>
        <v>0</v>
      </c>
      <c r="BG312" s="6" t="s">
        <v>572</v>
      </c>
      <c r="BH312" s="28">
        <f>IFERROR(VLOOKUP(BG312,'Начисление очков 2024'!$Q$4:$R$69,2,FALSE),0)</f>
        <v>0</v>
      </c>
      <c r="BI312" s="32" t="s">
        <v>572</v>
      </c>
      <c r="BJ312" s="31">
        <f>IFERROR(VLOOKUP(BI312,'Начисление очков 2024'!$AA$4:$AB$69,2,FALSE),0)</f>
        <v>0</v>
      </c>
      <c r="BK312" s="6" t="s">
        <v>572</v>
      </c>
      <c r="BL312" s="28">
        <f>IFERROR(VLOOKUP(BK312,'Начисление очков 2023'!$V$4:$W$69,2,FALSE),0)</f>
        <v>0</v>
      </c>
      <c r="BM312" s="32" t="s">
        <v>572</v>
      </c>
      <c r="BN312" s="31">
        <f>ROUND(IFERROR(VLOOKUP(BM312,'Начисление очков 2023'!$L$4:$M$69,2,FALSE),0)/4,0)</f>
        <v>0</v>
      </c>
      <c r="BO312" s="6" t="s">
        <v>572</v>
      </c>
      <c r="BP312" s="28">
        <f>IFERROR(VLOOKUP(BO312,'Начисление очков 2023'!$AA$4:$AB$69,2,FALSE),0)</f>
        <v>0</v>
      </c>
      <c r="BQ312" s="32" t="s">
        <v>572</v>
      </c>
      <c r="BR312" s="31">
        <f>ROUND(IFERROR(VLOOKUP(BQ312,'Начисление очков 2023'!$L$4:$M$69,2,FALSE),0)/4,0)</f>
        <v>0</v>
      </c>
      <c r="BS312" s="6" t="s">
        <v>572</v>
      </c>
      <c r="BT312" s="28">
        <f>IFERROR(VLOOKUP(BS312,'Начисление очков 2023'!$AA$4:$AB$69,2,FALSE),0)</f>
        <v>0</v>
      </c>
      <c r="BU312" s="32" t="s">
        <v>572</v>
      </c>
      <c r="BV312" s="31">
        <f>IFERROR(VLOOKUP(BU312,'Начисление очков 2023'!$L$4:$M$69,2,FALSE),0)</f>
        <v>0</v>
      </c>
      <c r="BW312" s="6" t="s">
        <v>572</v>
      </c>
      <c r="BX312" s="28">
        <f>IFERROR(VLOOKUP(BW312,'Начисление очков 2023'!$AA$4:$AB$69,2,FALSE),0)</f>
        <v>0</v>
      </c>
      <c r="BY312" s="32" t="s">
        <v>572</v>
      </c>
      <c r="BZ312" s="31">
        <f>IFERROR(VLOOKUP(BY312,'Начисление очков 2023'!$AF$4:$AG$69,2,FALSE),0)</f>
        <v>0</v>
      </c>
      <c r="CA312" s="6" t="s">
        <v>572</v>
      </c>
      <c r="CB312" s="28">
        <f>IFERROR(VLOOKUP(CA312,'Начисление очков 2023'!$V$4:$W$69,2,FALSE),0)</f>
        <v>0</v>
      </c>
      <c r="CC312" s="32" t="s">
        <v>572</v>
      </c>
      <c r="CD312" s="31">
        <f>IFERROR(VLOOKUP(CC312,'Начисление очков 2023'!$AA$4:$AB$69,2,FALSE),0)</f>
        <v>0</v>
      </c>
      <c r="CE312" s="47"/>
      <c r="CF312" s="46"/>
      <c r="CG312" s="32" t="s">
        <v>572</v>
      </c>
      <c r="CH312" s="31">
        <f>IFERROR(VLOOKUP(CG312,'Начисление очков 2023'!$AA$4:$AB$69,2,FALSE),0)</f>
        <v>0</v>
      </c>
      <c r="CI312" s="6" t="s">
        <v>572</v>
      </c>
      <c r="CJ312" s="28">
        <f>IFERROR(VLOOKUP(CI312,'Начисление очков 2023_1'!$B$4:$C$117,2,FALSE),0)</f>
        <v>0</v>
      </c>
      <c r="CK312" s="32" t="s">
        <v>572</v>
      </c>
      <c r="CL312" s="31">
        <f>IFERROR(VLOOKUP(CK312,'Начисление очков 2023'!$V$4:$W$69,2,FALSE),0)</f>
        <v>0</v>
      </c>
      <c r="CM312" s="6">
        <v>12</v>
      </c>
      <c r="CN312" s="28">
        <f>IFERROR(VLOOKUP(CM312,'Начисление очков 2023'!$AF$4:$AG$69,2,FALSE),0)</f>
        <v>5</v>
      </c>
      <c r="CO312" s="32" t="s">
        <v>572</v>
      </c>
      <c r="CP312" s="31">
        <f>IFERROR(VLOOKUP(CO312,'Начисление очков 2023'!$G$4:$H$69,2,FALSE),0)</f>
        <v>0</v>
      </c>
      <c r="CQ312" s="6" t="s">
        <v>572</v>
      </c>
      <c r="CR312" s="28">
        <f>IFERROR(VLOOKUP(CQ312,'Начисление очков 2023'!$AA$4:$AB$69,2,FALSE),0)</f>
        <v>0</v>
      </c>
      <c r="CS312" s="32" t="s">
        <v>572</v>
      </c>
      <c r="CT312" s="31">
        <f>IFERROR(VLOOKUP(CS312,'Начисление очков 2023'!$Q$4:$R$69,2,FALSE),0)</f>
        <v>0</v>
      </c>
      <c r="CU312" s="6">
        <v>20</v>
      </c>
      <c r="CV312" s="28">
        <f>IFERROR(VLOOKUP(CU312,'Начисление очков 2023'!$AF$4:$AG$69,2,FALSE),0)</f>
        <v>2</v>
      </c>
      <c r="CW312" s="32" t="s">
        <v>572</v>
      </c>
      <c r="CX312" s="31">
        <f>IFERROR(VLOOKUP(CW312,'Начисление очков 2023'!$AA$4:$AB$69,2,FALSE),0)</f>
        <v>0</v>
      </c>
      <c r="CY312" s="6" t="s">
        <v>572</v>
      </c>
      <c r="CZ312" s="28">
        <f>IFERROR(VLOOKUP(CY312,'Начисление очков 2023'!$AA$4:$AB$69,2,FALSE),0)</f>
        <v>0</v>
      </c>
      <c r="DA312" s="32" t="s">
        <v>572</v>
      </c>
      <c r="DB312" s="31">
        <f>IFERROR(VLOOKUP(DA312,'Начисление очков 2023'!$L$4:$M$69,2,FALSE),0)</f>
        <v>0</v>
      </c>
      <c r="DC312" s="6" t="s">
        <v>572</v>
      </c>
      <c r="DD312" s="28">
        <f>IFERROR(VLOOKUP(DC312,'Начисление очков 2023'!$L$4:$M$69,2,FALSE),0)</f>
        <v>0</v>
      </c>
      <c r="DE312" s="32" t="s">
        <v>572</v>
      </c>
      <c r="DF312" s="31">
        <f>IFERROR(VLOOKUP(DE312,'Начисление очков 2023'!$G$4:$H$69,2,FALSE),0)</f>
        <v>0</v>
      </c>
      <c r="DG312" s="6" t="s">
        <v>572</v>
      </c>
      <c r="DH312" s="28">
        <f>IFERROR(VLOOKUP(DG312,'Начисление очков 2023'!$AA$4:$AB$69,2,FALSE),0)</f>
        <v>0</v>
      </c>
      <c r="DI312" s="32" t="s">
        <v>572</v>
      </c>
      <c r="DJ312" s="31">
        <f>IFERROR(VLOOKUP(DI312,'Начисление очков 2023'!$AF$4:$AG$69,2,FALSE),0)</f>
        <v>0</v>
      </c>
      <c r="DK312" s="6" t="s">
        <v>572</v>
      </c>
      <c r="DL312" s="28">
        <f>IFERROR(VLOOKUP(DK312,'Начисление очков 2023'!$V$4:$W$69,2,FALSE),0)</f>
        <v>0</v>
      </c>
      <c r="DM312" s="32" t="s">
        <v>572</v>
      </c>
      <c r="DN312" s="31">
        <f>IFERROR(VLOOKUP(DM312,'Начисление очков 2023'!$Q$4:$R$69,2,FALSE),0)</f>
        <v>0</v>
      </c>
      <c r="DO312" s="6" t="s">
        <v>572</v>
      </c>
      <c r="DP312" s="28">
        <f>IFERROR(VLOOKUP(DO312,'Начисление очков 2023'!$AA$4:$AB$69,2,FALSE),0)</f>
        <v>0</v>
      </c>
      <c r="DQ312" s="32" t="s">
        <v>572</v>
      </c>
      <c r="DR312" s="31">
        <f>IFERROR(VLOOKUP(DQ312,'Начисление очков 2023'!$AA$4:$AB$69,2,FALSE),0)</f>
        <v>0</v>
      </c>
      <c r="DS312" s="6" t="s">
        <v>572</v>
      </c>
      <c r="DT312" s="28">
        <f>IFERROR(VLOOKUP(DS312,'Начисление очков 2023'!$AA$4:$AB$69,2,FALSE),0)</f>
        <v>0</v>
      </c>
      <c r="DU312" s="32" t="s">
        <v>572</v>
      </c>
      <c r="DV312" s="31">
        <f>IFERROR(VLOOKUP(DU312,'Начисление очков 2023'!$AF$4:$AG$69,2,FALSE),0)</f>
        <v>0</v>
      </c>
      <c r="DW312" s="6" t="s">
        <v>572</v>
      </c>
      <c r="DX312" s="28">
        <f>IFERROR(VLOOKUP(DW312,'Начисление очков 2023'!$AA$4:$AB$69,2,FALSE),0)</f>
        <v>0</v>
      </c>
      <c r="DY312" s="32" t="s">
        <v>572</v>
      </c>
      <c r="DZ312" s="31">
        <f>IFERROR(VLOOKUP(DY312,'Начисление очков 2023'!$B$4:$C$69,2,FALSE),0)</f>
        <v>0</v>
      </c>
      <c r="EA312" s="6" t="s">
        <v>572</v>
      </c>
      <c r="EB312" s="28">
        <f>IFERROR(VLOOKUP(EA312,'Начисление очков 2023'!$AA$4:$AB$69,2,FALSE),0)</f>
        <v>0</v>
      </c>
      <c r="EC312" s="32" t="s">
        <v>572</v>
      </c>
      <c r="ED312" s="31">
        <f>IFERROR(VLOOKUP(EC312,'Начисление очков 2023'!$V$4:$W$69,2,FALSE),0)</f>
        <v>0</v>
      </c>
      <c r="EE312" s="6" t="s">
        <v>572</v>
      </c>
      <c r="EF312" s="28">
        <f>IFERROR(VLOOKUP(EE312,'Начисление очков 2023'!$AA$4:$AB$69,2,FALSE),0)</f>
        <v>0</v>
      </c>
      <c r="EG312" s="32" t="s">
        <v>572</v>
      </c>
      <c r="EH312" s="31">
        <f>IFERROR(VLOOKUP(EG312,'Начисление очков 2023'!$AA$4:$AB$69,2,FALSE),0)</f>
        <v>0</v>
      </c>
      <c r="EI312" s="6" t="s">
        <v>572</v>
      </c>
      <c r="EJ312" s="28">
        <f>IFERROR(VLOOKUP(EI312,'Начисление очков 2023'!$G$4:$H$69,2,FALSE),0)</f>
        <v>0</v>
      </c>
      <c r="EK312" s="32" t="s">
        <v>572</v>
      </c>
      <c r="EL312" s="31">
        <f>IFERROR(VLOOKUP(EK312,'Начисление очков 2023'!$V$4:$W$69,2,FALSE),0)</f>
        <v>0</v>
      </c>
      <c r="EM312" s="6" t="s">
        <v>572</v>
      </c>
      <c r="EN312" s="28">
        <f>IFERROR(VLOOKUP(EM312,'Начисление очков 2023'!$B$4:$C$101,2,FALSE),0)</f>
        <v>0</v>
      </c>
      <c r="EO312" s="32" t="s">
        <v>572</v>
      </c>
      <c r="EP312" s="31">
        <f>IFERROR(VLOOKUP(EO312,'Начисление очков 2023'!$AA$4:$AB$69,2,FALSE),0)</f>
        <v>0</v>
      </c>
      <c r="EQ312" s="6" t="s">
        <v>572</v>
      </c>
      <c r="ER312" s="28">
        <f>IFERROR(VLOOKUP(EQ312,'Начисление очков 2023'!$AF$4:$AG$69,2,FALSE),0)</f>
        <v>0</v>
      </c>
      <c r="ES312" s="32" t="s">
        <v>572</v>
      </c>
      <c r="ET312" s="31">
        <f>IFERROR(VLOOKUP(ES312,'Начисление очков 2023'!$B$4:$C$101,2,FALSE),0)</f>
        <v>0</v>
      </c>
      <c r="EU312" s="6" t="s">
        <v>572</v>
      </c>
      <c r="EV312" s="28">
        <f>IFERROR(VLOOKUP(EU312,'Начисление очков 2023'!$G$4:$H$69,2,FALSE),0)</f>
        <v>0</v>
      </c>
      <c r="EW312" s="32" t="s">
        <v>572</v>
      </c>
      <c r="EX312" s="31">
        <f>IFERROR(VLOOKUP(EW312,'Начисление очков 2023'!$AA$4:$AB$69,2,FALSE),0)</f>
        <v>0</v>
      </c>
      <c r="EY312" s="6" t="s">
        <v>572</v>
      </c>
      <c r="EZ312" s="28">
        <f>IFERROR(VLOOKUP(EY312,'Начисление очков 2023'!$AA$4:$AB$69,2,FALSE),0)</f>
        <v>0</v>
      </c>
      <c r="FA312" s="32" t="s">
        <v>572</v>
      </c>
      <c r="FB312" s="31">
        <f>IFERROR(VLOOKUP(FA312,'Начисление очков 2023'!$L$4:$M$69,2,FALSE),0)</f>
        <v>0</v>
      </c>
      <c r="FC312" s="6" t="s">
        <v>572</v>
      </c>
      <c r="FD312" s="28">
        <f>IFERROR(VLOOKUP(FC312,'Начисление очков 2023'!$AF$4:$AG$69,2,FALSE),0)</f>
        <v>0</v>
      </c>
      <c r="FE312" s="32" t="s">
        <v>572</v>
      </c>
      <c r="FF312" s="31">
        <f>IFERROR(VLOOKUP(FE312,'Начисление очков 2023'!$AA$4:$AB$69,2,FALSE),0)</f>
        <v>0</v>
      </c>
      <c r="FG312" s="6" t="s">
        <v>572</v>
      </c>
      <c r="FH312" s="28">
        <f>IFERROR(VLOOKUP(FG312,'Начисление очков 2023'!$G$4:$H$69,2,FALSE),0)</f>
        <v>0</v>
      </c>
      <c r="FI312" s="32" t="s">
        <v>572</v>
      </c>
      <c r="FJ312" s="31">
        <f>IFERROR(VLOOKUP(FI312,'Начисление очков 2023'!$AA$4:$AB$69,2,FALSE),0)</f>
        <v>0</v>
      </c>
      <c r="FK312" s="6" t="s">
        <v>572</v>
      </c>
      <c r="FL312" s="28">
        <f>IFERROR(VLOOKUP(FK312,'Начисление очков 2023'!$AA$4:$AB$69,2,FALSE),0)</f>
        <v>0</v>
      </c>
      <c r="FM312" s="32" t="s">
        <v>572</v>
      </c>
      <c r="FN312" s="31">
        <f>IFERROR(VLOOKUP(FM312,'Начисление очков 2023'!$AA$4:$AB$69,2,FALSE),0)</f>
        <v>0</v>
      </c>
      <c r="FO312" s="6" t="s">
        <v>572</v>
      </c>
      <c r="FP312" s="28">
        <f>IFERROR(VLOOKUP(FO312,'Начисление очков 2023'!$AF$4:$AG$69,2,FALSE),0)</f>
        <v>0</v>
      </c>
      <c r="FQ312" s="109">
        <v>285</v>
      </c>
      <c r="FR312" s="110" t="s">
        <v>563</v>
      </c>
      <c r="FS312" s="110"/>
      <c r="FT312" s="109">
        <v>3</v>
      </c>
      <c r="FU312" s="111"/>
      <c r="FV312" s="108">
        <v>9</v>
      </c>
      <c r="FW312" s="106">
        <v>0</v>
      </c>
      <c r="FX312" s="107" t="s">
        <v>563</v>
      </c>
      <c r="FY312" s="108">
        <v>9</v>
      </c>
      <c r="FZ312" s="127">
        <v>32</v>
      </c>
      <c r="GA312" s="121">
        <f>IFERROR(VLOOKUP(FZ312,'Начисление очков 2023'!$AA$4:$AB$69,2,FALSE),0)</f>
        <v>2</v>
      </c>
    </row>
    <row r="313" spans="1:183" ht="16.149999999999999" customHeight="1" x14ac:dyDescent="0.25">
      <c r="A313" s="1"/>
      <c r="B313" s="6" t="str">
        <f>IFERROR(INDEX('Ласт турнир'!$A$1:$A$96,MATCH($D313,'Ласт турнир'!$B$1:$B$96,0)),"")</f>
        <v/>
      </c>
      <c r="C313" s="1"/>
      <c r="D313" s="39" t="s">
        <v>706</v>
      </c>
      <c r="E313" s="40">
        <f>E312+1</f>
        <v>304</v>
      </c>
      <c r="F313" s="59">
        <f>IF(FQ313=0," ",IF(FQ313-E313=0," ",FQ313-E313))</f>
        <v>-1</v>
      </c>
      <c r="G313" s="44"/>
      <c r="H313" s="54">
        <v>3</v>
      </c>
      <c r="I313" s="134"/>
      <c r="J313" s="139">
        <f>AB313+AP313+BB313+BN313+BR313+SUMPRODUCT(LARGE((T313,V313,X313,Z313,AD313,AF313,AH313,AJ313,AL313,AN313,AR313,AT313,AV313,AX313,AZ313,BD313,BF313,BH313,BJ313,BL313,BP313,BT313,BV313,BX313,BZ313,CB313,CD313,CF313,CH313,CJ313,CL313,CN313,CP313,CR313,CT313,CV313,CX313,CZ313,DB313,DD313,DF313,DH313,DJ313,DL313,DN313,DP313,DR313,DT313,DV313,DX313,DZ313,EB313,ED313,EF313,EH313,EJ313,EL313,EN313,EP313,ER313,ET313,EV313,EX313,EZ313,FB313,FD313,FF313,FH313,FJ313,FL313,FN313,FP313),{1,2,3,4,5,6,7,8}))</f>
        <v>7</v>
      </c>
      <c r="K313" s="135">
        <f>J313-FV313</f>
        <v>0</v>
      </c>
      <c r="L313" s="140" t="str">
        <f>IF(SUMIF(S313:FP313,"&lt;0")&lt;&gt;0,SUMIF(S313:FP313,"&lt;0")*(-1)," ")</f>
        <v xml:space="preserve"> </v>
      </c>
      <c r="M313" s="141">
        <f>T313+V313+X313+Z313+AB313+AD313+AF313+AH313+AJ313+AL313+AN313+AP313+AR313+AT313+AV313+AX313+AZ313+BB313+BD313+BF313+BH313+BJ313+BL313+BN313+BP313+BR313+BT313+BV313+BX313+BZ313+CB313+CD313+CF313+CH313+CJ313+CL313+CN313+CP313+CR313+CT313+CV313+CX313+CZ313+DB313+DD313+DF313+DH313+DJ313+DL313+DN313+DP313+DR313+DT313+DV313+DX313+DZ313+EB313+ED313+EF313+EH313+EJ313+EL313+EN313+EP313+ER313+ET313+EV313+EX313+EZ313+FB313+FD313+FF313+FH313+FJ313+FL313+FN313+FP313</f>
        <v>7</v>
      </c>
      <c r="N313" s="135">
        <f>M313-FY313</f>
        <v>0</v>
      </c>
      <c r="O313" s="136">
        <f>ROUNDUP(COUNTIF(S313:FP313,"&gt; 0")/2,0)</f>
        <v>2</v>
      </c>
      <c r="P313" s="142">
        <f>IF(O313=0,"-",IF(O313-R313&gt;8,J313/(8+R313),J313/O313))</f>
        <v>3.5</v>
      </c>
      <c r="Q313" s="145">
        <f>IF(OR(M313=0,O313=0),"-",M313/O313)</f>
        <v>3.5</v>
      </c>
      <c r="R313" s="150">
        <f>+IF(AA313="",0,1)+IF(AO313="",0,1)++IF(BA313="",0,1)+IF(BM313="",0,1)+IF(BQ313="",0,1)</f>
        <v>0</v>
      </c>
      <c r="S313" s="6" t="s">
        <v>572</v>
      </c>
      <c r="T313" s="28">
        <f>IFERROR(VLOOKUP(S313,'Начисление очков 2024'!$AA$4:$AB$69,2,FALSE),0)</f>
        <v>0</v>
      </c>
      <c r="U313" s="32" t="s">
        <v>572</v>
      </c>
      <c r="V313" s="31">
        <f>IFERROR(VLOOKUP(U313,'Начисление очков 2024'!$AA$4:$AB$69,2,FALSE),0)</f>
        <v>0</v>
      </c>
      <c r="W313" s="6" t="s">
        <v>572</v>
      </c>
      <c r="X313" s="28">
        <f>IFERROR(VLOOKUP(W313,'Начисление очков 2024'!$L$4:$M$69,2,FALSE),0)</f>
        <v>0</v>
      </c>
      <c r="Y313" s="32" t="s">
        <v>572</v>
      </c>
      <c r="Z313" s="31">
        <f>IFERROR(VLOOKUP(Y313,'Начисление очков 2024'!$AA$4:$AB$69,2,FALSE),0)</f>
        <v>0</v>
      </c>
      <c r="AA313" s="6" t="s">
        <v>572</v>
      </c>
      <c r="AB313" s="28">
        <f>ROUND(IFERROR(VLOOKUP(AA313,'Начисление очков 2024'!$L$4:$M$69,2,FALSE),0)/4,0)</f>
        <v>0</v>
      </c>
      <c r="AC313" s="32" t="s">
        <v>572</v>
      </c>
      <c r="AD313" s="31">
        <f>IFERROR(VLOOKUP(AC313,'Начисление очков 2024'!$AA$4:$AB$69,2,FALSE),0)</f>
        <v>0</v>
      </c>
      <c r="AE313" s="6" t="s">
        <v>572</v>
      </c>
      <c r="AF313" s="28">
        <f>IFERROR(VLOOKUP(AE313,'Начисление очков 2024'!$AA$4:$AB$69,2,FALSE),0)</f>
        <v>0</v>
      </c>
      <c r="AG313" s="32" t="s">
        <v>572</v>
      </c>
      <c r="AH313" s="31">
        <f>IFERROR(VLOOKUP(AG313,'Начисление очков 2024'!$Q$4:$R$69,2,FALSE),0)</f>
        <v>0</v>
      </c>
      <c r="AI313" s="6" t="s">
        <v>572</v>
      </c>
      <c r="AJ313" s="28">
        <f>IFERROR(VLOOKUP(AI313,'Начисление очков 2024'!$AA$4:$AB$69,2,FALSE),0)</f>
        <v>0</v>
      </c>
      <c r="AK313" s="32" t="s">
        <v>572</v>
      </c>
      <c r="AL313" s="31">
        <f>IFERROR(VLOOKUP(AK313,'Начисление очков 2024'!$AA$4:$AB$69,2,FALSE),0)</f>
        <v>0</v>
      </c>
      <c r="AM313" s="6" t="s">
        <v>572</v>
      </c>
      <c r="AN313" s="28">
        <f>IFERROR(VLOOKUP(AM313,'Начисление очков 2023'!$AF$4:$AG$69,2,FALSE),0)</f>
        <v>0</v>
      </c>
      <c r="AO313" s="32" t="s">
        <v>572</v>
      </c>
      <c r="AP313" s="31">
        <f>ROUND(IFERROR(VLOOKUP(AO313,'Начисление очков 2024'!$G$4:$H$69,2,FALSE),0)/4,0)</f>
        <v>0</v>
      </c>
      <c r="AQ313" s="6" t="s">
        <v>572</v>
      </c>
      <c r="AR313" s="28">
        <f>IFERROR(VLOOKUP(AQ313,'Начисление очков 2024'!$AA$4:$AB$69,2,FALSE),0)</f>
        <v>0</v>
      </c>
      <c r="AS313" s="32" t="s">
        <v>572</v>
      </c>
      <c r="AT313" s="31">
        <f>IFERROR(VLOOKUP(AS313,'Начисление очков 2024'!$G$4:$H$69,2,FALSE),0)</f>
        <v>0</v>
      </c>
      <c r="AU313" s="6" t="s">
        <v>572</v>
      </c>
      <c r="AV313" s="28">
        <f>IFERROR(VLOOKUP(AU313,'Начисление очков 2023'!$V$4:$W$69,2,FALSE),0)</f>
        <v>0</v>
      </c>
      <c r="AW313" s="32" t="s">
        <v>572</v>
      </c>
      <c r="AX313" s="31">
        <f>IFERROR(VLOOKUP(AW313,'Начисление очков 2024'!$Q$4:$R$69,2,FALSE),0)</f>
        <v>0</v>
      </c>
      <c r="AY313" s="6" t="s">
        <v>572</v>
      </c>
      <c r="AZ313" s="28">
        <f>IFERROR(VLOOKUP(AY313,'Начисление очков 2024'!$AA$4:$AB$69,2,FALSE),0)</f>
        <v>0</v>
      </c>
      <c r="BA313" s="32" t="s">
        <v>572</v>
      </c>
      <c r="BB313" s="31">
        <f>ROUND(IFERROR(VLOOKUP(BA313,'Начисление очков 2024'!$G$4:$H$69,2,FALSE),0)/4,0)</f>
        <v>0</v>
      </c>
      <c r="BC313" s="6" t="s">
        <v>572</v>
      </c>
      <c r="BD313" s="28">
        <f>IFERROR(VLOOKUP(BC313,'Начисление очков 2023'!$AA$4:$AB$69,2,FALSE),0)</f>
        <v>0</v>
      </c>
      <c r="BE313" s="32" t="s">
        <v>572</v>
      </c>
      <c r="BF313" s="31">
        <f>IFERROR(VLOOKUP(BE313,'Начисление очков 2024'!$G$4:$H$69,2,FALSE),0)</f>
        <v>0</v>
      </c>
      <c r="BG313" s="6" t="s">
        <v>572</v>
      </c>
      <c r="BH313" s="28">
        <f>IFERROR(VLOOKUP(BG313,'Начисление очков 2024'!$Q$4:$R$69,2,FALSE),0)</f>
        <v>0</v>
      </c>
      <c r="BI313" s="32" t="s">
        <v>572</v>
      </c>
      <c r="BJ313" s="31">
        <f>IFERROR(VLOOKUP(BI313,'Начисление очков 2024'!$AA$4:$AB$69,2,FALSE),0)</f>
        <v>0</v>
      </c>
      <c r="BK313" s="6" t="s">
        <v>572</v>
      </c>
      <c r="BL313" s="28">
        <f>IFERROR(VLOOKUP(BK313,'Начисление очков 2023'!$V$4:$W$69,2,FALSE),0)</f>
        <v>0</v>
      </c>
      <c r="BM313" s="32" t="s">
        <v>572</v>
      </c>
      <c r="BN313" s="31">
        <f>ROUND(IFERROR(VLOOKUP(BM313,'Начисление очков 2023'!$L$4:$M$69,2,FALSE),0)/4,0)</f>
        <v>0</v>
      </c>
      <c r="BO313" s="6" t="s">
        <v>572</v>
      </c>
      <c r="BP313" s="28">
        <f>IFERROR(VLOOKUP(BO313,'Начисление очков 2023'!$AA$4:$AB$69,2,FALSE),0)</f>
        <v>0</v>
      </c>
      <c r="BQ313" s="32" t="s">
        <v>572</v>
      </c>
      <c r="BR313" s="31">
        <f>ROUND(IFERROR(VLOOKUP(BQ313,'Начисление очков 2023'!$L$4:$M$69,2,FALSE),0)/4,0)</f>
        <v>0</v>
      </c>
      <c r="BS313" s="6" t="s">
        <v>572</v>
      </c>
      <c r="BT313" s="28">
        <f>IFERROR(VLOOKUP(BS313,'Начисление очков 2023'!$AA$4:$AB$69,2,FALSE),0)</f>
        <v>0</v>
      </c>
      <c r="BU313" s="32" t="s">
        <v>572</v>
      </c>
      <c r="BV313" s="31">
        <f>IFERROR(VLOOKUP(BU313,'Начисление очков 2023'!$L$4:$M$69,2,FALSE),0)</f>
        <v>0</v>
      </c>
      <c r="BW313" s="6" t="s">
        <v>572</v>
      </c>
      <c r="BX313" s="28">
        <f>IFERROR(VLOOKUP(BW313,'Начисление очков 2023'!$AA$4:$AB$69,2,FALSE),0)</f>
        <v>0</v>
      </c>
      <c r="BY313" s="32" t="s">
        <v>572</v>
      </c>
      <c r="BZ313" s="31">
        <f>IFERROR(VLOOKUP(BY313,'Начисление очков 2023'!$AF$4:$AG$69,2,FALSE),0)</f>
        <v>0</v>
      </c>
      <c r="CA313" s="6" t="s">
        <v>572</v>
      </c>
      <c r="CB313" s="28">
        <f>IFERROR(VLOOKUP(CA313,'Начисление очков 2023'!$V$4:$W$69,2,FALSE),0)</f>
        <v>0</v>
      </c>
      <c r="CC313" s="32" t="s">
        <v>572</v>
      </c>
      <c r="CD313" s="31">
        <f>IFERROR(VLOOKUP(CC313,'Начисление очков 2023'!$AA$4:$AB$69,2,FALSE),0)</f>
        <v>0</v>
      </c>
      <c r="CE313" s="47"/>
      <c r="CF313" s="46"/>
      <c r="CG313" s="32" t="s">
        <v>572</v>
      </c>
      <c r="CH313" s="31">
        <f>IFERROR(VLOOKUP(CG313,'Начисление очков 2023'!$AA$4:$AB$69,2,FALSE),0)</f>
        <v>0</v>
      </c>
      <c r="CI313" s="6" t="s">
        <v>572</v>
      </c>
      <c r="CJ313" s="28">
        <f>IFERROR(VLOOKUP(CI313,'Начисление очков 2023_1'!$B$4:$C$117,2,FALSE),0)</f>
        <v>0</v>
      </c>
      <c r="CK313" s="32" t="s">
        <v>572</v>
      </c>
      <c r="CL313" s="31">
        <f>IFERROR(VLOOKUP(CK313,'Начисление очков 2023'!$V$4:$W$69,2,FALSE),0)</f>
        <v>0</v>
      </c>
      <c r="CM313" s="6" t="s">
        <v>572</v>
      </c>
      <c r="CN313" s="28">
        <f>IFERROR(VLOOKUP(CM313,'Начисление очков 2023'!$AF$4:$AG$69,2,FALSE),0)</f>
        <v>0</v>
      </c>
      <c r="CO313" s="32" t="s">
        <v>572</v>
      </c>
      <c r="CP313" s="31">
        <f>IFERROR(VLOOKUP(CO313,'Начисление очков 2023'!$G$4:$H$69,2,FALSE),0)</f>
        <v>0</v>
      </c>
      <c r="CQ313" s="6" t="s">
        <v>572</v>
      </c>
      <c r="CR313" s="28">
        <f>IFERROR(VLOOKUP(CQ313,'Начисление очков 2023'!$AA$4:$AB$69,2,FALSE),0)</f>
        <v>0</v>
      </c>
      <c r="CS313" s="32" t="s">
        <v>572</v>
      </c>
      <c r="CT313" s="31">
        <f>IFERROR(VLOOKUP(CS313,'Начисление очков 2023'!$Q$4:$R$69,2,FALSE),0)</f>
        <v>0</v>
      </c>
      <c r="CU313" s="6" t="s">
        <v>572</v>
      </c>
      <c r="CV313" s="28">
        <f>IFERROR(VLOOKUP(CU313,'Начисление очков 2023'!$AF$4:$AG$69,2,FALSE),0)</f>
        <v>0</v>
      </c>
      <c r="CW313" s="32" t="s">
        <v>572</v>
      </c>
      <c r="CX313" s="31">
        <f>IFERROR(VLOOKUP(CW313,'Начисление очков 2023'!$AA$4:$AB$69,2,FALSE),0)</f>
        <v>0</v>
      </c>
      <c r="CY313" s="6" t="s">
        <v>572</v>
      </c>
      <c r="CZ313" s="28">
        <f>IFERROR(VLOOKUP(CY313,'Начисление очков 2023'!$AA$4:$AB$69,2,FALSE),0)</f>
        <v>0</v>
      </c>
      <c r="DA313" s="32" t="s">
        <v>572</v>
      </c>
      <c r="DB313" s="31">
        <f>IFERROR(VLOOKUP(DA313,'Начисление очков 2023'!$L$4:$M$69,2,FALSE),0)</f>
        <v>0</v>
      </c>
      <c r="DC313" s="6" t="s">
        <v>572</v>
      </c>
      <c r="DD313" s="28">
        <f>IFERROR(VLOOKUP(DC313,'Начисление очков 2023'!$L$4:$M$69,2,FALSE),0)</f>
        <v>0</v>
      </c>
      <c r="DE313" s="32" t="s">
        <v>572</v>
      </c>
      <c r="DF313" s="31">
        <f>IFERROR(VLOOKUP(DE313,'Начисление очков 2023'!$G$4:$H$69,2,FALSE),0)</f>
        <v>0</v>
      </c>
      <c r="DG313" s="6">
        <v>18</v>
      </c>
      <c r="DH313" s="28">
        <f>IFERROR(VLOOKUP(DG313,'Начисление очков 2023'!$AA$4:$AB$69,2,FALSE),0)</f>
        <v>5</v>
      </c>
      <c r="DI313" s="32" t="s">
        <v>572</v>
      </c>
      <c r="DJ313" s="31">
        <f>IFERROR(VLOOKUP(DI313,'Начисление очков 2023'!$AF$4:$AG$69,2,FALSE),0)</f>
        <v>0</v>
      </c>
      <c r="DK313" s="6" t="s">
        <v>572</v>
      </c>
      <c r="DL313" s="28">
        <f>IFERROR(VLOOKUP(DK313,'Начисление очков 2023'!$V$4:$W$69,2,FALSE),0)</f>
        <v>0</v>
      </c>
      <c r="DM313" s="32" t="s">
        <v>572</v>
      </c>
      <c r="DN313" s="31">
        <f>IFERROR(VLOOKUP(DM313,'Начисление очков 2023'!$Q$4:$R$69,2,FALSE),0)</f>
        <v>0</v>
      </c>
      <c r="DO313" s="6" t="s">
        <v>572</v>
      </c>
      <c r="DP313" s="28">
        <f>IFERROR(VLOOKUP(DO313,'Начисление очков 2023'!$AA$4:$AB$69,2,FALSE),0)</f>
        <v>0</v>
      </c>
      <c r="DQ313" s="32">
        <v>32</v>
      </c>
      <c r="DR313" s="31">
        <f>IFERROR(VLOOKUP(DQ313,'Начисление очков 2023'!$AA$4:$AB$69,2,FALSE),0)</f>
        <v>2</v>
      </c>
      <c r="DS313" s="6"/>
      <c r="DT313" s="28">
        <f>IFERROR(VLOOKUP(DS313,'Начисление очков 2023'!$AA$4:$AB$69,2,FALSE),0)</f>
        <v>0</v>
      </c>
      <c r="DU313" s="32" t="s">
        <v>572</v>
      </c>
      <c r="DV313" s="31">
        <f>IFERROR(VLOOKUP(DU313,'Начисление очков 2023'!$AF$4:$AG$69,2,FALSE),0)</f>
        <v>0</v>
      </c>
      <c r="DW313" s="6" t="s">
        <v>572</v>
      </c>
      <c r="DX313" s="28">
        <f>IFERROR(VLOOKUP(DW313,'Начисление очков 2023'!$AA$4:$AB$69,2,FALSE),0)</f>
        <v>0</v>
      </c>
      <c r="DY313" s="32" t="s">
        <v>572</v>
      </c>
      <c r="DZ313" s="31">
        <f>IFERROR(VLOOKUP(DY313,'Начисление очков 2023'!$B$4:$C$69,2,FALSE),0)</f>
        <v>0</v>
      </c>
      <c r="EA313" s="6" t="s">
        <v>572</v>
      </c>
      <c r="EB313" s="28">
        <f>IFERROR(VLOOKUP(EA313,'Начисление очков 2023'!$AA$4:$AB$69,2,FALSE),0)</f>
        <v>0</v>
      </c>
      <c r="EC313" s="32" t="s">
        <v>572</v>
      </c>
      <c r="ED313" s="31">
        <f>IFERROR(VLOOKUP(EC313,'Начисление очков 2023'!$V$4:$W$69,2,FALSE),0)</f>
        <v>0</v>
      </c>
      <c r="EE313" s="6" t="s">
        <v>572</v>
      </c>
      <c r="EF313" s="28">
        <f>IFERROR(VLOOKUP(EE313,'Начисление очков 2023'!$AA$4:$AB$69,2,FALSE),0)</f>
        <v>0</v>
      </c>
      <c r="EG313" s="32" t="s">
        <v>572</v>
      </c>
      <c r="EH313" s="31">
        <f>IFERROR(VLOOKUP(EG313,'Начисление очков 2023'!$AA$4:$AB$69,2,FALSE),0)</f>
        <v>0</v>
      </c>
      <c r="EI313" s="6" t="s">
        <v>572</v>
      </c>
      <c r="EJ313" s="28">
        <f>IFERROR(VLOOKUP(EI313,'Начисление очков 2023'!$G$4:$H$69,2,FALSE),0)</f>
        <v>0</v>
      </c>
      <c r="EK313" s="32" t="s">
        <v>572</v>
      </c>
      <c r="EL313" s="31">
        <f>IFERROR(VLOOKUP(EK313,'Начисление очков 2023'!$V$4:$W$69,2,FALSE),0)</f>
        <v>0</v>
      </c>
      <c r="EM313" s="6" t="s">
        <v>572</v>
      </c>
      <c r="EN313" s="28">
        <f>IFERROR(VLOOKUP(EM313,'Начисление очков 2023'!$B$4:$C$101,2,FALSE),0)</f>
        <v>0</v>
      </c>
      <c r="EO313" s="32" t="s">
        <v>572</v>
      </c>
      <c r="EP313" s="31">
        <f>IFERROR(VLOOKUP(EO313,'Начисление очков 2023'!$AA$4:$AB$69,2,FALSE),0)</f>
        <v>0</v>
      </c>
      <c r="EQ313" s="6" t="s">
        <v>572</v>
      </c>
      <c r="ER313" s="28">
        <f>IFERROR(VLOOKUP(EQ313,'Начисление очков 2023'!$AF$4:$AG$69,2,FALSE),0)</f>
        <v>0</v>
      </c>
      <c r="ES313" s="32" t="s">
        <v>572</v>
      </c>
      <c r="ET313" s="31">
        <f>IFERROR(VLOOKUP(ES313,'Начисление очков 2023'!$B$4:$C$101,2,FALSE),0)</f>
        <v>0</v>
      </c>
      <c r="EU313" s="6" t="s">
        <v>572</v>
      </c>
      <c r="EV313" s="28">
        <f>IFERROR(VLOOKUP(EU313,'Начисление очков 2023'!$G$4:$H$69,2,FALSE),0)</f>
        <v>0</v>
      </c>
      <c r="EW313" s="32" t="s">
        <v>572</v>
      </c>
      <c r="EX313" s="31">
        <f>IFERROR(VLOOKUP(EW313,'Начисление очков 2023'!$AA$4:$AB$69,2,FALSE),0)</f>
        <v>0</v>
      </c>
      <c r="EY313" s="6"/>
      <c r="EZ313" s="28">
        <f>IFERROR(VLOOKUP(EY313,'Начисление очков 2023'!$AA$4:$AB$69,2,FALSE),0)</f>
        <v>0</v>
      </c>
      <c r="FA313" s="32" t="s">
        <v>572</v>
      </c>
      <c r="FB313" s="31">
        <f>IFERROR(VLOOKUP(FA313,'Начисление очков 2023'!$L$4:$M$69,2,FALSE),0)</f>
        <v>0</v>
      </c>
      <c r="FC313" s="6" t="s">
        <v>572</v>
      </c>
      <c r="FD313" s="28">
        <f>IFERROR(VLOOKUP(FC313,'Начисление очков 2023'!$AF$4:$AG$69,2,FALSE),0)</f>
        <v>0</v>
      </c>
      <c r="FE313" s="32" t="s">
        <v>572</v>
      </c>
      <c r="FF313" s="31">
        <f>IFERROR(VLOOKUP(FE313,'Начисление очков 2023'!$AA$4:$AB$69,2,FALSE),0)</f>
        <v>0</v>
      </c>
      <c r="FG313" s="6" t="s">
        <v>572</v>
      </c>
      <c r="FH313" s="28">
        <f>IFERROR(VLOOKUP(FG313,'Начисление очков 2023'!$G$4:$H$69,2,FALSE),0)</f>
        <v>0</v>
      </c>
      <c r="FI313" s="32" t="s">
        <v>572</v>
      </c>
      <c r="FJ313" s="31">
        <f>IFERROR(VLOOKUP(FI313,'Начисление очков 2023'!$AA$4:$AB$69,2,FALSE),0)</f>
        <v>0</v>
      </c>
      <c r="FK313" s="6" t="s">
        <v>572</v>
      </c>
      <c r="FL313" s="28">
        <f>IFERROR(VLOOKUP(FK313,'Начисление очков 2023'!$AA$4:$AB$69,2,FALSE),0)</f>
        <v>0</v>
      </c>
      <c r="FM313" s="32" t="s">
        <v>572</v>
      </c>
      <c r="FN313" s="31">
        <f>IFERROR(VLOOKUP(FM313,'Начисление очков 2023'!$AA$4:$AB$69,2,FALSE),0)</f>
        <v>0</v>
      </c>
      <c r="FO313" s="6" t="s">
        <v>572</v>
      </c>
      <c r="FP313" s="28">
        <f>IFERROR(VLOOKUP(FO313,'Начисление очков 2023'!$AF$4:$AG$69,2,FALSE),0)</f>
        <v>0</v>
      </c>
      <c r="FQ313" s="109">
        <v>303</v>
      </c>
      <c r="FR313" s="110" t="s">
        <v>563</v>
      </c>
      <c r="FS313" s="110"/>
      <c r="FT313" s="109">
        <v>3</v>
      </c>
      <c r="FU313" s="111"/>
      <c r="FV313" s="108">
        <v>7</v>
      </c>
      <c r="FW313" s="106">
        <v>0</v>
      </c>
      <c r="FX313" s="107" t="s">
        <v>563</v>
      </c>
      <c r="FY313" s="108">
        <v>7</v>
      </c>
      <c r="FZ313" s="127" t="s">
        <v>572</v>
      </c>
      <c r="GA313" s="121">
        <f>IFERROR(VLOOKUP(FZ313,'Начисление очков 2023'!$AA$4:$AB$69,2,FALSE),0)</f>
        <v>0</v>
      </c>
    </row>
    <row r="314" spans="1:183" ht="16.149999999999999" customHeight="1" x14ac:dyDescent="0.25">
      <c r="A314" s="1"/>
      <c r="B314" s="6" t="str">
        <f>IFERROR(INDEX('Ласт турнир'!$A$1:$A$96,MATCH($D314,'Ласт турнир'!$B$1:$B$96,0)),"")</f>
        <v/>
      </c>
      <c r="C314" s="1"/>
      <c r="D314" s="39" t="s">
        <v>410</v>
      </c>
      <c r="E314" s="40">
        <f>E313+1</f>
        <v>305</v>
      </c>
      <c r="F314" s="59">
        <f>IF(FQ314=0," ",IF(FQ314-E314=0," ",FQ314-E314))</f>
        <v>-1</v>
      </c>
      <c r="G314" s="44"/>
      <c r="H314" s="54">
        <v>3</v>
      </c>
      <c r="I314" s="134"/>
      <c r="J314" s="139">
        <f>AB314+AP314+BB314+BN314+BR314+SUMPRODUCT(LARGE((T314,V314,X314,Z314,AD314,AF314,AH314,AJ314,AL314,AN314,AR314,AT314,AV314,AX314,AZ314,BD314,BF314,BH314,BJ314,BL314,BP314,BT314,BV314,BX314,BZ314,CB314,CD314,CF314,CH314,CJ314,CL314,CN314,CP314,CR314,CT314,CV314,CX314,CZ314,DB314,DD314,DF314,DH314,DJ314,DL314,DN314,DP314,DR314,DT314,DV314,DX314,DZ314,EB314,ED314,EF314,EH314,EJ314,EL314,EN314,EP314,ER314,ET314,EV314,EX314,EZ314,FB314,FD314,FF314,FH314,FJ314,FL314,FN314,FP314),{1,2,3,4,5,6,7,8}))</f>
        <v>7</v>
      </c>
      <c r="K314" s="135">
        <f>J314-FV314</f>
        <v>0</v>
      </c>
      <c r="L314" s="140" t="str">
        <f>IF(SUMIF(S314:FP314,"&lt;0")&lt;&gt;0,SUMIF(S314:FP314,"&lt;0")*(-1)," ")</f>
        <v xml:space="preserve"> </v>
      </c>
      <c r="M314" s="141">
        <f>T314+V314+X314+Z314+AB314+AD314+AF314+AH314+AJ314+AL314+AN314+AP314+AR314+AT314+AV314+AX314+AZ314+BB314+BD314+BF314+BH314+BJ314+BL314+BN314+BP314+BR314+BT314+BV314+BX314+BZ314+CB314+CD314+CF314+CH314+CJ314+CL314+CN314+CP314+CR314+CT314+CV314+CX314+CZ314+DB314+DD314+DF314+DH314+DJ314+DL314+DN314+DP314+DR314+DT314+DV314+DX314+DZ314+EB314+ED314+EF314+EH314+EJ314+EL314+EN314+EP314+ER314+ET314+EV314+EX314+EZ314+FB314+FD314+FF314+FH314+FJ314+FL314+FN314+FP314</f>
        <v>7</v>
      </c>
      <c r="N314" s="135">
        <f>M314-FY314</f>
        <v>0</v>
      </c>
      <c r="O314" s="136">
        <f>ROUNDUP(COUNTIF(S314:FP314,"&gt; 0")/2,0)</f>
        <v>2</v>
      </c>
      <c r="P314" s="142">
        <f>IF(O314=0,"-",IF(O314-R314&gt;8,J314/(8+R314),J314/O314))</f>
        <v>3.5</v>
      </c>
      <c r="Q314" s="145">
        <f>IF(OR(M314=0,O314=0),"-",M314/O314)</f>
        <v>3.5</v>
      </c>
      <c r="R314" s="150">
        <f>+IF(AA314="",0,1)+IF(AO314="",0,1)++IF(BA314="",0,1)+IF(BM314="",0,1)+IF(BQ314="",0,1)</f>
        <v>0</v>
      </c>
      <c r="S314" s="6" t="s">
        <v>572</v>
      </c>
      <c r="T314" s="28">
        <f>IFERROR(VLOOKUP(S314,'Начисление очков 2024'!$AA$4:$AB$69,2,FALSE),0)</f>
        <v>0</v>
      </c>
      <c r="U314" s="32" t="s">
        <v>572</v>
      </c>
      <c r="V314" s="31">
        <f>IFERROR(VLOOKUP(U314,'Начисление очков 2024'!$AA$4:$AB$69,2,FALSE),0)</f>
        <v>0</v>
      </c>
      <c r="W314" s="6" t="s">
        <v>572</v>
      </c>
      <c r="X314" s="28">
        <f>IFERROR(VLOOKUP(W314,'Начисление очков 2024'!$L$4:$M$69,2,FALSE),0)</f>
        <v>0</v>
      </c>
      <c r="Y314" s="32" t="s">
        <v>572</v>
      </c>
      <c r="Z314" s="31">
        <f>IFERROR(VLOOKUP(Y314,'Начисление очков 2024'!$AA$4:$AB$69,2,FALSE),0)</f>
        <v>0</v>
      </c>
      <c r="AA314" s="6" t="s">
        <v>572</v>
      </c>
      <c r="AB314" s="28">
        <f>ROUND(IFERROR(VLOOKUP(AA314,'Начисление очков 2024'!$L$4:$M$69,2,FALSE),0)/4,0)</f>
        <v>0</v>
      </c>
      <c r="AC314" s="32" t="s">
        <v>572</v>
      </c>
      <c r="AD314" s="31">
        <f>IFERROR(VLOOKUP(AC314,'Начисление очков 2024'!$AA$4:$AB$69,2,FALSE),0)</f>
        <v>0</v>
      </c>
      <c r="AE314" s="6" t="s">
        <v>572</v>
      </c>
      <c r="AF314" s="28">
        <f>IFERROR(VLOOKUP(AE314,'Начисление очков 2024'!$AA$4:$AB$69,2,FALSE),0)</f>
        <v>0</v>
      </c>
      <c r="AG314" s="32" t="s">
        <v>572</v>
      </c>
      <c r="AH314" s="31">
        <f>IFERROR(VLOOKUP(AG314,'Начисление очков 2024'!$Q$4:$R$69,2,FALSE),0)</f>
        <v>0</v>
      </c>
      <c r="AI314" s="6" t="s">
        <v>572</v>
      </c>
      <c r="AJ314" s="28">
        <f>IFERROR(VLOOKUP(AI314,'Начисление очков 2024'!$AA$4:$AB$69,2,FALSE),0)</f>
        <v>0</v>
      </c>
      <c r="AK314" s="32" t="s">
        <v>572</v>
      </c>
      <c r="AL314" s="31">
        <f>IFERROR(VLOOKUP(AK314,'Начисление очков 2024'!$AA$4:$AB$69,2,FALSE),0)</f>
        <v>0</v>
      </c>
      <c r="AM314" s="6" t="s">
        <v>572</v>
      </c>
      <c r="AN314" s="28">
        <f>IFERROR(VLOOKUP(AM314,'Начисление очков 2023'!$AF$4:$AG$69,2,FALSE),0)</f>
        <v>0</v>
      </c>
      <c r="AO314" s="32" t="s">
        <v>572</v>
      </c>
      <c r="AP314" s="31">
        <f>ROUND(IFERROR(VLOOKUP(AO314,'Начисление очков 2024'!$G$4:$H$69,2,FALSE),0)/4,0)</f>
        <v>0</v>
      </c>
      <c r="AQ314" s="6" t="s">
        <v>572</v>
      </c>
      <c r="AR314" s="28">
        <f>IFERROR(VLOOKUP(AQ314,'Начисление очков 2024'!$AA$4:$AB$69,2,FALSE),0)</f>
        <v>0</v>
      </c>
      <c r="AS314" s="32" t="s">
        <v>572</v>
      </c>
      <c r="AT314" s="31">
        <f>IFERROR(VLOOKUP(AS314,'Начисление очков 2024'!$G$4:$H$69,2,FALSE),0)</f>
        <v>0</v>
      </c>
      <c r="AU314" s="6" t="s">
        <v>572</v>
      </c>
      <c r="AV314" s="28">
        <f>IFERROR(VLOOKUP(AU314,'Начисление очков 2023'!$V$4:$W$69,2,FALSE),0)</f>
        <v>0</v>
      </c>
      <c r="AW314" s="32" t="s">
        <v>572</v>
      </c>
      <c r="AX314" s="31">
        <f>IFERROR(VLOOKUP(AW314,'Начисление очков 2024'!$Q$4:$R$69,2,FALSE),0)</f>
        <v>0</v>
      </c>
      <c r="AY314" s="6" t="s">
        <v>572</v>
      </c>
      <c r="AZ314" s="28">
        <f>IFERROR(VLOOKUP(AY314,'Начисление очков 2024'!$AA$4:$AB$69,2,FALSE),0)</f>
        <v>0</v>
      </c>
      <c r="BA314" s="32" t="s">
        <v>572</v>
      </c>
      <c r="BB314" s="31">
        <f>ROUND(IFERROR(VLOOKUP(BA314,'Начисление очков 2024'!$G$4:$H$69,2,FALSE),0)/4,0)</f>
        <v>0</v>
      </c>
      <c r="BC314" s="6" t="s">
        <v>572</v>
      </c>
      <c r="BD314" s="28">
        <f>IFERROR(VLOOKUP(BC314,'Начисление очков 2023'!$AA$4:$AB$69,2,FALSE),0)</f>
        <v>0</v>
      </c>
      <c r="BE314" s="32" t="s">
        <v>572</v>
      </c>
      <c r="BF314" s="31">
        <f>IFERROR(VLOOKUP(BE314,'Начисление очков 2024'!$G$4:$H$69,2,FALSE),0)</f>
        <v>0</v>
      </c>
      <c r="BG314" s="6" t="s">
        <v>572</v>
      </c>
      <c r="BH314" s="28">
        <f>IFERROR(VLOOKUP(BG314,'Начисление очков 2024'!$Q$4:$R$69,2,FALSE),0)</f>
        <v>0</v>
      </c>
      <c r="BI314" s="32" t="s">
        <v>572</v>
      </c>
      <c r="BJ314" s="31">
        <f>IFERROR(VLOOKUP(BI314,'Начисление очков 2024'!$AA$4:$AB$69,2,FALSE),0)</f>
        <v>0</v>
      </c>
      <c r="BK314" s="6" t="s">
        <v>572</v>
      </c>
      <c r="BL314" s="28">
        <f>IFERROR(VLOOKUP(BK314,'Начисление очков 2023'!$V$4:$W$69,2,FALSE),0)</f>
        <v>0</v>
      </c>
      <c r="BM314" s="32" t="s">
        <v>572</v>
      </c>
      <c r="BN314" s="31">
        <f>ROUND(IFERROR(VLOOKUP(BM314,'Начисление очков 2023'!$L$4:$M$69,2,FALSE),0)/4,0)</f>
        <v>0</v>
      </c>
      <c r="BO314" s="6" t="s">
        <v>572</v>
      </c>
      <c r="BP314" s="28">
        <f>IFERROR(VLOOKUP(BO314,'Начисление очков 2023'!$AA$4:$AB$69,2,FALSE),0)</f>
        <v>0</v>
      </c>
      <c r="BQ314" s="32" t="s">
        <v>572</v>
      </c>
      <c r="BR314" s="31">
        <f>ROUND(IFERROR(VLOOKUP(BQ314,'Начисление очков 2023'!$L$4:$M$69,2,FALSE),0)/4,0)</f>
        <v>0</v>
      </c>
      <c r="BS314" s="6" t="s">
        <v>572</v>
      </c>
      <c r="BT314" s="28">
        <f>IFERROR(VLOOKUP(BS314,'Начисление очков 2023'!$AA$4:$AB$69,2,FALSE),0)</f>
        <v>0</v>
      </c>
      <c r="BU314" s="32" t="s">
        <v>572</v>
      </c>
      <c r="BV314" s="31">
        <f>IFERROR(VLOOKUP(BU314,'Начисление очков 2023'!$L$4:$M$69,2,FALSE),0)</f>
        <v>0</v>
      </c>
      <c r="BW314" s="6" t="s">
        <v>572</v>
      </c>
      <c r="BX314" s="28">
        <f>IFERROR(VLOOKUP(BW314,'Начисление очков 2023'!$AA$4:$AB$69,2,FALSE),0)</f>
        <v>0</v>
      </c>
      <c r="BY314" s="32" t="s">
        <v>572</v>
      </c>
      <c r="BZ314" s="31">
        <f>IFERROR(VLOOKUP(BY314,'Начисление очков 2023'!$AF$4:$AG$69,2,FALSE),0)</f>
        <v>0</v>
      </c>
      <c r="CA314" s="6" t="s">
        <v>572</v>
      </c>
      <c r="CB314" s="28">
        <f>IFERROR(VLOOKUP(CA314,'Начисление очков 2023'!$V$4:$W$69,2,FALSE),0)</f>
        <v>0</v>
      </c>
      <c r="CC314" s="32" t="s">
        <v>572</v>
      </c>
      <c r="CD314" s="31">
        <f>IFERROR(VLOOKUP(CC314,'Начисление очков 2023'!$AA$4:$AB$69,2,FALSE),0)</f>
        <v>0</v>
      </c>
      <c r="CE314" s="47"/>
      <c r="CF314" s="46"/>
      <c r="CG314" s="32" t="s">
        <v>572</v>
      </c>
      <c r="CH314" s="31">
        <f>IFERROR(VLOOKUP(CG314,'Начисление очков 2023'!$AA$4:$AB$69,2,FALSE),0)</f>
        <v>0</v>
      </c>
      <c r="CI314" s="6" t="s">
        <v>572</v>
      </c>
      <c r="CJ314" s="28">
        <f>IFERROR(VLOOKUP(CI314,'Начисление очков 2023_1'!$B$4:$C$117,2,FALSE),0)</f>
        <v>0</v>
      </c>
      <c r="CK314" s="32" t="s">
        <v>572</v>
      </c>
      <c r="CL314" s="31">
        <f>IFERROR(VLOOKUP(CK314,'Начисление очков 2023'!$V$4:$W$69,2,FALSE),0)</f>
        <v>0</v>
      </c>
      <c r="CM314" s="6" t="s">
        <v>572</v>
      </c>
      <c r="CN314" s="28">
        <f>IFERROR(VLOOKUP(CM314,'Начисление очков 2023'!$AF$4:$AG$69,2,FALSE),0)</f>
        <v>0</v>
      </c>
      <c r="CO314" s="32" t="s">
        <v>572</v>
      </c>
      <c r="CP314" s="31">
        <f>IFERROR(VLOOKUP(CO314,'Начисление очков 2023'!$G$4:$H$69,2,FALSE),0)</f>
        <v>0</v>
      </c>
      <c r="CQ314" s="6" t="s">
        <v>572</v>
      </c>
      <c r="CR314" s="28">
        <f>IFERROR(VLOOKUP(CQ314,'Начисление очков 2023'!$AA$4:$AB$69,2,FALSE),0)</f>
        <v>0</v>
      </c>
      <c r="CS314" s="32" t="s">
        <v>572</v>
      </c>
      <c r="CT314" s="31">
        <f>IFERROR(VLOOKUP(CS314,'Начисление очков 2023'!$Q$4:$R$69,2,FALSE),0)</f>
        <v>0</v>
      </c>
      <c r="CU314" s="6" t="s">
        <v>572</v>
      </c>
      <c r="CV314" s="28">
        <f>IFERROR(VLOOKUP(CU314,'Начисление очков 2023'!$AF$4:$AG$69,2,FALSE),0)</f>
        <v>0</v>
      </c>
      <c r="CW314" s="32" t="s">
        <v>572</v>
      </c>
      <c r="CX314" s="31">
        <f>IFERROR(VLOOKUP(CW314,'Начисление очков 2023'!$AA$4:$AB$69,2,FALSE),0)</f>
        <v>0</v>
      </c>
      <c r="CY314" s="6" t="s">
        <v>572</v>
      </c>
      <c r="CZ314" s="28">
        <f>IFERROR(VLOOKUP(CY314,'Начисление очков 2023'!$AA$4:$AB$69,2,FALSE),0)</f>
        <v>0</v>
      </c>
      <c r="DA314" s="32" t="s">
        <v>572</v>
      </c>
      <c r="DB314" s="31">
        <f>IFERROR(VLOOKUP(DA314,'Начисление очков 2023'!$L$4:$M$69,2,FALSE),0)</f>
        <v>0</v>
      </c>
      <c r="DC314" s="6" t="s">
        <v>572</v>
      </c>
      <c r="DD314" s="28">
        <f>IFERROR(VLOOKUP(DC314,'Начисление очков 2023'!$L$4:$M$69,2,FALSE),0)</f>
        <v>0</v>
      </c>
      <c r="DE314" s="32" t="s">
        <v>572</v>
      </c>
      <c r="DF314" s="31">
        <f>IFERROR(VLOOKUP(DE314,'Начисление очков 2023'!$G$4:$H$69,2,FALSE),0)</f>
        <v>0</v>
      </c>
      <c r="DG314" s="6" t="s">
        <v>572</v>
      </c>
      <c r="DH314" s="28">
        <f>IFERROR(VLOOKUP(DG314,'Начисление очков 2023'!$AA$4:$AB$69,2,FALSE),0)</f>
        <v>0</v>
      </c>
      <c r="DI314" s="32" t="s">
        <v>572</v>
      </c>
      <c r="DJ314" s="31">
        <f>IFERROR(VLOOKUP(DI314,'Начисление очков 2023'!$AF$4:$AG$69,2,FALSE),0)</f>
        <v>0</v>
      </c>
      <c r="DK314" s="6" t="s">
        <v>572</v>
      </c>
      <c r="DL314" s="28">
        <f>IFERROR(VLOOKUP(DK314,'Начисление очков 2023'!$V$4:$W$69,2,FALSE),0)</f>
        <v>0</v>
      </c>
      <c r="DM314" s="32" t="s">
        <v>572</v>
      </c>
      <c r="DN314" s="31">
        <f>IFERROR(VLOOKUP(DM314,'Начисление очков 2023'!$Q$4:$R$69,2,FALSE),0)</f>
        <v>0</v>
      </c>
      <c r="DO314" s="6" t="s">
        <v>572</v>
      </c>
      <c r="DP314" s="28">
        <f>IFERROR(VLOOKUP(DO314,'Начисление очков 2023'!$AA$4:$AB$69,2,FALSE),0)</f>
        <v>0</v>
      </c>
      <c r="DQ314" s="32" t="s">
        <v>572</v>
      </c>
      <c r="DR314" s="31">
        <f>IFERROR(VLOOKUP(DQ314,'Начисление очков 2023'!$AA$4:$AB$69,2,FALSE),0)</f>
        <v>0</v>
      </c>
      <c r="DS314" s="6" t="s">
        <v>572</v>
      </c>
      <c r="DT314" s="28">
        <f>IFERROR(VLOOKUP(DS314,'Начисление очков 2023'!$AA$4:$AB$69,2,FALSE),0)</f>
        <v>0</v>
      </c>
      <c r="DU314" s="32" t="s">
        <v>572</v>
      </c>
      <c r="DV314" s="31">
        <f>IFERROR(VLOOKUP(DU314,'Начисление очков 2023'!$AF$4:$AG$69,2,FALSE),0)</f>
        <v>0</v>
      </c>
      <c r="DW314" s="6" t="s">
        <v>572</v>
      </c>
      <c r="DX314" s="28">
        <f>IFERROR(VLOOKUP(DW314,'Начисление очков 2023'!$AA$4:$AB$69,2,FALSE),0)</f>
        <v>0</v>
      </c>
      <c r="DY314" s="32" t="s">
        <v>572</v>
      </c>
      <c r="DZ314" s="31">
        <f>IFERROR(VLOOKUP(DY314,'Начисление очков 2023'!$B$4:$C$69,2,FALSE),0)</f>
        <v>0</v>
      </c>
      <c r="EA314" s="6" t="s">
        <v>572</v>
      </c>
      <c r="EB314" s="28">
        <f>IFERROR(VLOOKUP(EA314,'Начисление очков 2023'!$AA$4:$AB$69,2,FALSE),0)</f>
        <v>0</v>
      </c>
      <c r="EC314" s="32" t="s">
        <v>572</v>
      </c>
      <c r="ED314" s="31">
        <f>IFERROR(VLOOKUP(EC314,'Начисление очков 2023'!$V$4:$W$69,2,FALSE),0)</f>
        <v>0</v>
      </c>
      <c r="EE314" s="6" t="s">
        <v>572</v>
      </c>
      <c r="EF314" s="28">
        <f>IFERROR(VLOOKUP(EE314,'Начисление очков 2023'!$AA$4:$AB$69,2,FALSE),0)</f>
        <v>0</v>
      </c>
      <c r="EG314" s="32" t="s">
        <v>572</v>
      </c>
      <c r="EH314" s="31">
        <f>IFERROR(VLOOKUP(EG314,'Начисление очков 2023'!$AA$4:$AB$69,2,FALSE),0)</f>
        <v>0</v>
      </c>
      <c r="EI314" s="6" t="s">
        <v>572</v>
      </c>
      <c r="EJ314" s="28">
        <f>IFERROR(VLOOKUP(EI314,'Начисление очков 2023'!$G$4:$H$69,2,FALSE),0)</f>
        <v>0</v>
      </c>
      <c r="EK314" s="32">
        <v>32</v>
      </c>
      <c r="EL314" s="31">
        <f>IFERROR(VLOOKUP(EK314,'Начисление очков 2023'!$V$4:$W$69,2,FALSE),0)</f>
        <v>5</v>
      </c>
      <c r="EM314" s="6" t="s">
        <v>572</v>
      </c>
      <c r="EN314" s="28">
        <f>IFERROR(VLOOKUP(EM314,'Начисление очков 2023'!$B$4:$C$101,2,FALSE),0)</f>
        <v>0</v>
      </c>
      <c r="EO314" s="32" t="s">
        <v>572</v>
      </c>
      <c r="EP314" s="31">
        <f>IFERROR(VLOOKUP(EO314,'Начисление очков 2023'!$AA$4:$AB$69,2,FALSE),0)</f>
        <v>0</v>
      </c>
      <c r="EQ314" s="6">
        <v>20</v>
      </c>
      <c r="ER314" s="28">
        <f>IFERROR(VLOOKUP(EQ314,'Начисление очков 2023'!$AF$4:$AG$69,2,FALSE),0)</f>
        <v>2</v>
      </c>
      <c r="ES314" s="32" t="s">
        <v>572</v>
      </c>
      <c r="ET314" s="31">
        <f>IFERROR(VLOOKUP(ES314,'Начисление очков 2023'!$B$4:$C$101,2,FALSE),0)</f>
        <v>0</v>
      </c>
      <c r="EU314" s="6" t="s">
        <v>572</v>
      </c>
      <c r="EV314" s="28">
        <f>IFERROR(VLOOKUP(EU314,'Начисление очков 2023'!$G$4:$H$69,2,FALSE),0)</f>
        <v>0</v>
      </c>
      <c r="EW314" s="32" t="s">
        <v>572</v>
      </c>
      <c r="EX314" s="31">
        <f>IFERROR(VLOOKUP(EW314,'Начисление очков 2023'!$AA$4:$AB$69,2,FALSE),0)</f>
        <v>0</v>
      </c>
      <c r="EY314" s="6" t="s">
        <v>572</v>
      </c>
      <c r="EZ314" s="28">
        <f>IFERROR(VLOOKUP(EY314,'Начисление очков 2023'!$AA$4:$AB$69,2,FALSE),0)</f>
        <v>0</v>
      </c>
      <c r="FA314" s="32" t="s">
        <v>572</v>
      </c>
      <c r="FB314" s="31">
        <f>IFERROR(VLOOKUP(FA314,'Начисление очков 2023'!$L$4:$M$69,2,FALSE),0)</f>
        <v>0</v>
      </c>
      <c r="FC314" s="6" t="s">
        <v>572</v>
      </c>
      <c r="FD314" s="28">
        <f>IFERROR(VLOOKUP(FC314,'Начисление очков 2023'!$AF$4:$AG$69,2,FALSE),0)</f>
        <v>0</v>
      </c>
      <c r="FE314" s="32" t="s">
        <v>572</v>
      </c>
      <c r="FF314" s="31">
        <f>IFERROR(VLOOKUP(FE314,'Начисление очков 2023'!$AA$4:$AB$69,2,FALSE),0)</f>
        <v>0</v>
      </c>
      <c r="FG314" s="6" t="s">
        <v>572</v>
      </c>
      <c r="FH314" s="28">
        <f>IFERROR(VLOOKUP(FG314,'Начисление очков 2023'!$G$4:$H$69,2,FALSE),0)</f>
        <v>0</v>
      </c>
      <c r="FI314" s="32" t="s">
        <v>572</v>
      </c>
      <c r="FJ314" s="31">
        <f>IFERROR(VLOOKUP(FI314,'Начисление очков 2023'!$AA$4:$AB$69,2,FALSE),0)</f>
        <v>0</v>
      </c>
      <c r="FK314" s="6" t="s">
        <v>572</v>
      </c>
      <c r="FL314" s="28">
        <f>IFERROR(VLOOKUP(FK314,'Начисление очков 2023'!$AA$4:$AB$69,2,FALSE),0)</f>
        <v>0</v>
      </c>
      <c r="FM314" s="32" t="s">
        <v>572</v>
      </c>
      <c r="FN314" s="31">
        <f>IFERROR(VLOOKUP(FM314,'Начисление очков 2023'!$AA$4:$AB$69,2,FALSE),0)</f>
        <v>0</v>
      </c>
      <c r="FO314" s="6" t="s">
        <v>572</v>
      </c>
      <c r="FP314" s="28">
        <f>IFERROR(VLOOKUP(FO314,'Начисление очков 2023'!$AF$4:$AG$69,2,FALSE),0)</f>
        <v>0</v>
      </c>
      <c r="FQ314" s="109">
        <v>304</v>
      </c>
      <c r="FR314" s="110" t="s">
        <v>563</v>
      </c>
      <c r="FS314" s="110"/>
      <c r="FT314" s="109">
        <v>3</v>
      </c>
      <c r="FU314" s="111"/>
      <c r="FV314" s="108">
        <v>7</v>
      </c>
      <c r="FW314" s="106">
        <v>0</v>
      </c>
      <c r="FX314" s="107" t="s">
        <v>563</v>
      </c>
      <c r="FY314" s="108">
        <v>7</v>
      </c>
      <c r="FZ314" s="127" t="s">
        <v>572</v>
      </c>
      <c r="GA314" s="121">
        <f>IFERROR(VLOOKUP(FZ314,'Начисление очков 2023'!$AA$4:$AB$69,2,FALSE),0)</f>
        <v>0</v>
      </c>
    </row>
    <row r="315" spans="1:183" ht="16.149999999999999" customHeight="1" x14ac:dyDescent="0.25">
      <c r="A315" s="1"/>
      <c r="B315" s="6" t="str">
        <f>IFERROR(INDEX('Ласт турнир'!$A$1:$A$96,MATCH($D315,'Ласт турнир'!$B$1:$B$96,0)),"")</f>
        <v/>
      </c>
      <c r="C315" s="1"/>
      <c r="D315" s="39" t="s">
        <v>192</v>
      </c>
      <c r="E315" s="40">
        <f>E314+1</f>
        <v>306</v>
      </c>
      <c r="F315" s="59">
        <f>IF(FQ315=0," ",IF(FQ315-E315=0," ",FQ315-E315))</f>
        <v>-1</v>
      </c>
      <c r="G315" s="44"/>
      <c r="H315" s="54">
        <v>3</v>
      </c>
      <c r="I315" s="134"/>
      <c r="J315" s="139">
        <f>AB315+AP315+BB315+BN315+BR315+SUMPRODUCT(LARGE((T315,V315,X315,Z315,AD315,AF315,AH315,AJ315,AL315,AN315,AR315,AT315,AV315,AX315,AZ315,BD315,BF315,BH315,BJ315,BL315,BP315,BT315,BV315,BX315,BZ315,CB315,CD315,CF315,CH315,CJ315,CL315,CN315,CP315,CR315,CT315,CV315,CX315,CZ315,DB315,DD315,DF315,DH315,DJ315,DL315,DN315,DP315,DR315,DT315,DV315,DX315,DZ315,EB315,ED315,EF315,EH315,EJ315,EL315,EN315,EP315,ER315,ET315,EV315,EX315,EZ315,FB315,FD315,FF315,FH315,FJ315,FL315,FN315,FP315),{1,2,3,4,5,6,7,8}))</f>
        <v>7</v>
      </c>
      <c r="K315" s="135">
        <f>J315-FV315</f>
        <v>0</v>
      </c>
      <c r="L315" s="140" t="str">
        <f>IF(SUMIF(S315:FP315,"&lt;0")&lt;&gt;0,SUMIF(S315:FP315,"&lt;0")*(-1)," ")</f>
        <v xml:space="preserve"> </v>
      </c>
      <c r="M315" s="141">
        <f>T315+V315+X315+Z315+AB315+AD315+AF315+AH315+AJ315+AL315+AN315+AP315+AR315+AT315+AV315+AX315+AZ315+BB315+BD315+BF315+BH315+BJ315+BL315+BN315+BP315+BR315+BT315+BV315+BX315+BZ315+CB315+CD315+CF315+CH315+CJ315+CL315+CN315+CP315+CR315+CT315+CV315+CX315+CZ315+DB315+DD315+DF315+DH315+DJ315+DL315+DN315+DP315+DR315+DT315+DV315+DX315+DZ315+EB315+ED315+EF315+EH315+EJ315+EL315+EN315+EP315+ER315+ET315+EV315+EX315+EZ315+FB315+FD315+FF315+FH315+FJ315+FL315+FN315+FP315</f>
        <v>7</v>
      </c>
      <c r="N315" s="135">
        <f>M315-FY315</f>
        <v>0</v>
      </c>
      <c r="O315" s="136">
        <f>ROUNDUP(COUNTIF(S315:FP315,"&gt; 0")/2,0)</f>
        <v>2</v>
      </c>
      <c r="P315" s="142">
        <f>IF(O315=0,"-",IF(O315-R315&gt;8,J315/(8+R315),J315/O315))</f>
        <v>3.5</v>
      </c>
      <c r="Q315" s="145">
        <f>IF(OR(M315=0,O315=0),"-",M315/O315)</f>
        <v>3.5</v>
      </c>
      <c r="R315" s="150">
        <f>+IF(AA315="",0,1)+IF(AO315="",0,1)++IF(BA315="",0,1)+IF(BM315="",0,1)+IF(BQ315="",0,1)</f>
        <v>0</v>
      </c>
      <c r="S315" s="6" t="s">
        <v>572</v>
      </c>
      <c r="T315" s="28">
        <f>IFERROR(VLOOKUP(S315,'Начисление очков 2024'!$AA$4:$AB$69,2,FALSE),0)</f>
        <v>0</v>
      </c>
      <c r="U315" s="32" t="s">
        <v>572</v>
      </c>
      <c r="V315" s="31">
        <f>IFERROR(VLOOKUP(U315,'Начисление очков 2024'!$AA$4:$AB$69,2,FALSE),0)</f>
        <v>0</v>
      </c>
      <c r="W315" s="6" t="s">
        <v>572</v>
      </c>
      <c r="X315" s="28">
        <f>IFERROR(VLOOKUP(W315,'Начисление очков 2024'!$L$4:$M$69,2,FALSE),0)</f>
        <v>0</v>
      </c>
      <c r="Y315" s="32" t="s">
        <v>572</v>
      </c>
      <c r="Z315" s="31">
        <f>IFERROR(VLOOKUP(Y315,'Начисление очков 2024'!$AA$4:$AB$69,2,FALSE),0)</f>
        <v>0</v>
      </c>
      <c r="AA315" s="6" t="s">
        <v>572</v>
      </c>
      <c r="AB315" s="28">
        <f>ROUND(IFERROR(VLOOKUP(AA315,'Начисление очков 2024'!$L$4:$M$69,2,FALSE),0)/4,0)</f>
        <v>0</v>
      </c>
      <c r="AC315" s="32" t="s">
        <v>572</v>
      </c>
      <c r="AD315" s="31">
        <f>IFERROR(VLOOKUP(AC315,'Начисление очков 2024'!$AA$4:$AB$69,2,FALSE),0)</f>
        <v>0</v>
      </c>
      <c r="AE315" s="6" t="s">
        <v>572</v>
      </c>
      <c r="AF315" s="28">
        <f>IFERROR(VLOOKUP(AE315,'Начисление очков 2024'!$AA$4:$AB$69,2,FALSE),0)</f>
        <v>0</v>
      </c>
      <c r="AG315" s="32" t="s">
        <v>572</v>
      </c>
      <c r="AH315" s="31">
        <f>IFERROR(VLOOKUP(AG315,'Начисление очков 2024'!$Q$4:$R$69,2,FALSE),0)</f>
        <v>0</v>
      </c>
      <c r="AI315" s="6" t="s">
        <v>572</v>
      </c>
      <c r="AJ315" s="28">
        <f>IFERROR(VLOOKUP(AI315,'Начисление очков 2024'!$AA$4:$AB$69,2,FALSE),0)</f>
        <v>0</v>
      </c>
      <c r="AK315" s="32" t="s">
        <v>572</v>
      </c>
      <c r="AL315" s="31">
        <f>IFERROR(VLOOKUP(AK315,'Начисление очков 2024'!$AA$4:$AB$69,2,FALSE),0)</f>
        <v>0</v>
      </c>
      <c r="AM315" s="6" t="s">
        <v>572</v>
      </c>
      <c r="AN315" s="28">
        <f>IFERROR(VLOOKUP(AM315,'Начисление очков 2023'!$AF$4:$AG$69,2,FALSE),0)</f>
        <v>0</v>
      </c>
      <c r="AO315" s="32" t="s">
        <v>572</v>
      </c>
      <c r="AP315" s="31">
        <f>ROUND(IFERROR(VLOOKUP(AO315,'Начисление очков 2024'!$G$4:$H$69,2,FALSE),0)/4,0)</f>
        <v>0</v>
      </c>
      <c r="AQ315" s="6" t="s">
        <v>572</v>
      </c>
      <c r="AR315" s="28">
        <f>IFERROR(VLOOKUP(AQ315,'Начисление очков 2024'!$AA$4:$AB$69,2,FALSE),0)</f>
        <v>0</v>
      </c>
      <c r="AS315" s="32" t="s">
        <v>572</v>
      </c>
      <c r="AT315" s="31">
        <f>IFERROR(VLOOKUP(AS315,'Начисление очков 2024'!$G$4:$H$69,2,FALSE),0)</f>
        <v>0</v>
      </c>
      <c r="AU315" s="6" t="s">
        <v>572</v>
      </c>
      <c r="AV315" s="28">
        <f>IFERROR(VLOOKUP(AU315,'Начисление очков 2023'!$V$4:$W$69,2,FALSE),0)</f>
        <v>0</v>
      </c>
      <c r="AW315" s="32" t="s">
        <v>572</v>
      </c>
      <c r="AX315" s="31">
        <f>IFERROR(VLOOKUP(AW315,'Начисление очков 2024'!$Q$4:$R$69,2,FALSE),0)</f>
        <v>0</v>
      </c>
      <c r="AY315" s="6" t="s">
        <v>572</v>
      </c>
      <c r="AZ315" s="28">
        <f>IFERROR(VLOOKUP(AY315,'Начисление очков 2024'!$AA$4:$AB$69,2,FALSE),0)</f>
        <v>0</v>
      </c>
      <c r="BA315" s="32" t="s">
        <v>572</v>
      </c>
      <c r="BB315" s="31">
        <f>ROUND(IFERROR(VLOOKUP(BA315,'Начисление очков 2024'!$G$4:$H$69,2,FALSE),0)/4,0)</f>
        <v>0</v>
      </c>
      <c r="BC315" s="6" t="s">
        <v>572</v>
      </c>
      <c r="BD315" s="28">
        <f>IFERROR(VLOOKUP(BC315,'Начисление очков 2023'!$AA$4:$AB$69,2,FALSE),0)</f>
        <v>0</v>
      </c>
      <c r="BE315" s="32" t="s">
        <v>572</v>
      </c>
      <c r="BF315" s="31">
        <f>IFERROR(VLOOKUP(BE315,'Начисление очков 2024'!$G$4:$H$69,2,FALSE),0)</f>
        <v>0</v>
      </c>
      <c r="BG315" s="6" t="s">
        <v>572</v>
      </c>
      <c r="BH315" s="28">
        <f>IFERROR(VLOOKUP(BG315,'Начисление очков 2024'!$Q$4:$R$69,2,FALSE),0)</f>
        <v>0</v>
      </c>
      <c r="BI315" s="32" t="s">
        <v>572</v>
      </c>
      <c r="BJ315" s="31">
        <f>IFERROR(VLOOKUP(BI315,'Начисление очков 2024'!$AA$4:$AB$69,2,FALSE),0)</f>
        <v>0</v>
      </c>
      <c r="BK315" s="6" t="s">
        <v>572</v>
      </c>
      <c r="BL315" s="28">
        <f>IFERROR(VLOOKUP(BK315,'Начисление очков 2023'!$V$4:$W$69,2,FALSE),0)</f>
        <v>0</v>
      </c>
      <c r="BM315" s="32" t="s">
        <v>572</v>
      </c>
      <c r="BN315" s="31">
        <f>ROUND(IFERROR(VLOOKUP(BM315,'Начисление очков 2023'!$L$4:$M$69,2,FALSE),0)/4,0)</f>
        <v>0</v>
      </c>
      <c r="BO315" s="6" t="s">
        <v>572</v>
      </c>
      <c r="BP315" s="28">
        <f>IFERROR(VLOOKUP(BO315,'Начисление очков 2023'!$AA$4:$AB$69,2,FALSE),0)</f>
        <v>0</v>
      </c>
      <c r="BQ315" s="32" t="s">
        <v>572</v>
      </c>
      <c r="BR315" s="31">
        <f>ROUND(IFERROR(VLOOKUP(BQ315,'Начисление очков 2023'!$L$4:$M$69,2,FALSE),0)/4,0)</f>
        <v>0</v>
      </c>
      <c r="BS315" s="6" t="s">
        <v>572</v>
      </c>
      <c r="BT315" s="28">
        <f>IFERROR(VLOOKUP(BS315,'Начисление очков 2023'!$AA$4:$AB$69,2,FALSE),0)</f>
        <v>0</v>
      </c>
      <c r="BU315" s="32" t="s">
        <v>572</v>
      </c>
      <c r="BV315" s="31">
        <f>IFERROR(VLOOKUP(BU315,'Начисление очков 2023'!$L$4:$M$69,2,FALSE),0)</f>
        <v>0</v>
      </c>
      <c r="BW315" s="6" t="s">
        <v>572</v>
      </c>
      <c r="BX315" s="28">
        <f>IFERROR(VLOOKUP(BW315,'Начисление очков 2023'!$AA$4:$AB$69,2,FALSE),0)</f>
        <v>0</v>
      </c>
      <c r="BY315" s="32" t="s">
        <v>572</v>
      </c>
      <c r="BZ315" s="31">
        <f>IFERROR(VLOOKUP(BY315,'Начисление очков 2023'!$AF$4:$AG$69,2,FALSE),0)</f>
        <v>0</v>
      </c>
      <c r="CA315" s="6" t="s">
        <v>572</v>
      </c>
      <c r="CB315" s="28">
        <f>IFERROR(VLOOKUP(CA315,'Начисление очков 2023'!$V$4:$W$69,2,FALSE),0)</f>
        <v>0</v>
      </c>
      <c r="CC315" s="32" t="s">
        <v>572</v>
      </c>
      <c r="CD315" s="31">
        <f>IFERROR(VLOOKUP(CC315,'Начисление очков 2023'!$AA$4:$AB$69,2,FALSE),0)</f>
        <v>0</v>
      </c>
      <c r="CE315" s="47"/>
      <c r="CF315" s="46"/>
      <c r="CG315" s="32" t="s">
        <v>572</v>
      </c>
      <c r="CH315" s="31">
        <f>IFERROR(VLOOKUP(CG315,'Начисление очков 2023'!$AA$4:$AB$69,2,FALSE),0)</f>
        <v>0</v>
      </c>
      <c r="CI315" s="6" t="s">
        <v>572</v>
      </c>
      <c r="CJ315" s="28">
        <f>IFERROR(VLOOKUP(CI315,'Начисление очков 2023_1'!$B$4:$C$117,2,FALSE),0)</f>
        <v>0</v>
      </c>
      <c r="CK315" s="32" t="s">
        <v>572</v>
      </c>
      <c r="CL315" s="31">
        <f>IFERROR(VLOOKUP(CK315,'Начисление очков 2023'!$V$4:$W$69,2,FALSE),0)</f>
        <v>0</v>
      </c>
      <c r="CM315" s="6" t="s">
        <v>572</v>
      </c>
      <c r="CN315" s="28">
        <f>IFERROR(VLOOKUP(CM315,'Начисление очков 2023'!$AF$4:$AG$69,2,FALSE),0)</f>
        <v>0</v>
      </c>
      <c r="CO315" s="32" t="s">
        <v>572</v>
      </c>
      <c r="CP315" s="31">
        <f>IFERROR(VLOOKUP(CO315,'Начисление очков 2023'!$G$4:$H$69,2,FALSE),0)</f>
        <v>0</v>
      </c>
      <c r="CQ315" s="6" t="s">
        <v>572</v>
      </c>
      <c r="CR315" s="28">
        <f>IFERROR(VLOOKUP(CQ315,'Начисление очков 2023'!$AA$4:$AB$69,2,FALSE),0)</f>
        <v>0</v>
      </c>
      <c r="CS315" s="32" t="s">
        <v>572</v>
      </c>
      <c r="CT315" s="31">
        <f>IFERROR(VLOOKUP(CS315,'Начисление очков 2023'!$Q$4:$R$69,2,FALSE),0)</f>
        <v>0</v>
      </c>
      <c r="CU315" s="6" t="s">
        <v>572</v>
      </c>
      <c r="CV315" s="28">
        <f>IFERROR(VLOOKUP(CU315,'Начисление очков 2023'!$AF$4:$AG$69,2,FALSE),0)</f>
        <v>0</v>
      </c>
      <c r="CW315" s="32" t="s">
        <v>572</v>
      </c>
      <c r="CX315" s="31">
        <f>IFERROR(VLOOKUP(CW315,'Начисление очков 2023'!$AA$4:$AB$69,2,FALSE),0)</f>
        <v>0</v>
      </c>
      <c r="CY315" s="6" t="s">
        <v>572</v>
      </c>
      <c r="CZ315" s="28">
        <f>IFERROR(VLOOKUP(CY315,'Начисление очков 2023'!$AA$4:$AB$69,2,FALSE),0)</f>
        <v>0</v>
      </c>
      <c r="DA315" s="32" t="s">
        <v>572</v>
      </c>
      <c r="DB315" s="31">
        <f>IFERROR(VLOOKUP(DA315,'Начисление очков 2023'!$L$4:$M$69,2,FALSE),0)</f>
        <v>0</v>
      </c>
      <c r="DC315" s="6" t="s">
        <v>572</v>
      </c>
      <c r="DD315" s="28">
        <f>IFERROR(VLOOKUP(DC315,'Начисление очков 2023'!$L$4:$M$69,2,FALSE),0)</f>
        <v>0</v>
      </c>
      <c r="DE315" s="32" t="s">
        <v>572</v>
      </c>
      <c r="DF315" s="31">
        <f>IFERROR(VLOOKUP(DE315,'Начисление очков 2023'!$G$4:$H$69,2,FALSE),0)</f>
        <v>0</v>
      </c>
      <c r="DG315" s="6" t="s">
        <v>572</v>
      </c>
      <c r="DH315" s="28">
        <f>IFERROR(VLOOKUP(DG315,'Начисление очков 2023'!$AA$4:$AB$69,2,FALSE),0)</f>
        <v>0</v>
      </c>
      <c r="DI315" s="32" t="s">
        <v>572</v>
      </c>
      <c r="DJ315" s="31">
        <f>IFERROR(VLOOKUP(DI315,'Начисление очков 2023'!$AF$4:$AG$69,2,FALSE),0)</f>
        <v>0</v>
      </c>
      <c r="DK315" s="6">
        <v>32</v>
      </c>
      <c r="DL315" s="28">
        <f>IFERROR(VLOOKUP(DK315,'Начисление очков 2023'!$V$4:$W$69,2,FALSE),0)</f>
        <v>5</v>
      </c>
      <c r="DM315" s="32" t="s">
        <v>572</v>
      </c>
      <c r="DN315" s="31">
        <f>IFERROR(VLOOKUP(DM315,'Начисление очков 2023'!$Q$4:$R$69,2,FALSE),0)</f>
        <v>0</v>
      </c>
      <c r="DO315" s="6" t="s">
        <v>572</v>
      </c>
      <c r="DP315" s="28">
        <f>IFERROR(VLOOKUP(DO315,'Начисление очков 2023'!$AA$4:$AB$69,2,FALSE),0)</f>
        <v>0</v>
      </c>
      <c r="DQ315" s="32">
        <v>32</v>
      </c>
      <c r="DR315" s="31">
        <f>IFERROR(VLOOKUP(DQ315,'Начисление очков 2023'!$AA$4:$AB$69,2,FALSE),0)</f>
        <v>2</v>
      </c>
      <c r="DS315" s="6"/>
      <c r="DT315" s="28">
        <f>IFERROR(VLOOKUP(DS315,'Начисление очков 2023'!$AA$4:$AB$69,2,FALSE),0)</f>
        <v>0</v>
      </c>
      <c r="DU315" s="32" t="s">
        <v>572</v>
      </c>
      <c r="DV315" s="31">
        <f>IFERROR(VLOOKUP(DU315,'Начисление очков 2023'!$AF$4:$AG$69,2,FALSE),0)</f>
        <v>0</v>
      </c>
      <c r="DW315" s="6" t="s">
        <v>572</v>
      </c>
      <c r="DX315" s="28">
        <f>IFERROR(VLOOKUP(DW315,'Начисление очков 2023'!$AA$4:$AB$69,2,FALSE),0)</f>
        <v>0</v>
      </c>
      <c r="DY315" s="32" t="s">
        <v>572</v>
      </c>
      <c r="DZ315" s="31">
        <f>IFERROR(VLOOKUP(DY315,'Начисление очков 2023'!$B$4:$C$69,2,FALSE),0)</f>
        <v>0</v>
      </c>
      <c r="EA315" s="6" t="s">
        <v>572</v>
      </c>
      <c r="EB315" s="28">
        <f>IFERROR(VLOOKUP(EA315,'Начисление очков 2023'!$AA$4:$AB$69,2,FALSE),0)</f>
        <v>0</v>
      </c>
      <c r="EC315" s="32" t="s">
        <v>572</v>
      </c>
      <c r="ED315" s="31">
        <f>IFERROR(VLOOKUP(EC315,'Начисление очков 2023'!$V$4:$W$69,2,FALSE),0)</f>
        <v>0</v>
      </c>
      <c r="EE315" s="6" t="s">
        <v>572</v>
      </c>
      <c r="EF315" s="28">
        <f>IFERROR(VLOOKUP(EE315,'Начисление очков 2023'!$AA$4:$AB$69,2,FALSE),0)</f>
        <v>0</v>
      </c>
      <c r="EG315" s="32" t="s">
        <v>572</v>
      </c>
      <c r="EH315" s="31">
        <f>IFERROR(VLOOKUP(EG315,'Начисление очков 2023'!$AA$4:$AB$69,2,FALSE),0)</f>
        <v>0</v>
      </c>
      <c r="EI315" s="6" t="s">
        <v>572</v>
      </c>
      <c r="EJ315" s="28">
        <f>IFERROR(VLOOKUP(EI315,'Начисление очков 2023'!$G$4:$H$69,2,FALSE),0)</f>
        <v>0</v>
      </c>
      <c r="EK315" s="32" t="s">
        <v>572</v>
      </c>
      <c r="EL315" s="31">
        <f>IFERROR(VLOOKUP(EK315,'Начисление очков 2023'!$V$4:$W$69,2,FALSE),0)</f>
        <v>0</v>
      </c>
      <c r="EM315" s="6" t="s">
        <v>572</v>
      </c>
      <c r="EN315" s="28">
        <f>IFERROR(VLOOKUP(EM315,'Начисление очков 2023'!$B$4:$C$101,2,FALSE),0)</f>
        <v>0</v>
      </c>
      <c r="EO315" s="32" t="s">
        <v>572</v>
      </c>
      <c r="EP315" s="31">
        <f>IFERROR(VLOOKUP(EO315,'Начисление очков 2023'!$AA$4:$AB$69,2,FALSE),0)</f>
        <v>0</v>
      </c>
      <c r="EQ315" s="6" t="s">
        <v>572</v>
      </c>
      <c r="ER315" s="28">
        <f>IFERROR(VLOOKUP(EQ315,'Начисление очков 2023'!$AF$4:$AG$69,2,FALSE),0)</f>
        <v>0</v>
      </c>
      <c r="ES315" s="32" t="s">
        <v>572</v>
      </c>
      <c r="ET315" s="31">
        <f>IFERROR(VLOOKUP(ES315,'Начисление очков 2023'!$B$4:$C$101,2,FALSE),0)</f>
        <v>0</v>
      </c>
      <c r="EU315" s="6" t="s">
        <v>572</v>
      </c>
      <c r="EV315" s="28">
        <f>IFERROR(VLOOKUP(EU315,'Начисление очков 2023'!$G$4:$H$69,2,FALSE),0)</f>
        <v>0</v>
      </c>
      <c r="EW315" s="32" t="s">
        <v>572</v>
      </c>
      <c r="EX315" s="31">
        <f>IFERROR(VLOOKUP(EW315,'Начисление очков 2023'!$AA$4:$AB$69,2,FALSE),0)</f>
        <v>0</v>
      </c>
      <c r="EY315" s="6"/>
      <c r="EZ315" s="28">
        <f>IFERROR(VLOOKUP(EY315,'Начисление очков 2023'!$AA$4:$AB$69,2,FALSE),0)</f>
        <v>0</v>
      </c>
      <c r="FA315" s="32" t="s">
        <v>572</v>
      </c>
      <c r="FB315" s="31">
        <f>IFERROR(VLOOKUP(FA315,'Начисление очков 2023'!$L$4:$M$69,2,FALSE),0)</f>
        <v>0</v>
      </c>
      <c r="FC315" s="6" t="s">
        <v>572</v>
      </c>
      <c r="FD315" s="28">
        <f>IFERROR(VLOOKUP(FC315,'Начисление очков 2023'!$AF$4:$AG$69,2,FALSE),0)</f>
        <v>0</v>
      </c>
      <c r="FE315" s="32" t="s">
        <v>572</v>
      </c>
      <c r="FF315" s="31">
        <f>IFERROR(VLOOKUP(FE315,'Начисление очков 2023'!$AA$4:$AB$69,2,FALSE),0)</f>
        <v>0</v>
      </c>
      <c r="FG315" s="6" t="s">
        <v>572</v>
      </c>
      <c r="FH315" s="28">
        <f>IFERROR(VLOOKUP(FG315,'Начисление очков 2023'!$G$4:$H$69,2,FALSE),0)</f>
        <v>0</v>
      </c>
      <c r="FI315" s="32" t="s">
        <v>572</v>
      </c>
      <c r="FJ315" s="31">
        <f>IFERROR(VLOOKUP(FI315,'Начисление очков 2023'!$AA$4:$AB$69,2,FALSE),0)</f>
        <v>0</v>
      </c>
      <c r="FK315" s="6" t="s">
        <v>572</v>
      </c>
      <c r="FL315" s="28">
        <f>IFERROR(VLOOKUP(FK315,'Начисление очков 2023'!$AA$4:$AB$69,2,FALSE),0)</f>
        <v>0</v>
      </c>
      <c r="FM315" s="32" t="s">
        <v>572</v>
      </c>
      <c r="FN315" s="31">
        <f>IFERROR(VLOOKUP(FM315,'Начисление очков 2023'!$AA$4:$AB$69,2,FALSE),0)</f>
        <v>0</v>
      </c>
      <c r="FO315" s="6" t="s">
        <v>572</v>
      </c>
      <c r="FP315" s="28">
        <f>IFERROR(VLOOKUP(FO315,'Начисление очков 2023'!$AF$4:$AG$69,2,FALSE),0)</f>
        <v>0</v>
      </c>
      <c r="FQ315" s="109">
        <v>305</v>
      </c>
      <c r="FR315" s="110" t="s">
        <v>563</v>
      </c>
      <c r="FS315" s="110"/>
      <c r="FT315" s="109">
        <v>3</v>
      </c>
      <c r="FU315" s="111"/>
      <c r="FV315" s="108">
        <v>7</v>
      </c>
      <c r="FW315" s="106">
        <v>0</v>
      </c>
      <c r="FX315" s="107" t="s">
        <v>563</v>
      </c>
      <c r="FY315" s="108">
        <v>7</v>
      </c>
      <c r="FZ315" s="127" t="s">
        <v>572</v>
      </c>
      <c r="GA315" s="121">
        <f>IFERROR(VLOOKUP(FZ315,'Начисление очков 2023'!$AA$4:$AB$69,2,FALSE),0)</f>
        <v>0</v>
      </c>
    </row>
    <row r="316" spans="1:183" ht="16.149999999999999" customHeight="1" x14ac:dyDescent="0.25">
      <c r="A316" s="1"/>
      <c r="B316" s="6" t="str">
        <f>IFERROR(INDEX('Ласт турнир'!$A$1:$A$96,MATCH($D316,'Ласт турнир'!$B$1:$B$96,0)),"")</f>
        <v/>
      </c>
      <c r="C316" s="1"/>
      <c r="D316" s="39" t="s">
        <v>749</v>
      </c>
      <c r="E316" s="40">
        <f>E315+1</f>
        <v>307</v>
      </c>
      <c r="F316" s="59">
        <f>IF(FQ316=0," ",IF(FQ316-E316=0," ",FQ316-E316))</f>
        <v>-1</v>
      </c>
      <c r="G316" s="44"/>
      <c r="H316" s="54">
        <v>3</v>
      </c>
      <c r="I316" s="134"/>
      <c r="J316" s="139">
        <f>AB316+AP316+BB316+BN316+BR316+SUMPRODUCT(LARGE((T316,V316,X316,Z316,AD316,AF316,AH316,AJ316,AL316,AN316,AR316,AT316,AV316,AX316,AZ316,BD316,BF316,BH316,BJ316,BL316,BP316,BT316,BV316,BX316,BZ316,CB316,CD316,CF316,CH316,CJ316,CL316,CN316,CP316,CR316,CT316,CV316,CX316,CZ316,DB316,DD316,DF316,DH316,DJ316,DL316,DN316,DP316,DR316,DT316,DV316,DX316,DZ316,EB316,ED316,EF316,EH316,EJ316,EL316,EN316,EP316,ER316,ET316,EV316,EX316,EZ316,FB316,FD316,FF316,FH316,FJ316,FL316,FN316,FP316),{1,2,3,4,5,6,7,8}))</f>
        <v>7</v>
      </c>
      <c r="K316" s="135">
        <f>J316-FV316</f>
        <v>0</v>
      </c>
      <c r="L316" s="140" t="str">
        <f>IF(SUMIF(S316:FP316,"&lt;0")&lt;&gt;0,SUMIF(S316:FP316,"&lt;0")*(-1)," ")</f>
        <v xml:space="preserve"> </v>
      </c>
      <c r="M316" s="141">
        <f>T316+V316+X316+Z316+AB316+AD316+AF316+AH316+AJ316+AL316+AN316+AP316+AR316+AT316+AV316+AX316+AZ316+BB316+BD316+BF316+BH316+BJ316+BL316+BN316+BP316+BR316+BT316+BV316+BX316+BZ316+CB316+CD316+CF316+CH316+CJ316+CL316+CN316+CP316+CR316+CT316+CV316+CX316+CZ316+DB316+DD316+DF316+DH316+DJ316+DL316+DN316+DP316+DR316+DT316+DV316+DX316+DZ316+EB316+ED316+EF316+EH316+EJ316+EL316+EN316+EP316+ER316+ET316+EV316+EX316+EZ316+FB316+FD316+FF316+FH316+FJ316+FL316+FN316+FP316</f>
        <v>7</v>
      </c>
      <c r="N316" s="135">
        <f>M316-FY316</f>
        <v>0</v>
      </c>
      <c r="O316" s="136">
        <f>ROUNDUP(COUNTIF(S316:FP316,"&gt; 0")/2,0)</f>
        <v>2</v>
      </c>
      <c r="P316" s="142">
        <f>IF(O316=0,"-",IF(O316-R316&gt;8,J316/(8+R316),J316/O316))</f>
        <v>3.5</v>
      </c>
      <c r="Q316" s="145">
        <f>IF(OR(M316=0,O316=0),"-",M316/O316)</f>
        <v>3.5</v>
      </c>
      <c r="R316" s="150">
        <f>+IF(AA316="",0,1)+IF(AO316="",0,1)++IF(BA316="",0,1)+IF(BM316="",0,1)+IF(BQ316="",0,1)</f>
        <v>0</v>
      </c>
      <c r="S316" s="6" t="s">
        <v>572</v>
      </c>
      <c r="T316" s="28">
        <f>IFERROR(VLOOKUP(S316,'Начисление очков 2024'!$AA$4:$AB$69,2,FALSE),0)</f>
        <v>0</v>
      </c>
      <c r="U316" s="32" t="s">
        <v>572</v>
      </c>
      <c r="V316" s="31">
        <f>IFERROR(VLOOKUP(U316,'Начисление очков 2024'!$AA$4:$AB$69,2,FALSE),0)</f>
        <v>0</v>
      </c>
      <c r="W316" s="6" t="s">
        <v>572</v>
      </c>
      <c r="X316" s="28">
        <f>IFERROR(VLOOKUP(W316,'Начисление очков 2024'!$L$4:$M$69,2,FALSE),0)</f>
        <v>0</v>
      </c>
      <c r="Y316" s="32" t="s">
        <v>572</v>
      </c>
      <c r="Z316" s="31">
        <f>IFERROR(VLOOKUP(Y316,'Начисление очков 2024'!$AA$4:$AB$69,2,FALSE),0)</f>
        <v>0</v>
      </c>
      <c r="AA316" s="6" t="s">
        <v>572</v>
      </c>
      <c r="AB316" s="28">
        <f>ROUND(IFERROR(VLOOKUP(AA316,'Начисление очков 2024'!$L$4:$M$69,2,FALSE),0)/4,0)</f>
        <v>0</v>
      </c>
      <c r="AC316" s="32" t="s">
        <v>572</v>
      </c>
      <c r="AD316" s="31">
        <f>IFERROR(VLOOKUP(AC316,'Начисление очков 2024'!$AA$4:$AB$69,2,FALSE),0)</f>
        <v>0</v>
      </c>
      <c r="AE316" s="6" t="s">
        <v>572</v>
      </c>
      <c r="AF316" s="28">
        <f>IFERROR(VLOOKUP(AE316,'Начисление очков 2024'!$AA$4:$AB$69,2,FALSE),0)</f>
        <v>0</v>
      </c>
      <c r="AG316" s="32" t="s">
        <v>572</v>
      </c>
      <c r="AH316" s="31">
        <f>IFERROR(VLOOKUP(AG316,'Начисление очков 2024'!$Q$4:$R$69,2,FALSE),0)</f>
        <v>0</v>
      </c>
      <c r="AI316" s="6" t="s">
        <v>572</v>
      </c>
      <c r="AJ316" s="28">
        <f>IFERROR(VLOOKUP(AI316,'Начисление очков 2024'!$AA$4:$AB$69,2,FALSE),0)</f>
        <v>0</v>
      </c>
      <c r="AK316" s="32" t="s">
        <v>572</v>
      </c>
      <c r="AL316" s="31">
        <f>IFERROR(VLOOKUP(AK316,'Начисление очков 2024'!$AA$4:$AB$69,2,FALSE),0)</f>
        <v>0</v>
      </c>
      <c r="AM316" s="6" t="s">
        <v>572</v>
      </c>
      <c r="AN316" s="28">
        <f>IFERROR(VLOOKUP(AM316,'Начисление очков 2023'!$AF$4:$AG$69,2,FALSE),0)</f>
        <v>0</v>
      </c>
      <c r="AO316" s="32" t="s">
        <v>572</v>
      </c>
      <c r="AP316" s="31">
        <f>ROUND(IFERROR(VLOOKUP(AO316,'Начисление очков 2024'!$G$4:$H$69,2,FALSE),0)/4,0)</f>
        <v>0</v>
      </c>
      <c r="AQ316" s="6" t="s">
        <v>572</v>
      </c>
      <c r="AR316" s="28">
        <f>IFERROR(VLOOKUP(AQ316,'Начисление очков 2024'!$AA$4:$AB$69,2,FALSE),0)</f>
        <v>0</v>
      </c>
      <c r="AS316" s="32" t="s">
        <v>572</v>
      </c>
      <c r="AT316" s="31">
        <f>IFERROR(VLOOKUP(AS316,'Начисление очков 2024'!$G$4:$H$69,2,FALSE),0)</f>
        <v>0</v>
      </c>
      <c r="AU316" s="6" t="s">
        <v>572</v>
      </c>
      <c r="AV316" s="28">
        <f>IFERROR(VLOOKUP(AU316,'Начисление очков 2023'!$V$4:$W$69,2,FALSE),0)</f>
        <v>0</v>
      </c>
      <c r="AW316" s="32" t="s">
        <v>572</v>
      </c>
      <c r="AX316" s="31">
        <f>IFERROR(VLOOKUP(AW316,'Начисление очков 2024'!$Q$4:$R$69,2,FALSE),0)</f>
        <v>0</v>
      </c>
      <c r="AY316" s="6" t="s">
        <v>572</v>
      </c>
      <c r="AZ316" s="28">
        <f>IFERROR(VLOOKUP(AY316,'Начисление очков 2024'!$AA$4:$AB$69,2,FALSE),0)</f>
        <v>0</v>
      </c>
      <c r="BA316" s="32" t="s">
        <v>572</v>
      </c>
      <c r="BB316" s="31">
        <f>ROUND(IFERROR(VLOOKUP(BA316,'Начисление очков 2024'!$G$4:$H$69,2,FALSE),0)/4,0)</f>
        <v>0</v>
      </c>
      <c r="BC316" s="6" t="s">
        <v>572</v>
      </c>
      <c r="BD316" s="28">
        <f>IFERROR(VLOOKUP(BC316,'Начисление очков 2023'!$AA$4:$AB$69,2,FALSE),0)</f>
        <v>0</v>
      </c>
      <c r="BE316" s="32" t="s">
        <v>572</v>
      </c>
      <c r="BF316" s="31">
        <f>IFERROR(VLOOKUP(BE316,'Начисление очков 2024'!$G$4:$H$69,2,FALSE),0)</f>
        <v>0</v>
      </c>
      <c r="BG316" s="6" t="s">
        <v>572</v>
      </c>
      <c r="BH316" s="28">
        <f>IFERROR(VLOOKUP(BG316,'Начисление очков 2024'!$Q$4:$R$69,2,FALSE),0)</f>
        <v>0</v>
      </c>
      <c r="BI316" s="32" t="s">
        <v>572</v>
      </c>
      <c r="BJ316" s="31">
        <f>IFERROR(VLOOKUP(BI316,'Начисление очков 2024'!$AA$4:$AB$69,2,FALSE),0)</f>
        <v>0</v>
      </c>
      <c r="BK316" s="6" t="s">
        <v>572</v>
      </c>
      <c r="BL316" s="28">
        <f>IFERROR(VLOOKUP(BK316,'Начисление очков 2023'!$V$4:$W$69,2,FALSE),0)</f>
        <v>0</v>
      </c>
      <c r="BM316" s="32" t="s">
        <v>572</v>
      </c>
      <c r="BN316" s="31">
        <f>ROUND(IFERROR(VLOOKUP(BM316,'Начисление очков 2023'!$L$4:$M$69,2,FALSE),0)/4,0)</f>
        <v>0</v>
      </c>
      <c r="BO316" s="6">
        <v>20</v>
      </c>
      <c r="BP316" s="28">
        <f>IFERROR(VLOOKUP(BO316,'Начисление очков 2023'!$AA$4:$AB$69,2,FALSE),0)</f>
        <v>4</v>
      </c>
      <c r="BQ316" s="32" t="s">
        <v>572</v>
      </c>
      <c r="BR316" s="31">
        <f>ROUND(IFERROR(VLOOKUP(BQ316,'Начисление очков 2023'!$L$4:$M$69,2,FALSE),0)/4,0)</f>
        <v>0</v>
      </c>
      <c r="BS316" s="6" t="s">
        <v>572</v>
      </c>
      <c r="BT316" s="28">
        <f>IFERROR(VLOOKUP(BS316,'Начисление очков 2023'!$AA$4:$AB$69,2,FALSE),0)</f>
        <v>0</v>
      </c>
      <c r="BU316" s="32" t="s">
        <v>572</v>
      </c>
      <c r="BV316" s="31">
        <f>IFERROR(VLOOKUP(BU316,'Начисление очков 2023'!$L$4:$M$69,2,FALSE),0)</f>
        <v>0</v>
      </c>
      <c r="BW316" s="6" t="s">
        <v>572</v>
      </c>
      <c r="BX316" s="28">
        <f>IFERROR(VLOOKUP(BW316,'Начисление очков 2023'!$AA$4:$AB$69,2,FALSE),0)</f>
        <v>0</v>
      </c>
      <c r="BY316" s="32">
        <v>18</v>
      </c>
      <c r="BZ316" s="31">
        <f>IFERROR(VLOOKUP(BY316,'Начисление очков 2023'!$AF$4:$AG$69,2,FALSE),0)</f>
        <v>3</v>
      </c>
      <c r="CA316" s="6" t="s">
        <v>572</v>
      </c>
      <c r="CB316" s="28">
        <f>IFERROR(VLOOKUP(CA316,'Начисление очков 2023'!$V$4:$W$69,2,FALSE),0)</f>
        <v>0</v>
      </c>
      <c r="CC316" s="32" t="s">
        <v>572</v>
      </c>
      <c r="CD316" s="31">
        <f>IFERROR(VLOOKUP(CC316,'Начисление очков 2023'!$AA$4:$AB$69,2,FALSE),0)</f>
        <v>0</v>
      </c>
      <c r="CE316" s="47"/>
      <c r="CF316" s="46"/>
      <c r="CG316" s="32" t="s">
        <v>572</v>
      </c>
      <c r="CH316" s="31">
        <f>IFERROR(VLOOKUP(CG316,'Начисление очков 2023'!$AA$4:$AB$69,2,FALSE),0)</f>
        <v>0</v>
      </c>
      <c r="CI316" s="6" t="s">
        <v>572</v>
      </c>
      <c r="CJ316" s="28">
        <f>IFERROR(VLOOKUP(CI316,'Начисление очков 2023_1'!$B$4:$C$117,2,FALSE),0)</f>
        <v>0</v>
      </c>
      <c r="CK316" s="32" t="s">
        <v>572</v>
      </c>
      <c r="CL316" s="31">
        <f>IFERROR(VLOOKUP(CK316,'Начисление очков 2023'!$V$4:$W$69,2,FALSE),0)</f>
        <v>0</v>
      </c>
      <c r="CM316" s="6" t="s">
        <v>572</v>
      </c>
      <c r="CN316" s="28">
        <f>IFERROR(VLOOKUP(CM316,'Начисление очков 2023'!$AF$4:$AG$69,2,FALSE),0)</f>
        <v>0</v>
      </c>
      <c r="CO316" s="32" t="s">
        <v>572</v>
      </c>
      <c r="CP316" s="31">
        <f>IFERROR(VLOOKUP(CO316,'Начисление очков 2023'!$G$4:$H$69,2,FALSE),0)</f>
        <v>0</v>
      </c>
      <c r="CQ316" s="6" t="s">
        <v>572</v>
      </c>
      <c r="CR316" s="28">
        <f>IFERROR(VLOOKUP(CQ316,'Начисление очков 2023'!$AA$4:$AB$69,2,FALSE),0)</f>
        <v>0</v>
      </c>
      <c r="CS316" s="32" t="s">
        <v>572</v>
      </c>
      <c r="CT316" s="31">
        <f>IFERROR(VLOOKUP(CS316,'Начисление очков 2023'!$Q$4:$R$69,2,FALSE),0)</f>
        <v>0</v>
      </c>
      <c r="CU316" s="6" t="s">
        <v>572</v>
      </c>
      <c r="CV316" s="28">
        <f>IFERROR(VLOOKUP(CU316,'Начисление очков 2023'!$AF$4:$AG$69,2,FALSE),0)</f>
        <v>0</v>
      </c>
      <c r="CW316" s="32" t="s">
        <v>572</v>
      </c>
      <c r="CX316" s="31">
        <f>IFERROR(VLOOKUP(CW316,'Начисление очков 2023'!$AA$4:$AB$69,2,FALSE),0)</f>
        <v>0</v>
      </c>
      <c r="CY316" s="6" t="s">
        <v>572</v>
      </c>
      <c r="CZ316" s="28">
        <f>IFERROR(VLOOKUP(CY316,'Начисление очков 2023'!$AA$4:$AB$69,2,FALSE),0)</f>
        <v>0</v>
      </c>
      <c r="DA316" s="32" t="s">
        <v>572</v>
      </c>
      <c r="DB316" s="31">
        <f>IFERROR(VLOOKUP(DA316,'Начисление очков 2023'!$L$4:$M$69,2,FALSE),0)</f>
        <v>0</v>
      </c>
      <c r="DC316" s="6" t="s">
        <v>572</v>
      </c>
      <c r="DD316" s="28">
        <f>IFERROR(VLOOKUP(DC316,'Начисление очков 2023'!$L$4:$M$69,2,FALSE),0)</f>
        <v>0</v>
      </c>
      <c r="DE316" s="32" t="s">
        <v>572</v>
      </c>
      <c r="DF316" s="31">
        <f>IFERROR(VLOOKUP(DE316,'Начисление очков 2023'!$G$4:$H$69,2,FALSE),0)</f>
        <v>0</v>
      </c>
      <c r="DG316" s="6" t="s">
        <v>572</v>
      </c>
      <c r="DH316" s="28">
        <f>IFERROR(VLOOKUP(DG316,'Начисление очков 2023'!$AA$4:$AB$69,2,FALSE),0)</f>
        <v>0</v>
      </c>
      <c r="DI316" s="32" t="s">
        <v>572</v>
      </c>
      <c r="DJ316" s="31">
        <f>IFERROR(VLOOKUP(DI316,'Начисление очков 2023'!$AF$4:$AG$69,2,FALSE),0)</f>
        <v>0</v>
      </c>
      <c r="DK316" s="6" t="s">
        <v>572</v>
      </c>
      <c r="DL316" s="28">
        <f>IFERROR(VLOOKUP(DK316,'Начисление очков 2023'!$V$4:$W$69,2,FALSE),0)</f>
        <v>0</v>
      </c>
      <c r="DM316" s="32" t="s">
        <v>572</v>
      </c>
      <c r="DN316" s="31">
        <f>IFERROR(VLOOKUP(DM316,'Начисление очков 2023'!$Q$4:$R$69,2,FALSE),0)</f>
        <v>0</v>
      </c>
      <c r="DO316" s="6" t="s">
        <v>572</v>
      </c>
      <c r="DP316" s="28">
        <f>IFERROR(VLOOKUP(DO316,'Начисление очков 2023'!$AA$4:$AB$69,2,FALSE),0)</f>
        <v>0</v>
      </c>
      <c r="DQ316" s="32" t="s">
        <v>572</v>
      </c>
      <c r="DR316" s="31">
        <f>IFERROR(VLOOKUP(DQ316,'Начисление очков 2023'!$AA$4:$AB$69,2,FALSE),0)</f>
        <v>0</v>
      </c>
      <c r="DS316" s="6"/>
      <c r="DT316" s="28">
        <f>IFERROR(VLOOKUP(DS316,'Начисление очков 2023'!$AA$4:$AB$69,2,FALSE),0)</f>
        <v>0</v>
      </c>
      <c r="DU316" s="32" t="s">
        <v>572</v>
      </c>
      <c r="DV316" s="31">
        <f>IFERROR(VLOOKUP(DU316,'Начисление очков 2023'!$AF$4:$AG$69,2,FALSE),0)</f>
        <v>0</v>
      </c>
      <c r="DW316" s="6"/>
      <c r="DX316" s="28">
        <f>IFERROR(VLOOKUP(DW316,'Начисление очков 2023'!$AA$4:$AB$69,2,FALSE),0)</f>
        <v>0</v>
      </c>
      <c r="DY316" s="32"/>
      <c r="DZ316" s="31">
        <f>IFERROR(VLOOKUP(DY316,'Начисление очков 2023'!$B$4:$C$69,2,FALSE),0)</f>
        <v>0</v>
      </c>
      <c r="EA316" s="6"/>
      <c r="EB316" s="28">
        <f>IFERROR(VLOOKUP(EA316,'Начисление очков 2023'!$AA$4:$AB$69,2,FALSE),0)</f>
        <v>0</v>
      </c>
      <c r="EC316" s="32"/>
      <c r="ED316" s="31">
        <f>IFERROR(VLOOKUP(EC316,'Начисление очков 2023'!$V$4:$W$69,2,FALSE),0)</f>
        <v>0</v>
      </c>
      <c r="EE316" s="6"/>
      <c r="EF316" s="28">
        <f>IFERROR(VLOOKUP(EE316,'Начисление очков 2023'!$AA$4:$AB$69,2,FALSE),0)</f>
        <v>0</v>
      </c>
      <c r="EG316" s="32"/>
      <c r="EH316" s="31">
        <f>IFERROR(VLOOKUP(EG316,'Начисление очков 2023'!$AA$4:$AB$69,2,FALSE),0)</f>
        <v>0</v>
      </c>
      <c r="EI316" s="6"/>
      <c r="EJ316" s="28">
        <f>IFERROR(VLOOKUP(EI316,'Начисление очков 2023'!$G$4:$H$69,2,FALSE),0)</f>
        <v>0</v>
      </c>
      <c r="EK316" s="32"/>
      <c r="EL316" s="31">
        <f>IFERROR(VLOOKUP(EK316,'Начисление очков 2023'!$V$4:$W$69,2,FALSE),0)</f>
        <v>0</v>
      </c>
      <c r="EM316" s="6"/>
      <c r="EN316" s="28">
        <f>IFERROR(VLOOKUP(EM316,'Начисление очков 2023'!$B$4:$C$101,2,FALSE),0)</f>
        <v>0</v>
      </c>
      <c r="EO316" s="32"/>
      <c r="EP316" s="31">
        <f>IFERROR(VLOOKUP(EO316,'Начисление очков 2023'!$AA$4:$AB$69,2,FALSE),0)</f>
        <v>0</v>
      </c>
      <c r="EQ316" s="6"/>
      <c r="ER316" s="28">
        <f>IFERROR(VLOOKUP(EQ316,'Начисление очков 2023'!$AF$4:$AG$69,2,FALSE),0)</f>
        <v>0</v>
      </c>
      <c r="ES316" s="32"/>
      <c r="ET316" s="31">
        <f>IFERROR(VLOOKUP(ES316,'Начисление очков 2023'!$B$4:$C$101,2,FALSE),0)</f>
        <v>0</v>
      </c>
      <c r="EU316" s="6"/>
      <c r="EV316" s="28">
        <f>IFERROR(VLOOKUP(EU316,'Начисление очков 2023'!$G$4:$H$69,2,FALSE),0)</f>
        <v>0</v>
      </c>
      <c r="EW316" s="32"/>
      <c r="EX316" s="31">
        <f>IFERROR(VLOOKUP(EW316,'Начисление очков 2023'!$AF$4:$AG$69,2,FALSE),0)</f>
        <v>0</v>
      </c>
      <c r="EY316" s="6"/>
      <c r="EZ316" s="28">
        <f>IFERROR(VLOOKUP(EY316,'Начисление очков 2023'!$AA$4:$AB$69,2,FALSE),0)</f>
        <v>0</v>
      </c>
      <c r="FA316" s="32"/>
      <c r="FB316" s="31">
        <f>IFERROR(VLOOKUP(FA316,'Начисление очков 2023'!$L$4:$M$69,2,FALSE),0)</f>
        <v>0</v>
      </c>
      <c r="FC316" s="6"/>
      <c r="FD316" s="28">
        <f>IFERROR(VLOOKUP(FC316,'Начисление очков 2023'!$AF$4:$AG$69,2,FALSE),0)</f>
        <v>0</v>
      </c>
      <c r="FE316" s="32"/>
      <c r="FF316" s="31">
        <f>IFERROR(VLOOKUP(FE316,'Начисление очков 2023'!$AA$4:$AB$69,2,FALSE),0)</f>
        <v>0</v>
      </c>
      <c r="FG316" s="6"/>
      <c r="FH316" s="28">
        <f>IFERROR(VLOOKUP(FG316,'Начисление очков 2023'!$G$4:$H$69,2,FALSE),0)</f>
        <v>0</v>
      </c>
      <c r="FI316" s="32"/>
      <c r="FJ316" s="31">
        <f>IFERROR(VLOOKUP(FI316,'Начисление очков 2023'!$AA$4:$AB$69,2,FALSE),0)</f>
        <v>0</v>
      </c>
      <c r="FK316" s="6"/>
      <c r="FL316" s="28">
        <f>IFERROR(VLOOKUP(FK316,'Начисление очков 2023'!$AA$4:$AB$69,2,FALSE),0)</f>
        <v>0</v>
      </c>
      <c r="FM316" s="32"/>
      <c r="FN316" s="31">
        <f>IFERROR(VLOOKUP(FM316,'Начисление очков 2023'!$AA$4:$AB$69,2,FALSE),0)</f>
        <v>0</v>
      </c>
      <c r="FO316" s="6"/>
      <c r="FP316" s="28">
        <f>IFERROR(VLOOKUP(FO316,'Начисление очков 2023'!$AF$4:$AG$69,2,FALSE),0)</f>
        <v>0</v>
      </c>
      <c r="FQ316" s="109">
        <v>306</v>
      </c>
      <c r="FR316" s="110" t="s">
        <v>563</v>
      </c>
      <c r="FS316" s="110"/>
      <c r="FT316" s="109">
        <v>3</v>
      </c>
      <c r="FU316" s="111"/>
      <c r="FV316" s="108">
        <v>7</v>
      </c>
      <c r="FW316" s="106">
        <v>0</v>
      </c>
      <c r="FX316" s="107" t="s">
        <v>563</v>
      </c>
      <c r="FY316" s="108">
        <v>7</v>
      </c>
      <c r="FZ316" s="127"/>
      <c r="GA316" s="121">
        <f>IFERROR(VLOOKUP(FZ316,'Начисление очков 2023'!$AA$4:$AB$69,2,FALSE),0)</f>
        <v>0</v>
      </c>
    </row>
    <row r="317" spans="1:183" ht="16.149999999999999" customHeight="1" x14ac:dyDescent="0.25">
      <c r="A317" s="1"/>
      <c r="B317" s="6" t="str">
        <f>IFERROR(INDEX('Ласт турнир'!$A$1:$A$96,MATCH($D317,'Ласт турнир'!$B$1:$B$96,0)),"")</f>
        <v/>
      </c>
      <c r="C317" s="1"/>
      <c r="D317" s="39" t="s">
        <v>757</v>
      </c>
      <c r="E317" s="40">
        <f>E316+1</f>
        <v>308</v>
      </c>
      <c r="F317" s="59">
        <f>IF(FQ317=0," ",IF(FQ317-E317=0," ",FQ317-E317))</f>
        <v>-1</v>
      </c>
      <c r="G317" s="44"/>
      <c r="H317" s="54">
        <v>3</v>
      </c>
      <c r="I317" s="134"/>
      <c r="J317" s="139">
        <f>AB317+AP317+BB317+BN317+BR317+SUMPRODUCT(LARGE((T317,V317,X317,Z317,AD317,AF317,AH317,AJ317,AL317,AN317,AR317,AT317,AV317,AX317,AZ317,BD317,BF317,BH317,BJ317,BL317,BP317,BT317,BV317,BX317,BZ317,CB317,CD317,CF317,CH317,CJ317,CL317,CN317,CP317,CR317,CT317,CV317,CX317,CZ317,DB317,DD317,DF317,DH317,DJ317,DL317,DN317,DP317,DR317,DT317,DV317,DX317,DZ317,EB317,ED317,EF317,EH317,EJ317,EL317,EN317,EP317,ER317,ET317,EV317,EX317,EZ317,FB317,FD317,FF317,FH317,FJ317,FL317,FN317,FP317),{1,2,3,4,5,6,7,8}))</f>
        <v>7</v>
      </c>
      <c r="K317" s="135">
        <f>J317-FV317</f>
        <v>0</v>
      </c>
      <c r="L317" s="140" t="str">
        <f>IF(SUMIF(S317:FP317,"&lt;0")&lt;&gt;0,SUMIF(S317:FP317,"&lt;0")*(-1)," ")</f>
        <v xml:space="preserve"> </v>
      </c>
      <c r="M317" s="141">
        <f>T317+V317+X317+Z317+AB317+AD317+AF317+AH317+AJ317+AL317+AN317+AP317+AR317+AT317+AV317+AX317+AZ317+BB317+BD317+BF317+BH317+BJ317+BL317+BN317+BP317+BR317+BT317+BV317+BX317+BZ317+CB317+CD317+CF317+CH317+CJ317+CL317+CN317+CP317+CR317+CT317+CV317+CX317+CZ317+DB317+DD317+DF317+DH317+DJ317+DL317+DN317+DP317+DR317+DT317+DV317+DX317+DZ317+EB317+ED317+EF317+EH317+EJ317+EL317+EN317+EP317+ER317+ET317+EV317+EX317+EZ317+FB317+FD317+FF317+FH317+FJ317+FL317+FN317+FP317</f>
        <v>7</v>
      </c>
      <c r="N317" s="135">
        <f>M317-FY317</f>
        <v>0</v>
      </c>
      <c r="O317" s="136">
        <f>ROUNDUP(COUNTIF(S317:FP317,"&gt; 0")/2,0)</f>
        <v>3</v>
      </c>
      <c r="P317" s="142">
        <f>IF(O317=0,"-",IF(O317-R317&gt;8,J317/(8+R317),J317/O317))</f>
        <v>2.3333333333333335</v>
      </c>
      <c r="Q317" s="145">
        <f>IF(OR(M317=0,O317=0),"-",M317/O317)</f>
        <v>2.3333333333333335</v>
      </c>
      <c r="R317" s="150">
        <f>+IF(AA317="",0,1)+IF(AO317="",0,1)++IF(BA317="",0,1)+IF(BM317="",0,1)+IF(BQ317="",0,1)</f>
        <v>0</v>
      </c>
      <c r="S317" s="6" t="s">
        <v>572</v>
      </c>
      <c r="T317" s="28">
        <f>IFERROR(VLOOKUP(S317,'Начисление очков 2024'!$AA$4:$AB$69,2,FALSE),0)</f>
        <v>0</v>
      </c>
      <c r="U317" s="32" t="s">
        <v>572</v>
      </c>
      <c r="V317" s="31">
        <f>IFERROR(VLOOKUP(U317,'Начисление очков 2024'!$AA$4:$AB$69,2,FALSE),0)</f>
        <v>0</v>
      </c>
      <c r="W317" s="6" t="s">
        <v>572</v>
      </c>
      <c r="X317" s="28">
        <f>IFERROR(VLOOKUP(W317,'Начисление очков 2024'!$L$4:$M$69,2,FALSE),0)</f>
        <v>0</v>
      </c>
      <c r="Y317" s="32" t="s">
        <v>572</v>
      </c>
      <c r="Z317" s="31">
        <f>IFERROR(VLOOKUP(Y317,'Начисление очков 2024'!$AA$4:$AB$69,2,FALSE),0)</f>
        <v>0</v>
      </c>
      <c r="AA317" s="6" t="s">
        <v>572</v>
      </c>
      <c r="AB317" s="28">
        <f>ROUND(IFERROR(VLOOKUP(AA317,'Начисление очков 2024'!$L$4:$M$69,2,FALSE),0)/4,0)</f>
        <v>0</v>
      </c>
      <c r="AC317" s="32" t="s">
        <v>572</v>
      </c>
      <c r="AD317" s="31">
        <f>IFERROR(VLOOKUP(AC317,'Начисление очков 2024'!$AA$4:$AB$69,2,FALSE),0)</f>
        <v>0</v>
      </c>
      <c r="AE317" s="6" t="s">
        <v>572</v>
      </c>
      <c r="AF317" s="28">
        <f>IFERROR(VLOOKUP(AE317,'Начисление очков 2024'!$AA$4:$AB$69,2,FALSE),0)</f>
        <v>0</v>
      </c>
      <c r="AG317" s="32" t="s">
        <v>572</v>
      </c>
      <c r="AH317" s="31">
        <f>IFERROR(VLOOKUP(AG317,'Начисление очков 2024'!$Q$4:$R$69,2,FALSE),0)</f>
        <v>0</v>
      </c>
      <c r="AI317" s="6" t="s">
        <v>572</v>
      </c>
      <c r="AJ317" s="28">
        <f>IFERROR(VLOOKUP(AI317,'Начисление очков 2024'!$AA$4:$AB$69,2,FALSE),0)</f>
        <v>0</v>
      </c>
      <c r="AK317" s="32" t="s">
        <v>572</v>
      </c>
      <c r="AL317" s="31">
        <f>IFERROR(VLOOKUP(AK317,'Начисление очков 2024'!$AA$4:$AB$69,2,FALSE),0)</f>
        <v>0</v>
      </c>
      <c r="AM317" s="6">
        <v>32</v>
      </c>
      <c r="AN317" s="28">
        <f>IFERROR(VLOOKUP(AM317,'Начисление очков 2023'!$AF$4:$AG$69,2,FALSE),0)</f>
        <v>1</v>
      </c>
      <c r="AO317" s="32" t="s">
        <v>572</v>
      </c>
      <c r="AP317" s="31">
        <f>ROUND(IFERROR(VLOOKUP(AO317,'Начисление очков 2024'!$G$4:$H$69,2,FALSE),0)/4,0)</f>
        <v>0</v>
      </c>
      <c r="AQ317" s="6">
        <v>32</v>
      </c>
      <c r="AR317" s="28">
        <f>IFERROR(VLOOKUP(AQ317,'Начисление очков 2024'!$AA$4:$AB$69,2,FALSE),0)</f>
        <v>2</v>
      </c>
      <c r="AS317" s="32" t="s">
        <v>572</v>
      </c>
      <c r="AT317" s="31">
        <f>IFERROR(VLOOKUP(AS317,'Начисление очков 2024'!$G$4:$H$69,2,FALSE),0)</f>
        <v>0</v>
      </c>
      <c r="AU317" s="6" t="s">
        <v>572</v>
      </c>
      <c r="AV317" s="28">
        <f>IFERROR(VLOOKUP(AU317,'Начисление очков 2023'!$V$4:$W$69,2,FALSE),0)</f>
        <v>0</v>
      </c>
      <c r="AW317" s="32" t="s">
        <v>572</v>
      </c>
      <c r="AX317" s="31">
        <f>IFERROR(VLOOKUP(AW317,'Начисление очков 2024'!$Q$4:$R$69,2,FALSE),0)</f>
        <v>0</v>
      </c>
      <c r="AY317" s="6" t="s">
        <v>572</v>
      </c>
      <c r="AZ317" s="28">
        <f>IFERROR(VLOOKUP(AY317,'Начисление очков 2024'!$AA$4:$AB$69,2,FALSE),0)</f>
        <v>0</v>
      </c>
      <c r="BA317" s="32" t="s">
        <v>572</v>
      </c>
      <c r="BB317" s="31">
        <f>ROUND(IFERROR(VLOOKUP(BA317,'Начисление очков 2024'!$G$4:$H$69,2,FALSE),0)/4,0)</f>
        <v>0</v>
      </c>
      <c r="BC317" s="6" t="s">
        <v>572</v>
      </c>
      <c r="BD317" s="28">
        <f>IFERROR(VLOOKUP(BC317,'Начисление очков 2023'!$AA$4:$AB$69,2,FALSE),0)</f>
        <v>0</v>
      </c>
      <c r="BE317" s="32" t="s">
        <v>572</v>
      </c>
      <c r="BF317" s="31">
        <f>IFERROR(VLOOKUP(BE317,'Начисление очков 2024'!$G$4:$H$69,2,FALSE),0)</f>
        <v>0</v>
      </c>
      <c r="BG317" s="6" t="s">
        <v>572</v>
      </c>
      <c r="BH317" s="28">
        <f>IFERROR(VLOOKUP(BG317,'Начисление очков 2024'!$Q$4:$R$69,2,FALSE),0)</f>
        <v>0</v>
      </c>
      <c r="BI317" s="32" t="s">
        <v>572</v>
      </c>
      <c r="BJ317" s="31">
        <f>IFERROR(VLOOKUP(BI317,'Начисление очков 2024'!$AA$4:$AB$69,2,FALSE),0)</f>
        <v>0</v>
      </c>
      <c r="BK317" s="6" t="s">
        <v>572</v>
      </c>
      <c r="BL317" s="28">
        <f>IFERROR(VLOOKUP(BK317,'Начисление очков 2023'!$V$4:$W$69,2,FALSE),0)</f>
        <v>0</v>
      </c>
      <c r="BM317" s="32" t="s">
        <v>572</v>
      </c>
      <c r="BN317" s="31">
        <f>ROUND(IFERROR(VLOOKUP(BM317,'Начисление очков 2023'!$L$4:$M$69,2,FALSE),0)/4,0)</f>
        <v>0</v>
      </c>
      <c r="BO317" s="6" t="s">
        <v>572</v>
      </c>
      <c r="BP317" s="28">
        <f>IFERROR(VLOOKUP(BO317,'Начисление очков 2023'!$AA$4:$AB$69,2,FALSE),0)</f>
        <v>0</v>
      </c>
      <c r="BQ317" s="32" t="s">
        <v>572</v>
      </c>
      <c r="BR317" s="31">
        <f>ROUND(IFERROR(VLOOKUP(BQ317,'Начисление очков 2023'!$L$4:$M$69,2,FALSE),0)/4,0)</f>
        <v>0</v>
      </c>
      <c r="BS317" s="6">
        <v>20</v>
      </c>
      <c r="BT317" s="28">
        <f>IFERROR(VLOOKUP(BS317,'Начисление очков 2023'!$AA$4:$AB$69,2,FALSE),0)</f>
        <v>4</v>
      </c>
      <c r="BU317" s="32" t="s">
        <v>572</v>
      </c>
      <c r="BV317" s="31">
        <f>IFERROR(VLOOKUP(BU317,'Начисление очков 2023'!$L$4:$M$69,2,FALSE),0)</f>
        <v>0</v>
      </c>
      <c r="BW317" s="6" t="s">
        <v>572</v>
      </c>
      <c r="BX317" s="28">
        <f>IFERROR(VLOOKUP(BW317,'Начисление очков 2023'!$AA$4:$AB$69,2,FALSE),0)</f>
        <v>0</v>
      </c>
      <c r="BY317" s="32" t="s">
        <v>572</v>
      </c>
      <c r="BZ317" s="31">
        <f>IFERROR(VLOOKUP(BY317,'Начисление очков 2023'!$AF$4:$AG$69,2,FALSE),0)</f>
        <v>0</v>
      </c>
      <c r="CA317" s="6" t="s">
        <v>572</v>
      </c>
      <c r="CB317" s="28">
        <f>IFERROR(VLOOKUP(CA317,'Начисление очков 2023'!$V$4:$W$69,2,FALSE),0)</f>
        <v>0</v>
      </c>
      <c r="CC317" s="32" t="s">
        <v>572</v>
      </c>
      <c r="CD317" s="31">
        <f>IFERROR(VLOOKUP(CC317,'Начисление очков 2023'!$AA$4:$AB$69,2,FALSE),0)</f>
        <v>0</v>
      </c>
      <c r="CE317" s="47"/>
      <c r="CF317" s="46"/>
      <c r="CG317" s="32" t="s">
        <v>572</v>
      </c>
      <c r="CH317" s="31">
        <f>IFERROR(VLOOKUP(CG317,'Начисление очков 2023'!$AA$4:$AB$69,2,FALSE),0)</f>
        <v>0</v>
      </c>
      <c r="CI317" s="6" t="s">
        <v>572</v>
      </c>
      <c r="CJ317" s="28">
        <f>IFERROR(VLOOKUP(CI317,'Начисление очков 2023_1'!$B$4:$C$117,2,FALSE),0)</f>
        <v>0</v>
      </c>
      <c r="CK317" s="32" t="s">
        <v>572</v>
      </c>
      <c r="CL317" s="31">
        <f>IFERROR(VLOOKUP(CK317,'Начисление очков 2023'!$V$4:$W$69,2,FALSE),0)</f>
        <v>0</v>
      </c>
      <c r="CM317" s="6" t="s">
        <v>572</v>
      </c>
      <c r="CN317" s="28">
        <f>IFERROR(VLOOKUP(CM317,'Начисление очков 2023'!$AF$4:$AG$69,2,FALSE),0)</f>
        <v>0</v>
      </c>
      <c r="CO317" s="32" t="s">
        <v>572</v>
      </c>
      <c r="CP317" s="31">
        <f>IFERROR(VLOOKUP(CO317,'Начисление очков 2023'!$G$4:$H$69,2,FALSE),0)</f>
        <v>0</v>
      </c>
      <c r="CQ317" s="6" t="s">
        <v>572</v>
      </c>
      <c r="CR317" s="28">
        <f>IFERROR(VLOOKUP(CQ317,'Начисление очков 2023'!$AA$4:$AB$69,2,FALSE),0)</f>
        <v>0</v>
      </c>
      <c r="CS317" s="32" t="s">
        <v>572</v>
      </c>
      <c r="CT317" s="31">
        <f>IFERROR(VLOOKUP(CS317,'Начисление очков 2023'!$Q$4:$R$69,2,FALSE),0)</f>
        <v>0</v>
      </c>
      <c r="CU317" s="6" t="s">
        <v>572</v>
      </c>
      <c r="CV317" s="28">
        <f>IFERROR(VLOOKUP(CU317,'Начисление очков 2023'!$AF$4:$AG$69,2,FALSE),0)</f>
        <v>0</v>
      </c>
      <c r="CW317" s="32" t="s">
        <v>572</v>
      </c>
      <c r="CX317" s="31">
        <f>IFERROR(VLOOKUP(CW317,'Начисление очков 2023'!$AA$4:$AB$69,2,FALSE),0)</f>
        <v>0</v>
      </c>
      <c r="CY317" s="6" t="s">
        <v>572</v>
      </c>
      <c r="CZ317" s="28">
        <f>IFERROR(VLOOKUP(CY317,'Начисление очков 2023'!$AA$4:$AB$69,2,FALSE),0)</f>
        <v>0</v>
      </c>
      <c r="DA317" s="32" t="s">
        <v>572</v>
      </c>
      <c r="DB317" s="31">
        <f>IFERROR(VLOOKUP(DA317,'Начисление очков 2023'!$L$4:$M$69,2,FALSE),0)</f>
        <v>0</v>
      </c>
      <c r="DC317" s="6" t="s">
        <v>572</v>
      </c>
      <c r="DD317" s="28">
        <f>IFERROR(VLOOKUP(DC317,'Начисление очков 2023'!$L$4:$M$69,2,FALSE),0)</f>
        <v>0</v>
      </c>
      <c r="DE317" s="32" t="s">
        <v>572</v>
      </c>
      <c r="DF317" s="31">
        <f>IFERROR(VLOOKUP(DE317,'Начисление очков 2023'!$G$4:$H$69,2,FALSE),0)</f>
        <v>0</v>
      </c>
      <c r="DG317" s="6" t="s">
        <v>572</v>
      </c>
      <c r="DH317" s="28">
        <f>IFERROR(VLOOKUP(DG317,'Начисление очков 2023'!$AA$4:$AB$69,2,FALSE),0)</f>
        <v>0</v>
      </c>
      <c r="DI317" s="32" t="s">
        <v>572</v>
      </c>
      <c r="DJ317" s="31">
        <f>IFERROR(VLOOKUP(DI317,'Начисление очков 2023'!$AF$4:$AG$69,2,FALSE),0)</f>
        <v>0</v>
      </c>
      <c r="DK317" s="6" t="s">
        <v>572</v>
      </c>
      <c r="DL317" s="28">
        <f>IFERROR(VLOOKUP(DK317,'Начисление очков 2023'!$V$4:$W$69,2,FALSE),0)</f>
        <v>0</v>
      </c>
      <c r="DM317" s="32" t="s">
        <v>572</v>
      </c>
      <c r="DN317" s="31">
        <f>IFERROR(VLOOKUP(DM317,'Начисление очков 2023'!$Q$4:$R$69,2,FALSE),0)</f>
        <v>0</v>
      </c>
      <c r="DO317" s="6" t="s">
        <v>572</v>
      </c>
      <c r="DP317" s="28">
        <f>IFERROR(VLOOKUP(DO317,'Начисление очков 2023'!$AA$4:$AB$69,2,FALSE),0)</f>
        <v>0</v>
      </c>
      <c r="DQ317" s="32" t="s">
        <v>572</v>
      </c>
      <c r="DR317" s="31">
        <f>IFERROR(VLOOKUP(DQ317,'Начисление очков 2023'!$AA$4:$AB$69,2,FALSE),0)</f>
        <v>0</v>
      </c>
      <c r="DS317" s="6"/>
      <c r="DT317" s="28">
        <f>IFERROR(VLOOKUP(DS317,'Начисление очков 2023'!$AA$4:$AB$69,2,FALSE),0)</f>
        <v>0</v>
      </c>
      <c r="DU317" s="32" t="s">
        <v>572</v>
      </c>
      <c r="DV317" s="31">
        <f>IFERROR(VLOOKUP(DU317,'Начисление очков 2023'!$AF$4:$AG$69,2,FALSE),0)</f>
        <v>0</v>
      </c>
      <c r="DW317" s="6"/>
      <c r="DX317" s="28">
        <f>IFERROR(VLOOKUP(DW317,'Начисление очков 2023'!$AA$4:$AB$69,2,FALSE),0)</f>
        <v>0</v>
      </c>
      <c r="DY317" s="32"/>
      <c r="DZ317" s="31">
        <f>IFERROR(VLOOKUP(DY317,'Начисление очков 2023'!$B$4:$C$69,2,FALSE),0)</f>
        <v>0</v>
      </c>
      <c r="EA317" s="6"/>
      <c r="EB317" s="28">
        <f>IFERROR(VLOOKUP(EA317,'Начисление очков 2023'!$AA$4:$AB$69,2,FALSE),0)</f>
        <v>0</v>
      </c>
      <c r="EC317" s="32"/>
      <c r="ED317" s="31">
        <f>IFERROR(VLOOKUP(EC317,'Начисление очков 2023'!$V$4:$W$69,2,FALSE),0)</f>
        <v>0</v>
      </c>
      <c r="EE317" s="6"/>
      <c r="EF317" s="28">
        <f>IFERROR(VLOOKUP(EE317,'Начисление очков 2023'!$AA$4:$AB$69,2,FALSE),0)</f>
        <v>0</v>
      </c>
      <c r="EG317" s="32"/>
      <c r="EH317" s="31">
        <f>IFERROR(VLOOKUP(EG317,'Начисление очков 2023'!$AA$4:$AB$69,2,FALSE),0)</f>
        <v>0</v>
      </c>
      <c r="EI317" s="6"/>
      <c r="EJ317" s="28">
        <f>IFERROR(VLOOKUP(EI317,'Начисление очков 2023'!$G$4:$H$69,2,FALSE),0)</f>
        <v>0</v>
      </c>
      <c r="EK317" s="32"/>
      <c r="EL317" s="31">
        <f>IFERROR(VLOOKUP(EK317,'Начисление очков 2023'!$V$4:$W$69,2,FALSE),0)</f>
        <v>0</v>
      </c>
      <c r="EM317" s="6"/>
      <c r="EN317" s="28">
        <f>IFERROR(VLOOKUP(EM317,'Начисление очков 2023'!$B$4:$C$101,2,FALSE),0)</f>
        <v>0</v>
      </c>
      <c r="EO317" s="32"/>
      <c r="EP317" s="31">
        <f>IFERROR(VLOOKUP(EO317,'Начисление очков 2023'!$AA$4:$AB$69,2,FALSE),0)</f>
        <v>0</v>
      </c>
      <c r="EQ317" s="6"/>
      <c r="ER317" s="28">
        <f>IFERROR(VLOOKUP(EQ317,'Начисление очков 2023'!$AF$4:$AG$69,2,FALSE),0)</f>
        <v>0</v>
      </c>
      <c r="ES317" s="32"/>
      <c r="ET317" s="31">
        <f>IFERROR(VLOOKUP(ES317,'Начисление очков 2023'!$B$4:$C$101,2,FALSE),0)</f>
        <v>0</v>
      </c>
      <c r="EU317" s="6"/>
      <c r="EV317" s="28">
        <f>IFERROR(VLOOKUP(EU317,'Начисление очков 2023'!$G$4:$H$69,2,FALSE),0)</f>
        <v>0</v>
      </c>
      <c r="EW317" s="32"/>
      <c r="EX317" s="31">
        <f>IFERROR(VLOOKUP(EW317,'Начисление очков 2023'!$AF$4:$AG$69,2,FALSE),0)</f>
        <v>0</v>
      </c>
      <c r="EY317" s="6"/>
      <c r="EZ317" s="28">
        <f>IFERROR(VLOOKUP(EY317,'Начисление очков 2023'!$AA$4:$AB$69,2,FALSE),0)</f>
        <v>0</v>
      </c>
      <c r="FA317" s="32"/>
      <c r="FB317" s="31">
        <f>IFERROR(VLOOKUP(FA317,'Начисление очков 2023'!$L$4:$M$69,2,FALSE),0)</f>
        <v>0</v>
      </c>
      <c r="FC317" s="6"/>
      <c r="FD317" s="28">
        <f>IFERROR(VLOOKUP(FC317,'Начисление очков 2023'!$AF$4:$AG$69,2,FALSE),0)</f>
        <v>0</v>
      </c>
      <c r="FE317" s="32"/>
      <c r="FF317" s="31">
        <f>IFERROR(VLOOKUP(FE317,'Начисление очков 2023'!$AA$4:$AB$69,2,FALSE),0)</f>
        <v>0</v>
      </c>
      <c r="FG317" s="6"/>
      <c r="FH317" s="28">
        <f>IFERROR(VLOOKUP(FG317,'Начисление очков 2023'!$G$4:$H$69,2,FALSE),0)</f>
        <v>0</v>
      </c>
      <c r="FI317" s="32"/>
      <c r="FJ317" s="31">
        <f>IFERROR(VLOOKUP(FI317,'Начисление очков 2023'!$AA$4:$AB$69,2,FALSE),0)</f>
        <v>0</v>
      </c>
      <c r="FK317" s="6"/>
      <c r="FL317" s="28">
        <f>IFERROR(VLOOKUP(FK317,'Начисление очков 2023'!$AA$4:$AB$69,2,FALSE),0)</f>
        <v>0</v>
      </c>
      <c r="FM317" s="32"/>
      <c r="FN317" s="31">
        <f>IFERROR(VLOOKUP(FM317,'Начисление очков 2023'!$AA$4:$AB$69,2,FALSE),0)</f>
        <v>0</v>
      </c>
      <c r="FO317" s="6"/>
      <c r="FP317" s="28">
        <f>IFERROR(VLOOKUP(FO317,'Начисление очков 2023'!$AF$4:$AG$69,2,FALSE),0)</f>
        <v>0</v>
      </c>
      <c r="FQ317" s="109">
        <v>307</v>
      </c>
      <c r="FR317" s="110" t="s">
        <v>563</v>
      </c>
      <c r="FS317" s="110"/>
      <c r="FT317" s="109">
        <v>3</v>
      </c>
      <c r="FU317" s="111"/>
      <c r="FV317" s="108">
        <v>7</v>
      </c>
      <c r="FW317" s="106">
        <v>0</v>
      </c>
      <c r="FX317" s="107" t="s">
        <v>563</v>
      </c>
      <c r="FY317" s="108">
        <v>7</v>
      </c>
      <c r="FZ317" s="127"/>
      <c r="GA317" s="121">
        <f>IFERROR(VLOOKUP(FZ317,'Начисление очков 2023'!$AA$4:$AB$69,2,FALSE),0)</f>
        <v>0</v>
      </c>
    </row>
    <row r="318" spans="1:183" ht="16.149999999999999" customHeight="1" x14ac:dyDescent="0.25">
      <c r="A318" s="1"/>
      <c r="B318" s="6" t="str">
        <f>IFERROR(INDEX('Ласт турнир'!$A$1:$A$96,MATCH($D318,'Ласт турнир'!$B$1:$B$96,0)),"")</f>
        <v/>
      </c>
      <c r="C318" s="1"/>
      <c r="D318" s="39" t="s">
        <v>630</v>
      </c>
      <c r="E318" s="40">
        <f>E317+1</f>
        <v>309</v>
      </c>
      <c r="F318" s="59">
        <f>IF(FQ318=0," ",IF(FQ318-E318=0," ",FQ318-E318))</f>
        <v>-1</v>
      </c>
      <c r="G318" s="44"/>
      <c r="H318" s="54">
        <v>3</v>
      </c>
      <c r="I318" s="134"/>
      <c r="J318" s="139">
        <f>AB318+AP318+BB318+BN318+BR318+SUMPRODUCT(LARGE((T318,V318,X318,Z318,AD318,AF318,AH318,AJ318,AL318,AN318,AR318,AT318,AV318,AX318,AZ318,BD318,BF318,BH318,BJ318,BL318,BP318,BT318,BV318,BX318,BZ318,CB318,CD318,CF318,CH318,CJ318,CL318,CN318,CP318,CR318,CT318,CV318,CX318,CZ318,DB318,DD318,DF318,DH318,DJ318,DL318,DN318,DP318,DR318,DT318,DV318,DX318,DZ318,EB318,ED318,EF318,EH318,EJ318,EL318,EN318,EP318,ER318,ET318,EV318,EX318,EZ318,FB318,FD318,FF318,FH318,FJ318,FL318,FN318,FP318),{1,2,3,4,5,6,7,8}))</f>
        <v>7</v>
      </c>
      <c r="K318" s="135">
        <f>J318-FV318</f>
        <v>0</v>
      </c>
      <c r="L318" s="140" t="str">
        <f>IF(SUMIF(S318:FP318,"&lt;0")&lt;&gt;0,SUMIF(S318:FP318,"&lt;0")*(-1)," ")</f>
        <v xml:space="preserve"> </v>
      </c>
      <c r="M318" s="141">
        <f>T318+V318+X318+Z318+AB318+AD318+AF318+AH318+AJ318+AL318+AN318+AP318+AR318+AT318+AV318+AX318+AZ318+BB318+BD318+BF318+BH318+BJ318+BL318+BN318+BP318+BR318+BT318+BV318+BX318+BZ318+CB318+CD318+CF318+CH318+CJ318+CL318+CN318+CP318+CR318+CT318+CV318+CX318+CZ318+DB318+DD318+DF318+DH318+DJ318+DL318+DN318+DP318+DR318+DT318+DV318+DX318+DZ318+EB318+ED318+EF318+EH318+EJ318+EL318+EN318+EP318+ER318+ET318+EV318+EX318+EZ318+FB318+FD318+FF318+FH318+FJ318+FL318+FN318+FP318</f>
        <v>7</v>
      </c>
      <c r="N318" s="135">
        <f>M318-FY318</f>
        <v>0</v>
      </c>
      <c r="O318" s="136">
        <f>ROUNDUP(COUNTIF(S318:FP318,"&gt; 0")/2,0)</f>
        <v>5</v>
      </c>
      <c r="P318" s="142">
        <f>IF(O318=0,"-",IF(O318-R318&gt;8,J318/(8+R318),J318/O318))</f>
        <v>1.4</v>
      </c>
      <c r="Q318" s="145">
        <f>IF(OR(M318=0,O318=0),"-",M318/O318)</f>
        <v>1.4</v>
      </c>
      <c r="R318" s="150">
        <f>+IF(AA318="",0,1)+IF(AO318="",0,1)++IF(BA318="",0,1)+IF(BM318="",0,1)+IF(BQ318="",0,1)</f>
        <v>0</v>
      </c>
      <c r="S318" s="6" t="s">
        <v>572</v>
      </c>
      <c r="T318" s="28">
        <f>IFERROR(VLOOKUP(S318,'Начисление очков 2024'!$AA$4:$AB$69,2,FALSE),0)</f>
        <v>0</v>
      </c>
      <c r="U318" s="32" t="s">
        <v>572</v>
      </c>
      <c r="V318" s="31">
        <f>IFERROR(VLOOKUP(U318,'Начисление очков 2024'!$AA$4:$AB$69,2,FALSE),0)</f>
        <v>0</v>
      </c>
      <c r="W318" s="6" t="s">
        <v>572</v>
      </c>
      <c r="X318" s="28">
        <f>IFERROR(VLOOKUP(W318,'Начисление очков 2024'!$L$4:$M$69,2,FALSE),0)</f>
        <v>0</v>
      </c>
      <c r="Y318" s="32" t="s">
        <v>572</v>
      </c>
      <c r="Z318" s="31">
        <f>IFERROR(VLOOKUP(Y318,'Начисление очков 2024'!$AA$4:$AB$69,2,FALSE),0)</f>
        <v>0</v>
      </c>
      <c r="AA318" s="6" t="s">
        <v>572</v>
      </c>
      <c r="AB318" s="28">
        <f>ROUND(IFERROR(VLOOKUP(AA318,'Начисление очков 2024'!$L$4:$M$69,2,FALSE),0)/4,0)</f>
        <v>0</v>
      </c>
      <c r="AC318" s="32" t="s">
        <v>572</v>
      </c>
      <c r="AD318" s="31">
        <f>IFERROR(VLOOKUP(AC318,'Начисление очков 2024'!$AA$4:$AB$69,2,FALSE),0)</f>
        <v>0</v>
      </c>
      <c r="AE318" s="6" t="s">
        <v>572</v>
      </c>
      <c r="AF318" s="28">
        <f>IFERROR(VLOOKUP(AE318,'Начисление очков 2024'!$AA$4:$AB$69,2,FALSE),0)</f>
        <v>0</v>
      </c>
      <c r="AG318" s="32" t="s">
        <v>572</v>
      </c>
      <c r="AH318" s="31">
        <f>IFERROR(VLOOKUP(AG318,'Начисление очков 2024'!$Q$4:$R$69,2,FALSE),0)</f>
        <v>0</v>
      </c>
      <c r="AI318" s="6" t="s">
        <v>572</v>
      </c>
      <c r="AJ318" s="28">
        <f>IFERROR(VLOOKUP(AI318,'Начисление очков 2024'!$AA$4:$AB$69,2,FALSE),0)</f>
        <v>0</v>
      </c>
      <c r="AK318" s="32" t="s">
        <v>572</v>
      </c>
      <c r="AL318" s="31">
        <f>IFERROR(VLOOKUP(AK318,'Начисление очков 2024'!$AA$4:$AB$69,2,FALSE),0)</f>
        <v>0</v>
      </c>
      <c r="AM318" s="6" t="s">
        <v>572</v>
      </c>
      <c r="AN318" s="28">
        <f>IFERROR(VLOOKUP(AM318,'Начисление очков 2023'!$AF$4:$AG$69,2,FALSE),0)</f>
        <v>0</v>
      </c>
      <c r="AO318" s="32" t="s">
        <v>572</v>
      </c>
      <c r="AP318" s="31">
        <f>ROUND(IFERROR(VLOOKUP(AO318,'Начисление очков 2024'!$G$4:$H$69,2,FALSE),0)/4,0)</f>
        <v>0</v>
      </c>
      <c r="AQ318" s="6" t="s">
        <v>572</v>
      </c>
      <c r="AR318" s="28">
        <f>IFERROR(VLOOKUP(AQ318,'Начисление очков 2024'!$AA$4:$AB$69,2,FALSE),0)</f>
        <v>0</v>
      </c>
      <c r="AS318" s="32" t="s">
        <v>572</v>
      </c>
      <c r="AT318" s="31">
        <f>IFERROR(VLOOKUP(AS318,'Начисление очков 2024'!$G$4:$H$69,2,FALSE),0)</f>
        <v>0</v>
      </c>
      <c r="AU318" s="6" t="s">
        <v>572</v>
      </c>
      <c r="AV318" s="28">
        <f>IFERROR(VLOOKUP(AU318,'Начисление очков 2023'!$V$4:$W$69,2,FALSE),0)</f>
        <v>0</v>
      </c>
      <c r="AW318" s="32" t="s">
        <v>572</v>
      </c>
      <c r="AX318" s="31">
        <f>IFERROR(VLOOKUP(AW318,'Начисление очков 2024'!$Q$4:$R$69,2,FALSE),0)</f>
        <v>0</v>
      </c>
      <c r="AY318" s="6" t="s">
        <v>572</v>
      </c>
      <c r="AZ318" s="28">
        <f>IFERROR(VLOOKUP(AY318,'Начисление очков 2024'!$AA$4:$AB$69,2,FALSE),0)</f>
        <v>0</v>
      </c>
      <c r="BA318" s="32" t="s">
        <v>572</v>
      </c>
      <c r="BB318" s="31">
        <f>ROUND(IFERROR(VLOOKUP(BA318,'Начисление очков 2024'!$G$4:$H$69,2,FALSE),0)/4,0)</f>
        <v>0</v>
      </c>
      <c r="BC318" s="6" t="s">
        <v>572</v>
      </c>
      <c r="BD318" s="28">
        <f>IFERROR(VLOOKUP(BC318,'Начисление очков 2023'!$AA$4:$AB$69,2,FALSE),0)</f>
        <v>0</v>
      </c>
      <c r="BE318" s="32" t="s">
        <v>572</v>
      </c>
      <c r="BF318" s="31">
        <f>IFERROR(VLOOKUP(BE318,'Начисление очков 2024'!$G$4:$H$69,2,FALSE),0)</f>
        <v>0</v>
      </c>
      <c r="BG318" s="6" t="s">
        <v>572</v>
      </c>
      <c r="BH318" s="28">
        <f>IFERROR(VLOOKUP(BG318,'Начисление очков 2024'!$Q$4:$R$69,2,FALSE),0)</f>
        <v>0</v>
      </c>
      <c r="BI318" s="32" t="s">
        <v>572</v>
      </c>
      <c r="BJ318" s="31">
        <f>IFERROR(VLOOKUP(BI318,'Начисление очков 2024'!$AA$4:$AB$69,2,FALSE),0)</f>
        <v>0</v>
      </c>
      <c r="BK318" s="6" t="s">
        <v>572</v>
      </c>
      <c r="BL318" s="28">
        <f>IFERROR(VLOOKUP(BK318,'Начисление очков 2023'!$V$4:$W$69,2,FALSE),0)</f>
        <v>0</v>
      </c>
      <c r="BM318" s="32" t="s">
        <v>572</v>
      </c>
      <c r="BN318" s="31">
        <f>ROUND(IFERROR(VLOOKUP(BM318,'Начисление очков 2023'!$L$4:$M$69,2,FALSE),0)/4,0)</f>
        <v>0</v>
      </c>
      <c r="BO318" s="6" t="s">
        <v>572</v>
      </c>
      <c r="BP318" s="28">
        <f>IFERROR(VLOOKUP(BO318,'Начисление очков 2023'!$AA$4:$AB$69,2,FALSE),0)</f>
        <v>0</v>
      </c>
      <c r="BQ318" s="32" t="s">
        <v>572</v>
      </c>
      <c r="BR318" s="31">
        <f>ROUND(IFERROR(VLOOKUP(BQ318,'Начисление очков 2023'!$L$4:$M$69,2,FALSE),0)/4,0)</f>
        <v>0</v>
      </c>
      <c r="BS318" s="6" t="s">
        <v>572</v>
      </c>
      <c r="BT318" s="28">
        <f>IFERROR(VLOOKUP(BS318,'Начисление очков 2023'!$AA$4:$AB$69,2,FALSE),0)</f>
        <v>0</v>
      </c>
      <c r="BU318" s="32" t="s">
        <v>572</v>
      </c>
      <c r="BV318" s="31">
        <f>IFERROR(VLOOKUP(BU318,'Начисление очков 2023'!$L$4:$M$69,2,FALSE),0)</f>
        <v>0</v>
      </c>
      <c r="BW318" s="6" t="s">
        <v>572</v>
      </c>
      <c r="BX318" s="28">
        <f>IFERROR(VLOOKUP(BW318,'Начисление очков 2023'!$AA$4:$AB$69,2,FALSE),0)</f>
        <v>0</v>
      </c>
      <c r="BY318" s="32" t="s">
        <v>572</v>
      </c>
      <c r="BZ318" s="31">
        <f>IFERROR(VLOOKUP(BY318,'Начисление очков 2023'!$AF$4:$AG$69,2,FALSE),0)</f>
        <v>0</v>
      </c>
      <c r="CA318" s="6" t="s">
        <v>572</v>
      </c>
      <c r="CB318" s="28">
        <f>IFERROR(VLOOKUP(CA318,'Начисление очков 2023'!$V$4:$W$69,2,FALSE),0)</f>
        <v>0</v>
      </c>
      <c r="CC318" s="32" t="s">
        <v>572</v>
      </c>
      <c r="CD318" s="31">
        <f>IFERROR(VLOOKUP(CC318,'Начисление очков 2023'!$AA$4:$AB$69,2,FALSE),0)</f>
        <v>0</v>
      </c>
      <c r="CE318" s="47"/>
      <c r="CF318" s="46"/>
      <c r="CG318" s="32" t="s">
        <v>572</v>
      </c>
      <c r="CH318" s="31">
        <f>IFERROR(VLOOKUP(CG318,'Начисление очков 2023'!$AA$4:$AB$69,2,FALSE),0)</f>
        <v>0</v>
      </c>
      <c r="CI318" s="6" t="s">
        <v>572</v>
      </c>
      <c r="CJ318" s="28">
        <f>IFERROR(VLOOKUP(CI318,'Начисление очков 2023_1'!$B$4:$C$117,2,FALSE),0)</f>
        <v>0</v>
      </c>
      <c r="CK318" s="32" t="s">
        <v>572</v>
      </c>
      <c r="CL318" s="31">
        <f>IFERROR(VLOOKUP(CK318,'Начисление очков 2023'!$V$4:$W$69,2,FALSE),0)</f>
        <v>0</v>
      </c>
      <c r="CM318" s="6" t="s">
        <v>572</v>
      </c>
      <c r="CN318" s="28">
        <f>IFERROR(VLOOKUP(CM318,'Начисление очков 2023'!$AF$4:$AG$69,2,FALSE),0)</f>
        <v>0</v>
      </c>
      <c r="CO318" s="32" t="s">
        <v>572</v>
      </c>
      <c r="CP318" s="31">
        <f>IFERROR(VLOOKUP(CO318,'Начисление очков 2023'!$G$4:$H$69,2,FALSE),0)</f>
        <v>0</v>
      </c>
      <c r="CQ318" s="6" t="s">
        <v>572</v>
      </c>
      <c r="CR318" s="28">
        <f>IFERROR(VLOOKUP(CQ318,'Начисление очков 2023'!$AA$4:$AB$69,2,FALSE),0)</f>
        <v>0</v>
      </c>
      <c r="CS318" s="32" t="s">
        <v>572</v>
      </c>
      <c r="CT318" s="31">
        <f>IFERROR(VLOOKUP(CS318,'Начисление очков 2023'!$Q$4:$R$69,2,FALSE),0)</f>
        <v>0</v>
      </c>
      <c r="CU318" s="6" t="s">
        <v>572</v>
      </c>
      <c r="CV318" s="28">
        <f>IFERROR(VLOOKUP(CU318,'Начисление очков 2023'!$AF$4:$AG$69,2,FALSE),0)</f>
        <v>0</v>
      </c>
      <c r="CW318" s="32" t="s">
        <v>572</v>
      </c>
      <c r="CX318" s="31">
        <f>IFERROR(VLOOKUP(CW318,'Начисление очков 2023'!$AA$4:$AB$69,2,FALSE),0)</f>
        <v>0</v>
      </c>
      <c r="CY318" s="6" t="s">
        <v>572</v>
      </c>
      <c r="CZ318" s="28">
        <f>IFERROR(VLOOKUP(CY318,'Начисление очков 2023'!$AA$4:$AB$69,2,FALSE),0)</f>
        <v>0</v>
      </c>
      <c r="DA318" s="32" t="s">
        <v>572</v>
      </c>
      <c r="DB318" s="31">
        <f>IFERROR(VLOOKUP(DA318,'Начисление очков 2023'!$L$4:$M$69,2,FALSE),0)</f>
        <v>0</v>
      </c>
      <c r="DC318" s="6" t="s">
        <v>572</v>
      </c>
      <c r="DD318" s="28">
        <f>IFERROR(VLOOKUP(DC318,'Начисление очков 2023'!$L$4:$M$69,2,FALSE),0)</f>
        <v>0</v>
      </c>
      <c r="DE318" s="32" t="s">
        <v>572</v>
      </c>
      <c r="DF318" s="31">
        <f>IFERROR(VLOOKUP(DE318,'Начисление очков 2023'!$G$4:$H$69,2,FALSE),0)</f>
        <v>0</v>
      </c>
      <c r="DG318" s="6" t="s">
        <v>572</v>
      </c>
      <c r="DH318" s="28">
        <f>IFERROR(VLOOKUP(DG318,'Начисление очков 2023'!$AA$4:$AB$69,2,FALSE),0)</f>
        <v>0</v>
      </c>
      <c r="DI318" s="32">
        <v>32</v>
      </c>
      <c r="DJ318" s="31">
        <f>IFERROR(VLOOKUP(DI318,'Начисление очков 2023'!$AF$4:$AG$69,2,FALSE),0)</f>
        <v>1</v>
      </c>
      <c r="DK318" s="6" t="s">
        <v>572</v>
      </c>
      <c r="DL318" s="28">
        <f>IFERROR(VLOOKUP(DK318,'Начисление очков 2023'!$V$4:$W$69,2,FALSE),0)</f>
        <v>0</v>
      </c>
      <c r="DM318" s="32" t="s">
        <v>572</v>
      </c>
      <c r="DN318" s="31">
        <f>IFERROR(VLOOKUP(DM318,'Начисление очков 2023'!$Q$4:$R$69,2,FALSE),0)</f>
        <v>0</v>
      </c>
      <c r="DO318" s="6" t="s">
        <v>572</v>
      </c>
      <c r="DP318" s="28">
        <f>IFERROR(VLOOKUP(DO318,'Начисление очков 2023'!$AA$4:$AB$69,2,FALSE),0)</f>
        <v>0</v>
      </c>
      <c r="DQ318" s="32">
        <v>32</v>
      </c>
      <c r="DR318" s="31">
        <f>IFERROR(VLOOKUP(DQ318,'Начисление очков 2023'!$AA$4:$AB$69,2,FALSE),0)</f>
        <v>2</v>
      </c>
      <c r="DS318" s="6" t="s">
        <v>572</v>
      </c>
      <c r="DT318" s="28">
        <f>IFERROR(VLOOKUP(DS318,'Начисление очков 2023'!$AA$4:$AB$69,2,FALSE),0)</f>
        <v>0</v>
      </c>
      <c r="DU318" s="32">
        <v>32</v>
      </c>
      <c r="DV318" s="31">
        <f>IFERROR(VLOOKUP(DU318,'Начисление очков 2023'!$AF$4:$AG$69,2,FALSE),0)</f>
        <v>1</v>
      </c>
      <c r="DW318" s="6">
        <v>32</v>
      </c>
      <c r="DX318" s="28">
        <f>IFERROR(VLOOKUP(DW318,'Начисление очков 2023'!$AA$4:$AB$69,2,FALSE),0)</f>
        <v>2</v>
      </c>
      <c r="DY318" s="32" t="s">
        <v>572</v>
      </c>
      <c r="DZ318" s="31">
        <f>IFERROR(VLOOKUP(DY318,'Начисление очков 2023'!$B$4:$C$69,2,FALSE),0)</f>
        <v>0</v>
      </c>
      <c r="EA318" s="6" t="s">
        <v>572</v>
      </c>
      <c r="EB318" s="28">
        <f>IFERROR(VLOOKUP(EA318,'Начисление очков 2023'!$AA$4:$AB$69,2,FALSE),0)</f>
        <v>0</v>
      </c>
      <c r="EC318" s="32" t="s">
        <v>572</v>
      </c>
      <c r="ED318" s="31">
        <f>IFERROR(VLOOKUP(EC318,'Начисление очков 2023'!$V$4:$W$69,2,FALSE),0)</f>
        <v>0</v>
      </c>
      <c r="EE318" s="6" t="s">
        <v>572</v>
      </c>
      <c r="EF318" s="28">
        <f>IFERROR(VLOOKUP(EE318,'Начисление очков 2023'!$AA$4:$AB$69,2,FALSE),0)</f>
        <v>0</v>
      </c>
      <c r="EG318" s="32" t="s">
        <v>572</v>
      </c>
      <c r="EH318" s="31">
        <f>IFERROR(VLOOKUP(EG318,'Начисление очков 2023'!$AA$4:$AB$69,2,FALSE),0)</f>
        <v>0</v>
      </c>
      <c r="EI318" s="6" t="s">
        <v>572</v>
      </c>
      <c r="EJ318" s="28">
        <f>IFERROR(VLOOKUP(EI318,'Начисление очков 2023'!$G$4:$H$69,2,FALSE),0)</f>
        <v>0</v>
      </c>
      <c r="EK318" s="32" t="s">
        <v>572</v>
      </c>
      <c r="EL318" s="31">
        <f>IFERROR(VLOOKUP(EK318,'Начисление очков 2023'!$V$4:$W$69,2,FALSE),0)</f>
        <v>0</v>
      </c>
      <c r="EM318" s="6" t="s">
        <v>572</v>
      </c>
      <c r="EN318" s="28">
        <f>IFERROR(VLOOKUP(EM318,'Начисление очков 2023'!$B$4:$C$101,2,FALSE),0)</f>
        <v>0</v>
      </c>
      <c r="EO318" s="32" t="s">
        <v>572</v>
      </c>
      <c r="EP318" s="31">
        <f>IFERROR(VLOOKUP(EO318,'Начисление очков 2023'!$AA$4:$AB$69,2,FALSE),0)</f>
        <v>0</v>
      </c>
      <c r="EQ318" s="6">
        <v>26</v>
      </c>
      <c r="ER318" s="28">
        <f>IFERROR(VLOOKUP(EQ318,'Начисление очков 2023'!$AF$4:$AG$69,2,FALSE),0)</f>
        <v>1</v>
      </c>
      <c r="ES318" s="32" t="s">
        <v>572</v>
      </c>
      <c r="ET318" s="31">
        <f>IFERROR(VLOOKUP(ES318,'Начисление очков 2023'!$B$4:$C$101,2,FALSE),0)</f>
        <v>0</v>
      </c>
      <c r="EU318" s="6" t="s">
        <v>572</v>
      </c>
      <c r="EV318" s="28">
        <f>IFERROR(VLOOKUP(EU318,'Начисление очков 2023'!$G$4:$H$69,2,FALSE),0)</f>
        <v>0</v>
      </c>
      <c r="EW318" s="32" t="s">
        <v>572</v>
      </c>
      <c r="EX318" s="31">
        <f>IFERROR(VLOOKUP(EW318,'Начисление очков 2023'!$AA$4:$AB$69,2,FALSE),0)</f>
        <v>0</v>
      </c>
      <c r="EY318" s="6"/>
      <c r="EZ318" s="28">
        <f>IFERROR(VLOOKUP(EY318,'Начисление очков 2023'!$AA$4:$AB$69,2,FALSE),0)</f>
        <v>0</v>
      </c>
      <c r="FA318" s="32" t="s">
        <v>572</v>
      </c>
      <c r="FB318" s="31">
        <f>IFERROR(VLOOKUP(FA318,'Начисление очков 2023'!$L$4:$M$69,2,FALSE),0)</f>
        <v>0</v>
      </c>
      <c r="FC318" s="6" t="s">
        <v>572</v>
      </c>
      <c r="FD318" s="28">
        <f>IFERROR(VLOOKUP(FC318,'Начисление очков 2023'!$AF$4:$AG$69,2,FALSE),0)</f>
        <v>0</v>
      </c>
      <c r="FE318" s="32" t="s">
        <v>572</v>
      </c>
      <c r="FF318" s="31">
        <f>IFERROR(VLOOKUP(FE318,'Начисление очков 2023'!$AA$4:$AB$69,2,FALSE),0)</f>
        <v>0</v>
      </c>
      <c r="FG318" s="6" t="s">
        <v>572</v>
      </c>
      <c r="FH318" s="28">
        <f>IFERROR(VLOOKUP(FG318,'Начисление очков 2023'!$G$4:$H$69,2,FALSE),0)</f>
        <v>0</v>
      </c>
      <c r="FI318" s="32" t="s">
        <v>572</v>
      </c>
      <c r="FJ318" s="31">
        <f>IFERROR(VLOOKUP(FI318,'Начисление очков 2023'!$AA$4:$AB$69,2,FALSE),0)</f>
        <v>0</v>
      </c>
      <c r="FK318" s="6" t="s">
        <v>572</v>
      </c>
      <c r="FL318" s="28">
        <f>IFERROR(VLOOKUP(FK318,'Начисление очков 2023'!$AA$4:$AB$69,2,FALSE),0)</f>
        <v>0</v>
      </c>
      <c r="FM318" s="32" t="s">
        <v>572</v>
      </c>
      <c r="FN318" s="31">
        <f>IFERROR(VLOOKUP(FM318,'Начисление очков 2023'!$AA$4:$AB$69,2,FALSE),0)</f>
        <v>0</v>
      </c>
      <c r="FO318" s="6" t="s">
        <v>572</v>
      </c>
      <c r="FP318" s="28">
        <f>IFERROR(VLOOKUP(FO318,'Начисление очков 2023'!$AF$4:$AG$69,2,FALSE),0)</f>
        <v>0</v>
      </c>
      <c r="FQ318" s="109">
        <v>308</v>
      </c>
      <c r="FR318" s="110" t="s">
        <v>563</v>
      </c>
      <c r="FS318" s="110"/>
      <c r="FT318" s="109">
        <v>3</v>
      </c>
      <c r="FU318" s="111"/>
      <c r="FV318" s="108">
        <v>7</v>
      </c>
      <c r="FW318" s="106">
        <v>0</v>
      </c>
      <c r="FX318" s="107" t="s">
        <v>563</v>
      </c>
      <c r="FY318" s="108">
        <v>7</v>
      </c>
      <c r="FZ318" s="127" t="s">
        <v>572</v>
      </c>
      <c r="GA318" s="121">
        <f>IFERROR(VLOOKUP(FZ318,'Начисление очков 2023'!$AA$4:$AB$69,2,FALSE),0)</f>
        <v>0</v>
      </c>
    </row>
    <row r="319" spans="1:183" ht="16.149999999999999" customHeight="1" x14ac:dyDescent="0.25">
      <c r="A319" s="1"/>
      <c r="B319" s="6" t="str">
        <f>IFERROR(INDEX('Ласт турнир'!$A$1:$A$96,MATCH($D319,'Ласт турнир'!$B$1:$B$96,0)),"")</f>
        <v/>
      </c>
      <c r="C319" s="1"/>
      <c r="D319" s="39" t="s">
        <v>645</v>
      </c>
      <c r="E319" s="40">
        <f>E318+1</f>
        <v>310</v>
      </c>
      <c r="F319" s="59">
        <f>IF(FQ319=0," ",IF(FQ319-E319=0," ",FQ319-E319))</f>
        <v>-1</v>
      </c>
      <c r="G319" s="44"/>
      <c r="H319" s="54">
        <v>3</v>
      </c>
      <c r="I319" s="134"/>
      <c r="J319" s="139">
        <f>AB319+AP319+BB319+BN319+BR319+SUMPRODUCT(LARGE((T319,V319,X319,Z319,AD319,AF319,AH319,AJ319,AL319,AN319,AR319,AT319,AV319,AX319,AZ319,BD319,BF319,BH319,BJ319,BL319,BP319,BT319,BV319,BX319,BZ319,CB319,CD319,CF319,CH319,CJ319,CL319,CN319,CP319,CR319,CT319,CV319,CX319,CZ319,DB319,DD319,DF319,DH319,DJ319,DL319,DN319,DP319,DR319,DT319,DV319,DX319,DZ319,EB319,ED319,EF319,EH319,EJ319,EL319,EN319,EP319,ER319,ET319,EV319,EX319,EZ319,FB319,FD319,FF319,FH319,FJ319,FL319,FN319,FP319),{1,2,3,4,5,6,7,8}))</f>
        <v>7</v>
      </c>
      <c r="K319" s="135">
        <f>J319-FV319</f>
        <v>0</v>
      </c>
      <c r="L319" s="140" t="str">
        <f>IF(SUMIF(S319:FP319,"&lt;0")&lt;&gt;0,SUMIF(S319:FP319,"&lt;0")*(-1)," ")</f>
        <v xml:space="preserve"> </v>
      </c>
      <c r="M319" s="141">
        <f>T319+V319+X319+Z319+AB319+AD319+AF319+AH319+AJ319+AL319+AN319+AP319+AR319+AT319+AV319+AX319+AZ319+BB319+BD319+BF319+BH319+BJ319+BL319+BN319+BP319+BR319+BT319+BV319+BX319+BZ319+CB319+CD319+CF319+CH319+CJ319+CL319+CN319+CP319+CR319+CT319+CV319+CX319+CZ319+DB319+DD319+DF319+DH319+DJ319+DL319+DN319+DP319+DR319+DT319+DV319+DX319+DZ319+EB319+ED319+EF319+EH319+EJ319+EL319+EN319+EP319+ER319+ET319+EV319+EX319+EZ319+FB319+FD319+FF319+FH319+FJ319+FL319+FN319+FP319</f>
        <v>7</v>
      </c>
      <c r="N319" s="135">
        <f>M319-FY319</f>
        <v>0</v>
      </c>
      <c r="O319" s="136">
        <f>ROUNDUP(COUNTIF(S319:FP319,"&gt; 0")/2,0)</f>
        <v>5</v>
      </c>
      <c r="P319" s="142">
        <f>IF(O319=0,"-",IF(O319-R319&gt;8,J319/(8+R319),J319/O319))</f>
        <v>1.4</v>
      </c>
      <c r="Q319" s="145">
        <f>IF(OR(M319=0,O319=0),"-",M319/O319)</f>
        <v>1.4</v>
      </c>
      <c r="R319" s="150">
        <f>+IF(AA319="",0,1)+IF(AO319="",0,1)++IF(BA319="",0,1)+IF(BM319="",0,1)+IF(BQ319="",0,1)</f>
        <v>0</v>
      </c>
      <c r="S319" s="6" t="s">
        <v>572</v>
      </c>
      <c r="T319" s="28">
        <f>IFERROR(VLOOKUP(S319,'Начисление очков 2024'!$AA$4:$AB$69,2,FALSE),0)</f>
        <v>0</v>
      </c>
      <c r="U319" s="32" t="s">
        <v>572</v>
      </c>
      <c r="V319" s="31">
        <f>IFERROR(VLOOKUP(U319,'Начисление очков 2024'!$AA$4:$AB$69,2,FALSE),0)</f>
        <v>0</v>
      </c>
      <c r="W319" s="6" t="s">
        <v>572</v>
      </c>
      <c r="X319" s="28">
        <f>IFERROR(VLOOKUP(W319,'Начисление очков 2024'!$L$4:$M$69,2,FALSE),0)</f>
        <v>0</v>
      </c>
      <c r="Y319" s="32" t="s">
        <v>572</v>
      </c>
      <c r="Z319" s="31">
        <f>IFERROR(VLOOKUP(Y319,'Начисление очков 2024'!$AA$4:$AB$69,2,FALSE),0)</f>
        <v>0</v>
      </c>
      <c r="AA319" s="6" t="s">
        <v>572</v>
      </c>
      <c r="AB319" s="28">
        <f>ROUND(IFERROR(VLOOKUP(AA319,'Начисление очков 2024'!$L$4:$M$69,2,FALSE),0)/4,0)</f>
        <v>0</v>
      </c>
      <c r="AC319" s="32" t="s">
        <v>572</v>
      </c>
      <c r="AD319" s="31">
        <f>IFERROR(VLOOKUP(AC319,'Начисление очков 2024'!$AA$4:$AB$69,2,FALSE),0)</f>
        <v>0</v>
      </c>
      <c r="AE319" s="6" t="s">
        <v>572</v>
      </c>
      <c r="AF319" s="28">
        <f>IFERROR(VLOOKUP(AE319,'Начисление очков 2024'!$AA$4:$AB$69,2,FALSE),0)</f>
        <v>0</v>
      </c>
      <c r="AG319" s="32" t="s">
        <v>572</v>
      </c>
      <c r="AH319" s="31">
        <f>IFERROR(VLOOKUP(AG319,'Начисление очков 2024'!$Q$4:$R$69,2,FALSE),0)</f>
        <v>0</v>
      </c>
      <c r="AI319" s="6" t="s">
        <v>572</v>
      </c>
      <c r="AJ319" s="28">
        <f>IFERROR(VLOOKUP(AI319,'Начисление очков 2024'!$AA$4:$AB$69,2,FALSE),0)</f>
        <v>0</v>
      </c>
      <c r="AK319" s="32" t="s">
        <v>572</v>
      </c>
      <c r="AL319" s="31">
        <f>IFERROR(VLOOKUP(AK319,'Начисление очков 2024'!$AA$4:$AB$69,2,FALSE),0)</f>
        <v>0</v>
      </c>
      <c r="AM319" s="6" t="s">
        <v>572</v>
      </c>
      <c r="AN319" s="28">
        <f>IFERROR(VLOOKUP(AM319,'Начисление очков 2023'!$AF$4:$AG$69,2,FALSE),0)</f>
        <v>0</v>
      </c>
      <c r="AO319" s="32" t="s">
        <v>572</v>
      </c>
      <c r="AP319" s="31">
        <f>ROUND(IFERROR(VLOOKUP(AO319,'Начисление очков 2024'!$G$4:$H$69,2,FALSE),0)/4,0)</f>
        <v>0</v>
      </c>
      <c r="AQ319" s="6" t="s">
        <v>572</v>
      </c>
      <c r="AR319" s="28">
        <f>IFERROR(VLOOKUP(AQ319,'Начисление очков 2024'!$AA$4:$AB$69,2,FALSE),0)</f>
        <v>0</v>
      </c>
      <c r="AS319" s="32" t="s">
        <v>572</v>
      </c>
      <c r="AT319" s="31">
        <f>IFERROR(VLOOKUP(AS319,'Начисление очков 2024'!$G$4:$H$69,2,FALSE),0)</f>
        <v>0</v>
      </c>
      <c r="AU319" s="6" t="s">
        <v>572</v>
      </c>
      <c r="AV319" s="28">
        <f>IFERROR(VLOOKUP(AU319,'Начисление очков 2023'!$V$4:$W$69,2,FALSE),0)</f>
        <v>0</v>
      </c>
      <c r="AW319" s="32" t="s">
        <v>572</v>
      </c>
      <c r="AX319" s="31">
        <f>IFERROR(VLOOKUP(AW319,'Начисление очков 2024'!$Q$4:$R$69,2,FALSE),0)</f>
        <v>0</v>
      </c>
      <c r="AY319" s="6" t="s">
        <v>572</v>
      </c>
      <c r="AZ319" s="28">
        <f>IFERROR(VLOOKUP(AY319,'Начисление очков 2024'!$AA$4:$AB$69,2,FALSE),0)</f>
        <v>0</v>
      </c>
      <c r="BA319" s="32" t="s">
        <v>572</v>
      </c>
      <c r="BB319" s="31">
        <f>ROUND(IFERROR(VLOOKUP(BA319,'Начисление очков 2024'!$G$4:$H$69,2,FALSE),0)/4,0)</f>
        <v>0</v>
      </c>
      <c r="BC319" s="6" t="s">
        <v>572</v>
      </c>
      <c r="BD319" s="28">
        <f>IFERROR(VLOOKUP(BC319,'Начисление очков 2023'!$AA$4:$AB$69,2,FALSE),0)</f>
        <v>0</v>
      </c>
      <c r="BE319" s="32" t="s">
        <v>572</v>
      </c>
      <c r="BF319" s="31">
        <f>IFERROR(VLOOKUP(BE319,'Начисление очков 2024'!$G$4:$H$69,2,FALSE),0)</f>
        <v>0</v>
      </c>
      <c r="BG319" s="6" t="s">
        <v>572</v>
      </c>
      <c r="BH319" s="28">
        <f>IFERROR(VLOOKUP(BG319,'Начисление очков 2024'!$Q$4:$R$69,2,FALSE),0)</f>
        <v>0</v>
      </c>
      <c r="BI319" s="32" t="s">
        <v>572</v>
      </c>
      <c r="BJ319" s="31">
        <f>IFERROR(VLOOKUP(BI319,'Начисление очков 2024'!$AA$4:$AB$69,2,FALSE),0)</f>
        <v>0</v>
      </c>
      <c r="BK319" s="6" t="s">
        <v>572</v>
      </c>
      <c r="BL319" s="28">
        <f>IFERROR(VLOOKUP(BK319,'Начисление очков 2023'!$V$4:$W$69,2,FALSE),0)</f>
        <v>0</v>
      </c>
      <c r="BM319" s="32" t="s">
        <v>572</v>
      </c>
      <c r="BN319" s="31">
        <f>ROUND(IFERROR(VLOOKUP(BM319,'Начисление очков 2023'!$L$4:$M$69,2,FALSE),0)/4,0)</f>
        <v>0</v>
      </c>
      <c r="BO319" s="6" t="s">
        <v>572</v>
      </c>
      <c r="BP319" s="28">
        <f>IFERROR(VLOOKUP(BO319,'Начисление очков 2023'!$AA$4:$AB$69,2,FALSE),0)</f>
        <v>0</v>
      </c>
      <c r="BQ319" s="32" t="s">
        <v>572</v>
      </c>
      <c r="BR319" s="31">
        <f>ROUND(IFERROR(VLOOKUP(BQ319,'Начисление очков 2023'!$L$4:$M$69,2,FALSE),0)/4,0)</f>
        <v>0</v>
      </c>
      <c r="BS319" s="6" t="s">
        <v>572</v>
      </c>
      <c r="BT319" s="28">
        <f>IFERROR(VLOOKUP(BS319,'Начисление очков 2023'!$AA$4:$AB$69,2,FALSE),0)</f>
        <v>0</v>
      </c>
      <c r="BU319" s="32" t="s">
        <v>572</v>
      </c>
      <c r="BV319" s="31">
        <f>IFERROR(VLOOKUP(BU319,'Начисление очков 2023'!$L$4:$M$69,2,FALSE),0)</f>
        <v>0</v>
      </c>
      <c r="BW319" s="6" t="s">
        <v>572</v>
      </c>
      <c r="BX319" s="28">
        <f>IFERROR(VLOOKUP(BW319,'Начисление очков 2023'!$AA$4:$AB$69,2,FALSE),0)</f>
        <v>0</v>
      </c>
      <c r="BY319" s="32" t="s">
        <v>572</v>
      </c>
      <c r="BZ319" s="31">
        <f>IFERROR(VLOOKUP(BY319,'Начисление очков 2023'!$AF$4:$AG$69,2,FALSE),0)</f>
        <v>0</v>
      </c>
      <c r="CA319" s="6" t="s">
        <v>572</v>
      </c>
      <c r="CB319" s="28">
        <f>IFERROR(VLOOKUP(CA319,'Начисление очков 2023'!$V$4:$W$69,2,FALSE),0)</f>
        <v>0</v>
      </c>
      <c r="CC319" s="32" t="s">
        <v>572</v>
      </c>
      <c r="CD319" s="31">
        <f>IFERROR(VLOOKUP(CC319,'Начисление очков 2023'!$AA$4:$AB$69,2,FALSE),0)</f>
        <v>0</v>
      </c>
      <c r="CE319" s="47"/>
      <c r="CF319" s="46"/>
      <c r="CG319" s="32" t="s">
        <v>572</v>
      </c>
      <c r="CH319" s="31">
        <f>IFERROR(VLOOKUP(CG319,'Начисление очков 2023'!$AA$4:$AB$69,2,FALSE),0)</f>
        <v>0</v>
      </c>
      <c r="CI319" s="6" t="s">
        <v>572</v>
      </c>
      <c r="CJ319" s="28">
        <f>IFERROR(VLOOKUP(CI319,'Начисление очков 2023_1'!$B$4:$C$117,2,FALSE),0)</f>
        <v>0</v>
      </c>
      <c r="CK319" s="32" t="s">
        <v>572</v>
      </c>
      <c r="CL319" s="31">
        <f>IFERROR(VLOOKUP(CK319,'Начисление очков 2023'!$V$4:$W$69,2,FALSE),0)</f>
        <v>0</v>
      </c>
      <c r="CM319" s="6" t="s">
        <v>572</v>
      </c>
      <c r="CN319" s="28">
        <f>IFERROR(VLOOKUP(CM319,'Начисление очков 2023'!$AF$4:$AG$69,2,FALSE),0)</f>
        <v>0</v>
      </c>
      <c r="CO319" s="32" t="s">
        <v>572</v>
      </c>
      <c r="CP319" s="31">
        <f>IFERROR(VLOOKUP(CO319,'Начисление очков 2023'!$G$4:$H$69,2,FALSE),0)</f>
        <v>0</v>
      </c>
      <c r="CQ319" s="6" t="s">
        <v>572</v>
      </c>
      <c r="CR319" s="28">
        <f>IFERROR(VLOOKUP(CQ319,'Начисление очков 2023'!$AA$4:$AB$69,2,FALSE),0)</f>
        <v>0</v>
      </c>
      <c r="CS319" s="32" t="s">
        <v>572</v>
      </c>
      <c r="CT319" s="31">
        <f>IFERROR(VLOOKUP(CS319,'Начисление очков 2023'!$Q$4:$R$69,2,FALSE),0)</f>
        <v>0</v>
      </c>
      <c r="CU319" s="6">
        <v>24</v>
      </c>
      <c r="CV319" s="28">
        <f>IFERROR(VLOOKUP(CU319,'Начисление очков 2023'!$AF$4:$AG$69,2,FALSE),0)</f>
        <v>1</v>
      </c>
      <c r="CW319" s="32" t="s">
        <v>572</v>
      </c>
      <c r="CX319" s="31">
        <f>IFERROR(VLOOKUP(CW319,'Начисление очков 2023'!$AA$4:$AB$69,2,FALSE),0)</f>
        <v>0</v>
      </c>
      <c r="CY319" s="6" t="s">
        <v>572</v>
      </c>
      <c r="CZ319" s="28">
        <f>IFERROR(VLOOKUP(CY319,'Начисление очков 2023'!$AA$4:$AB$69,2,FALSE),0)</f>
        <v>0</v>
      </c>
      <c r="DA319" s="32" t="s">
        <v>572</v>
      </c>
      <c r="DB319" s="31">
        <f>IFERROR(VLOOKUP(DA319,'Начисление очков 2023'!$L$4:$M$69,2,FALSE),0)</f>
        <v>0</v>
      </c>
      <c r="DC319" s="6" t="s">
        <v>572</v>
      </c>
      <c r="DD319" s="28">
        <f>IFERROR(VLOOKUP(DC319,'Начисление очков 2023'!$L$4:$M$69,2,FALSE),0)</f>
        <v>0</v>
      </c>
      <c r="DE319" s="32" t="s">
        <v>572</v>
      </c>
      <c r="DF319" s="31">
        <f>IFERROR(VLOOKUP(DE319,'Начисление очков 2023'!$G$4:$H$69,2,FALSE),0)</f>
        <v>0</v>
      </c>
      <c r="DG319" s="6" t="s">
        <v>572</v>
      </c>
      <c r="DH319" s="28">
        <f>IFERROR(VLOOKUP(DG319,'Начисление очков 2023'!$AA$4:$AB$69,2,FALSE),0)</f>
        <v>0</v>
      </c>
      <c r="DI319" s="32">
        <v>32</v>
      </c>
      <c r="DJ319" s="31">
        <f>IFERROR(VLOOKUP(DI319,'Начисление очков 2023'!$AF$4:$AG$69,2,FALSE),0)</f>
        <v>1</v>
      </c>
      <c r="DK319" s="6" t="s">
        <v>572</v>
      </c>
      <c r="DL319" s="28">
        <f>IFERROR(VLOOKUP(DK319,'Начисление очков 2023'!$V$4:$W$69,2,FALSE),0)</f>
        <v>0</v>
      </c>
      <c r="DM319" s="32" t="s">
        <v>572</v>
      </c>
      <c r="DN319" s="31">
        <f>IFERROR(VLOOKUP(DM319,'Начисление очков 2023'!$Q$4:$R$69,2,FALSE),0)</f>
        <v>0</v>
      </c>
      <c r="DO319" s="6" t="s">
        <v>572</v>
      </c>
      <c r="DP319" s="28">
        <f>IFERROR(VLOOKUP(DO319,'Начисление очков 2023'!$AA$4:$AB$69,2,FALSE),0)</f>
        <v>0</v>
      </c>
      <c r="DQ319" s="32" t="s">
        <v>572</v>
      </c>
      <c r="DR319" s="31">
        <f>IFERROR(VLOOKUP(DQ319,'Начисление очков 2023'!$AA$4:$AB$69,2,FALSE),0)</f>
        <v>0</v>
      </c>
      <c r="DS319" s="6" t="s">
        <v>572</v>
      </c>
      <c r="DT319" s="28">
        <f>IFERROR(VLOOKUP(DS319,'Начисление очков 2023'!$AA$4:$AB$69,2,FALSE),0)</f>
        <v>0</v>
      </c>
      <c r="DU319" s="32">
        <v>32</v>
      </c>
      <c r="DV319" s="31">
        <f>IFERROR(VLOOKUP(DU319,'Начисление очков 2023'!$AF$4:$AG$69,2,FALSE),0)</f>
        <v>1</v>
      </c>
      <c r="DW319" s="6" t="s">
        <v>572</v>
      </c>
      <c r="DX319" s="28">
        <f>IFERROR(VLOOKUP(DW319,'Начисление очков 2023'!$AA$4:$AB$69,2,FALSE),0)</f>
        <v>0</v>
      </c>
      <c r="DY319" s="32" t="s">
        <v>572</v>
      </c>
      <c r="DZ319" s="31">
        <f>IFERROR(VLOOKUP(DY319,'Начисление очков 2023'!$B$4:$C$69,2,FALSE),0)</f>
        <v>0</v>
      </c>
      <c r="EA319" s="6" t="s">
        <v>572</v>
      </c>
      <c r="EB319" s="28">
        <f>IFERROR(VLOOKUP(EA319,'Начисление очков 2023'!$AA$4:$AB$69,2,FALSE),0)</f>
        <v>0</v>
      </c>
      <c r="EC319" s="32" t="s">
        <v>572</v>
      </c>
      <c r="ED319" s="31">
        <f>IFERROR(VLOOKUP(EC319,'Начисление очков 2023'!$V$4:$W$69,2,FALSE),0)</f>
        <v>0</v>
      </c>
      <c r="EE319" s="6" t="s">
        <v>572</v>
      </c>
      <c r="EF319" s="28">
        <f>IFERROR(VLOOKUP(EE319,'Начисление очков 2023'!$AA$4:$AB$69,2,FALSE),0)</f>
        <v>0</v>
      </c>
      <c r="EG319" s="32">
        <v>32</v>
      </c>
      <c r="EH319" s="31">
        <f>IFERROR(VLOOKUP(EG319,'Начисление очков 2023'!$AA$4:$AB$69,2,FALSE),0)</f>
        <v>2</v>
      </c>
      <c r="EI319" s="6" t="s">
        <v>572</v>
      </c>
      <c r="EJ319" s="28">
        <f>IFERROR(VLOOKUP(EI319,'Начисление очков 2023'!$G$4:$H$69,2,FALSE),0)</f>
        <v>0</v>
      </c>
      <c r="EK319" s="32">
        <v>48</v>
      </c>
      <c r="EL319" s="31">
        <f>IFERROR(VLOOKUP(EK319,'Начисление очков 2023'!$V$4:$W$69,2,FALSE),0)</f>
        <v>2</v>
      </c>
      <c r="EM319" s="6" t="s">
        <v>572</v>
      </c>
      <c r="EN319" s="28">
        <f>IFERROR(VLOOKUP(EM319,'Начисление очков 2023'!$B$4:$C$101,2,FALSE),0)</f>
        <v>0</v>
      </c>
      <c r="EO319" s="32" t="s">
        <v>572</v>
      </c>
      <c r="EP319" s="31">
        <f>IFERROR(VLOOKUP(EO319,'Начисление очков 2023'!$AA$4:$AB$69,2,FALSE),0)</f>
        <v>0</v>
      </c>
      <c r="EQ319" s="6" t="s">
        <v>572</v>
      </c>
      <c r="ER319" s="28">
        <f>IFERROR(VLOOKUP(EQ319,'Начисление очков 2023'!$AF$4:$AG$69,2,FALSE),0)</f>
        <v>0</v>
      </c>
      <c r="ES319" s="32" t="s">
        <v>572</v>
      </c>
      <c r="ET319" s="31">
        <f>IFERROR(VLOOKUP(ES319,'Начисление очков 2023'!$B$4:$C$101,2,FALSE),0)</f>
        <v>0</v>
      </c>
      <c r="EU319" s="6" t="s">
        <v>572</v>
      </c>
      <c r="EV319" s="28">
        <f>IFERROR(VLOOKUP(EU319,'Начисление очков 2023'!$G$4:$H$69,2,FALSE),0)</f>
        <v>0</v>
      </c>
      <c r="EW319" s="32" t="s">
        <v>572</v>
      </c>
      <c r="EX319" s="31">
        <f>IFERROR(VLOOKUP(EW319,'Начисление очков 2023'!$AA$4:$AB$69,2,FALSE),0)</f>
        <v>0</v>
      </c>
      <c r="EY319" s="6"/>
      <c r="EZ319" s="28">
        <f>IFERROR(VLOOKUP(EY319,'Начисление очков 2023'!$AA$4:$AB$69,2,FALSE),0)</f>
        <v>0</v>
      </c>
      <c r="FA319" s="32" t="s">
        <v>572</v>
      </c>
      <c r="FB319" s="31">
        <f>IFERROR(VLOOKUP(FA319,'Начисление очков 2023'!$L$4:$M$69,2,FALSE),0)</f>
        <v>0</v>
      </c>
      <c r="FC319" s="6" t="s">
        <v>572</v>
      </c>
      <c r="FD319" s="28">
        <f>IFERROR(VLOOKUP(FC319,'Начисление очков 2023'!$AF$4:$AG$69,2,FALSE),0)</f>
        <v>0</v>
      </c>
      <c r="FE319" s="32" t="s">
        <v>572</v>
      </c>
      <c r="FF319" s="31">
        <f>IFERROR(VLOOKUP(FE319,'Начисление очков 2023'!$AA$4:$AB$69,2,FALSE),0)</f>
        <v>0</v>
      </c>
      <c r="FG319" s="6" t="s">
        <v>572</v>
      </c>
      <c r="FH319" s="28">
        <f>IFERROR(VLOOKUP(FG319,'Начисление очков 2023'!$G$4:$H$69,2,FALSE),0)</f>
        <v>0</v>
      </c>
      <c r="FI319" s="32" t="s">
        <v>572</v>
      </c>
      <c r="FJ319" s="31">
        <f>IFERROR(VLOOKUP(FI319,'Начисление очков 2023'!$AA$4:$AB$69,2,FALSE),0)</f>
        <v>0</v>
      </c>
      <c r="FK319" s="6" t="s">
        <v>572</v>
      </c>
      <c r="FL319" s="28">
        <f>IFERROR(VLOOKUP(FK319,'Начисление очков 2023'!$AA$4:$AB$69,2,FALSE),0)</f>
        <v>0</v>
      </c>
      <c r="FM319" s="32" t="s">
        <v>572</v>
      </c>
      <c r="FN319" s="31">
        <f>IFERROR(VLOOKUP(FM319,'Начисление очков 2023'!$AA$4:$AB$69,2,FALSE),0)</f>
        <v>0</v>
      </c>
      <c r="FO319" s="6" t="s">
        <v>572</v>
      </c>
      <c r="FP319" s="28">
        <f>IFERROR(VLOOKUP(FO319,'Начисление очков 2023'!$AF$4:$AG$69,2,FALSE),0)</f>
        <v>0</v>
      </c>
      <c r="FQ319" s="109">
        <v>309</v>
      </c>
      <c r="FR319" s="110" t="s">
        <v>563</v>
      </c>
      <c r="FS319" s="110"/>
      <c r="FT319" s="109">
        <v>3</v>
      </c>
      <c r="FU319" s="111"/>
      <c r="FV319" s="108">
        <v>7</v>
      </c>
      <c r="FW319" s="106">
        <v>0</v>
      </c>
      <c r="FX319" s="107" t="s">
        <v>563</v>
      </c>
      <c r="FY319" s="108">
        <v>7</v>
      </c>
      <c r="FZ319" s="127" t="s">
        <v>572</v>
      </c>
      <c r="GA319" s="121">
        <f>IFERROR(VLOOKUP(FZ319,'Начисление очков 2023'!$AA$4:$AB$69,2,FALSE),0)</f>
        <v>0</v>
      </c>
    </row>
    <row r="320" spans="1:183" ht="16.149999999999999" customHeight="1" x14ac:dyDescent="0.25">
      <c r="A320" s="1"/>
      <c r="B320" s="6" t="str">
        <f>IFERROR(INDEX('Ласт турнир'!$A$1:$A$96,MATCH($D320,'Ласт турнир'!$B$1:$B$96,0)),"")</f>
        <v/>
      </c>
      <c r="C320" s="1"/>
      <c r="D320" s="39" t="s">
        <v>501</v>
      </c>
      <c r="E320" s="40">
        <f>E319+1</f>
        <v>311</v>
      </c>
      <c r="F320" s="59">
        <f>IF(FQ320=0," ",IF(FQ320-E320=0," ",FQ320-E320))</f>
        <v>-1</v>
      </c>
      <c r="G320" s="44"/>
      <c r="H320" s="54">
        <v>3</v>
      </c>
      <c r="I320" s="134"/>
      <c r="J320" s="139">
        <f>AB320+AP320+BB320+BN320+BR320+SUMPRODUCT(LARGE((T320,V320,X320,Z320,AD320,AF320,AH320,AJ320,AL320,AN320,AR320,AT320,AV320,AX320,AZ320,BD320,BF320,BH320,BJ320,BL320,BP320,BT320,BV320,BX320,BZ320,CB320,CD320,CF320,CH320,CJ320,CL320,CN320,CP320,CR320,CT320,CV320,CX320,CZ320,DB320,DD320,DF320,DH320,DJ320,DL320,DN320,DP320,DR320,DT320,DV320,DX320,DZ320,EB320,ED320,EF320,EH320,EJ320,EL320,EN320,EP320,ER320,ET320,EV320,EX320,EZ320,FB320,FD320,FF320,FH320,FJ320,FL320,FN320,FP320),{1,2,3,4,5,6,7,8}))</f>
        <v>6</v>
      </c>
      <c r="K320" s="135">
        <f>J320-FV320</f>
        <v>0</v>
      </c>
      <c r="L320" s="140" t="str">
        <f>IF(SUMIF(S320:FP320,"&lt;0")&lt;&gt;0,SUMIF(S320:FP320,"&lt;0")*(-1)," ")</f>
        <v xml:space="preserve"> </v>
      </c>
      <c r="M320" s="141">
        <f>T320+V320+X320+Z320+AB320+AD320+AF320+AH320+AJ320+AL320+AN320+AP320+AR320+AT320+AV320+AX320+AZ320+BB320+BD320+BF320+BH320+BJ320+BL320+BN320+BP320+BR320+BT320+BV320+BX320+BZ320+CB320+CD320+CF320+CH320+CJ320+CL320+CN320+CP320+CR320+CT320+CV320+CX320+CZ320+DB320+DD320+DF320+DH320+DJ320+DL320+DN320+DP320+DR320+DT320+DV320+DX320+DZ320+EB320+ED320+EF320+EH320+EJ320+EL320+EN320+EP320+ER320+ET320+EV320+EX320+EZ320+FB320+FD320+FF320+FH320+FJ320+FL320+FN320+FP320</f>
        <v>6</v>
      </c>
      <c r="N320" s="135">
        <f>M320-FY320</f>
        <v>0</v>
      </c>
      <c r="O320" s="136">
        <f>ROUNDUP(COUNTIF(S320:FP320,"&gt; 0")/2,0)</f>
        <v>1</v>
      </c>
      <c r="P320" s="142">
        <f>IF(O320=0,"-",IF(O320-R320&gt;8,J320/(8+R320),J320/O320))</f>
        <v>6</v>
      </c>
      <c r="Q320" s="145">
        <f>IF(OR(M320=0,O320=0),"-",M320/O320)</f>
        <v>6</v>
      </c>
      <c r="R320" s="150">
        <f>+IF(AA320="",0,1)+IF(AO320="",0,1)++IF(BA320="",0,1)+IF(BM320="",0,1)+IF(BQ320="",0,1)</f>
        <v>0</v>
      </c>
      <c r="S320" s="6" t="s">
        <v>572</v>
      </c>
      <c r="T320" s="28">
        <f>IFERROR(VLOOKUP(S320,'Начисление очков 2024'!$AA$4:$AB$69,2,FALSE),0)</f>
        <v>0</v>
      </c>
      <c r="U320" s="32" t="s">
        <v>572</v>
      </c>
      <c r="V320" s="31">
        <f>IFERROR(VLOOKUP(U320,'Начисление очков 2024'!$AA$4:$AB$69,2,FALSE),0)</f>
        <v>0</v>
      </c>
      <c r="W320" s="6" t="s">
        <v>572</v>
      </c>
      <c r="X320" s="28">
        <f>IFERROR(VLOOKUP(W320,'Начисление очков 2024'!$L$4:$M$69,2,FALSE),0)</f>
        <v>0</v>
      </c>
      <c r="Y320" s="32" t="s">
        <v>572</v>
      </c>
      <c r="Z320" s="31">
        <f>IFERROR(VLOOKUP(Y320,'Начисление очков 2024'!$AA$4:$AB$69,2,FALSE),0)</f>
        <v>0</v>
      </c>
      <c r="AA320" s="6" t="s">
        <v>572</v>
      </c>
      <c r="AB320" s="28">
        <f>ROUND(IFERROR(VLOOKUP(AA320,'Начисление очков 2024'!$L$4:$M$69,2,FALSE),0)/4,0)</f>
        <v>0</v>
      </c>
      <c r="AC320" s="32" t="s">
        <v>572</v>
      </c>
      <c r="AD320" s="31">
        <f>IFERROR(VLOOKUP(AC320,'Начисление очков 2024'!$AA$4:$AB$69,2,FALSE),0)</f>
        <v>0</v>
      </c>
      <c r="AE320" s="6" t="s">
        <v>572</v>
      </c>
      <c r="AF320" s="28">
        <f>IFERROR(VLOOKUP(AE320,'Начисление очков 2024'!$AA$4:$AB$69,2,FALSE),0)</f>
        <v>0</v>
      </c>
      <c r="AG320" s="32" t="s">
        <v>572</v>
      </c>
      <c r="AH320" s="31">
        <f>IFERROR(VLOOKUP(AG320,'Начисление очков 2024'!$Q$4:$R$69,2,FALSE),0)</f>
        <v>0</v>
      </c>
      <c r="AI320" s="6" t="s">
        <v>572</v>
      </c>
      <c r="AJ320" s="28">
        <f>IFERROR(VLOOKUP(AI320,'Начисление очков 2024'!$AA$4:$AB$69,2,FALSE),0)</f>
        <v>0</v>
      </c>
      <c r="AK320" s="32" t="s">
        <v>572</v>
      </c>
      <c r="AL320" s="31">
        <f>IFERROR(VLOOKUP(AK320,'Начисление очков 2024'!$AA$4:$AB$69,2,FALSE),0)</f>
        <v>0</v>
      </c>
      <c r="AM320" s="6" t="s">
        <v>572</v>
      </c>
      <c r="AN320" s="28">
        <f>IFERROR(VLOOKUP(AM320,'Начисление очков 2023'!$AF$4:$AG$69,2,FALSE),0)</f>
        <v>0</v>
      </c>
      <c r="AO320" s="32" t="s">
        <v>572</v>
      </c>
      <c r="AP320" s="31">
        <f>ROUND(IFERROR(VLOOKUP(AO320,'Начисление очков 2024'!$G$4:$H$69,2,FALSE),0)/4,0)</f>
        <v>0</v>
      </c>
      <c r="AQ320" s="6" t="s">
        <v>572</v>
      </c>
      <c r="AR320" s="28">
        <f>IFERROR(VLOOKUP(AQ320,'Начисление очков 2024'!$AA$4:$AB$69,2,FALSE),0)</f>
        <v>0</v>
      </c>
      <c r="AS320" s="32" t="s">
        <v>572</v>
      </c>
      <c r="AT320" s="31">
        <f>IFERROR(VLOOKUP(AS320,'Начисление очков 2024'!$G$4:$H$69,2,FALSE),0)</f>
        <v>0</v>
      </c>
      <c r="AU320" s="6" t="s">
        <v>572</v>
      </c>
      <c r="AV320" s="28">
        <f>IFERROR(VLOOKUP(AU320,'Начисление очков 2023'!$V$4:$W$69,2,FALSE),0)</f>
        <v>0</v>
      </c>
      <c r="AW320" s="32" t="s">
        <v>572</v>
      </c>
      <c r="AX320" s="31">
        <f>IFERROR(VLOOKUP(AW320,'Начисление очков 2024'!$Q$4:$R$69,2,FALSE),0)</f>
        <v>0</v>
      </c>
      <c r="AY320" s="6" t="s">
        <v>572</v>
      </c>
      <c r="AZ320" s="28">
        <f>IFERROR(VLOOKUP(AY320,'Начисление очков 2024'!$AA$4:$AB$69,2,FALSE),0)</f>
        <v>0</v>
      </c>
      <c r="BA320" s="32" t="s">
        <v>572</v>
      </c>
      <c r="BB320" s="31">
        <f>ROUND(IFERROR(VLOOKUP(BA320,'Начисление очков 2024'!$G$4:$H$69,2,FALSE),0)/4,0)</f>
        <v>0</v>
      </c>
      <c r="BC320" s="6" t="s">
        <v>572</v>
      </c>
      <c r="BD320" s="28">
        <f>IFERROR(VLOOKUP(BC320,'Начисление очков 2023'!$AA$4:$AB$69,2,FALSE),0)</f>
        <v>0</v>
      </c>
      <c r="BE320" s="32" t="s">
        <v>572</v>
      </c>
      <c r="BF320" s="31">
        <f>IFERROR(VLOOKUP(BE320,'Начисление очков 2024'!$G$4:$H$69,2,FALSE),0)</f>
        <v>0</v>
      </c>
      <c r="BG320" s="6" t="s">
        <v>572</v>
      </c>
      <c r="BH320" s="28">
        <f>IFERROR(VLOOKUP(BG320,'Начисление очков 2024'!$Q$4:$R$69,2,FALSE),0)</f>
        <v>0</v>
      </c>
      <c r="BI320" s="32" t="s">
        <v>572</v>
      </c>
      <c r="BJ320" s="31">
        <f>IFERROR(VLOOKUP(BI320,'Начисление очков 2024'!$AA$4:$AB$69,2,FALSE),0)</f>
        <v>0</v>
      </c>
      <c r="BK320" s="6" t="s">
        <v>572</v>
      </c>
      <c r="BL320" s="28">
        <f>IFERROR(VLOOKUP(BK320,'Начисление очков 2023'!$V$4:$W$69,2,FALSE),0)</f>
        <v>0</v>
      </c>
      <c r="BM320" s="32" t="s">
        <v>572</v>
      </c>
      <c r="BN320" s="31">
        <f>ROUND(IFERROR(VLOOKUP(BM320,'Начисление очков 2023'!$L$4:$M$69,2,FALSE),0)/4,0)</f>
        <v>0</v>
      </c>
      <c r="BO320" s="6">
        <v>17</v>
      </c>
      <c r="BP320" s="28">
        <f>IFERROR(VLOOKUP(BO320,'Начисление очков 2023'!$AA$4:$AB$69,2,FALSE),0)</f>
        <v>6</v>
      </c>
      <c r="BQ320" s="32" t="s">
        <v>572</v>
      </c>
      <c r="BR320" s="31">
        <f>ROUND(IFERROR(VLOOKUP(BQ320,'Начисление очков 2023'!$L$4:$M$69,2,FALSE),0)/4,0)</f>
        <v>0</v>
      </c>
      <c r="BS320" s="6" t="s">
        <v>572</v>
      </c>
      <c r="BT320" s="28">
        <f>IFERROR(VLOOKUP(BS320,'Начисление очков 2023'!$AA$4:$AB$69,2,FALSE),0)</f>
        <v>0</v>
      </c>
      <c r="BU320" s="32" t="s">
        <v>572</v>
      </c>
      <c r="BV320" s="31">
        <f>IFERROR(VLOOKUP(BU320,'Начисление очков 2023'!$L$4:$M$69,2,FALSE),0)</f>
        <v>0</v>
      </c>
      <c r="BW320" s="6" t="s">
        <v>572</v>
      </c>
      <c r="BX320" s="28">
        <f>IFERROR(VLOOKUP(BW320,'Начисление очков 2023'!$AA$4:$AB$69,2,FALSE),0)</f>
        <v>0</v>
      </c>
      <c r="BY320" s="32" t="s">
        <v>572</v>
      </c>
      <c r="BZ320" s="31">
        <f>IFERROR(VLOOKUP(BY320,'Начисление очков 2023'!$AF$4:$AG$69,2,FALSE),0)</f>
        <v>0</v>
      </c>
      <c r="CA320" s="6" t="s">
        <v>572</v>
      </c>
      <c r="CB320" s="28">
        <f>IFERROR(VLOOKUP(CA320,'Начисление очков 2023'!$V$4:$W$69,2,FALSE),0)</f>
        <v>0</v>
      </c>
      <c r="CC320" s="32" t="s">
        <v>572</v>
      </c>
      <c r="CD320" s="31">
        <f>IFERROR(VLOOKUP(CC320,'Начисление очков 2023'!$AA$4:$AB$69,2,FALSE),0)</f>
        <v>0</v>
      </c>
      <c r="CE320" s="47"/>
      <c r="CF320" s="46"/>
      <c r="CG320" s="32" t="s">
        <v>572</v>
      </c>
      <c r="CH320" s="31">
        <f>IFERROR(VLOOKUP(CG320,'Начисление очков 2023'!$AA$4:$AB$69,2,FALSE),0)</f>
        <v>0</v>
      </c>
      <c r="CI320" s="6" t="s">
        <v>572</v>
      </c>
      <c r="CJ320" s="28">
        <f>IFERROR(VLOOKUP(CI320,'Начисление очков 2023_1'!$B$4:$C$117,2,FALSE),0)</f>
        <v>0</v>
      </c>
      <c r="CK320" s="32" t="s">
        <v>572</v>
      </c>
      <c r="CL320" s="31">
        <f>IFERROR(VLOOKUP(CK320,'Начисление очков 2023'!$V$4:$W$69,2,FALSE),0)</f>
        <v>0</v>
      </c>
      <c r="CM320" s="6" t="s">
        <v>572</v>
      </c>
      <c r="CN320" s="28">
        <f>IFERROR(VLOOKUP(CM320,'Начисление очков 2023'!$AF$4:$AG$69,2,FALSE),0)</f>
        <v>0</v>
      </c>
      <c r="CO320" s="32" t="s">
        <v>572</v>
      </c>
      <c r="CP320" s="31">
        <f>IFERROR(VLOOKUP(CO320,'Начисление очков 2023'!$G$4:$H$69,2,FALSE),0)</f>
        <v>0</v>
      </c>
      <c r="CQ320" s="6" t="s">
        <v>572</v>
      </c>
      <c r="CR320" s="28">
        <f>IFERROR(VLOOKUP(CQ320,'Начисление очков 2023'!$AA$4:$AB$69,2,FALSE),0)</f>
        <v>0</v>
      </c>
      <c r="CS320" s="32" t="s">
        <v>572</v>
      </c>
      <c r="CT320" s="31">
        <f>IFERROR(VLOOKUP(CS320,'Начисление очков 2023'!$Q$4:$R$69,2,FALSE),0)</f>
        <v>0</v>
      </c>
      <c r="CU320" s="6" t="s">
        <v>572</v>
      </c>
      <c r="CV320" s="28">
        <f>IFERROR(VLOOKUP(CU320,'Начисление очков 2023'!$AF$4:$AG$69,2,FALSE),0)</f>
        <v>0</v>
      </c>
      <c r="CW320" s="32" t="s">
        <v>572</v>
      </c>
      <c r="CX320" s="31">
        <f>IFERROR(VLOOKUP(CW320,'Начисление очков 2023'!$AA$4:$AB$69,2,FALSE),0)</f>
        <v>0</v>
      </c>
      <c r="CY320" s="6" t="s">
        <v>572</v>
      </c>
      <c r="CZ320" s="28">
        <f>IFERROR(VLOOKUP(CY320,'Начисление очков 2023'!$AA$4:$AB$69,2,FALSE),0)</f>
        <v>0</v>
      </c>
      <c r="DA320" s="32" t="s">
        <v>572</v>
      </c>
      <c r="DB320" s="31">
        <f>IFERROR(VLOOKUP(DA320,'Начисление очков 2023'!$L$4:$M$69,2,FALSE),0)</f>
        <v>0</v>
      </c>
      <c r="DC320" s="6" t="s">
        <v>572</v>
      </c>
      <c r="DD320" s="28">
        <f>IFERROR(VLOOKUP(DC320,'Начисление очков 2023'!$L$4:$M$69,2,FALSE),0)</f>
        <v>0</v>
      </c>
      <c r="DE320" s="32" t="s">
        <v>572</v>
      </c>
      <c r="DF320" s="31">
        <f>IFERROR(VLOOKUP(DE320,'Начисление очков 2023'!$G$4:$H$69,2,FALSE),0)</f>
        <v>0</v>
      </c>
      <c r="DG320" s="6" t="s">
        <v>572</v>
      </c>
      <c r="DH320" s="28">
        <f>IFERROR(VLOOKUP(DG320,'Начисление очков 2023'!$AA$4:$AB$69,2,FALSE),0)</f>
        <v>0</v>
      </c>
      <c r="DI320" s="32" t="s">
        <v>572</v>
      </c>
      <c r="DJ320" s="31">
        <f>IFERROR(VLOOKUP(DI320,'Начисление очков 2023'!$AF$4:$AG$69,2,FALSE),0)</f>
        <v>0</v>
      </c>
      <c r="DK320" s="6" t="s">
        <v>572</v>
      </c>
      <c r="DL320" s="28">
        <f>IFERROR(VLOOKUP(DK320,'Начисление очков 2023'!$V$4:$W$69,2,FALSE),0)</f>
        <v>0</v>
      </c>
      <c r="DM320" s="32" t="s">
        <v>572</v>
      </c>
      <c r="DN320" s="31">
        <f>IFERROR(VLOOKUP(DM320,'Начисление очков 2023'!$Q$4:$R$69,2,FALSE),0)</f>
        <v>0</v>
      </c>
      <c r="DO320" s="6" t="s">
        <v>572</v>
      </c>
      <c r="DP320" s="28">
        <f>IFERROR(VLOOKUP(DO320,'Начисление очков 2023'!$AA$4:$AB$69,2,FALSE),0)</f>
        <v>0</v>
      </c>
      <c r="DQ320" s="32" t="s">
        <v>572</v>
      </c>
      <c r="DR320" s="31">
        <f>IFERROR(VLOOKUP(DQ320,'Начисление очков 2023'!$AA$4:$AB$69,2,FALSE),0)</f>
        <v>0</v>
      </c>
      <c r="DS320" s="6"/>
      <c r="DT320" s="28">
        <f>IFERROR(VLOOKUP(DS320,'Начисление очков 2023'!$AA$4:$AB$69,2,FALSE),0)</f>
        <v>0</v>
      </c>
      <c r="DU320" s="32" t="s">
        <v>572</v>
      </c>
      <c r="DV320" s="31">
        <f>IFERROR(VLOOKUP(DU320,'Начисление очков 2023'!$AF$4:$AG$69,2,FALSE),0)</f>
        <v>0</v>
      </c>
      <c r="DW320" s="6"/>
      <c r="DX320" s="28">
        <f>IFERROR(VLOOKUP(DW320,'Начисление очков 2023'!$AA$4:$AB$69,2,FALSE),0)</f>
        <v>0</v>
      </c>
      <c r="DY320" s="32"/>
      <c r="DZ320" s="31">
        <f>IFERROR(VLOOKUP(DY320,'Начисление очков 2023'!$B$4:$C$69,2,FALSE),0)</f>
        <v>0</v>
      </c>
      <c r="EA320" s="6"/>
      <c r="EB320" s="28">
        <f>IFERROR(VLOOKUP(EA320,'Начисление очков 2023'!$AA$4:$AB$69,2,FALSE),0)</f>
        <v>0</v>
      </c>
      <c r="EC320" s="32"/>
      <c r="ED320" s="31">
        <f>IFERROR(VLOOKUP(EC320,'Начисление очков 2023'!$V$4:$W$69,2,FALSE),0)</f>
        <v>0</v>
      </c>
      <c r="EE320" s="6"/>
      <c r="EF320" s="28">
        <f>IFERROR(VLOOKUP(EE320,'Начисление очков 2023'!$AA$4:$AB$69,2,FALSE),0)</f>
        <v>0</v>
      </c>
      <c r="EG320" s="32"/>
      <c r="EH320" s="31">
        <f>IFERROR(VLOOKUP(EG320,'Начисление очков 2023'!$AA$4:$AB$69,2,FALSE),0)</f>
        <v>0</v>
      </c>
      <c r="EI320" s="6"/>
      <c r="EJ320" s="28">
        <f>IFERROR(VLOOKUP(EI320,'Начисление очков 2023'!$G$4:$H$69,2,FALSE),0)</f>
        <v>0</v>
      </c>
      <c r="EK320" s="32"/>
      <c r="EL320" s="31">
        <f>IFERROR(VLOOKUP(EK320,'Начисление очков 2023'!$V$4:$W$69,2,FALSE),0)</f>
        <v>0</v>
      </c>
      <c r="EM320" s="6"/>
      <c r="EN320" s="28">
        <f>IFERROR(VLOOKUP(EM320,'Начисление очков 2023'!$B$4:$C$101,2,FALSE),0)</f>
        <v>0</v>
      </c>
      <c r="EO320" s="32"/>
      <c r="EP320" s="31">
        <f>IFERROR(VLOOKUP(EO320,'Начисление очков 2023'!$AA$4:$AB$69,2,FALSE),0)</f>
        <v>0</v>
      </c>
      <c r="EQ320" s="6"/>
      <c r="ER320" s="28">
        <f>IFERROR(VLOOKUP(EQ320,'Начисление очков 2023'!$AF$4:$AG$69,2,FALSE),0)</f>
        <v>0</v>
      </c>
      <c r="ES320" s="32"/>
      <c r="ET320" s="31">
        <f>IFERROR(VLOOKUP(ES320,'Начисление очков 2023'!$B$4:$C$101,2,FALSE),0)</f>
        <v>0</v>
      </c>
      <c r="EU320" s="6"/>
      <c r="EV320" s="28">
        <f>IFERROR(VLOOKUP(EU320,'Начисление очков 2023'!$G$4:$H$69,2,FALSE),0)</f>
        <v>0</v>
      </c>
      <c r="EW320" s="32"/>
      <c r="EX320" s="31">
        <f>IFERROR(VLOOKUP(EW320,'Начисление очков 2023'!$AF$4:$AG$69,2,FALSE),0)</f>
        <v>0</v>
      </c>
      <c r="EY320" s="6"/>
      <c r="EZ320" s="28">
        <f>IFERROR(VLOOKUP(EY320,'Начисление очков 2023'!$AA$4:$AB$69,2,FALSE),0)</f>
        <v>0</v>
      </c>
      <c r="FA320" s="32"/>
      <c r="FB320" s="31">
        <f>IFERROR(VLOOKUP(FA320,'Начисление очков 2023'!$L$4:$M$69,2,FALSE),0)</f>
        <v>0</v>
      </c>
      <c r="FC320" s="6"/>
      <c r="FD320" s="28">
        <f>IFERROR(VLOOKUP(FC320,'Начисление очков 2023'!$AF$4:$AG$69,2,FALSE),0)</f>
        <v>0</v>
      </c>
      <c r="FE320" s="32"/>
      <c r="FF320" s="31">
        <f>IFERROR(VLOOKUP(FE320,'Начисление очков 2023'!$AA$4:$AB$69,2,FALSE),0)</f>
        <v>0</v>
      </c>
      <c r="FG320" s="6"/>
      <c r="FH320" s="28">
        <f>IFERROR(VLOOKUP(FG320,'Начисление очков 2023'!$G$4:$H$69,2,FALSE),0)</f>
        <v>0</v>
      </c>
      <c r="FI320" s="32"/>
      <c r="FJ320" s="31">
        <f>IFERROR(VLOOKUP(FI320,'Начисление очков 2023'!$AA$4:$AB$69,2,FALSE),0)</f>
        <v>0</v>
      </c>
      <c r="FK320" s="6"/>
      <c r="FL320" s="28">
        <f>IFERROR(VLOOKUP(FK320,'Начисление очков 2023'!$AA$4:$AB$69,2,FALSE),0)</f>
        <v>0</v>
      </c>
      <c r="FM320" s="32"/>
      <c r="FN320" s="31">
        <f>IFERROR(VLOOKUP(FM320,'Начисление очков 2023'!$AA$4:$AB$69,2,FALSE),0)</f>
        <v>0</v>
      </c>
      <c r="FO320" s="6"/>
      <c r="FP320" s="28">
        <f>IFERROR(VLOOKUP(FO320,'Начисление очков 2023'!$AF$4:$AG$69,2,FALSE),0)</f>
        <v>0</v>
      </c>
      <c r="FQ320" s="109">
        <v>310</v>
      </c>
      <c r="FR320" s="110" t="s">
        <v>563</v>
      </c>
      <c r="FS320" s="110"/>
      <c r="FT320" s="109">
        <v>3</v>
      </c>
      <c r="FU320" s="111"/>
      <c r="FV320" s="108">
        <v>6</v>
      </c>
      <c r="FW320" s="106">
        <v>0</v>
      </c>
      <c r="FX320" s="107" t="s">
        <v>563</v>
      </c>
      <c r="FY320" s="108">
        <v>6</v>
      </c>
      <c r="FZ320" s="127"/>
      <c r="GA320" s="121">
        <f>IFERROR(VLOOKUP(FZ320,'Начисление очков 2023'!$AA$4:$AB$69,2,FALSE),0)</f>
        <v>0</v>
      </c>
    </row>
    <row r="321" spans="1:183" ht="16.149999999999999" customHeight="1" x14ac:dyDescent="0.25">
      <c r="B321" s="6" t="str">
        <f>IFERROR(INDEX('Ласт турнир'!$A$1:$A$96,MATCH($D321,'Ласт турнир'!$B$1:$B$96,0)),"")</f>
        <v/>
      </c>
      <c r="D321" s="39" t="s">
        <v>138</v>
      </c>
      <c r="E321" s="40">
        <f>E320+1</f>
        <v>312</v>
      </c>
      <c r="F321" s="59">
        <f>IF(FQ321=0," ",IF(FQ321-E321=0," ",FQ321-E321))</f>
        <v>-67</v>
      </c>
      <c r="G321" s="44"/>
      <c r="H321" s="54">
        <v>3</v>
      </c>
      <c r="I321" s="134"/>
      <c r="J321" s="139">
        <f>AB321+AP321+BB321+BN321+BR321+SUMPRODUCT(LARGE((T321,V321,X321,Z321,AD321,AF321,AH321,AJ321,AL321,AN321,AR321,AT321,AV321,AX321,AZ321,BD321,BF321,BH321,BJ321,BL321,BP321,BT321,BV321,BX321,BZ321,CB321,CD321,CF321,CH321,CJ321,CL321,CN321,CP321,CR321,CT321,CV321,CX321,CZ321,DB321,DD321,DF321,DH321,DJ321,DL321,DN321,DP321,DR321,DT321,DV321,DX321,DZ321,EB321,ED321,EF321,EH321,EJ321,EL321,EN321,EP321,ER321,ET321,EV321,EX321,EZ321,FB321,FD321,FF321,FH321,FJ321,FL321,FN321,FP321),{1,2,3,4,5,6,7,8}))</f>
        <v>6</v>
      </c>
      <c r="K321" s="135">
        <f>J321-FV321</f>
        <v>-10</v>
      </c>
      <c r="L321" s="140" t="str">
        <f>IF(SUMIF(S321:FP321,"&lt;0")&lt;&gt;0,SUMIF(S321:FP321,"&lt;0")*(-1)," ")</f>
        <v xml:space="preserve"> </v>
      </c>
      <c r="M321" s="141">
        <f>T321+V321+X321+Z321+AB321+AD321+AF321+AH321+AJ321+AL321+AN321+AP321+AR321+AT321+AV321+AX321+AZ321+BB321+BD321+BF321+BH321+BJ321+BL321+BN321+BP321+BR321+BT321+BV321+BX321+BZ321+CB321+CD321+CF321+CH321+CJ321+CL321+CN321+CP321+CR321+CT321+CV321+CX321+CZ321+DB321+DD321+DF321+DH321+DJ321+DL321+DN321+DP321+DR321+DT321+DV321+DX321+DZ321+EB321+ED321+EF321+EH321+EJ321+EL321+EN321+EP321+ER321+ET321+EV321+EX321+EZ321+FB321+FD321+FF321+FH321+FJ321+FL321+FN321+FP321</f>
        <v>6</v>
      </c>
      <c r="N321" s="135">
        <f>M321-FY321</f>
        <v>-10</v>
      </c>
      <c r="O321" s="136">
        <f>ROUNDUP(COUNTIF(S321:FP321,"&gt; 0")/2,0)</f>
        <v>2</v>
      </c>
      <c r="P321" s="142">
        <f>IF(O321=0,"-",IF(O321-R321&gt;8,J321/(8+R321),J321/O321))</f>
        <v>3</v>
      </c>
      <c r="Q321" s="145">
        <f>IF(OR(M321=0,O321=0),"-",M321/O321)</f>
        <v>3</v>
      </c>
      <c r="R321" s="150">
        <f>+IF(AA321="",0,1)+IF(AO321="",0,1)++IF(BA321="",0,1)+IF(BM321="",0,1)+IF(BQ321="",0,1)</f>
        <v>0</v>
      </c>
      <c r="S321" s="6" t="s">
        <v>572</v>
      </c>
      <c r="T321" s="28">
        <f>IFERROR(VLOOKUP(S321,'Начисление очков 2024'!$AA$4:$AB$69,2,FALSE),0)</f>
        <v>0</v>
      </c>
      <c r="U321" s="32" t="s">
        <v>572</v>
      </c>
      <c r="V321" s="31">
        <f>IFERROR(VLOOKUP(U321,'Начисление очков 2024'!$AA$4:$AB$69,2,FALSE),0)</f>
        <v>0</v>
      </c>
      <c r="W321" s="6" t="s">
        <v>572</v>
      </c>
      <c r="X321" s="28">
        <f>IFERROR(VLOOKUP(W321,'Начисление очков 2024'!$L$4:$M$69,2,FALSE),0)</f>
        <v>0</v>
      </c>
      <c r="Y321" s="32" t="s">
        <v>572</v>
      </c>
      <c r="Z321" s="31">
        <f>IFERROR(VLOOKUP(Y321,'Начисление очков 2024'!$AA$4:$AB$69,2,FALSE),0)</f>
        <v>0</v>
      </c>
      <c r="AA321" s="6" t="s">
        <v>572</v>
      </c>
      <c r="AB321" s="28">
        <f>ROUND(IFERROR(VLOOKUP(AA321,'Начисление очков 2024'!$L$4:$M$69,2,FALSE),0)/4,0)</f>
        <v>0</v>
      </c>
      <c r="AC321" s="32" t="s">
        <v>572</v>
      </c>
      <c r="AD321" s="31">
        <f>IFERROR(VLOOKUP(AC321,'Начисление очков 2024'!$AA$4:$AB$69,2,FALSE),0)</f>
        <v>0</v>
      </c>
      <c r="AE321" s="6" t="s">
        <v>572</v>
      </c>
      <c r="AF321" s="28">
        <f>IFERROR(VLOOKUP(AE321,'Начисление очков 2024'!$AA$4:$AB$69,2,FALSE),0)</f>
        <v>0</v>
      </c>
      <c r="AG321" s="32" t="s">
        <v>572</v>
      </c>
      <c r="AH321" s="31">
        <f>IFERROR(VLOOKUP(AG321,'Начисление очков 2024'!$Q$4:$R$69,2,FALSE),0)</f>
        <v>0</v>
      </c>
      <c r="AI321" s="6" t="s">
        <v>572</v>
      </c>
      <c r="AJ321" s="28">
        <f>IFERROR(VLOOKUP(AI321,'Начисление очков 2024'!$AA$4:$AB$69,2,FALSE),0)</f>
        <v>0</v>
      </c>
      <c r="AK321" s="32" t="s">
        <v>572</v>
      </c>
      <c r="AL321" s="31">
        <f>IFERROR(VLOOKUP(AK321,'Начисление очков 2024'!$AA$4:$AB$69,2,FALSE),0)</f>
        <v>0</v>
      </c>
      <c r="AM321" s="6" t="s">
        <v>572</v>
      </c>
      <c r="AN321" s="28">
        <f>IFERROR(VLOOKUP(AM321,'Начисление очков 2023'!$AF$4:$AG$69,2,FALSE),0)</f>
        <v>0</v>
      </c>
      <c r="AO321" s="32" t="s">
        <v>572</v>
      </c>
      <c r="AP321" s="31">
        <f>ROUND(IFERROR(VLOOKUP(AO321,'Начисление очков 2024'!$G$4:$H$69,2,FALSE),0)/4,0)</f>
        <v>0</v>
      </c>
      <c r="AQ321" s="6" t="s">
        <v>572</v>
      </c>
      <c r="AR321" s="28">
        <f>IFERROR(VLOOKUP(AQ321,'Начисление очков 2024'!$AA$4:$AB$69,2,FALSE),0)</f>
        <v>0</v>
      </c>
      <c r="AS321" s="32" t="s">
        <v>572</v>
      </c>
      <c r="AT321" s="31">
        <f>IFERROR(VLOOKUP(AS321,'Начисление очков 2024'!$G$4:$H$69,2,FALSE),0)</f>
        <v>0</v>
      </c>
      <c r="AU321" s="6" t="s">
        <v>572</v>
      </c>
      <c r="AV321" s="28">
        <f>IFERROR(VLOOKUP(AU321,'Начисление очков 2023'!$V$4:$W$69,2,FALSE),0)</f>
        <v>0</v>
      </c>
      <c r="AW321" s="32" t="s">
        <v>572</v>
      </c>
      <c r="AX321" s="31">
        <f>IFERROR(VLOOKUP(AW321,'Начисление очков 2024'!$Q$4:$R$69,2,FALSE),0)</f>
        <v>0</v>
      </c>
      <c r="AY321" s="6" t="s">
        <v>572</v>
      </c>
      <c r="AZ321" s="28">
        <f>IFERROR(VLOOKUP(AY321,'Начисление очков 2024'!$AA$4:$AB$69,2,FALSE),0)</f>
        <v>0</v>
      </c>
      <c r="BA321" s="32" t="s">
        <v>572</v>
      </c>
      <c r="BB321" s="31">
        <f>ROUND(IFERROR(VLOOKUP(BA321,'Начисление очков 2024'!$G$4:$H$69,2,FALSE),0)/4,0)</f>
        <v>0</v>
      </c>
      <c r="BC321" s="6" t="s">
        <v>572</v>
      </c>
      <c r="BD321" s="28">
        <f>IFERROR(VLOOKUP(BC321,'Начисление очков 2023'!$AA$4:$AB$69,2,FALSE),0)</f>
        <v>0</v>
      </c>
      <c r="BE321" s="32" t="s">
        <v>572</v>
      </c>
      <c r="BF321" s="31">
        <f>IFERROR(VLOOKUP(BE321,'Начисление очков 2024'!$G$4:$H$69,2,FALSE),0)</f>
        <v>0</v>
      </c>
      <c r="BG321" s="6" t="s">
        <v>572</v>
      </c>
      <c r="BH321" s="28">
        <f>IFERROR(VLOOKUP(BG321,'Начисление очков 2024'!$Q$4:$R$69,2,FALSE),0)</f>
        <v>0</v>
      </c>
      <c r="BI321" s="32" t="s">
        <v>572</v>
      </c>
      <c r="BJ321" s="31">
        <f>IFERROR(VLOOKUP(BI321,'Начисление очков 2024'!$AA$4:$AB$69,2,FALSE),0)</f>
        <v>0</v>
      </c>
      <c r="BK321" s="6" t="s">
        <v>572</v>
      </c>
      <c r="BL321" s="28">
        <f>IFERROR(VLOOKUP(BK321,'Начисление очков 2023'!$V$4:$W$69,2,FALSE),0)</f>
        <v>0</v>
      </c>
      <c r="BM321" s="32" t="s">
        <v>572</v>
      </c>
      <c r="BN321" s="31">
        <f>ROUND(IFERROR(VLOOKUP(BM321,'Начисление очков 2023'!$L$4:$M$69,2,FALSE),0)/4,0)</f>
        <v>0</v>
      </c>
      <c r="BO321" s="6" t="s">
        <v>572</v>
      </c>
      <c r="BP321" s="28">
        <f>IFERROR(VLOOKUP(BO321,'Начисление очков 2023'!$AA$4:$AB$69,2,FALSE),0)</f>
        <v>0</v>
      </c>
      <c r="BQ321" s="32" t="s">
        <v>572</v>
      </c>
      <c r="BR321" s="31">
        <f>ROUND(IFERROR(VLOOKUP(BQ321,'Начисление очков 2023'!$L$4:$M$69,2,FALSE),0)/4,0)</f>
        <v>0</v>
      </c>
      <c r="BS321" s="6" t="s">
        <v>572</v>
      </c>
      <c r="BT321" s="28">
        <f>IFERROR(VLOOKUP(BS321,'Начисление очков 2023'!$AA$4:$AB$69,2,FALSE),0)</f>
        <v>0</v>
      </c>
      <c r="BU321" s="32" t="s">
        <v>572</v>
      </c>
      <c r="BV321" s="31">
        <f>IFERROR(VLOOKUP(BU321,'Начисление очков 2023'!$L$4:$M$69,2,FALSE),0)</f>
        <v>0</v>
      </c>
      <c r="BW321" s="6" t="s">
        <v>572</v>
      </c>
      <c r="BX321" s="28">
        <f>IFERROR(VLOOKUP(BW321,'Начисление очков 2023'!$AA$4:$AB$69,2,FALSE),0)</f>
        <v>0</v>
      </c>
      <c r="BY321" s="32" t="s">
        <v>572</v>
      </c>
      <c r="BZ321" s="31">
        <f>IFERROR(VLOOKUP(BY321,'Начисление очков 2023'!$AF$4:$AG$69,2,FALSE),0)</f>
        <v>0</v>
      </c>
      <c r="CA321" s="6" t="s">
        <v>572</v>
      </c>
      <c r="CB321" s="28">
        <f>IFERROR(VLOOKUP(CA321,'Начисление очков 2023'!$V$4:$W$69,2,FALSE),0)</f>
        <v>0</v>
      </c>
      <c r="CC321" s="32" t="s">
        <v>572</v>
      </c>
      <c r="CD321" s="31">
        <f>IFERROR(VLOOKUP(CC321,'Начисление очков 2023'!$AA$4:$AB$69,2,FALSE),0)</f>
        <v>0</v>
      </c>
      <c r="CE321" s="47"/>
      <c r="CF321" s="46"/>
      <c r="CG321" s="32" t="s">
        <v>572</v>
      </c>
      <c r="CH321" s="31">
        <f>IFERROR(VLOOKUP(CG321,'Начисление очков 2023'!$AA$4:$AB$69,2,FALSE),0)</f>
        <v>0</v>
      </c>
      <c r="CI321" s="6" t="s">
        <v>572</v>
      </c>
      <c r="CJ321" s="28">
        <f>IFERROR(VLOOKUP(CI321,'Начисление очков 2023_1'!$B$4:$C$117,2,FALSE),0)</f>
        <v>0</v>
      </c>
      <c r="CK321" s="32" t="s">
        <v>572</v>
      </c>
      <c r="CL321" s="31">
        <f>IFERROR(VLOOKUP(CK321,'Начисление очков 2023'!$V$4:$W$69,2,FALSE),0)</f>
        <v>0</v>
      </c>
      <c r="CM321" s="6" t="s">
        <v>572</v>
      </c>
      <c r="CN321" s="28">
        <f>IFERROR(VLOOKUP(CM321,'Начисление очков 2023'!$AF$4:$AG$69,2,FALSE),0)</f>
        <v>0</v>
      </c>
      <c r="CO321" s="32" t="s">
        <v>572</v>
      </c>
      <c r="CP321" s="31">
        <f>IFERROR(VLOOKUP(CO321,'Начисление очков 2023'!$G$4:$H$69,2,FALSE),0)</f>
        <v>0</v>
      </c>
      <c r="CQ321" s="6" t="s">
        <v>572</v>
      </c>
      <c r="CR321" s="28">
        <f>IFERROR(VLOOKUP(CQ321,'Начисление очков 2023'!$AA$4:$AB$69,2,FALSE),0)</f>
        <v>0</v>
      </c>
      <c r="CS321" s="32" t="s">
        <v>572</v>
      </c>
      <c r="CT321" s="31">
        <f>IFERROR(VLOOKUP(CS321,'Начисление очков 2023'!$Q$4:$R$69,2,FALSE),0)</f>
        <v>0</v>
      </c>
      <c r="CU321" s="6" t="s">
        <v>572</v>
      </c>
      <c r="CV321" s="28">
        <f>IFERROR(VLOOKUP(CU321,'Начисление очков 2023'!$AF$4:$AG$69,2,FALSE),0)</f>
        <v>0</v>
      </c>
      <c r="CW321" s="32" t="s">
        <v>572</v>
      </c>
      <c r="CX321" s="31">
        <f>IFERROR(VLOOKUP(CW321,'Начисление очков 2023'!$AA$4:$AB$69,2,FALSE),0)</f>
        <v>0</v>
      </c>
      <c r="CY321" s="6" t="s">
        <v>572</v>
      </c>
      <c r="CZ321" s="28">
        <f>IFERROR(VLOOKUP(CY321,'Начисление очков 2023'!$AA$4:$AB$69,2,FALSE),0)</f>
        <v>0</v>
      </c>
      <c r="DA321" s="32" t="s">
        <v>572</v>
      </c>
      <c r="DB321" s="31">
        <f>IFERROR(VLOOKUP(DA321,'Начисление очков 2023'!$L$4:$M$69,2,FALSE),0)</f>
        <v>0</v>
      </c>
      <c r="DC321" s="6" t="s">
        <v>572</v>
      </c>
      <c r="DD321" s="28">
        <f>IFERROR(VLOOKUP(DC321,'Начисление очков 2023'!$L$4:$M$69,2,FALSE),0)</f>
        <v>0</v>
      </c>
      <c r="DE321" s="32" t="s">
        <v>572</v>
      </c>
      <c r="DF321" s="31">
        <f>IFERROR(VLOOKUP(DE321,'Начисление очков 2023'!$G$4:$H$69,2,FALSE),0)</f>
        <v>0</v>
      </c>
      <c r="DG321" s="6" t="s">
        <v>572</v>
      </c>
      <c r="DH321" s="28">
        <f>IFERROR(VLOOKUP(DG321,'Начисление очков 2023'!$AA$4:$AB$69,2,FALSE),0)</f>
        <v>0</v>
      </c>
      <c r="DI321" s="32" t="s">
        <v>572</v>
      </c>
      <c r="DJ321" s="31">
        <f>IFERROR(VLOOKUP(DI321,'Начисление очков 2023'!$AF$4:$AG$69,2,FALSE),0)</f>
        <v>0</v>
      </c>
      <c r="DK321" s="6" t="s">
        <v>572</v>
      </c>
      <c r="DL321" s="28">
        <f>IFERROR(VLOOKUP(DK321,'Начисление очков 2023'!$V$4:$W$69,2,FALSE),0)</f>
        <v>0</v>
      </c>
      <c r="DM321" s="32" t="s">
        <v>572</v>
      </c>
      <c r="DN321" s="31">
        <f>IFERROR(VLOOKUP(DM321,'Начисление очков 2023'!$Q$4:$R$69,2,FALSE),0)</f>
        <v>0</v>
      </c>
      <c r="DO321" s="6" t="s">
        <v>572</v>
      </c>
      <c r="DP321" s="28">
        <f>IFERROR(VLOOKUP(DO321,'Начисление очков 2023'!$AA$4:$AB$69,2,FALSE),0)</f>
        <v>0</v>
      </c>
      <c r="DQ321" s="32" t="s">
        <v>572</v>
      </c>
      <c r="DR321" s="31">
        <f>IFERROR(VLOOKUP(DQ321,'Начисление очков 2023'!$AA$4:$AB$69,2,FALSE),0)</f>
        <v>0</v>
      </c>
      <c r="DS321" s="6" t="s">
        <v>572</v>
      </c>
      <c r="DT321" s="28">
        <f>IFERROR(VLOOKUP(DS321,'Начисление очков 2023'!$AA$4:$AB$69,2,FALSE),0)</f>
        <v>0</v>
      </c>
      <c r="DU321" s="32" t="s">
        <v>572</v>
      </c>
      <c r="DV321" s="31">
        <f>IFERROR(VLOOKUP(DU321,'Начисление очков 2023'!$AF$4:$AG$69,2,FALSE),0)</f>
        <v>0</v>
      </c>
      <c r="DW321" s="6" t="s">
        <v>572</v>
      </c>
      <c r="DX321" s="28">
        <f>IFERROR(VLOOKUP(DW321,'Начисление очков 2023'!$AA$4:$AB$69,2,FALSE),0)</f>
        <v>0</v>
      </c>
      <c r="DY321" s="32" t="s">
        <v>572</v>
      </c>
      <c r="DZ321" s="31">
        <f>IFERROR(VLOOKUP(DY321,'Начисление очков 2023'!$B$4:$C$69,2,FALSE),0)</f>
        <v>0</v>
      </c>
      <c r="EA321" s="6" t="s">
        <v>572</v>
      </c>
      <c r="EB321" s="28">
        <f>IFERROR(VLOOKUP(EA321,'Начисление очков 2023'!$AA$4:$AB$69,2,FALSE),0)</f>
        <v>0</v>
      </c>
      <c r="EC321" s="32" t="s">
        <v>572</v>
      </c>
      <c r="ED321" s="31">
        <f>IFERROR(VLOOKUP(EC321,'Начисление очков 2023'!$V$4:$W$69,2,FALSE),0)</f>
        <v>0</v>
      </c>
      <c r="EE321" s="6" t="s">
        <v>572</v>
      </c>
      <c r="EF321" s="28">
        <f>IFERROR(VLOOKUP(EE321,'Начисление очков 2023'!$AA$4:$AB$69,2,FALSE),0)</f>
        <v>0</v>
      </c>
      <c r="EG321" s="32" t="s">
        <v>572</v>
      </c>
      <c r="EH321" s="31">
        <f>IFERROR(VLOOKUP(EG321,'Начисление очков 2023'!$AA$4:$AB$69,2,FALSE),0)</f>
        <v>0</v>
      </c>
      <c r="EI321" s="6" t="s">
        <v>572</v>
      </c>
      <c r="EJ321" s="28">
        <f>IFERROR(VLOOKUP(EI321,'Начисление очков 2023'!$G$4:$H$69,2,FALSE),0)</f>
        <v>0</v>
      </c>
      <c r="EK321" s="32" t="s">
        <v>572</v>
      </c>
      <c r="EL321" s="31">
        <f>IFERROR(VLOOKUP(EK321,'Начисление очков 2023'!$V$4:$W$69,2,FALSE),0)</f>
        <v>0</v>
      </c>
      <c r="EM321" s="6" t="s">
        <v>572</v>
      </c>
      <c r="EN321" s="28">
        <f>IFERROR(VLOOKUP(EM321,'Начисление очков 2023'!$B$4:$C$101,2,FALSE),0)</f>
        <v>0</v>
      </c>
      <c r="EO321" s="32" t="s">
        <v>572</v>
      </c>
      <c r="EP321" s="31">
        <f>IFERROR(VLOOKUP(EO321,'Начисление очков 2023'!$AA$4:$AB$69,2,FALSE),0)</f>
        <v>0</v>
      </c>
      <c r="EQ321" s="6">
        <v>18</v>
      </c>
      <c r="ER321" s="28">
        <f>IFERROR(VLOOKUP(EQ321,'Начисление очков 2023'!$AF$4:$AG$69,2,FALSE),0)</f>
        <v>3</v>
      </c>
      <c r="ES321" s="32" t="s">
        <v>572</v>
      </c>
      <c r="ET321" s="31">
        <f>IFERROR(VLOOKUP(ES321,'Начисление очков 2023'!$B$4:$C$101,2,FALSE),0)</f>
        <v>0</v>
      </c>
      <c r="EU321" s="6" t="s">
        <v>572</v>
      </c>
      <c r="EV321" s="28">
        <f>IFERROR(VLOOKUP(EU321,'Начисление очков 2023'!$G$4:$H$69,2,FALSE),0)</f>
        <v>0</v>
      </c>
      <c r="EW321" s="32">
        <v>24</v>
      </c>
      <c r="EX321" s="31">
        <f>IFERROR(VLOOKUP(EW321,'Начисление очков 2023'!$AA$4:$AB$69,2,FALSE),0)</f>
        <v>3</v>
      </c>
      <c r="EY321" s="6" t="s">
        <v>572</v>
      </c>
      <c r="EZ321" s="28">
        <f>IFERROR(VLOOKUP(EY321,'Начисление очков 2023'!$AA$4:$AB$69,2,FALSE),0)</f>
        <v>0</v>
      </c>
      <c r="FA321" s="32" t="s">
        <v>572</v>
      </c>
      <c r="FB321" s="31">
        <f>IFERROR(VLOOKUP(FA321,'Начисление очков 2023'!$L$4:$M$69,2,FALSE),0)</f>
        <v>0</v>
      </c>
      <c r="FC321" s="6" t="s">
        <v>572</v>
      </c>
      <c r="FD321" s="28">
        <f>IFERROR(VLOOKUP(FC321,'Начисление очков 2023'!$AF$4:$AG$69,2,FALSE),0)</f>
        <v>0</v>
      </c>
      <c r="FE321" s="32" t="s">
        <v>572</v>
      </c>
      <c r="FF321" s="31">
        <f>IFERROR(VLOOKUP(FE321,'Начисление очков 2023'!$AA$4:$AB$69,2,FALSE),0)</f>
        <v>0</v>
      </c>
      <c r="FG321" s="6" t="s">
        <v>572</v>
      </c>
      <c r="FH321" s="28">
        <f>IFERROR(VLOOKUP(FG321,'Начисление очков 2023'!$G$4:$H$69,2,FALSE),0)</f>
        <v>0</v>
      </c>
      <c r="FI321" s="32" t="s">
        <v>572</v>
      </c>
      <c r="FJ321" s="31">
        <f>IFERROR(VLOOKUP(FI321,'Начисление очков 2023'!$AA$4:$AB$69,2,FALSE),0)</f>
        <v>0</v>
      </c>
      <c r="FK321" s="6" t="s">
        <v>572</v>
      </c>
      <c r="FL321" s="28">
        <f>IFERROR(VLOOKUP(FK321,'Начисление очков 2023'!$AA$4:$AB$69,2,FALSE),0)</f>
        <v>0</v>
      </c>
      <c r="FM321" s="32" t="s">
        <v>572</v>
      </c>
      <c r="FN321" s="31">
        <f>IFERROR(VLOOKUP(FM321,'Начисление очков 2023'!$AA$4:$AB$69,2,FALSE),0)</f>
        <v>0</v>
      </c>
      <c r="FO321" s="6" t="s">
        <v>572</v>
      </c>
      <c r="FP321" s="28">
        <f>IFERROR(VLOOKUP(FO321,'Начисление очков 2023'!$AF$4:$AG$69,2,FALSE),0)</f>
        <v>0</v>
      </c>
      <c r="FQ321" s="109">
        <v>245</v>
      </c>
      <c r="FR321" s="110">
        <v>1</v>
      </c>
      <c r="FS321" s="110"/>
      <c r="FT321" s="109">
        <v>3</v>
      </c>
      <c r="FU321" s="111"/>
      <c r="FV321" s="108">
        <v>16</v>
      </c>
      <c r="FW321" s="106">
        <v>0</v>
      </c>
      <c r="FX321" s="107" t="s">
        <v>563</v>
      </c>
      <c r="FY321" s="108">
        <v>16</v>
      </c>
      <c r="FZ321" s="127">
        <v>8</v>
      </c>
      <c r="GA321" s="121">
        <f>IFERROR(VLOOKUP(FZ321,'Начисление очков 2023'!$AA$4:$AB$69,2,FALSE),0)</f>
        <v>10</v>
      </c>
    </row>
    <row r="322" spans="1:183" ht="16.149999999999999" customHeight="1" x14ac:dyDescent="0.25">
      <c r="A322" s="1"/>
      <c r="B322" s="6" t="str">
        <f>IFERROR(INDEX('Ласт турнир'!$A$1:$A$96,MATCH($D322,'Ласт турнир'!$B$1:$B$96,0)),"")</f>
        <v/>
      </c>
      <c r="C322" s="1"/>
      <c r="D322" s="39" t="s">
        <v>696</v>
      </c>
      <c r="E322" s="40">
        <f>E321+1</f>
        <v>313</v>
      </c>
      <c r="F322" s="59">
        <f>IF(FQ322=0," ",IF(FQ322-E322=0," ",FQ322-E322))</f>
        <v>-2</v>
      </c>
      <c r="G322" s="44"/>
      <c r="H322" s="54">
        <v>3</v>
      </c>
      <c r="I322" s="134"/>
      <c r="J322" s="139">
        <f>AB322+AP322+BB322+BN322+BR322+SUMPRODUCT(LARGE((T322,V322,X322,Z322,AD322,AF322,AH322,AJ322,AL322,AN322,AR322,AT322,AV322,AX322,AZ322,BD322,BF322,BH322,BJ322,BL322,BP322,BT322,BV322,BX322,BZ322,CB322,CD322,CF322,CH322,CJ322,CL322,CN322,CP322,CR322,CT322,CV322,CX322,CZ322,DB322,DD322,DF322,DH322,DJ322,DL322,DN322,DP322,DR322,DT322,DV322,DX322,DZ322,EB322,ED322,EF322,EH322,EJ322,EL322,EN322,EP322,ER322,ET322,EV322,EX322,EZ322,FB322,FD322,FF322,FH322,FJ322,FL322,FN322,FP322),{1,2,3,4,5,6,7,8}))</f>
        <v>6</v>
      </c>
      <c r="K322" s="135">
        <f>J322-FV322</f>
        <v>0</v>
      </c>
      <c r="L322" s="140" t="str">
        <f>IF(SUMIF(S322:FP322,"&lt;0")&lt;&gt;0,SUMIF(S322:FP322,"&lt;0")*(-1)," ")</f>
        <v xml:space="preserve"> </v>
      </c>
      <c r="M322" s="141">
        <f>T322+V322+X322+Z322+AB322+AD322+AF322+AH322+AJ322+AL322+AN322+AP322+AR322+AT322+AV322+AX322+AZ322+BB322+BD322+BF322+BH322+BJ322+BL322+BN322+BP322+BR322+BT322+BV322+BX322+BZ322+CB322+CD322+CF322+CH322+CJ322+CL322+CN322+CP322+CR322+CT322+CV322+CX322+CZ322+DB322+DD322+DF322+DH322+DJ322+DL322+DN322+DP322+DR322+DT322+DV322+DX322+DZ322+EB322+ED322+EF322+EH322+EJ322+EL322+EN322+EP322+ER322+ET322+EV322+EX322+EZ322+FB322+FD322+FF322+FH322+FJ322+FL322+FN322+FP322</f>
        <v>6</v>
      </c>
      <c r="N322" s="135">
        <f>M322-FY322</f>
        <v>0</v>
      </c>
      <c r="O322" s="136">
        <f>ROUNDUP(COUNTIF(S322:FP322,"&gt; 0")/2,0)</f>
        <v>2</v>
      </c>
      <c r="P322" s="142">
        <f>IF(O322=0,"-",IF(O322-R322&gt;8,J322/(8+R322),J322/O322))</f>
        <v>3</v>
      </c>
      <c r="Q322" s="145">
        <f>IF(OR(M322=0,O322=0),"-",M322/O322)</f>
        <v>3</v>
      </c>
      <c r="R322" s="150">
        <f>+IF(AA322="",0,1)+IF(AO322="",0,1)++IF(BA322="",0,1)+IF(BM322="",0,1)+IF(BQ322="",0,1)</f>
        <v>0</v>
      </c>
      <c r="S322" s="6" t="s">
        <v>572</v>
      </c>
      <c r="T322" s="28">
        <f>IFERROR(VLOOKUP(S322,'Начисление очков 2024'!$AA$4:$AB$69,2,FALSE),0)</f>
        <v>0</v>
      </c>
      <c r="U322" s="32" t="s">
        <v>572</v>
      </c>
      <c r="V322" s="31">
        <f>IFERROR(VLOOKUP(U322,'Начисление очков 2024'!$AA$4:$AB$69,2,FALSE),0)</f>
        <v>0</v>
      </c>
      <c r="W322" s="6" t="s">
        <v>572</v>
      </c>
      <c r="X322" s="28">
        <f>IFERROR(VLOOKUP(W322,'Начисление очков 2024'!$L$4:$M$69,2,FALSE),0)</f>
        <v>0</v>
      </c>
      <c r="Y322" s="32" t="s">
        <v>572</v>
      </c>
      <c r="Z322" s="31">
        <f>IFERROR(VLOOKUP(Y322,'Начисление очков 2024'!$AA$4:$AB$69,2,FALSE),0)</f>
        <v>0</v>
      </c>
      <c r="AA322" s="6" t="s">
        <v>572</v>
      </c>
      <c r="AB322" s="28">
        <f>ROUND(IFERROR(VLOOKUP(AA322,'Начисление очков 2024'!$L$4:$M$69,2,FALSE),0)/4,0)</f>
        <v>0</v>
      </c>
      <c r="AC322" s="32" t="s">
        <v>572</v>
      </c>
      <c r="AD322" s="31">
        <f>IFERROR(VLOOKUP(AC322,'Начисление очков 2024'!$AA$4:$AB$69,2,FALSE),0)</f>
        <v>0</v>
      </c>
      <c r="AE322" s="6" t="s">
        <v>572</v>
      </c>
      <c r="AF322" s="28">
        <f>IFERROR(VLOOKUP(AE322,'Начисление очков 2024'!$AA$4:$AB$69,2,FALSE),0)</f>
        <v>0</v>
      </c>
      <c r="AG322" s="32" t="s">
        <v>572</v>
      </c>
      <c r="AH322" s="31">
        <f>IFERROR(VLOOKUP(AG322,'Начисление очков 2024'!$Q$4:$R$69,2,FALSE),0)</f>
        <v>0</v>
      </c>
      <c r="AI322" s="6" t="s">
        <v>572</v>
      </c>
      <c r="AJ322" s="28">
        <f>IFERROR(VLOOKUP(AI322,'Начисление очков 2024'!$AA$4:$AB$69,2,FALSE),0)</f>
        <v>0</v>
      </c>
      <c r="AK322" s="32" t="s">
        <v>572</v>
      </c>
      <c r="AL322" s="31">
        <f>IFERROR(VLOOKUP(AK322,'Начисление очков 2024'!$AA$4:$AB$69,2,FALSE),0)</f>
        <v>0</v>
      </c>
      <c r="AM322" s="6" t="s">
        <v>572</v>
      </c>
      <c r="AN322" s="28">
        <f>IFERROR(VLOOKUP(AM322,'Начисление очков 2023'!$AF$4:$AG$69,2,FALSE),0)</f>
        <v>0</v>
      </c>
      <c r="AO322" s="32" t="s">
        <v>572</v>
      </c>
      <c r="AP322" s="31">
        <f>ROUND(IFERROR(VLOOKUP(AO322,'Начисление очков 2024'!$G$4:$H$69,2,FALSE),0)/4,0)</f>
        <v>0</v>
      </c>
      <c r="AQ322" s="6" t="s">
        <v>572</v>
      </c>
      <c r="AR322" s="28">
        <f>IFERROR(VLOOKUP(AQ322,'Начисление очков 2024'!$AA$4:$AB$69,2,FALSE),0)</f>
        <v>0</v>
      </c>
      <c r="AS322" s="32" t="s">
        <v>572</v>
      </c>
      <c r="AT322" s="31">
        <f>IFERROR(VLOOKUP(AS322,'Начисление очков 2024'!$G$4:$H$69,2,FALSE),0)</f>
        <v>0</v>
      </c>
      <c r="AU322" s="6" t="s">
        <v>572</v>
      </c>
      <c r="AV322" s="28">
        <f>IFERROR(VLOOKUP(AU322,'Начисление очков 2023'!$V$4:$W$69,2,FALSE),0)</f>
        <v>0</v>
      </c>
      <c r="AW322" s="32" t="s">
        <v>572</v>
      </c>
      <c r="AX322" s="31">
        <f>IFERROR(VLOOKUP(AW322,'Начисление очков 2024'!$Q$4:$R$69,2,FALSE),0)</f>
        <v>0</v>
      </c>
      <c r="AY322" s="6" t="s">
        <v>572</v>
      </c>
      <c r="AZ322" s="28">
        <f>IFERROR(VLOOKUP(AY322,'Начисление очков 2024'!$AA$4:$AB$69,2,FALSE),0)</f>
        <v>0</v>
      </c>
      <c r="BA322" s="32" t="s">
        <v>572</v>
      </c>
      <c r="BB322" s="31">
        <f>ROUND(IFERROR(VLOOKUP(BA322,'Начисление очков 2024'!$G$4:$H$69,2,FALSE),0)/4,0)</f>
        <v>0</v>
      </c>
      <c r="BC322" s="6" t="s">
        <v>572</v>
      </c>
      <c r="BD322" s="28">
        <f>IFERROR(VLOOKUP(BC322,'Начисление очков 2023'!$AA$4:$AB$69,2,FALSE),0)</f>
        <v>0</v>
      </c>
      <c r="BE322" s="32" t="s">
        <v>572</v>
      </c>
      <c r="BF322" s="31">
        <f>IFERROR(VLOOKUP(BE322,'Начисление очков 2024'!$G$4:$H$69,2,FALSE),0)</f>
        <v>0</v>
      </c>
      <c r="BG322" s="6" t="s">
        <v>572</v>
      </c>
      <c r="BH322" s="28">
        <f>IFERROR(VLOOKUP(BG322,'Начисление очков 2024'!$Q$4:$R$69,2,FALSE),0)</f>
        <v>0</v>
      </c>
      <c r="BI322" s="32" t="s">
        <v>572</v>
      </c>
      <c r="BJ322" s="31">
        <f>IFERROR(VLOOKUP(BI322,'Начисление очков 2024'!$AA$4:$AB$69,2,FALSE),0)</f>
        <v>0</v>
      </c>
      <c r="BK322" s="6" t="s">
        <v>572</v>
      </c>
      <c r="BL322" s="28">
        <f>IFERROR(VLOOKUP(BK322,'Начисление очков 2023'!$V$4:$W$69,2,FALSE),0)</f>
        <v>0</v>
      </c>
      <c r="BM322" s="32" t="s">
        <v>572</v>
      </c>
      <c r="BN322" s="31">
        <f>ROUND(IFERROR(VLOOKUP(BM322,'Начисление очков 2023'!$L$4:$M$69,2,FALSE),0)/4,0)</f>
        <v>0</v>
      </c>
      <c r="BO322" s="6" t="s">
        <v>572</v>
      </c>
      <c r="BP322" s="28">
        <f>IFERROR(VLOOKUP(BO322,'Начисление очков 2023'!$AA$4:$AB$69,2,FALSE),0)</f>
        <v>0</v>
      </c>
      <c r="BQ322" s="32" t="s">
        <v>572</v>
      </c>
      <c r="BR322" s="31">
        <f>ROUND(IFERROR(VLOOKUP(BQ322,'Начисление очков 2023'!$L$4:$M$69,2,FALSE),0)/4,0)</f>
        <v>0</v>
      </c>
      <c r="BS322" s="6" t="s">
        <v>572</v>
      </c>
      <c r="BT322" s="28">
        <f>IFERROR(VLOOKUP(BS322,'Начисление очков 2023'!$AA$4:$AB$69,2,FALSE),0)</f>
        <v>0</v>
      </c>
      <c r="BU322" s="32" t="s">
        <v>572</v>
      </c>
      <c r="BV322" s="31">
        <f>IFERROR(VLOOKUP(BU322,'Начисление очков 2023'!$L$4:$M$69,2,FALSE),0)</f>
        <v>0</v>
      </c>
      <c r="BW322" s="6" t="s">
        <v>572</v>
      </c>
      <c r="BX322" s="28">
        <f>IFERROR(VLOOKUP(BW322,'Начисление очков 2023'!$AA$4:$AB$69,2,FALSE),0)</f>
        <v>0</v>
      </c>
      <c r="BY322" s="32" t="s">
        <v>572</v>
      </c>
      <c r="BZ322" s="31">
        <f>IFERROR(VLOOKUP(BY322,'Начисление очков 2023'!$AF$4:$AG$69,2,FALSE),0)</f>
        <v>0</v>
      </c>
      <c r="CA322" s="6" t="s">
        <v>572</v>
      </c>
      <c r="CB322" s="28">
        <f>IFERROR(VLOOKUP(CA322,'Начисление очков 2023'!$V$4:$W$69,2,FALSE),0)</f>
        <v>0</v>
      </c>
      <c r="CC322" s="32" t="s">
        <v>572</v>
      </c>
      <c r="CD322" s="31">
        <f>IFERROR(VLOOKUP(CC322,'Начисление очков 2023'!$AA$4:$AB$69,2,FALSE),0)</f>
        <v>0</v>
      </c>
      <c r="CE322" s="47"/>
      <c r="CF322" s="46"/>
      <c r="CG322" s="32" t="s">
        <v>572</v>
      </c>
      <c r="CH322" s="31">
        <f>IFERROR(VLOOKUP(CG322,'Начисление очков 2023'!$AA$4:$AB$69,2,FALSE),0)</f>
        <v>0</v>
      </c>
      <c r="CI322" s="6" t="s">
        <v>572</v>
      </c>
      <c r="CJ322" s="28">
        <f>IFERROR(VLOOKUP(CI322,'Начисление очков 2023_1'!$B$4:$C$117,2,FALSE),0)</f>
        <v>0</v>
      </c>
      <c r="CK322" s="32" t="s">
        <v>572</v>
      </c>
      <c r="CL322" s="31">
        <f>IFERROR(VLOOKUP(CK322,'Начисление очков 2023'!$V$4:$W$69,2,FALSE),0)</f>
        <v>0</v>
      </c>
      <c r="CM322" s="6" t="s">
        <v>572</v>
      </c>
      <c r="CN322" s="28">
        <f>IFERROR(VLOOKUP(CM322,'Начисление очков 2023'!$AF$4:$AG$69,2,FALSE),0)</f>
        <v>0</v>
      </c>
      <c r="CO322" s="32" t="s">
        <v>572</v>
      </c>
      <c r="CP322" s="31">
        <f>IFERROR(VLOOKUP(CO322,'Начисление очков 2023'!$G$4:$H$69,2,FALSE),0)</f>
        <v>0</v>
      </c>
      <c r="CQ322" s="6" t="s">
        <v>572</v>
      </c>
      <c r="CR322" s="28">
        <f>IFERROR(VLOOKUP(CQ322,'Начисление очков 2023'!$AA$4:$AB$69,2,FALSE),0)</f>
        <v>0</v>
      </c>
      <c r="CS322" s="32" t="s">
        <v>572</v>
      </c>
      <c r="CT322" s="31">
        <f>IFERROR(VLOOKUP(CS322,'Начисление очков 2023'!$Q$4:$R$69,2,FALSE),0)</f>
        <v>0</v>
      </c>
      <c r="CU322" s="6" t="s">
        <v>572</v>
      </c>
      <c r="CV322" s="28">
        <f>IFERROR(VLOOKUP(CU322,'Начисление очков 2023'!$AF$4:$AG$69,2,FALSE),0)</f>
        <v>0</v>
      </c>
      <c r="CW322" s="32" t="s">
        <v>572</v>
      </c>
      <c r="CX322" s="31">
        <f>IFERROR(VLOOKUP(CW322,'Начисление очков 2023'!$AA$4:$AB$69,2,FALSE),0)</f>
        <v>0</v>
      </c>
      <c r="CY322" s="6" t="s">
        <v>572</v>
      </c>
      <c r="CZ322" s="28">
        <f>IFERROR(VLOOKUP(CY322,'Начисление очков 2023'!$AA$4:$AB$69,2,FALSE),0)</f>
        <v>0</v>
      </c>
      <c r="DA322" s="32" t="s">
        <v>572</v>
      </c>
      <c r="DB322" s="31">
        <f>IFERROR(VLOOKUP(DA322,'Начисление очков 2023'!$L$4:$M$69,2,FALSE),0)</f>
        <v>0</v>
      </c>
      <c r="DC322" s="6" t="s">
        <v>572</v>
      </c>
      <c r="DD322" s="28">
        <f>IFERROR(VLOOKUP(DC322,'Начисление очков 2023'!$L$4:$M$69,2,FALSE),0)</f>
        <v>0</v>
      </c>
      <c r="DE322" s="32" t="s">
        <v>572</v>
      </c>
      <c r="DF322" s="31">
        <f>IFERROR(VLOOKUP(DE322,'Начисление очков 2023'!$G$4:$H$69,2,FALSE),0)</f>
        <v>0</v>
      </c>
      <c r="DG322" s="6" t="s">
        <v>572</v>
      </c>
      <c r="DH322" s="28">
        <f>IFERROR(VLOOKUP(DG322,'Начисление очков 2023'!$AA$4:$AB$69,2,FALSE),0)</f>
        <v>0</v>
      </c>
      <c r="DI322" s="32">
        <v>16</v>
      </c>
      <c r="DJ322" s="31">
        <f>IFERROR(VLOOKUP(DI322,'Начисление очков 2023'!$AF$4:$AG$69,2,FALSE),0)</f>
        <v>4</v>
      </c>
      <c r="DK322" s="6" t="s">
        <v>572</v>
      </c>
      <c r="DL322" s="28">
        <f>IFERROR(VLOOKUP(DK322,'Начисление очков 2023'!$V$4:$W$69,2,FALSE),0)</f>
        <v>0</v>
      </c>
      <c r="DM322" s="32" t="s">
        <v>572</v>
      </c>
      <c r="DN322" s="31">
        <f>IFERROR(VLOOKUP(DM322,'Начисление очков 2023'!$Q$4:$R$69,2,FALSE),0)</f>
        <v>0</v>
      </c>
      <c r="DO322" s="6" t="s">
        <v>572</v>
      </c>
      <c r="DP322" s="28">
        <f>IFERROR(VLOOKUP(DO322,'Начисление очков 2023'!$AA$4:$AB$69,2,FALSE),0)</f>
        <v>0</v>
      </c>
      <c r="DQ322" s="32">
        <v>32</v>
      </c>
      <c r="DR322" s="31">
        <f>IFERROR(VLOOKUP(DQ322,'Начисление очков 2023'!$AA$4:$AB$69,2,FALSE),0)</f>
        <v>2</v>
      </c>
      <c r="DS322" s="6"/>
      <c r="DT322" s="28">
        <f>IFERROR(VLOOKUP(DS322,'Начисление очков 2023'!$AA$4:$AB$69,2,FALSE),0)</f>
        <v>0</v>
      </c>
      <c r="DU322" s="32" t="s">
        <v>572</v>
      </c>
      <c r="DV322" s="31">
        <f>IFERROR(VLOOKUP(DU322,'Начисление очков 2023'!$AF$4:$AG$69,2,FALSE),0)</f>
        <v>0</v>
      </c>
      <c r="DW322" s="6" t="s">
        <v>572</v>
      </c>
      <c r="DX322" s="28">
        <f>IFERROR(VLOOKUP(DW322,'Начисление очков 2023'!$AA$4:$AB$69,2,FALSE),0)</f>
        <v>0</v>
      </c>
      <c r="DY322" s="32" t="s">
        <v>572</v>
      </c>
      <c r="DZ322" s="31">
        <f>IFERROR(VLOOKUP(DY322,'Начисление очков 2023'!$B$4:$C$69,2,FALSE),0)</f>
        <v>0</v>
      </c>
      <c r="EA322" s="6" t="s">
        <v>572</v>
      </c>
      <c r="EB322" s="28">
        <f>IFERROR(VLOOKUP(EA322,'Начисление очков 2023'!$AA$4:$AB$69,2,FALSE),0)</f>
        <v>0</v>
      </c>
      <c r="EC322" s="32" t="s">
        <v>572</v>
      </c>
      <c r="ED322" s="31">
        <f>IFERROR(VLOOKUP(EC322,'Начисление очков 2023'!$V$4:$W$69,2,FALSE),0)</f>
        <v>0</v>
      </c>
      <c r="EE322" s="6" t="s">
        <v>572</v>
      </c>
      <c r="EF322" s="28">
        <f>IFERROR(VLOOKUP(EE322,'Начисление очков 2023'!$AA$4:$AB$69,2,FALSE),0)</f>
        <v>0</v>
      </c>
      <c r="EG322" s="32" t="s">
        <v>572</v>
      </c>
      <c r="EH322" s="31">
        <f>IFERROR(VLOOKUP(EG322,'Начисление очков 2023'!$AA$4:$AB$69,2,FALSE),0)</f>
        <v>0</v>
      </c>
      <c r="EI322" s="6" t="s">
        <v>572</v>
      </c>
      <c r="EJ322" s="28">
        <f>IFERROR(VLOOKUP(EI322,'Начисление очков 2023'!$G$4:$H$69,2,FALSE),0)</f>
        <v>0</v>
      </c>
      <c r="EK322" s="32" t="s">
        <v>572</v>
      </c>
      <c r="EL322" s="31">
        <f>IFERROR(VLOOKUP(EK322,'Начисление очков 2023'!$V$4:$W$69,2,FALSE),0)</f>
        <v>0</v>
      </c>
      <c r="EM322" s="6" t="s">
        <v>572</v>
      </c>
      <c r="EN322" s="28">
        <f>IFERROR(VLOOKUP(EM322,'Начисление очков 2023'!$B$4:$C$101,2,FALSE),0)</f>
        <v>0</v>
      </c>
      <c r="EO322" s="32" t="s">
        <v>572</v>
      </c>
      <c r="EP322" s="31">
        <f>IFERROR(VLOOKUP(EO322,'Начисление очков 2023'!$AA$4:$AB$69,2,FALSE),0)</f>
        <v>0</v>
      </c>
      <c r="EQ322" s="6" t="s">
        <v>572</v>
      </c>
      <c r="ER322" s="28">
        <f>IFERROR(VLOOKUP(EQ322,'Начисление очков 2023'!$AF$4:$AG$69,2,FALSE),0)</f>
        <v>0</v>
      </c>
      <c r="ES322" s="32" t="s">
        <v>572</v>
      </c>
      <c r="ET322" s="31">
        <f>IFERROR(VLOOKUP(ES322,'Начисление очков 2023'!$B$4:$C$101,2,FALSE),0)</f>
        <v>0</v>
      </c>
      <c r="EU322" s="6" t="s">
        <v>572</v>
      </c>
      <c r="EV322" s="28">
        <f>IFERROR(VLOOKUP(EU322,'Начисление очков 2023'!$G$4:$H$69,2,FALSE),0)</f>
        <v>0</v>
      </c>
      <c r="EW322" s="32" t="s">
        <v>572</v>
      </c>
      <c r="EX322" s="31">
        <f>IFERROR(VLOOKUP(EW322,'Начисление очков 2023'!$AA$4:$AB$69,2,FALSE),0)</f>
        <v>0</v>
      </c>
      <c r="EY322" s="6"/>
      <c r="EZ322" s="28">
        <f>IFERROR(VLOOKUP(EY322,'Начисление очков 2023'!$AA$4:$AB$69,2,FALSE),0)</f>
        <v>0</v>
      </c>
      <c r="FA322" s="32" t="s">
        <v>572</v>
      </c>
      <c r="FB322" s="31">
        <f>IFERROR(VLOOKUP(FA322,'Начисление очков 2023'!$L$4:$M$69,2,FALSE),0)</f>
        <v>0</v>
      </c>
      <c r="FC322" s="6" t="s">
        <v>572</v>
      </c>
      <c r="FD322" s="28">
        <f>IFERROR(VLOOKUP(FC322,'Начисление очков 2023'!$AF$4:$AG$69,2,FALSE),0)</f>
        <v>0</v>
      </c>
      <c r="FE322" s="32" t="s">
        <v>572</v>
      </c>
      <c r="FF322" s="31">
        <f>IFERROR(VLOOKUP(FE322,'Начисление очков 2023'!$AA$4:$AB$69,2,FALSE),0)</f>
        <v>0</v>
      </c>
      <c r="FG322" s="6" t="s">
        <v>572</v>
      </c>
      <c r="FH322" s="28">
        <f>IFERROR(VLOOKUP(FG322,'Начисление очков 2023'!$G$4:$H$69,2,FALSE),0)</f>
        <v>0</v>
      </c>
      <c r="FI322" s="32" t="s">
        <v>572</v>
      </c>
      <c r="FJ322" s="31">
        <f>IFERROR(VLOOKUP(FI322,'Начисление очков 2023'!$AA$4:$AB$69,2,FALSE),0)</f>
        <v>0</v>
      </c>
      <c r="FK322" s="6" t="s">
        <v>572</v>
      </c>
      <c r="FL322" s="28">
        <f>IFERROR(VLOOKUP(FK322,'Начисление очков 2023'!$AA$4:$AB$69,2,FALSE),0)</f>
        <v>0</v>
      </c>
      <c r="FM322" s="32" t="s">
        <v>572</v>
      </c>
      <c r="FN322" s="31">
        <f>IFERROR(VLOOKUP(FM322,'Начисление очков 2023'!$AA$4:$AB$69,2,FALSE),0)</f>
        <v>0</v>
      </c>
      <c r="FO322" s="6" t="s">
        <v>572</v>
      </c>
      <c r="FP322" s="28">
        <f>IFERROR(VLOOKUP(FO322,'Начисление очков 2023'!$AF$4:$AG$69,2,FALSE),0)</f>
        <v>0</v>
      </c>
      <c r="FQ322" s="109">
        <v>311</v>
      </c>
      <c r="FR322" s="110" t="s">
        <v>563</v>
      </c>
      <c r="FS322" s="110"/>
      <c r="FT322" s="109">
        <v>3</v>
      </c>
      <c r="FU322" s="111"/>
      <c r="FV322" s="108">
        <v>6</v>
      </c>
      <c r="FW322" s="106">
        <v>0</v>
      </c>
      <c r="FX322" s="107" t="s">
        <v>563</v>
      </c>
      <c r="FY322" s="108">
        <v>6</v>
      </c>
      <c r="FZ322" s="127" t="s">
        <v>572</v>
      </c>
      <c r="GA322" s="121">
        <f>IFERROR(VLOOKUP(FZ322,'Начисление очков 2023'!$AA$4:$AB$69,2,FALSE),0)</f>
        <v>0</v>
      </c>
    </row>
    <row r="323" spans="1:183" ht="16.149999999999999" customHeight="1" x14ac:dyDescent="0.25">
      <c r="A323" s="1"/>
      <c r="B323" s="6" t="str">
        <f>IFERROR(INDEX('Ласт турнир'!$A$1:$A$96,MATCH($D323,'Ласт турнир'!$B$1:$B$96,0)),"")</f>
        <v/>
      </c>
      <c r="C323" s="1"/>
      <c r="D323" s="39" t="s">
        <v>697</v>
      </c>
      <c r="E323" s="40">
        <f>E322+1</f>
        <v>314</v>
      </c>
      <c r="F323" s="59">
        <f>IF(FQ323=0," ",IF(FQ323-E323=0," ",FQ323-E323))</f>
        <v>-2</v>
      </c>
      <c r="G323" s="44"/>
      <c r="H323" s="54">
        <v>3</v>
      </c>
      <c r="I323" s="134"/>
      <c r="J323" s="139">
        <f>AB323+AP323+BB323+BN323+BR323+SUMPRODUCT(LARGE((T323,V323,X323,Z323,AD323,AF323,AH323,AJ323,AL323,AN323,AR323,AT323,AV323,AX323,AZ323,BD323,BF323,BH323,BJ323,BL323,BP323,BT323,BV323,BX323,BZ323,CB323,CD323,CF323,CH323,CJ323,CL323,CN323,CP323,CR323,CT323,CV323,CX323,CZ323,DB323,DD323,DF323,DH323,DJ323,DL323,DN323,DP323,DR323,DT323,DV323,DX323,DZ323,EB323,ED323,EF323,EH323,EJ323,EL323,EN323,EP323,ER323,ET323,EV323,EX323,EZ323,FB323,FD323,FF323,FH323,FJ323,FL323,FN323,FP323),{1,2,3,4,5,6,7,8}))</f>
        <v>6</v>
      </c>
      <c r="K323" s="135">
        <f>J323-FV323</f>
        <v>0</v>
      </c>
      <c r="L323" s="140" t="str">
        <f>IF(SUMIF(S323:FP323,"&lt;0")&lt;&gt;0,SUMIF(S323:FP323,"&lt;0")*(-1)," ")</f>
        <v xml:space="preserve"> </v>
      </c>
      <c r="M323" s="141">
        <f>T323+V323+X323+Z323+AB323+AD323+AF323+AH323+AJ323+AL323+AN323+AP323+AR323+AT323+AV323+AX323+AZ323+BB323+BD323+BF323+BH323+BJ323+BL323+BN323+BP323+BR323+BT323+BV323+BX323+BZ323+CB323+CD323+CF323+CH323+CJ323+CL323+CN323+CP323+CR323+CT323+CV323+CX323+CZ323+DB323+DD323+DF323+DH323+DJ323+DL323+DN323+DP323+DR323+DT323+DV323+DX323+DZ323+EB323+ED323+EF323+EH323+EJ323+EL323+EN323+EP323+ER323+ET323+EV323+EX323+EZ323+FB323+FD323+FF323+FH323+FJ323+FL323+FN323+FP323</f>
        <v>6</v>
      </c>
      <c r="N323" s="135">
        <f>M323-FY323</f>
        <v>0</v>
      </c>
      <c r="O323" s="136">
        <f>ROUNDUP(COUNTIF(S323:FP323,"&gt; 0")/2,0)</f>
        <v>2</v>
      </c>
      <c r="P323" s="142">
        <f>IF(O323=0,"-",IF(O323-R323&gt;8,J323/(8+R323),J323/O323))</f>
        <v>3</v>
      </c>
      <c r="Q323" s="145">
        <f>IF(OR(M323=0,O323=0),"-",M323/O323)</f>
        <v>3</v>
      </c>
      <c r="R323" s="150">
        <f>+IF(AA323="",0,1)+IF(AO323="",0,1)++IF(BA323="",0,1)+IF(BM323="",0,1)+IF(BQ323="",0,1)</f>
        <v>0</v>
      </c>
      <c r="S323" s="6" t="s">
        <v>572</v>
      </c>
      <c r="T323" s="28">
        <f>IFERROR(VLOOKUP(S323,'Начисление очков 2024'!$AA$4:$AB$69,2,FALSE),0)</f>
        <v>0</v>
      </c>
      <c r="U323" s="32" t="s">
        <v>572</v>
      </c>
      <c r="V323" s="31">
        <f>IFERROR(VLOOKUP(U323,'Начисление очков 2024'!$AA$4:$AB$69,2,FALSE),0)</f>
        <v>0</v>
      </c>
      <c r="W323" s="6" t="s">
        <v>572</v>
      </c>
      <c r="X323" s="28">
        <f>IFERROR(VLOOKUP(W323,'Начисление очков 2024'!$L$4:$M$69,2,FALSE),0)</f>
        <v>0</v>
      </c>
      <c r="Y323" s="32" t="s">
        <v>572</v>
      </c>
      <c r="Z323" s="31">
        <f>IFERROR(VLOOKUP(Y323,'Начисление очков 2024'!$AA$4:$AB$69,2,FALSE),0)</f>
        <v>0</v>
      </c>
      <c r="AA323" s="6" t="s">
        <v>572</v>
      </c>
      <c r="AB323" s="28">
        <f>ROUND(IFERROR(VLOOKUP(AA323,'Начисление очков 2024'!$L$4:$M$69,2,FALSE),0)/4,0)</f>
        <v>0</v>
      </c>
      <c r="AC323" s="32" t="s">
        <v>572</v>
      </c>
      <c r="AD323" s="31">
        <f>IFERROR(VLOOKUP(AC323,'Начисление очков 2024'!$AA$4:$AB$69,2,FALSE),0)</f>
        <v>0</v>
      </c>
      <c r="AE323" s="6" t="s">
        <v>572</v>
      </c>
      <c r="AF323" s="28">
        <f>IFERROR(VLOOKUP(AE323,'Начисление очков 2024'!$AA$4:$AB$69,2,FALSE),0)</f>
        <v>0</v>
      </c>
      <c r="AG323" s="32" t="s">
        <v>572</v>
      </c>
      <c r="AH323" s="31">
        <f>IFERROR(VLOOKUP(AG323,'Начисление очков 2024'!$Q$4:$R$69,2,FALSE),0)</f>
        <v>0</v>
      </c>
      <c r="AI323" s="6" t="s">
        <v>572</v>
      </c>
      <c r="AJ323" s="28">
        <f>IFERROR(VLOOKUP(AI323,'Начисление очков 2024'!$AA$4:$AB$69,2,FALSE),0)</f>
        <v>0</v>
      </c>
      <c r="AK323" s="32" t="s">
        <v>572</v>
      </c>
      <c r="AL323" s="31">
        <f>IFERROR(VLOOKUP(AK323,'Начисление очков 2024'!$AA$4:$AB$69,2,FALSE),0)</f>
        <v>0</v>
      </c>
      <c r="AM323" s="6" t="s">
        <v>572</v>
      </c>
      <c r="AN323" s="28">
        <f>IFERROR(VLOOKUP(AM323,'Начисление очков 2023'!$AF$4:$AG$69,2,FALSE),0)</f>
        <v>0</v>
      </c>
      <c r="AO323" s="32" t="s">
        <v>572</v>
      </c>
      <c r="AP323" s="31">
        <f>ROUND(IFERROR(VLOOKUP(AO323,'Начисление очков 2024'!$G$4:$H$69,2,FALSE),0)/4,0)</f>
        <v>0</v>
      </c>
      <c r="AQ323" s="6" t="s">
        <v>572</v>
      </c>
      <c r="AR323" s="28">
        <f>IFERROR(VLOOKUP(AQ323,'Начисление очков 2024'!$AA$4:$AB$69,2,FALSE),0)</f>
        <v>0</v>
      </c>
      <c r="AS323" s="32" t="s">
        <v>572</v>
      </c>
      <c r="AT323" s="31">
        <f>IFERROR(VLOOKUP(AS323,'Начисление очков 2024'!$G$4:$H$69,2,FALSE),0)</f>
        <v>0</v>
      </c>
      <c r="AU323" s="6" t="s">
        <v>572</v>
      </c>
      <c r="AV323" s="28">
        <f>IFERROR(VLOOKUP(AU323,'Начисление очков 2023'!$V$4:$W$69,2,FALSE),0)</f>
        <v>0</v>
      </c>
      <c r="AW323" s="32" t="s">
        <v>572</v>
      </c>
      <c r="AX323" s="31">
        <f>IFERROR(VLOOKUP(AW323,'Начисление очков 2024'!$Q$4:$R$69,2,FALSE),0)</f>
        <v>0</v>
      </c>
      <c r="AY323" s="6" t="s">
        <v>572</v>
      </c>
      <c r="AZ323" s="28">
        <f>IFERROR(VLOOKUP(AY323,'Начисление очков 2024'!$AA$4:$AB$69,2,FALSE),0)</f>
        <v>0</v>
      </c>
      <c r="BA323" s="32" t="s">
        <v>572</v>
      </c>
      <c r="BB323" s="31">
        <f>ROUND(IFERROR(VLOOKUP(BA323,'Начисление очков 2024'!$G$4:$H$69,2,FALSE),0)/4,0)</f>
        <v>0</v>
      </c>
      <c r="BC323" s="6" t="s">
        <v>572</v>
      </c>
      <c r="BD323" s="28">
        <f>IFERROR(VLOOKUP(BC323,'Начисление очков 2023'!$AA$4:$AB$69,2,FALSE),0)</f>
        <v>0</v>
      </c>
      <c r="BE323" s="32" t="s">
        <v>572</v>
      </c>
      <c r="BF323" s="31">
        <f>IFERROR(VLOOKUP(BE323,'Начисление очков 2024'!$G$4:$H$69,2,FALSE),0)</f>
        <v>0</v>
      </c>
      <c r="BG323" s="6" t="s">
        <v>572</v>
      </c>
      <c r="BH323" s="28">
        <f>IFERROR(VLOOKUP(BG323,'Начисление очков 2024'!$Q$4:$R$69,2,FALSE),0)</f>
        <v>0</v>
      </c>
      <c r="BI323" s="32" t="s">
        <v>572</v>
      </c>
      <c r="BJ323" s="31">
        <f>IFERROR(VLOOKUP(BI323,'Начисление очков 2024'!$AA$4:$AB$69,2,FALSE),0)</f>
        <v>0</v>
      </c>
      <c r="BK323" s="6" t="s">
        <v>572</v>
      </c>
      <c r="BL323" s="28">
        <f>IFERROR(VLOOKUP(BK323,'Начисление очков 2023'!$V$4:$W$69,2,FALSE),0)</f>
        <v>0</v>
      </c>
      <c r="BM323" s="32" t="s">
        <v>572</v>
      </c>
      <c r="BN323" s="31">
        <f>ROUND(IFERROR(VLOOKUP(BM323,'Начисление очков 2023'!$L$4:$M$69,2,FALSE),0)/4,0)</f>
        <v>0</v>
      </c>
      <c r="BO323" s="6" t="s">
        <v>572</v>
      </c>
      <c r="BP323" s="28">
        <f>IFERROR(VLOOKUP(BO323,'Начисление очков 2023'!$AA$4:$AB$69,2,FALSE),0)</f>
        <v>0</v>
      </c>
      <c r="BQ323" s="32" t="s">
        <v>572</v>
      </c>
      <c r="BR323" s="31">
        <f>ROUND(IFERROR(VLOOKUP(BQ323,'Начисление очков 2023'!$L$4:$M$69,2,FALSE),0)/4,0)</f>
        <v>0</v>
      </c>
      <c r="BS323" s="6" t="s">
        <v>572</v>
      </c>
      <c r="BT323" s="28">
        <f>IFERROR(VLOOKUP(BS323,'Начисление очков 2023'!$AA$4:$AB$69,2,FALSE),0)</f>
        <v>0</v>
      </c>
      <c r="BU323" s="32" t="s">
        <v>572</v>
      </c>
      <c r="BV323" s="31">
        <f>IFERROR(VLOOKUP(BU323,'Начисление очков 2023'!$L$4:$M$69,2,FALSE),0)</f>
        <v>0</v>
      </c>
      <c r="BW323" s="6" t="s">
        <v>572</v>
      </c>
      <c r="BX323" s="28">
        <f>IFERROR(VLOOKUP(BW323,'Начисление очков 2023'!$AA$4:$AB$69,2,FALSE),0)</f>
        <v>0</v>
      </c>
      <c r="BY323" s="32" t="s">
        <v>572</v>
      </c>
      <c r="BZ323" s="31">
        <f>IFERROR(VLOOKUP(BY323,'Начисление очков 2023'!$AF$4:$AG$69,2,FALSE),0)</f>
        <v>0</v>
      </c>
      <c r="CA323" s="6" t="s">
        <v>572</v>
      </c>
      <c r="CB323" s="28">
        <f>IFERROR(VLOOKUP(CA323,'Начисление очков 2023'!$V$4:$W$69,2,FALSE),0)</f>
        <v>0</v>
      </c>
      <c r="CC323" s="32" t="s">
        <v>572</v>
      </c>
      <c r="CD323" s="31">
        <f>IFERROR(VLOOKUP(CC323,'Начисление очков 2023'!$AA$4:$AB$69,2,FALSE),0)</f>
        <v>0</v>
      </c>
      <c r="CE323" s="47"/>
      <c r="CF323" s="46"/>
      <c r="CG323" s="32" t="s">
        <v>572</v>
      </c>
      <c r="CH323" s="31">
        <f>IFERROR(VLOOKUP(CG323,'Начисление очков 2023'!$AA$4:$AB$69,2,FALSE),0)</f>
        <v>0</v>
      </c>
      <c r="CI323" s="6" t="s">
        <v>572</v>
      </c>
      <c r="CJ323" s="28">
        <f>IFERROR(VLOOKUP(CI323,'Начисление очков 2023_1'!$B$4:$C$117,2,FALSE),0)</f>
        <v>0</v>
      </c>
      <c r="CK323" s="32" t="s">
        <v>572</v>
      </c>
      <c r="CL323" s="31">
        <f>IFERROR(VLOOKUP(CK323,'Начисление очков 2023'!$V$4:$W$69,2,FALSE),0)</f>
        <v>0</v>
      </c>
      <c r="CM323" s="6" t="s">
        <v>572</v>
      </c>
      <c r="CN323" s="28">
        <f>IFERROR(VLOOKUP(CM323,'Начисление очков 2023'!$AF$4:$AG$69,2,FALSE),0)</f>
        <v>0</v>
      </c>
      <c r="CO323" s="32" t="s">
        <v>572</v>
      </c>
      <c r="CP323" s="31">
        <f>IFERROR(VLOOKUP(CO323,'Начисление очков 2023'!$G$4:$H$69,2,FALSE),0)</f>
        <v>0</v>
      </c>
      <c r="CQ323" s="6" t="s">
        <v>572</v>
      </c>
      <c r="CR323" s="28">
        <f>IFERROR(VLOOKUP(CQ323,'Начисление очков 2023'!$AA$4:$AB$69,2,FALSE),0)</f>
        <v>0</v>
      </c>
      <c r="CS323" s="32" t="s">
        <v>572</v>
      </c>
      <c r="CT323" s="31">
        <f>IFERROR(VLOOKUP(CS323,'Начисление очков 2023'!$Q$4:$R$69,2,FALSE),0)</f>
        <v>0</v>
      </c>
      <c r="CU323" s="6" t="s">
        <v>572</v>
      </c>
      <c r="CV323" s="28">
        <f>IFERROR(VLOOKUP(CU323,'Начисление очков 2023'!$AF$4:$AG$69,2,FALSE),0)</f>
        <v>0</v>
      </c>
      <c r="CW323" s="32" t="s">
        <v>572</v>
      </c>
      <c r="CX323" s="31">
        <f>IFERROR(VLOOKUP(CW323,'Начисление очков 2023'!$AA$4:$AB$69,2,FALSE),0)</f>
        <v>0</v>
      </c>
      <c r="CY323" s="6" t="s">
        <v>572</v>
      </c>
      <c r="CZ323" s="28">
        <f>IFERROR(VLOOKUP(CY323,'Начисление очков 2023'!$AA$4:$AB$69,2,FALSE),0)</f>
        <v>0</v>
      </c>
      <c r="DA323" s="32" t="s">
        <v>572</v>
      </c>
      <c r="DB323" s="31">
        <f>IFERROR(VLOOKUP(DA323,'Начисление очков 2023'!$L$4:$M$69,2,FALSE),0)</f>
        <v>0</v>
      </c>
      <c r="DC323" s="6" t="s">
        <v>572</v>
      </c>
      <c r="DD323" s="28">
        <f>IFERROR(VLOOKUP(DC323,'Начисление очков 2023'!$L$4:$M$69,2,FALSE),0)</f>
        <v>0</v>
      </c>
      <c r="DE323" s="32" t="s">
        <v>572</v>
      </c>
      <c r="DF323" s="31">
        <f>IFERROR(VLOOKUP(DE323,'Начисление очков 2023'!$G$4:$H$69,2,FALSE),0)</f>
        <v>0</v>
      </c>
      <c r="DG323" s="6" t="s">
        <v>572</v>
      </c>
      <c r="DH323" s="28">
        <f>IFERROR(VLOOKUP(DG323,'Начисление очков 2023'!$AA$4:$AB$69,2,FALSE),0)</f>
        <v>0</v>
      </c>
      <c r="DI323" s="32">
        <v>16</v>
      </c>
      <c r="DJ323" s="31">
        <f>IFERROR(VLOOKUP(DI323,'Начисление очков 2023'!$AF$4:$AG$69,2,FALSE),0)</f>
        <v>4</v>
      </c>
      <c r="DK323" s="6" t="s">
        <v>572</v>
      </c>
      <c r="DL323" s="28">
        <f>IFERROR(VLOOKUP(DK323,'Начисление очков 2023'!$V$4:$W$69,2,FALSE),0)</f>
        <v>0</v>
      </c>
      <c r="DM323" s="32" t="s">
        <v>572</v>
      </c>
      <c r="DN323" s="31">
        <f>IFERROR(VLOOKUP(DM323,'Начисление очков 2023'!$Q$4:$R$69,2,FALSE),0)</f>
        <v>0</v>
      </c>
      <c r="DO323" s="6" t="s">
        <v>572</v>
      </c>
      <c r="DP323" s="28">
        <f>IFERROR(VLOOKUP(DO323,'Начисление очков 2023'!$AA$4:$AB$69,2,FALSE),0)</f>
        <v>0</v>
      </c>
      <c r="DQ323" s="32">
        <v>32</v>
      </c>
      <c r="DR323" s="31">
        <f>IFERROR(VLOOKUP(DQ323,'Начисление очков 2023'!$AA$4:$AB$69,2,FALSE),0)</f>
        <v>2</v>
      </c>
      <c r="DS323" s="6"/>
      <c r="DT323" s="28">
        <f>IFERROR(VLOOKUP(DS323,'Начисление очков 2023'!$AA$4:$AB$69,2,FALSE),0)</f>
        <v>0</v>
      </c>
      <c r="DU323" s="32" t="s">
        <v>572</v>
      </c>
      <c r="DV323" s="31">
        <f>IFERROR(VLOOKUP(DU323,'Начисление очков 2023'!$AF$4:$AG$69,2,FALSE),0)</f>
        <v>0</v>
      </c>
      <c r="DW323" s="6" t="s">
        <v>572</v>
      </c>
      <c r="DX323" s="28">
        <f>IFERROR(VLOOKUP(DW323,'Начисление очков 2023'!$AA$4:$AB$69,2,FALSE),0)</f>
        <v>0</v>
      </c>
      <c r="DY323" s="32" t="s">
        <v>572</v>
      </c>
      <c r="DZ323" s="31">
        <f>IFERROR(VLOOKUP(DY323,'Начисление очков 2023'!$B$4:$C$69,2,FALSE),0)</f>
        <v>0</v>
      </c>
      <c r="EA323" s="6" t="s">
        <v>572</v>
      </c>
      <c r="EB323" s="28">
        <f>IFERROR(VLOOKUP(EA323,'Начисление очков 2023'!$AA$4:$AB$69,2,FALSE),0)</f>
        <v>0</v>
      </c>
      <c r="EC323" s="32" t="s">
        <v>572</v>
      </c>
      <c r="ED323" s="31">
        <f>IFERROR(VLOOKUP(EC323,'Начисление очков 2023'!$V$4:$W$69,2,FALSE),0)</f>
        <v>0</v>
      </c>
      <c r="EE323" s="6" t="s">
        <v>572</v>
      </c>
      <c r="EF323" s="28">
        <f>IFERROR(VLOOKUP(EE323,'Начисление очков 2023'!$AA$4:$AB$69,2,FALSE),0)</f>
        <v>0</v>
      </c>
      <c r="EG323" s="32" t="s">
        <v>572</v>
      </c>
      <c r="EH323" s="31">
        <f>IFERROR(VLOOKUP(EG323,'Начисление очков 2023'!$AA$4:$AB$69,2,FALSE),0)</f>
        <v>0</v>
      </c>
      <c r="EI323" s="6" t="s">
        <v>572</v>
      </c>
      <c r="EJ323" s="28">
        <f>IFERROR(VLOOKUP(EI323,'Начисление очков 2023'!$G$4:$H$69,2,FALSE),0)</f>
        <v>0</v>
      </c>
      <c r="EK323" s="32" t="s">
        <v>572</v>
      </c>
      <c r="EL323" s="31">
        <f>IFERROR(VLOOKUP(EK323,'Начисление очков 2023'!$V$4:$W$69,2,FALSE),0)</f>
        <v>0</v>
      </c>
      <c r="EM323" s="6" t="s">
        <v>572</v>
      </c>
      <c r="EN323" s="28">
        <f>IFERROR(VLOOKUP(EM323,'Начисление очков 2023'!$B$4:$C$101,2,FALSE),0)</f>
        <v>0</v>
      </c>
      <c r="EO323" s="32" t="s">
        <v>572</v>
      </c>
      <c r="EP323" s="31">
        <f>IFERROR(VLOOKUP(EO323,'Начисление очков 2023'!$AA$4:$AB$69,2,FALSE),0)</f>
        <v>0</v>
      </c>
      <c r="EQ323" s="6" t="s">
        <v>572</v>
      </c>
      <c r="ER323" s="28">
        <f>IFERROR(VLOOKUP(EQ323,'Начисление очков 2023'!$AF$4:$AG$69,2,FALSE),0)</f>
        <v>0</v>
      </c>
      <c r="ES323" s="32" t="s">
        <v>572</v>
      </c>
      <c r="ET323" s="31">
        <f>IFERROR(VLOOKUP(ES323,'Начисление очков 2023'!$B$4:$C$101,2,FALSE),0)</f>
        <v>0</v>
      </c>
      <c r="EU323" s="6" t="s">
        <v>572</v>
      </c>
      <c r="EV323" s="28">
        <f>IFERROR(VLOOKUP(EU323,'Начисление очков 2023'!$G$4:$H$69,2,FALSE),0)</f>
        <v>0</v>
      </c>
      <c r="EW323" s="32" t="s">
        <v>572</v>
      </c>
      <c r="EX323" s="31">
        <f>IFERROR(VLOOKUP(EW323,'Начисление очков 2023'!$AA$4:$AB$69,2,FALSE),0)</f>
        <v>0</v>
      </c>
      <c r="EY323" s="6"/>
      <c r="EZ323" s="28">
        <f>IFERROR(VLOOKUP(EY323,'Начисление очков 2023'!$AA$4:$AB$69,2,FALSE),0)</f>
        <v>0</v>
      </c>
      <c r="FA323" s="32" t="s">
        <v>572</v>
      </c>
      <c r="FB323" s="31">
        <f>IFERROR(VLOOKUP(FA323,'Начисление очков 2023'!$L$4:$M$69,2,FALSE),0)</f>
        <v>0</v>
      </c>
      <c r="FC323" s="6" t="s">
        <v>572</v>
      </c>
      <c r="FD323" s="28">
        <f>IFERROR(VLOOKUP(FC323,'Начисление очков 2023'!$AF$4:$AG$69,2,FALSE),0)</f>
        <v>0</v>
      </c>
      <c r="FE323" s="32" t="s">
        <v>572</v>
      </c>
      <c r="FF323" s="31">
        <f>IFERROR(VLOOKUP(FE323,'Начисление очков 2023'!$AA$4:$AB$69,2,FALSE),0)</f>
        <v>0</v>
      </c>
      <c r="FG323" s="6" t="s">
        <v>572</v>
      </c>
      <c r="FH323" s="28">
        <f>IFERROR(VLOOKUP(FG323,'Начисление очков 2023'!$G$4:$H$69,2,FALSE),0)</f>
        <v>0</v>
      </c>
      <c r="FI323" s="32" t="s">
        <v>572</v>
      </c>
      <c r="FJ323" s="31">
        <f>IFERROR(VLOOKUP(FI323,'Начисление очков 2023'!$AA$4:$AB$69,2,FALSE),0)</f>
        <v>0</v>
      </c>
      <c r="FK323" s="6" t="s">
        <v>572</v>
      </c>
      <c r="FL323" s="28">
        <f>IFERROR(VLOOKUP(FK323,'Начисление очков 2023'!$AA$4:$AB$69,2,FALSE),0)</f>
        <v>0</v>
      </c>
      <c r="FM323" s="32" t="s">
        <v>572</v>
      </c>
      <c r="FN323" s="31">
        <f>IFERROR(VLOOKUP(FM323,'Начисление очков 2023'!$AA$4:$AB$69,2,FALSE),0)</f>
        <v>0</v>
      </c>
      <c r="FO323" s="6" t="s">
        <v>572</v>
      </c>
      <c r="FP323" s="28">
        <f>IFERROR(VLOOKUP(FO323,'Начисление очков 2023'!$AF$4:$AG$69,2,FALSE),0)</f>
        <v>0</v>
      </c>
      <c r="FQ323" s="109">
        <v>312</v>
      </c>
      <c r="FR323" s="110" t="s">
        <v>563</v>
      </c>
      <c r="FS323" s="110"/>
      <c r="FT323" s="109">
        <v>3</v>
      </c>
      <c r="FU323" s="111"/>
      <c r="FV323" s="108">
        <v>6</v>
      </c>
      <c r="FW323" s="106">
        <v>0</v>
      </c>
      <c r="FX323" s="107" t="s">
        <v>563</v>
      </c>
      <c r="FY323" s="108">
        <v>6</v>
      </c>
      <c r="FZ323" s="127" t="s">
        <v>572</v>
      </c>
      <c r="GA323" s="121">
        <f>IFERROR(VLOOKUP(FZ323,'Начисление очков 2023'!$AA$4:$AB$69,2,FALSE),0)</f>
        <v>0</v>
      </c>
    </row>
    <row r="324" spans="1:183" ht="16.149999999999999" customHeight="1" x14ac:dyDescent="0.25">
      <c r="A324" s="1"/>
      <c r="B324" s="6" t="str">
        <f>IFERROR(INDEX('Ласт турнир'!$A$1:$A$96,MATCH($D324,'Ласт турнир'!$B$1:$B$96,0)),"")</f>
        <v/>
      </c>
      <c r="C324" s="1"/>
      <c r="D324" s="39" t="s">
        <v>692</v>
      </c>
      <c r="E324" s="40">
        <f>E323+1</f>
        <v>315</v>
      </c>
      <c r="F324" s="59">
        <f>IF(FQ324=0," ",IF(FQ324-E324=0," ",FQ324-E324))</f>
        <v>-2</v>
      </c>
      <c r="G324" s="44"/>
      <c r="H324" s="54">
        <v>3</v>
      </c>
      <c r="I324" s="134"/>
      <c r="J324" s="139">
        <f>AB324+AP324+BB324+BN324+BR324+SUMPRODUCT(LARGE((T324,V324,X324,Z324,AD324,AF324,AH324,AJ324,AL324,AN324,AR324,AT324,AV324,AX324,AZ324,BD324,BF324,BH324,BJ324,BL324,BP324,BT324,BV324,BX324,BZ324,CB324,CD324,CF324,CH324,CJ324,CL324,CN324,CP324,CR324,CT324,CV324,CX324,CZ324,DB324,DD324,DF324,DH324,DJ324,DL324,DN324,DP324,DR324,DT324,DV324,DX324,DZ324,EB324,ED324,EF324,EH324,EJ324,EL324,EN324,EP324,ER324,ET324,EV324,EX324,EZ324,FB324,FD324,FF324,FH324,FJ324,FL324,FN324,FP324),{1,2,3,4,5,6,7,8}))</f>
        <v>6</v>
      </c>
      <c r="K324" s="135">
        <f>J324-FV324</f>
        <v>0</v>
      </c>
      <c r="L324" s="140" t="str">
        <f>IF(SUMIF(S324:FP324,"&lt;0")&lt;&gt;0,SUMIF(S324:FP324,"&lt;0")*(-1)," ")</f>
        <v xml:space="preserve"> </v>
      </c>
      <c r="M324" s="141">
        <f>T324+V324+X324+Z324+AB324+AD324+AF324+AH324+AJ324+AL324+AN324+AP324+AR324+AT324+AV324+AX324+AZ324+BB324+BD324+BF324+BH324+BJ324+BL324+BN324+BP324+BR324+BT324+BV324+BX324+BZ324+CB324+CD324+CF324+CH324+CJ324+CL324+CN324+CP324+CR324+CT324+CV324+CX324+CZ324+DB324+DD324+DF324+DH324+DJ324+DL324+DN324+DP324+DR324+DT324+DV324+DX324+DZ324+EB324+ED324+EF324+EH324+EJ324+EL324+EN324+EP324+ER324+ET324+EV324+EX324+EZ324+FB324+FD324+FF324+FH324+FJ324+FL324+FN324+FP324</f>
        <v>6</v>
      </c>
      <c r="N324" s="135">
        <f>M324-FY324</f>
        <v>0</v>
      </c>
      <c r="O324" s="136">
        <f>ROUNDUP(COUNTIF(S324:FP324,"&gt; 0")/2,0)</f>
        <v>2</v>
      </c>
      <c r="P324" s="142">
        <f>IF(O324=0,"-",IF(O324-R324&gt;8,J324/(8+R324),J324/O324))</f>
        <v>3</v>
      </c>
      <c r="Q324" s="145">
        <f>IF(OR(M324=0,O324=0),"-",M324/O324)</f>
        <v>3</v>
      </c>
      <c r="R324" s="150">
        <f>+IF(AA324="",0,1)+IF(AO324="",0,1)++IF(BA324="",0,1)+IF(BM324="",0,1)+IF(BQ324="",0,1)</f>
        <v>0</v>
      </c>
      <c r="S324" s="6" t="s">
        <v>572</v>
      </c>
      <c r="T324" s="28">
        <f>IFERROR(VLOOKUP(S324,'Начисление очков 2024'!$AA$4:$AB$69,2,FALSE),0)</f>
        <v>0</v>
      </c>
      <c r="U324" s="32" t="s">
        <v>572</v>
      </c>
      <c r="V324" s="31">
        <f>IFERROR(VLOOKUP(U324,'Начисление очков 2024'!$AA$4:$AB$69,2,FALSE),0)</f>
        <v>0</v>
      </c>
      <c r="W324" s="6" t="s">
        <v>572</v>
      </c>
      <c r="X324" s="28">
        <f>IFERROR(VLOOKUP(W324,'Начисление очков 2024'!$L$4:$M$69,2,FALSE),0)</f>
        <v>0</v>
      </c>
      <c r="Y324" s="32" t="s">
        <v>572</v>
      </c>
      <c r="Z324" s="31">
        <f>IFERROR(VLOOKUP(Y324,'Начисление очков 2024'!$AA$4:$AB$69,2,FALSE),0)</f>
        <v>0</v>
      </c>
      <c r="AA324" s="6" t="s">
        <v>572</v>
      </c>
      <c r="AB324" s="28">
        <f>ROUND(IFERROR(VLOOKUP(AA324,'Начисление очков 2024'!$L$4:$M$69,2,FALSE),0)/4,0)</f>
        <v>0</v>
      </c>
      <c r="AC324" s="32" t="s">
        <v>572</v>
      </c>
      <c r="AD324" s="31">
        <f>IFERROR(VLOOKUP(AC324,'Начисление очков 2024'!$AA$4:$AB$69,2,FALSE),0)</f>
        <v>0</v>
      </c>
      <c r="AE324" s="6" t="s">
        <v>572</v>
      </c>
      <c r="AF324" s="28">
        <f>IFERROR(VLOOKUP(AE324,'Начисление очков 2024'!$AA$4:$AB$69,2,FALSE),0)</f>
        <v>0</v>
      </c>
      <c r="AG324" s="32" t="s">
        <v>572</v>
      </c>
      <c r="AH324" s="31">
        <f>IFERROR(VLOOKUP(AG324,'Начисление очков 2024'!$Q$4:$R$69,2,FALSE),0)</f>
        <v>0</v>
      </c>
      <c r="AI324" s="6" t="s">
        <v>572</v>
      </c>
      <c r="AJ324" s="28">
        <f>IFERROR(VLOOKUP(AI324,'Начисление очков 2024'!$AA$4:$AB$69,2,FALSE),0)</f>
        <v>0</v>
      </c>
      <c r="AK324" s="32" t="s">
        <v>572</v>
      </c>
      <c r="AL324" s="31">
        <f>IFERROR(VLOOKUP(AK324,'Начисление очков 2024'!$AA$4:$AB$69,2,FALSE),0)</f>
        <v>0</v>
      </c>
      <c r="AM324" s="6" t="s">
        <v>572</v>
      </c>
      <c r="AN324" s="28">
        <f>IFERROR(VLOOKUP(AM324,'Начисление очков 2023'!$AF$4:$AG$69,2,FALSE),0)</f>
        <v>0</v>
      </c>
      <c r="AO324" s="32" t="s">
        <v>572</v>
      </c>
      <c r="AP324" s="31">
        <f>ROUND(IFERROR(VLOOKUP(AO324,'Начисление очков 2024'!$G$4:$H$69,2,FALSE),0)/4,0)</f>
        <v>0</v>
      </c>
      <c r="AQ324" s="6" t="s">
        <v>572</v>
      </c>
      <c r="AR324" s="28">
        <f>IFERROR(VLOOKUP(AQ324,'Начисление очков 2024'!$AA$4:$AB$69,2,FALSE),0)</f>
        <v>0</v>
      </c>
      <c r="AS324" s="32" t="s">
        <v>572</v>
      </c>
      <c r="AT324" s="31">
        <f>IFERROR(VLOOKUP(AS324,'Начисление очков 2024'!$G$4:$H$69,2,FALSE),0)</f>
        <v>0</v>
      </c>
      <c r="AU324" s="6" t="s">
        <v>572</v>
      </c>
      <c r="AV324" s="28">
        <f>IFERROR(VLOOKUP(AU324,'Начисление очков 2023'!$V$4:$W$69,2,FALSE),0)</f>
        <v>0</v>
      </c>
      <c r="AW324" s="32" t="s">
        <v>572</v>
      </c>
      <c r="AX324" s="31">
        <f>IFERROR(VLOOKUP(AW324,'Начисление очков 2024'!$Q$4:$R$69,2,FALSE),0)</f>
        <v>0</v>
      </c>
      <c r="AY324" s="6" t="s">
        <v>572</v>
      </c>
      <c r="AZ324" s="28">
        <f>IFERROR(VLOOKUP(AY324,'Начисление очков 2024'!$AA$4:$AB$69,2,FALSE),0)</f>
        <v>0</v>
      </c>
      <c r="BA324" s="32" t="s">
        <v>572</v>
      </c>
      <c r="BB324" s="31">
        <f>ROUND(IFERROR(VLOOKUP(BA324,'Начисление очков 2024'!$G$4:$H$69,2,FALSE),0)/4,0)</f>
        <v>0</v>
      </c>
      <c r="BC324" s="6" t="s">
        <v>572</v>
      </c>
      <c r="BD324" s="28">
        <f>IFERROR(VLOOKUP(BC324,'Начисление очков 2023'!$AA$4:$AB$69,2,FALSE),0)</f>
        <v>0</v>
      </c>
      <c r="BE324" s="32" t="s">
        <v>572</v>
      </c>
      <c r="BF324" s="31">
        <f>IFERROR(VLOOKUP(BE324,'Начисление очков 2024'!$G$4:$H$69,2,FALSE),0)</f>
        <v>0</v>
      </c>
      <c r="BG324" s="6" t="s">
        <v>572</v>
      </c>
      <c r="BH324" s="28">
        <f>IFERROR(VLOOKUP(BG324,'Начисление очков 2024'!$Q$4:$R$69,2,FALSE),0)</f>
        <v>0</v>
      </c>
      <c r="BI324" s="32" t="s">
        <v>572</v>
      </c>
      <c r="BJ324" s="31">
        <f>IFERROR(VLOOKUP(BI324,'Начисление очков 2024'!$AA$4:$AB$69,2,FALSE),0)</f>
        <v>0</v>
      </c>
      <c r="BK324" s="6" t="s">
        <v>572</v>
      </c>
      <c r="BL324" s="28">
        <f>IFERROR(VLOOKUP(BK324,'Начисление очков 2023'!$V$4:$W$69,2,FALSE),0)</f>
        <v>0</v>
      </c>
      <c r="BM324" s="32" t="s">
        <v>572</v>
      </c>
      <c r="BN324" s="31">
        <f>ROUND(IFERROR(VLOOKUP(BM324,'Начисление очков 2023'!$L$4:$M$69,2,FALSE),0)/4,0)</f>
        <v>0</v>
      </c>
      <c r="BO324" s="6" t="s">
        <v>572</v>
      </c>
      <c r="BP324" s="28">
        <f>IFERROR(VLOOKUP(BO324,'Начисление очков 2023'!$AA$4:$AB$69,2,FALSE),0)</f>
        <v>0</v>
      </c>
      <c r="BQ324" s="32" t="s">
        <v>572</v>
      </c>
      <c r="BR324" s="31">
        <f>ROUND(IFERROR(VLOOKUP(BQ324,'Начисление очков 2023'!$L$4:$M$69,2,FALSE),0)/4,0)</f>
        <v>0</v>
      </c>
      <c r="BS324" s="6" t="s">
        <v>572</v>
      </c>
      <c r="BT324" s="28">
        <f>IFERROR(VLOOKUP(BS324,'Начисление очков 2023'!$AA$4:$AB$69,2,FALSE),0)</f>
        <v>0</v>
      </c>
      <c r="BU324" s="32" t="s">
        <v>572</v>
      </c>
      <c r="BV324" s="31">
        <f>IFERROR(VLOOKUP(BU324,'Начисление очков 2023'!$L$4:$M$69,2,FALSE),0)</f>
        <v>0</v>
      </c>
      <c r="BW324" s="6" t="s">
        <v>572</v>
      </c>
      <c r="BX324" s="28">
        <f>IFERROR(VLOOKUP(BW324,'Начисление очков 2023'!$AA$4:$AB$69,2,FALSE),0)</f>
        <v>0</v>
      </c>
      <c r="BY324" s="32" t="s">
        <v>572</v>
      </c>
      <c r="BZ324" s="31">
        <f>IFERROR(VLOOKUP(BY324,'Начисление очков 2023'!$AF$4:$AG$69,2,FALSE),0)</f>
        <v>0</v>
      </c>
      <c r="CA324" s="6" t="s">
        <v>572</v>
      </c>
      <c r="CB324" s="28">
        <f>IFERROR(VLOOKUP(CA324,'Начисление очков 2023'!$V$4:$W$69,2,FALSE),0)</f>
        <v>0</v>
      </c>
      <c r="CC324" s="32" t="s">
        <v>572</v>
      </c>
      <c r="CD324" s="31">
        <f>IFERROR(VLOOKUP(CC324,'Начисление очков 2023'!$AA$4:$AB$69,2,FALSE),0)</f>
        <v>0</v>
      </c>
      <c r="CE324" s="47"/>
      <c r="CF324" s="46"/>
      <c r="CG324" s="32" t="s">
        <v>572</v>
      </c>
      <c r="CH324" s="31">
        <f>IFERROR(VLOOKUP(CG324,'Начисление очков 2023'!$AA$4:$AB$69,2,FALSE),0)</f>
        <v>0</v>
      </c>
      <c r="CI324" s="6" t="s">
        <v>572</v>
      </c>
      <c r="CJ324" s="28">
        <f>IFERROR(VLOOKUP(CI324,'Начисление очков 2023_1'!$B$4:$C$117,2,FALSE),0)</f>
        <v>0</v>
      </c>
      <c r="CK324" s="32" t="s">
        <v>572</v>
      </c>
      <c r="CL324" s="31">
        <f>IFERROR(VLOOKUP(CK324,'Начисление очков 2023'!$V$4:$W$69,2,FALSE),0)</f>
        <v>0</v>
      </c>
      <c r="CM324" s="6" t="s">
        <v>572</v>
      </c>
      <c r="CN324" s="28">
        <f>IFERROR(VLOOKUP(CM324,'Начисление очков 2023'!$AF$4:$AG$69,2,FALSE),0)</f>
        <v>0</v>
      </c>
      <c r="CO324" s="32" t="s">
        <v>572</v>
      </c>
      <c r="CP324" s="31">
        <f>IFERROR(VLOOKUP(CO324,'Начисление очков 2023'!$G$4:$H$69,2,FALSE),0)</f>
        <v>0</v>
      </c>
      <c r="CQ324" s="6" t="s">
        <v>572</v>
      </c>
      <c r="CR324" s="28">
        <f>IFERROR(VLOOKUP(CQ324,'Начисление очков 2023'!$AA$4:$AB$69,2,FALSE),0)</f>
        <v>0</v>
      </c>
      <c r="CS324" s="32" t="s">
        <v>572</v>
      </c>
      <c r="CT324" s="31">
        <f>IFERROR(VLOOKUP(CS324,'Начисление очков 2023'!$Q$4:$R$69,2,FALSE),0)</f>
        <v>0</v>
      </c>
      <c r="CU324" s="6" t="s">
        <v>572</v>
      </c>
      <c r="CV324" s="28">
        <f>IFERROR(VLOOKUP(CU324,'Начисление очков 2023'!$AF$4:$AG$69,2,FALSE),0)</f>
        <v>0</v>
      </c>
      <c r="CW324" s="32" t="s">
        <v>572</v>
      </c>
      <c r="CX324" s="31">
        <f>IFERROR(VLOOKUP(CW324,'Начисление очков 2023'!$AA$4:$AB$69,2,FALSE),0)</f>
        <v>0</v>
      </c>
      <c r="CY324" s="6" t="s">
        <v>572</v>
      </c>
      <c r="CZ324" s="28">
        <f>IFERROR(VLOOKUP(CY324,'Начисление очков 2023'!$AA$4:$AB$69,2,FALSE),0)</f>
        <v>0</v>
      </c>
      <c r="DA324" s="32" t="s">
        <v>572</v>
      </c>
      <c r="DB324" s="31">
        <f>IFERROR(VLOOKUP(DA324,'Начисление очков 2023'!$L$4:$M$69,2,FALSE),0)</f>
        <v>0</v>
      </c>
      <c r="DC324" s="6" t="s">
        <v>572</v>
      </c>
      <c r="DD324" s="28">
        <f>IFERROR(VLOOKUP(DC324,'Начисление очков 2023'!$L$4:$M$69,2,FALSE),0)</f>
        <v>0</v>
      </c>
      <c r="DE324" s="32" t="s">
        <v>572</v>
      </c>
      <c r="DF324" s="31">
        <f>IFERROR(VLOOKUP(DE324,'Начисление очков 2023'!$G$4:$H$69,2,FALSE),0)</f>
        <v>0</v>
      </c>
      <c r="DG324" s="6" t="s">
        <v>572</v>
      </c>
      <c r="DH324" s="28">
        <f>IFERROR(VLOOKUP(DG324,'Начисление очков 2023'!$AA$4:$AB$69,2,FALSE),0)</f>
        <v>0</v>
      </c>
      <c r="DI324" s="32" t="s">
        <v>572</v>
      </c>
      <c r="DJ324" s="31">
        <f>IFERROR(VLOOKUP(DI324,'Начисление очков 2023'!$AF$4:$AG$69,2,FALSE),0)</f>
        <v>0</v>
      </c>
      <c r="DK324" s="6" t="s">
        <v>572</v>
      </c>
      <c r="DL324" s="28">
        <f>IFERROR(VLOOKUP(DK324,'Начисление очков 2023'!$V$4:$W$69,2,FALSE),0)</f>
        <v>0</v>
      </c>
      <c r="DM324" s="32" t="s">
        <v>572</v>
      </c>
      <c r="DN324" s="31">
        <f>IFERROR(VLOOKUP(DM324,'Начисление очков 2023'!$Q$4:$R$69,2,FALSE),0)</f>
        <v>0</v>
      </c>
      <c r="DO324" s="6">
        <v>20</v>
      </c>
      <c r="DP324" s="28">
        <f>IFERROR(VLOOKUP(DO324,'Начисление очков 2023'!$AA$4:$AB$69,2,FALSE),0)</f>
        <v>4</v>
      </c>
      <c r="DQ324" s="32">
        <v>32</v>
      </c>
      <c r="DR324" s="31">
        <f>IFERROR(VLOOKUP(DQ324,'Начисление очков 2023'!$AA$4:$AB$69,2,FALSE),0)</f>
        <v>2</v>
      </c>
      <c r="DS324" s="6"/>
      <c r="DT324" s="28">
        <f>IFERROR(VLOOKUP(DS324,'Начисление очков 2023'!$AA$4:$AB$69,2,FALSE),0)</f>
        <v>0</v>
      </c>
      <c r="DU324" s="32" t="s">
        <v>572</v>
      </c>
      <c r="DV324" s="31">
        <f>IFERROR(VLOOKUP(DU324,'Начисление очков 2023'!$AF$4:$AG$69,2,FALSE),0)</f>
        <v>0</v>
      </c>
      <c r="DW324" s="6" t="s">
        <v>572</v>
      </c>
      <c r="DX324" s="28">
        <f>IFERROR(VLOOKUP(DW324,'Начисление очков 2023'!$AA$4:$AB$69,2,FALSE),0)</f>
        <v>0</v>
      </c>
      <c r="DY324" s="32" t="s">
        <v>572</v>
      </c>
      <c r="DZ324" s="31">
        <f>IFERROR(VLOOKUP(DY324,'Начисление очков 2023'!$B$4:$C$69,2,FALSE),0)</f>
        <v>0</v>
      </c>
      <c r="EA324" s="6" t="s">
        <v>572</v>
      </c>
      <c r="EB324" s="28">
        <f>IFERROR(VLOOKUP(EA324,'Начисление очков 2023'!$AA$4:$AB$69,2,FALSE),0)</f>
        <v>0</v>
      </c>
      <c r="EC324" s="32" t="s">
        <v>572</v>
      </c>
      <c r="ED324" s="31">
        <f>IFERROR(VLOOKUP(EC324,'Начисление очков 2023'!$V$4:$W$69,2,FALSE),0)</f>
        <v>0</v>
      </c>
      <c r="EE324" s="6" t="s">
        <v>572</v>
      </c>
      <c r="EF324" s="28">
        <f>IFERROR(VLOOKUP(EE324,'Начисление очков 2023'!$AA$4:$AB$69,2,FALSE),0)</f>
        <v>0</v>
      </c>
      <c r="EG324" s="32" t="s">
        <v>572</v>
      </c>
      <c r="EH324" s="31">
        <f>IFERROR(VLOOKUP(EG324,'Начисление очков 2023'!$AA$4:$AB$69,2,FALSE),0)</f>
        <v>0</v>
      </c>
      <c r="EI324" s="6" t="s">
        <v>572</v>
      </c>
      <c r="EJ324" s="28">
        <f>IFERROR(VLOOKUP(EI324,'Начисление очков 2023'!$G$4:$H$69,2,FALSE),0)</f>
        <v>0</v>
      </c>
      <c r="EK324" s="32" t="s">
        <v>572</v>
      </c>
      <c r="EL324" s="31">
        <f>IFERROR(VLOOKUP(EK324,'Начисление очков 2023'!$V$4:$W$69,2,FALSE),0)</f>
        <v>0</v>
      </c>
      <c r="EM324" s="6" t="s">
        <v>572</v>
      </c>
      <c r="EN324" s="28">
        <f>IFERROR(VLOOKUP(EM324,'Начисление очков 2023'!$B$4:$C$101,2,FALSE),0)</f>
        <v>0</v>
      </c>
      <c r="EO324" s="32" t="s">
        <v>572</v>
      </c>
      <c r="EP324" s="31">
        <f>IFERROR(VLOOKUP(EO324,'Начисление очков 2023'!$AA$4:$AB$69,2,FALSE),0)</f>
        <v>0</v>
      </c>
      <c r="EQ324" s="6" t="s">
        <v>572</v>
      </c>
      <c r="ER324" s="28">
        <f>IFERROR(VLOOKUP(EQ324,'Начисление очков 2023'!$AF$4:$AG$69,2,FALSE),0)</f>
        <v>0</v>
      </c>
      <c r="ES324" s="32" t="s">
        <v>572</v>
      </c>
      <c r="ET324" s="31">
        <f>IFERROR(VLOOKUP(ES324,'Начисление очков 2023'!$B$4:$C$101,2,FALSE),0)</f>
        <v>0</v>
      </c>
      <c r="EU324" s="6" t="s">
        <v>572</v>
      </c>
      <c r="EV324" s="28">
        <f>IFERROR(VLOOKUP(EU324,'Начисление очков 2023'!$G$4:$H$69,2,FALSE),0)</f>
        <v>0</v>
      </c>
      <c r="EW324" s="32" t="s">
        <v>572</v>
      </c>
      <c r="EX324" s="31">
        <f>IFERROR(VLOOKUP(EW324,'Начисление очков 2023'!$AA$4:$AB$69,2,FALSE),0)</f>
        <v>0</v>
      </c>
      <c r="EY324" s="6"/>
      <c r="EZ324" s="28">
        <f>IFERROR(VLOOKUP(EY324,'Начисление очков 2023'!$AA$4:$AB$69,2,FALSE),0)</f>
        <v>0</v>
      </c>
      <c r="FA324" s="32" t="s">
        <v>572</v>
      </c>
      <c r="FB324" s="31">
        <f>IFERROR(VLOOKUP(FA324,'Начисление очков 2023'!$L$4:$M$69,2,FALSE),0)</f>
        <v>0</v>
      </c>
      <c r="FC324" s="6" t="s">
        <v>572</v>
      </c>
      <c r="FD324" s="28">
        <f>IFERROR(VLOOKUP(FC324,'Начисление очков 2023'!$AF$4:$AG$69,2,FALSE),0)</f>
        <v>0</v>
      </c>
      <c r="FE324" s="32" t="s">
        <v>572</v>
      </c>
      <c r="FF324" s="31">
        <f>IFERROR(VLOOKUP(FE324,'Начисление очков 2023'!$AA$4:$AB$69,2,FALSE),0)</f>
        <v>0</v>
      </c>
      <c r="FG324" s="6" t="s">
        <v>572</v>
      </c>
      <c r="FH324" s="28">
        <f>IFERROR(VLOOKUP(FG324,'Начисление очков 2023'!$G$4:$H$69,2,FALSE),0)</f>
        <v>0</v>
      </c>
      <c r="FI324" s="32" t="s">
        <v>572</v>
      </c>
      <c r="FJ324" s="31">
        <f>IFERROR(VLOOKUP(FI324,'Начисление очков 2023'!$AA$4:$AB$69,2,FALSE),0)</f>
        <v>0</v>
      </c>
      <c r="FK324" s="6" t="s">
        <v>572</v>
      </c>
      <c r="FL324" s="28">
        <f>IFERROR(VLOOKUP(FK324,'Начисление очков 2023'!$AA$4:$AB$69,2,FALSE),0)</f>
        <v>0</v>
      </c>
      <c r="FM324" s="32" t="s">
        <v>572</v>
      </c>
      <c r="FN324" s="31">
        <f>IFERROR(VLOOKUP(FM324,'Начисление очков 2023'!$AA$4:$AB$69,2,FALSE),0)</f>
        <v>0</v>
      </c>
      <c r="FO324" s="6" t="s">
        <v>572</v>
      </c>
      <c r="FP324" s="28">
        <f>IFERROR(VLOOKUP(FO324,'Начисление очков 2023'!$AF$4:$AG$69,2,FALSE),0)</f>
        <v>0</v>
      </c>
      <c r="FQ324" s="109">
        <v>313</v>
      </c>
      <c r="FR324" s="110" t="s">
        <v>563</v>
      </c>
      <c r="FS324" s="110"/>
      <c r="FT324" s="109">
        <v>3</v>
      </c>
      <c r="FU324" s="111"/>
      <c r="FV324" s="108">
        <v>6</v>
      </c>
      <c r="FW324" s="106">
        <v>0</v>
      </c>
      <c r="FX324" s="107" t="s">
        <v>563</v>
      </c>
      <c r="FY324" s="108">
        <v>6</v>
      </c>
      <c r="FZ324" s="127" t="s">
        <v>572</v>
      </c>
      <c r="GA324" s="121">
        <f>IFERROR(VLOOKUP(FZ324,'Начисление очков 2023'!$AA$4:$AB$69,2,FALSE),0)</f>
        <v>0</v>
      </c>
    </row>
    <row r="325" spans="1:183" ht="16.149999999999999" customHeight="1" x14ac:dyDescent="0.25">
      <c r="A325" s="1"/>
      <c r="B325" s="6" t="str">
        <f>IFERROR(INDEX('Ласт турнир'!$A$1:$A$96,MATCH($D325,'Ласт турнир'!$B$1:$B$96,0)),"")</f>
        <v/>
      </c>
      <c r="C325" s="1"/>
      <c r="D325" s="39" t="s">
        <v>690</v>
      </c>
      <c r="E325" s="40">
        <f>E324+1</f>
        <v>316</v>
      </c>
      <c r="F325" s="59">
        <f>IF(FQ325=0," ",IF(FQ325-E325=0," ",FQ325-E325))</f>
        <v>-2</v>
      </c>
      <c r="G325" s="44"/>
      <c r="H325" s="54">
        <v>3</v>
      </c>
      <c r="I325" s="134"/>
      <c r="J325" s="139">
        <f>AB325+AP325+BB325+BN325+BR325+SUMPRODUCT(LARGE((T325,V325,X325,Z325,AD325,AF325,AH325,AJ325,AL325,AN325,AR325,AT325,AV325,AX325,AZ325,BD325,BF325,BH325,BJ325,BL325,BP325,BT325,BV325,BX325,BZ325,CB325,CD325,CF325,CH325,CJ325,CL325,CN325,CP325,CR325,CT325,CV325,CX325,CZ325,DB325,DD325,DF325,DH325,DJ325,DL325,DN325,DP325,DR325,DT325,DV325,DX325,DZ325,EB325,ED325,EF325,EH325,EJ325,EL325,EN325,EP325,ER325,ET325,EV325,EX325,EZ325,FB325,FD325,FF325,FH325,FJ325,FL325,FN325,FP325),{1,2,3,4,5,6,7,8}))</f>
        <v>6</v>
      </c>
      <c r="K325" s="135">
        <f>J325-FV325</f>
        <v>0</v>
      </c>
      <c r="L325" s="140" t="str">
        <f>IF(SUMIF(S325:FP325,"&lt;0")&lt;&gt;0,SUMIF(S325:FP325,"&lt;0")*(-1)," ")</f>
        <v xml:space="preserve"> </v>
      </c>
      <c r="M325" s="141">
        <f>T325+V325+X325+Z325+AB325+AD325+AF325+AH325+AJ325+AL325+AN325+AP325+AR325+AT325+AV325+AX325+AZ325+BB325+BD325+BF325+BH325+BJ325+BL325+BN325+BP325+BR325+BT325+BV325+BX325+BZ325+CB325+CD325+CF325+CH325+CJ325+CL325+CN325+CP325+CR325+CT325+CV325+CX325+CZ325+DB325+DD325+DF325+DH325+DJ325+DL325+DN325+DP325+DR325+DT325+DV325+DX325+DZ325+EB325+ED325+EF325+EH325+EJ325+EL325+EN325+EP325+ER325+ET325+EV325+EX325+EZ325+FB325+FD325+FF325+FH325+FJ325+FL325+FN325+FP325</f>
        <v>6</v>
      </c>
      <c r="N325" s="135">
        <f>M325-FY325</f>
        <v>0</v>
      </c>
      <c r="O325" s="136">
        <f>ROUNDUP(COUNTIF(S325:FP325,"&gt; 0")/2,0)</f>
        <v>3</v>
      </c>
      <c r="P325" s="142">
        <f>IF(O325=0,"-",IF(O325-R325&gt;8,J325/(8+R325),J325/O325))</f>
        <v>2</v>
      </c>
      <c r="Q325" s="145">
        <f>IF(OR(M325=0,O325=0),"-",M325/O325)</f>
        <v>2</v>
      </c>
      <c r="R325" s="150">
        <f>+IF(AA325="",0,1)+IF(AO325="",0,1)++IF(BA325="",0,1)+IF(BM325="",0,1)+IF(BQ325="",0,1)</f>
        <v>0</v>
      </c>
      <c r="S325" s="6" t="s">
        <v>572</v>
      </c>
      <c r="T325" s="28">
        <f>IFERROR(VLOOKUP(S325,'Начисление очков 2024'!$AA$4:$AB$69,2,FALSE),0)</f>
        <v>0</v>
      </c>
      <c r="U325" s="32" t="s">
        <v>572</v>
      </c>
      <c r="V325" s="31">
        <f>IFERROR(VLOOKUP(U325,'Начисление очков 2024'!$AA$4:$AB$69,2,FALSE),0)</f>
        <v>0</v>
      </c>
      <c r="W325" s="6" t="s">
        <v>572</v>
      </c>
      <c r="X325" s="28">
        <f>IFERROR(VLOOKUP(W325,'Начисление очков 2024'!$L$4:$M$69,2,FALSE),0)</f>
        <v>0</v>
      </c>
      <c r="Y325" s="32" t="s">
        <v>572</v>
      </c>
      <c r="Z325" s="31">
        <f>IFERROR(VLOOKUP(Y325,'Начисление очков 2024'!$AA$4:$AB$69,2,FALSE),0)</f>
        <v>0</v>
      </c>
      <c r="AA325" s="6" t="s">
        <v>572</v>
      </c>
      <c r="AB325" s="28">
        <f>ROUND(IFERROR(VLOOKUP(AA325,'Начисление очков 2024'!$L$4:$M$69,2,FALSE),0)/4,0)</f>
        <v>0</v>
      </c>
      <c r="AC325" s="32" t="s">
        <v>572</v>
      </c>
      <c r="AD325" s="31">
        <f>IFERROR(VLOOKUP(AC325,'Начисление очков 2024'!$AA$4:$AB$69,2,FALSE),0)</f>
        <v>0</v>
      </c>
      <c r="AE325" s="6" t="s">
        <v>572</v>
      </c>
      <c r="AF325" s="28">
        <f>IFERROR(VLOOKUP(AE325,'Начисление очков 2024'!$AA$4:$AB$69,2,FALSE),0)</f>
        <v>0</v>
      </c>
      <c r="AG325" s="32" t="s">
        <v>572</v>
      </c>
      <c r="AH325" s="31">
        <f>IFERROR(VLOOKUP(AG325,'Начисление очков 2024'!$Q$4:$R$69,2,FALSE),0)</f>
        <v>0</v>
      </c>
      <c r="AI325" s="6" t="s">
        <v>572</v>
      </c>
      <c r="AJ325" s="28">
        <f>IFERROR(VLOOKUP(AI325,'Начисление очков 2024'!$AA$4:$AB$69,2,FALSE),0)</f>
        <v>0</v>
      </c>
      <c r="AK325" s="32" t="s">
        <v>572</v>
      </c>
      <c r="AL325" s="31">
        <f>IFERROR(VLOOKUP(AK325,'Начисление очков 2024'!$AA$4:$AB$69,2,FALSE),0)</f>
        <v>0</v>
      </c>
      <c r="AM325" s="6" t="s">
        <v>572</v>
      </c>
      <c r="AN325" s="28">
        <f>IFERROR(VLOOKUP(AM325,'Начисление очков 2023'!$AF$4:$AG$69,2,FALSE),0)</f>
        <v>0</v>
      </c>
      <c r="AO325" s="32" t="s">
        <v>572</v>
      </c>
      <c r="AP325" s="31">
        <f>ROUND(IFERROR(VLOOKUP(AO325,'Начисление очков 2024'!$G$4:$H$69,2,FALSE),0)/4,0)</f>
        <v>0</v>
      </c>
      <c r="AQ325" s="6" t="s">
        <v>572</v>
      </c>
      <c r="AR325" s="28">
        <f>IFERROR(VLOOKUP(AQ325,'Начисление очков 2024'!$AA$4:$AB$69,2,FALSE),0)</f>
        <v>0</v>
      </c>
      <c r="AS325" s="32" t="s">
        <v>572</v>
      </c>
      <c r="AT325" s="31">
        <f>IFERROR(VLOOKUP(AS325,'Начисление очков 2024'!$G$4:$H$69,2,FALSE),0)</f>
        <v>0</v>
      </c>
      <c r="AU325" s="6" t="s">
        <v>572</v>
      </c>
      <c r="AV325" s="28">
        <f>IFERROR(VLOOKUP(AU325,'Начисление очков 2023'!$V$4:$W$69,2,FALSE),0)</f>
        <v>0</v>
      </c>
      <c r="AW325" s="32" t="s">
        <v>572</v>
      </c>
      <c r="AX325" s="31">
        <f>IFERROR(VLOOKUP(AW325,'Начисление очков 2024'!$Q$4:$R$69,2,FALSE),0)</f>
        <v>0</v>
      </c>
      <c r="AY325" s="6" t="s">
        <v>572</v>
      </c>
      <c r="AZ325" s="28">
        <f>IFERROR(VLOOKUP(AY325,'Начисление очков 2024'!$AA$4:$AB$69,2,FALSE),0)</f>
        <v>0</v>
      </c>
      <c r="BA325" s="32" t="s">
        <v>572</v>
      </c>
      <c r="BB325" s="31">
        <f>ROUND(IFERROR(VLOOKUP(BA325,'Начисление очков 2024'!$G$4:$H$69,2,FALSE),0)/4,0)</f>
        <v>0</v>
      </c>
      <c r="BC325" s="6" t="s">
        <v>572</v>
      </c>
      <c r="BD325" s="28">
        <f>IFERROR(VLOOKUP(BC325,'Начисление очков 2023'!$AA$4:$AB$69,2,FALSE),0)</f>
        <v>0</v>
      </c>
      <c r="BE325" s="32" t="s">
        <v>572</v>
      </c>
      <c r="BF325" s="31">
        <f>IFERROR(VLOOKUP(BE325,'Начисление очков 2024'!$G$4:$H$69,2,FALSE),0)</f>
        <v>0</v>
      </c>
      <c r="BG325" s="6" t="s">
        <v>572</v>
      </c>
      <c r="BH325" s="28">
        <f>IFERROR(VLOOKUP(BG325,'Начисление очков 2024'!$Q$4:$R$69,2,FALSE),0)</f>
        <v>0</v>
      </c>
      <c r="BI325" s="32" t="s">
        <v>572</v>
      </c>
      <c r="BJ325" s="31">
        <f>IFERROR(VLOOKUP(BI325,'Начисление очков 2024'!$AA$4:$AB$69,2,FALSE),0)</f>
        <v>0</v>
      </c>
      <c r="BK325" s="6" t="s">
        <v>572</v>
      </c>
      <c r="BL325" s="28">
        <f>IFERROR(VLOOKUP(BK325,'Начисление очков 2023'!$V$4:$W$69,2,FALSE),0)</f>
        <v>0</v>
      </c>
      <c r="BM325" s="32" t="s">
        <v>572</v>
      </c>
      <c r="BN325" s="31">
        <f>ROUND(IFERROR(VLOOKUP(BM325,'Начисление очков 2023'!$L$4:$M$69,2,FALSE),0)/4,0)</f>
        <v>0</v>
      </c>
      <c r="BO325" s="6" t="s">
        <v>572</v>
      </c>
      <c r="BP325" s="28">
        <f>IFERROR(VLOOKUP(BO325,'Начисление очков 2023'!$AA$4:$AB$69,2,FALSE),0)</f>
        <v>0</v>
      </c>
      <c r="BQ325" s="32" t="s">
        <v>572</v>
      </c>
      <c r="BR325" s="31">
        <f>ROUND(IFERROR(VLOOKUP(BQ325,'Начисление очков 2023'!$L$4:$M$69,2,FALSE),0)/4,0)</f>
        <v>0</v>
      </c>
      <c r="BS325" s="6" t="s">
        <v>572</v>
      </c>
      <c r="BT325" s="28">
        <f>IFERROR(VLOOKUP(BS325,'Начисление очков 2023'!$AA$4:$AB$69,2,FALSE),0)</f>
        <v>0</v>
      </c>
      <c r="BU325" s="32" t="s">
        <v>572</v>
      </c>
      <c r="BV325" s="31">
        <f>IFERROR(VLOOKUP(BU325,'Начисление очков 2023'!$L$4:$M$69,2,FALSE),0)</f>
        <v>0</v>
      </c>
      <c r="BW325" s="6" t="s">
        <v>572</v>
      </c>
      <c r="BX325" s="28">
        <f>IFERROR(VLOOKUP(BW325,'Начисление очков 2023'!$AA$4:$AB$69,2,FALSE),0)</f>
        <v>0</v>
      </c>
      <c r="BY325" s="32" t="s">
        <v>572</v>
      </c>
      <c r="BZ325" s="31">
        <f>IFERROR(VLOOKUP(BY325,'Начисление очков 2023'!$AF$4:$AG$69,2,FALSE),0)</f>
        <v>0</v>
      </c>
      <c r="CA325" s="6" t="s">
        <v>572</v>
      </c>
      <c r="CB325" s="28">
        <f>IFERROR(VLOOKUP(CA325,'Начисление очков 2023'!$V$4:$W$69,2,FALSE),0)</f>
        <v>0</v>
      </c>
      <c r="CC325" s="32" t="s">
        <v>572</v>
      </c>
      <c r="CD325" s="31">
        <f>IFERROR(VLOOKUP(CC325,'Начисление очков 2023'!$AA$4:$AB$69,2,FALSE),0)</f>
        <v>0</v>
      </c>
      <c r="CE325" s="47"/>
      <c r="CF325" s="46"/>
      <c r="CG325" s="32" t="s">
        <v>572</v>
      </c>
      <c r="CH325" s="31">
        <f>IFERROR(VLOOKUP(CG325,'Начисление очков 2023'!$AA$4:$AB$69,2,FALSE),0)</f>
        <v>0</v>
      </c>
      <c r="CI325" s="6" t="s">
        <v>572</v>
      </c>
      <c r="CJ325" s="28">
        <f>IFERROR(VLOOKUP(CI325,'Начисление очков 2023_1'!$B$4:$C$117,2,FALSE),0)</f>
        <v>0</v>
      </c>
      <c r="CK325" s="32" t="s">
        <v>572</v>
      </c>
      <c r="CL325" s="31">
        <f>IFERROR(VLOOKUP(CK325,'Начисление очков 2023'!$V$4:$W$69,2,FALSE),0)</f>
        <v>0</v>
      </c>
      <c r="CM325" s="6" t="s">
        <v>572</v>
      </c>
      <c r="CN325" s="28">
        <f>IFERROR(VLOOKUP(CM325,'Начисление очков 2023'!$AF$4:$AG$69,2,FALSE),0)</f>
        <v>0</v>
      </c>
      <c r="CO325" s="32" t="s">
        <v>572</v>
      </c>
      <c r="CP325" s="31">
        <f>IFERROR(VLOOKUP(CO325,'Начисление очков 2023'!$G$4:$H$69,2,FALSE),0)</f>
        <v>0</v>
      </c>
      <c r="CQ325" s="6" t="s">
        <v>572</v>
      </c>
      <c r="CR325" s="28">
        <f>IFERROR(VLOOKUP(CQ325,'Начисление очков 2023'!$AA$4:$AB$69,2,FALSE),0)</f>
        <v>0</v>
      </c>
      <c r="CS325" s="32" t="s">
        <v>572</v>
      </c>
      <c r="CT325" s="31">
        <f>IFERROR(VLOOKUP(CS325,'Начисление очков 2023'!$Q$4:$R$69,2,FALSE),0)</f>
        <v>0</v>
      </c>
      <c r="CU325" s="6" t="s">
        <v>572</v>
      </c>
      <c r="CV325" s="28">
        <f>IFERROR(VLOOKUP(CU325,'Начисление очков 2023'!$AF$4:$AG$69,2,FALSE),0)</f>
        <v>0</v>
      </c>
      <c r="CW325" s="32">
        <v>32</v>
      </c>
      <c r="CX325" s="31">
        <f>IFERROR(VLOOKUP(CW325,'Начисление очков 2023'!$AA$4:$AB$69,2,FALSE),0)</f>
        <v>2</v>
      </c>
      <c r="CY325" s="6" t="s">
        <v>572</v>
      </c>
      <c r="CZ325" s="28">
        <f>IFERROR(VLOOKUP(CY325,'Начисление очков 2023'!$AA$4:$AB$69,2,FALSE),0)</f>
        <v>0</v>
      </c>
      <c r="DA325" s="32" t="s">
        <v>572</v>
      </c>
      <c r="DB325" s="31">
        <f>IFERROR(VLOOKUP(DA325,'Начисление очков 2023'!$L$4:$M$69,2,FALSE),0)</f>
        <v>0</v>
      </c>
      <c r="DC325" s="6" t="s">
        <v>572</v>
      </c>
      <c r="DD325" s="28">
        <f>IFERROR(VLOOKUP(DC325,'Начисление очков 2023'!$L$4:$M$69,2,FALSE),0)</f>
        <v>0</v>
      </c>
      <c r="DE325" s="32" t="s">
        <v>572</v>
      </c>
      <c r="DF325" s="31">
        <f>IFERROR(VLOOKUP(DE325,'Начисление очков 2023'!$G$4:$H$69,2,FALSE),0)</f>
        <v>0</v>
      </c>
      <c r="DG325" s="6" t="s">
        <v>572</v>
      </c>
      <c r="DH325" s="28">
        <f>IFERROR(VLOOKUP(DG325,'Начисление очков 2023'!$AA$4:$AB$69,2,FALSE),0)</f>
        <v>0</v>
      </c>
      <c r="DI325" s="32" t="s">
        <v>572</v>
      </c>
      <c r="DJ325" s="31">
        <f>IFERROR(VLOOKUP(DI325,'Начисление очков 2023'!$AF$4:$AG$69,2,FALSE),0)</f>
        <v>0</v>
      </c>
      <c r="DK325" s="6" t="s">
        <v>572</v>
      </c>
      <c r="DL325" s="28">
        <f>IFERROR(VLOOKUP(DK325,'Начисление очков 2023'!$V$4:$W$69,2,FALSE),0)</f>
        <v>0</v>
      </c>
      <c r="DM325" s="32">
        <v>48</v>
      </c>
      <c r="DN325" s="31">
        <f>IFERROR(VLOOKUP(DM325,'Начисление очков 2023'!$Q$4:$R$69,2,FALSE),0)</f>
        <v>2</v>
      </c>
      <c r="DO325" s="6" t="s">
        <v>572</v>
      </c>
      <c r="DP325" s="28">
        <f>IFERROR(VLOOKUP(DO325,'Начисление очков 2023'!$AA$4:$AB$69,2,FALSE),0)</f>
        <v>0</v>
      </c>
      <c r="DQ325" s="32">
        <v>32</v>
      </c>
      <c r="DR325" s="31">
        <f>IFERROR(VLOOKUP(DQ325,'Начисление очков 2023'!$AA$4:$AB$69,2,FALSE),0)</f>
        <v>2</v>
      </c>
      <c r="DS325" s="6"/>
      <c r="DT325" s="28">
        <f>IFERROR(VLOOKUP(DS325,'Начисление очков 2023'!$AA$4:$AB$69,2,FALSE),0)</f>
        <v>0</v>
      </c>
      <c r="DU325" s="32" t="s">
        <v>572</v>
      </c>
      <c r="DV325" s="31">
        <f>IFERROR(VLOOKUP(DU325,'Начисление очков 2023'!$AF$4:$AG$69,2,FALSE),0)</f>
        <v>0</v>
      </c>
      <c r="DW325" s="6" t="s">
        <v>572</v>
      </c>
      <c r="DX325" s="28">
        <f>IFERROR(VLOOKUP(DW325,'Начисление очков 2023'!$AA$4:$AB$69,2,FALSE),0)</f>
        <v>0</v>
      </c>
      <c r="DY325" s="32" t="s">
        <v>572</v>
      </c>
      <c r="DZ325" s="31">
        <f>IFERROR(VLOOKUP(DY325,'Начисление очков 2023'!$B$4:$C$69,2,FALSE),0)</f>
        <v>0</v>
      </c>
      <c r="EA325" s="6" t="s">
        <v>572</v>
      </c>
      <c r="EB325" s="28">
        <f>IFERROR(VLOOKUP(EA325,'Начисление очков 2023'!$AA$4:$AB$69,2,FALSE),0)</f>
        <v>0</v>
      </c>
      <c r="EC325" s="32" t="s">
        <v>572</v>
      </c>
      <c r="ED325" s="31">
        <f>IFERROR(VLOOKUP(EC325,'Начисление очков 2023'!$V$4:$W$69,2,FALSE),0)</f>
        <v>0</v>
      </c>
      <c r="EE325" s="6" t="s">
        <v>572</v>
      </c>
      <c r="EF325" s="28">
        <f>IFERROR(VLOOKUP(EE325,'Начисление очков 2023'!$AA$4:$AB$69,2,FALSE),0)</f>
        <v>0</v>
      </c>
      <c r="EG325" s="32" t="s">
        <v>572</v>
      </c>
      <c r="EH325" s="31">
        <f>IFERROR(VLOOKUP(EG325,'Начисление очков 2023'!$AA$4:$AB$69,2,FALSE),0)</f>
        <v>0</v>
      </c>
      <c r="EI325" s="6" t="s">
        <v>572</v>
      </c>
      <c r="EJ325" s="28">
        <f>IFERROR(VLOOKUP(EI325,'Начисление очков 2023'!$G$4:$H$69,2,FALSE),0)</f>
        <v>0</v>
      </c>
      <c r="EK325" s="32" t="s">
        <v>572</v>
      </c>
      <c r="EL325" s="31">
        <f>IFERROR(VLOOKUP(EK325,'Начисление очков 2023'!$V$4:$W$69,2,FALSE),0)</f>
        <v>0</v>
      </c>
      <c r="EM325" s="6" t="s">
        <v>572</v>
      </c>
      <c r="EN325" s="28">
        <f>IFERROR(VLOOKUP(EM325,'Начисление очков 2023'!$B$4:$C$101,2,FALSE),0)</f>
        <v>0</v>
      </c>
      <c r="EO325" s="32" t="s">
        <v>572</v>
      </c>
      <c r="EP325" s="31">
        <f>IFERROR(VLOOKUP(EO325,'Начисление очков 2023'!$AA$4:$AB$69,2,FALSE),0)</f>
        <v>0</v>
      </c>
      <c r="EQ325" s="6" t="s">
        <v>572</v>
      </c>
      <c r="ER325" s="28">
        <f>IFERROR(VLOOKUP(EQ325,'Начисление очков 2023'!$AF$4:$AG$69,2,FALSE),0)</f>
        <v>0</v>
      </c>
      <c r="ES325" s="32" t="s">
        <v>572</v>
      </c>
      <c r="ET325" s="31">
        <f>IFERROR(VLOOKUP(ES325,'Начисление очков 2023'!$B$4:$C$101,2,FALSE),0)</f>
        <v>0</v>
      </c>
      <c r="EU325" s="6" t="s">
        <v>572</v>
      </c>
      <c r="EV325" s="28">
        <f>IFERROR(VLOOKUP(EU325,'Начисление очков 2023'!$G$4:$H$69,2,FALSE),0)</f>
        <v>0</v>
      </c>
      <c r="EW325" s="32" t="s">
        <v>572</v>
      </c>
      <c r="EX325" s="31">
        <f>IFERROR(VLOOKUP(EW325,'Начисление очков 2023'!$AA$4:$AB$69,2,FALSE),0)</f>
        <v>0</v>
      </c>
      <c r="EY325" s="6"/>
      <c r="EZ325" s="28">
        <f>IFERROR(VLOOKUP(EY325,'Начисление очков 2023'!$AA$4:$AB$69,2,FALSE),0)</f>
        <v>0</v>
      </c>
      <c r="FA325" s="32" t="s">
        <v>572</v>
      </c>
      <c r="FB325" s="31">
        <f>IFERROR(VLOOKUP(FA325,'Начисление очков 2023'!$L$4:$M$69,2,FALSE),0)</f>
        <v>0</v>
      </c>
      <c r="FC325" s="6" t="s">
        <v>572</v>
      </c>
      <c r="FD325" s="28">
        <f>IFERROR(VLOOKUP(FC325,'Начисление очков 2023'!$AF$4:$AG$69,2,FALSE),0)</f>
        <v>0</v>
      </c>
      <c r="FE325" s="32" t="s">
        <v>572</v>
      </c>
      <c r="FF325" s="31">
        <f>IFERROR(VLOOKUP(FE325,'Начисление очков 2023'!$AA$4:$AB$69,2,FALSE),0)</f>
        <v>0</v>
      </c>
      <c r="FG325" s="6" t="s">
        <v>572</v>
      </c>
      <c r="FH325" s="28">
        <f>IFERROR(VLOOKUP(FG325,'Начисление очков 2023'!$G$4:$H$69,2,FALSE),0)</f>
        <v>0</v>
      </c>
      <c r="FI325" s="32" t="s">
        <v>572</v>
      </c>
      <c r="FJ325" s="31">
        <f>IFERROR(VLOOKUP(FI325,'Начисление очков 2023'!$AA$4:$AB$69,2,FALSE),0)</f>
        <v>0</v>
      </c>
      <c r="FK325" s="6" t="s">
        <v>572</v>
      </c>
      <c r="FL325" s="28">
        <f>IFERROR(VLOOKUP(FK325,'Начисление очков 2023'!$AA$4:$AB$69,2,FALSE),0)</f>
        <v>0</v>
      </c>
      <c r="FM325" s="32" t="s">
        <v>572</v>
      </c>
      <c r="FN325" s="31">
        <f>IFERROR(VLOOKUP(FM325,'Начисление очков 2023'!$AA$4:$AB$69,2,FALSE),0)</f>
        <v>0</v>
      </c>
      <c r="FO325" s="6" t="s">
        <v>572</v>
      </c>
      <c r="FP325" s="28">
        <f>IFERROR(VLOOKUP(FO325,'Начисление очков 2023'!$AF$4:$AG$69,2,FALSE),0)</f>
        <v>0</v>
      </c>
      <c r="FQ325" s="109">
        <v>314</v>
      </c>
      <c r="FR325" s="110" t="s">
        <v>563</v>
      </c>
      <c r="FS325" s="110"/>
      <c r="FT325" s="109">
        <v>3</v>
      </c>
      <c r="FU325" s="111"/>
      <c r="FV325" s="108">
        <v>6</v>
      </c>
      <c r="FW325" s="106">
        <v>0</v>
      </c>
      <c r="FX325" s="107" t="s">
        <v>563</v>
      </c>
      <c r="FY325" s="108">
        <v>6</v>
      </c>
      <c r="FZ325" s="127" t="s">
        <v>572</v>
      </c>
      <c r="GA325" s="121">
        <f>IFERROR(VLOOKUP(FZ325,'Начисление очков 2023'!$AA$4:$AB$69,2,FALSE),0)</f>
        <v>0</v>
      </c>
    </row>
    <row r="326" spans="1:183" ht="16.149999999999999" customHeight="1" x14ac:dyDescent="0.25">
      <c r="A326" s="1"/>
      <c r="B326" s="6" t="str">
        <f>IFERROR(INDEX('Ласт турнир'!$A$1:$A$96,MATCH($D326,'Ласт турнир'!$B$1:$B$96,0)),"")</f>
        <v/>
      </c>
      <c r="C326" s="1"/>
      <c r="D326" s="39" t="s">
        <v>703</v>
      </c>
      <c r="E326" s="40">
        <f>E325+1</f>
        <v>317</v>
      </c>
      <c r="F326" s="59">
        <f>IF(FQ326=0," ",IF(FQ326-E326=0," ",FQ326-E326))</f>
        <v>-2</v>
      </c>
      <c r="G326" s="44"/>
      <c r="H326" s="54">
        <v>3</v>
      </c>
      <c r="I326" s="134"/>
      <c r="J326" s="139">
        <f>AB326+AP326+BB326+BN326+BR326+SUMPRODUCT(LARGE((T326,V326,X326,Z326,AD326,AF326,AH326,AJ326,AL326,AN326,AR326,AT326,AV326,AX326,AZ326,BD326,BF326,BH326,BJ326,BL326,BP326,BT326,BV326,BX326,BZ326,CB326,CD326,CF326,CH326,CJ326,CL326,CN326,CP326,CR326,CT326,CV326,CX326,CZ326,DB326,DD326,DF326,DH326,DJ326,DL326,DN326,DP326,DR326,DT326,DV326,DX326,DZ326,EB326,ED326,EF326,EH326,EJ326,EL326,EN326,EP326,ER326,ET326,EV326,EX326,EZ326,FB326,FD326,FF326,FH326,FJ326,FL326,FN326,FP326),{1,2,3,4,5,6,7,8}))</f>
        <v>6</v>
      </c>
      <c r="K326" s="135">
        <f>J326-FV326</f>
        <v>0</v>
      </c>
      <c r="L326" s="140" t="str">
        <f>IF(SUMIF(S326:FP326,"&lt;0")&lt;&gt;0,SUMIF(S326:FP326,"&lt;0")*(-1)," ")</f>
        <v xml:space="preserve"> </v>
      </c>
      <c r="M326" s="141">
        <f>T326+V326+X326+Z326+AB326+AD326+AF326+AH326+AJ326+AL326+AN326+AP326+AR326+AT326+AV326+AX326+AZ326+BB326+BD326+BF326+BH326+BJ326+BL326+BN326+BP326+BR326+BT326+BV326+BX326+BZ326+CB326+CD326+CF326+CH326+CJ326+CL326+CN326+CP326+CR326+CT326+CV326+CX326+CZ326+DB326+DD326+DF326+DH326+DJ326+DL326+DN326+DP326+DR326+DT326+DV326+DX326+DZ326+EB326+ED326+EF326+EH326+EJ326+EL326+EN326+EP326+ER326+ET326+EV326+EX326+EZ326+FB326+FD326+FF326+FH326+FJ326+FL326+FN326+FP326</f>
        <v>6</v>
      </c>
      <c r="N326" s="135">
        <f>M326-FY326</f>
        <v>0</v>
      </c>
      <c r="O326" s="136">
        <f>ROUNDUP(COUNTIF(S326:FP326,"&gt; 0")/2,0)</f>
        <v>3</v>
      </c>
      <c r="P326" s="142">
        <f>IF(O326=0,"-",IF(O326-R326&gt;8,J326/(8+R326),J326/O326))</f>
        <v>2</v>
      </c>
      <c r="Q326" s="145">
        <f>IF(OR(M326=0,O326=0),"-",M326/O326)</f>
        <v>2</v>
      </c>
      <c r="R326" s="150">
        <f>+IF(AA326="",0,1)+IF(AO326="",0,1)++IF(BA326="",0,1)+IF(BM326="",0,1)+IF(BQ326="",0,1)</f>
        <v>0</v>
      </c>
      <c r="S326" s="6" t="s">
        <v>572</v>
      </c>
      <c r="T326" s="28">
        <f>IFERROR(VLOOKUP(S326,'Начисление очков 2024'!$AA$4:$AB$69,2,FALSE),0)</f>
        <v>0</v>
      </c>
      <c r="U326" s="32" t="s">
        <v>572</v>
      </c>
      <c r="V326" s="31">
        <f>IFERROR(VLOOKUP(U326,'Начисление очков 2024'!$AA$4:$AB$69,2,FALSE),0)</f>
        <v>0</v>
      </c>
      <c r="W326" s="6" t="s">
        <v>572</v>
      </c>
      <c r="X326" s="28">
        <f>IFERROR(VLOOKUP(W326,'Начисление очков 2024'!$L$4:$M$69,2,FALSE),0)</f>
        <v>0</v>
      </c>
      <c r="Y326" s="32" t="s">
        <v>572</v>
      </c>
      <c r="Z326" s="31">
        <f>IFERROR(VLOOKUP(Y326,'Начисление очков 2024'!$AA$4:$AB$69,2,FALSE),0)</f>
        <v>0</v>
      </c>
      <c r="AA326" s="6" t="s">
        <v>572</v>
      </c>
      <c r="AB326" s="28">
        <f>ROUND(IFERROR(VLOOKUP(AA326,'Начисление очков 2024'!$L$4:$M$69,2,FALSE),0)/4,0)</f>
        <v>0</v>
      </c>
      <c r="AC326" s="32" t="s">
        <v>572</v>
      </c>
      <c r="AD326" s="31">
        <f>IFERROR(VLOOKUP(AC326,'Начисление очков 2024'!$AA$4:$AB$69,2,FALSE),0)</f>
        <v>0</v>
      </c>
      <c r="AE326" s="6" t="s">
        <v>572</v>
      </c>
      <c r="AF326" s="28">
        <f>IFERROR(VLOOKUP(AE326,'Начисление очков 2024'!$AA$4:$AB$69,2,FALSE),0)</f>
        <v>0</v>
      </c>
      <c r="AG326" s="32" t="s">
        <v>572</v>
      </c>
      <c r="AH326" s="31">
        <f>IFERROR(VLOOKUP(AG326,'Начисление очков 2024'!$Q$4:$R$69,2,FALSE),0)</f>
        <v>0</v>
      </c>
      <c r="AI326" s="6" t="s">
        <v>572</v>
      </c>
      <c r="AJ326" s="28">
        <f>IFERROR(VLOOKUP(AI326,'Начисление очков 2024'!$AA$4:$AB$69,2,FALSE),0)</f>
        <v>0</v>
      </c>
      <c r="AK326" s="32" t="s">
        <v>572</v>
      </c>
      <c r="AL326" s="31">
        <f>IFERROR(VLOOKUP(AK326,'Начисление очков 2024'!$AA$4:$AB$69,2,FALSE),0)</f>
        <v>0</v>
      </c>
      <c r="AM326" s="6" t="s">
        <v>572</v>
      </c>
      <c r="AN326" s="28">
        <f>IFERROR(VLOOKUP(AM326,'Начисление очков 2023'!$AF$4:$AG$69,2,FALSE),0)</f>
        <v>0</v>
      </c>
      <c r="AO326" s="32" t="s">
        <v>572</v>
      </c>
      <c r="AP326" s="31">
        <f>ROUND(IFERROR(VLOOKUP(AO326,'Начисление очков 2024'!$G$4:$H$69,2,FALSE),0)/4,0)</f>
        <v>0</v>
      </c>
      <c r="AQ326" s="6" t="s">
        <v>572</v>
      </c>
      <c r="AR326" s="28">
        <f>IFERROR(VLOOKUP(AQ326,'Начисление очков 2024'!$AA$4:$AB$69,2,FALSE),0)</f>
        <v>0</v>
      </c>
      <c r="AS326" s="32" t="s">
        <v>572</v>
      </c>
      <c r="AT326" s="31">
        <f>IFERROR(VLOOKUP(AS326,'Начисление очков 2024'!$G$4:$H$69,2,FALSE),0)</f>
        <v>0</v>
      </c>
      <c r="AU326" s="6" t="s">
        <v>572</v>
      </c>
      <c r="AV326" s="28">
        <f>IFERROR(VLOOKUP(AU326,'Начисление очков 2023'!$V$4:$W$69,2,FALSE),0)</f>
        <v>0</v>
      </c>
      <c r="AW326" s="32" t="s">
        <v>572</v>
      </c>
      <c r="AX326" s="31">
        <f>IFERROR(VLOOKUP(AW326,'Начисление очков 2024'!$Q$4:$R$69,2,FALSE),0)</f>
        <v>0</v>
      </c>
      <c r="AY326" s="6" t="s">
        <v>572</v>
      </c>
      <c r="AZ326" s="28">
        <f>IFERROR(VLOOKUP(AY326,'Начисление очков 2024'!$AA$4:$AB$69,2,FALSE),0)</f>
        <v>0</v>
      </c>
      <c r="BA326" s="32" t="s">
        <v>572</v>
      </c>
      <c r="BB326" s="31">
        <f>ROUND(IFERROR(VLOOKUP(BA326,'Начисление очков 2024'!$G$4:$H$69,2,FALSE),0)/4,0)</f>
        <v>0</v>
      </c>
      <c r="BC326" s="6" t="s">
        <v>572</v>
      </c>
      <c r="BD326" s="28">
        <f>IFERROR(VLOOKUP(BC326,'Начисление очков 2023'!$AA$4:$AB$69,2,FALSE),0)</f>
        <v>0</v>
      </c>
      <c r="BE326" s="32" t="s">
        <v>572</v>
      </c>
      <c r="BF326" s="31">
        <f>IFERROR(VLOOKUP(BE326,'Начисление очков 2024'!$G$4:$H$69,2,FALSE),0)</f>
        <v>0</v>
      </c>
      <c r="BG326" s="6" t="s">
        <v>572</v>
      </c>
      <c r="BH326" s="28">
        <f>IFERROR(VLOOKUP(BG326,'Начисление очков 2024'!$Q$4:$R$69,2,FALSE),0)</f>
        <v>0</v>
      </c>
      <c r="BI326" s="32" t="s">
        <v>572</v>
      </c>
      <c r="BJ326" s="31">
        <f>IFERROR(VLOOKUP(BI326,'Начисление очков 2024'!$AA$4:$AB$69,2,FALSE),0)</f>
        <v>0</v>
      </c>
      <c r="BK326" s="6" t="s">
        <v>572</v>
      </c>
      <c r="BL326" s="28">
        <f>IFERROR(VLOOKUP(BK326,'Начисление очков 2023'!$V$4:$W$69,2,FALSE),0)</f>
        <v>0</v>
      </c>
      <c r="BM326" s="32" t="s">
        <v>572</v>
      </c>
      <c r="BN326" s="31">
        <f>ROUND(IFERROR(VLOOKUP(BM326,'Начисление очков 2023'!$L$4:$M$69,2,FALSE),0)/4,0)</f>
        <v>0</v>
      </c>
      <c r="BO326" s="6">
        <v>32</v>
      </c>
      <c r="BP326" s="28">
        <f>IFERROR(VLOOKUP(BO326,'Начисление очков 2023'!$AA$4:$AB$69,2,FALSE),0)</f>
        <v>2</v>
      </c>
      <c r="BQ326" s="32" t="s">
        <v>572</v>
      </c>
      <c r="BR326" s="31">
        <f>ROUND(IFERROR(VLOOKUP(BQ326,'Начисление очков 2023'!$L$4:$M$69,2,FALSE),0)/4,0)</f>
        <v>0</v>
      </c>
      <c r="BS326" s="6" t="s">
        <v>572</v>
      </c>
      <c r="BT326" s="28">
        <f>IFERROR(VLOOKUP(BS326,'Начисление очков 2023'!$AA$4:$AB$69,2,FALSE),0)</f>
        <v>0</v>
      </c>
      <c r="BU326" s="32" t="s">
        <v>572</v>
      </c>
      <c r="BV326" s="31">
        <f>IFERROR(VLOOKUP(BU326,'Начисление очков 2023'!$L$4:$M$69,2,FALSE),0)</f>
        <v>0</v>
      </c>
      <c r="BW326" s="6" t="s">
        <v>572</v>
      </c>
      <c r="BX326" s="28">
        <f>IFERROR(VLOOKUP(BW326,'Начисление очков 2023'!$AA$4:$AB$69,2,FALSE),0)</f>
        <v>0</v>
      </c>
      <c r="BY326" s="32" t="s">
        <v>572</v>
      </c>
      <c r="BZ326" s="31">
        <f>IFERROR(VLOOKUP(BY326,'Начисление очков 2023'!$AF$4:$AG$69,2,FALSE),0)</f>
        <v>0</v>
      </c>
      <c r="CA326" s="6" t="s">
        <v>572</v>
      </c>
      <c r="CB326" s="28">
        <f>IFERROR(VLOOKUP(CA326,'Начисление очков 2023'!$V$4:$W$69,2,FALSE),0)</f>
        <v>0</v>
      </c>
      <c r="CC326" s="32" t="s">
        <v>572</v>
      </c>
      <c r="CD326" s="31">
        <f>IFERROR(VLOOKUP(CC326,'Начисление очков 2023'!$AA$4:$AB$69,2,FALSE),0)</f>
        <v>0</v>
      </c>
      <c r="CE326" s="47"/>
      <c r="CF326" s="46"/>
      <c r="CG326" s="32" t="s">
        <v>572</v>
      </c>
      <c r="CH326" s="31">
        <f>IFERROR(VLOOKUP(CG326,'Начисление очков 2023'!$AA$4:$AB$69,2,FALSE),0)</f>
        <v>0</v>
      </c>
      <c r="CI326" s="6" t="s">
        <v>572</v>
      </c>
      <c r="CJ326" s="28">
        <f>IFERROR(VLOOKUP(CI326,'Начисление очков 2023_1'!$B$4:$C$117,2,FALSE),0)</f>
        <v>0</v>
      </c>
      <c r="CK326" s="32" t="s">
        <v>572</v>
      </c>
      <c r="CL326" s="31">
        <f>IFERROR(VLOOKUP(CK326,'Начисление очков 2023'!$V$4:$W$69,2,FALSE),0)</f>
        <v>0</v>
      </c>
      <c r="CM326" s="6" t="s">
        <v>572</v>
      </c>
      <c r="CN326" s="28">
        <f>IFERROR(VLOOKUP(CM326,'Начисление очков 2023'!$AF$4:$AG$69,2,FALSE),0)</f>
        <v>0</v>
      </c>
      <c r="CO326" s="32" t="s">
        <v>572</v>
      </c>
      <c r="CP326" s="31">
        <f>IFERROR(VLOOKUP(CO326,'Начисление очков 2023'!$G$4:$H$69,2,FALSE),0)</f>
        <v>0</v>
      </c>
      <c r="CQ326" s="6" t="s">
        <v>572</v>
      </c>
      <c r="CR326" s="28">
        <f>IFERROR(VLOOKUP(CQ326,'Начисление очков 2023'!$AA$4:$AB$69,2,FALSE),0)</f>
        <v>0</v>
      </c>
      <c r="CS326" s="32" t="s">
        <v>572</v>
      </c>
      <c r="CT326" s="31">
        <f>IFERROR(VLOOKUP(CS326,'Начисление очков 2023'!$Q$4:$R$69,2,FALSE),0)</f>
        <v>0</v>
      </c>
      <c r="CU326" s="6" t="s">
        <v>572</v>
      </c>
      <c r="CV326" s="28">
        <f>IFERROR(VLOOKUP(CU326,'Начисление очков 2023'!$AF$4:$AG$69,2,FALSE),0)</f>
        <v>0</v>
      </c>
      <c r="CW326" s="32" t="s">
        <v>572</v>
      </c>
      <c r="CX326" s="31">
        <f>IFERROR(VLOOKUP(CW326,'Начисление очков 2023'!$AA$4:$AB$69,2,FALSE),0)</f>
        <v>0</v>
      </c>
      <c r="CY326" s="6" t="s">
        <v>572</v>
      </c>
      <c r="CZ326" s="28">
        <f>IFERROR(VLOOKUP(CY326,'Начисление очков 2023'!$AA$4:$AB$69,2,FALSE),0)</f>
        <v>0</v>
      </c>
      <c r="DA326" s="32" t="s">
        <v>572</v>
      </c>
      <c r="DB326" s="31">
        <f>IFERROR(VLOOKUP(DA326,'Начисление очков 2023'!$L$4:$M$69,2,FALSE),0)</f>
        <v>0</v>
      </c>
      <c r="DC326" s="6" t="s">
        <v>572</v>
      </c>
      <c r="DD326" s="28">
        <f>IFERROR(VLOOKUP(DC326,'Начисление очков 2023'!$L$4:$M$69,2,FALSE),0)</f>
        <v>0</v>
      </c>
      <c r="DE326" s="32" t="s">
        <v>572</v>
      </c>
      <c r="DF326" s="31">
        <f>IFERROR(VLOOKUP(DE326,'Начисление очков 2023'!$G$4:$H$69,2,FALSE),0)</f>
        <v>0</v>
      </c>
      <c r="DG326" s="6">
        <v>32</v>
      </c>
      <c r="DH326" s="28">
        <f>IFERROR(VLOOKUP(DG326,'Начисление очков 2023'!$AA$4:$AB$69,2,FALSE),0)</f>
        <v>2</v>
      </c>
      <c r="DI326" s="32" t="s">
        <v>572</v>
      </c>
      <c r="DJ326" s="31">
        <f>IFERROR(VLOOKUP(DI326,'Начисление очков 2023'!$AF$4:$AG$69,2,FALSE),0)</f>
        <v>0</v>
      </c>
      <c r="DK326" s="6" t="s">
        <v>572</v>
      </c>
      <c r="DL326" s="28">
        <f>IFERROR(VLOOKUP(DK326,'Начисление очков 2023'!$V$4:$W$69,2,FALSE),0)</f>
        <v>0</v>
      </c>
      <c r="DM326" s="32" t="s">
        <v>572</v>
      </c>
      <c r="DN326" s="31">
        <f>IFERROR(VLOOKUP(DM326,'Начисление очков 2023'!$Q$4:$R$69,2,FALSE),0)</f>
        <v>0</v>
      </c>
      <c r="DO326" s="6" t="s">
        <v>572</v>
      </c>
      <c r="DP326" s="28">
        <f>IFERROR(VLOOKUP(DO326,'Начисление очков 2023'!$AA$4:$AB$69,2,FALSE),0)</f>
        <v>0</v>
      </c>
      <c r="DQ326" s="32">
        <v>32</v>
      </c>
      <c r="DR326" s="31">
        <f>IFERROR(VLOOKUP(DQ326,'Начисление очков 2023'!$AA$4:$AB$69,2,FALSE),0)</f>
        <v>2</v>
      </c>
      <c r="DS326" s="6"/>
      <c r="DT326" s="28">
        <f>IFERROR(VLOOKUP(DS326,'Начисление очков 2023'!$AA$4:$AB$69,2,FALSE),0)</f>
        <v>0</v>
      </c>
      <c r="DU326" s="32" t="s">
        <v>572</v>
      </c>
      <c r="DV326" s="31">
        <f>IFERROR(VLOOKUP(DU326,'Начисление очков 2023'!$AF$4:$AG$69,2,FALSE),0)</f>
        <v>0</v>
      </c>
      <c r="DW326" s="6" t="s">
        <v>572</v>
      </c>
      <c r="DX326" s="28">
        <f>IFERROR(VLOOKUP(DW326,'Начисление очков 2023'!$AA$4:$AB$69,2,FALSE),0)</f>
        <v>0</v>
      </c>
      <c r="DY326" s="32" t="s">
        <v>572</v>
      </c>
      <c r="DZ326" s="31">
        <f>IFERROR(VLOOKUP(DY326,'Начисление очков 2023'!$B$4:$C$69,2,FALSE),0)</f>
        <v>0</v>
      </c>
      <c r="EA326" s="6" t="s">
        <v>572</v>
      </c>
      <c r="EB326" s="28">
        <f>IFERROR(VLOOKUP(EA326,'Начисление очков 2023'!$AA$4:$AB$69,2,FALSE),0)</f>
        <v>0</v>
      </c>
      <c r="EC326" s="32" t="s">
        <v>572</v>
      </c>
      <c r="ED326" s="31">
        <f>IFERROR(VLOOKUP(EC326,'Начисление очков 2023'!$V$4:$W$69,2,FALSE),0)</f>
        <v>0</v>
      </c>
      <c r="EE326" s="6" t="s">
        <v>572</v>
      </c>
      <c r="EF326" s="28">
        <f>IFERROR(VLOOKUP(EE326,'Начисление очков 2023'!$AA$4:$AB$69,2,FALSE),0)</f>
        <v>0</v>
      </c>
      <c r="EG326" s="32" t="s">
        <v>572</v>
      </c>
      <c r="EH326" s="31">
        <f>IFERROR(VLOOKUP(EG326,'Начисление очков 2023'!$AA$4:$AB$69,2,FALSE),0)</f>
        <v>0</v>
      </c>
      <c r="EI326" s="6" t="s">
        <v>572</v>
      </c>
      <c r="EJ326" s="28">
        <f>IFERROR(VLOOKUP(EI326,'Начисление очков 2023'!$G$4:$H$69,2,FALSE),0)</f>
        <v>0</v>
      </c>
      <c r="EK326" s="32" t="s">
        <v>572</v>
      </c>
      <c r="EL326" s="31">
        <f>IFERROR(VLOOKUP(EK326,'Начисление очков 2023'!$V$4:$W$69,2,FALSE),0)</f>
        <v>0</v>
      </c>
      <c r="EM326" s="6" t="s">
        <v>572</v>
      </c>
      <c r="EN326" s="28">
        <f>IFERROR(VLOOKUP(EM326,'Начисление очков 2023'!$B$4:$C$101,2,FALSE),0)</f>
        <v>0</v>
      </c>
      <c r="EO326" s="32" t="s">
        <v>572</v>
      </c>
      <c r="EP326" s="31">
        <f>IFERROR(VLOOKUP(EO326,'Начисление очков 2023'!$AA$4:$AB$69,2,FALSE),0)</f>
        <v>0</v>
      </c>
      <c r="EQ326" s="6" t="s">
        <v>572</v>
      </c>
      <c r="ER326" s="28">
        <f>IFERROR(VLOOKUP(EQ326,'Начисление очков 2023'!$AF$4:$AG$69,2,FALSE),0)</f>
        <v>0</v>
      </c>
      <c r="ES326" s="32" t="s">
        <v>572</v>
      </c>
      <c r="ET326" s="31">
        <f>IFERROR(VLOOKUP(ES326,'Начисление очков 2023'!$B$4:$C$101,2,FALSE),0)</f>
        <v>0</v>
      </c>
      <c r="EU326" s="6" t="s">
        <v>572</v>
      </c>
      <c r="EV326" s="28">
        <f>IFERROR(VLOOKUP(EU326,'Начисление очков 2023'!$G$4:$H$69,2,FALSE),0)</f>
        <v>0</v>
      </c>
      <c r="EW326" s="32" t="s">
        <v>572</v>
      </c>
      <c r="EX326" s="31">
        <f>IFERROR(VLOOKUP(EW326,'Начисление очков 2023'!$AA$4:$AB$69,2,FALSE),0)</f>
        <v>0</v>
      </c>
      <c r="EY326" s="6"/>
      <c r="EZ326" s="28">
        <f>IFERROR(VLOOKUP(EY326,'Начисление очков 2023'!$AA$4:$AB$69,2,FALSE),0)</f>
        <v>0</v>
      </c>
      <c r="FA326" s="32" t="s">
        <v>572</v>
      </c>
      <c r="FB326" s="31">
        <f>IFERROR(VLOOKUP(FA326,'Начисление очков 2023'!$L$4:$M$69,2,FALSE),0)</f>
        <v>0</v>
      </c>
      <c r="FC326" s="6" t="s">
        <v>572</v>
      </c>
      <c r="FD326" s="28">
        <f>IFERROR(VLOOKUP(FC326,'Начисление очков 2023'!$AF$4:$AG$69,2,FALSE),0)</f>
        <v>0</v>
      </c>
      <c r="FE326" s="32" t="s">
        <v>572</v>
      </c>
      <c r="FF326" s="31">
        <f>IFERROR(VLOOKUP(FE326,'Начисление очков 2023'!$AA$4:$AB$69,2,FALSE),0)</f>
        <v>0</v>
      </c>
      <c r="FG326" s="6" t="s">
        <v>572</v>
      </c>
      <c r="FH326" s="28">
        <f>IFERROR(VLOOKUP(FG326,'Начисление очков 2023'!$G$4:$H$69,2,FALSE),0)</f>
        <v>0</v>
      </c>
      <c r="FI326" s="32" t="s">
        <v>572</v>
      </c>
      <c r="FJ326" s="31">
        <f>IFERROR(VLOOKUP(FI326,'Начисление очков 2023'!$AA$4:$AB$69,2,FALSE),0)</f>
        <v>0</v>
      </c>
      <c r="FK326" s="6" t="s">
        <v>572</v>
      </c>
      <c r="FL326" s="28">
        <f>IFERROR(VLOOKUP(FK326,'Начисление очков 2023'!$AA$4:$AB$69,2,FALSE),0)</f>
        <v>0</v>
      </c>
      <c r="FM326" s="32" t="s">
        <v>572</v>
      </c>
      <c r="FN326" s="31">
        <f>IFERROR(VLOOKUP(FM326,'Начисление очков 2023'!$AA$4:$AB$69,2,FALSE),0)</f>
        <v>0</v>
      </c>
      <c r="FO326" s="6" t="s">
        <v>572</v>
      </c>
      <c r="FP326" s="28">
        <f>IFERROR(VLOOKUP(FO326,'Начисление очков 2023'!$AF$4:$AG$69,2,FALSE),0)</f>
        <v>0</v>
      </c>
      <c r="FQ326" s="109">
        <v>315</v>
      </c>
      <c r="FR326" s="110" t="s">
        <v>563</v>
      </c>
      <c r="FS326" s="110"/>
      <c r="FT326" s="109">
        <v>3</v>
      </c>
      <c r="FU326" s="111"/>
      <c r="FV326" s="108">
        <v>6</v>
      </c>
      <c r="FW326" s="106">
        <v>0</v>
      </c>
      <c r="FX326" s="107" t="s">
        <v>563</v>
      </c>
      <c r="FY326" s="108">
        <v>6</v>
      </c>
      <c r="FZ326" s="127" t="s">
        <v>572</v>
      </c>
      <c r="GA326" s="121">
        <f>IFERROR(VLOOKUP(FZ326,'Начисление очков 2023'!$AA$4:$AB$69,2,FALSE),0)</f>
        <v>0</v>
      </c>
    </row>
    <row r="327" spans="1:183" ht="16.149999999999999" customHeight="1" x14ac:dyDescent="0.25">
      <c r="A327" s="1"/>
      <c r="B327" s="6" t="str">
        <f>IFERROR(INDEX('Ласт турнир'!$A$1:$A$96,MATCH($D327,'Ласт турнир'!$B$1:$B$96,0)),"")</f>
        <v/>
      </c>
      <c r="C327" s="1"/>
      <c r="D327" s="39" t="s">
        <v>611</v>
      </c>
      <c r="E327" s="40">
        <f>E326+1</f>
        <v>318</v>
      </c>
      <c r="F327" s="59">
        <f>IF(FQ327=0," ",IF(FQ327-E327=0," ",FQ327-E327))</f>
        <v>-2</v>
      </c>
      <c r="G327" s="44"/>
      <c r="H327" s="54">
        <v>3</v>
      </c>
      <c r="I327" s="134"/>
      <c r="J327" s="139">
        <f>AB327+AP327+BB327+BN327+BR327+SUMPRODUCT(LARGE((T327,V327,X327,Z327,AD327,AF327,AH327,AJ327,AL327,AN327,AR327,AT327,AV327,AX327,AZ327,BD327,BF327,BH327,BJ327,BL327,BP327,BT327,BV327,BX327,BZ327,CB327,CD327,CF327,CH327,CJ327,CL327,CN327,CP327,CR327,CT327,CV327,CX327,CZ327,DB327,DD327,DF327,DH327,DJ327,DL327,DN327,DP327,DR327,DT327,DV327,DX327,DZ327,EB327,ED327,EF327,EH327,EJ327,EL327,EN327,EP327,ER327,ET327,EV327,EX327,EZ327,FB327,FD327,FF327,FH327,FJ327,FL327,FN327,FP327),{1,2,3,4,5,6,7,8}))</f>
        <v>6</v>
      </c>
      <c r="K327" s="135">
        <f>J327-FV327</f>
        <v>0</v>
      </c>
      <c r="L327" s="140">
        <f>IF(SUMIF(S327:FP327,"&lt;0")&lt;&gt;0,SUMIF(S327:FP327,"&lt;0")*(-1)," ")</f>
        <v>1</v>
      </c>
      <c r="M327" s="141">
        <f>T327+V327+X327+Z327+AB327+AD327+AF327+AH327+AJ327+AL327+AN327+AP327+AR327+AT327+AV327+AX327+AZ327+BB327+BD327+BF327+BH327+BJ327+BL327+BN327+BP327+BR327+BT327+BV327+BX327+BZ327+CB327+CD327+CF327+CH327+CJ327+CL327+CN327+CP327+CR327+CT327+CV327+CX327+CZ327+DB327+DD327+DF327+DH327+DJ327+DL327+DN327+DP327+DR327+DT327+DV327+DX327+DZ327+EB327+ED327+EF327+EH327+EJ327+EL327+EN327+EP327+ER327+ET327+EV327+EX327+EZ327+FB327+FD327+FF327+FH327+FJ327+FL327+FN327+FP327</f>
        <v>6</v>
      </c>
      <c r="N327" s="135">
        <f>M327-FY327</f>
        <v>0</v>
      </c>
      <c r="O327" s="136">
        <f>ROUNDUP(COUNTIF(S327:FP327,"&gt; 0")/2,0)</f>
        <v>5</v>
      </c>
      <c r="P327" s="142">
        <f>IF(O327=0,"-",IF(O327-R327&gt;8,J327/(8+R327),J327/O327))</f>
        <v>1.2</v>
      </c>
      <c r="Q327" s="145">
        <f>IF(OR(M327=0,O327=0),"-",M327/O327)</f>
        <v>1.2</v>
      </c>
      <c r="R327" s="150">
        <f>+IF(AA327="",0,1)+IF(AO327="",0,1)++IF(BA327="",0,1)+IF(BM327="",0,1)+IF(BQ327="",0,1)</f>
        <v>0</v>
      </c>
      <c r="S327" s="6" t="s">
        <v>572</v>
      </c>
      <c r="T327" s="28">
        <f>IFERROR(VLOOKUP(S327,'Начисление очков 2024'!$AA$4:$AB$69,2,FALSE),0)</f>
        <v>0</v>
      </c>
      <c r="U327" s="32" t="s">
        <v>572</v>
      </c>
      <c r="V327" s="31">
        <f>IFERROR(VLOOKUP(U327,'Начисление очков 2024'!$AA$4:$AB$69,2,FALSE),0)</f>
        <v>0</v>
      </c>
      <c r="W327" s="6" t="s">
        <v>572</v>
      </c>
      <c r="X327" s="28">
        <f>IFERROR(VLOOKUP(W327,'Начисление очков 2024'!$L$4:$M$69,2,FALSE),0)</f>
        <v>0</v>
      </c>
      <c r="Y327" s="32" t="s">
        <v>572</v>
      </c>
      <c r="Z327" s="31">
        <f>IFERROR(VLOOKUP(Y327,'Начисление очков 2024'!$AA$4:$AB$69,2,FALSE),0)</f>
        <v>0</v>
      </c>
      <c r="AA327" s="6" t="s">
        <v>572</v>
      </c>
      <c r="AB327" s="28">
        <f>ROUND(IFERROR(VLOOKUP(AA327,'Начисление очков 2024'!$L$4:$M$69,2,FALSE),0)/4,0)</f>
        <v>0</v>
      </c>
      <c r="AC327" s="32" t="s">
        <v>572</v>
      </c>
      <c r="AD327" s="31">
        <f>IFERROR(VLOOKUP(AC327,'Начисление очков 2024'!$AA$4:$AB$69,2,FALSE),0)</f>
        <v>0</v>
      </c>
      <c r="AE327" s="6" t="s">
        <v>572</v>
      </c>
      <c r="AF327" s="28">
        <f>IFERROR(VLOOKUP(AE327,'Начисление очков 2024'!$AA$4:$AB$69,2,FALSE),0)</f>
        <v>0</v>
      </c>
      <c r="AG327" s="32" t="s">
        <v>572</v>
      </c>
      <c r="AH327" s="31">
        <f>IFERROR(VLOOKUP(AG327,'Начисление очков 2024'!$Q$4:$R$69,2,FALSE),0)</f>
        <v>0</v>
      </c>
      <c r="AI327" s="6" t="s">
        <v>572</v>
      </c>
      <c r="AJ327" s="28">
        <f>IFERROR(VLOOKUP(AI327,'Начисление очков 2024'!$AA$4:$AB$69,2,FALSE),0)</f>
        <v>0</v>
      </c>
      <c r="AK327" s="32" t="s">
        <v>572</v>
      </c>
      <c r="AL327" s="31">
        <f>IFERROR(VLOOKUP(AK327,'Начисление очков 2024'!$AA$4:$AB$69,2,FALSE),0)</f>
        <v>0</v>
      </c>
      <c r="AM327" s="6">
        <v>32</v>
      </c>
      <c r="AN327" s="28">
        <f>IFERROR(VLOOKUP(AM327,'Начисление очков 2023'!$AF$4:$AG$69,2,FALSE),0)</f>
        <v>1</v>
      </c>
      <c r="AO327" s="32" t="s">
        <v>572</v>
      </c>
      <c r="AP327" s="31">
        <f>ROUND(IFERROR(VLOOKUP(AO327,'Начисление очков 2024'!$G$4:$H$69,2,FALSE),0)/4,0)</f>
        <v>0</v>
      </c>
      <c r="AQ327" s="6" t="s">
        <v>572</v>
      </c>
      <c r="AR327" s="28">
        <f>IFERROR(VLOOKUP(AQ327,'Начисление очков 2024'!$AA$4:$AB$69,2,FALSE),0)</f>
        <v>0</v>
      </c>
      <c r="AS327" s="32" t="s">
        <v>572</v>
      </c>
      <c r="AT327" s="31">
        <f>IFERROR(VLOOKUP(AS327,'Начисление очков 2024'!$G$4:$H$69,2,FALSE),0)</f>
        <v>0</v>
      </c>
      <c r="AU327" s="6" t="s">
        <v>572</v>
      </c>
      <c r="AV327" s="28">
        <f>IFERROR(VLOOKUP(AU327,'Начисление очков 2023'!$V$4:$W$69,2,FALSE),0)</f>
        <v>0</v>
      </c>
      <c r="AW327" s="32" t="s">
        <v>572</v>
      </c>
      <c r="AX327" s="31">
        <f>IFERROR(VLOOKUP(AW327,'Начисление очков 2024'!$Q$4:$R$69,2,FALSE),0)</f>
        <v>0</v>
      </c>
      <c r="AY327" s="6" t="s">
        <v>572</v>
      </c>
      <c r="AZ327" s="28">
        <f>IFERROR(VLOOKUP(AY327,'Начисление очков 2024'!$AA$4:$AB$69,2,FALSE),0)</f>
        <v>0</v>
      </c>
      <c r="BA327" s="32" t="s">
        <v>572</v>
      </c>
      <c r="BB327" s="31">
        <f>ROUND(IFERROR(VLOOKUP(BA327,'Начисление очков 2024'!$G$4:$H$69,2,FALSE),0)/4,0)</f>
        <v>0</v>
      </c>
      <c r="BC327" s="6" t="s">
        <v>572</v>
      </c>
      <c r="BD327" s="28">
        <f>IFERROR(VLOOKUP(BC327,'Начисление очков 2023'!$AA$4:$AB$69,2,FALSE),0)</f>
        <v>0</v>
      </c>
      <c r="BE327" s="32" t="s">
        <v>572</v>
      </c>
      <c r="BF327" s="31">
        <f>IFERROR(VLOOKUP(BE327,'Начисление очков 2024'!$G$4:$H$69,2,FALSE),0)</f>
        <v>0</v>
      </c>
      <c r="BG327" s="6" t="s">
        <v>572</v>
      </c>
      <c r="BH327" s="28">
        <f>IFERROR(VLOOKUP(BG327,'Начисление очков 2024'!$Q$4:$R$69,2,FALSE),0)</f>
        <v>0</v>
      </c>
      <c r="BI327" s="32" t="s">
        <v>572</v>
      </c>
      <c r="BJ327" s="31">
        <f>IFERROR(VLOOKUP(BI327,'Начисление очков 2024'!$AA$4:$AB$69,2,FALSE),0)</f>
        <v>0</v>
      </c>
      <c r="BK327" s="6" t="s">
        <v>572</v>
      </c>
      <c r="BL327" s="28">
        <f>IFERROR(VLOOKUP(BK327,'Начисление очков 2023'!$V$4:$W$69,2,FALSE),0)</f>
        <v>0</v>
      </c>
      <c r="BM327" s="32" t="s">
        <v>572</v>
      </c>
      <c r="BN327" s="31">
        <f>ROUND(IFERROR(VLOOKUP(BM327,'Начисление очков 2023'!$L$4:$M$69,2,FALSE),0)/4,0)</f>
        <v>0</v>
      </c>
      <c r="BO327" s="6" t="s">
        <v>572</v>
      </c>
      <c r="BP327" s="28">
        <f>IFERROR(VLOOKUP(BO327,'Начисление очков 2023'!$AA$4:$AB$69,2,FALSE),0)</f>
        <v>0</v>
      </c>
      <c r="BQ327" s="32" t="s">
        <v>572</v>
      </c>
      <c r="BR327" s="31">
        <f>ROUND(IFERROR(VLOOKUP(BQ327,'Начисление очков 2023'!$L$4:$M$69,2,FALSE),0)/4,0)</f>
        <v>0</v>
      </c>
      <c r="BS327" s="6" t="s">
        <v>572</v>
      </c>
      <c r="BT327" s="28">
        <f>IFERROR(VLOOKUP(BS327,'Начисление очков 2023'!$AA$4:$AB$69,2,FALSE),0)</f>
        <v>0</v>
      </c>
      <c r="BU327" s="32" t="s">
        <v>572</v>
      </c>
      <c r="BV327" s="31">
        <f>IFERROR(VLOOKUP(BU327,'Начисление очков 2023'!$L$4:$M$69,2,FALSE),0)</f>
        <v>0</v>
      </c>
      <c r="BW327" s="6" t="s">
        <v>572</v>
      </c>
      <c r="BX327" s="28">
        <f>IFERROR(VLOOKUP(BW327,'Начисление очков 2023'!$AA$4:$AB$69,2,FALSE),0)</f>
        <v>0</v>
      </c>
      <c r="BY327" s="32" t="s">
        <v>572</v>
      </c>
      <c r="BZ327" s="31">
        <f>IFERROR(VLOOKUP(BY327,'Начисление очков 2023'!$AF$4:$AG$69,2,FALSE),0)</f>
        <v>0</v>
      </c>
      <c r="CA327" s="6" t="s">
        <v>572</v>
      </c>
      <c r="CB327" s="28">
        <f>IFERROR(VLOOKUP(CA327,'Начисление очков 2023'!$V$4:$W$69,2,FALSE),0)</f>
        <v>0</v>
      </c>
      <c r="CC327" s="32" t="s">
        <v>572</v>
      </c>
      <c r="CD327" s="31">
        <f>IFERROR(VLOOKUP(CC327,'Начисление очков 2023'!$AA$4:$AB$69,2,FALSE),0)</f>
        <v>0</v>
      </c>
      <c r="CE327" s="47"/>
      <c r="CF327" s="46"/>
      <c r="CG327" s="32" t="s">
        <v>572</v>
      </c>
      <c r="CH327" s="31">
        <f>IFERROR(VLOOKUP(CG327,'Начисление очков 2023'!$AA$4:$AB$69,2,FALSE),0)</f>
        <v>0</v>
      </c>
      <c r="CI327" s="6" t="s">
        <v>572</v>
      </c>
      <c r="CJ327" s="28">
        <f>IFERROR(VLOOKUP(CI327,'Начисление очков 2023_1'!$B$4:$C$117,2,FALSE),0)</f>
        <v>0</v>
      </c>
      <c r="CK327" s="32" t="s">
        <v>572</v>
      </c>
      <c r="CL327" s="31">
        <f>IFERROR(VLOOKUP(CK327,'Начисление очков 2023'!$V$4:$W$69,2,FALSE),0)</f>
        <v>0</v>
      </c>
      <c r="CM327" s="6" t="s">
        <v>572</v>
      </c>
      <c r="CN327" s="28">
        <f>IFERROR(VLOOKUP(CM327,'Начисление очков 2023'!$AF$4:$AG$69,2,FALSE),0)</f>
        <v>0</v>
      </c>
      <c r="CO327" s="32" t="s">
        <v>572</v>
      </c>
      <c r="CP327" s="31">
        <f>IFERROR(VLOOKUP(CO327,'Начисление очков 2023'!$G$4:$H$69,2,FALSE),0)</f>
        <v>0</v>
      </c>
      <c r="CQ327" s="6" t="s">
        <v>572</v>
      </c>
      <c r="CR327" s="28">
        <f>IFERROR(VLOOKUP(CQ327,'Начисление очков 2023'!$AA$4:$AB$69,2,FALSE),0)</f>
        <v>0</v>
      </c>
      <c r="CS327" s="32" t="s">
        <v>572</v>
      </c>
      <c r="CT327" s="31">
        <f>IFERROR(VLOOKUP(CS327,'Начисление очков 2023'!$Q$4:$R$69,2,FALSE),0)</f>
        <v>0</v>
      </c>
      <c r="CU327" s="6" t="s">
        <v>572</v>
      </c>
      <c r="CV327" s="28">
        <f>IFERROR(VLOOKUP(CU327,'Начисление очков 2023'!$AF$4:$AG$69,2,FALSE),0)</f>
        <v>0</v>
      </c>
      <c r="CW327" s="32" t="s">
        <v>572</v>
      </c>
      <c r="CX327" s="31">
        <f>IFERROR(VLOOKUP(CW327,'Начисление очков 2023'!$AA$4:$AB$69,2,FALSE),0)</f>
        <v>0</v>
      </c>
      <c r="CY327" s="6">
        <v>32</v>
      </c>
      <c r="CZ327" s="28">
        <f>IFERROR(VLOOKUP(CY327,'Начисление очков 2023'!$AA$4:$AB$69,2,FALSE),0)</f>
        <v>2</v>
      </c>
      <c r="DA327" s="32" t="s">
        <v>572</v>
      </c>
      <c r="DB327" s="31">
        <f>IFERROR(VLOOKUP(DA327,'Начисление очков 2023'!$L$4:$M$69,2,FALSE),0)</f>
        <v>0</v>
      </c>
      <c r="DC327" s="6" t="s">
        <v>572</v>
      </c>
      <c r="DD327" s="28">
        <f>IFERROR(VLOOKUP(DC327,'Начисление очков 2023'!$L$4:$M$69,2,FALSE),0)</f>
        <v>0</v>
      </c>
      <c r="DE327" s="32" t="s">
        <v>572</v>
      </c>
      <c r="DF327" s="31">
        <f>IFERROR(VLOOKUP(DE327,'Начисление очков 2023'!$G$4:$H$69,2,FALSE),0)</f>
        <v>0</v>
      </c>
      <c r="DG327" s="6" t="s">
        <v>572</v>
      </c>
      <c r="DH327" s="28">
        <f>IFERROR(VLOOKUP(DG327,'Начисление очков 2023'!$AA$4:$AB$69,2,FALSE),0)</f>
        <v>0</v>
      </c>
      <c r="DI327" s="32">
        <v>32</v>
      </c>
      <c r="DJ327" s="31">
        <f>IFERROR(VLOOKUP(DI327,'Начисление очков 2023'!$AF$4:$AG$69,2,FALSE),0)</f>
        <v>1</v>
      </c>
      <c r="DK327" s="6" t="s">
        <v>572</v>
      </c>
      <c r="DL327" s="28">
        <f>IFERROR(VLOOKUP(DK327,'Начисление очков 2023'!$V$4:$W$69,2,FALSE),0)</f>
        <v>0</v>
      </c>
      <c r="DM327" s="32" t="s">
        <v>572</v>
      </c>
      <c r="DN327" s="31">
        <f>IFERROR(VLOOKUP(DM327,'Начисление очков 2023'!$Q$4:$R$69,2,FALSE),0)</f>
        <v>0</v>
      </c>
      <c r="DO327" s="6" t="s">
        <v>572</v>
      </c>
      <c r="DP327" s="28">
        <f>IFERROR(VLOOKUP(DO327,'Начисление очков 2023'!$AA$4:$AB$69,2,FALSE),0)</f>
        <v>0</v>
      </c>
      <c r="DQ327" s="32" t="s">
        <v>572</v>
      </c>
      <c r="DR327" s="31">
        <f>IFERROR(VLOOKUP(DQ327,'Начисление очков 2023'!$AA$4:$AB$69,2,FALSE),0)</f>
        <v>0</v>
      </c>
      <c r="DS327" s="6">
        <v>-1</v>
      </c>
      <c r="DT327" s="28">
        <f>IFERROR(VLOOKUP(DS327,'Начисление очков 2023'!$AA$4:$AB$69,2,FALSE),0)</f>
        <v>0</v>
      </c>
      <c r="DU327" s="32">
        <v>32</v>
      </c>
      <c r="DV327" s="31">
        <f>IFERROR(VLOOKUP(DU327,'Начисление очков 2023'!$AF$4:$AG$69,2,FALSE),0)</f>
        <v>1</v>
      </c>
      <c r="DW327" s="6" t="s">
        <v>572</v>
      </c>
      <c r="DX327" s="28">
        <f>IFERROR(VLOOKUP(DW327,'Начисление очков 2023'!$AA$4:$AB$69,2,FALSE),0)</f>
        <v>0</v>
      </c>
      <c r="DY327" s="32" t="s">
        <v>572</v>
      </c>
      <c r="DZ327" s="31">
        <f>IFERROR(VLOOKUP(DY327,'Начисление очков 2023'!$B$4:$C$69,2,FALSE),0)</f>
        <v>0</v>
      </c>
      <c r="EA327" s="6" t="s">
        <v>572</v>
      </c>
      <c r="EB327" s="28">
        <f>IFERROR(VLOOKUP(EA327,'Начисление очков 2023'!$AA$4:$AB$69,2,FALSE),0)</f>
        <v>0</v>
      </c>
      <c r="EC327" s="32" t="s">
        <v>572</v>
      </c>
      <c r="ED327" s="31">
        <f>IFERROR(VLOOKUP(EC327,'Начисление очков 2023'!$V$4:$W$69,2,FALSE),0)</f>
        <v>0</v>
      </c>
      <c r="EE327" s="6" t="s">
        <v>572</v>
      </c>
      <c r="EF327" s="28">
        <f>IFERROR(VLOOKUP(EE327,'Начисление очков 2023'!$AA$4:$AB$69,2,FALSE),0)</f>
        <v>0</v>
      </c>
      <c r="EG327" s="32" t="s">
        <v>572</v>
      </c>
      <c r="EH327" s="31">
        <f>IFERROR(VLOOKUP(EG327,'Начисление очков 2023'!$AA$4:$AB$69,2,FALSE),0)</f>
        <v>0</v>
      </c>
      <c r="EI327" s="6" t="s">
        <v>572</v>
      </c>
      <c r="EJ327" s="28">
        <f>IFERROR(VLOOKUP(EI327,'Начисление очков 2023'!$G$4:$H$69,2,FALSE),0)</f>
        <v>0</v>
      </c>
      <c r="EK327" s="32" t="s">
        <v>572</v>
      </c>
      <c r="EL327" s="31">
        <f>IFERROR(VLOOKUP(EK327,'Начисление очков 2023'!$V$4:$W$69,2,FALSE),0)</f>
        <v>0</v>
      </c>
      <c r="EM327" s="6" t="s">
        <v>572</v>
      </c>
      <c r="EN327" s="28">
        <f>IFERROR(VLOOKUP(EM327,'Начисление очков 2023'!$B$4:$C$101,2,FALSE),0)</f>
        <v>0</v>
      </c>
      <c r="EO327" s="32" t="s">
        <v>572</v>
      </c>
      <c r="EP327" s="31">
        <f>IFERROR(VLOOKUP(EO327,'Начисление очков 2023'!$AA$4:$AB$69,2,FALSE),0)</f>
        <v>0</v>
      </c>
      <c r="EQ327" s="6" t="s">
        <v>572</v>
      </c>
      <c r="ER327" s="28">
        <f>IFERROR(VLOOKUP(EQ327,'Начисление очков 2023'!$AF$4:$AG$69,2,FALSE),0)</f>
        <v>0</v>
      </c>
      <c r="ES327" s="32" t="s">
        <v>572</v>
      </c>
      <c r="ET327" s="31">
        <f>IFERROR(VLOOKUP(ES327,'Начисление очков 2023'!$B$4:$C$101,2,FALSE),0)</f>
        <v>0</v>
      </c>
      <c r="EU327" s="6" t="s">
        <v>572</v>
      </c>
      <c r="EV327" s="28">
        <f>IFERROR(VLOOKUP(EU327,'Начисление очков 2023'!$G$4:$H$69,2,FALSE),0)</f>
        <v>0</v>
      </c>
      <c r="EW327" s="32" t="s">
        <v>572</v>
      </c>
      <c r="EX327" s="31">
        <f>IFERROR(VLOOKUP(EW327,'Начисление очков 2023'!$AA$4:$AB$69,2,FALSE),0)</f>
        <v>0</v>
      </c>
      <c r="EY327" s="6" t="s">
        <v>572</v>
      </c>
      <c r="EZ327" s="28">
        <f>IFERROR(VLOOKUP(EY327,'Начисление очков 2023'!$AA$4:$AB$69,2,FALSE),0)</f>
        <v>0</v>
      </c>
      <c r="FA327" s="32" t="s">
        <v>572</v>
      </c>
      <c r="FB327" s="31">
        <f>IFERROR(VLOOKUP(FA327,'Начисление очков 2023'!$L$4:$M$69,2,FALSE),0)</f>
        <v>0</v>
      </c>
      <c r="FC327" s="6">
        <v>24</v>
      </c>
      <c r="FD327" s="28">
        <f>IFERROR(VLOOKUP(FC327,'Начисление очков 2023'!$AF$4:$AG$69,2,FALSE),0)</f>
        <v>1</v>
      </c>
      <c r="FE327" s="32" t="s">
        <v>572</v>
      </c>
      <c r="FF327" s="31">
        <f>IFERROR(VLOOKUP(FE327,'Начисление очков 2023'!$AA$4:$AB$69,2,FALSE),0)</f>
        <v>0</v>
      </c>
      <c r="FG327" s="6" t="s">
        <v>572</v>
      </c>
      <c r="FH327" s="28">
        <f>IFERROR(VLOOKUP(FG327,'Начисление очков 2023'!$G$4:$H$69,2,FALSE),0)</f>
        <v>0</v>
      </c>
      <c r="FI327" s="32" t="s">
        <v>572</v>
      </c>
      <c r="FJ327" s="31">
        <f>IFERROR(VLOOKUP(FI327,'Начисление очков 2023'!$AA$4:$AB$69,2,FALSE),0)</f>
        <v>0</v>
      </c>
      <c r="FK327" s="6" t="s">
        <v>572</v>
      </c>
      <c r="FL327" s="28">
        <f>IFERROR(VLOOKUP(FK327,'Начисление очков 2023'!$AA$4:$AB$69,2,FALSE),0)</f>
        <v>0</v>
      </c>
      <c r="FM327" s="32" t="s">
        <v>572</v>
      </c>
      <c r="FN327" s="31">
        <f>IFERROR(VLOOKUP(FM327,'Начисление очков 2023'!$AA$4:$AB$69,2,FALSE),0)</f>
        <v>0</v>
      </c>
      <c r="FO327" s="6" t="s">
        <v>572</v>
      </c>
      <c r="FP327" s="28">
        <f>IFERROR(VLOOKUP(FO327,'Начисление очков 2023'!$AF$4:$AG$69,2,FALSE),0)</f>
        <v>0</v>
      </c>
      <c r="FQ327" s="109">
        <v>316</v>
      </c>
      <c r="FR327" s="110" t="s">
        <v>563</v>
      </c>
      <c r="FS327" s="110"/>
      <c r="FT327" s="109">
        <v>3</v>
      </c>
      <c r="FU327" s="111"/>
      <c r="FV327" s="108">
        <v>6</v>
      </c>
      <c r="FW327" s="106">
        <v>0</v>
      </c>
      <c r="FX327" s="107">
        <v>1</v>
      </c>
      <c r="FY327" s="108">
        <v>6</v>
      </c>
      <c r="FZ327" s="127" t="s">
        <v>572</v>
      </c>
      <c r="GA327" s="121">
        <f>IFERROR(VLOOKUP(FZ327,'Начисление очков 2023'!$AA$4:$AB$69,2,FALSE),0)</f>
        <v>0</v>
      </c>
    </row>
    <row r="328" spans="1:183" ht="16.149999999999999" customHeight="1" x14ac:dyDescent="0.25">
      <c r="A328" s="1"/>
      <c r="B328" s="6" t="s">
        <v>572</v>
      </c>
      <c r="C328" s="1"/>
      <c r="D328" s="39" t="s">
        <v>816</v>
      </c>
      <c r="E328" s="40">
        <f>E327+1</f>
        <v>319</v>
      </c>
      <c r="F328" s="59" t="s">
        <v>563</v>
      </c>
      <c r="G328" s="44"/>
      <c r="H328" s="54">
        <v>3</v>
      </c>
      <c r="I328" s="134"/>
      <c r="J328" s="139">
        <f>AB328+AP328+BB328+BN328+BR328+SUMPRODUCT(LARGE((T328,V328,X328,Z328,AD328,AF328,AH328,AJ328,AL328,AN328,AR328,AT328,AV328,AX328,AZ328,BD328,BF328,BH328,BJ328,BL328,BP328,BT328,BV328,BX328,BZ328,CB328,CD328,CF328,CH328,CJ328,CL328,CN328,CP328,CR328,CT328,CV328,CX328,CZ328,DB328,DD328,DF328,DH328,DJ328,DL328,DN328,DP328,DR328,DT328,DV328,DX328,DZ328,EB328,ED328,EF328,EH328,EJ328,EL328,EN328,EP328,ER328,ET328,EV328,EX328,EZ328,FB328,FD328,FF328,FH328,FJ328,FL328,FN328,FP328),{1,2,3,4,5,6,7,8}))</f>
        <v>5</v>
      </c>
      <c r="K328" s="135">
        <f>J328-FV328</f>
        <v>0</v>
      </c>
      <c r="L328" s="140" t="str">
        <f>IF(SUMIF(S328:FP328,"&lt;0")&lt;&gt;0,SUMIF(S328:FP328,"&lt;0")*(-1)," ")</f>
        <v xml:space="preserve"> </v>
      </c>
      <c r="M328" s="141">
        <f>T328+V328+X328+Z328+AB328+AD328+AF328+AH328+AJ328+AL328+AN328+AP328+AR328+AT328+AV328+AX328+AZ328+BB328+BD328+BF328+BH328+BJ328+BL328+BN328+BP328+BR328+BT328+BV328+BX328+BZ328+CB328+CD328+CF328+CH328+CJ328+CL328+CN328+CP328+CR328+CT328+CV328+CX328+CZ328+DB328+DD328+DF328+DH328+DJ328+DL328+DN328+DP328+DR328+DT328+DV328+DX328+DZ328+EB328+ED328+EF328+EH328+EJ328+EL328+EN328+EP328+ER328+ET328+EV328+EX328+EZ328+FB328+FD328+FF328+FH328+FJ328+FL328+FN328+FP328</f>
        <v>5</v>
      </c>
      <c r="N328" s="135">
        <f>M328-FY328</f>
        <v>0</v>
      </c>
      <c r="O328" s="136">
        <f>ROUNDUP(COUNTIF(S328:FP328,"&gt; 0")/2,0)</f>
        <v>2</v>
      </c>
      <c r="P328" s="142" t="s">
        <v>355</v>
      </c>
      <c r="Q328" s="145" t="s">
        <v>355</v>
      </c>
      <c r="R328" s="150">
        <v>0</v>
      </c>
      <c r="S328" s="6" t="s">
        <v>572</v>
      </c>
      <c r="T328" s="28">
        <f>IFERROR(VLOOKUP(S328,'Начисление очков 2024'!$AA$4:$AB$69,2,FALSE),0)</f>
        <v>0</v>
      </c>
      <c r="U328" s="32">
        <v>32</v>
      </c>
      <c r="V328" s="31">
        <f>IFERROR(VLOOKUP(U328,'Начисление очков 2024'!$AA$4:$AB$69,2,FALSE),0)</f>
        <v>2</v>
      </c>
      <c r="W328" s="6" t="s">
        <v>572</v>
      </c>
      <c r="X328" s="28">
        <f>IFERROR(VLOOKUP(W328,'Начисление очков 2024'!$L$4:$M$69,2,FALSE),0)</f>
        <v>0</v>
      </c>
      <c r="Y328" s="32">
        <v>24</v>
      </c>
      <c r="Z328" s="31">
        <f>IFERROR(VLOOKUP(Y328,'Начисление очков 2024'!$AA$4:$AB$69,2,FALSE),0)</f>
        <v>3</v>
      </c>
      <c r="AA328" s="6" t="s">
        <v>572</v>
      </c>
      <c r="AB328" s="28">
        <f>ROUND(IFERROR(VLOOKUP(AA328,'Начисление очков 2024'!$L$4:$M$69,2,FALSE),0)/4,0)</f>
        <v>0</v>
      </c>
      <c r="AC328" s="32" t="s">
        <v>572</v>
      </c>
      <c r="AD328" s="31">
        <v>0</v>
      </c>
      <c r="AE328" s="6" t="s">
        <v>572</v>
      </c>
      <c r="AF328" s="28">
        <v>0</v>
      </c>
      <c r="AG328" s="32" t="s">
        <v>572</v>
      </c>
      <c r="AH328" s="31">
        <v>0</v>
      </c>
      <c r="AI328" s="6" t="s">
        <v>572</v>
      </c>
      <c r="AJ328" s="28">
        <v>0</v>
      </c>
      <c r="AK328" s="32" t="s">
        <v>572</v>
      </c>
      <c r="AL328" s="31">
        <v>0</v>
      </c>
      <c r="AM328" s="6" t="s">
        <v>572</v>
      </c>
      <c r="AN328" s="28">
        <v>0</v>
      </c>
      <c r="AO328" s="32" t="s">
        <v>572</v>
      </c>
      <c r="AP328" s="31">
        <v>0</v>
      </c>
      <c r="AQ328" s="6" t="s">
        <v>572</v>
      </c>
      <c r="AR328" s="28">
        <v>0</v>
      </c>
      <c r="AS328" s="32" t="s">
        <v>572</v>
      </c>
      <c r="AT328" s="31">
        <v>0</v>
      </c>
      <c r="AU328" s="6" t="s">
        <v>572</v>
      </c>
      <c r="AV328" s="28">
        <v>0</v>
      </c>
      <c r="AW328" s="32" t="s">
        <v>572</v>
      </c>
      <c r="AX328" s="31">
        <v>0</v>
      </c>
      <c r="AY328" s="6" t="s">
        <v>572</v>
      </c>
      <c r="AZ328" s="28">
        <v>0</v>
      </c>
      <c r="BA328" s="32" t="s">
        <v>572</v>
      </c>
      <c r="BB328" s="31">
        <v>0</v>
      </c>
      <c r="BC328" s="6" t="s">
        <v>572</v>
      </c>
      <c r="BD328" s="28">
        <v>0</v>
      </c>
      <c r="BE328" s="32" t="s">
        <v>572</v>
      </c>
      <c r="BF328" s="31">
        <v>0</v>
      </c>
      <c r="BG328" s="6" t="s">
        <v>572</v>
      </c>
      <c r="BH328" s="28">
        <v>0</v>
      </c>
      <c r="BI328" s="32" t="s">
        <v>572</v>
      </c>
      <c r="BJ328" s="31">
        <v>0</v>
      </c>
      <c r="BK328" s="6" t="s">
        <v>572</v>
      </c>
      <c r="BL328" s="28">
        <v>0</v>
      </c>
      <c r="BM328" s="32" t="s">
        <v>572</v>
      </c>
      <c r="BN328" s="31">
        <v>0</v>
      </c>
      <c r="BO328" s="6" t="s">
        <v>572</v>
      </c>
      <c r="BP328" s="28">
        <v>0</v>
      </c>
      <c r="BQ328" s="32" t="s">
        <v>572</v>
      </c>
      <c r="BR328" s="31">
        <v>0</v>
      </c>
      <c r="BS328" s="6" t="s">
        <v>572</v>
      </c>
      <c r="BT328" s="28">
        <v>0</v>
      </c>
      <c r="BU328" s="32" t="s">
        <v>572</v>
      </c>
      <c r="BV328" s="31">
        <v>0</v>
      </c>
      <c r="BW328" s="6" t="s">
        <v>572</v>
      </c>
      <c r="BX328" s="28">
        <v>0</v>
      </c>
      <c r="BY328" s="32" t="s">
        <v>572</v>
      </c>
      <c r="BZ328" s="31">
        <v>0</v>
      </c>
      <c r="CA328" s="6" t="s">
        <v>572</v>
      </c>
      <c r="CB328" s="28">
        <v>0</v>
      </c>
      <c r="CC328" s="32" t="s">
        <v>572</v>
      </c>
      <c r="CD328" s="31">
        <v>0</v>
      </c>
      <c r="CE328" s="47"/>
      <c r="CF328" s="46"/>
      <c r="CG328" s="32" t="s">
        <v>572</v>
      </c>
      <c r="CH328" s="31">
        <v>0</v>
      </c>
      <c r="CI328" s="6" t="s">
        <v>572</v>
      </c>
      <c r="CJ328" s="28">
        <v>0</v>
      </c>
      <c r="CK328" s="32" t="s">
        <v>572</v>
      </c>
      <c r="CL328" s="31">
        <v>0</v>
      </c>
      <c r="CM328" s="6" t="s">
        <v>572</v>
      </c>
      <c r="CN328" s="28">
        <v>0</v>
      </c>
      <c r="CO328" s="32" t="s">
        <v>572</v>
      </c>
      <c r="CP328" s="31">
        <v>0</v>
      </c>
      <c r="CQ328" s="6" t="s">
        <v>572</v>
      </c>
      <c r="CR328" s="28">
        <v>0</v>
      </c>
      <c r="CS328" s="32" t="s">
        <v>572</v>
      </c>
      <c r="CT328" s="31">
        <v>0</v>
      </c>
      <c r="CU328" s="6" t="s">
        <v>572</v>
      </c>
      <c r="CV328" s="28">
        <v>0</v>
      </c>
      <c r="CW328" s="32" t="s">
        <v>572</v>
      </c>
      <c r="CX328" s="31">
        <v>0</v>
      </c>
      <c r="CY328" s="6" t="s">
        <v>572</v>
      </c>
      <c r="CZ328" s="28">
        <v>0</v>
      </c>
      <c r="DA328" s="32" t="s">
        <v>572</v>
      </c>
      <c r="DB328" s="31">
        <v>0</v>
      </c>
      <c r="DC328" s="6" t="s">
        <v>572</v>
      </c>
      <c r="DD328" s="28">
        <v>0</v>
      </c>
      <c r="DE328" s="32" t="s">
        <v>572</v>
      </c>
      <c r="DF328" s="31">
        <v>0</v>
      </c>
      <c r="DG328" s="6" t="s">
        <v>572</v>
      </c>
      <c r="DH328" s="28">
        <v>0</v>
      </c>
      <c r="DI328" s="32" t="s">
        <v>572</v>
      </c>
      <c r="DJ328" s="31">
        <v>0</v>
      </c>
      <c r="DK328" s="6" t="s">
        <v>572</v>
      </c>
      <c r="DL328" s="28">
        <v>0</v>
      </c>
      <c r="DM328" s="32" t="s">
        <v>572</v>
      </c>
      <c r="DN328" s="31">
        <v>0</v>
      </c>
      <c r="DO328" s="6" t="s">
        <v>572</v>
      </c>
      <c r="DP328" s="28">
        <v>0</v>
      </c>
      <c r="DQ328" s="32" t="s">
        <v>572</v>
      </c>
      <c r="DR328" s="31">
        <v>0</v>
      </c>
      <c r="DS328" s="6" t="s">
        <v>572</v>
      </c>
      <c r="DT328" s="28">
        <v>0</v>
      </c>
      <c r="DU328" s="32" t="s">
        <v>572</v>
      </c>
      <c r="DV328" s="31">
        <v>0</v>
      </c>
      <c r="DW328" s="6" t="s">
        <v>572</v>
      </c>
      <c r="DX328" s="28">
        <v>0</v>
      </c>
      <c r="DY328" s="32" t="s">
        <v>572</v>
      </c>
      <c r="DZ328" s="31">
        <v>0</v>
      </c>
      <c r="EA328" s="6" t="s">
        <v>572</v>
      </c>
      <c r="EB328" s="28">
        <v>0</v>
      </c>
      <c r="EC328" s="32" t="s">
        <v>572</v>
      </c>
      <c r="ED328" s="31">
        <v>0</v>
      </c>
      <c r="EE328" s="6" t="s">
        <v>572</v>
      </c>
      <c r="EF328" s="28">
        <v>0</v>
      </c>
      <c r="EG328" s="32" t="s">
        <v>572</v>
      </c>
      <c r="EH328" s="31">
        <v>0</v>
      </c>
      <c r="EI328" s="6" t="s">
        <v>572</v>
      </c>
      <c r="EJ328" s="28">
        <v>0</v>
      </c>
      <c r="EK328" s="32" t="s">
        <v>572</v>
      </c>
      <c r="EL328" s="31">
        <v>0</v>
      </c>
      <c r="EM328" s="6" t="s">
        <v>572</v>
      </c>
      <c r="EN328" s="28">
        <v>0</v>
      </c>
      <c r="EO328" s="32" t="s">
        <v>572</v>
      </c>
      <c r="EP328" s="31">
        <v>0</v>
      </c>
      <c r="EQ328" s="6" t="s">
        <v>572</v>
      </c>
      <c r="ER328" s="28">
        <v>0</v>
      </c>
      <c r="ES328" s="32" t="s">
        <v>572</v>
      </c>
      <c r="ET328" s="31">
        <v>0</v>
      </c>
      <c r="EU328" s="6" t="s">
        <v>572</v>
      </c>
      <c r="EV328" s="28">
        <v>0</v>
      </c>
      <c r="EW328" s="32" t="s">
        <v>572</v>
      </c>
      <c r="EX328" s="31">
        <v>0</v>
      </c>
      <c r="EY328" s="6" t="s">
        <v>572</v>
      </c>
      <c r="EZ328" s="28">
        <v>0</v>
      </c>
      <c r="FA328" s="32" t="s">
        <v>572</v>
      </c>
      <c r="FB328" s="31">
        <v>0</v>
      </c>
      <c r="FC328" s="6" t="s">
        <v>572</v>
      </c>
      <c r="FD328" s="28">
        <v>0</v>
      </c>
      <c r="FE328" s="32" t="s">
        <v>572</v>
      </c>
      <c r="FF328" s="31">
        <v>0</v>
      </c>
      <c r="FG328" s="6" t="s">
        <v>572</v>
      </c>
      <c r="FH328" s="28">
        <v>0</v>
      </c>
      <c r="FI328" s="32" t="s">
        <v>572</v>
      </c>
      <c r="FJ328" s="31">
        <v>0</v>
      </c>
      <c r="FK328" s="6" t="s">
        <v>572</v>
      </c>
      <c r="FL328" s="28">
        <v>0</v>
      </c>
      <c r="FM328" s="32" t="s">
        <v>572</v>
      </c>
      <c r="FN328" s="31">
        <v>0</v>
      </c>
      <c r="FO328" s="6" t="s">
        <v>572</v>
      </c>
      <c r="FP328" s="28">
        <v>0</v>
      </c>
      <c r="FQ328" s="109">
        <v>317</v>
      </c>
      <c r="FR328" s="110" t="s">
        <v>563</v>
      </c>
      <c r="FS328" s="110"/>
      <c r="FT328" s="109">
        <v>3</v>
      </c>
      <c r="FU328" s="111"/>
      <c r="FV328" s="108">
        <v>5</v>
      </c>
      <c r="FW328" s="106">
        <v>2</v>
      </c>
      <c r="FX328" s="107" t="s">
        <v>563</v>
      </c>
      <c r="FY328" s="108">
        <v>5</v>
      </c>
      <c r="FZ328" s="127" t="s">
        <v>572</v>
      </c>
      <c r="GA328" s="121">
        <v>0</v>
      </c>
    </row>
    <row r="329" spans="1:183" ht="16.149999999999999" customHeight="1" x14ac:dyDescent="0.25">
      <c r="A329" s="1"/>
      <c r="B329" s="6" t="str">
        <f>IFERROR(INDEX('Ласт турнир'!$A$1:$A$96,MATCH($D329,'Ласт турнир'!$B$1:$B$96,0)),"")</f>
        <v/>
      </c>
      <c r="C329" s="1"/>
      <c r="D329" s="39" t="s">
        <v>734</v>
      </c>
      <c r="E329" s="40">
        <f>E328+1</f>
        <v>320</v>
      </c>
      <c r="F329" s="59">
        <f>IF(FQ329=0," ",IF(FQ329-E329=0," ",FQ329-E329))</f>
        <v>-1</v>
      </c>
      <c r="G329" s="44"/>
      <c r="H329" s="54">
        <v>3</v>
      </c>
      <c r="I329" s="134"/>
      <c r="J329" s="139">
        <f>AB329+AP329+BB329+BN329+BR329+SUMPRODUCT(LARGE((T329,V329,X329,Z329,AD329,AF329,AH329,AJ329,AL329,AN329,AR329,AT329,AV329,AX329,AZ329,BD329,BF329,BH329,BJ329,BL329,BP329,BT329,BV329,BX329,BZ329,CB329,CD329,CF329,CH329,CJ329,CL329,CN329,CP329,CR329,CT329,CV329,CX329,CZ329,DB329,DD329,DF329,DH329,DJ329,DL329,DN329,DP329,DR329,DT329,DV329,DX329,DZ329,EB329,ED329,EF329,EH329,EJ329,EL329,EN329,EP329,ER329,ET329,EV329,EX329,EZ329,FB329,FD329,FF329,FH329,FJ329,FL329,FN329,FP329),{1,2,3,4,5,6,7,8}))</f>
        <v>5</v>
      </c>
      <c r="K329" s="135">
        <f>J329-FV329</f>
        <v>0</v>
      </c>
      <c r="L329" s="140" t="str">
        <f>IF(SUMIF(S329:FP329,"&lt;0")&lt;&gt;0,SUMIF(S329:FP329,"&lt;0")*(-1)," ")</f>
        <v xml:space="preserve"> </v>
      </c>
      <c r="M329" s="141">
        <f>T329+V329+X329+Z329+AB329+AD329+AF329+AH329+AJ329+AL329+AN329+AP329+AR329+AT329+AV329+AX329+AZ329+BB329+BD329+BF329+BH329+BJ329+BL329+BN329+BP329+BR329+BT329+BV329+BX329+BZ329+CB329+CD329+CF329+CH329+CJ329+CL329+CN329+CP329+CR329+CT329+CV329+CX329+CZ329+DB329+DD329+DF329+DH329+DJ329+DL329+DN329+DP329+DR329+DT329+DV329+DX329+DZ329+EB329+ED329+EF329+EH329+EJ329+EL329+EN329+EP329+ER329+ET329+EV329+EX329+EZ329+FB329+FD329+FF329+FH329+FJ329+FL329+FN329+FP329</f>
        <v>5</v>
      </c>
      <c r="N329" s="135">
        <f>M329-FY329</f>
        <v>0</v>
      </c>
      <c r="O329" s="136">
        <f>ROUNDUP(COUNTIF(S329:FP329,"&gt; 0")/2,0)</f>
        <v>1</v>
      </c>
      <c r="P329" s="142">
        <f>IF(O329=0,"-",IF(O329-R329&gt;8,J329/(8+R329),J329/O329))</f>
        <v>5</v>
      </c>
      <c r="Q329" s="145">
        <f>IF(OR(M329=0,O329=0),"-",M329/O329)</f>
        <v>5</v>
      </c>
      <c r="R329" s="150">
        <f>+IF(AA329="",0,1)+IF(AO329="",0,1)++IF(BA329="",0,1)+IF(BM329="",0,1)+IF(BQ329="",0,1)</f>
        <v>0</v>
      </c>
      <c r="S329" s="6" t="s">
        <v>572</v>
      </c>
      <c r="T329" s="28">
        <f>IFERROR(VLOOKUP(S329,'Начисление очков 2024'!$AA$4:$AB$69,2,FALSE),0)</f>
        <v>0</v>
      </c>
      <c r="U329" s="32" t="s">
        <v>572</v>
      </c>
      <c r="V329" s="31">
        <f>IFERROR(VLOOKUP(U329,'Начисление очков 2024'!$AA$4:$AB$69,2,FALSE),0)</f>
        <v>0</v>
      </c>
      <c r="W329" s="6" t="s">
        <v>572</v>
      </c>
      <c r="X329" s="28">
        <f>IFERROR(VLOOKUP(W329,'Начисление очков 2024'!$L$4:$M$69,2,FALSE),0)</f>
        <v>0</v>
      </c>
      <c r="Y329" s="32" t="s">
        <v>572</v>
      </c>
      <c r="Z329" s="31">
        <f>IFERROR(VLOOKUP(Y329,'Начисление очков 2024'!$AA$4:$AB$69,2,FALSE),0)</f>
        <v>0</v>
      </c>
      <c r="AA329" s="6" t="s">
        <v>572</v>
      </c>
      <c r="AB329" s="28">
        <f>ROUND(IFERROR(VLOOKUP(AA329,'Начисление очков 2024'!$L$4:$M$69,2,FALSE),0)/4,0)</f>
        <v>0</v>
      </c>
      <c r="AC329" s="32" t="s">
        <v>572</v>
      </c>
      <c r="AD329" s="31">
        <f>IFERROR(VLOOKUP(AC329,'Начисление очков 2024'!$AA$4:$AB$69,2,FALSE),0)</f>
        <v>0</v>
      </c>
      <c r="AE329" s="6" t="s">
        <v>572</v>
      </c>
      <c r="AF329" s="28">
        <f>IFERROR(VLOOKUP(AE329,'Начисление очков 2024'!$AA$4:$AB$69,2,FALSE),0)</f>
        <v>0</v>
      </c>
      <c r="AG329" s="32" t="s">
        <v>572</v>
      </c>
      <c r="AH329" s="31">
        <f>IFERROR(VLOOKUP(AG329,'Начисление очков 2024'!$Q$4:$R$69,2,FALSE),0)</f>
        <v>0</v>
      </c>
      <c r="AI329" s="6" t="s">
        <v>572</v>
      </c>
      <c r="AJ329" s="28">
        <f>IFERROR(VLOOKUP(AI329,'Начисление очков 2024'!$AA$4:$AB$69,2,FALSE),0)</f>
        <v>0</v>
      </c>
      <c r="AK329" s="32" t="s">
        <v>572</v>
      </c>
      <c r="AL329" s="31">
        <f>IFERROR(VLOOKUP(AK329,'Начисление очков 2024'!$AA$4:$AB$69,2,FALSE),0)</f>
        <v>0</v>
      </c>
      <c r="AM329" s="6" t="s">
        <v>572</v>
      </c>
      <c r="AN329" s="28">
        <f>IFERROR(VLOOKUP(AM329,'Начисление очков 2023'!$AF$4:$AG$69,2,FALSE),0)</f>
        <v>0</v>
      </c>
      <c r="AO329" s="32" t="s">
        <v>572</v>
      </c>
      <c r="AP329" s="31">
        <f>ROUND(IFERROR(VLOOKUP(AO329,'Начисление очков 2024'!$G$4:$H$69,2,FALSE),0)/4,0)</f>
        <v>0</v>
      </c>
      <c r="AQ329" s="6" t="s">
        <v>572</v>
      </c>
      <c r="AR329" s="28">
        <f>IFERROR(VLOOKUP(AQ329,'Начисление очков 2024'!$AA$4:$AB$69,2,FALSE),0)</f>
        <v>0</v>
      </c>
      <c r="AS329" s="32" t="s">
        <v>572</v>
      </c>
      <c r="AT329" s="31">
        <f>IFERROR(VLOOKUP(AS329,'Начисление очков 2024'!$G$4:$H$69,2,FALSE),0)</f>
        <v>0</v>
      </c>
      <c r="AU329" s="6" t="s">
        <v>572</v>
      </c>
      <c r="AV329" s="28">
        <f>IFERROR(VLOOKUP(AU329,'Начисление очков 2023'!$V$4:$W$69,2,FALSE),0)</f>
        <v>0</v>
      </c>
      <c r="AW329" s="32" t="s">
        <v>572</v>
      </c>
      <c r="AX329" s="31">
        <f>IFERROR(VLOOKUP(AW329,'Начисление очков 2024'!$Q$4:$R$69,2,FALSE),0)</f>
        <v>0</v>
      </c>
      <c r="AY329" s="6" t="s">
        <v>572</v>
      </c>
      <c r="AZ329" s="28">
        <f>IFERROR(VLOOKUP(AY329,'Начисление очков 2024'!$AA$4:$AB$69,2,FALSE),0)</f>
        <v>0</v>
      </c>
      <c r="BA329" s="32" t="s">
        <v>572</v>
      </c>
      <c r="BB329" s="31">
        <f>ROUND(IFERROR(VLOOKUP(BA329,'Начисление очков 2024'!$G$4:$H$69,2,FALSE),0)/4,0)</f>
        <v>0</v>
      </c>
      <c r="BC329" s="6" t="s">
        <v>572</v>
      </c>
      <c r="BD329" s="28">
        <f>IFERROR(VLOOKUP(BC329,'Начисление очков 2023'!$AA$4:$AB$69,2,FALSE),0)</f>
        <v>0</v>
      </c>
      <c r="BE329" s="32" t="s">
        <v>572</v>
      </c>
      <c r="BF329" s="31">
        <f>IFERROR(VLOOKUP(BE329,'Начисление очков 2024'!$G$4:$H$69,2,FALSE),0)</f>
        <v>0</v>
      </c>
      <c r="BG329" s="6" t="s">
        <v>572</v>
      </c>
      <c r="BH329" s="28">
        <f>IFERROR(VLOOKUP(BG329,'Начисление очков 2024'!$Q$4:$R$69,2,FALSE),0)</f>
        <v>0</v>
      </c>
      <c r="BI329" s="32" t="s">
        <v>572</v>
      </c>
      <c r="BJ329" s="31">
        <f>IFERROR(VLOOKUP(BI329,'Начисление очков 2024'!$AA$4:$AB$69,2,FALSE),0)</f>
        <v>0</v>
      </c>
      <c r="BK329" s="6" t="s">
        <v>572</v>
      </c>
      <c r="BL329" s="28">
        <f>IFERROR(VLOOKUP(BK329,'Начисление очков 2023'!$V$4:$W$69,2,FALSE),0)</f>
        <v>0</v>
      </c>
      <c r="BM329" s="32" t="s">
        <v>572</v>
      </c>
      <c r="BN329" s="31">
        <f>ROUND(IFERROR(VLOOKUP(BM329,'Начисление очков 2023'!$L$4:$M$69,2,FALSE),0)/4,0)</f>
        <v>0</v>
      </c>
      <c r="BO329" s="6" t="s">
        <v>572</v>
      </c>
      <c r="BP329" s="28">
        <f>IFERROR(VLOOKUP(BO329,'Начисление очков 2023'!$AA$4:$AB$69,2,FALSE),0)</f>
        <v>0</v>
      </c>
      <c r="BQ329" s="32" t="s">
        <v>572</v>
      </c>
      <c r="BR329" s="31">
        <f>ROUND(IFERROR(VLOOKUP(BQ329,'Начисление очков 2023'!$L$4:$M$69,2,FALSE),0)/4,0)</f>
        <v>0</v>
      </c>
      <c r="BS329" s="6" t="s">
        <v>572</v>
      </c>
      <c r="BT329" s="28">
        <f>IFERROR(VLOOKUP(BS329,'Начисление очков 2023'!$AA$4:$AB$69,2,FALSE),0)</f>
        <v>0</v>
      </c>
      <c r="BU329" s="32" t="s">
        <v>572</v>
      </c>
      <c r="BV329" s="31">
        <f>IFERROR(VLOOKUP(BU329,'Начисление очков 2023'!$L$4:$M$69,2,FALSE),0)</f>
        <v>0</v>
      </c>
      <c r="BW329" s="6" t="s">
        <v>572</v>
      </c>
      <c r="BX329" s="28">
        <f>IFERROR(VLOOKUP(BW329,'Начисление очков 2023'!$AA$4:$AB$69,2,FALSE),0)</f>
        <v>0</v>
      </c>
      <c r="BY329" s="32" t="s">
        <v>572</v>
      </c>
      <c r="BZ329" s="31">
        <f>IFERROR(VLOOKUP(BY329,'Начисление очков 2023'!$AF$4:$AG$69,2,FALSE),0)</f>
        <v>0</v>
      </c>
      <c r="CA329" s="6" t="s">
        <v>572</v>
      </c>
      <c r="CB329" s="28">
        <f>IFERROR(VLOOKUP(CA329,'Начисление очков 2023'!$V$4:$W$69,2,FALSE),0)</f>
        <v>0</v>
      </c>
      <c r="CC329" s="32" t="s">
        <v>572</v>
      </c>
      <c r="CD329" s="31">
        <f>IFERROR(VLOOKUP(CC329,'Начисление очков 2023'!$AA$4:$AB$69,2,FALSE),0)</f>
        <v>0</v>
      </c>
      <c r="CE329" s="47"/>
      <c r="CF329" s="46"/>
      <c r="CG329" s="32">
        <v>18</v>
      </c>
      <c r="CH329" s="31">
        <f>IFERROR(VLOOKUP(CG329,'Начисление очков 2023'!$AA$4:$AB$69,2,FALSE),0)</f>
        <v>5</v>
      </c>
      <c r="CI329" s="6" t="s">
        <v>572</v>
      </c>
      <c r="CJ329" s="28">
        <f>IFERROR(VLOOKUP(CI329,'Начисление очков 2023_1'!$B$4:$C$117,2,FALSE),0)</f>
        <v>0</v>
      </c>
      <c r="CK329" s="32" t="s">
        <v>572</v>
      </c>
      <c r="CL329" s="31">
        <f>IFERROR(VLOOKUP(CK329,'Начисление очков 2023'!$V$4:$W$69,2,FALSE),0)</f>
        <v>0</v>
      </c>
      <c r="CM329" s="6" t="s">
        <v>572</v>
      </c>
      <c r="CN329" s="28">
        <f>IFERROR(VLOOKUP(CM329,'Начисление очков 2023'!$AF$4:$AG$69,2,FALSE),0)</f>
        <v>0</v>
      </c>
      <c r="CO329" s="32" t="s">
        <v>572</v>
      </c>
      <c r="CP329" s="31">
        <f>IFERROR(VLOOKUP(CO329,'Начисление очков 2023'!$G$4:$H$69,2,FALSE),0)</f>
        <v>0</v>
      </c>
      <c r="CQ329" s="6" t="s">
        <v>572</v>
      </c>
      <c r="CR329" s="28">
        <f>IFERROR(VLOOKUP(CQ329,'Начисление очков 2023'!$AA$4:$AB$69,2,FALSE),0)</f>
        <v>0</v>
      </c>
      <c r="CS329" s="32" t="s">
        <v>572</v>
      </c>
      <c r="CT329" s="31">
        <f>IFERROR(VLOOKUP(CS329,'Начисление очков 2023'!$Q$4:$R$69,2,FALSE),0)</f>
        <v>0</v>
      </c>
      <c r="CU329" s="6" t="s">
        <v>572</v>
      </c>
      <c r="CV329" s="28">
        <f>IFERROR(VLOOKUP(CU329,'Начисление очков 2023'!$AF$4:$AG$69,2,FALSE),0)</f>
        <v>0</v>
      </c>
      <c r="CW329" s="32" t="s">
        <v>572</v>
      </c>
      <c r="CX329" s="31">
        <f>IFERROR(VLOOKUP(CW329,'Начисление очков 2023'!$AA$4:$AB$69,2,FALSE),0)</f>
        <v>0</v>
      </c>
      <c r="CY329" s="6" t="s">
        <v>572</v>
      </c>
      <c r="CZ329" s="28">
        <f>IFERROR(VLOOKUP(CY329,'Начисление очков 2023'!$AA$4:$AB$69,2,FALSE),0)</f>
        <v>0</v>
      </c>
      <c r="DA329" s="32" t="s">
        <v>572</v>
      </c>
      <c r="DB329" s="31">
        <f>IFERROR(VLOOKUP(DA329,'Начисление очков 2023'!$L$4:$M$69,2,FALSE),0)</f>
        <v>0</v>
      </c>
      <c r="DC329" s="6" t="s">
        <v>572</v>
      </c>
      <c r="DD329" s="28">
        <f>IFERROR(VLOOKUP(DC329,'Начисление очков 2023'!$L$4:$M$69,2,FALSE),0)</f>
        <v>0</v>
      </c>
      <c r="DE329" s="32" t="s">
        <v>572</v>
      </c>
      <c r="DF329" s="31">
        <f>IFERROR(VLOOKUP(DE329,'Начисление очков 2023'!$G$4:$H$69,2,FALSE),0)</f>
        <v>0</v>
      </c>
      <c r="DG329" s="6" t="s">
        <v>572</v>
      </c>
      <c r="DH329" s="28">
        <f>IFERROR(VLOOKUP(DG329,'Начисление очков 2023'!$AA$4:$AB$69,2,FALSE),0)</f>
        <v>0</v>
      </c>
      <c r="DI329" s="32" t="s">
        <v>572</v>
      </c>
      <c r="DJ329" s="31">
        <f>IFERROR(VLOOKUP(DI329,'Начисление очков 2023'!$AF$4:$AG$69,2,FALSE),0)</f>
        <v>0</v>
      </c>
      <c r="DK329" s="6" t="s">
        <v>572</v>
      </c>
      <c r="DL329" s="28">
        <f>IFERROR(VLOOKUP(DK329,'Начисление очков 2023'!$V$4:$W$69,2,FALSE),0)</f>
        <v>0</v>
      </c>
      <c r="DM329" s="32" t="s">
        <v>572</v>
      </c>
      <c r="DN329" s="31">
        <f>IFERROR(VLOOKUP(DM329,'Начисление очков 2023'!$Q$4:$R$69,2,FALSE),0)</f>
        <v>0</v>
      </c>
      <c r="DO329" s="6" t="s">
        <v>572</v>
      </c>
      <c r="DP329" s="28">
        <f>IFERROR(VLOOKUP(DO329,'Начисление очков 2023'!$AA$4:$AB$69,2,FALSE),0)</f>
        <v>0</v>
      </c>
      <c r="DQ329" s="32" t="s">
        <v>572</v>
      </c>
      <c r="DR329" s="31">
        <f>IFERROR(VLOOKUP(DQ329,'Начисление очков 2023'!$AA$4:$AB$69,2,FALSE),0)</f>
        <v>0</v>
      </c>
      <c r="DS329" s="6"/>
      <c r="DT329" s="28">
        <f>IFERROR(VLOOKUP(DS329,'Начисление очков 2023'!$AA$4:$AB$69,2,FALSE),0)</f>
        <v>0</v>
      </c>
      <c r="DU329" s="32" t="s">
        <v>572</v>
      </c>
      <c r="DV329" s="31">
        <f>IFERROR(VLOOKUP(DU329,'Начисление очков 2023'!$AF$4:$AG$69,2,FALSE),0)</f>
        <v>0</v>
      </c>
      <c r="DW329" s="6"/>
      <c r="DX329" s="28">
        <f>IFERROR(VLOOKUP(DW329,'Начисление очков 2023'!$AA$4:$AB$69,2,FALSE),0)</f>
        <v>0</v>
      </c>
      <c r="DY329" s="32"/>
      <c r="DZ329" s="31">
        <f>IFERROR(VLOOKUP(DY329,'Начисление очков 2023'!$B$4:$C$69,2,FALSE),0)</f>
        <v>0</v>
      </c>
      <c r="EA329" s="6"/>
      <c r="EB329" s="28">
        <f>IFERROR(VLOOKUP(EA329,'Начисление очков 2023'!$AA$4:$AB$69,2,FALSE),0)</f>
        <v>0</v>
      </c>
      <c r="EC329" s="32"/>
      <c r="ED329" s="31">
        <f>IFERROR(VLOOKUP(EC329,'Начисление очков 2023'!$V$4:$W$69,2,FALSE),0)</f>
        <v>0</v>
      </c>
      <c r="EE329" s="6"/>
      <c r="EF329" s="28">
        <f>IFERROR(VLOOKUP(EE329,'Начисление очков 2023'!$AA$4:$AB$69,2,FALSE),0)</f>
        <v>0</v>
      </c>
      <c r="EG329" s="32"/>
      <c r="EH329" s="31">
        <f>IFERROR(VLOOKUP(EG329,'Начисление очков 2023'!$AA$4:$AB$69,2,FALSE),0)</f>
        <v>0</v>
      </c>
      <c r="EI329" s="6"/>
      <c r="EJ329" s="28">
        <f>IFERROR(VLOOKUP(EI329,'Начисление очков 2023'!$G$4:$H$69,2,FALSE),0)</f>
        <v>0</v>
      </c>
      <c r="EK329" s="32"/>
      <c r="EL329" s="31">
        <f>IFERROR(VLOOKUP(EK329,'Начисление очков 2023'!$V$4:$W$69,2,FALSE),0)</f>
        <v>0</v>
      </c>
      <c r="EM329" s="6"/>
      <c r="EN329" s="28">
        <f>IFERROR(VLOOKUP(EM329,'Начисление очков 2023'!$B$4:$C$101,2,FALSE),0)</f>
        <v>0</v>
      </c>
      <c r="EO329" s="32"/>
      <c r="EP329" s="31">
        <f>IFERROR(VLOOKUP(EO329,'Начисление очков 2023'!$AA$4:$AB$69,2,FALSE),0)</f>
        <v>0</v>
      </c>
      <c r="EQ329" s="6"/>
      <c r="ER329" s="28">
        <f>IFERROR(VLOOKUP(EQ329,'Начисление очков 2023'!$AF$4:$AG$69,2,FALSE),0)</f>
        <v>0</v>
      </c>
      <c r="ES329" s="32"/>
      <c r="ET329" s="31">
        <f>IFERROR(VLOOKUP(ES329,'Начисление очков 2023'!$B$4:$C$101,2,FALSE),0)</f>
        <v>0</v>
      </c>
      <c r="EU329" s="6"/>
      <c r="EV329" s="28">
        <f>IFERROR(VLOOKUP(EU329,'Начисление очков 2023'!$G$4:$H$69,2,FALSE),0)</f>
        <v>0</v>
      </c>
      <c r="EW329" s="32"/>
      <c r="EX329" s="31">
        <f>IFERROR(VLOOKUP(EW329,'Начисление очков 2023'!$AF$4:$AG$69,2,FALSE),0)</f>
        <v>0</v>
      </c>
      <c r="EY329" s="6"/>
      <c r="EZ329" s="28">
        <f>IFERROR(VLOOKUP(EY329,'Начисление очков 2023'!$AA$4:$AB$69,2,FALSE),0)</f>
        <v>0</v>
      </c>
      <c r="FA329" s="32"/>
      <c r="FB329" s="31">
        <f>IFERROR(VLOOKUP(FA329,'Начисление очков 2023'!$L$4:$M$69,2,FALSE),0)</f>
        <v>0</v>
      </c>
      <c r="FC329" s="6"/>
      <c r="FD329" s="28">
        <f>IFERROR(VLOOKUP(FC329,'Начисление очков 2023'!$AF$4:$AG$69,2,FALSE),0)</f>
        <v>0</v>
      </c>
      <c r="FE329" s="32"/>
      <c r="FF329" s="31">
        <f>IFERROR(VLOOKUP(FE329,'Начисление очков 2023'!$AA$4:$AB$69,2,FALSE),0)</f>
        <v>0</v>
      </c>
      <c r="FG329" s="6"/>
      <c r="FH329" s="28">
        <f>IFERROR(VLOOKUP(FG329,'Начисление очков 2023'!$G$4:$H$69,2,FALSE),0)</f>
        <v>0</v>
      </c>
      <c r="FI329" s="32"/>
      <c r="FJ329" s="31">
        <f>IFERROR(VLOOKUP(FI329,'Начисление очков 2023'!$AA$4:$AB$69,2,FALSE),0)</f>
        <v>0</v>
      </c>
      <c r="FK329" s="6"/>
      <c r="FL329" s="28">
        <f>IFERROR(VLOOKUP(FK329,'Начисление очков 2023'!$AA$4:$AB$69,2,FALSE),0)</f>
        <v>0</v>
      </c>
      <c r="FM329" s="32"/>
      <c r="FN329" s="31">
        <f>IFERROR(VLOOKUP(FM329,'Начисление очков 2023'!$AA$4:$AB$69,2,FALSE),0)</f>
        <v>0</v>
      </c>
      <c r="FO329" s="6"/>
      <c r="FP329" s="28">
        <f>IFERROR(VLOOKUP(FO329,'Начисление очков 2023'!$AF$4:$AG$69,2,FALSE),0)</f>
        <v>0</v>
      </c>
      <c r="FQ329" s="109">
        <v>319</v>
      </c>
      <c r="FR329" s="110">
        <v>-2</v>
      </c>
      <c r="FS329" s="110"/>
      <c r="FT329" s="109">
        <v>3</v>
      </c>
      <c r="FU329" s="111"/>
      <c r="FV329" s="108">
        <v>5</v>
      </c>
      <c r="FW329" s="106">
        <v>0</v>
      </c>
      <c r="FX329" s="107" t="s">
        <v>563</v>
      </c>
      <c r="FY329" s="108">
        <v>5</v>
      </c>
      <c r="FZ329" s="127"/>
      <c r="GA329" s="121">
        <f>IFERROR(VLOOKUP(FZ329,'Начисление очков 2023'!$AA$4:$AB$69,2,FALSE),0)</f>
        <v>0</v>
      </c>
    </row>
    <row r="330" spans="1:183" ht="16.149999999999999" customHeight="1" x14ac:dyDescent="0.25">
      <c r="A330" s="1"/>
      <c r="B330" s="6" t="str">
        <f>IFERROR(INDEX('Ласт турнир'!$A$1:$A$96,MATCH($D330,'Ласт турнир'!$B$1:$B$96,0)),"")</f>
        <v/>
      </c>
      <c r="C330" s="1"/>
      <c r="D330" s="39" t="s">
        <v>333</v>
      </c>
      <c r="E330" s="40">
        <f>E329+1</f>
        <v>321</v>
      </c>
      <c r="F330" s="59">
        <f>IF(FQ330=0," ",IF(FQ330-E330=0," ",FQ330-E330))</f>
        <v>-1</v>
      </c>
      <c r="G330" s="44"/>
      <c r="H330" s="54">
        <v>3</v>
      </c>
      <c r="I330" s="134"/>
      <c r="J330" s="139">
        <f>AB330+AP330+BB330+BN330+BR330+SUMPRODUCT(LARGE((T330,V330,X330,Z330,AD330,AF330,AH330,AJ330,AL330,AN330,AR330,AT330,AV330,AX330,AZ330,BD330,BF330,BH330,BJ330,BL330,BP330,BT330,BV330,BX330,BZ330,CB330,CD330,CF330,CH330,CJ330,CL330,CN330,CP330,CR330,CT330,CV330,CX330,CZ330,DB330,DD330,DF330,DH330,DJ330,DL330,DN330,DP330,DR330,DT330,DV330,DX330,DZ330,EB330,ED330,EF330,EH330,EJ330,EL330,EN330,EP330,ER330,ET330,EV330,EX330,EZ330,FB330,FD330,FF330,FH330,FJ330,FL330,FN330,FP330),{1,2,3,4,5,6,7,8}))</f>
        <v>5</v>
      </c>
      <c r="K330" s="135">
        <f>J330-FV330</f>
        <v>0</v>
      </c>
      <c r="L330" s="140" t="str">
        <f>IF(SUMIF(S330:FP330,"&lt;0")&lt;&gt;0,SUMIF(S330:FP330,"&lt;0")*(-1)," ")</f>
        <v xml:space="preserve"> </v>
      </c>
      <c r="M330" s="141">
        <f>T330+V330+X330+Z330+AB330+AD330+AF330+AH330+AJ330+AL330+AN330+AP330+AR330+AT330+AV330+AX330+AZ330+BB330+BD330+BF330+BH330+BJ330+BL330+BN330+BP330+BR330+BT330+BV330+BX330+BZ330+CB330+CD330+CF330+CH330+CJ330+CL330+CN330+CP330+CR330+CT330+CV330+CX330+CZ330+DB330+DD330+DF330+DH330+DJ330+DL330+DN330+DP330+DR330+DT330+DV330+DX330+DZ330+EB330+ED330+EF330+EH330+EJ330+EL330+EN330+EP330+ER330+ET330+EV330+EX330+EZ330+FB330+FD330+FF330+FH330+FJ330+FL330+FN330+FP330</f>
        <v>5</v>
      </c>
      <c r="N330" s="135">
        <f>M330-FY330</f>
        <v>0</v>
      </c>
      <c r="O330" s="136">
        <f>ROUNDUP(COUNTIF(S330:FP330,"&gt; 0")/2,0)</f>
        <v>1</v>
      </c>
      <c r="P330" s="142">
        <f>IF(O330=0,"-",IF(O330-R330&gt;8,J330/(8+R330),J330/O330))</f>
        <v>5</v>
      </c>
      <c r="Q330" s="145">
        <f>IF(OR(M330=0,O330=0),"-",M330/O330)</f>
        <v>5</v>
      </c>
      <c r="R330" s="150">
        <f>+IF(AA330="",0,1)+IF(AO330="",0,1)++IF(BA330="",0,1)+IF(BM330="",0,1)+IF(BQ330="",0,1)</f>
        <v>0</v>
      </c>
      <c r="S330" s="6" t="s">
        <v>572</v>
      </c>
      <c r="T330" s="28">
        <f>IFERROR(VLOOKUP(S330,'Начисление очков 2024'!$AA$4:$AB$69,2,FALSE),0)</f>
        <v>0</v>
      </c>
      <c r="U330" s="32" t="s">
        <v>572</v>
      </c>
      <c r="V330" s="31">
        <f>IFERROR(VLOOKUP(U330,'Начисление очков 2024'!$AA$4:$AB$69,2,FALSE),0)</f>
        <v>0</v>
      </c>
      <c r="W330" s="6" t="s">
        <v>572</v>
      </c>
      <c r="X330" s="28">
        <f>IFERROR(VLOOKUP(W330,'Начисление очков 2024'!$L$4:$M$69,2,FALSE),0)</f>
        <v>0</v>
      </c>
      <c r="Y330" s="32" t="s">
        <v>572</v>
      </c>
      <c r="Z330" s="31">
        <f>IFERROR(VLOOKUP(Y330,'Начисление очков 2024'!$AA$4:$AB$69,2,FALSE),0)</f>
        <v>0</v>
      </c>
      <c r="AA330" s="6" t="s">
        <v>572</v>
      </c>
      <c r="AB330" s="28">
        <f>ROUND(IFERROR(VLOOKUP(AA330,'Начисление очков 2024'!$L$4:$M$69,2,FALSE),0)/4,0)</f>
        <v>0</v>
      </c>
      <c r="AC330" s="32" t="s">
        <v>572</v>
      </c>
      <c r="AD330" s="31">
        <f>IFERROR(VLOOKUP(AC330,'Начисление очков 2024'!$AA$4:$AB$69,2,FALSE),0)</f>
        <v>0</v>
      </c>
      <c r="AE330" s="6" t="s">
        <v>572</v>
      </c>
      <c r="AF330" s="28">
        <f>IFERROR(VLOOKUP(AE330,'Начисление очков 2024'!$AA$4:$AB$69,2,FALSE),0)</f>
        <v>0</v>
      </c>
      <c r="AG330" s="32" t="s">
        <v>572</v>
      </c>
      <c r="AH330" s="31">
        <f>IFERROR(VLOOKUP(AG330,'Начисление очков 2024'!$Q$4:$R$69,2,FALSE),0)</f>
        <v>0</v>
      </c>
      <c r="AI330" s="6" t="s">
        <v>572</v>
      </c>
      <c r="AJ330" s="28">
        <f>IFERROR(VLOOKUP(AI330,'Начисление очков 2024'!$AA$4:$AB$69,2,FALSE),0)</f>
        <v>0</v>
      </c>
      <c r="AK330" s="32" t="s">
        <v>572</v>
      </c>
      <c r="AL330" s="31">
        <f>IFERROR(VLOOKUP(AK330,'Начисление очков 2024'!$AA$4:$AB$69,2,FALSE),0)</f>
        <v>0</v>
      </c>
      <c r="AM330" s="6" t="s">
        <v>572</v>
      </c>
      <c r="AN330" s="28">
        <f>IFERROR(VLOOKUP(AM330,'Начисление очков 2023'!$AF$4:$AG$69,2,FALSE),0)</f>
        <v>0</v>
      </c>
      <c r="AO330" s="32" t="s">
        <v>572</v>
      </c>
      <c r="AP330" s="31">
        <f>ROUND(IFERROR(VLOOKUP(AO330,'Начисление очков 2024'!$G$4:$H$69,2,FALSE),0)/4,0)</f>
        <v>0</v>
      </c>
      <c r="AQ330" s="6" t="s">
        <v>572</v>
      </c>
      <c r="AR330" s="28">
        <f>IFERROR(VLOOKUP(AQ330,'Начисление очков 2024'!$AA$4:$AB$69,2,FALSE),0)</f>
        <v>0</v>
      </c>
      <c r="AS330" s="32">
        <v>48</v>
      </c>
      <c r="AT330" s="31">
        <f>IFERROR(VLOOKUP(AS330,'Начисление очков 2024'!$G$4:$H$69,2,FALSE),0)</f>
        <v>5</v>
      </c>
      <c r="AU330" s="6" t="s">
        <v>572</v>
      </c>
      <c r="AV330" s="28">
        <f>IFERROR(VLOOKUP(AU330,'Начисление очков 2023'!$V$4:$W$69,2,FALSE),0)</f>
        <v>0</v>
      </c>
      <c r="AW330" s="32" t="s">
        <v>572</v>
      </c>
      <c r="AX330" s="31">
        <f>IFERROR(VLOOKUP(AW330,'Начисление очков 2024'!$Q$4:$R$69,2,FALSE),0)</f>
        <v>0</v>
      </c>
      <c r="AY330" s="6" t="s">
        <v>572</v>
      </c>
      <c r="AZ330" s="28">
        <f>IFERROR(VLOOKUP(AY330,'Начисление очков 2024'!$AA$4:$AB$69,2,FALSE),0)</f>
        <v>0</v>
      </c>
      <c r="BA330" s="32" t="s">
        <v>572</v>
      </c>
      <c r="BB330" s="31">
        <f>ROUND(IFERROR(VLOOKUP(BA330,'Начисление очков 2024'!$G$4:$H$69,2,FALSE),0)/4,0)</f>
        <v>0</v>
      </c>
      <c r="BC330" s="6" t="s">
        <v>572</v>
      </c>
      <c r="BD330" s="28">
        <f>IFERROR(VLOOKUP(BC330,'Начисление очков 2023'!$AA$4:$AB$69,2,FALSE),0)</f>
        <v>0</v>
      </c>
      <c r="BE330" s="32" t="s">
        <v>572</v>
      </c>
      <c r="BF330" s="31">
        <f>IFERROR(VLOOKUP(BE330,'Начисление очков 2024'!$G$4:$H$69,2,FALSE),0)</f>
        <v>0</v>
      </c>
      <c r="BG330" s="6" t="s">
        <v>572</v>
      </c>
      <c r="BH330" s="28">
        <f>IFERROR(VLOOKUP(BG330,'Начисление очков 2024'!$Q$4:$R$69,2,FALSE),0)</f>
        <v>0</v>
      </c>
      <c r="BI330" s="32" t="s">
        <v>572</v>
      </c>
      <c r="BJ330" s="31">
        <f>IFERROR(VLOOKUP(BI330,'Начисление очков 2024'!$AA$4:$AB$69,2,FALSE),0)</f>
        <v>0</v>
      </c>
      <c r="BK330" s="6" t="s">
        <v>572</v>
      </c>
      <c r="BL330" s="28">
        <f>IFERROR(VLOOKUP(BK330,'Начисление очков 2023'!$V$4:$W$69,2,FALSE),0)</f>
        <v>0</v>
      </c>
      <c r="BM330" s="32" t="s">
        <v>572</v>
      </c>
      <c r="BN330" s="31">
        <f>ROUND(IFERROR(VLOOKUP(BM330,'Начисление очков 2023'!$L$4:$M$69,2,FALSE),0)/4,0)</f>
        <v>0</v>
      </c>
      <c r="BO330" s="6" t="s">
        <v>572</v>
      </c>
      <c r="BP330" s="28">
        <f>IFERROR(VLOOKUP(BO330,'Начисление очков 2023'!$AA$4:$AB$69,2,FALSE),0)</f>
        <v>0</v>
      </c>
      <c r="BQ330" s="32" t="s">
        <v>572</v>
      </c>
      <c r="BR330" s="31">
        <f>ROUND(IFERROR(VLOOKUP(BQ330,'Начисление очков 2023'!$L$4:$M$69,2,FALSE),0)/4,0)</f>
        <v>0</v>
      </c>
      <c r="BS330" s="6" t="s">
        <v>572</v>
      </c>
      <c r="BT330" s="28">
        <f>IFERROR(VLOOKUP(BS330,'Начисление очков 2023'!$AA$4:$AB$69,2,FALSE),0)</f>
        <v>0</v>
      </c>
      <c r="BU330" s="32" t="s">
        <v>572</v>
      </c>
      <c r="BV330" s="31">
        <f>IFERROR(VLOOKUP(BU330,'Начисление очков 2023'!$L$4:$M$69,2,FALSE),0)</f>
        <v>0</v>
      </c>
      <c r="BW330" s="6" t="s">
        <v>572</v>
      </c>
      <c r="BX330" s="28">
        <f>IFERROR(VLOOKUP(BW330,'Начисление очков 2023'!$AA$4:$AB$69,2,FALSE),0)</f>
        <v>0</v>
      </c>
      <c r="BY330" s="32" t="s">
        <v>572</v>
      </c>
      <c r="BZ330" s="31">
        <f>IFERROR(VLOOKUP(BY330,'Начисление очков 2023'!$AF$4:$AG$69,2,FALSE),0)</f>
        <v>0</v>
      </c>
      <c r="CA330" s="6" t="s">
        <v>572</v>
      </c>
      <c r="CB330" s="28">
        <f>IFERROR(VLOOKUP(CA330,'Начисление очков 2023'!$V$4:$W$69,2,FALSE),0)</f>
        <v>0</v>
      </c>
      <c r="CC330" s="32" t="s">
        <v>572</v>
      </c>
      <c r="CD330" s="31">
        <f>IFERROR(VLOOKUP(CC330,'Начисление очков 2023'!$AA$4:$AB$69,2,FALSE),0)</f>
        <v>0</v>
      </c>
      <c r="CE330" s="47"/>
      <c r="CF330" s="46"/>
      <c r="CG330" s="32" t="s">
        <v>572</v>
      </c>
      <c r="CH330" s="31">
        <f>IFERROR(VLOOKUP(CG330,'Начисление очков 2023'!$AA$4:$AB$69,2,FALSE),0)</f>
        <v>0</v>
      </c>
      <c r="CI330" s="6" t="s">
        <v>572</v>
      </c>
      <c r="CJ330" s="28">
        <f>IFERROR(VLOOKUP(CI330,'Начисление очков 2023_1'!$B$4:$C$117,2,FALSE),0)</f>
        <v>0</v>
      </c>
      <c r="CK330" s="32" t="s">
        <v>572</v>
      </c>
      <c r="CL330" s="31">
        <f>IFERROR(VLOOKUP(CK330,'Начисление очков 2023'!$V$4:$W$69,2,FALSE),0)</f>
        <v>0</v>
      </c>
      <c r="CM330" s="6" t="s">
        <v>572</v>
      </c>
      <c r="CN330" s="28">
        <f>IFERROR(VLOOKUP(CM330,'Начисление очков 2023'!$AF$4:$AG$69,2,FALSE),0)</f>
        <v>0</v>
      </c>
      <c r="CO330" s="32" t="s">
        <v>572</v>
      </c>
      <c r="CP330" s="31">
        <f>IFERROR(VLOOKUP(CO330,'Начисление очков 2023'!$G$4:$H$69,2,FALSE),0)</f>
        <v>0</v>
      </c>
      <c r="CQ330" s="6" t="s">
        <v>572</v>
      </c>
      <c r="CR330" s="28">
        <f>IFERROR(VLOOKUP(CQ330,'Начисление очков 2023'!$AA$4:$AB$69,2,FALSE),0)</f>
        <v>0</v>
      </c>
      <c r="CS330" s="32" t="s">
        <v>572</v>
      </c>
      <c r="CT330" s="31">
        <f>IFERROR(VLOOKUP(CS330,'Начисление очков 2023'!$Q$4:$R$69,2,FALSE),0)</f>
        <v>0</v>
      </c>
      <c r="CU330" s="6" t="s">
        <v>572</v>
      </c>
      <c r="CV330" s="28">
        <f>IFERROR(VLOOKUP(CU330,'Начисление очков 2023'!$AF$4:$AG$69,2,FALSE),0)</f>
        <v>0</v>
      </c>
      <c r="CW330" s="32" t="s">
        <v>572</v>
      </c>
      <c r="CX330" s="31">
        <f>IFERROR(VLOOKUP(CW330,'Начисление очков 2023'!$AA$4:$AB$69,2,FALSE),0)</f>
        <v>0</v>
      </c>
      <c r="CY330" s="6" t="s">
        <v>572</v>
      </c>
      <c r="CZ330" s="28">
        <f>IFERROR(VLOOKUP(CY330,'Начисление очков 2023'!$AA$4:$AB$69,2,FALSE),0)</f>
        <v>0</v>
      </c>
      <c r="DA330" s="32" t="s">
        <v>572</v>
      </c>
      <c r="DB330" s="31">
        <f>IFERROR(VLOOKUP(DA330,'Начисление очков 2023'!$L$4:$M$69,2,FALSE),0)</f>
        <v>0</v>
      </c>
      <c r="DC330" s="6" t="s">
        <v>572</v>
      </c>
      <c r="DD330" s="28">
        <f>IFERROR(VLOOKUP(DC330,'Начисление очков 2023'!$L$4:$M$69,2,FALSE),0)</f>
        <v>0</v>
      </c>
      <c r="DE330" s="32" t="s">
        <v>572</v>
      </c>
      <c r="DF330" s="31">
        <f>IFERROR(VLOOKUP(DE330,'Начисление очков 2023'!$G$4:$H$69,2,FALSE),0)</f>
        <v>0</v>
      </c>
      <c r="DG330" s="6" t="s">
        <v>572</v>
      </c>
      <c r="DH330" s="28">
        <f>IFERROR(VLOOKUP(DG330,'Начисление очков 2023'!$AA$4:$AB$69,2,FALSE),0)</f>
        <v>0</v>
      </c>
      <c r="DI330" s="32" t="s">
        <v>572</v>
      </c>
      <c r="DJ330" s="31">
        <f>IFERROR(VLOOKUP(DI330,'Начисление очков 2023'!$AF$4:$AG$69,2,FALSE),0)</f>
        <v>0</v>
      </c>
      <c r="DK330" s="6" t="s">
        <v>572</v>
      </c>
      <c r="DL330" s="28">
        <f>IFERROR(VLOOKUP(DK330,'Начисление очков 2023'!$V$4:$W$69,2,FALSE),0)</f>
        <v>0</v>
      </c>
      <c r="DM330" s="32" t="s">
        <v>572</v>
      </c>
      <c r="DN330" s="31">
        <f>IFERROR(VLOOKUP(DM330,'Начисление очков 2023'!$Q$4:$R$69,2,FALSE),0)</f>
        <v>0</v>
      </c>
      <c r="DO330" s="6" t="s">
        <v>572</v>
      </c>
      <c r="DP330" s="28">
        <f>IFERROR(VLOOKUP(DO330,'Начисление очков 2023'!$AA$4:$AB$69,2,FALSE),0)</f>
        <v>0</v>
      </c>
      <c r="DQ330" s="32" t="s">
        <v>572</v>
      </c>
      <c r="DR330" s="31">
        <f>IFERROR(VLOOKUP(DQ330,'Начисление очков 2023'!$AA$4:$AB$69,2,FALSE),0)</f>
        <v>0</v>
      </c>
      <c r="DS330" s="6" t="s">
        <v>572</v>
      </c>
      <c r="DT330" s="28">
        <f>IFERROR(VLOOKUP(DS330,'Начисление очков 2023'!$AA$4:$AB$69,2,FALSE),0)</f>
        <v>0</v>
      </c>
      <c r="DU330" s="32" t="s">
        <v>572</v>
      </c>
      <c r="DV330" s="31">
        <f>IFERROR(VLOOKUP(DU330,'Начисление очков 2023'!$AF$4:$AG$69,2,FALSE),0)</f>
        <v>0</v>
      </c>
      <c r="DW330" s="6" t="s">
        <v>572</v>
      </c>
      <c r="DX330" s="28">
        <f>IFERROR(VLOOKUP(DW330,'Начисление очков 2023'!$AA$4:$AB$69,2,FALSE),0)</f>
        <v>0</v>
      </c>
      <c r="DY330" s="32" t="s">
        <v>572</v>
      </c>
      <c r="DZ330" s="31">
        <f>IFERROR(VLOOKUP(DY330,'Начисление очков 2023'!$B$4:$C$69,2,FALSE),0)</f>
        <v>0</v>
      </c>
      <c r="EA330" s="6" t="s">
        <v>572</v>
      </c>
      <c r="EB330" s="28">
        <f>IFERROR(VLOOKUP(EA330,'Начисление очков 2023'!$AA$4:$AB$69,2,FALSE),0)</f>
        <v>0</v>
      </c>
      <c r="EC330" s="32" t="s">
        <v>572</v>
      </c>
      <c r="ED330" s="31">
        <f>IFERROR(VLOOKUP(EC330,'Начисление очков 2023'!$V$4:$W$69,2,FALSE),0)</f>
        <v>0</v>
      </c>
      <c r="EE330" s="6" t="s">
        <v>572</v>
      </c>
      <c r="EF330" s="28">
        <f>IFERROR(VLOOKUP(EE330,'Начисление очков 2023'!$AA$4:$AB$69,2,FALSE),0)</f>
        <v>0</v>
      </c>
      <c r="EG330" s="32" t="s">
        <v>572</v>
      </c>
      <c r="EH330" s="31">
        <f>IFERROR(VLOOKUP(EG330,'Начисление очков 2023'!$AA$4:$AB$69,2,FALSE),0)</f>
        <v>0</v>
      </c>
      <c r="EI330" s="6" t="s">
        <v>572</v>
      </c>
      <c r="EJ330" s="28">
        <f>IFERROR(VLOOKUP(EI330,'Начисление очков 2023'!$G$4:$H$69,2,FALSE),0)</f>
        <v>0</v>
      </c>
      <c r="EK330" s="32" t="s">
        <v>572</v>
      </c>
      <c r="EL330" s="31">
        <f>IFERROR(VLOOKUP(EK330,'Начисление очков 2023'!$V$4:$W$69,2,FALSE),0)</f>
        <v>0</v>
      </c>
      <c r="EM330" s="6" t="s">
        <v>572</v>
      </c>
      <c r="EN330" s="28">
        <f>IFERROR(VLOOKUP(EM330,'Начисление очков 2023'!$B$4:$C$101,2,FALSE),0)</f>
        <v>0</v>
      </c>
      <c r="EO330" s="32" t="s">
        <v>572</v>
      </c>
      <c r="EP330" s="31">
        <f>IFERROR(VLOOKUP(EO330,'Начисление очков 2023'!$AA$4:$AB$69,2,FALSE),0)</f>
        <v>0</v>
      </c>
      <c r="EQ330" s="6" t="s">
        <v>572</v>
      </c>
      <c r="ER330" s="28">
        <f>IFERROR(VLOOKUP(EQ330,'Начисление очков 2023'!$AF$4:$AG$69,2,FALSE),0)</f>
        <v>0</v>
      </c>
      <c r="ES330" s="32" t="s">
        <v>572</v>
      </c>
      <c r="ET330" s="31">
        <f>IFERROR(VLOOKUP(ES330,'Начисление очков 2023'!$B$4:$C$101,2,FALSE),0)</f>
        <v>0</v>
      </c>
      <c r="EU330" s="6" t="s">
        <v>572</v>
      </c>
      <c r="EV330" s="28">
        <f>IFERROR(VLOOKUP(EU330,'Начисление очков 2023'!$G$4:$H$69,2,FALSE),0)</f>
        <v>0</v>
      </c>
      <c r="EW330" s="32" t="s">
        <v>572</v>
      </c>
      <c r="EX330" s="31">
        <f>IFERROR(VLOOKUP(EW330,'Начисление очков 2023'!$AA$4:$AB$69,2,FALSE),0)</f>
        <v>0</v>
      </c>
      <c r="EY330" s="6" t="s">
        <v>572</v>
      </c>
      <c r="EZ330" s="28">
        <f>IFERROR(VLOOKUP(EY330,'Начисление очков 2023'!$AA$4:$AB$69,2,FALSE),0)</f>
        <v>0</v>
      </c>
      <c r="FA330" s="32" t="s">
        <v>572</v>
      </c>
      <c r="FB330" s="31">
        <f>IFERROR(VLOOKUP(FA330,'Начисление очков 2023'!$L$4:$M$69,2,FALSE),0)</f>
        <v>0</v>
      </c>
      <c r="FC330" s="6" t="s">
        <v>572</v>
      </c>
      <c r="FD330" s="28">
        <f>IFERROR(VLOOKUP(FC330,'Начисление очков 2023'!$AF$4:$AG$69,2,FALSE),0)</f>
        <v>0</v>
      </c>
      <c r="FE330" s="32" t="s">
        <v>572</v>
      </c>
      <c r="FF330" s="31">
        <f>IFERROR(VLOOKUP(FE330,'Начисление очков 2023'!$AA$4:$AB$69,2,FALSE),0)</f>
        <v>0</v>
      </c>
      <c r="FG330" s="6" t="s">
        <v>572</v>
      </c>
      <c r="FH330" s="28">
        <f>IFERROR(VLOOKUP(FG330,'Начисление очков 2023'!$G$4:$H$69,2,FALSE),0)</f>
        <v>0</v>
      </c>
      <c r="FI330" s="32" t="s">
        <v>572</v>
      </c>
      <c r="FJ330" s="31">
        <f>IFERROR(VLOOKUP(FI330,'Начисление очков 2023'!$AA$4:$AB$69,2,FALSE),0)</f>
        <v>0</v>
      </c>
      <c r="FK330" s="6" t="s">
        <v>572</v>
      </c>
      <c r="FL330" s="28">
        <f>IFERROR(VLOOKUP(FK330,'Начисление очков 2023'!$AA$4:$AB$69,2,FALSE),0)</f>
        <v>0</v>
      </c>
      <c r="FM330" s="32" t="s">
        <v>572</v>
      </c>
      <c r="FN330" s="31">
        <f>IFERROR(VLOOKUP(FM330,'Начисление очков 2023'!$AA$4:$AB$69,2,FALSE),0)</f>
        <v>0</v>
      </c>
      <c r="FO330" s="6" t="s">
        <v>572</v>
      </c>
      <c r="FP330" s="28">
        <f>IFERROR(VLOOKUP(FO330,'Начисление очков 2023'!$AF$4:$AG$69,2,FALSE),0)</f>
        <v>0</v>
      </c>
      <c r="FQ330" s="109">
        <v>320</v>
      </c>
      <c r="FR330" s="110">
        <v>-2</v>
      </c>
      <c r="FS330" s="110"/>
      <c r="FT330" s="109">
        <v>3</v>
      </c>
      <c r="FU330" s="111"/>
      <c r="FV330" s="108">
        <v>5</v>
      </c>
      <c r="FW330" s="106">
        <v>0</v>
      </c>
      <c r="FX330" s="107" t="s">
        <v>563</v>
      </c>
      <c r="FY330" s="108">
        <v>5</v>
      </c>
      <c r="FZ330" s="127" t="s">
        <v>572</v>
      </c>
      <c r="GA330" s="121">
        <f>IFERROR(VLOOKUP(FZ330,'Начисление очков 2023'!$AA$4:$AB$69,2,FALSE),0)</f>
        <v>0</v>
      </c>
    </row>
    <row r="331" spans="1:183" ht="16.149999999999999" customHeight="1" x14ac:dyDescent="0.25">
      <c r="A331" s="1"/>
      <c r="B331" s="6" t="str">
        <f>IFERROR(INDEX('Ласт турнир'!$A$1:$A$96,MATCH($D331,'Ласт турнир'!$B$1:$B$96,0)),"")</f>
        <v/>
      </c>
      <c r="C331" s="1"/>
      <c r="D331" s="39" t="s">
        <v>470</v>
      </c>
      <c r="E331" s="40">
        <f>E330+1</f>
        <v>322</v>
      </c>
      <c r="F331" s="59">
        <f>IF(FQ331=0," ",IF(FQ331-E331=0," ",FQ331-E331))</f>
        <v>-1</v>
      </c>
      <c r="G331" s="44"/>
      <c r="H331" s="54">
        <v>3</v>
      </c>
      <c r="I331" s="134"/>
      <c r="J331" s="139">
        <f>AB331+AP331+BB331+BN331+BR331+SUMPRODUCT(LARGE((T331,V331,X331,Z331,AD331,AF331,AH331,AJ331,AL331,AN331,AR331,AT331,AV331,AX331,AZ331,BD331,BF331,BH331,BJ331,BL331,BP331,BT331,BV331,BX331,BZ331,CB331,CD331,CF331,CH331,CJ331,CL331,CN331,CP331,CR331,CT331,CV331,CX331,CZ331,DB331,DD331,DF331,DH331,DJ331,DL331,DN331,DP331,DR331,DT331,DV331,DX331,DZ331,EB331,ED331,EF331,EH331,EJ331,EL331,EN331,EP331,ER331,ET331,EV331,EX331,EZ331,FB331,FD331,FF331,FH331,FJ331,FL331,FN331,FP331),{1,2,3,4,5,6,7,8}))</f>
        <v>5</v>
      </c>
      <c r="K331" s="135">
        <f>J331-FV331</f>
        <v>0</v>
      </c>
      <c r="L331" s="140" t="str">
        <f>IF(SUMIF(S331:FP331,"&lt;0")&lt;&gt;0,SUMIF(S331:FP331,"&lt;0")*(-1)," ")</f>
        <v xml:space="preserve"> </v>
      </c>
      <c r="M331" s="141">
        <f>T331+V331+X331+Z331+AB331+AD331+AF331+AH331+AJ331+AL331+AN331+AP331+AR331+AT331+AV331+AX331+AZ331+BB331+BD331+BF331+BH331+BJ331+BL331+BN331+BP331+BR331+BT331+BV331+BX331+BZ331+CB331+CD331+CF331+CH331+CJ331+CL331+CN331+CP331+CR331+CT331+CV331+CX331+CZ331+DB331+DD331+DF331+DH331+DJ331+DL331+DN331+DP331+DR331+DT331+DV331+DX331+DZ331+EB331+ED331+EF331+EH331+EJ331+EL331+EN331+EP331+ER331+ET331+EV331+EX331+EZ331+FB331+FD331+FF331+FH331+FJ331+FL331+FN331+FP331</f>
        <v>5</v>
      </c>
      <c r="N331" s="135">
        <f>M331-FY331</f>
        <v>0</v>
      </c>
      <c r="O331" s="136">
        <f>ROUNDUP(COUNTIF(S331:FP331,"&gt; 0")/2,0)</f>
        <v>2</v>
      </c>
      <c r="P331" s="142">
        <f>IF(O331=0,"-",IF(O331-R331&gt;8,J331/(8+R331),J331/O331))</f>
        <v>2.5</v>
      </c>
      <c r="Q331" s="145">
        <f>IF(OR(M331=0,O331=0),"-",M331/O331)</f>
        <v>2.5</v>
      </c>
      <c r="R331" s="150">
        <f>+IF(AA331="",0,1)+IF(AO331="",0,1)++IF(BA331="",0,1)+IF(BM331="",0,1)+IF(BQ331="",0,1)</f>
        <v>0</v>
      </c>
      <c r="S331" s="6" t="s">
        <v>572</v>
      </c>
      <c r="T331" s="28">
        <f>IFERROR(VLOOKUP(S331,'Начисление очков 2024'!$AA$4:$AB$69,2,FALSE),0)</f>
        <v>0</v>
      </c>
      <c r="U331" s="32" t="s">
        <v>572</v>
      </c>
      <c r="V331" s="31">
        <f>IFERROR(VLOOKUP(U331,'Начисление очков 2024'!$AA$4:$AB$69,2,FALSE),0)</f>
        <v>0</v>
      </c>
      <c r="W331" s="6" t="s">
        <v>572</v>
      </c>
      <c r="X331" s="28">
        <f>IFERROR(VLOOKUP(W331,'Начисление очков 2024'!$L$4:$M$69,2,FALSE),0)</f>
        <v>0</v>
      </c>
      <c r="Y331" s="32" t="s">
        <v>572</v>
      </c>
      <c r="Z331" s="31">
        <f>IFERROR(VLOOKUP(Y331,'Начисление очков 2024'!$AA$4:$AB$69,2,FALSE),0)</f>
        <v>0</v>
      </c>
      <c r="AA331" s="6" t="s">
        <v>572</v>
      </c>
      <c r="AB331" s="28">
        <f>ROUND(IFERROR(VLOOKUP(AA331,'Начисление очков 2024'!$L$4:$M$69,2,FALSE),0)/4,0)</f>
        <v>0</v>
      </c>
      <c r="AC331" s="32" t="s">
        <v>572</v>
      </c>
      <c r="AD331" s="31">
        <f>IFERROR(VLOOKUP(AC331,'Начисление очков 2024'!$AA$4:$AB$69,2,FALSE),0)</f>
        <v>0</v>
      </c>
      <c r="AE331" s="6" t="s">
        <v>572</v>
      </c>
      <c r="AF331" s="28">
        <f>IFERROR(VLOOKUP(AE331,'Начисление очков 2024'!$AA$4:$AB$69,2,FALSE),0)</f>
        <v>0</v>
      </c>
      <c r="AG331" s="32" t="s">
        <v>572</v>
      </c>
      <c r="AH331" s="31">
        <f>IFERROR(VLOOKUP(AG331,'Начисление очков 2024'!$Q$4:$R$69,2,FALSE),0)</f>
        <v>0</v>
      </c>
      <c r="AI331" s="6" t="s">
        <v>572</v>
      </c>
      <c r="AJ331" s="28">
        <f>IFERROR(VLOOKUP(AI331,'Начисление очков 2024'!$AA$4:$AB$69,2,FALSE),0)</f>
        <v>0</v>
      </c>
      <c r="AK331" s="32" t="s">
        <v>572</v>
      </c>
      <c r="AL331" s="31">
        <f>IFERROR(VLOOKUP(AK331,'Начисление очков 2024'!$AA$4:$AB$69,2,FALSE),0)</f>
        <v>0</v>
      </c>
      <c r="AM331" s="6" t="s">
        <v>572</v>
      </c>
      <c r="AN331" s="28">
        <f>IFERROR(VLOOKUP(AM331,'Начисление очков 2023'!$AF$4:$AG$69,2,FALSE),0)</f>
        <v>0</v>
      </c>
      <c r="AO331" s="32" t="s">
        <v>572</v>
      </c>
      <c r="AP331" s="31">
        <f>ROUND(IFERROR(VLOOKUP(AO331,'Начисление очков 2024'!$G$4:$H$69,2,FALSE),0)/4,0)</f>
        <v>0</v>
      </c>
      <c r="AQ331" s="6" t="s">
        <v>572</v>
      </c>
      <c r="AR331" s="28">
        <f>IFERROR(VLOOKUP(AQ331,'Начисление очков 2024'!$AA$4:$AB$69,2,FALSE),0)</f>
        <v>0</v>
      </c>
      <c r="AS331" s="32" t="s">
        <v>572</v>
      </c>
      <c r="AT331" s="31">
        <f>IFERROR(VLOOKUP(AS331,'Начисление очков 2024'!$G$4:$H$69,2,FALSE),0)</f>
        <v>0</v>
      </c>
      <c r="AU331" s="6" t="s">
        <v>572</v>
      </c>
      <c r="AV331" s="28">
        <f>IFERROR(VLOOKUP(AU331,'Начисление очков 2023'!$V$4:$W$69,2,FALSE),0)</f>
        <v>0</v>
      </c>
      <c r="AW331" s="32" t="s">
        <v>572</v>
      </c>
      <c r="AX331" s="31">
        <f>IFERROR(VLOOKUP(AW331,'Начисление очков 2024'!$Q$4:$R$69,2,FALSE),0)</f>
        <v>0</v>
      </c>
      <c r="AY331" s="6" t="s">
        <v>572</v>
      </c>
      <c r="AZ331" s="28">
        <f>IFERROR(VLOOKUP(AY331,'Начисление очков 2024'!$AA$4:$AB$69,2,FALSE),0)</f>
        <v>0</v>
      </c>
      <c r="BA331" s="32" t="s">
        <v>572</v>
      </c>
      <c r="BB331" s="31">
        <f>ROUND(IFERROR(VLOOKUP(BA331,'Начисление очков 2024'!$G$4:$H$69,2,FALSE),0)/4,0)</f>
        <v>0</v>
      </c>
      <c r="BC331" s="6" t="s">
        <v>572</v>
      </c>
      <c r="BD331" s="28">
        <f>IFERROR(VLOOKUP(BC331,'Начисление очков 2023'!$AA$4:$AB$69,2,FALSE),0)</f>
        <v>0</v>
      </c>
      <c r="BE331" s="32" t="s">
        <v>572</v>
      </c>
      <c r="BF331" s="31">
        <f>IFERROR(VLOOKUP(BE331,'Начисление очков 2024'!$G$4:$H$69,2,FALSE),0)</f>
        <v>0</v>
      </c>
      <c r="BG331" s="6" t="s">
        <v>572</v>
      </c>
      <c r="BH331" s="28">
        <f>IFERROR(VLOOKUP(BG331,'Начисление очков 2024'!$Q$4:$R$69,2,FALSE),0)</f>
        <v>0</v>
      </c>
      <c r="BI331" s="32" t="s">
        <v>572</v>
      </c>
      <c r="BJ331" s="31">
        <f>IFERROR(VLOOKUP(BI331,'Начисление очков 2024'!$AA$4:$AB$69,2,FALSE),0)</f>
        <v>0</v>
      </c>
      <c r="BK331" s="6" t="s">
        <v>572</v>
      </c>
      <c r="BL331" s="28">
        <f>IFERROR(VLOOKUP(BK331,'Начисление очков 2023'!$V$4:$W$69,2,FALSE),0)</f>
        <v>0</v>
      </c>
      <c r="BM331" s="32" t="s">
        <v>572</v>
      </c>
      <c r="BN331" s="31">
        <f>ROUND(IFERROR(VLOOKUP(BM331,'Начисление очков 2023'!$L$4:$M$69,2,FALSE),0)/4,0)</f>
        <v>0</v>
      </c>
      <c r="BO331" s="6" t="s">
        <v>572</v>
      </c>
      <c r="BP331" s="28">
        <f>IFERROR(VLOOKUP(BO331,'Начисление очков 2023'!$AA$4:$AB$69,2,FALSE),0)</f>
        <v>0</v>
      </c>
      <c r="BQ331" s="32" t="s">
        <v>572</v>
      </c>
      <c r="BR331" s="31">
        <f>ROUND(IFERROR(VLOOKUP(BQ331,'Начисление очков 2023'!$L$4:$M$69,2,FALSE),0)/4,0)</f>
        <v>0</v>
      </c>
      <c r="BS331" s="6" t="s">
        <v>572</v>
      </c>
      <c r="BT331" s="28">
        <f>IFERROR(VLOOKUP(BS331,'Начисление очков 2023'!$AA$4:$AB$69,2,FALSE),0)</f>
        <v>0</v>
      </c>
      <c r="BU331" s="32" t="s">
        <v>572</v>
      </c>
      <c r="BV331" s="31">
        <f>IFERROR(VLOOKUP(BU331,'Начисление очков 2023'!$L$4:$M$69,2,FALSE),0)</f>
        <v>0</v>
      </c>
      <c r="BW331" s="6" t="s">
        <v>572</v>
      </c>
      <c r="BX331" s="28">
        <f>IFERROR(VLOOKUP(BW331,'Начисление очков 2023'!$AA$4:$AB$69,2,FALSE),0)</f>
        <v>0</v>
      </c>
      <c r="BY331" s="32" t="s">
        <v>572</v>
      </c>
      <c r="BZ331" s="31">
        <f>IFERROR(VLOOKUP(BY331,'Начисление очков 2023'!$AF$4:$AG$69,2,FALSE),0)</f>
        <v>0</v>
      </c>
      <c r="CA331" s="6" t="s">
        <v>572</v>
      </c>
      <c r="CB331" s="28">
        <f>IFERROR(VLOOKUP(CA331,'Начисление очков 2023'!$V$4:$W$69,2,FALSE),0)</f>
        <v>0</v>
      </c>
      <c r="CC331" s="32" t="s">
        <v>572</v>
      </c>
      <c r="CD331" s="31">
        <f>IFERROR(VLOOKUP(CC331,'Начисление очков 2023'!$AA$4:$AB$69,2,FALSE),0)</f>
        <v>0</v>
      </c>
      <c r="CE331" s="47"/>
      <c r="CF331" s="46"/>
      <c r="CG331" s="32" t="s">
        <v>572</v>
      </c>
      <c r="CH331" s="31">
        <f>IFERROR(VLOOKUP(CG331,'Начисление очков 2023'!$AA$4:$AB$69,2,FALSE),0)</f>
        <v>0</v>
      </c>
      <c r="CI331" s="6" t="s">
        <v>572</v>
      </c>
      <c r="CJ331" s="28">
        <f>IFERROR(VLOOKUP(CI331,'Начисление очков 2023_1'!$B$4:$C$117,2,FALSE),0)</f>
        <v>0</v>
      </c>
      <c r="CK331" s="32" t="s">
        <v>572</v>
      </c>
      <c r="CL331" s="31">
        <f>IFERROR(VLOOKUP(CK331,'Начисление очков 2023'!$V$4:$W$69,2,FALSE),0)</f>
        <v>0</v>
      </c>
      <c r="CM331" s="6" t="s">
        <v>572</v>
      </c>
      <c r="CN331" s="28">
        <f>IFERROR(VLOOKUP(CM331,'Начисление очков 2023'!$AF$4:$AG$69,2,FALSE),0)</f>
        <v>0</v>
      </c>
      <c r="CO331" s="32" t="s">
        <v>572</v>
      </c>
      <c r="CP331" s="31">
        <f>IFERROR(VLOOKUP(CO331,'Начисление очков 2023'!$G$4:$H$69,2,FALSE),0)</f>
        <v>0</v>
      </c>
      <c r="CQ331" s="6" t="s">
        <v>572</v>
      </c>
      <c r="CR331" s="28">
        <f>IFERROR(VLOOKUP(CQ331,'Начисление очков 2023'!$AA$4:$AB$69,2,FALSE),0)</f>
        <v>0</v>
      </c>
      <c r="CS331" s="32" t="s">
        <v>572</v>
      </c>
      <c r="CT331" s="31">
        <f>IFERROR(VLOOKUP(CS331,'Начисление очков 2023'!$Q$4:$R$69,2,FALSE),0)</f>
        <v>0</v>
      </c>
      <c r="CU331" s="6" t="s">
        <v>572</v>
      </c>
      <c r="CV331" s="28">
        <f>IFERROR(VLOOKUP(CU331,'Начисление очков 2023'!$AF$4:$AG$69,2,FALSE),0)</f>
        <v>0</v>
      </c>
      <c r="CW331" s="32" t="s">
        <v>572</v>
      </c>
      <c r="CX331" s="31">
        <f>IFERROR(VLOOKUP(CW331,'Начисление очков 2023'!$AA$4:$AB$69,2,FALSE),0)</f>
        <v>0</v>
      </c>
      <c r="CY331" s="6" t="s">
        <v>572</v>
      </c>
      <c r="CZ331" s="28">
        <f>IFERROR(VLOOKUP(CY331,'Начисление очков 2023'!$AA$4:$AB$69,2,FALSE),0)</f>
        <v>0</v>
      </c>
      <c r="DA331" s="32" t="s">
        <v>572</v>
      </c>
      <c r="DB331" s="31">
        <f>IFERROR(VLOOKUP(DA331,'Начисление очков 2023'!$L$4:$M$69,2,FALSE),0)</f>
        <v>0</v>
      </c>
      <c r="DC331" s="6" t="s">
        <v>572</v>
      </c>
      <c r="DD331" s="28">
        <f>IFERROR(VLOOKUP(DC331,'Начисление очков 2023'!$L$4:$M$69,2,FALSE),0)</f>
        <v>0</v>
      </c>
      <c r="DE331" s="32" t="s">
        <v>572</v>
      </c>
      <c r="DF331" s="31">
        <f>IFERROR(VLOOKUP(DE331,'Начисление очков 2023'!$G$4:$H$69,2,FALSE),0)</f>
        <v>0</v>
      </c>
      <c r="DG331" s="6" t="s">
        <v>572</v>
      </c>
      <c r="DH331" s="28">
        <f>IFERROR(VLOOKUP(DG331,'Начисление очков 2023'!$AA$4:$AB$69,2,FALSE),0)</f>
        <v>0</v>
      </c>
      <c r="DI331" s="32" t="s">
        <v>572</v>
      </c>
      <c r="DJ331" s="31">
        <f>IFERROR(VLOOKUP(DI331,'Начисление очков 2023'!$AF$4:$AG$69,2,FALSE),0)</f>
        <v>0</v>
      </c>
      <c r="DK331" s="6" t="s">
        <v>572</v>
      </c>
      <c r="DL331" s="28">
        <f>IFERROR(VLOOKUP(DK331,'Начисление очков 2023'!$V$4:$W$69,2,FALSE),0)</f>
        <v>0</v>
      </c>
      <c r="DM331" s="32" t="s">
        <v>572</v>
      </c>
      <c r="DN331" s="31">
        <f>IFERROR(VLOOKUP(DM331,'Начисление очков 2023'!$Q$4:$R$69,2,FALSE),0)</f>
        <v>0</v>
      </c>
      <c r="DO331" s="6" t="s">
        <v>572</v>
      </c>
      <c r="DP331" s="28">
        <f>IFERROR(VLOOKUP(DO331,'Начисление очков 2023'!$AA$4:$AB$69,2,FALSE),0)</f>
        <v>0</v>
      </c>
      <c r="DQ331" s="32" t="s">
        <v>572</v>
      </c>
      <c r="DR331" s="31">
        <f>IFERROR(VLOOKUP(DQ331,'Начисление очков 2023'!$AA$4:$AB$69,2,FALSE),0)</f>
        <v>0</v>
      </c>
      <c r="DS331" s="6" t="s">
        <v>572</v>
      </c>
      <c r="DT331" s="28">
        <f>IFERROR(VLOOKUP(DS331,'Начисление очков 2023'!$AA$4:$AB$69,2,FALSE),0)</f>
        <v>0</v>
      </c>
      <c r="DU331" s="32" t="s">
        <v>572</v>
      </c>
      <c r="DV331" s="31">
        <f>IFERROR(VLOOKUP(DU331,'Начисление очков 2023'!$AF$4:$AG$69,2,FALSE),0)</f>
        <v>0</v>
      </c>
      <c r="DW331" s="6" t="s">
        <v>572</v>
      </c>
      <c r="DX331" s="28">
        <f>IFERROR(VLOOKUP(DW331,'Начисление очков 2023'!$AA$4:$AB$69,2,FALSE),0)</f>
        <v>0</v>
      </c>
      <c r="DY331" s="32" t="s">
        <v>572</v>
      </c>
      <c r="DZ331" s="31">
        <f>IFERROR(VLOOKUP(DY331,'Начисление очков 2023'!$B$4:$C$69,2,FALSE),0)</f>
        <v>0</v>
      </c>
      <c r="EA331" s="6" t="s">
        <v>572</v>
      </c>
      <c r="EB331" s="28">
        <f>IFERROR(VLOOKUP(EA331,'Начисление очков 2023'!$AA$4:$AB$69,2,FALSE),0)</f>
        <v>0</v>
      </c>
      <c r="EC331" s="32" t="s">
        <v>572</v>
      </c>
      <c r="ED331" s="31">
        <f>IFERROR(VLOOKUP(EC331,'Начисление очков 2023'!$V$4:$W$69,2,FALSE),0)</f>
        <v>0</v>
      </c>
      <c r="EE331" s="6" t="s">
        <v>572</v>
      </c>
      <c r="EF331" s="28">
        <f>IFERROR(VLOOKUP(EE331,'Начисление очков 2023'!$AA$4:$AB$69,2,FALSE),0)</f>
        <v>0</v>
      </c>
      <c r="EG331" s="32">
        <v>32</v>
      </c>
      <c r="EH331" s="31">
        <f>IFERROR(VLOOKUP(EG331,'Начисление очков 2023'!$AA$4:$AB$69,2,FALSE),0)</f>
        <v>2</v>
      </c>
      <c r="EI331" s="6" t="s">
        <v>572</v>
      </c>
      <c r="EJ331" s="28">
        <f>IFERROR(VLOOKUP(EI331,'Начисление очков 2023'!$G$4:$H$69,2,FALSE),0)</f>
        <v>0</v>
      </c>
      <c r="EK331" s="32">
        <v>40</v>
      </c>
      <c r="EL331" s="31">
        <f>IFERROR(VLOOKUP(EK331,'Начисление очков 2023'!$V$4:$W$69,2,FALSE),0)</f>
        <v>3</v>
      </c>
      <c r="EM331" s="6" t="s">
        <v>572</v>
      </c>
      <c r="EN331" s="28">
        <f>IFERROR(VLOOKUP(EM331,'Начисление очков 2023'!$B$4:$C$101,2,FALSE),0)</f>
        <v>0</v>
      </c>
      <c r="EO331" s="32" t="s">
        <v>572</v>
      </c>
      <c r="EP331" s="31">
        <f>IFERROR(VLOOKUP(EO331,'Начисление очков 2023'!$AA$4:$AB$69,2,FALSE),0)</f>
        <v>0</v>
      </c>
      <c r="EQ331" s="6" t="s">
        <v>572</v>
      </c>
      <c r="ER331" s="28">
        <f>IFERROR(VLOOKUP(EQ331,'Начисление очков 2023'!$AF$4:$AG$69,2,FALSE),0)</f>
        <v>0</v>
      </c>
      <c r="ES331" s="32" t="s">
        <v>572</v>
      </c>
      <c r="ET331" s="31">
        <f>IFERROR(VLOOKUP(ES331,'Начисление очков 2023'!$B$4:$C$101,2,FALSE),0)</f>
        <v>0</v>
      </c>
      <c r="EU331" s="6" t="s">
        <v>572</v>
      </c>
      <c r="EV331" s="28">
        <f>IFERROR(VLOOKUP(EU331,'Начисление очков 2023'!$G$4:$H$69,2,FALSE),0)</f>
        <v>0</v>
      </c>
      <c r="EW331" s="32" t="s">
        <v>572</v>
      </c>
      <c r="EX331" s="31">
        <f>IFERROR(VLOOKUP(EW331,'Начисление очков 2023'!$AA$4:$AB$69,2,FALSE),0)</f>
        <v>0</v>
      </c>
      <c r="EY331" s="6" t="s">
        <v>572</v>
      </c>
      <c r="EZ331" s="28">
        <f>IFERROR(VLOOKUP(EY331,'Начисление очков 2023'!$AA$4:$AB$69,2,FALSE),0)</f>
        <v>0</v>
      </c>
      <c r="FA331" s="32" t="s">
        <v>572</v>
      </c>
      <c r="FB331" s="31">
        <f>IFERROR(VLOOKUP(FA331,'Начисление очков 2023'!$L$4:$M$69,2,FALSE),0)</f>
        <v>0</v>
      </c>
      <c r="FC331" s="6" t="s">
        <v>572</v>
      </c>
      <c r="FD331" s="28">
        <f>IFERROR(VLOOKUP(FC331,'Начисление очков 2023'!$AF$4:$AG$69,2,FALSE),0)</f>
        <v>0</v>
      </c>
      <c r="FE331" s="32" t="s">
        <v>572</v>
      </c>
      <c r="FF331" s="31">
        <f>IFERROR(VLOOKUP(FE331,'Начисление очков 2023'!$AA$4:$AB$69,2,FALSE),0)</f>
        <v>0</v>
      </c>
      <c r="FG331" s="6" t="s">
        <v>572</v>
      </c>
      <c r="FH331" s="28">
        <f>IFERROR(VLOOKUP(FG331,'Начисление очков 2023'!$G$4:$H$69,2,FALSE),0)</f>
        <v>0</v>
      </c>
      <c r="FI331" s="32" t="s">
        <v>572</v>
      </c>
      <c r="FJ331" s="31">
        <f>IFERROR(VLOOKUP(FI331,'Начисление очков 2023'!$AA$4:$AB$69,2,FALSE),0)</f>
        <v>0</v>
      </c>
      <c r="FK331" s="6" t="s">
        <v>572</v>
      </c>
      <c r="FL331" s="28">
        <f>IFERROR(VLOOKUP(FK331,'Начисление очков 2023'!$AA$4:$AB$69,2,FALSE),0)</f>
        <v>0</v>
      </c>
      <c r="FM331" s="32" t="s">
        <v>572</v>
      </c>
      <c r="FN331" s="31">
        <f>IFERROR(VLOOKUP(FM331,'Начисление очков 2023'!$AA$4:$AB$69,2,FALSE),0)</f>
        <v>0</v>
      </c>
      <c r="FO331" s="6" t="s">
        <v>572</v>
      </c>
      <c r="FP331" s="28">
        <f>IFERROR(VLOOKUP(FO331,'Начисление очков 2023'!$AF$4:$AG$69,2,FALSE),0)</f>
        <v>0</v>
      </c>
      <c r="FQ331" s="109">
        <v>321</v>
      </c>
      <c r="FR331" s="110">
        <v>-2</v>
      </c>
      <c r="FS331" s="110"/>
      <c r="FT331" s="109">
        <v>3</v>
      </c>
      <c r="FU331" s="111"/>
      <c r="FV331" s="108">
        <v>5</v>
      </c>
      <c r="FW331" s="106">
        <v>0</v>
      </c>
      <c r="FX331" s="107" t="s">
        <v>563</v>
      </c>
      <c r="FY331" s="108">
        <v>5</v>
      </c>
      <c r="FZ331" s="127" t="s">
        <v>572</v>
      </c>
      <c r="GA331" s="121">
        <f>IFERROR(VLOOKUP(FZ331,'Начисление очков 2023'!$AA$4:$AB$69,2,FALSE),0)</f>
        <v>0</v>
      </c>
    </row>
    <row r="332" spans="1:183" ht="16.149999999999999" customHeight="1" x14ac:dyDescent="0.25">
      <c r="A332" s="1"/>
      <c r="B332" s="6" t="str">
        <f>IFERROR(INDEX('Ласт турнир'!$A$1:$A$96,MATCH($D332,'Ласт турнир'!$B$1:$B$96,0)),"")</f>
        <v/>
      </c>
      <c r="C332" s="1"/>
      <c r="D332" s="39" t="s">
        <v>702</v>
      </c>
      <c r="E332" s="40">
        <f>E331+1</f>
        <v>323</v>
      </c>
      <c r="F332" s="59" t="str">
        <f>IF(FQ332=0," ",IF(FQ332-E332=0," ",FQ332-E332))</f>
        <v xml:space="preserve"> </v>
      </c>
      <c r="G332" s="44"/>
      <c r="H332" s="54">
        <v>3</v>
      </c>
      <c r="I332" s="134"/>
      <c r="J332" s="139">
        <f>AB332+AP332+BB332+BN332+BR332+SUMPRODUCT(LARGE((T332,V332,X332,Z332,AD332,AF332,AH332,AJ332,AL332,AN332,AR332,AT332,AV332,AX332,AZ332,BD332,BF332,BH332,BJ332,BL332,BP332,BT332,BV332,BX332,BZ332,CB332,CD332,CF332,CH332,CJ332,CL332,CN332,CP332,CR332,CT332,CV332,CX332,CZ332,DB332,DD332,DF332,DH332,DJ332,DL332,DN332,DP332,DR332,DT332,DV332,DX332,DZ332,EB332,ED332,EF332,EH332,EJ332,EL332,EN332,EP332,ER332,ET332,EV332,EX332,EZ332,FB332,FD332,FF332,FH332,FJ332,FL332,FN332,FP332),{1,2,3,4,5,6,7,8}))</f>
        <v>5</v>
      </c>
      <c r="K332" s="135">
        <f>J332-FV332</f>
        <v>0</v>
      </c>
      <c r="L332" s="140" t="str">
        <f>IF(SUMIF(S332:FP332,"&lt;0")&lt;&gt;0,SUMIF(S332:FP332,"&lt;0")*(-1)," ")</f>
        <v xml:space="preserve"> </v>
      </c>
      <c r="M332" s="141">
        <f>T332+V332+X332+Z332+AB332+AD332+AF332+AH332+AJ332+AL332+AN332+AP332+AR332+AT332+AV332+AX332+AZ332+BB332+BD332+BF332+BH332+BJ332+BL332+BN332+BP332+BR332+BT332+BV332+BX332+BZ332+CB332+CD332+CF332+CH332+CJ332+CL332+CN332+CP332+CR332+CT332+CV332+CX332+CZ332+DB332+DD332+DF332+DH332+DJ332+DL332+DN332+DP332+DR332+DT332+DV332+DX332+DZ332+EB332+ED332+EF332+EH332+EJ332+EL332+EN332+EP332+ER332+ET332+EV332+EX332+EZ332+FB332+FD332+FF332+FH332+FJ332+FL332+FN332+FP332</f>
        <v>5</v>
      </c>
      <c r="N332" s="135">
        <f>M332-FY332</f>
        <v>0</v>
      </c>
      <c r="O332" s="136">
        <f>ROUNDUP(COUNTIF(S332:FP332,"&gt; 0")/2,0)</f>
        <v>2</v>
      </c>
      <c r="P332" s="142">
        <f>IF(O332=0,"-",IF(O332-R332&gt;8,J332/(8+R332),J332/O332))</f>
        <v>2.5</v>
      </c>
      <c r="Q332" s="145">
        <f>IF(OR(M332=0,O332=0),"-",M332/O332)</f>
        <v>2.5</v>
      </c>
      <c r="R332" s="150">
        <f>+IF(AA332="",0,1)+IF(AO332="",0,1)++IF(BA332="",0,1)+IF(BM332="",0,1)+IF(BQ332="",0,1)</f>
        <v>0</v>
      </c>
      <c r="S332" s="6" t="s">
        <v>572</v>
      </c>
      <c r="T332" s="28">
        <f>IFERROR(VLOOKUP(S332,'Начисление очков 2024'!$AA$4:$AB$69,2,FALSE),0)</f>
        <v>0</v>
      </c>
      <c r="U332" s="32" t="s">
        <v>572</v>
      </c>
      <c r="V332" s="31">
        <f>IFERROR(VLOOKUP(U332,'Начисление очков 2024'!$AA$4:$AB$69,2,FALSE),0)</f>
        <v>0</v>
      </c>
      <c r="W332" s="6" t="s">
        <v>572</v>
      </c>
      <c r="X332" s="28">
        <f>IFERROR(VLOOKUP(W332,'Начисление очков 2024'!$L$4:$M$69,2,FALSE),0)</f>
        <v>0</v>
      </c>
      <c r="Y332" s="32" t="s">
        <v>572</v>
      </c>
      <c r="Z332" s="31">
        <f>IFERROR(VLOOKUP(Y332,'Начисление очков 2024'!$AA$4:$AB$69,2,FALSE),0)</f>
        <v>0</v>
      </c>
      <c r="AA332" s="6" t="s">
        <v>572</v>
      </c>
      <c r="AB332" s="28">
        <f>ROUND(IFERROR(VLOOKUP(AA332,'Начисление очков 2024'!$L$4:$M$69,2,FALSE),0)/4,0)</f>
        <v>0</v>
      </c>
      <c r="AC332" s="32" t="s">
        <v>572</v>
      </c>
      <c r="AD332" s="31">
        <f>IFERROR(VLOOKUP(AC332,'Начисление очков 2024'!$AA$4:$AB$69,2,FALSE),0)</f>
        <v>0</v>
      </c>
      <c r="AE332" s="6" t="s">
        <v>572</v>
      </c>
      <c r="AF332" s="28">
        <f>IFERROR(VLOOKUP(AE332,'Начисление очков 2024'!$AA$4:$AB$69,2,FALSE),0)</f>
        <v>0</v>
      </c>
      <c r="AG332" s="32" t="s">
        <v>572</v>
      </c>
      <c r="AH332" s="31">
        <f>IFERROR(VLOOKUP(AG332,'Начисление очков 2024'!$Q$4:$R$69,2,FALSE),0)</f>
        <v>0</v>
      </c>
      <c r="AI332" s="6" t="s">
        <v>572</v>
      </c>
      <c r="AJ332" s="28">
        <f>IFERROR(VLOOKUP(AI332,'Начисление очков 2024'!$AA$4:$AB$69,2,FALSE),0)</f>
        <v>0</v>
      </c>
      <c r="AK332" s="32" t="s">
        <v>572</v>
      </c>
      <c r="AL332" s="31">
        <f>IFERROR(VLOOKUP(AK332,'Начисление очков 2024'!$AA$4:$AB$69,2,FALSE),0)</f>
        <v>0</v>
      </c>
      <c r="AM332" s="6" t="s">
        <v>572</v>
      </c>
      <c r="AN332" s="28">
        <f>IFERROR(VLOOKUP(AM332,'Начисление очков 2023'!$AF$4:$AG$69,2,FALSE),0)</f>
        <v>0</v>
      </c>
      <c r="AO332" s="32" t="s">
        <v>572</v>
      </c>
      <c r="AP332" s="31">
        <f>ROUND(IFERROR(VLOOKUP(AO332,'Начисление очков 2024'!$G$4:$H$69,2,FALSE),0)/4,0)</f>
        <v>0</v>
      </c>
      <c r="AQ332" s="6" t="s">
        <v>572</v>
      </c>
      <c r="AR332" s="28">
        <f>IFERROR(VLOOKUP(AQ332,'Начисление очков 2024'!$AA$4:$AB$69,2,FALSE),0)</f>
        <v>0</v>
      </c>
      <c r="AS332" s="32" t="s">
        <v>572</v>
      </c>
      <c r="AT332" s="31">
        <f>IFERROR(VLOOKUP(AS332,'Начисление очков 2024'!$G$4:$H$69,2,FALSE),0)</f>
        <v>0</v>
      </c>
      <c r="AU332" s="6" t="s">
        <v>572</v>
      </c>
      <c r="AV332" s="28">
        <f>IFERROR(VLOOKUP(AU332,'Начисление очков 2023'!$V$4:$W$69,2,FALSE),0)</f>
        <v>0</v>
      </c>
      <c r="AW332" s="32" t="s">
        <v>572</v>
      </c>
      <c r="AX332" s="31">
        <f>IFERROR(VLOOKUP(AW332,'Начисление очков 2024'!$Q$4:$R$69,2,FALSE),0)</f>
        <v>0</v>
      </c>
      <c r="AY332" s="6" t="s">
        <v>572</v>
      </c>
      <c r="AZ332" s="28">
        <f>IFERROR(VLOOKUP(AY332,'Начисление очков 2024'!$AA$4:$AB$69,2,FALSE),0)</f>
        <v>0</v>
      </c>
      <c r="BA332" s="32" t="s">
        <v>572</v>
      </c>
      <c r="BB332" s="31">
        <f>ROUND(IFERROR(VLOOKUP(BA332,'Начисление очков 2024'!$G$4:$H$69,2,FALSE),0)/4,0)</f>
        <v>0</v>
      </c>
      <c r="BC332" s="6" t="s">
        <v>572</v>
      </c>
      <c r="BD332" s="28">
        <f>IFERROR(VLOOKUP(BC332,'Начисление очков 2023'!$AA$4:$AB$69,2,FALSE),0)</f>
        <v>0</v>
      </c>
      <c r="BE332" s="32" t="s">
        <v>572</v>
      </c>
      <c r="BF332" s="31">
        <f>IFERROR(VLOOKUP(BE332,'Начисление очков 2024'!$G$4:$H$69,2,FALSE),0)</f>
        <v>0</v>
      </c>
      <c r="BG332" s="6" t="s">
        <v>572</v>
      </c>
      <c r="BH332" s="28">
        <f>IFERROR(VLOOKUP(BG332,'Начисление очков 2024'!$Q$4:$R$69,2,FALSE),0)</f>
        <v>0</v>
      </c>
      <c r="BI332" s="32" t="s">
        <v>572</v>
      </c>
      <c r="BJ332" s="31">
        <f>IFERROR(VLOOKUP(BI332,'Начисление очков 2024'!$AA$4:$AB$69,2,FALSE),0)</f>
        <v>0</v>
      </c>
      <c r="BK332" s="6" t="s">
        <v>572</v>
      </c>
      <c r="BL332" s="28">
        <f>IFERROR(VLOOKUP(BK332,'Начисление очков 2023'!$V$4:$W$69,2,FALSE),0)</f>
        <v>0</v>
      </c>
      <c r="BM332" s="32" t="s">
        <v>572</v>
      </c>
      <c r="BN332" s="31">
        <f>ROUND(IFERROR(VLOOKUP(BM332,'Начисление очков 2023'!$L$4:$M$69,2,FALSE),0)/4,0)</f>
        <v>0</v>
      </c>
      <c r="BO332" s="6" t="s">
        <v>572</v>
      </c>
      <c r="BP332" s="28">
        <f>IFERROR(VLOOKUP(BO332,'Начисление очков 2023'!$AA$4:$AB$69,2,FALSE),0)</f>
        <v>0</v>
      </c>
      <c r="BQ332" s="32" t="s">
        <v>572</v>
      </c>
      <c r="BR332" s="31">
        <f>ROUND(IFERROR(VLOOKUP(BQ332,'Начисление очков 2023'!$L$4:$M$69,2,FALSE),0)/4,0)</f>
        <v>0</v>
      </c>
      <c r="BS332" s="6" t="s">
        <v>572</v>
      </c>
      <c r="BT332" s="28">
        <f>IFERROR(VLOOKUP(BS332,'Начисление очков 2023'!$AA$4:$AB$69,2,FALSE),0)</f>
        <v>0</v>
      </c>
      <c r="BU332" s="32" t="s">
        <v>572</v>
      </c>
      <c r="BV332" s="31">
        <f>IFERROR(VLOOKUP(BU332,'Начисление очков 2023'!$L$4:$M$69,2,FALSE),0)</f>
        <v>0</v>
      </c>
      <c r="BW332" s="6" t="s">
        <v>572</v>
      </c>
      <c r="BX332" s="28">
        <f>IFERROR(VLOOKUP(BW332,'Начисление очков 2023'!$AA$4:$AB$69,2,FALSE),0)</f>
        <v>0</v>
      </c>
      <c r="BY332" s="32" t="s">
        <v>572</v>
      </c>
      <c r="BZ332" s="31">
        <f>IFERROR(VLOOKUP(BY332,'Начисление очков 2023'!$AF$4:$AG$69,2,FALSE),0)</f>
        <v>0</v>
      </c>
      <c r="CA332" s="6" t="s">
        <v>572</v>
      </c>
      <c r="CB332" s="28">
        <f>IFERROR(VLOOKUP(CA332,'Начисление очков 2023'!$V$4:$W$69,2,FALSE),0)</f>
        <v>0</v>
      </c>
      <c r="CC332" s="32" t="s">
        <v>572</v>
      </c>
      <c r="CD332" s="31">
        <f>IFERROR(VLOOKUP(CC332,'Начисление очков 2023'!$AA$4:$AB$69,2,FALSE),0)</f>
        <v>0</v>
      </c>
      <c r="CE332" s="47"/>
      <c r="CF332" s="46"/>
      <c r="CG332" s="32" t="s">
        <v>572</v>
      </c>
      <c r="CH332" s="31">
        <f>IFERROR(VLOOKUP(CG332,'Начисление очков 2023'!$AA$4:$AB$69,2,FALSE),0)</f>
        <v>0</v>
      </c>
      <c r="CI332" s="6" t="s">
        <v>572</v>
      </c>
      <c r="CJ332" s="28">
        <f>IFERROR(VLOOKUP(CI332,'Начисление очков 2023_1'!$B$4:$C$117,2,FALSE),0)</f>
        <v>0</v>
      </c>
      <c r="CK332" s="32" t="s">
        <v>572</v>
      </c>
      <c r="CL332" s="31">
        <f>IFERROR(VLOOKUP(CK332,'Начисление очков 2023'!$V$4:$W$69,2,FALSE),0)</f>
        <v>0</v>
      </c>
      <c r="CM332" s="6" t="s">
        <v>572</v>
      </c>
      <c r="CN332" s="28">
        <f>IFERROR(VLOOKUP(CM332,'Начисление очков 2023'!$AF$4:$AG$69,2,FALSE),0)</f>
        <v>0</v>
      </c>
      <c r="CO332" s="32" t="s">
        <v>572</v>
      </c>
      <c r="CP332" s="31">
        <f>IFERROR(VLOOKUP(CO332,'Начисление очков 2023'!$G$4:$H$69,2,FALSE),0)</f>
        <v>0</v>
      </c>
      <c r="CQ332" s="6" t="s">
        <v>572</v>
      </c>
      <c r="CR332" s="28">
        <f>IFERROR(VLOOKUP(CQ332,'Начисление очков 2023'!$AA$4:$AB$69,2,FALSE),0)</f>
        <v>0</v>
      </c>
      <c r="CS332" s="32" t="s">
        <v>572</v>
      </c>
      <c r="CT332" s="31">
        <f>IFERROR(VLOOKUP(CS332,'Начисление очков 2023'!$Q$4:$R$69,2,FALSE),0)</f>
        <v>0</v>
      </c>
      <c r="CU332" s="6" t="s">
        <v>572</v>
      </c>
      <c r="CV332" s="28">
        <f>IFERROR(VLOOKUP(CU332,'Начисление очков 2023'!$AF$4:$AG$69,2,FALSE),0)</f>
        <v>0</v>
      </c>
      <c r="CW332" s="32" t="s">
        <v>572</v>
      </c>
      <c r="CX332" s="31">
        <f>IFERROR(VLOOKUP(CW332,'Начисление очков 2023'!$AA$4:$AB$69,2,FALSE),0)</f>
        <v>0</v>
      </c>
      <c r="CY332" s="6" t="s">
        <v>572</v>
      </c>
      <c r="CZ332" s="28">
        <f>IFERROR(VLOOKUP(CY332,'Начисление очков 2023'!$AA$4:$AB$69,2,FALSE),0)</f>
        <v>0</v>
      </c>
      <c r="DA332" s="32" t="s">
        <v>572</v>
      </c>
      <c r="DB332" s="31">
        <f>IFERROR(VLOOKUP(DA332,'Начисление очков 2023'!$L$4:$M$69,2,FALSE),0)</f>
        <v>0</v>
      </c>
      <c r="DC332" s="6" t="s">
        <v>572</v>
      </c>
      <c r="DD332" s="28">
        <f>IFERROR(VLOOKUP(DC332,'Начисление очков 2023'!$L$4:$M$69,2,FALSE),0)</f>
        <v>0</v>
      </c>
      <c r="DE332" s="32" t="s">
        <v>572</v>
      </c>
      <c r="DF332" s="31">
        <f>IFERROR(VLOOKUP(DE332,'Начисление очков 2023'!$G$4:$H$69,2,FALSE),0)</f>
        <v>0</v>
      </c>
      <c r="DG332" s="6">
        <v>24</v>
      </c>
      <c r="DH332" s="28">
        <f>IFERROR(VLOOKUP(DG332,'Начисление очков 2023'!$AA$4:$AB$69,2,FALSE),0)</f>
        <v>3</v>
      </c>
      <c r="DI332" s="32" t="s">
        <v>572</v>
      </c>
      <c r="DJ332" s="31">
        <f>IFERROR(VLOOKUP(DI332,'Начисление очков 2023'!$AF$4:$AG$69,2,FALSE),0)</f>
        <v>0</v>
      </c>
      <c r="DK332" s="6" t="s">
        <v>572</v>
      </c>
      <c r="DL332" s="28">
        <f>IFERROR(VLOOKUP(DK332,'Начисление очков 2023'!$V$4:$W$69,2,FALSE),0)</f>
        <v>0</v>
      </c>
      <c r="DM332" s="32" t="s">
        <v>572</v>
      </c>
      <c r="DN332" s="31">
        <f>IFERROR(VLOOKUP(DM332,'Начисление очков 2023'!$Q$4:$R$69,2,FALSE),0)</f>
        <v>0</v>
      </c>
      <c r="DO332" s="6" t="s">
        <v>572</v>
      </c>
      <c r="DP332" s="28">
        <f>IFERROR(VLOOKUP(DO332,'Начисление очков 2023'!$AA$4:$AB$69,2,FALSE),0)</f>
        <v>0</v>
      </c>
      <c r="DQ332" s="32">
        <v>32</v>
      </c>
      <c r="DR332" s="31">
        <f>IFERROR(VLOOKUP(DQ332,'Начисление очков 2023'!$AA$4:$AB$69,2,FALSE),0)</f>
        <v>2</v>
      </c>
      <c r="DS332" s="6"/>
      <c r="DT332" s="28">
        <f>IFERROR(VLOOKUP(DS332,'Начисление очков 2023'!$AA$4:$AB$69,2,FALSE),0)</f>
        <v>0</v>
      </c>
      <c r="DU332" s="32" t="s">
        <v>572</v>
      </c>
      <c r="DV332" s="31">
        <f>IFERROR(VLOOKUP(DU332,'Начисление очков 2023'!$AF$4:$AG$69,2,FALSE),0)</f>
        <v>0</v>
      </c>
      <c r="DW332" s="6" t="s">
        <v>572</v>
      </c>
      <c r="DX332" s="28">
        <f>IFERROR(VLOOKUP(DW332,'Начисление очков 2023'!$AA$4:$AB$69,2,FALSE),0)</f>
        <v>0</v>
      </c>
      <c r="DY332" s="32" t="s">
        <v>572</v>
      </c>
      <c r="DZ332" s="31">
        <f>IFERROR(VLOOKUP(DY332,'Начисление очков 2023'!$B$4:$C$69,2,FALSE),0)</f>
        <v>0</v>
      </c>
      <c r="EA332" s="6" t="s">
        <v>572</v>
      </c>
      <c r="EB332" s="28">
        <f>IFERROR(VLOOKUP(EA332,'Начисление очков 2023'!$AA$4:$AB$69,2,FALSE),0)</f>
        <v>0</v>
      </c>
      <c r="EC332" s="32" t="s">
        <v>572</v>
      </c>
      <c r="ED332" s="31">
        <f>IFERROR(VLOOKUP(EC332,'Начисление очков 2023'!$V$4:$W$69,2,FALSE),0)</f>
        <v>0</v>
      </c>
      <c r="EE332" s="6" t="s">
        <v>572</v>
      </c>
      <c r="EF332" s="28">
        <f>IFERROR(VLOOKUP(EE332,'Начисление очков 2023'!$AA$4:$AB$69,2,FALSE),0)</f>
        <v>0</v>
      </c>
      <c r="EG332" s="32" t="s">
        <v>572</v>
      </c>
      <c r="EH332" s="31">
        <f>IFERROR(VLOOKUP(EG332,'Начисление очков 2023'!$AA$4:$AB$69,2,FALSE),0)</f>
        <v>0</v>
      </c>
      <c r="EI332" s="6" t="s">
        <v>572</v>
      </c>
      <c r="EJ332" s="28">
        <f>IFERROR(VLOOKUP(EI332,'Начисление очков 2023'!$G$4:$H$69,2,FALSE),0)</f>
        <v>0</v>
      </c>
      <c r="EK332" s="32" t="s">
        <v>572</v>
      </c>
      <c r="EL332" s="31">
        <f>IFERROR(VLOOKUP(EK332,'Начисление очков 2023'!$V$4:$W$69,2,FALSE),0)</f>
        <v>0</v>
      </c>
      <c r="EM332" s="6" t="s">
        <v>572</v>
      </c>
      <c r="EN332" s="28">
        <f>IFERROR(VLOOKUP(EM332,'Начисление очков 2023'!$B$4:$C$101,2,FALSE),0)</f>
        <v>0</v>
      </c>
      <c r="EO332" s="32" t="s">
        <v>572</v>
      </c>
      <c r="EP332" s="31">
        <f>IFERROR(VLOOKUP(EO332,'Начисление очков 2023'!$AA$4:$AB$69,2,FALSE),0)</f>
        <v>0</v>
      </c>
      <c r="EQ332" s="6" t="s">
        <v>572</v>
      </c>
      <c r="ER332" s="28">
        <f>IFERROR(VLOOKUP(EQ332,'Начисление очков 2023'!$AF$4:$AG$69,2,FALSE),0)</f>
        <v>0</v>
      </c>
      <c r="ES332" s="32" t="s">
        <v>572</v>
      </c>
      <c r="ET332" s="31">
        <f>IFERROR(VLOOKUP(ES332,'Начисление очков 2023'!$B$4:$C$101,2,FALSE),0)</f>
        <v>0</v>
      </c>
      <c r="EU332" s="6" t="s">
        <v>572</v>
      </c>
      <c r="EV332" s="28">
        <f>IFERROR(VLOOKUP(EU332,'Начисление очков 2023'!$G$4:$H$69,2,FALSE),0)</f>
        <v>0</v>
      </c>
      <c r="EW332" s="32" t="s">
        <v>572</v>
      </c>
      <c r="EX332" s="31">
        <f>IFERROR(VLOOKUP(EW332,'Начисление очков 2023'!$AA$4:$AB$69,2,FALSE),0)</f>
        <v>0</v>
      </c>
      <c r="EY332" s="6"/>
      <c r="EZ332" s="28">
        <f>IFERROR(VLOOKUP(EY332,'Начисление очков 2023'!$AA$4:$AB$69,2,FALSE),0)</f>
        <v>0</v>
      </c>
      <c r="FA332" s="32" t="s">
        <v>572</v>
      </c>
      <c r="FB332" s="31">
        <f>IFERROR(VLOOKUP(FA332,'Начисление очков 2023'!$L$4:$M$69,2,FALSE),0)</f>
        <v>0</v>
      </c>
      <c r="FC332" s="6" t="s">
        <v>572</v>
      </c>
      <c r="FD332" s="28">
        <f>IFERROR(VLOOKUP(FC332,'Начисление очков 2023'!$AF$4:$AG$69,2,FALSE),0)</f>
        <v>0</v>
      </c>
      <c r="FE332" s="32" t="s">
        <v>572</v>
      </c>
      <c r="FF332" s="31">
        <f>IFERROR(VLOOKUP(FE332,'Начисление очков 2023'!$AA$4:$AB$69,2,FALSE),0)</f>
        <v>0</v>
      </c>
      <c r="FG332" s="6" t="s">
        <v>572</v>
      </c>
      <c r="FH332" s="28">
        <f>IFERROR(VLOOKUP(FG332,'Начисление очков 2023'!$G$4:$H$69,2,FALSE),0)</f>
        <v>0</v>
      </c>
      <c r="FI332" s="32" t="s">
        <v>572</v>
      </c>
      <c r="FJ332" s="31">
        <f>IFERROR(VLOOKUP(FI332,'Начисление очков 2023'!$AA$4:$AB$69,2,FALSE),0)</f>
        <v>0</v>
      </c>
      <c r="FK332" s="6" t="s">
        <v>572</v>
      </c>
      <c r="FL332" s="28">
        <f>IFERROR(VLOOKUP(FK332,'Начисление очков 2023'!$AA$4:$AB$69,2,FALSE),0)</f>
        <v>0</v>
      </c>
      <c r="FM332" s="32" t="s">
        <v>572</v>
      </c>
      <c r="FN332" s="31">
        <f>IFERROR(VLOOKUP(FM332,'Начисление очков 2023'!$AA$4:$AB$69,2,FALSE),0)</f>
        <v>0</v>
      </c>
      <c r="FO332" s="6" t="s">
        <v>572</v>
      </c>
      <c r="FP332" s="28">
        <f>IFERROR(VLOOKUP(FO332,'Начисление очков 2023'!$AF$4:$AG$69,2,FALSE),0)</f>
        <v>0</v>
      </c>
      <c r="FQ332" s="109">
        <v>323</v>
      </c>
      <c r="FR332" s="110">
        <v>-2</v>
      </c>
      <c r="FS332" s="110"/>
      <c r="FT332" s="109">
        <v>3</v>
      </c>
      <c r="FU332" s="111"/>
      <c r="FV332" s="108">
        <v>5</v>
      </c>
      <c r="FW332" s="106">
        <v>0</v>
      </c>
      <c r="FX332" s="107" t="s">
        <v>563</v>
      </c>
      <c r="FY332" s="108">
        <v>5</v>
      </c>
      <c r="FZ332" s="127" t="s">
        <v>572</v>
      </c>
      <c r="GA332" s="121">
        <f>IFERROR(VLOOKUP(FZ332,'Начисление очков 2023'!$AA$4:$AB$69,2,FALSE),0)</f>
        <v>0</v>
      </c>
    </row>
    <row r="333" spans="1:183" ht="15.75" customHeight="1" x14ac:dyDescent="0.25">
      <c r="A333" s="1"/>
      <c r="B333" s="6" t="str">
        <f>IFERROR(INDEX('Ласт турнир'!$A$1:$A$96,MATCH($D333,'Ласт турнир'!$B$1:$B$96,0)),"")</f>
        <v/>
      </c>
      <c r="C333" s="1"/>
      <c r="D333" s="39" t="s">
        <v>515</v>
      </c>
      <c r="E333" s="40">
        <f>E332+1</f>
        <v>324</v>
      </c>
      <c r="F333" s="59" t="str">
        <f>IF(FQ333=0," ",IF(FQ333-E333=0," ",FQ333-E333))</f>
        <v xml:space="preserve"> </v>
      </c>
      <c r="G333" s="44"/>
      <c r="H333" s="54">
        <v>3</v>
      </c>
      <c r="I333" s="134"/>
      <c r="J333" s="139">
        <f>AB333+AP333+BB333+BN333+BR333+SUMPRODUCT(LARGE((T333,V333,X333,Z333,AD333,AF333,AH333,AJ333,AL333,AN333,AR333,AT333,AV333,AX333,AZ333,BD333,BF333,BH333,BJ333,BL333,BP333,BT333,BV333,BX333,BZ333,CB333,CD333,CF333,CH333,CJ333,CL333,CN333,CP333,CR333,CT333,CV333,CX333,CZ333,DB333,DD333,DF333,DH333,DJ333,DL333,DN333,DP333,DR333,DT333,DV333,DX333,DZ333,EB333,ED333,EF333,EH333,EJ333,EL333,EN333,EP333,ER333,ET333,EV333,EX333,EZ333,FB333,FD333,FF333,FH333,FJ333,FL333,FN333,FP333),{1,2,3,4,5,6,7,8}))</f>
        <v>5</v>
      </c>
      <c r="K333" s="135">
        <f>J333-FV333</f>
        <v>0</v>
      </c>
      <c r="L333" s="140" t="str">
        <f>IF(SUMIF(S333:FP333,"&lt;0")&lt;&gt;0,SUMIF(S333:FP333,"&lt;0")*(-1)," ")</f>
        <v xml:space="preserve"> </v>
      </c>
      <c r="M333" s="141">
        <f>T333+V333+X333+Z333+AB333+AD333+AF333+AH333+AJ333+AL333+AN333+AP333+AR333+AT333+AV333+AX333+AZ333+BB333+BD333+BF333+BH333+BJ333+BL333+BN333+BP333+BR333+BT333+BV333+BX333+BZ333+CB333+CD333+CF333+CH333+CJ333+CL333+CN333+CP333+CR333+CT333+CV333+CX333+CZ333+DB333+DD333+DF333+DH333+DJ333+DL333+DN333+DP333+DR333+DT333+DV333+DX333+DZ333+EB333+ED333+EF333+EH333+EJ333+EL333+EN333+EP333+ER333+ET333+EV333+EX333+EZ333+FB333+FD333+FF333+FH333+FJ333+FL333+FN333+FP333</f>
        <v>5</v>
      </c>
      <c r="N333" s="135">
        <f>M333-FY333</f>
        <v>0</v>
      </c>
      <c r="O333" s="136">
        <f>ROUNDUP(COUNTIF(S333:FP333,"&gt; 0")/2,0)</f>
        <v>2</v>
      </c>
      <c r="P333" s="142">
        <f>IF(O333=0,"-",IF(O333-R333&gt;8,J333/(8+R333),J333/O333))</f>
        <v>2.5</v>
      </c>
      <c r="Q333" s="145">
        <f>IF(OR(M333=0,O333=0),"-",M333/O333)</f>
        <v>2.5</v>
      </c>
      <c r="R333" s="150">
        <f>+IF(AA333="",0,1)+IF(AO333="",0,1)++IF(BA333="",0,1)+IF(BM333="",0,1)+IF(BQ333="",0,1)</f>
        <v>0</v>
      </c>
      <c r="S333" s="6" t="s">
        <v>572</v>
      </c>
      <c r="T333" s="28">
        <f>IFERROR(VLOOKUP(S333,'Начисление очков 2024'!$AA$4:$AB$69,2,FALSE),0)</f>
        <v>0</v>
      </c>
      <c r="U333" s="32" t="s">
        <v>572</v>
      </c>
      <c r="V333" s="31">
        <f>IFERROR(VLOOKUP(U333,'Начисление очков 2024'!$AA$4:$AB$69,2,FALSE),0)</f>
        <v>0</v>
      </c>
      <c r="W333" s="6" t="s">
        <v>572</v>
      </c>
      <c r="X333" s="28">
        <f>IFERROR(VLOOKUP(W333,'Начисление очков 2024'!$L$4:$M$69,2,FALSE),0)</f>
        <v>0</v>
      </c>
      <c r="Y333" s="32">
        <v>20</v>
      </c>
      <c r="Z333" s="31">
        <f>IFERROR(VLOOKUP(Y333,'Начисление очков 2024'!$AA$4:$AB$69,2,FALSE),0)</f>
        <v>4</v>
      </c>
      <c r="AA333" s="6" t="s">
        <v>572</v>
      </c>
      <c r="AB333" s="28">
        <f>ROUND(IFERROR(VLOOKUP(AA333,'Начисление очков 2024'!$L$4:$M$69,2,FALSE),0)/4,0)</f>
        <v>0</v>
      </c>
      <c r="AC333" s="32" t="s">
        <v>572</v>
      </c>
      <c r="AD333" s="31">
        <f>IFERROR(VLOOKUP(AC333,'Начисление очков 2024'!$AA$4:$AB$69,2,FALSE),0)</f>
        <v>0</v>
      </c>
      <c r="AE333" s="6" t="s">
        <v>572</v>
      </c>
      <c r="AF333" s="28">
        <f>IFERROR(VLOOKUP(AE333,'Начисление очков 2024'!$AA$4:$AB$69,2,FALSE),0)</f>
        <v>0</v>
      </c>
      <c r="AG333" s="32" t="s">
        <v>572</v>
      </c>
      <c r="AH333" s="31">
        <f>IFERROR(VLOOKUP(AG333,'Начисление очков 2024'!$Q$4:$R$69,2,FALSE),0)</f>
        <v>0</v>
      </c>
      <c r="AI333" s="6" t="s">
        <v>572</v>
      </c>
      <c r="AJ333" s="28">
        <f>IFERROR(VLOOKUP(AI333,'Начисление очков 2024'!$AA$4:$AB$69,2,FALSE),0)</f>
        <v>0</v>
      </c>
      <c r="AK333" s="32" t="s">
        <v>572</v>
      </c>
      <c r="AL333" s="31">
        <f>IFERROR(VLOOKUP(AK333,'Начисление очков 2024'!$AA$4:$AB$69,2,FALSE),0)</f>
        <v>0</v>
      </c>
      <c r="AM333" s="6" t="s">
        <v>572</v>
      </c>
      <c r="AN333" s="28">
        <f>IFERROR(VLOOKUP(AM333,'Начисление очков 2023'!$AF$4:$AG$69,2,FALSE),0)</f>
        <v>0</v>
      </c>
      <c r="AO333" s="32" t="s">
        <v>572</v>
      </c>
      <c r="AP333" s="31">
        <f>ROUND(IFERROR(VLOOKUP(AO333,'Начисление очков 2024'!$G$4:$H$69,2,FALSE),0)/4,0)</f>
        <v>0</v>
      </c>
      <c r="AQ333" s="6" t="s">
        <v>572</v>
      </c>
      <c r="AR333" s="28">
        <f>IFERROR(VLOOKUP(AQ333,'Начисление очков 2024'!$AA$4:$AB$69,2,FALSE),0)</f>
        <v>0</v>
      </c>
      <c r="AS333" s="32" t="s">
        <v>572</v>
      </c>
      <c r="AT333" s="31">
        <f>IFERROR(VLOOKUP(AS333,'Начисление очков 2024'!$G$4:$H$69,2,FALSE),0)</f>
        <v>0</v>
      </c>
      <c r="AU333" s="6" t="s">
        <v>572</v>
      </c>
      <c r="AV333" s="28">
        <f>IFERROR(VLOOKUP(AU333,'Начисление очков 2023'!$V$4:$W$69,2,FALSE),0)</f>
        <v>0</v>
      </c>
      <c r="AW333" s="32" t="s">
        <v>572</v>
      </c>
      <c r="AX333" s="31">
        <f>IFERROR(VLOOKUP(AW333,'Начисление очков 2024'!$Q$4:$R$69,2,FALSE),0)</f>
        <v>0</v>
      </c>
      <c r="AY333" s="6" t="s">
        <v>572</v>
      </c>
      <c r="AZ333" s="28">
        <f>IFERROR(VLOOKUP(AY333,'Начисление очков 2024'!$AA$4:$AB$69,2,FALSE),0)</f>
        <v>0</v>
      </c>
      <c r="BA333" s="32" t="s">
        <v>572</v>
      </c>
      <c r="BB333" s="31">
        <f>ROUND(IFERROR(VLOOKUP(BA333,'Начисление очков 2024'!$G$4:$H$69,2,FALSE),0)/4,0)</f>
        <v>0</v>
      </c>
      <c r="BC333" s="6" t="s">
        <v>572</v>
      </c>
      <c r="BD333" s="28">
        <f>IFERROR(VLOOKUP(BC333,'Начисление очков 2023'!$AA$4:$AB$69,2,FALSE),0)</f>
        <v>0</v>
      </c>
      <c r="BE333" s="32" t="s">
        <v>572</v>
      </c>
      <c r="BF333" s="31">
        <f>IFERROR(VLOOKUP(BE333,'Начисление очков 2024'!$G$4:$H$69,2,FALSE),0)</f>
        <v>0</v>
      </c>
      <c r="BG333" s="6" t="s">
        <v>572</v>
      </c>
      <c r="BH333" s="28">
        <f>IFERROR(VLOOKUP(BG333,'Начисление очков 2024'!$Q$4:$R$69,2,FALSE),0)</f>
        <v>0</v>
      </c>
      <c r="BI333" s="32" t="s">
        <v>572</v>
      </c>
      <c r="BJ333" s="31">
        <f>IFERROR(VLOOKUP(BI333,'Начисление очков 2024'!$AA$4:$AB$69,2,FALSE),0)</f>
        <v>0</v>
      </c>
      <c r="BK333" s="6" t="s">
        <v>572</v>
      </c>
      <c r="BL333" s="28">
        <f>IFERROR(VLOOKUP(BK333,'Начисление очков 2023'!$V$4:$W$69,2,FALSE),0)</f>
        <v>0</v>
      </c>
      <c r="BM333" s="32" t="s">
        <v>572</v>
      </c>
      <c r="BN333" s="31">
        <f>ROUND(IFERROR(VLOOKUP(BM333,'Начисление очков 2023'!$L$4:$M$69,2,FALSE),0)/4,0)</f>
        <v>0</v>
      </c>
      <c r="BO333" s="6" t="s">
        <v>572</v>
      </c>
      <c r="BP333" s="28">
        <f>IFERROR(VLOOKUP(BO333,'Начисление очков 2023'!$AA$4:$AB$69,2,FALSE),0)</f>
        <v>0</v>
      </c>
      <c r="BQ333" s="32" t="s">
        <v>572</v>
      </c>
      <c r="BR333" s="31">
        <f>ROUND(IFERROR(VLOOKUP(BQ333,'Начисление очков 2023'!$L$4:$M$69,2,FALSE),0)/4,0)</f>
        <v>0</v>
      </c>
      <c r="BS333" s="6" t="s">
        <v>572</v>
      </c>
      <c r="BT333" s="28">
        <f>IFERROR(VLOOKUP(BS333,'Начисление очков 2023'!$AA$4:$AB$69,2,FALSE),0)</f>
        <v>0</v>
      </c>
      <c r="BU333" s="32" t="s">
        <v>572</v>
      </c>
      <c r="BV333" s="31">
        <f>IFERROR(VLOOKUP(BU333,'Начисление очков 2023'!$L$4:$M$69,2,FALSE),0)</f>
        <v>0</v>
      </c>
      <c r="BW333" s="6" t="s">
        <v>572</v>
      </c>
      <c r="BX333" s="28">
        <f>IFERROR(VLOOKUP(BW333,'Начисление очков 2023'!$AA$4:$AB$69,2,FALSE),0)</f>
        <v>0</v>
      </c>
      <c r="BY333" s="32" t="s">
        <v>572</v>
      </c>
      <c r="BZ333" s="31">
        <f>IFERROR(VLOOKUP(BY333,'Начисление очков 2023'!$AF$4:$AG$69,2,FALSE),0)</f>
        <v>0</v>
      </c>
      <c r="CA333" s="6" t="s">
        <v>572</v>
      </c>
      <c r="CB333" s="28">
        <f>IFERROR(VLOOKUP(CA333,'Начисление очков 2023'!$V$4:$W$69,2,FALSE),0)</f>
        <v>0</v>
      </c>
      <c r="CC333" s="32" t="s">
        <v>572</v>
      </c>
      <c r="CD333" s="31">
        <f>IFERROR(VLOOKUP(CC333,'Начисление очков 2023'!$AA$4:$AB$69,2,FALSE),0)</f>
        <v>0</v>
      </c>
      <c r="CE333" s="47"/>
      <c r="CF333" s="46"/>
      <c r="CG333" s="32" t="s">
        <v>572</v>
      </c>
      <c r="CH333" s="31">
        <f>IFERROR(VLOOKUP(CG333,'Начисление очков 2023'!$AA$4:$AB$69,2,FALSE),0)</f>
        <v>0</v>
      </c>
      <c r="CI333" s="6" t="s">
        <v>572</v>
      </c>
      <c r="CJ333" s="28">
        <f>IFERROR(VLOOKUP(CI333,'Начисление очков 2023_1'!$B$4:$C$117,2,FALSE),0)</f>
        <v>0</v>
      </c>
      <c r="CK333" s="32" t="s">
        <v>572</v>
      </c>
      <c r="CL333" s="31">
        <f>IFERROR(VLOOKUP(CK333,'Начисление очков 2023'!$V$4:$W$69,2,FALSE),0)</f>
        <v>0</v>
      </c>
      <c r="CM333" s="6" t="s">
        <v>572</v>
      </c>
      <c r="CN333" s="28">
        <f>IFERROR(VLOOKUP(CM333,'Начисление очков 2023'!$AF$4:$AG$69,2,FALSE),0)</f>
        <v>0</v>
      </c>
      <c r="CO333" s="32" t="s">
        <v>572</v>
      </c>
      <c r="CP333" s="31">
        <f>IFERROR(VLOOKUP(CO333,'Начисление очков 2023'!$G$4:$H$69,2,FALSE),0)</f>
        <v>0</v>
      </c>
      <c r="CQ333" s="6" t="s">
        <v>572</v>
      </c>
      <c r="CR333" s="28">
        <f>IFERROR(VLOOKUP(CQ333,'Начисление очков 2023'!$AA$4:$AB$69,2,FALSE),0)</f>
        <v>0</v>
      </c>
      <c r="CS333" s="32" t="s">
        <v>572</v>
      </c>
      <c r="CT333" s="31">
        <f>IFERROR(VLOOKUP(CS333,'Начисление очков 2023'!$Q$4:$R$69,2,FALSE),0)</f>
        <v>0</v>
      </c>
      <c r="CU333" s="6" t="s">
        <v>572</v>
      </c>
      <c r="CV333" s="28">
        <f>IFERROR(VLOOKUP(CU333,'Начисление очков 2023'!$AF$4:$AG$69,2,FALSE),0)</f>
        <v>0</v>
      </c>
      <c r="CW333" s="32" t="s">
        <v>572</v>
      </c>
      <c r="CX333" s="31">
        <f>IFERROR(VLOOKUP(CW333,'Начисление очков 2023'!$AA$4:$AB$69,2,FALSE),0)</f>
        <v>0</v>
      </c>
      <c r="CY333" s="6" t="s">
        <v>572</v>
      </c>
      <c r="CZ333" s="28">
        <f>IFERROR(VLOOKUP(CY333,'Начисление очков 2023'!$AA$4:$AB$69,2,FALSE),0)</f>
        <v>0</v>
      </c>
      <c r="DA333" s="32" t="s">
        <v>572</v>
      </c>
      <c r="DB333" s="31">
        <f>IFERROR(VLOOKUP(DA333,'Начисление очков 2023'!$L$4:$M$69,2,FALSE),0)</f>
        <v>0</v>
      </c>
      <c r="DC333" s="6" t="s">
        <v>572</v>
      </c>
      <c r="DD333" s="28">
        <f>IFERROR(VLOOKUP(DC333,'Начисление очков 2023'!$L$4:$M$69,2,FALSE),0)</f>
        <v>0</v>
      </c>
      <c r="DE333" s="32" t="s">
        <v>572</v>
      </c>
      <c r="DF333" s="31">
        <f>IFERROR(VLOOKUP(DE333,'Начисление очков 2023'!$G$4:$H$69,2,FALSE),0)</f>
        <v>0</v>
      </c>
      <c r="DG333" s="6" t="s">
        <v>572</v>
      </c>
      <c r="DH333" s="28">
        <f>IFERROR(VLOOKUP(DG333,'Начисление очков 2023'!$AA$4:$AB$69,2,FALSE),0)</f>
        <v>0</v>
      </c>
      <c r="DI333" s="32" t="s">
        <v>572</v>
      </c>
      <c r="DJ333" s="31">
        <f>IFERROR(VLOOKUP(DI333,'Начисление очков 2023'!$AF$4:$AG$69,2,FALSE),0)</f>
        <v>0</v>
      </c>
      <c r="DK333" s="6" t="s">
        <v>572</v>
      </c>
      <c r="DL333" s="28">
        <f>IFERROR(VLOOKUP(DK333,'Начисление очков 2023'!$V$4:$W$69,2,FALSE),0)</f>
        <v>0</v>
      </c>
      <c r="DM333" s="32" t="s">
        <v>572</v>
      </c>
      <c r="DN333" s="31">
        <f>IFERROR(VLOOKUP(DM333,'Начисление очков 2023'!$Q$4:$R$69,2,FALSE),0)</f>
        <v>0</v>
      </c>
      <c r="DO333" s="6" t="s">
        <v>572</v>
      </c>
      <c r="DP333" s="28">
        <f>IFERROR(VLOOKUP(DO333,'Начисление очков 2023'!$AA$4:$AB$69,2,FALSE),0)</f>
        <v>0</v>
      </c>
      <c r="DQ333" s="32" t="s">
        <v>572</v>
      </c>
      <c r="DR333" s="31">
        <f>IFERROR(VLOOKUP(DQ333,'Начисление очков 2023'!$AA$4:$AB$69,2,FALSE),0)</f>
        <v>0</v>
      </c>
      <c r="DS333" s="6" t="s">
        <v>572</v>
      </c>
      <c r="DT333" s="28">
        <f>IFERROR(VLOOKUP(DS333,'Начисление очков 2023'!$AA$4:$AB$69,2,FALSE),0)</f>
        <v>0</v>
      </c>
      <c r="DU333" s="32" t="s">
        <v>572</v>
      </c>
      <c r="DV333" s="31">
        <f>IFERROR(VLOOKUP(DU333,'Начисление очков 2023'!$AF$4:$AG$69,2,FALSE),0)</f>
        <v>0</v>
      </c>
      <c r="DW333" s="6" t="s">
        <v>572</v>
      </c>
      <c r="DX333" s="28">
        <f>IFERROR(VLOOKUP(DW333,'Начисление очков 2023'!$AA$4:$AB$69,2,FALSE),0)</f>
        <v>0</v>
      </c>
      <c r="DY333" s="32" t="s">
        <v>572</v>
      </c>
      <c r="DZ333" s="31">
        <f>IFERROR(VLOOKUP(DY333,'Начисление очков 2023'!$B$4:$C$69,2,FALSE),0)</f>
        <v>0</v>
      </c>
      <c r="EA333" s="6" t="s">
        <v>572</v>
      </c>
      <c r="EB333" s="28">
        <f>IFERROR(VLOOKUP(EA333,'Начисление очков 2023'!$AA$4:$AB$69,2,FALSE),0)</f>
        <v>0</v>
      </c>
      <c r="EC333" s="32" t="s">
        <v>572</v>
      </c>
      <c r="ED333" s="31">
        <f>IFERROR(VLOOKUP(EC333,'Начисление очков 2023'!$V$4:$W$69,2,FALSE),0)</f>
        <v>0</v>
      </c>
      <c r="EE333" s="6" t="s">
        <v>572</v>
      </c>
      <c r="EF333" s="28">
        <f>IFERROR(VLOOKUP(EE333,'Начисление очков 2023'!$AA$4:$AB$69,2,FALSE),0)</f>
        <v>0</v>
      </c>
      <c r="EG333" s="32" t="s">
        <v>572</v>
      </c>
      <c r="EH333" s="31">
        <f>IFERROR(VLOOKUP(EG333,'Начисление очков 2023'!$AA$4:$AB$69,2,FALSE),0)</f>
        <v>0</v>
      </c>
      <c r="EI333" s="6" t="s">
        <v>572</v>
      </c>
      <c r="EJ333" s="28">
        <f>IFERROR(VLOOKUP(EI333,'Начисление очков 2023'!$G$4:$H$69,2,FALSE),0)</f>
        <v>0</v>
      </c>
      <c r="EK333" s="32" t="s">
        <v>572</v>
      </c>
      <c r="EL333" s="31">
        <f>IFERROR(VLOOKUP(EK333,'Начисление очков 2023'!$V$4:$W$69,2,FALSE),0)</f>
        <v>0</v>
      </c>
      <c r="EM333" s="6" t="s">
        <v>572</v>
      </c>
      <c r="EN333" s="28">
        <f>IFERROR(VLOOKUP(EM333,'Начисление очков 2023'!$B$4:$C$101,2,FALSE),0)</f>
        <v>0</v>
      </c>
      <c r="EO333" s="32" t="s">
        <v>572</v>
      </c>
      <c r="EP333" s="31">
        <f>IFERROR(VLOOKUP(EO333,'Начисление очков 2023'!$AA$4:$AB$69,2,FALSE),0)</f>
        <v>0</v>
      </c>
      <c r="EQ333" s="6" t="s">
        <v>572</v>
      </c>
      <c r="ER333" s="28">
        <f>IFERROR(VLOOKUP(EQ333,'Начисление очков 2023'!$AF$4:$AG$69,2,FALSE),0)</f>
        <v>0</v>
      </c>
      <c r="ES333" s="32" t="s">
        <v>572</v>
      </c>
      <c r="ET333" s="31">
        <f>IFERROR(VLOOKUP(ES333,'Начисление очков 2023'!$B$4:$C$101,2,FALSE),0)</f>
        <v>0</v>
      </c>
      <c r="EU333" s="6" t="s">
        <v>572</v>
      </c>
      <c r="EV333" s="28">
        <f>IFERROR(VLOOKUP(EU333,'Начисление очков 2023'!$G$4:$H$69,2,FALSE),0)</f>
        <v>0</v>
      </c>
      <c r="EW333" s="32" t="s">
        <v>572</v>
      </c>
      <c r="EX333" s="31">
        <f>IFERROR(VLOOKUP(EW333,'Начисление очков 2023'!$AA$4:$AB$69,2,FALSE),0)</f>
        <v>0</v>
      </c>
      <c r="EY333" s="6" t="s">
        <v>572</v>
      </c>
      <c r="EZ333" s="28">
        <f>IFERROR(VLOOKUP(EY333,'Начисление очков 2023'!$AA$4:$AB$69,2,FALSE),0)</f>
        <v>0</v>
      </c>
      <c r="FA333" s="32" t="s">
        <v>572</v>
      </c>
      <c r="FB333" s="31">
        <f>IFERROR(VLOOKUP(FA333,'Начисление очков 2023'!$L$4:$M$69,2,FALSE),0)</f>
        <v>0</v>
      </c>
      <c r="FC333" s="6">
        <v>32</v>
      </c>
      <c r="FD333" s="28">
        <f>IFERROR(VLOOKUP(FC333,'Начисление очков 2023'!$AF$4:$AG$69,2,FALSE),0)</f>
        <v>1</v>
      </c>
      <c r="FE333" s="32" t="s">
        <v>572</v>
      </c>
      <c r="FF333" s="31">
        <f>IFERROR(VLOOKUP(FE333,'Начисление очков 2023'!$AA$4:$AB$69,2,FALSE),0)</f>
        <v>0</v>
      </c>
      <c r="FG333" s="6" t="s">
        <v>572</v>
      </c>
      <c r="FH333" s="28">
        <f>IFERROR(VLOOKUP(FG333,'Начисление очков 2023'!$G$4:$H$69,2,FALSE),0)</f>
        <v>0</v>
      </c>
      <c r="FI333" s="32" t="s">
        <v>572</v>
      </c>
      <c r="FJ333" s="31">
        <f>IFERROR(VLOOKUP(FI333,'Начисление очков 2023'!$AA$4:$AB$69,2,FALSE),0)</f>
        <v>0</v>
      </c>
      <c r="FK333" s="6" t="s">
        <v>572</v>
      </c>
      <c r="FL333" s="28">
        <f>IFERROR(VLOOKUP(FK333,'Начисление очков 2023'!$AA$4:$AB$69,2,FALSE),0)</f>
        <v>0</v>
      </c>
      <c r="FM333" s="32" t="s">
        <v>572</v>
      </c>
      <c r="FN333" s="31">
        <f>IFERROR(VLOOKUP(FM333,'Начисление очков 2023'!$AA$4:$AB$69,2,FALSE),0)</f>
        <v>0</v>
      </c>
      <c r="FO333" s="6" t="s">
        <v>572</v>
      </c>
      <c r="FP333" s="28">
        <f>IFERROR(VLOOKUP(FO333,'Начисление очков 2023'!$AF$4:$AG$69,2,FALSE),0)</f>
        <v>0</v>
      </c>
      <c r="FQ333" s="109">
        <v>324</v>
      </c>
      <c r="FR333" s="110">
        <v>-2</v>
      </c>
      <c r="FS333" s="110"/>
      <c r="FT333" s="109">
        <v>3</v>
      </c>
      <c r="FU333" s="111"/>
      <c r="FV333" s="108">
        <v>5</v>
      </c>
      <c r="FW333" s="106">
        <v>0</v>
      </c>
      <c r="FX333" s="107" t="s">
        <v>563</v>
      </c>
      <c r="FY333" s="108">
        <v>5</v>
      </c>
      <c r="FZ333" s="127" t="s">
        <v>572</v>
      </c>
      <c r="GA333" s="121">
        <f>IFERROR(VLOOKUP(FZ333,'Начисление очков 2023'!$AA$4:$AB$69,2,FALSE),0)</f>
        <v>0</v>
      </c>
    </row>
    <row r="334" spans="1:183" ht="16.149999999999999" customHeight="1" x14ac:dyDescent="0.25">
      <c r="A334" s="1"/>
      <c r="B334" s="6" t="str">
        <f>IFERROR(INDEX('Ласт турнир'!$A$1:$A$96,MATCH($D334,'Ласт турнир'!$B$1:$B$96,0)),"")</f>
        <v/>
      </c>
      <c r="C334" s="1"/>
      <c r="D334" s="39" t="s">
        <v>248</v>
      </c>
      <c r="E334" s="40">
        <f>E333+1</f>
        <v>325</v>
      </c>
      <c r="F334" s="59" t="str">
        <f>IF(FQ334=0," ",IF(FQ334-E334=0," ",FQ334-E334))</f>
        <v xml:space="preserve"> </v>
      </c>
      <c r="G334" s="44"/>
      <c r="H334" s="54">
        <v>3</v>
      </c>
      <c r="I334" s="134"/>
      <c r="J334" s="139">
        <f>AB334+AP334+BB334+BN334+BR334+SUMPRODUCT(LARGE((T334,V334,X334,Z334,AD334,AF334,AH334,AJ334,AL334,AN334,AR334,AT334,AV334,AX334,AZ334,BD334,BF334,BH334,BJ334,BL334,BP334,BT334,BV334,BX334,BZ334,CB334,CD334,CF334,CH334,CJ334,CL334,CN334,CP334,CR334,CT334,CV334,CX334,CZ334,DB334,DD334,DF334,DH334,DJ334,DL334,DN334,DP334,DR334,DT334,DV334,DX334,DZ334,EB334,ED334,EF334,EH334,EJ334,EL334,EN334,EP334,ER334,ET334,EV334,EX334,EZ334,FB334,FD334,FF334,FH334,FJ334,FL334,FN334,FP334),{1,2,3,4,5,6,7,8}))</f>
        <v>5</v>
      </c>
      <c r="K334" s="135">
        <f>J334-FV334</f>
        <v>0</v>
      </c>
      <c r="L334" s="140" t="str">
        <f>IF(SUMIF(S334:FP334,"&lt;0")&lt;&gt;0,SUMIF(S334:FP334,"&lt;0")*(-1)," ")</f>
        <v xml:space="preserve"> </v>
      </c>
      <c r="M334" s="141">
        <f>T334+V334+X334+Z334+AB334+AD334+AF334+AH334+AJ334+AL334+AN334+AP334+AR334+AT334+AV334+AX334+AZ334+BB334+BD334+BF334+BH334+BJ334+BL334+BN334+BP334+BR334+BT334+BV334+BX334+BZ334+CB334+CD334+CF334+CH334+CJ334+CL334+CN334+CP334+CR334+CT334+CV334+CX334+CZ334+DB334+DD334+DF334+DH334+DJ334+DL334+DN334+DP334+DR334+DT334+DV334+DX334+DZ334+EB334+ED334+EF334+EH334+EJ334+EL334+EN334+EP334+ER334+ET334+EV334+EX334+EZ334+FB334+FD334+FF334+FH334+FJ334+FL334+FN334+FP334</f>
        <v>5</v>
      </c>
      <c r="N334" s="135">
        <f>M334-FY334</f>
        <v>0</v>
      </c>
      <c r="O334" s="136">
        <f>ROUNDUP(COUNTIF(S334:FP334,"&gt; 0")/2,0)</f>
        <v>2</v>
      </c>
      <c r="P334" s="142">
        <f>IF(O334=0,"-",IF(O334-R334&gt;8,J334/(8+R334),J334/O334))</f>
        <v>2.5</v>
      </c>
      <c r="Q334" s="145">
        <f>IF(OR(M334=0,O334=0),"-",M334/O334)</f>
        <v>2.5</v>
      </c>
      <c r="R334" s="150">
        <f>+IF(AA334="",0,1)+IF(AO334="",0,1)++IF(BA334="",0,1)+IF(BM334="",0,1)+IF(BQ334="",0,1)</f>
        <v>0</v>
      </c>
      <c r="S334" s="6" t="s">
        <v>572</v>
      </c>
      <c r="T334" s="28">
        <f>IFERROR(VLOOKUP(S334,'Начисление очков 2024'!$AA$4:$AB$69,2,FALSE),0)</f>
        <v>0</v>
      </c>
      <c r="U334" s="32">
        <v>24</v>
      </c>
      <c r="V334" s="31">
        <f>IFERROR(VLOOKUP(U334,'Начисление очков 2024'!$AA$4:$AB$69,2,FALSE),0)</f>
        <v>3</v>
      </c>
      <c r="W334" s="6" t="s">
        <v>572</v>
      </c>
      <c r="X334" s="28">
        <f>IFERROR(VLOOKUP(W334,'Начисление очков 2024'!$L$4:$M$69,2,FALSE),0)</f>
        <v>0</v>
      </c>
      <c r="Y334" s="32" t="s">
        <v>572</v>
      </c>
      <c r="Z334" s="31">
        <f>IFERROR(VLOOKUP(Y334,'Начисление очков 2024'!$AA$4:$AB$69,2,FALSE),0)</f>
        <v>0</v>
      </c>
      <c r="AA334" s="6" t="s">
        <v>572</v>
      </c>
      <c r="AB334" s="28">
        <f>ROUND(IFERROR(VLOOKUP(AA334,'Начисление очков 2024'!$L$4:$M$69,2,FALSE),0)/4,0)</f>
        <v>0</v>
      </c>
      <c r="AC334" s="32" t="s">
        <v>572</v>
      </c>
      <c r="AD334" s="31">
        <f>IFERROR(VLOOKUP(AC334,'Начисление очков 2024'!$AA$4:$AB$69,2,FALSE),0)</f>
        <v>0</v>
      </c>
      <c r="AE334" s="6" t="s">
        <v>572</v>
      </c>
      <c r="AF334" s="28">
        <f>IFERROR(VLOOKUP(AE334,'Начисление очков 2024'!$AA$4:$AB$69,2,FALSE),0)</f>
        <v>0</v>
      </c>
      <c r="AG334" s="32" t="s">
        <v>572</v>
      </c>
      <c r="AH334" s="31">
        <f>IFERROR(VLOOKUP(AG334,'Начисление очков 2024'!$Q$4:$R$69,2,FALSE),0)</f>
        <v>0</v>
      </c>
      <c r="AI334" s="6" t="s">
        <v>572</v>
      </c>
      <c r="AJ334" s="28">
        <f>IFERROR(VLOOKUP(AI334,'Начисление очков 2024'!$AA$4:$AB$69,2,FALSE),0)</f>
        <v>0</v>
      </c>
      <c r="AK334" s="32" t="s">
        <v>572</v>
      </c>
      <c r="AL334" s="31">
        <f>IFERROR(VLOOKUP(AK334,'Начисление очков 2024'!$AA$4:$AB$69,2,FALSE),0)</f>
        <v>0</v>
      </c>
      <c r="AM334" s="6">
        <v>20</v>
      </c>
      <c r="AN334" s="28">
        <f>IFERROR(VLOOKUP(AM334,'Начисление очков 2023'!$AF$4:$AG$69,2,FALSE),0)</f>
        <v>2</v>
      </c>
      <c r="AO334" s="32" t="s">
        <v>572</v>
      </c>
      <c r="AP334" s="31">
        <f>ROUND(IFERROR(VLOOKUP(AO334,'Начисление очков 2024'!$G$4:$H$69,2,FALSE),0)/4,0)</f>
        <v>0</v>
      </c>
      <c r="AQ334" s="6" t="s">
        <v>572</v>
      </c>
      <c r="AR334" s="28">
        <f>IFERROR(VLOOKUP(AQ334,'Начисление очков 2024'!$AA$4:$AB$69,2,FALSE),0)</f>
        <v>0</v>
      </c>
      <c r="AS334" s="32" t="s">
        <v>572</v>
      </c>
      <c r="AT334" s="31">
        <f>IFERROR(VLOOKUP(AS334,'Начисление очков 2024'!$G$4:$H$69,2,FALSE),0)</f>
        <v>0</v>
      </c>
      <c r="AU334" s="6" t="s">
        <v>572</v>
      </c>
      <c r="AV334" s="28">
        <f>IFERROR(VLOOKUP(AU334,'Начисление очков 2023'!$V$4:$W$69,2,FALSE),0)</f>
        <v>0</v>
      </c>
      <c r="AW334" s="32" t="s">
        <v>572</v>
      </c>
      <c r="AX334" s="31">
        <f>IFERROR(VLOOKUP(AW334,'Начисление очков 2024'!$Q$4:$R$69,2,FALSE),0)</f>
        <v>0</v>
      </c>
      <c r="AY334" s="6" t="s">
        <v>572</v>
      </c>
      <c r="AZ334" s="28">
        <f>IFERROR(VLOOKUP(AY334,'Начисление очков 2024'!$AA$4:$AB$69,2,FALSE),0)</f>
        <v>0</v>
      </c>
      <c r="BA334" s="32" t="s">
        <v>572</v>
      </c>
      <c r="BB334" s="31">
        <f>ROUND(IFERROR(VLOOKUP(BA334,'Начисление очков 2024'!$G$4:$H$69,2,FALSE),0)/4,0)</f>
        <v>0</v>
      </c>
      <c r="BC334" s="6" t="s">
        <v>572</v>
      </c>
      <c r="BD334" s="28">
        <f>IFERROR(VLOOKUP(BC334,'Начисление очков 2023'!$AA$4:$AB$69,2,FALSE),0)</f>
        <v>0</v>
      </c>
      <c r="BE334" s="32" t="s">
        <v>572</v>
      </c>
      <c r="BF334" s="31">
        <f>IFERROR(VLOOKUP(BE334,'Начисление очков 2024'!$G$4:$H$69,2,FALSE),0)</f>
        <v>0</v>
      </c>
      <c r="BG334" s="6" t="s">
        <v>572</v>
      </c>
      <c r="BH334" s="28">
        <f>IFERROR(VLOOKUP(BG334,'Начисление очков 2024'!$Q$4:$R$69,2,FALSE),0)</f>
        <v>0</v>
      </c>
      <c r="BI334" s="32" t="s">
        <v>572</v>
      </c>
      <c r="BJ334" s="31">
        <f>IFERROR(VLOOKUP(BI334,'Начисление очков 2024'!$AA$4:$AB$69,2,FALSE),0)</f>
        <v>0</v>
      </c>
      <c r="BK334" s="6" t="s">
        <v>572</v>
      </c>
      <c r="BL334" s="28">
        <f>IFERROR(VLOOKUP(BK334,'Начисление очков 2023'!$V$4:$W$69,2,FALSE),0)</f>
        <v>0</v>
      </c>
      <c r="BM334" s="32" t="s">
        <v>572</v>
      </c>
      <c r="BN334" s="31">
        <f>ROUND(IFERROR(VLOOKUP(BM334,'Начисление очков 2023'!$L$4:$M$69,2,FALSE),0)/4,0)</f>
        <v>0</v>
      </c>
      <c r="BO334" s="6" t="s">
        <v>572</v>
      </c>
      <c r="BP334" s="28">
        <f>IFERROR(VLOOKUP(BO334,'Начисление очков 2023'!$AA$4:$AB$69,2,FALSE),0)</f>
        <v>0</v>
      </c>
      <c r="BQ334" s="32" t="s">
        <v>572</v>
      </c>
      <c r="BR334" s="31">
        <f>ROUND(IFERROR(VLOOKUP(BQ334,'Начисление очков 2023'!$L$4:$M$69,2,FALSE),0)/4,0)</f>
        <v>0</v>
      </c>
      <c r="BS334" s="6" t="s">
        <v>572</v>
      </c>
      <c r="BT334" s="28">
        <f>IFERROR(VLOOKUP(BS334,'Начисление очков 2023'!$AA$4:$AB$69,2,FALSE),0)</f>
        <v>0</v>
      </c>
      <c r="BU334" s="32" t="s">
        <v>572</v>
      </c>
      <c r="BV334" s="31">
        <f>IFERROR(VLOOKUP(BU334,'Начисление очков 2023'!$L$4:$M$69,2,FALSE),0)</f>
        <v>0</v>
      </c>
      <c r="BW334" s="6" t="s">
        <v>572</v>
      </c>
      <c r="BX334" s="28">
        <f>IFERROR(VLOOKUP(BW334,'Начисление очков 2023'!$AA$4:$AB$69,2,FALSE),0)</f>
        <v>0</v>
      </c>
      <c r="BY334" s="32" t="s">
        <v>572</v>
      </c>
      <c r="BZ334" s="31">
        <f>IFERROR(VLOOKUP(BY334,'Начисление очков 2023'!$AF$4:$AG$69,2,FALSE),0)</f>
        <v>0</v>
      </c>
      <c r="CA334" s="6" t="s">
        <v>572</v>
      </c>
      <c r="CB334" s="28">
        <f>IFERROR(VLOOKUP(CA334,'Начисление очков 2023'!$V$4:$W$69,2,FALSE),0)</f>
        <v>0</v>
      </c>
      <c r="CC334" s="32" t="s">
        <v>572</v>
      </c>
      <c r="CD334" s="31">
        <f>IFERROR(VLOOKUP(CC334,'Начисление очков 2023'!$AA$4:$AB$69,2,FALSE),0)</f>
        <v>0</v>
      </c>
      <c r="CE334" s="47"/>
      <c r="CF334" s="46"/>
      <c r="CG334" s="32" t="s">
        <v>572</v>
      </c>
      <c r="CH334" s="31">
        <f>IFERROR(VLOOKUP(CG334,'Начисление очков 2023'!$AA$4:$AB$69,2,FALSE),0)</f>
        <v>0</v>
      </c>
      <c r="CI334" s="6" t="s">
        <v>572</v>
      </c>
      <c r="CJ334" s="28">
        <f>IFERROR(VLOOKUP(CI334,'Начисление очков 2023_1'!$B$4:$C$117,2,FALSE),0)</f>
        <v>0</v>
      </c>
      <c r="CK334" s="32" t="s">
        <v>572</v>
      </c>
      <c r="CL334" s="31">
        <f>IFERROR(VLOOKUP(CK334,'Начисление очков 2023'!$V$4:$W$69,2,FALSE),0)</f>
        <v>0</v>
      </c>
      <c r="CM334" s="6" t="s">
        <v>572</v>
      </c>
      <c r="CN334" s="28">
        <f>IFERROR(VLOOKUP(CM334,'Начисление очков 2023'!$AF$4:$AG$69,2,FALSE),0)</f>
        <v>0</v>
      </c>
      <c r="CO334" s="32" t="s">
        <v>572</v>
      </c>
      <c r="CP334" s="31">
        <f>IFERROR(VLOOKUP(CO334,'Начисление очков 2023'!$G$4:$H$69,2,FALSE),0)</f>
        <v>0</v>
      </c>
      <c r="CQ334" s="6" t="s">
        <v>572</v>
      </c>
      <c r="CR334" s="28">
        <f>IFERROR(VLOOKUP(CQ334,'Начисление очков 2023'!$AA$4:$AB$69,2,FALSE),0)</f>
        <v>0</v>
      </c>
      <c r="CS334" s="32" t="s">
        <v>572</v>
      </c>
      <c r="CT334" s="31">
        <f>IFERROR(VLOOKUP(CS334,'Начисление очков 2023'!$Q$4:$R$69,2,FALSE),0)</f>
        <v>0</v>
      </c>
      <c r="CU334" s="6" t="s">
        <v>572</v>
      </c>
      <c r="CV334" s="28">
        <f>IFERROR(VLOOKUP(CU334,'Начисление очков 2023'!$AF$4:$AG$69,2,FALSE),0)</f>
        <v>0</v>
      </c>
      <c r="CW334" s="32" t="s">
        <v>572</v>
      </c>
      <c r="CX334" s="31">
        <f>IFERROR(VLOOKUP(CW334,'Начисление очков 2023'!$AA$4:$AB$69,2,FALSE),0)</f>
        <v>0</v>
      </c>
      <c r="CY334" s="6" t="s">
        <v>572</v>
      </c>
      <c r="CZ334" s="28">
        <f>IFERROR(VLOOKUP(CY334,'Начисление очков 2023'!$AA$4:$AB$69,2,FALSE),0)</f>
        <v>0</v>
      </c>
      <c r="DA334" s="32" t="s">
        <v>572</v>
      </c>
      <c r="DB334" s="31">
        <f>IFERROR(VLOOKUP(DA334,'Начисление очков 2023'!$L$4:$M$69,2,FALSE),0)</f>
        <v>0</v>
      </c>
      <c r="DC334" s="6" t="s">
        <v>572</v>
      </c>
      <c r="DD334" s="28">
        <f>IFERROR(VLOOKUP(DC334,'Начисление очков 2023'!$L$4:$M$69,2,FALSE),0)</f>
        <v>0</v>
      </c>
      <c r="DE334" s="32" t="s">
        <v>572</v>
      </c>
      <c r="DF334" s="31">
        <f>IFERROR(VLOOKUP(DE334,'Начисление очков 2023'!$G$4:$H$69,2,FALSE),0)</f>
        <v>0</v>
      </c>
      <c r="DG334" s="6" t="s">
        <v>572</v>
      </c>
      <c r="DH334" s="28">
        <f>IFERROR(VLOOKUP(DG334,'Начисление очков 2023'!$AA$4:$AB$69,2,FALSE),0)</f>
        <v>0</v>
      </c>
      <c r="DI334" s="32" t="s">
        <v>572</v>
      </c>
      <c r="DJ334" s="31">
        <f>IFERROR(VLOOKUP(DI334,'Начисление очков 2023'!$AF$4:$AG$69,2,FALSE),0)</f>
        <v>0</v>
      </c>
      <c r="DK334" s="6" t="s">
        <v>572</v>
      </c>
      <c r="DL334" s="28">
        <f>IFERROR(VLOOKUP(DK334,'Начисление очков 2023'!$V$4:$W$69,2,FALSE),0)</f>
        <v>0</v>
      </c>
      <c r="DM334" s="32" t="s">
        <v>572</v>
      </c>
      <c r="DN334" s="31">
        <f>IFERROR(VLOOKUP(DM334,'Начисление очков 2023'!$Q$4:$R$69,2,FALSE),0)</f>
        <v>0</v>
      </c>
      <c r="DO334" s="6" t="s">
        <v>572</v>
      </c>
      <c r="DP334" s="28">
        <f>IFERROR(VLOOKUP(DO334,'Начисление очков 2023'!$AA$4:$AB$69,2,FALSE),0)</f>
        <v>0</v>
      </c>
      <c r="DQ334" s="32" t="s">
        <v>572</v>
      </c>
      <c r="DR334" s="31">
        <f>IFERROR(VLOOKUP(DQ334,'Начисление очков 2023'!$AA$4:$AB$69,2,FALSE),0)</f>
        <v>0</v>
      </c>
      <c r="DS334" s="6" t="s">
        <v>572</v>
      </c>
      <c r="DT334" s="28">
        <f>IFERROR(VLOOKUP(DS334,'Начисление очков 2023'!$AA$4:$AB$69,2,FALSE),0)</f>
        <v>0</v>
      </c>
      <c r="DU334" s="32" t="s">
        <v>572</v>
      </c>
      <c r="DV334" s="31">
        <f>IFERROR(VLOOKUP(DU334,'Начисление очков 2023'!$AF$4:$AG$69,2,FALSE),0)</f>
        <v>0</v>
      </c>
      <c r="DW334" s="6" t="s">
        <v>572</v>
      </c>
      <c r="DX334" s="28">
        <f>IFERROR(VLOOKUP(DW334,'Начисление очков 2023'!$AA$4:$AB$69,2,FALSE),0)</f>
        <v>0</v>
      </c>
      <c r="DY334" s="32" t="s">
        <v>572</v>
      </c>
      <c r="DZ334" s="31">
        <f>IFERROR(VLOOKUP(DY334,'Начисление очков 2023'!$B$4:$C$69,2,FALSE),0)</f>
        <v>0</v>
      </c>
      <c r="EA334" s="6" t="s">
        <v>572</v>
      </c>
      <c r="EB334" s="28">
        <f>IFERROR(VLOOKUP(EA334,'Начисление очков 2023'!$AA$4:$AB$69,2,FALSE),0)</f>
        <v>0</v>
      </c>
      <c r="EC334" s="32" t="s">
        <v>572</v>
      </c>
      <c r="ED334" s="31">
        <f>IFERROR(VLOOKUP(EC334,'Начисление очков 2023'!$V$4:$W$69,2,FALSE),0)</f>
        <v>0</v>
      </c>
      <c r="EE334" s="6" t="s">
        <v>572</v>
      </c>
      <c r="EF334" s="28">
        <f>IFERROR(VLOOKUP(EE334,'Начисление очков 2023'!$AA$4:$AB$69,2,FALSE),0)</f>
        <v>0</v>
      </c>
      <c r="EG334" s="32" t="s">
        <v>572</v>
      </c>
      <c r="EH334" s="31">
        <f>IFERROR(VLOOKUP(EG334,'Начисление очков 2023'!$AA$4:$AB$69,2,FALSE),0)</f>
        <v>0</v>
      </c>
      <c r="EI334" s="6" t="s">
        <v>572</v>
      </c>
      <c r="EJ334" s="28">
        <f>IFERROR(VLOOKUP(EI334,'Начисление очков 2023'!$G$4:$H$69,2,FALSE),0)</f>
        <v>0</v>
      </c>
      <c r="EK334" s="32" t="s">
        <v>572</v>
      </c>
      <c r="EL334" s="31">
        <f>IFERROR(VLOOKUP(EK334,'Начисление очков 2023'!$V$4:$W$69,2,FALSE),0)</f>
        <v>0</v>
      </c>
      <c r="EM334" s="6" t="s">
        <v>572</v>
      </c>
      <c r="EN334" s="28">
        <f>IFERROR(VLOOKUP(EM334,'Начисление очков 2023'!$B$4:$C$101,2,FALSE),0)</f>
        <v>0</v>
      </c>
      <c r="EO334" s="32" t="s">
        <v>572</v>
      </c>
      <c r="EP334" s="31">
        <f>IFERROR(VLOOKUP(EO334,'Начисление очков 2023'!$AA$4:$AB$69,2,FALSE),0)</f>
        <v>0</v>
      </c>
      <c r="EQ334" s="6" t="s">
        <v>572</v>
      </c>
      <c r="ER334" s="28">
        <f>IFERROR(VLOOKUP(EQ334,'Начисление очков 2023'!$AF$4:$AG$69,2,FALSE),0)</f>
        <v>0</v>
      </c>
      <c r="ES334" s="32" t="s">
        <v>572</v>
      </c>
      <c r="ET334" s="31">
        <f>IFERROR(VLOOKUP(ES334,'Начисление очков 2023'!$B$4:$C$101,2,FALSE),0)</f>
        <v>0</v>
      </c>
      <c r="EU334" s="6" t="s">
        <v>572</v>
      </c>
      <c r="EV334" s="28">
        <f>IFERROR(VLOOKUP(EU334,'Начисление очков 2023'!$G$4:$H$69,2,FALSE),0)</f>
        <v>0</v>
      </c>
      <c r="EW334" s="32" t="s">
        <v>572</v>
      </c>
      <c r="EX334" s="31">
        <f>IFERROR(VLOOKUP(EW334,'Начисление очков 2023'!$AA$4:$AB$69,2,FALSE),0)</f>
        <v>0</v>
      </c>
      <c r="EY334" s="6" t="s">
        <v>572</v>
      </c>
      <c r="EZ334" s="28">
        <f>IFERROR(VLOOKUP(EY334,'Начисление очков 2023'!$AA$4:$AB$69,2,FALSE),0)</f>
        <v>0</v>
      </c>
      <c r="FA334" s="32" t="s">
        <v>572</v>
      </c>
      <c r="FB334" s="31">
        <f>IFERROR(VLOOKUP(FA334,'Начисление очков 2023'!$L$4:$M$69,2,FALSE),0)</f>
        <v>0</v>
      </c>
      <c r="FC334" s="6" t="s">
        <v>572</v>
      </c>
      <c r="FD334" s="28">
        <f>IFERROR(VLOOKUP(FC334,'Начисление очков 2023'!$AF$4:$AG$69,2,FALSE),0)</f>
        <v>0</v>
      </c>
      <c r="FE334" s="32" t="s">
        <v>572</v>
      </c>
      <c r="FF334" s="31">
        <f>IFERROR(VLOOKUP(FE334,'Начисление очков 2023'!$AA$4:$AB$69,2,FALSE),0)</f>
        <v>0</v>
      </c>
      <c r="FG334" s="6" t="s">
        <v>572</v>
      </c>
      <c r="FH334" s="28">
        <f>IFERROR(VLOOKUP(FG334,'Начисление очков 2023'!$G$4:$H$69,2,FALSE),0)</f>
        <v>0</v>
      </c>
      <c r="FI334" s="32" t="s">
        <v>572</v>
      </c>
      <c r="FJ334" s="31">
        <f>IFERROR(VLOOKUP(FI334,'Начисление очков 2023'!$AA$4:$AB$69,2,FALSE),0)</f>
        <v>0</v>
      </c>
      <c r="FK334" s="6" t="s">
        <v>572</v>
      </c>
      <c r="FL334" s="28">
        <f>IFERROR(VLOOKUP(FK334,'Начисление очков 2023'!$AA$4:$AB$69,2,FALSE),0)</f>
        <v>0</v>
      </c>
      <c r="FM334" s="32" t="s">
        <v>572</v>
      </c>
      <c r="FN334" s="31">
        <f>IFERROR(VLOOKUP(FM334,'Начисление очков 2023'!$AA$4:$AB$69,2,FALSE),0)</f>
        <v>0</v>
      </c>
      <c r="FO334" s="6" t="s">
        <v>572</v>
      </c>
      <c r="FP334" s="28">
        <f>IFERROR(VLOOKUP(FO334,'Начисление очков 2023'!$AF$4:$AG$69,2,FALSE),0)</f>
        <v>0</v>
      </c>
      <c r="FQ334" s="109">
        <v>325</v>
      </c>
      <c r="FR334" s="110">
        <v>35</v>
      </c>
      <c r="FS334" s="110"/>
      <c r="FT334" s="109">
        <v>3</v>
      </c>
      <c r="FU334" s="111"/>
      <c r="FV334" s="108">
        <v>5</v>
      </c>
      <c r="FW334" s="106">
        <v>3</v>
      </c>
      <c r="FX334" s="107" t="s">
        <v>563</v>
      </c>
      <c r="FY334" s="108">
        <v>5</v>
      </c>
      <c r="FZ334" s="127" t="s">
        <v>572</v>
      </c>
      <c r="GA334" s="121">
        <f>IFERROR(VLOOKUP(FZ334,'Начисление очков 2023'!$AA$4:$AB$69,2,FALSE),0)</f>
        <v>0</v>
      </c>
    </row>
    <row r="335" spans="1:183" ht="16.149999999999999" customHeight="1" x14ac:dyDescent="0.25">
      <c r="A335" s="1"/>
      <c r="B335" s="6" t="s">
        <v>572</v>
      </c>
      <c r="C335" s="1"/>
      <c r="D335" s="39" t="s">
        <v>243</v>
      </c>
      <c r="E335" s="40">
        <f>E334+1</f>
        <v>326</v>
      </c>
      <c r="F335" s="59" t="s">
        <v>563</v>
      </c>
      <c r="G335" s="44"/>
      <c r="H335" s="54">
        <v>3</v>
      </c>
      <c r="I335" s="134"/>
      <c r="J335" s="139">
        <f>AB335+AP335+BB335+BN335+BR335+SUMPRODUCT(LARGE((T335,V335,X335,Z335,AD335,AF335,AH335,AJ335,AL335,AN335,AR335,AT335,AV335,AX335,AZ335,BD335,BF335,BH335,BJ335,BL335,BP335,BT335,BV335,BX335,BZ335,CB335,CD335,CF335,CH335,CJ335,CL335,CN335,CP335,CR335,CT335,CV335,CX335,CZ335,DB335,DD335,DF335,DH335,DJ335,DL335,DN335,DP335,DR335,DT335,DV335,DX335,DZ335,EB335,ED335,EF335,EH335,EJ335,EL335,EN335,EP335,ER335,ET335,EV335,EX335,EZ335,FB335,FD335,FF335,FH335,FJ335,FL335,FN335,FP335),{1,2,3,4,5,6,7,8}))</f>
        <v>4</v>
      </c>
      <c r="K335" s="135">
        <f>J335-FV335</f>
        <v>0</v>
      </c>
      <c r="L335" s="140" t="str">
        <f>IF(SUMIF(S335:FP335,"&lt;0")&lt;&gt;0,SUMIF(S335:FP335,"&lt;0")*(-1)," ")</f>
        <v xml:space="preserve"> </v>
      </c>
      <c r="M335" s="141">
        <f>T335+V335+X335+Z335+AB335+AD335+AF335+AH335+AJ335+AL335+AN335+AP335+AR335+AT335+AV335+AX335+AZ335+BB335+BD335+BF335+BH335+BJ335+BL335+BN335+BP335+BR335+BT335+BV335+BX335+BZ335+CB335+CD335+CF335+CH335+CJ335+CL335+CN335+CP335+CR335+CT335+CV335+CX335+CZ335+DB335+DD335+DF335+DH335+DJ335+DL335+DN335+DP335+DR335+DT335+DV335+DX335+DZ335+EB335+ED335+EF335+EH335+EJ335+EL335+EN335+EP335+ER335+ET335+EV335+EX335+EZ335+FB335+FD335+FF335+FH335+FJ335+FL335+FN335+FP335</f>
        <v>4</v>
      </c>
      <c r="N335" s="135">
        <f>M335-FY335</f>
        <v>0</v>
      </c>
      <c r="O335" s="136">
        <f>ROUNDUP(COUNTIF(S335:FP335,"&gt; 0")/2,0)</f>
        <v>1</v>
      </c>
      <c r="P335" s="142" t="s">
        <v>355</v>
      </c>
      <c r="Q335" s="145" t="s">
        <v>355</v>
      </c>
      <c r="R335" s="150">
        <v>0</v>
      </c>
      <c r="S335" s="6" t="s">
        <v>572</v>
      </c>
      <c r="T335" s="28">
        <f>IFERROR(VLOOKUP(S335,'Начисление очков 2024'!$AA$4:$AB$69,2,FALSE),0)</f>
        <v>0</v>
      </c>
      <c r="U335" s="32" t="s">
        <v>572</v>
      </c>
      <c r="V335" s="31">
        <f>IFERROR(VLOOKUP(U335,'Начисление очков 2024'!$AA$4:$AB$69,2,FALSE),0)</f>
        <v>0</v>
      </c>
      <c r="W335" s="6" t="s">
        <v>572</v>
      </c>
      <c r="X335" s="28">
        <f>IFERROR(VLOOKUP(W335,'Начисление очков 2024'!$L$4:$M$69,2,FALSE),0)</f>
        <v>0</v>
      </c>
      <c r="Y335" s="32">
        <v>20</v>
      </c>
      <c r="Z335" s="31">
        <f>IFERROR(VLOOKUP(Y335,'Начисление очков 2024'!$AA$4:$AB$69,2,FALSE),0)</f>
        <v>4</v>
      </c>
      <c r="AA335" s="6" t="s">
        <v>572</v>
      </c>
      <c r="AB335" s="28">
        <f>ROUND(IFERROR(VLOOKUP(AA335,'Начисление очков 2024'!$L$4:$M$69,2,FALSE),0)/4,0)</f>
        <v>0</v>
      </c>
      <c r="AC335" s="32" t="s">
        <v>572</v>
      </c>
      <c r="AD335" s="31">
        <v>0</v>
      </c>
      <c r="AE335" s="6" t="s">
        <v>572</v>
      </c>
      <c r="AF335" s="28">
        <v>0</v>
      </c>
      <c r="AG335" s="32" t="s">
        <v>572</v>
      </c>
      <c r="AH335" s="31">
        <v>0</v>
      </c>
      <c r="AI335" s="6" t="s">
        <v>572</v>
      </c>
      <c r="AJ335" s="28">
        <v>0</v>
      </c>
      <c r="AK335" s="32" t="s">
        <v>572</v>
      </c>
      <c r="AL335" s="31">
        <v>0</v>
      </c>
      <c r="AM335" s="6" t="s">
        <v>572</v>
      </c>
      <c r="AN335" s="28">
        <v>0</v>
      </c>
      <c r="AO335" s="32" t="s">
        <v>572</v>
      </c>
      <c r="AP335" s="31">
        <v>0</v>
      </c>
      <c r="AQ335" s="6" t="s">
        <v>572</v>
      </c>
      <c r="AR335" s="28">
        <v>0</v>
      </c>
      <c r="AS335" s="32" t="s">
        <v>572</v>
      </c>
      <c r="AT335" s="31">
        <v>0</v>
      </c>
      <c r="AU335" s="6" t="s">
        <v>572</v>
      </c>
      <c r="AV335" s="28">
        <v>0</v>
      </c>
      <c r="AW335" s="32" t="s">
        <v>572</v>
      </c>
      <c r="AX335" s="31">
        <v>0</v>
      </c>
      <c r="AY335" s="6" t="s">
        <v>572</v>
      </c>
      <c r="AZ335" s="28">
        <v>0</v>
      </c>
      <c r="BA335" s="32" t="s">
        <v>572</v>
      </c>
      <c r="BB335" s="31">
        <v>0</v>
      </c>
      <c r="BC335" s="6" t="s">
        <v>572</v>
      </c>
      <c r="BD335" s="28">
        <v>0</v>
      </c>
      <c r="BE335" s="32" t="s">
        <v>572</v>
      </c>
      <c r="BF335" s="31">
        <v>0</v>
      </c>
      <c r="BG335" s="6" t="s">
        <v>572</v>
      </c>
      <c r="BH335" s="28">
        <v>0</v>
      </c>
      <c r="BI335" s="32" t="s">
        <v>572</v>
      </c>
      <c r="BJ335" s="31">
        <v>0</v>
      </c>
      <c r="BK335" s="6" t="s">
        <v>572</v>
      </c>
      <c r="BL335" s="28">
        <v>0</v>
      </c>
      <c r="BM335" s="32" t="s">
        <v>572</v>
      </c>
      <c r="BN335" s="31">
        <v>0</v>
      </c>
      <c r="BO335" s="6" t="s">
        <v>572</v>
      </c>
      <c r="BP335" s="28">
        <v>0</v>
      </c>
      <c r="BQ335" s="32" t="s">
        <v>572</v>
      </c>
      <c r="BR335" s="31">
        <v>0</v>
      </c>
      <c r="BS335" s="6" t="s">
        <v>572</v>
      </c>
      <c r="BT335" s="28">
        <v>0</v>
      </c>
      <c r="BU335" s="32" t="s">
        <v>572</v>
      </c>
      <c r="BV335" s="31">
        <v>0</v>
      </c>
      <c r="BW335" s="6" t="s">
        <v>572</v>
      </c>
      <c r="BX335" s="28">
        <v>0</v>
      </c>
      <c r="BY335" s="32" t="s">
        <v>572</v>
      </c>
      <c r="BZ335" s="31">
        <v>0</v>
      </c>
      <c r="CA335" s="6" t="s">
        <v>572</v>
      </c>
      <c r="CB335" s="28">
        <v>0</v>
      </c>
      <c r="CC335" s="32" t="s">
        <v>572</v>
      </c>
      <c r="CD335" s="31">
        <v>0</v>
      </c>
      <c r="CE335" s="47"/>
      <c r="CF335" s="46"/>
      <c r="CG335" s="32" t="s">
        <v>572</v>
      </c>
      <c r="CH335" s="31">
        <v>0</v>
      </c>
      <c r="CI335" s="6" t="s">
        <v>572</v>
      </c>
      <c r="CJ335" s="28">
        <v>0</v>
      </c>
      <c r="CK335" s="32" t="s">
        <v>572</v>
      </c>
      <c r="CL335" s="31">
        <v>0</v>
      </c>
      <c r="CM335" s="6" t="s">
        <v>572</v>
      </c>
      <c r="CN335" s="28">
        <v>0</v>
      </c>
      <c r="CO335" s="32" t="s">
        <v>572</v>
      </c>
      <c r="CP335" s="31">
        <v>0</v>
      </c>
      <c r="CQ335" s="6" t="s">
        <v>572</v>
      </c>
      <c r="CR335" s="28">
        <v>0</v>
      </c>
      <c r="CS335" s="32" t="s">
        <v>572</v>
      </c>
      <c r="CT335" s="31">
        <v>0</v>
      </c>
      <c r="CU335" s="6" t="s">
        <v>572</v>
      </c>
      <c r="CV335" s="28">
        <v>0</v>
      </c>
      <c r="CW335" s="32" t="s">
        <v>572</v>
      </c>
      <c r="CX335" s="31">
        <v>0</v>
      </c>
      <c r="CY335" s="6" t="s">
        <v>572</v>
      </c>
      <c r="CZ335" s="28">
        <v>0</v>
      </c>
      <c r="DA335" s="32" t="s">
        <v>572</v>
      </c>
      <c r="DB335" s="31">
        <v>0</v>
      </c>
      <c r="DC335" s="6" t="s">
        <v>572</v>
      </c>
      <c r="DD335" s="28">
        <v>0</v>
      </c>
      <c r="DE335" s="32" t="s">
        <v>572</v>
      </c>
      <c r="DF335" s="31">
        <v>0</v>
      </c>
      <c r="DG335" s="6" t="s">
        <v>572</v>
      </c>
      <c r="DH335" s="28">
        <v>0</v>
      </c>
      <c r="DI335" s="32" t="s">
        <v>572</v>
      </c>
      <c r="DJ335" s="31">
        <v>0</v>
      </c>
      <c r="DK335" s="6" t="s">
        <v>572</v>
      </c>
      <c r="DL335" s="28">
        <v>0</v>
      </c>
      <c r="DM335" s="32" t="s">
        <v>572</v>
      </c>
      <c r="DN335" s="31">
        <v>0</v>
      </c>
      <c r="DO335" s="6" t="s">
        <v>572</v>
      </c>
      <c r="DP335" s="28">
        <v>0</v>
      </c>
      <c r="DQ335" s="32" t="s">
        <v>572</v>
      </c>
      <c r="DR335" s="31">
        <v>0</v>
      </c>
      <c r="DS335" s="6" t="s">
        <v>572</v>
      </c>
      <c r="DT335" s="28">
        <v>0</v>
      </c>
      <c r="DU335" s="32" t="s">
        <v>572</v>
      </c>
      <c r="DV335" s="31">
        <v>0</v>
      </c>
      <c r="DW335" s="6" t="s">
        <v>572</v>
      </c>
      <c r="DX335" s="28">
        <v>0</v>
      </c>
      <c r="DY335" s="32" t="s">
        <v>572</v>
      </c>
      <c r="DZ335" s="31">
        <v>0</v>
      </c>
      <c r="EA335" s="6" t="s">
        <v>572</v>
      </c>
      <c r="EB335" s="28">
        <v>0</v>
      </c>
      <c r="EC335" s="32" t="s">
        <v>572</v>
      </c>
      <c r="ED335" s="31">
        <v>0</v>
      </c>
      <c r="EE335" s="6" t="s">
        <v>572</v>
      </c>
      <c r="EF335" s="28">
        <v>0</v>
      </c>
      <c r="EG335" s="32" t="s">
        <v>572</v>
      </c>
      <c r="EH335" s="31">
        <v>0</v>
      </c>
      <c r="EI335" s="6" t="s">
        <v>572</v>
      </c>
      <c r="EJ335" s="28">
        <v>0</v>
      </c>
      <c r="EK335" s="32" t="s">
        <v>572</v>
      </c>
      <c r="EL335" s="31">
        <v>0</v>
      </c>
      <c r="EM335" s="6" t="s">
        <v>572</v>
      </c>
      <c r="EN335" s="28">
        <v>0</v>
      </c>
      <c r="EO335" s="32" t="s">
        <v>572</v>
      </c>
      <c r="EP335" s="31">
        <v>0</v>
      </c>
      <c r="EQ335" s="6" t="s">
        <v>572</v>
      </c>
      <c r="ER335" s="28">
        <v>0</v>
      </c>
      <c r="ES335" s="32" t="s">
        <v>572</v>
      </c>
      <c r="ET335" s="31">
        <v>0</v>
      </c>
      <c r="EU335" s="6" t="s">
        <v>572</v>
      </c>
      <c r="EV335" s="28">
        <v>0</v>
      </c>
      <c r="EW335" s="32" t="s">
        <v>572</v>
      </c>
      <c r="EX335" s="31">
        <v>0</v>
      </c>
      <c r="EY335" s="6" t="s">
        <v>572</v>
      </c>
      <c r="EZ335" s="28">
        <v>0</v>
      </c>
      <c r="FA335" s="32" t="s">
        <v>572</v>
      </c>
      <c r="FB335" s="31">
        <v>0</v>
      </c>
      <c r="FC335" s="6" t="s">
        <v>572</v>
      </c>
      <c r="FD335" s="28">
        <v>0</v>
      </c>
      <c r="FE335" s="32" t="s">
        <v>572</v>
      </c>
      <c r="FF335" s="31">
        <v>0</v>
      </c>
      <c r="FG335" s="6" t="s">
        <v>572</v>
      </c>
      <c r="FH335" s="28">
        <v>0</v>
      </c>
      <c r="FI335" s="32" t="s">
        <v>572</v>
      </c>
      <c r="FJ335" s="31">
        <v>0</v>
      </c>
      <c r="FK335" s="6" t="s">
        <v>572</v>
      </c>
      <c r="FL335" s="28">
        <v>0</v>
      </c>
      <c r="FM335" s="32" t="s">
        <v>572</v>
      </c>
      <c r="FN335" s="31">
        <v>0</v>
      </c>
      <c r="FO335" s="6" t="s">
        <v>572</v>
      </c>
      <c r="FP335" s="28">
        <v>0</v>
      </c>
      <c r="FQ335" s="109">
        <v>326</v>
      </c>
      <c r="FR335" s="110" t="s">
        <v>563</v>
      </c>
      <c r="FS335" s="110"/>
      <c r="FT335" s="109">
        <v>3</v>
      </c>
      <c r="FU335" s="111"/>
      <c r="FV335" s="108">
        <v>4</v>
      </c>
      <c r="FW335" s="106">
        <v>0</v>
      </c>
      <c r="FX335" s="107" t="s">
        <v>563</v>
      </c>
      <c r="FY335" s="108">
        <v>4</v>
      </c>
      <c r="FZ335" s="127" t="s">
        <v>572</v>
      </c>
      <c r="GA335" s="121">
        <v>0</v>
      </c>
    </row>
    <row r="336" spans="1:183" ht="16.149999999999999" customHeight="1" x14ac:dyDescent="0.25">
      <c r="A336" s="1"/>
      <c r="B336" s="6" t="s">
        <v>572</v>
      </c>
      <c r="C336" s="1"/>
      <c r="D336" s="39" t="s">
        <v>817</v>
      </c>
      <c r="E336" s="40">
        <f>E335+1</f>
        <v>327</v>
      </c>
      <c r="F336" s="59" t="s">
        <v>563</v>
      </c>
      <c r="G336" s="44"/>
      <c r="H336" s="54">
        <v>3</v>
      </c>
      <c r="I336" s="134"/>
      <c r="J336" s="139">
        <f>AB336+AP336+BB336+BN336+BR336+SUMPRODUCT(LARGE((T336,V336,X336,Z336,AD336,AF336,AH336,AJ336,AL336,AN336,AR336,AT336,AV336,AX336,AZ336,BD336,BF336,BH336,BJ336,BL336,BP336,BT336,BV336,BX336,BZ336,CB336,CD336,CF336,CH336,CJ336,CL336,CN336,CP336,CR336,CT336,CV336,CX336,CZ336,DB336,DD336,DF336,DH336,DJ336,DL336,DN336,DP336,DR336,DT336,DV336,DX336,DZ336,EB336,ED336,EF336,EH336,EJ336,EL336,EN336,EP336,ER336,ET336,EV336,EX336,EZ336,FB336,FD336,FF336,FH336,FJ336,FL336,FN336,FP336),{1,2,3,4,5,6,7,8}))</f>
        <v>4</v>
      </c>
      <c r="K336" s="135">
        <f>J336-FV336</f>
        <v>0</v>
      </c>
      <c r="L336" s="140" t="str">
        <f>IF(SUMIF(S336:FP336,"&lt;0")&lt;&gt;0,SUMIF(S336:FP336,"&lt;0")*(-1)," ")</f>
        <v xml:space="preserve"> </v>
      </c>
      <c r="M336" s="141">
        <f>T336+V336+X336+Z336+AB336+AD336+AF336+AH336+AJ336+AL336+AN336+AP336+AR336+AT336+AV336+AX336+AZ336+BB336+BD336+BF336+BH336+BJ336+BL336+BN336+BP336+BR336+BT336+BV336+BX336+BZ336+CB336+CD336+CF336+CH336+CJ336+CL336+CN336+CP336+CR336+CT336+CV336+CX336+CZ336+DB336+DD336+DF336+DH336+DJ336+DL336+DN336+DP336+DR336+DT336+DV336+DX336+DZ336+EB336+ED336+EF336+EH336+EJ336+EL336+EN336+EP336+ER336+ET336+EV336+EX336+EZ336+FB336+FD336+FF336+FH336+FJ336+FL336+FN336+FP336</f>
        <v>4</v>
      </c>
      <c r="N336" s="135">
        <f>M336-FY336</f>
        <v>0</v>
      </c>
      <c r="O336" s="136">
        <f>ROUNDUP(COUNTIF(S336:FP336,"&gt; 0")/2,0)</f>
        <v>1</v>
      </c>
      <c r="P336" s="142" t="s">
        <v>355</v>
      </c>
      <c r="Q336" s="145" t="s">
        <v>355</v>
      </c>
      <c r="R336" s="150">
        <v>0</v>
      </c>
      <c r="S336" s="6" t="s">
        <v>572</v>
      </c>
      <c r="T336" s="28">
        <f>IFERROR(VLOOKUP(S336,'Начисление очков 2024'!$AA$4:$AB$69,2,FALSE),0)</f>
        <v>0</v>
      </c>
      <c r="U336" s="32" t="s">
        <v>572</v>
      </c>
      <c r="V336" s="31">
        <f>IFERROR(VLOOKUP(U336,'Начисление очков 2024'!$AA$4:$AB$69,2,FALSE),0)</f>
        <v>0</v>
      </c>
      <c r="W336" s="6">
        <v>48</v>
      </c>
      <c r="X336" s="28">
        <f>IFERROR(VLOOKUP(W336,'Начисление очков 2024'!$L$4:$M$69,2,FALSE),0)</f>
        <v>4</v>
      </c>
      <c r="Y336" s="32" t="s">
        <v>572</v>
      </c>
      <c r="Z336" s="31">
        <f>IFERROR(VLOOKUP(Y336,'Начисление очков 2024'!$AA$4:$AB$69,2,FALSE),0)</f>
        <v>0</v>
      </c>
      <c r="AA336" s="6" t="s">
        <v>572</v>
      </c>
      <c r="AB336" s="28">
        <f>ROUND(IFERROR(VLOOKUP(AA336,'Начисление очков 2024'!$L$4:$M$69,2,FALSE),0)/4,0)</f>
        <v>0</v>
      </c>
      <c r="AC336" s="32" t="s">
        <v>572</v>
      </c>
      <c r="AD336" s="31">
        <v>0</v>
      </c>
      <c r="AE336" s="6" t="s">
        <v>572</v>
      </c>
      <c r="AF336" s="28">
        <v>0</v>
      </c>
      <c r="AG336" s="32" t="s">
        <v>572</v>
      </c>
      <c r="AH336" s="31">
        <v>0</v>
      </c>
      <c r="AI336" s="6" t="s">
        <v>572</v>
      </c>
      <c r="AJ336" s="28">
        <v>0</v>
      </c>
      <c r="AK336" s="32" t="s">
        <v>572</v>
      </c>
      <c r="AL336" s="31">
        <v>0</v>
      </c>
      <c r="AM336" s="6" t="s">
        <v>572</v>
      </c>
      <c r="AN336" s="28">
        <v>0</v>
      </c>
      <c r="AO336" s="32" t="s">
        <v>572</v>
      </c>
      <c r="AP336" s="31">
        <v>0</v>
      </c>
      <c r="AQ336" s="6" t="s">
        <v>572</v>
      </c>
      <c r="AR336" s="28">
        <v>0</v>
      </c>
      <c r="AS336" s="32" t="s">
        <v>572</v>
      </c>
      <c r="AT336" s="31">
        <v>0</v>
      </c>
      <c r="AU336" s="6" t="s">
        <v>572</v>
      </c>
      <c r="AV336" s="28">
        <v>0</v>
      </c>
      <c r="AW336" s="32" t="s">
        <v>572</v>
      </c>
      <c r="AX336" s="31">
        <v>0</v>
      </c>
      <c r="AY336" s="6" t="s">
        <v>572</v>
      </c>
      <c r="AZ336" s="28">
        <v>0</v>
      </c>
      <c r="BA336" s="32" t="s">
        <v>572</v>
      </c>
      <c r="BB336" s="31">
        <v>0</v>
      </c>
      <c r="BC336" s="6" t="s">
        <v>572</v>
      </c>
      <c r="BD336" s="28">
        <v>0</v>
      </c>
      <c r="BE336" s="32" t="s">
        <v>572</v>
      </c>
      <c r="BF336" s="31">
        <v>0</v>
      </c>
      <c r="BG336" s="6" t="s">
        <v>572</v>
      </c>
      <c r="BH336" s="28">
        <v>0</v>
      </c>
      <c r="BI336" s="32" t="s">
        <v>572</v>
      </c>
      <c r="BJ336" s="31">
        <v>0</v>
      </c>
      <c r="BK336" s="6" t="s">
        <v>572</v>
      </c>
      <c r="BL336" s="28">
        <v>0</v>
      </c>
      <c r="BM336" s="32" t="s">
        <v>572</v>
      </c>
      <c r="BN336" s="31">
        <v>0</v>
      </c>
      <c r="BO336" s="6" t="s">
        <v>572</v>
      </c>
      <c r="BP336" s="28">
        <v>0</v>
      </c>
      <c r="BQ336" s="32" t="s">
        <v>572</v>
      </c>
      <c r="BR336" s="31">
        <v>0</v>
      </c>
      <c r="BS336" s="6" t="s">
        <v>572</v>
      </c>
      <c r="BT336" s="28">
        <v>0</v>
      </c>
      <c r="BU336" s="32" t="s">
        <v>572</v>
      </c>
      <c r="BV336" s="31">
        <v>0</v>
      </c>
      <c r="BW336" s="6" t="s">
        <v>572</v>
      </c>
      <c r="BX336" s="28">
        <v>0</v>
      </c>
      <c r="BY336" s="32" t="s">
        <v>572</v>
      </c>
      <c r="BZ336" s="31">
        <v>0</v>
      </c>
      <c r="CA336" s="6" t="s">
        <v>572</v>
      </c>
      <c r="CB336" s="28">
        <v>0</v>
      </c>
      <c r="CC336" s="32" t="s">
        <v>572</v>
      </c>
      <c r="CD336" s="31">
        <v>0</v>
      </c>
      <c r="CE336" s="47"/>
      <c r="CF336" s="46"/>
      <c r="CG336" s="32" t="s">
        <v>572</v>
      </c>
      <c r="CH336" s="31">
        <v>0</v>
      </c>
      <c r="CI336" s="6" t="s">
        <v>572</v>
      </c>
      <c r="CJ336" s="28">
        <v>0</v>
      </c>
      <c r="CK336" s="32" t="s">
        <v>572</v>
      </c>
      <c r="CL336" s="31">
        <v>0</v>
      </c>
      <c r="CM336" s="6" t="s">
        <v>572</v>
      </c>
      <c r="CN336" s="28">
        <v>0</v>
      </c>
      <c r="CO336" s="32" t="s">
        <v>572</v>
      </c>
      <c r="CP336" s="31">
        <v>0</v>
      </c>
      <c r="CQ336" s="6" t="s">
        <v>572</v>
      </c>
      <c r="CR336" s="28">
        <v>0</v>
      </c>
      <c r="CS336" s="32" t="s">
        <v>572</v>
      </c>
      <c r="CT336" s="31">
        <v>0</v>
      </c>
      <c r="CU336" s="6" t="s">
        <v>572</v>
      </c>
      <c r="CV336" s="28">
        <v>0</v>
      </c>
      <c r="CW336" s="32" t="s">
        <v>572</v>
      </c>
      <c r="CX336" s="31">
        <v>0</v>
      </c>
      <c r="CY336" s="6" t="s">
        <v>572</v>
      </c>
      <c r="CZ336" s="28">
        <v>0</v>
      </c>
      <c r="DA336" s="32" t="s">
        <v>572</v>
      </c>
      <c r="DB336" s="31">
        <v>0</v>
      </c>
      <c r="DC336" s="6" t="s">
        <v>572</v>
      </c>
      <c r="DD336" s="28">
        <v>0</v>
      </c>
      <c r="DE336" s="32" t="s">
        <v>572</v>
      </c>
      <c r="DF336" s="31">
        <v>0</v>
      </c>
      <c r="DG336" s="6" t="s">
        <v>572</v>
      </c>
      <c r="DH336" s="28">
        <v>0</v>
      </c>
      <c r="DI336" s="32" t="s">
        <v>572</v>
      </c>
      <c r="DJ336" s="31">
        <v>0</v>
      </c>
      <c r="DK336" s="6" t="s">
        <v>572</v>
      </c>
      <c r="DL336" s="28">
        <v>0</v>
      </c>
      <c r="DM336" s="32" t="s">
        <v>572</v>
      </c>
      <c r="DN336" s="31">
        <v>0</v>
      </c>
      <c r="DO336" s="6" t="s">
        <v>572</v>
      </c>
      <c r="DP336" s="28">
        <v>0</v>
      </c>
      <c r="DQ336" s="32" t="s">
        <v>572</v>
      </c>
      <c r="DR336" s="31">
        <v>0</v>
      </c>
      <c r="DS336" s="6" t="s">
        <v>572</v>
      </c>
      <c r="DT336" s="28">
        <v>0</v>
      </c>
      <c r="DU336" s="32" t="s">
        <v>572</v>
      </c>
      <c r="DV336" s="31">
        <v>0</v>
      </c>
      <c r="DW336" s="6" t="s">
        <v>572</v>
      </c>
      <c r="DX336" s="28">
        <v>0</v>
      </c>
      <c r="DY336" s="32" t="s">
        <v>572</v>
      </c>
      <c r="DZ336" s="31">
        <v>0</v>
      </c>
      <c r="EA336" s="6" t="s">
        <v>572</v>
      </c>
      <c r="EB336" s="28">
        <v>0</v>
      </c>
      <c r="EC336" s="32" t="s">
        <v>572</v>
      </c>
      <c r="ED336" s="31">
        <v>0</v>
      </c>
      <c r="EE336" s="6" t="s">
        <v>572</v>
      </c>
      <c r="EF336" s="28">
        <v>0</v>
      </c>
      <c r="EG336" s="32" t="s">
        <v>572</v>
      </c>
      <c r="EH336" s="31">
        <v>0</v>
      </c>
      <c r="EI336" s="6" t="s">
        <v>572</v>
      </c>
      <c r="EJ336" s="28">
        <v>0</v>
      </c>
      <c r="EK336" s="32" t="s">
        <v>572</v>
      </c>
      <c r="EL336" s="31">
        <v>0</v>
      </c>
      <c r="EM336" s="6" t="s">
        <v>572</v>
      </c>
      <c r="EN336" s="28">
        <v>0</v>
      </c>
      <c r="EO336" s="32" t="s">
        <v>572</v>
      </c>
      <c r="EP336" s="31">
        <v>0</v>
      </c>
      <c r="EQ336" s="6" t="s">
        <v>572</v>
      </c>
      <c r="ER336" s="28">
        <v>0</v>
      </c>
      <c r="ES336" s="32" t="s">
        <v>572</v>
      </c>
      <c r="ET336" s="31">
        <v>0</v>
      </c>
      <c r="EU336" s="6" t="s">
        <v>572</v>
      </c>
      <c r="EV336" s="28">
        <v>0</v>
      </c>
      <c r="EW336" s="32" t="s">
        <v>572</v>
      </c>
      <c r="EX336" s="31">
        <v>0</v>
      </c>
      <c r="EY336" s="6" t="s">
        <v>572</v>
      </c>
      <c r="EZ336" s="28">
        <v>0</v>
      </c>
      <c r="FA336" s="32" t="s">
        <v>572</v>
      </c>
      <c r="FB336" s="31">
        <v>0</v>
      </c>
      <c r="FC336" s="6" t="s">
        <v>572</v>
      </c>
      <c r="FD336" s="28">
        <v>0</v>
      </c>
      <c r="FE336" s="32" t="s">
        <v>572</v>
      </c>
      <c r="FF336" s="31">
        <v>0</v>
      </c>
      <c r="FG336" s="6" t="s">
        <v>572</v>
      </c>
      <c r="FH336" s="28">
        <v>0</v>
      </c>
      <c r="FI336" s="32" t="s">
        <v>572</v>
      </c>
      <c r="FJ336" s="31">
        <v>0</v>
      </c>
      <c r="FK336" s="6" t="s">
        <v>572</v>
      </c>
      <c r="FL336" s="28">
        <v>0</v>
      </c>
      <c r="FM336" s="32" t="s">
        <v>572</v>
      </c>
      <c r="FN336" s="31">
        <v>0</v>
      </c>
      <c r="FO336" s="6" t="s">
        <v>572</v>
      </c>
      <c r="FP336" s="28">
        <v>0</v>
      </c>
      <c r="FQ336" s="109">
        <v>327</v>
      </c>
      <c r="FR336" s="110" t="s">
        <v>563</v>
      </c>
      <c r="FS336" s="110"/>
      <c r="FT336" s="109">
        <v>3</v>
      </c>
      <c r="FU336" s="111"/>
      <c r="FV336" s="108">
        <v>4</v>
      </c>
      <c r="FW336" s="106">
        <v>0</v>
      </c>
      <c r="FX336" s="107" t="s">
        <v>563</v>
      </c>
      <c r="FY336" s="108">
        <v>4</v>
      </c>
      <c r="FZ336" s="127" t="s">
        <v>572</v>
      </c>
      <c r="GA336" s="121">
        <v>0</v>
      </c>
    </row>
    <row r="337" spans="1:183" ht="16.149999999999999" customHeight="1" x14ac:dyDescent="0.25">
      <c r="A337" s="1"/>
      <c r="B337" s="6" t="s">
        <v>572</v>
      </c>
      <c r="C337" s="1"/>
      <c r="D337" s="39" t="s">
        <v>202</v>
      </c>
      <c r="E337" s="40">
        <f>E336+1</f>
        <v>328</v>
      </c>
      <c r="F337" s="59" t="s">
        <v>563</v>
      </c>
      <c r="G337" s="44"/>
      <c r="H337" s="54">
        <v>3</v>
      </c>
      <c r="I337" s="134"/>
      <c r="J337" s="139">
        <f>AB337+AP337+BB337+BN337+BR337+SUMPRODUCT(LARGE((T337,V337,X337,Z337,AD337,AF337,AH337,AJ337,AL337,AN337,AR337,AT337,AV337,AX337,AZ337,BD337,BF337,BH337,BJ337,BL337,BP337,BT337,BV337,BX337,BZ337,CB337,CD337,CF337,CH337,CJ337,CL337,CN337,CP337,CR337,CT337,CV337,CX337,CZ337,DB337,DD337,DF337,DH337,DJ337,DL337,DN337,DP337,DR337,DT337,DV337,DX337,DZ337,EB337,ED337,EF337,EH337,EJ337,EL337,EN337,EP337,ER337,ET337,EV337,EX337,EZ337,FB337,FD337,FF337,FH337,FJ337,FL337,FN337,FP337),{1,2,3,4,5,6,7,8}))</f>
        <v>4</v>
      </c>
      <c r="K337" s="135">
        <f>J337-FV337</f>
        <v>0</v>
      </c>
      <c r="L337" s="140" t="str">
        <f>IF(SUMIF(S337:FP337,"&lt;0")&lt;&gt;0,SUMIF(S337:FP337,"&lt;0")*(-1)," ")</f>
        <v xml:space="preserve"> </v>
      </c>
      <c r="M337" s="141">
        <f>T337+V337+X337+Z337+AB337+AD337+AF337+AH337+AJ337+AL337+AN337+AP337+AR337+AT337+AV337+AX337+AZ337+BB337+BD337+BF337+BH337+BJ337+BL337+BN337+BP337+BR337+BT337+BV337+BX337+BZ337+CB337+CD337+CF337+CH337+CJ337+CL337+CN337+CP337+CR337+CT337+CV337+CX337+CZ337+DB337+DD337+DF337+DH337+DJ337+DL337+DN337+DP337+DR337+DT337+DV337+DX337+DZ337+EB337+ED337+EF337+EH337+EJ337+EL337+EN337+EP337+ER337+ET337+EV337+EX337+EZ337+FB337+FD337+FF337+FH337+FJ337+FL337+FN337+FP337</f>
        <v>4</v>
      </c>
      <c r="N337" s="135">
        <f>M337-FY337</f>
        <v>0</v>
      </c>
      <c r="O337" s="136">
        <f>ROUNDUP(COUNTIF(S337:FP337,"&gt; 0")/2,0)</f>
        <v>1</v>
      </c>
      <c r="P337" s="142" t="s">
        <v>355</v>
      </c>
      <c r="Q337" s="145" t="s">
        <v>355</v>
      </c>
      <c r="R337" s="150">
        <v>0</v>
      </c>
      <c r="S337" s="6" t="s">
        <v>572</v>
      </c>
      <c r="T337" s="28">
        <f>IFERROR(VLOOKUP(S337,'Начисление очков 2024'!$AA$4:$AB$69,2,FALSE),0)</f>
        <v>0</v>
      </c>
      <c r="U337" s="32">
        <v>20</v>
      </c>
      <c r="V337" s="31">
        <f>IFERROR(VLOOKUP(U337,'Начисление очков 2024'!$AA$4:$AB$69,2,FALSE),0)</f>
        <v>4</v>
      </c>
      <c r="W337" s="6" t="s">
        <v>572</v>
      </c>
      <c r="X337" s="28">
        <f>IFERROR(VLOOKUP(W337,'Начисление очков 2024'!$L$4:$M$69,2,FALSE),0)</f>
        <v>0</v>
      </c>
      <c r="Y337" s="32" t="s">
        <v>572</v>
      </c>
      <c r="Z337" s="31">
        <f>IFERROR(VLOOKUP(Y337,'Начисление очков 2024'!$AA$4:$AB$69,2,FALSE),0)</f>
        <v>0</v>
      </c>
      <c r="AA337" s="6" t="s">
        <v>572</v>
      </c>
      <c r="AB337" s="28">
        <f>ROUND(IFERROR(VLOOKUP(AA337,'Начисление очков 2024'!$L$4:$M$69,2,FALSE),0)/4,0)</f>
        <v>0</v>
      </c>
      <c r="AC337" s="32" t="s">
        <v>572</v>
      </c>
      <c r="AD337" s="31">
        <v>0</v>
      </c>
      <c r="AE337" s="6" t="s">
        <v>572</v>
      </c>
      <c r="AF337" s="28">
        <v>0</v>
      </c>
      <c r="AG337" s="32" t="s">
        <v>572</v>
      </c>
      <c r="AH337" s="31">
        <v>0</v>
      </c>
      <c r="AI337" s="6" t="s">
        <v>572</v>
      </c>
      <c r="AJ337" s="28">
        <v>0</v>
      </c>
      <c r="AK337" s="32" t="s">
        <v>572</v>
      </c>
      <c r="AL337" s="31">
        <v>0</v>
      </c>
      <c r="AM337" s="6" t="s">
        <v>572</v>
      </c>
      <c r="AN337" s="28">
        <v>0</v>
      </c>
      <c r="AO337" s="32" t="s">
        <v>572</v>
      </c>
      <c r="AP337" s="31">
        <v>0</v>
      </c>
      <c r="AQ337" s="6" t="s">
        <v>572</v>
      </c>
      <c r="AR337" s="28">
        <v>0</v>
      </c>
      <c r="AS337" s="32" t="s">
        <v>572</v>
      </c>
      <c r="AT337" s="31">
        <v>0</v>
      </c>
      <c r="AU337" s="6" t="s">
        <v>572</v>
      </c>
      <c r="AV337" s="28">
        <v>0</v>
      </c>
      <c r="AW337" s="32" t="s">
        <v>572</v>
      </c>
      <c r="AX337" s="31">
        <v>0</v>
      </c>
      <c r="AY337" s="6" t="s">
        <v>572</v>
      </c>
      <c r="AZ337" s="28">
        <v>0</v>
      </c>
      <c r="BA337" s="32" t="s">
        <v>572</v>
      </c>
      <c r="BB337" s="31">
        <v>0</v>
      </c>
      <c r="BC337" s="6" t="s">
        <v>572</v>
      </c>
      <c r="BD337" s="28">
        <v>0</v>
      </c>
      <c r="BE337" s="32" t="s">
        <v>572</v>
      </c>
      <c r="BF337" s="31">
        <v>0</v>
      </c>
      <c r="BG337" s="6" t="s">
        <v>572</v>
      </c>
      <c r="BH337" s="28">
        <v>0</v>
      </c>
      <c r="BI337" s="32" t="s">
        <v>572</v>
      </c>
      <c r="BJ337" s="31">
        <v>0</v>
      </c>
      <c r="BK337" s="6" t="s">
        <v>572</v>
      </c>
      <c r="BL337" s="28">
        <v>0</v>
      </c>
      <c r="BM337" s="32" t="s">
        <v>572</v>
      </c>
      <c r="BN337" s="31">
        <v>0</v>
      </c>
      <c r="BO337" s="6" t="s">
        <v>572</v>
      </c>
      <c r="BP337" s="28">
        <v>0</v>
      </c>
      <c r="BQ337" s="32" t="s">
        <v>572</v>
      </c>
      <c r="BR337" s="31">
        <v>0</v>
      </c>
      <c r="BS337" s="6" t="s">
        <v>572</v>
      </c>
      <c r="BT337" s="28">
        <v>0</v>
      </c>
      <c r="BU337" s="32" t="s">
        <v>572</v>
      </c>
      <c r="BV337" s="31">
        <v>0</v>
      </c>
      <c r="BW337" s="6" t="s">
        <v>572</v>
      </c>
      <c r="BX337" s="28">
        <v>0</v>
      </c>
      <c r="BY337" s="32" t="s">
        <v>572</v>
      </c>
      <c r="BZ337" s="31">
        <v>0</v>
      </c>
      <c r="CA337" s="6" t="s">
        <v>572</v>
      </c>
      <c r="CB337" s="28">
        <v>0</v>
      </c>
      <c r="CC337" s="32" t="s">
        <v>572</v>
      </c>
      <c r="CD337" s="31">
        <v>0</v>
      </c>
      <c r="CE337" s="47"/>
      <c r="CF337" s="46"/>
      <c r="CG337" s="32" t="s">
        <v>572</v>
      </c>
      <c r="CH337" s="31">
        <v>0</v>
      </c>
      <c r="CI337" s="6" t="s">
        <v>572</v>
      </c>
      <c r="CJ337" s="28">
        <v>0</v>
      </c>
      <c r="CK337" s="32" t="s">
        <v>572</v>
      </c>
      <c r="CL337" s="31">
        <v>0</v>
      </c>
      <c r="CM337" s="6" t="s">
        <v>572</v>
      </c>
      <c r="CN337" s="28">
        <v>0</v>
      </c>
      <c r="CO337" s="32" t="s">
        <v>572</v>
      </c>
      <c r="CP337" s="31">
        <v>0</v>
      </c>
      <c r="CQ337" s="6" t="s">
        <v>572</v>
      </c>
      <c r="CR337" s="28">
        <v>0</v>
      </c>
      <c r="CS337" s="32" t="s">
        <v>572</v>
      </c>
      <c r="CT337" s="31">
        <v>0</v>
      </c>
      <c r="CU337" s="6" t="s">
        <v>572</v>
      </c>
      <c r="CV337" s="28">
        <v>0</v>
      </c>
      <c r="CW337" s="32" t="s">
        <v>572</v>
      </c>
      <c r="CX337" s="31">
        <v>0</v>
      </c>
      <c r="CY337" s="6" t="s">
        <v>572</v>
      </c>
      <c r="CZ337" s="28">
        <v>0</v>
      </c>
      <c r="DA337" s="32" t="s">
        <v>572</v>
      </c>
      <c r="DB337" s="31">
        <v>0</v>
      </c>
      <c r="DC337" s="6" t="s">
        <v>572</v>
      </c>
      <c r="DD337" s="28">
        <v>0</v>
      </c>
      <c r="DE337" s="32" t="s">
        <v>572</v>
      </c>
      <c r="DF337" s="31">
        <v>0</v>
      </c>
      <c r="DG337" s="6" t="s">
        <v>572</v>
      </c>
      <c r="DH337" s="28">
        <v>0</v>
      </c>
      <c r="DI337" s="32" t="s">
        <v>572</v>
      </c>
      <c r="DJ337" s="31">
        <v>0</v>
      </c>
      <c r="DK337" s="6" t="s">
        <v>572</v>
      </c>
      <c r="DL337" s="28">
        <v>0</v>
      </c>
      <c r="DM337" s="32" t="s">
        <v>572</v>
      </c>
      <c r="DN337" s="31">
        <v>0</v>
      </c>
      <c r="DO337" s="6" t="s">
        <v>572</v>
      </c>
      <c r="DP337" s="28">
        <v>0</v>
      </c>
      <c r="DQ337" s="32" t="s">
        <v>572</v>
      </c>
      <c r="DR337" s="31">
        <v>0</v>
      </c>
      <c r="DS337" s="6" t="s">
        <v>572</v>
      </c>
      <c r="DT337" s="28">
        <v>0</v>
      </c>
      <c r="DU337" s="32" t="s">
        <v>572</v>
      </c>
      <c r="DV337" s="31">
        <v>0</v>
      </c>
      <c r="DW337" s="6" t="s">
        <v>572</v>
      </c>
      <c r="DX337" s="28">
        <v>0</v>
      </c>
      <c r="DY337" s="32" t="s">
        <v>572</v>
      </c>
      <c r="DZ337" s="31">
        <v>0</v>
      </c>
      <c r="EA337" s="6" t="s">
        <v>572</v>
      </c>
      <c r="EB337" s="28">
        <v>0</v>
      </c>
      <c r="EC337" s="32" t="s">
        <v>572</v>
      </c>
      <c r="ED337" s="31">
        <v>0</v>
      </c>
      <c r="EE337" s="6" t="s">
        <v>572</v>
      </c>
      <c r="EF337" s="28">
        <v>0</v>
      </c>
      <c r="EG337" s="32" t="s">
        <v>572</v>
      </c>
      <c r="EH337" s="31">
        <v>0</v>
      </c>
      <c r="EI337" s="6" t="s">
        <v>572</v>
      </c>
      <c r="EJ337" s="28">
        <v>0</v>
      </c>
      <c r="EK337" s="32" t="s">
        <v>572</v>
      </c>
      <c r="EL337" s="31">
        <v>0</v>
      </c>
      <c r="EM337" s="6" t="s">
        <v>572</v>
      </c>
      <c r="EN337" s="28">
        <v>0</v>
      </c>
      <c r="EO337" s="32" t="s">
        <v>572</v>
      </c>
      <c r="EP337" s="31">
        <v>0</v>
      </c>
      <c r="EQ337" s="6" t="s">
        <v>572</v>
      </c>
      <c r="ER337" s="28">
        <v>0</v>
      </c>
      <c r="ES337" s="32" t="s">
        <v>572</v>
      </c>
      <c r="ET337" s="31">
        <v>0</v>
      </c>
      <c r="EU337" s="6" t="s">
        <v>572</v>
      </c>
      <c r="EV337" s="28">
        <v>0</v>
      </c>
      <c r="EW337" s="32" t="s">
        <v>572</v>
      </c>
      <c r="EX337" s="31">
        <v>0</v>
      </c>
      <c r="EY337" s="6" t="s">
        <v>572</v>
      </c>
      <c r="EZ337" s="28">
        <v>0</v>
      </c>
      <c r="FA337" s="32" t="s">
        <v>572</v>
      </c>
      <c r="FB337" s="31">
        <v>0</v>
      </c>
      <c r="FC337" s="6" t="s">
        <v>572</v>
      </c>
      <c r="FD337" s="28">
        <v>0</v>
      </c>
      <c r="FE337" s="32" t="s">
        <v>572</v>
      </c>
      <c r="FF337" s="31">
        <v>0</v>
      </c>
      <c r="FG337" s="6" t="s">
        <v>572</v>
      </c>
      <c r="FH337" s="28">
        <v>0</v>
      </c>
      <c r="FI337" s="32" t="s">
        <v>572</v>
      </c>
      <c r="FJ337" s="31">
        <v>0</v>
      </c>
      <c r="FK337" s="6" t="s">
        <v>572</v>
      </c>
      <c r="FL337" s="28">
        <v>0</v>
      </c>
      <c r="FM337" s="32" t="s">
        <v>572</v>
      </c>
      <c r="FN337" s="31">
        <v>0</v>
      </c>
      <c r="FO337" s="6" t="s">
        <v>572</v>
      </c>
      <c r="FP337" s="28">
        <v>0</v>
      </c>
      <c r="FQ337" s="109">
        <v>328</v>
      </c>
      <c r="FR337" s="110" t="s">
        <v>563</v>
      </c>
      <c r="FS337" s="110"/>
      <c r="FT337" s="109">
        <v>3</v>
      </c>
      <c r="FU337" s="111"/>
      <c r="FV337" s="108">
        <v>4</v>
      </c>
      <c r="FW337" s="106">
        <v>4</v>
      </c>
      <c r="FX337" s="107" t="s">
        <v>563</v>
      </c>
      <c r="FY337" s="108">
        <v>4</v>
      </c>
      <c r="FZ337" s="127" t="s">
        <v>572</v>
      </c>
      <c r="GA337" s="121">
        <v>0</v>
      </c>
    </row>
    <row r="338" spans="1:183" ht="16.149999999999999" customHeight="1" x14ac:dyDescent="0.25">
      <c r="A338" s="1"/>
      <c r="B338" s="6" t="s">
        <v>572</v>
      </c>
      <c r="C338" s="1"/>
      <c r="D338" s="39" t="s">
        <v>824</v>
      </c>
      <c r="E338" s="40">
        <f>E337+1</f>
        <v>329</v>
      </c>
      <c r="F338" s="59" t="s">
        <v>563</v>
      </c>
      <c r="G338" s="44"/>
      <c r="H338" s="54">
        <v>3</v>
      </c>
      <c r="I338" s="134"/>
      <c r="J338" s="139">
        <f>AB338+AP338+BB338+BN338+BR338+SUMPRODUCT(LARGE((T338,V338,X338,Z338,AD338,AF338,AH338,AJ338,AL338,AN338,AR338,AT338,AV338,AX338,AZ338,BD338,BF338,BH338,BJ338,BL338,BP338,BT338,BV338,BX338,BZ338,CB338,CD338,CF338,CH338,CJ338,CL338,CN338,CP338,CR338,CT338,CV338,CX338,CZ338,DB338,DD338,DF338,DH338,DJ338,DL338,DN338,DP338,DR338,DT338,DV338,DX338,DZ338,EB338,ED338,EF338,EH338,EJ338,EL338,EN338,EP338,ER338,ET338,EV338,EX338,EZ338,FB338,FD338,FF338,FH338,FJ338,FL338,FN338,FP338),{1,2,3,4,5,6,7,8}))</f>
        <v>4</v>
      </c>
      <c r="K338" s="135">
        <f>J338-FV338</f>
        <v>4</v>
      </c>
      <c r="L338" s="140" t="str">
        <f>IF(SUMIF(S338:FP338,"&lt;0")&lt;&gt;0,SUMIF(S338:FP338,"&lt;0")*(-1)," ")</f>
        <v xml:space="preserve"> </v>
      </c>
      <c r="M338" s="141">
        <f>T338+V338+X338+Z338+AB338+AD338+AF338+AH338+AJ338+AL338+AN338+AP338+AR338+AT338+AV338+AX338+AZ338+BB338+BD338+BF338+BH338+BJ338+BL338+BN338+BP338+BR338+BT338+BV338+BX338+BZ338+CB338+CD338+CF338+CH338+CJ338+CL338+CN338+CP338+CR338+CT338+CV338+CX338+CZ338+DB338+DD338+DF338+DH338+DJ338+DL338+DN338+DP338+DR338+DT338+DV338+DX338+DZ338+EB338+ED338+EF338+EH338+EJ338+EL338+EN338+EP338+ER338+ET338+EV338+EX338+EZ338+FB338+FD338+FF338+FH338+FJ338+FL338+FN338+FP338</f>
        <v>4</v>
      </c>
      <c r="N338" s="135">
        <f>M338-FY338</f>
        <v>4</v>
      </c>
      <c r="O338" s="136">
        <f>ROUNDUP(COUNTIF(S338:FP338,"&gt; 0")/2,0)</f>
        <v>1</v>
      </c>
      <c r="P338" s="142" t="s">
        <v>355</v>
      </c>
      <c r="Q338" s="145" t="s">
        <v>355</v>
      </c>
      <c r="R338" s="150">
        <v>0</v>
      </c>
      <c r="S338" s="6">
        <v>20</v>
      </c>
      <c r="T338" s="28">
        <f>IFERROR(VLOOKUP(S338,'Начисление очков 2024'!$AA$4:$AB$69,2,FALSE),0)</f>
        <v>4</v>
      </c>
      <c r="U338" s="32" t="s">
        <v>572</v>
      </c>
      <c r="V338" s="31">
        <f>IFERROR(VLOOKUP(U338,'Начисление очков 2024'!$AA$4:$AB$69,2,FALSE),0)</f>
        <v>0</v>
      </c>
      <c r="W338" s="6" t="s">
        <v>572</v>
      </c>
      <c r="X338" s="28">
        <f>IFERROR(VLOOKUP(W338,'Начисление очков 2024'!$L$4:$M$69,2,FALSE),0)</f>
        <v>0</v>
      </c>
      <c r="Y338" s="32" t="s">
        <v>572</v>
      </c>
      <c r="Z338" s="31">
        <f>IFERROR(VLOOKUP(Y338,'Начисление очков 2024'!$AA$4:$AB$69,2,FALSE),0)</f>
        <v>0</v>
      </c>
      <c r="AA338" s="6" t="s">
        <v>572</v>
      </c>
      <c r="AB338" s="28">
        <f>ROUND(IFERROR(VLOOKUP(AA338,'Начисление очков 2024'!$L$4:$M$69,2,FALSE),0)/4,0)</f>
        <v>0</v>
      </c>
      <c r="AC338" s="32" t="s">
        <v>572</v>
      </c>
      <c r="AD338" s="31">
        <v>0</v>
      </c>
      <c r="AE338" s="6" t="s">
        <v>572</v>
      </c>
      <c r="AF338" s="28">
        <v>0</v>
      </c>
      <c r="AG338" s="32" t="s">
        <v>572</v>
      </c>
      <c r="AH338" s="31">
        <v>0</v>
      </c>
      <c r="AI338" s="6" t="s">
        <v>572</v>
      </c>
      <c r="AJ338" s="28">
        <v>0</v>
      </c>
      <c r="AK338" s="32" t="s">
        <v>572</v>
      </c>
      <c r="AL338" s="31">
        <v>0</v>
      </c>
      <c r="AM338" s="6" t="s">
        <v>572</v>
      </c>
      <c r="AN338" s="28">
        <v>0</v>
      </c>
      <c r="AO338" s="32" t="s">
        <v>572</v>
      </c>
      <c r="AP338" s="31">
        <v>0</v>
      </c>
      <c r="AQ338" s="6" t="s">
        <v>572</v>
      </c>
      <c r="AR338" s="28">
        <v>0</v>
      </c>
      <c r="AS338" s="32" t="s">
        <v>572</v>
      </c>
      <c r="AT338" s="31">
        <v>0</v>
      </c>
      <c r="AU338" s="6" t="s">
        <v>572</v>
      </c>
      <c r="AV338" s="28">
        <v>0</v>
      </c>
      <c r="AW338" s="32" t="s">
        <v>572</v>
      </c>
      <c r="AX338" s="31">
        <v>0</v>
      </c>
      <c r="AY338" s="6" t="s">
        <v>572</v>
      </c>
      <c r="AZ338" s="28">
        <v>0</v>
      </c>
      <c r="BA338" s="32" t="s">
        <v>572</v>
      </c>
      <c r="BB338" s="31">
        <v>0</v>
      </c>
      <c r="BC338" s="6" t="s">
        <v>572</v>
      </c>
      <c r="BD338" s="28">
        <v>0</v>
      </c>
      <c r="BE338" s="32" t="s">
        <v>572</v>
      </c>
      <c r="BF338" s="31">
        <v>0</v>
      </c>
      <c r="BG338" s="6" t="s">
        <v>572</v>
      </c>
      <c r="BH338" s="28">
        <v>0</v>
      </c>
      <c r="BI338" s="32" t="s">
        <v>572</v>
      </c>
      <c r="BJ338" s="31">
        <v>0</v>
      </c>
      <c r="BK338" s="6" t="s">
        <v>572</v>
      </c>
      <c r="BL338" s="28">
        <v>0</v>
      </c>
      <c r="BM338" s="32" t="s">
        <v>572</v>
      </c>
      <c r="BN338" s="31">
        <v>0</v>
      </c>
      <c r="BO338" s="6" t="s">
        <v>572</v>
      </c>
      <c r="BP338" s="28">
        <v>0</v>
      </c>
      <c r="BQ338" s="32" t="s">
        <v>572</v>
      </c>
      <c r="BR338" s="31">
        <v>0</v>
      </c>
      <c r="BS338" s="6" t="s">
        <v>572</v>
      </c>
      <c r="BT338" s="28">
        <v>0</v>
      </c>
      <c r="BU338" s="32" t="s">
        <v>572</v>
      </c>
      <c r="BV338" s="31">
        <v>0</v>
      </c>
      <c r="BW338" s="6" t="s">
        <v>572</v>
      </c>
      <c r="BX338" s="28">
        <v>0</v>
      </c>
      <c r="BY338" s="32" t="s">
        <v>572</v>
      </c>
      <c r="BZ338" s="31">
        <v>0</v>
      </c>
      <c r="CA338" s="6" t="s">
        <v>572</v>
      </c>
      <c r="CB338" s="28">
        <v>0</v>
      </c>
      <c r="CC338" s="32" t="s">
        <v>572</v>
      </c>
      <c r="CD338" s="31">
        <v>0</v>
      </c>
      <c r="CE338" s="47"/>
      <c r="CF338" s="46"/>
      <c r="CG338" s="32" t="s">
        <v>572</v>
      </c>
      <c r="CH338" s="31">
        <v>0</v>
      </c>
      <c r="CI338" s="6" t="s">
        <v>572</v>
      </c>
      <c r="CJ338" s="28">
        <v>0</v>
      </c>
      <c r="CK338" s="32" t="s">
        <v>572</v>
      </c>
      <c r="CL338" s="31">
        <v>0</v>
      </c>
      <c r="CM338" s="6" t="s">
        <v>572</v>
      </c>
      <c r="CN338" s="28">
        <v>0</v>
      </c>
      <c r="CO338" s="32" t="s">
        <v>572</v>
      </c>
      <c r="CP338" s="31">
        <v>0</v>
      </c>
      <c r="CQ338" s="6" t="s">
        <v>572</v>
      </c>
      <c r="CR338" s="28">
        <v>0</v>
      </c>
      <c r="CS338" s="32" t="s">
        <v>572</v>
      </c>
      <c r="CT338" s="31">
        <v>0</v>
      </c>
      <c r="CU338" s="6" t="s">
        <v>572</v>
      </c>
      <c r="CV338" s="28">
        <v>0</v>
      </c>
      <c r="CW338" s="32" t="s">
        <v>572</v>
      </c>
      <c r="CX338" s="31">
        <v>0</v>
      </c>
      <c r="CY338" s="6" t="s">
        <v>572</v>
      </c>
      <c r="CZ338" s="28">
        <v>0</v>
      </c>
      <c r="DA338" s="32" t="s">
        <v>572</v>
      </c>
      <c r="DB338" s="31">
        <v>0</v>
      </c>
      <c r="DC338" s="6" t="s">
        <v>572</v>
      </c>
      <c r="DD338" s="28">
        <v>0</v>
      </c>
      <c r="DE338" s="32" t="s">
        <v>572</v>
      </c>
      <c r="DF338" s="31">
        <v>0</v>
      </c>
      <c r="DG338" s="6" t="s">
        <v>572</v>
      </c>
      <c r="DH338" s="28">
        <v>0</v>
      </c>
      <c r="DI338" s="32" t="s">
        <v>572</v>
      </c>
      <c r="DJ338" s="31">
        <v>0</v>
      </c>
      <c r="DK338" s="6" t="s">
        <v>572</v>
      </c>
      <c r="DL338" s="28">
        <v>0</v>
      </c>
      <c r="DM338" s="32" t="s">
        <v>572</v>
      </c>
      <c r="DN338" s="31">
        <v>0</v>
      </c>
      <c r="DO338" s="6" t="s">
        <v>572</v>
      </c>
      <c r="DP338" s="28">
        <v>0</v>
      </c>
      <c r="DQ338" s="32" t="s">
        <v>572</v>
      </c>
      <c r="DR338" s="31">
        <v>0</v>
      </c>
      <c r="DS338" s="6" t="s">
        <v>572</v>
      </c>
      <c r="DT338" s="28">
        <v>0</v>
      </c>
      <c r="DU338" s="32" t="s">
        <v>572</v>
      </c>
      <c r="DV338" s="31">
        <v>0</v>
      </c>
      <c r="DW338" s="6" t="s">
        <v>572</v>
      </c>
      <c r="DX338" s="28">
        <v>0</v>
      </c>
      <c r="DY338" s="32" t="s">
        <v>572</v>
      </c>
      <c r="DZ338" s="31">
        <v>0</v>
      </c>
      <c r="EA338" s="6" t="s">
        <v>572</v>
      </c>
      <c r="EB338" s="28">
        <v>0</v>
      </c>
      <c r="EC338" s="32" t="s">
        <v>572</v>
      </c>
      <c r="ED338" s="31">
        <v>0</v>
      </c>
      <c r="EE338" s="6" t="s">
        <v>572</v>
      </c>
      <c r="EF338" s="28">
        <v>0</v>
      </c>
      <c r="EG338" s="32" t="s">
        <v>572</v>
      </c>
      <c r="EH338" s="31">
        <v>0</v>
      </c>
      <c r="EI338" s="6" t="s">
        <v>572</v>
      </c>
      <c r="EJ338" s="28">
        <v>0</v>
      </c>
      <c r="EK338" s="32" t="s">
        <v>572</v>
      </c>
      <c r="EL338" s="31">
        <v>0</v>
      </c>
      <c r="EM338" s="6" t="s">
        <v>572</v>
      </c>
      <c r="EN338" s="28">
        <v>0</v>
      </c>
      <c r="EO338" s="32" t="s">
        <v>572</v>
      </c>
      <c r="EP338" s="31">
        <v>0</v>
      </c>
      <c r="EQ338" s="6" t="s">
        <v>572</v>
      </c>
      <c r="ER338" s="28">
        <v>0</v>
      </c>
      <c r="ES338" s="32" t="s">
        <v>572</v>
      </c>
      <c r="ET338" s="31">
        <v>0</v>
      </c>
      <c r="EU338" s="6" t="s">
        <v>572</v>
      </c>
      <c r="EV338" s="28">
        <v>0</v>
      </c>
      <c r="EW338" s="32" t="s">
        <v>572</v>
      </c>
      <c r="EX338" s="31">
        <v>0</v>
      </c>
      <c r="EY338" s="6" t="s">
        <v>572</v>
      </c>
      <c r="EZ338" s="28">
        <v>0</v>
      </c>
      <c r="FA338" s="32" t="s">
        <v>572</v>
      </c>
      <c r="FB338" s="31">
        <v>0</v>
      </c>
      <c r="FC338" s="6" t="s">
        <v>572</v>
      </c>
      <c r="FD338" s="28">
        <v>0</v>
      </c>
      <c r="FE338" s="32" t="s">
        <v>572</v>
      </c>
      <c r="FF338" s="31">
        <v>0</v>
      </c>
      <c r="FG338" s="6" t="s">
        <v>572</v>
      </c>
      <c r="FH338" s="28">
        <v>0</v>
      </c>
      <c r="FI338" s="32" t="s">
        <v>572</v>
      </c>
      <c r="FJ338" s="31">
        <v>0</v>
      </c>
      <c r="FK338" s="6" t="s">
        <v>572</v>
      </c>
      <c r="FL338" s="28">
        <v>0</v>
      </c>
      <c r="FM338" s="32" t="s">
        <v>572</v>
      </c>
      <c r="FN338" s="31">
        <v>0</v>
      </c>
      <c r="FO338" s="6" t="s">
        <v>572</v>
      </c>
      <c r="FP338" s="28">
        <v>0</v>
      </c>
      <c r="FQ338" s="109"/>
      <c r="FR338" s="110">
        <v>2</v>
      </c>
      <c r="FS338" s="110"/>
      <c r="FT338" s="109">
        <v>3</v>
      </c>
      <c r="FU338" s="111"/>
      <c r="FV338" s="108"/>
      <c r="FW338" s="106">
        <v>0</v>
      </c>
      <c r="FX338" s="107" t="s">
        <v>563</v>
      </c>
      <c r="FY338" s="108"/>
      <c r="FZ338" s="127" t="s">
        <v>572</v>
      </c>
      <c r="GA338" s="121">
        <v>0</v>
      </c>
    </row>
    <row r="339" spans="1:183" ht="16.149999999999999" customHeight="1" x14ac:dyDescent="0.25">
      <c r="A339" s="1"/>
      <c r="B339" s="6" t="str">
        <f>IFERROR(INDEX('Ласт турнир'!$A$1:$A$96,MATCH($D339,'Ласт турнир'!$B$1:$B$96,0)),"")</f>
        <v/>
      </c>
      <c r="C339" s="1"/>
      <c r="D339" s="39" t="s">
        <v>449</v>
      </c>
      <c r="E339" s="40">
        <f>E338+1</f>
        <v>330</v>
      </c>
      <c r="F339" s="59">
        <f>IF(FQ339=0," ",IF(FQ339-E339=0," ",FQ339-E339))</f>
        <v>-1</v>
      </c>
      <c r="G339" s="44"/>
      <c r="H339" s="54">
        <v>3</v>
      </c>
      <c r="I339" s="134"/>
      <c r="J339" s="139">
        <f>AB339+AP339+BB339+BN339+BR339+SUMPRODUCT(LARGE((T339,V339,X339,Z339,AD339,AF339,AH339,AJ339,AL339,AN339,AR339,AT339,AV339,AX339,AZ339,BD339,BF339,BH339,BJ339,BL339,BP339,BT339,BV339,BX339,BZ339,CB339,CD339,CF339,CH339,CJ339,CL339,CN339,CP339,CR339,CT339,CV339,CX339,CZ339,DB339,DD339,DF339,DH339,DJ339,DL339,DN339,DP339,DR339,DT339,DV339,DX339,DZ339,EB339,ED339,EF339,EH339,EJ339,EL339,EN339,EP339,ER339,ET339,EV339,EX339,EZ339,FB339,FD339,FF339,FH339,FJ339,FL339,FN339,FP339),{1,2,3,4,5,6,7,8}))</f>
        <v>4</v>
      </c>
      <c r="K339" s="135">
        <f>J339-FV339</f>
        <v>0</v>
      </c>
      <c r="L339" s="140" t="str">
        <f>IF(SUMIF(S339:FP339,"&lt;0")&lt;&gt;0,SUMIF(S339:FP339,"&lt;0")*(-1)," ")</f>
        <v xml:space="preserve"> </v>
      </c>
      <c r="M339" s="141">
        <f>T339+V339+X339+Z339+AB339+AD339+AF339+AH339+AJ339+AL339+AN339+AP339+AR339+AT339+AV339+AX339+AZ339+BB339+BD339+BF339+BH339+BJ339+BL339+BN339+BP339+BR339+BT339+BV339+BX339+BZ339+CB339+CD339+CF339+CH339+CJ339+CL339+CN339+CP339+CR339+CT339+CV339+CX339+CZ339+DB339+DD339+DF339+DH339+DJ339+DL339+DN339+DP339+DR339+DT339+DV339+DX339+DZ339+EB339+ED339+EF339+EH339+EJ339+EL339+EN339+EP339+ER339+ET339+EV339+EX339+EZ339+FB339+FD339+FF339+FH339+FJ339+FL339+FN339+FP339</f>
        <v>4</v>
      </c>
      <c r="N339" s="135">
        <f>M339-FY339</f>
        <v>0</v>
      </c>
      <c r="O339" s="136">
        <f>ROUNDUP(COUNTIF(S339:FP339,"&gt; 0")/2,0)</f>
        <v>1</v>
      </c>
      <c r="P339" s="142">
        <f>IF(O339=0,"-",IF(O339-R339&gt;8,J339/(8+R339),J339/O339))</f>
        <v>4</v>
      </c>
      <c r="Q339" s="145">
        <f>IF(OR(M339=0,O339=0),"-",M339/O339)</f>
        <v>4</v>
      </c>
      <c r="R339" s="150">
        <f>+IF(AA339="",0,1)+IF(AO339="",0,1)++IF(BA339="",0,1)+IF(BM339="",0,1)+IF(BQ339="",0,1)</f>
        <v>0</v>
      </c>
      <c r="S339" s="6" t="s">
        <v>572</v>
      </c>
      <c r="T339" s="28">
        <f>IFERROR(VLOOKUP(S339,'Начисление очков 2024'!$AA$4:$AB$69,2,FALSE),0)</f>
        <v>0</v>
      </c>
      <c r="U339" s="32" t="s">
        <v>572</v>
      </c>
      <c r="V339" s="31">
        <f>IFERROR(VLOOKUP(U339,'Начисление очков 2024'!$AA$4:$AB$69,2,FALSE),0)</f>
        <v>0</v>
      </c>
      <c r="W339" s="6" t="s">
        <v>572</v>
      </c>
      <c r="X339" s="28">
        <f>IFERROR(VLOOKUP(W339,'Начисление очков 2024'!$L$4:$M$69,2,FALSE),0)</f>
        <v>0</v>
      </c>
      <c r="Y339" s="32" t="s">
        <v>572</v>
      </c>
      <c r="Z339" s="31">
        <f>IFERROR(VLOOKUP(Y339,'Начисление очков 2024'!$AA$4:$AB$69,2,FALSE),0)</f>
        <v>0</v>
      </c>
      <c r="AA339" s="6" t="s">
        <v>572</v>
      </c>
      <c r="AB339" s="28">
        <f>ROUND(IFERROR(VLOOKUP(AA339,'Начисление очков 2024'!$L$4:$M$69,2,FALSE),0)/4,0)</f>
        <v>0</v>
      </c>
      <c r="AC339" s="32" t="s">
        <v>572</v>
      </c>
      <c r="AD339" s="31">
        <f>IFERROR(VLOOKUP(AC339,'Начисление очков 2024'!$AA$4:$AB$69,2,FALSE),0)</f>
        <v>0</v>
      </c>
      <c r="AE339" s="6" t="s">
        <v>572</v>
      </c>
      <c r="AF339" s="28">
        <f>IFERROR(VLOOKUP(AE339,'Начисление очков 2024'!$AA$4:$AB$69,2,FALSE),0)</f>
        <v>0</v>
      </c>
      <c r="AG339" s="32" t="s">
        <v>572</v>
      </c>
      <c r="AH339" s="31">
        <f>IFERROR(VLOOKUP(AG339,'Начисление очков 2024'!$Q$4:$R$69,2,FALSE),0)</f>
        <v>0</v>
      </c>
      <c r="AI339" s="6" t="s">
        <v>572</v>
      </c>
      <c r="AJ339" s="28">
        <f>IFERROR(VLOOKUP(AI339,'Начисление очков 2024'!$AA$4:$AB$69,2,FALSE),0)</f>
        <v>0</v>
      </c>
      <c r="AK339" s="32" t="s">
        <v>572</v>
      </c>
      <c r="AL339" s="31">
        <f>IFERROR(VLOOKUP(AK339,'Начисление очков 2024'!$AA$4:$AB$69,2,FALSE),0)</f>
        <v>0</v>
      </c>
      <c r="AM339" s="6" t="s">
        <v>572</v>
      </c>
      <c r="AN339" s="28">
        <f>IFERROR(VLOOKUP(AM339,'Начисление очков 2023'!$AF$4:$AG$69,2,FALSE),0)</f>
        <v>0</v>
      </c>
      <c r="AO339" s="32" t="s">
        <v>572</v>
      </c>
      <c r="AP339" s="31">
        <f>ROUND(IFERROR(VLOOKUP(AO339,'Начисление очков 2024'!$G$4:$H$69,2,FALSE),0)/4,0)</f>
        <v>0</v>
      </c>
      <c r="AQ339" s="6" t="s">
        <v>572</v>
      </c>
      <c r="AR339" s="28">
        <f>IFERROR(VLOOKUP(AQ339,'Начисление очков 2024'!$AA$4:$AB$69,2,FALSE),0)</f>
        <v>0</v>
      </c>
      <c r="AS339" s="32" t="s">
        <v>572</v>
      </c>
      <c r="AT339" s="31">
        <f>IFERROR(VLOOKUP(AS339,'Начисление очков 2024'!$G$4:$H$69,2,FALSE),0)</f>
        <v>0</v>
      </c>
      <c r="AU339" s="6" t="s">
        <v>572</v>
      </c>
      <c r="AV339" s="28">
        <f>IFERROR(VLOOKUP(AU339,'Начисление очков 2023'!$V$4:$W$69,2,FALSE),0)</f>
        <v>0</v>
      </c>
      <c r="AW339" s="32" t="s">
        <v>572</v>
      </c>
      <c r="AX339" s="31">
        <f>IFERROR(VLOOKUP(AW339,'Начисление очков 2024'!$Q$4:$R$69,2,FALSE),0)</f>
        <v>0</v>
      </c>
      <c r="AY339" s="6" t="s">
        <v>572</v>
      </c>
      <c r="AZ339" s="28">
        <f>IFERROR(VLOOKUP(AY339,'Начисление очков 2024'!$AA$4:$AB$69,2,FALSE),0)</f>
        <v>0</v>
      </c>
      <c r="BA339" s="32" t="s">
        <v>572</v>
      </c>
      <c r="BB339" s="31">
        <f>ROUND(IFERROR(VLOOKUP(BA339,'Начисление очков 2024'!$G$4:$H$69,2,FALSE),0)/4,0)</f>
        <v>0</v>
      </c>
      <c r="BC339" s="6" t="s">
        <v>572</v>
      </c>
      <c r="BD339" s="28">
        <f>IFERROR(VLOOKUP(BC339,'Начисление очков 2023'!$AA$4:$AB$69,2,FALSE),0)</f>
        <v>0</v>
      </c>
      <c r="BE339" s="32" t="s">
        <v>572</v>
      </c>
      <c r="BF339" s="31">
        <f>IFERROR(VLOOKUP(BE339,'Начисление очков 2024'!$G$4:$H$69,2,FALSE),0)</f>
        <v>0</v>
      </c>
      <c r="BG339" s="6" t="s">
        <v>572</v>
      </c>
      <c r="BH339" s="28">
        <f>IFERROR(VLOOKUP(BG339,'Начисление очков 2024'!$Q$4:$R$69,2,FALSE),0)</f>
        <v>0</v>
      </c>
      <c r="BI339" s="32" t="s">
        <v>572</v>
      </c>
      <c r="BJ339" s="31">
        <f>IFERROR(VLOOKUP(BI339,'Начисление очков 2024'!$AA$4:$AB$69,2,FALSE),0)</f>
        <v>0</v>
      </c>
      <c r="BK339" s="6" t="s">
        <v>572</v>
      </c>
      <c r="BL339" s="28">
        <f>IFERROR(VLOOKUP(BK339,'Начисление очков 2023'!$V$4:$W$69,2,FALSE),0)</f>
        <v>0</v>
      </c>
      <c r="BM339" s="32" t="s">
        <v>572</v>
      </c>
      <c r="BN339" s="31">
        <f>ROUND(IFERROR(VLOOKUP(BM339,'Начисление очков 2023'!$L$4:$M$69,2,FALSE),0)/4,0)</f>
        <v>0</v>
      </c>
      <c r="BO339" s="6" t="s">
        <v>572</v>
      </c>
      <c r="BP339" s="28">
        <f>IFERROR(VLOOKUP(BO339,'Начисление очков 2023'!$AA$4:$AB$69,2,FALSE),0)</f>
        <v>0</v>
      </c>
      <c r="BQ339" s="32" t="s">
        <v>572</v>
      </c>
      <c r="BR339" s="31">
        <f>ROUND(IFERROR(VLOOKUP(BQ339,'Начисление очков 2023'!$L$4:$M$69,2,FALSE),0)/4,0)</f>
        <v>0</v>
      </c>
      <c r="BS339" s="6" t="s">
        <v>572</v>
      </c>
      <c r="BT339" s="28">
        <f>IFERROR(VLOOKUP(BS339,'Начисление очков 2023'!$AA$4:$AB$69,2,FALSE),0)</f>
        <v>0</v>
      </c>
      <c r="BU339" s="32" t="s">
        <v>572</v>
      </c>
      <c r="BV339" s="31">
        <f>IFERROR(VLOOKUP(BU339,'Начисление очков 2023'!$L$4:$M$69,2,FALSE),0)</f>
        <v>0</v>
      </c>
      <c r="BW339" s="6" t="s">
        <v>572</v>
      </c>
      <c r="BX339" s="28">
        <f>IFERROR(VLOOKUP(BW339,'Начисление очков 2023'!$AA$4:$AB$69,2,FALSE),0)</f>
        <v>0</v>
      </c>
      <c r="BY339" s="32" t="s">
        <v>572</v>
      </c>
      <c r="BZ339" s="31">
        <f>IFERROR(VLOOKUP(BY339,'Начисление очков 2023'!$AF$4:$AG$69,2,FALSE),0)</f>
        <v>0</v>
      </c>
      <c r="CA339" s="6" t="s">
        <v>572</v>
      </c>
      <c r="CB339" s="28">
        <f>IFERROR(VLOOKUP(CA339,'Начисление очков 2023'!$V$4:$W$69,2,FALSE),0)</f>
        <v>0</v>
      </c>
      <c r="CC339" s="32" t="s">
        <v>572</v>
      </c>
      <c r="CD339" s="31">
        <f>IFERROR(VLOOKUP(CC339,'Начисление очков 2023'!$AA$4:$AB$69,2,FALSE),0)</f>
        <v>0</v>
      </c>
      <c r="CE339" s="47"/>
      <c r="CF339" s="46"/>
      <c r="CG339" s="32" t="s">
        <v>572</v>
      </c>
      <c r="CH339" s="31">
        <f>IFERROR(VLOOKUP(CG339,'Начисление очков 2023'!$AA$4:$AB$69,2,FALSE),0)</f>
        <v>0</v>
      </c>
      <c r="CI339" s="6" t="s">
        <v>572</v>
      </c>
      <c r="CJ339" s="28">
        <f>IFERROR(VLOOKUP(CI339,'Начисление очков 2023_1'!$B$4:$C$117,2,FALSE),0)</f>
        <v>0</v>
      </c>
      <c r="CK339" s="32" t="s">
        <v>572</v>
      </c>
      <c r="CL339" s="31">
        <f>IFERROR(VLOOKUP(CK339,'Начисление очков 2023'!$V$4:$W$69,2,FALSE),0)</f>
        <v>0</v>
      </c>
      <c r="CM339" s="6" t="s">
        <v>572</v>
      </c>
      <c r="CN339" s="28">
        <f>IFERROR(VLOOKUP(CM339,'Начисление очков 2023'!$AF$4:$AG$69,2,FALSE),0)</f>
        <v>0</v>
      </c>
      <c r="CO339" s="32" t="s">
        <v>572</v>
      </c>
      <c r="CP339" s="31">
        <f>IFERROR(VLOOKUP(CO339,'Начисление очков 2023'!$G$4:$H$69,2,FALSE),0)</f>
        <v>0</v>
      </c>
      <c r="CQ339" s="6" t="s">
        <v>572</v>
      </c>
      <c r="CR339" s="28">
        <f>IFERROR(VLOOKUP(CQ339,'Начисление очков 2023'!$AA$4:$AB$69,2,FALSE),0)</f>
        <v>0</v>
      </c>
      <c r="CS339" s="32" t="s">
        <v>572</v>
      </c>
      <c r="CT339" s="31">
        <f>IFERROR(VLOOKUP(CS339,'Начисление очков 2023'!$Q$4:$R$69,2,FALSE),0)</f>
        <v>0</v>
      </c>
      <c r="CU339" s="6" t="s">
        <v>572</v>
      </c>
      <c r="CV339" s="28">
        <f>IFERROR(VLOOKUP(CU339,'Начисление очков 2023'!$AF$4:$AG$69,2,FALSE),0)</f>
        <v>0</v>
      </c>
      <c r="CW339" s="32" t="s">
        <v>572</v>
      </c>
      <c r="CX339" s="31">
        <f>IFERROR(VLOOKUP(CW339,'Начисление очков 2023'!$AA$4:$AB$69,2,FALSE),0)</f>
        <v>0</v>
      </c>
      <c r="CY339" s="6" t="s">
        <v>572</v>
      </c>
      <c r="CZ339" s="28">
        <f>IFERROR(VLOOKUP(CY339,'Начисление очков 2023'!$AA$4:$AB$69,2,FALSE),0)</f>
        <v>0</v>
      </c>
      <c r="DA339" s="32" t="s">
        <v>572</v>
      </c>
      <c r="DB339" s="31">
        <f>IFERROR(VLOOKUP(DA339,'Начисление очков 2023'!$L$4:$M$69,2,FALSE),0)</f>
        <v>0</v>
      </c>
      <c r="DC339" s="6" t="s">
        <v>572</v>
      </c>
      <c r="DD339" s="28">
        <f>IFERROR(VLOOKUP(DC339,'Начисление очков 2023'!$L$4:$M$69,2,FALSE),0)</f>
        <v>0</v>
      </c>
      <c r="DE339" s="32" t="s">
        <v>572</v>
      </c>
      <c r="DF339" s="31">
        <f>IFERROR(VLOOKUP(DE339,'Начисление очков 2023'!$G$4:$H$69,2,FALSE),0)</f>
        <v>0</v>
      </c>
      <c r="DG339" s="6" t="s">
        <v>572</v>
      </c>
      <c r="DH339" s="28">
        <f>IFERROR(VLOOKUP(DG339,'Начисление очков 2023'!$AA$4:$AB$69,2,FALSE),0)</f>
        <v>0</v>
      </c>
      <c r="DI339" s="32" t="s">
        <v>572</v>
      </c>
      <c r="DJ339" s="31">
        <f>IFERROR(VLOOKUP(DI339,'Начисление очков 2023'!$AF$4:$AG$69,2,FALSE),0)</f>
        <v>0</v>
      </c>
      <c r="DK339" s="6" t="s">
        <v>572</v>
      </c>
      <c r="DL339" s="28">
        <f>IFERROR(VLOOKUP(DK339,'Начисление очков 2023'!$V$4:$W$69,2,FALSE),0)</f>
        <v>0</v>
      </c>
      <c r="DM339" s="32" t="s">
        <v>572</v>
      </c>
      <c r="DN339" s="31">
        <f>IFERROR(VLOOKUP(DM339,'Начисление очков 2023'!$Q$4:$R$69,2,FALSE),0)</f>
        <v>0</v>
      </c>
      <c r="DO339" s="6" t="s">
        <v>572</v>
      </c>
      <c r="DP339" s="28">
        <f>IFERROR(VLOOKUP(DO339,'Начисление очков 2023'!$AA$4:$AB$69,2,FALSE),0)</f>
        <v>0</v>
      </c>
      <c r="DQ339" s="32" t="s">
        <v>572</v>
      </c>
      <c r="DR339" s="31">
        <f>IFERROR(VLOOKUP(DQ339,'Начисление очков 2023'!$AA$4:$AB$69,2,FALSE),0)</f>
        <v>0</v>
      </c>
      <c r="DS339" s="6" t="s">
        <v>572</v>
      </c>
      <c r="DT339" s="28">
        <f>IFERROR(VLOOKUP(DS339,'Начисление очков 2023'!$AA$4:$AB$69,2,FALSE),0)</f>
        <v>0</v>
      </c>
      <c r="DU339" s="32" t="s">
        <v>572</v>
      </c>
      <c r="DV339" s="31">
        <f>IFERROR(VLOOKUP(DU339,'Начисление очков 2023'!$AF$4:$AG$69,2,FALSE),0)</f>
        <v>0</v>
      </c>
      <c r="DW339" s="6" t="s">
        <v>572</v>
      </c>
      <c r="DX339" s="28">
        <f>IFERROR(VLOOKUP(DW339,'Начисление очков 2023'!$AA$4:$AB$69,2,FALSE),0)</f>
        <v>0</v>
      </c>
      <c r="DY339" s="32" t="s">
        <v>572</v>
      </c>
      <c r="DZ339" s="31">
        <f>IFERROR(VLOOKUP(DY339,'Начисление очков 2023'!$B$4:$C$69,2,FALSE),0)</f>
        <v>0</v>
      </c>
      <c r="EA339" s="6" t="s">
        <v>572</v>
      </c>
      <c r="EB339" s="28">
        <f>IFERROR(VLOOKUP(EA339,'Начисление очков 2023'!$AA$4:$AB$69,2,FALSE),0)</f>
        <v>0</v>
      </c>
      <c r="EC339" s="32" t="s">
        <v>572</v>
      </c>
      <c r="ED339" s="31">
        <f>IFERROR(VLOOKUP(EC339,'Начисление очков 2023'!$V$4:$W$69,2,FALSE),0)</f>
        <v>0</v>
      </c>
      <c r="EE339" s="6" t="s">
        <v>572</v>
      </c>
      <c r="EF339" s="28">
        <f>IFERROR(VLOOKUP(EE339,'Начисление очков 2023'!$AA$4:$AB$69,2,FALSE),0)</f>
        <v>0</v>
      </c>
      <c r="EG339" s="32" t="s">
        <v>572</v>
      </c>
      <c r="EH339" s="31">
        <f>IFERROR(VLOOKUP(EG339,'Начисление очков 2023'!$AA$4:$AB$69,2,FALSE),0)</f>
        <v>0</v>
      </c>
      <c r="EI339" s="6" t="s">
        <v>572</v>
      </c>
      <c r="EJ339" s="28">
        <f>IFERROR(VLOOKUP(EI339,'Начисление очков 2023'!$G$4:$H$69,2,FALSE),0)</f>
        <v>0</v>
      </c>
      <c r="EK339" s="32" t="s">
        <v>572</v>
      </c>
      <c r="EL339" s="31">
        <f>IFERROR(VLOOKUP(EK339,'Начисление очков 2023'!$V$4:$W$69,2,FALSE),0)</f>
        <v>0</v>
      </c>
      <c r="EM339" s="6" t="s">
        <v>572</v>
      </c>
      <c r="EN339" s="28">
        <f>IFERROR(VLOOKUP(EM339,'Начисление очков 2023'!$B$4:$C$101,2,FALSE),0)</f>
        <v>0</v>
      </c>
      <c r="EO339" s="32" t="s">
        <v>572</v>
      </c>
      <c r="EP339" s="31">
        <f>IFERROR(VLOOKUP(EO339,'Начисление очков 2023'!$AA$4:$AB$69,2,FALSE),0)</f>
        <v>0</v>
      </c>
      <c r="EQ339" s="6" t="s">
        <v>572</v>
      </c>
      <c r="ER339" s="28">
        <f>IFERROR(VLOOKUP(EQ339,'Начисление очков 2023'!$AF$4:$AG$69,2,FALSE),0)</f>
        <v>0</v>
      </c>
      <c r="ES339" s="32" t="s">
        <v>572</v>
      </c>
      <c r="ET339" s="31">
        <f>IFERROR(VLOOKUP(ES339,'Начисление очков 2023'!$B$4:$C$101,2,FALSE),0)</f>
        <v>0</v>
      </c>
      <c r="EU339" s="6" t="s">
        <v>572</v>
      </c>
      <c r="EV339" s="28">
        <f>IFERROR(VLOOKUP(EU339,'Начисление очков 2023'!$G$4:$H$69,2,FALSE),0)</f>
        <v>0</v>
      </c>
      <c r="EW339" s="32" t="s">
        <v>572</v>
      </c>
      <c r="EX339" s="31">
        <f>IFERROR(VLOOKUP(EW339,'Начисление очков 2023'!$AA$4:$AB$69,2,FALSE),0)</f>
        <v>0</v>
      </c>
      <c r="EY339" s="6" t="s">
        <v>572</v>
      </c>
      <c r="EZ339" s="28">
        <f>IFERROR(VLOOKUP(EY339,'Начисление очков 2023'!$AA$4:$AB$69,2,FALSE),0)</f>
        <v>0</v>
      </c>
      <c r="FA339" s="32" t="s">
        <v>572</v>
      </c>
      <c r="FB339" s="31">
        <f>IFERROR(VLOOKUP(FA339,'Начисление очков 2023'!$L$4:$M$69,2,FALSE),0)</f>
        <v>0</v>
      </c>
      <c r="FC339" s="6" t="s">
        <v>572</v>
      </c>
      <c r="FD339" s="28">
        <f>IFERROR(VLOOKUP(FC339,'Начисление очков 2023'!$AF$4:$AG$69,2,FALSE),0)</f>
        <v>0</v>
      </c>
      <c r="FE339" s="32">
        <v>20</v>
      </c>
      <c r="FF339" s="31">
        <f>IFERROR(VLOOKUP(FE339,'Начисление очков 2023'!$AA$4:$AB$69,2,FALSE),0)</f>
        <v>4</v>
      </c>
      <c r="FG339" s="6" t="s">
        <v>572</v>
      </c>
      <c r="FH339" s="28">
        <f>IFERROR(VLOOKUP(FG339,'Начисление очков 2023'!$G$4:$H$69,2,FALSE),0)</f>
        <v>0</v>
      </c>
      <c r="FI339" s="32" t="s">
        <v>572</v>
      </c>
      <c r="FJ339" s="31">
        <f>IFERROR(VLOOKUP(FI339,'Начисление очков 2023'!$AA$4:$AB$69,2,FALSE),0)</f>
        <v>0</v>
      </c>
      <c r="FK339" s="6" t="s">
        <v>572</v>
      </c>
      <c r="FL339" s="28">
        <f>IFERROR(VLOOKUP(FK339,'Начисление очков 2023'!$AA$4:$AB$69,2,FALSE),0)</f>
        <v>0</v>
      </c>
      <c r="FM339" s="32" t="s">
        <v>572</v>
      </c>
      <c r="FN339" s="31">
        <f>IFERROR(VLOOKUP(FM339,'Начисление очков 2023'!$AA$4:$AB$69,2,FALSE),0)</f>
        <v>0</v>
      </c>
      <c r="FO339" s="6" t="s">
        <v>572</v>
      </c>
      <c r="FP339" s="28">
        <f>IFERROR(VLOOKUP(FO339,'Начисление очков 2023'!$AF$4:$AG$69,2,FALSE),0)</f>
        <v>0</v>
      </c>
      <c r="FQ339" s="109">
        <v>329</v>
      </c>
      <c r="FR339" s="110">
        <v>-4</v>
      </c>
      <c r="FS339" s="110"/>
      <c r="FT339" s="109">
        <v>3</v>
      </c>
      <c r="FU339" s="111"/>
      <c r="FV339" s="108">
        <v>4</v>
      </c>
      <c r="FW339" s="106">
        <v>0</v>
      </c>
      <c r="FX339" s="107" t="s">
        <v>563</v>
      </c>
      <c r="FY339" s="108">
        <v>4</v>
      </c>
      <c r="FZ339" s="127" t="s">
        <v>572</v>
      </c>
      <c r="GA339" s="121">
        <f>IFERROR(VLOOKUP(FZ339,'Начисление очков 2023'!$AA$4:$AB$69,2,FALSE),0)</f>
        <v>0</v>
      </c>
    </row>
    <row r="340" spans="1:183" ht="16.149999999999999" customHeight="1" x14ac:dyDescent="0.25">
      <c r="A340" s="1"/>
      <c r="B340" s="6" t="str">
        <f>IFERROR(INDEX('Ласт турнир'!$A$1:$A$96,MATCH($D340,'Ласт турнир'!$B$1:$B$96,0)),"")</f>
        <v/>
      </c>
      <c r="C340" s="1"/>
      <c r="D340" s="39" t="s">
        <v>459</v>
      </c>
      <c r="E340" s="40">
        <f>E339+1</f>
        <v>331</v>
      </c>
      <c r="F340" s="59">
        <f>IF(FQ340=0," ",IF(FQ340-E340=0," ",FQ340-E340))</f>
        <v>-1</v>
      </c>
      <c r="G340" s="44"/>
      <c r="H340" s="54">
        <v>3</v>
      </c>
      <c r="I340" s="134"/>
      <c r="J340" s="139">
        <f>AB340+AP340+BB340+BN340+BR340+SUMPRODUCT(LARGE((T340,V340,X340,Z340,AD340,AF340,AH340,AJ340,AL340,AN340,AR340,AT340,AV340,AX340,AZ340,BD340,BF340,BH340,BJ340,BL340,BP340,BT340,BV340,BX340,BZ340,CB340,CD340,CF340,CH340,CJ340,CL340,CN340,CP340,CR340,CT340,CV340,CX340,CZ340,DB340,DD340,DF340,DH340,DJ340,DL340,DN340,DP340,DR340,DT340,DV340,DX340,DZ340,EB340,ED340,EF340,EH340,EJ340,EL340,EN340,EP340,ER340,ET340,EV340,EX340,EZ340,FB340,FD340,FF340,FH340,FJ340,FL340,FN340,FP340),{1,2,3,4,5,6,7,8}))</f>
        <v>4</v>
      </c>
      <c r="K340" s="135">
        <f>J340-FV340</f>
        <v>0</v>
      </c>
      <c r="L340" s="140" t="str">
        <f>IF(SUMIF(S340:FP340,"&lt;0")&lt;&gt;0,SUMIF(S340:FP340,"&lt;0")*(-1)," ")</f>
        <v xml:space="preserve"> </v>
      </c>
      <c r="M340" s="141">
        <f>T340+V340+X340+Z340+AB340+AD340+AF340+AH340+AJ340+AL340+AN340+AP340+AR340+AT340+AV340+AX340+AZ340+BB340+BD340+BF340+BH340+BJ340+BL340+BN340+BP340+BR340+BT340+BV340+BX340+BZ340+CB340+CD340+CF340+CH340+CJ340+CL340+CN340+CP340+CR340+CT340+CV340+CX340+CZ340+DB340+DD340+DF340+DH340+DJ340+DL340+DN340+DP340+DR340+DT340+DV340+DX340+DZ340+EB340+ED340+EF340+EH340+EJ340+EL340+EN340+EP340+ER340+ET340+EV340+EX340+EZ340+FB340+FD340+FF340+FH340+FJ340+FL340+FN340+FP340</f>
        <v>4</v>
      </c>
      <c r="N340" s="135">
        <f>M340-FY340</f>
        <v>0</v>
      </c>
      <c r="O340" s="136">
        <f>ROUNDUP(COUNTIF(S340:FP340,"&gt; 0")/2,0)</f>
        <v>1</v>
      </c>
      <c r="P340" s="142">
        <f>IF(O340=0,"-",IF(O340-R340&gt;8,J340/(8+R340),J340/O340))</f>
        <v>4</v>
      </c>
      <c r="Q340" s="145">
        <f>IF(OR(M340=0,O340=0),"-",M340/O340)</f>
        <v>4</v>
      </c>
      <c r="R340" s="150">
        <f>+IF(AA340="",0,1)+IF(AO340="",0,1)++IF(BA340="",0,1)+IF(BM340="",0,1)+IF(BQ340="",0,1)</f>
        <v>0</v>
      </c>
      <c r="S340" s="6" t="s">
        <v>572</v>
      </c>
      <c r="T340" s="28">
        <f>IFERROR(VLOOKUP(S340,'Начисление очков 2024'!$AA$4:$AB$69,2,FALSE),0)</f>
        <v>0</v>
      </c>
      <c r="U340" s="32" t="s">
        <v>572</v>
      </c>
      <c r="V340" s="31">
        <f>IFERROR(VLOOKUP(U340,'Начисление очков 2024'!$AA$4:$AB$69,2,FALSE),0)</f>
        <v>0</v>
      </c>
      <c r="W340" s="6" t="s">
        <v>572</v>
      </c>
      <c r="X340" s="28">
        <f>IFERROR(VLOOKUP(W340,'Начисление очков 2024'!$L$4:$M$69,2,FALSE),0)</f>
        <v>0</v>
      </c>
      <c r="Y340" s="32" t="s">
        <v>572</v>
      </c>
      <c r="Z340" s="31">
        <f>IFERROR(VLOOKUP(Y340,'Начисление очков 2024'!$AA$4:$AB$69,2,FALSE),0)</f>
        <v>0</v>
      </c>
      <c r="AA340" s="6" t="s">
        <v>572</v>
      </c>
      <c r="AB340" s="28">
        <f>ROUND(IFERROR(VLOOKUP(AA340,'Начисление очков 2024'!$L$4:$M$69,2,FALSE),0)/4,0)</f>
        <v>0</v>
      </c>
      <c r="AC340" s="32" t="s">
        <v>572</v>
      </c>
      <c r="AD340" s="31">
        <f>IFERROR(VLOOKUP(AC340,'Начисление очков 2024'!$AA$4:$AB$69,2,FALSE),0)</f>
        <v>0</v>
      </c>
      <c r="AE340" s="6" t="s">
        <v>572</v>
      </c>
      <c r="AF340" s="28">
        <f>IFERROR(VLOOKUP(AE340,'Начисление очков 2024'!$AA$4:$AB$69,2,FALSE),0)</f>
        <v>0</v>
      </c>
      <c r="AG340" s="32" t="s">
        <v>572</v>
      </c>
      <c r="AH340" s="31">
        <f>IFERROR(VLOOKUP(AG340,'Начисление очков 2024'!$Q$4:$R$69,2,FALSE),0)</f>
        <v>0</v>
      </c>
      <c r="AI340" s="6" t="s">
        <v>572</v>
      </c>
      <c r="AJ340" s="28">
        <f>IFERROR(VLOOKUP(AI340,'Начисление очков 2024'!$AA$4:$AB$69,2,FALSE),0)</f>
        <v>0</v>
      </c>
      <c r="AK340" s="32" t="s">
        <v>572</v>
      </c>
      <c r="AL340" s="31">
        <f>IFERROR(VLOOKUP(AK340,'Начисление очков 2024'!$AA$4:$AB$69,2,FALSE),0)</f>
        <v>0</v>
      </c>
      <c r="AM340" s="6" t="s">
        <v>572</v>
      </c>
      <c r="AN340" s="28">
        <f>IFERROR(VLOOKUP(AM340,'Начисление очков 2023'!$AF$4:$AG$69,2,FALSE),0)</f>
        <v>0</v>
      </c>
      <c r="AO340" s="32" t="s">
        <v>572</v>
      </c>
      <c r="AP340" s="31">
        <f>ROUND(IFERROR(VLOOKUP(AO340,'Начисление очков 2024'!$G$4:$H$69,2,FALSE),0)/4,0)</f>
        <v>0</v>
      </c>
      <c r="AQ340" s="6" t="s">
        <v>572</v>
      </c>
      <c r="AR340" s="28">
        <f>IFERROR(VLOOKUP(AQ340,'Начисление очков 2024'!$AA$4:$AB$69,2,FALSE),0)</f>
        <v>0</v>
      </c>
      <c r="AS340" s="32" t="s">
        <v>572</v>
      </c>
      <c r="AT340" s="31">
        <f>IFERROR(VLOOKUP(AS340,'Начисление очков 2024'!$G$4:$H$69,2,FALSE),0)</f>
        <v>0</v>
      </c>
      <c r="AU340" s="6" t="s">
        <v>572</v>
      </c>
      <c r="AV340" s="28">
        <f>IFERROR(VLOOKUP(AU340,'Начисление очков 2023'!$V$4:$W$69,2,FALSE),0)</f>
        <v>0</v>
      </c>
      <c r="AW340" s="32" t="s">
        <v>572</v>
      </c>
      <c r="AX340" s="31">
        <f>IFERROR(VLOOKUP(AW340,'Начисление очков 2024'!$Q$4:$R$69,2,FALSE),0)</f>
        <v>0</v>
      </c>
      <c r="AY340" s="6" t="s">
        <v>572</v>
      </c>
      <c r="AZ340" s="28">
        <f>IFERROR(VLOOKUP(AY340,'Начисление очков 2024'!$AA$4:$AB$69,2,FALSE),0)</f>
        <v>0</v>
      </c>
      <c r="BA340" s="32" t="s">
        <v>572</v>
      </c>
      <c r="BB340" s="31">
        <f>ROUND(IFERROR(VLOOKUP(BA340,'Начисление очков 2024'!$G$4:$H$69,2,FALSE),0)/4,0)</f>
        <v>0</v>
      </c>
      <c r="BC340" s="6" t="s">
        <v>572</v>
      </c>
      <c r="BD340" s="28">
        <f>IFERROR(VLOOKUP(BC340,'Начисление очков 2023'!$AA$4:$AB$69,2,FALSE),0)</f>
        <v>0</v>
      </c>
      <c r="BE340" s="32" t="s">
        <v>572</v>
      </c>
      <c r="BF340" s="31">
        <f>IFERROR(VLOOKUP(BE340,'Начисление очков 2024'!$G$4:$H$69,2,FALSE),0)</f>
        <v>0</v>
      </c>
      <c r="BG340" s="6" t="s">
        <v>572</v>
      </c>
      <c r="BH340" s="28">
        <f>IFERROR(VLOOKUP(BG340,'Начисление очков 2024'!$Q$4:$R$69,2,FALSE),0)</f>
        <v>0</v>
      </c>
      <c r="BI340" s="32" t="s">
        <v>572</v>
      </c>
      <c r="BJ340" s="31">
        <f>IFERROR(VLOOKUP(BI340,'Начисление очков 2024'!$AA$4:$AB$69,2,FALSE),0)</f>
        <v>0</v>
      </c>
      <c r="BK340" s="6" t="s">
        <v>572</v>
      </c>
      <c r="BL340" s="28">
        <f>IFERROR(VLOOKUP(BK340,'Начисление очков 2023'!$V$4:$W$69,2,FALSE),0)</f>
        <v>0</v>
      </c>
      <c r="BM340" s="32" t="s">
        <v>572</v>
      </c>
      <c r="BN340" s="31">
        <f>ROUND(IFERROR(VLOOKUP(BM340,'Начисление очков 2023'!$L$4:$M$69,2,FALSE),0)/4,0)</f>
        <v>0</v>
      </c>
      <c r="BO340" s="6" t="s">
        <v>572</v>
      </c>
      <c r="BP340" s="28">
        <f>IFERROR(VLOOKUP(BO340,'Начисление очков 2023'!$AA$4:$AB$69,2,FALSE),0)</f>
        <v>0</v>
      </c>
      <c r="BQ340" s="32" t="s">
        <v>572</v>
      </c>
      <c r="BR340" s="31">
        <f>ROUND(IFERROR(VLOOKUP(BQ340,'Начисление очков 2023'!$L$4:$M$69,2,FALSE),0)/4,0)</f>
        <v>0</v>
      </c>
      <c r="BS340" s="6" t="s">
        <v>572</v>
      </c>
      <c r="BT340" s="28">
        <f>IFERROR(VLOOKUP(BS340,'Начисление очков 2023'!$AA$4:$AB$69,2,FALSE),0)</f>
        <v>0</v>
      </c>
      <c r="BU340" s="32" t="s">
        <v>572</v>
      </c>
      <c r="BV340" s="31">
        <f>IFERROR(VLOOKUP(BU340,'Начисление очков 2023'!$L$4:$M$69,2,FALSE),0)</f>
        <v>0</v>
      </c>
      <c r="BW340" s="6" t="s">
        <v>572</v>
      </c>
      <c r="BX340" s="28">
        <f>IFERROR(VLOOKUP(BW340,'Начисление очков 2023'!$AA$4:$AB$69,2,FALSE),0)</f>
        <v>0</v>
      </c>
      <c r="BY340" s="32" t="s">
        <v>572</v>
      </c>
      <c r="BZ340" s="31">
        <f>IFERROR(VLOOKUP(BY340,'Начисление очков 2023'!$AF$4:$AG$69,2,FALSE),0)</f>
        <v>0</v>
      </c>
      <c r="CA340" s="6" t="s">
        <v>572</v>
      </c>
      <c r="CB340" s="28">
        <f>IFERROR(VLOOKUP(CA340,'Начисление очков 2023'!$V$4:$W$69,2,FALSE),0)</f>
        <v>0</v>
      </c>
      <c r="CC340" s="32" t="s">
        <v>572</v>
      </c>
      <c r="CD340" s="31">
        <f>IFERROR(VLOOKUP(CC340,'Начисление очков 2023'!$AA$4:$AB$69,2,FALSE),0)</f>
        <v>0</v>
      </c>
      <c r="CE340" s="47"/>
      <c r="CF340" s="46"/>
      <c r="CG340" s="32" t="s">
        <v>572</v>
      </c>
      <c r="CH340" s="31">
        <f>IFERROR(VLOOKUP(CG340,'Начисление очков 2023'!$AA$4:$AB$69,2,FALSE),0)</f>
        <v>0</v>
      </c>
      <c r="CI340" s="6" t="s">
        <v>572</v>
      </c>
      <c r="CJ340" s="28">
        <f>IFERROR(VLOOKUP(CI340,'Начисление очков 2023_1'!$B$4:$C$117,2,FALSE),0)</f>
        <v>0</v>
      </c>
      <c r="CK340" s="32" t="s">
        <v>572</v>
      </c>
      <c r="CL340" s="31">
        <f>IFERROR(VLOOKUP(CK340,'Начисление очков 2023'!$V$4:$W$69,2,FALSE),0)</f>
        <v>0</v>
      </c>
      <c r="CM340" s="6" t="s">
        <v>572</v>
      </c>
      <c r="CN340" s="28">
        <f>IFERROR(VLOOKUP(CM340,'Начисление очков 2023'!$AF$4:$AG$69,2,FALSE),0)</f>
        <v>0</v>
      </c>
      <c r="CO340" s="32" t="s">
        <v>572</v>
      </c>
      <c r="CP340" s="31">
        <f>IFERROR(VLOOKUP(CO340,'Начисление очков 2023'!$G$4:$H$69,2,FALSE),0)</f>
        <v>0</v>
      </c>
      <c r="CQ340" s="6" t="s">
        <v>572</v>
      </c>
      <c r="CR340" s="28">
        <f>IFERROR(VLOOKUP(CQ340,'Начисление очков 2023'!$AA$4:$AB$69,2,FALSE),0)</f>
        <v>0</v>
      </c>
      <c r="CS340" s="32" t="s">
        <v>572</v>
      </c>
      <c r="CT340" s="31">
        <f>IFERROR(VLOOKUP(CS340,'Начисление очков 2023'!$Q$4:$R$69,2,FALSE),0)</f>
        <v>0</v>
      </c>
      <c r="CU340" s="6" t="s">
        <v>572</v>
      </c>
      <c r="CV340" s="28">
        <f>IFERROR(VLOOKUP(CU340,'Начисление очков 2023'!$AF$4:$AG$69,2,FALSE),0)</f>
        <v>0</v>
      </c>
      <c r="CW340" s="32" t="s">
        <v>572</v>
      </c>
      <c r="CX340" s="31">
        <f>IFERROR(VLOOKUP(CW340,'Начисление очков 2023'!$AA$4:$AB$69,2,FALSE),0)</f>
        <v>0</v>
      </c>
      <c r="CY340" s="6" t="s">
        <v>572</v>
      </c>
      <c r="CZ340" s="28">
        <f>IFERROR(VLOOKUP(CY340,'Начисление очков 2023'!$AA$4:$AB$69,2,FALSE),0)</f>
        <v>0</v>
      </c>
      <c r="DA340" s="32" t="s">
        <v>572</v>
      </c>
      <c r="DB340" s="31">
        <f>IFERROR(VLOOKUP(DA340,'Начисление очков 2023'!$L$4:$M$69,2,FALSE),0)</f>
        <v>0</v>
      </c>
      <c r="DC340" s="6" t="s">
        <v>572</v>
      </c>
      <c r="DD340" s="28">
        <f>IFERROR(VLOOKUP(DC340,'Начисление очков 2023'!$L$4:$M$69,2,FALSE),0)</f>
        <v>0</v>
      </c>
      <c r="DE340" s="32" t="s">
        <v>572</v>
      </c>
      <c r="DF340" s="31">
        <f>IFERROR(VLOOKUP(DE340,'Начисление очков 2023'!$G$4:$H$69,2,FALSE),0)</f>
        <v>0</v>
      </c>
      <c r="DG340" s="6" t="s">
        <v>572</v>
      </c>
      <c r="DH340" s="28">
        <f>IFERROR(VLOOKUP(DG340,'Начисление очков 2023'!$AA$4:$AB$69,2,FALSE),0)</f>
        <v>0</v>
      </c>
      <c r="DI340" s="32" t="s">
        <v>572</v>
      </c>
      <c r="DJ340" s="31">
        <f>IFERROR(VLOOKUP(DI340,'Начисление очков 2023'!$AF$4:$AG$69,2,FALSE),0)</f>
        <v>0</v>
      </c>
      <c r="DK340" s="6" t="s">
        <v>572</v>
      </c>
      <c r="DL340" s="28">
        <f>IFERROR(VLOOKUP(DK340,'Начисление очков 2023'!$V$4:$W$69,2,FALSE),0)</f>
        <v>0</v>
      </c>
      <c r="DM340" s="32" t="s">
        <v>572</v>
      </c>
      <c r="DN340" s="31">
        <f>IFERROR(VLOOKUP(DM340,'Начисление очков 2023'!$Q$4:$R$69,2,FALSE),0)</f>
        <v>0</v>
      </c>
      <c r="DO340" s="6" t="s">
        <v>572</v>
      </c>
      <c r="DP340" s="28">
        <f>IFERROR(VLOOKUP(DO340,'Начисление очков 2023'!$AA$4:$AB$69,2,FALSE),0)</f>
        <v>0</v>
      </c>
      <c r="DQ340" s="32" t="s">
        <v>572</v>
      </c>
      <c r="DR340" s="31">
        <f>IFERROR(VLOOKUP(DQ340,'Начисление очков 2023'!$AA$4:$AB$69,2,FALSE),0)</f>
        <v>0</v>
      </c>
      <c r="DS340" s="6" t="s">
        <v>572</v>
      </c>
      <c r="DT340" s="28">
        <f>IFERROR(VLOOKUP(DS340,'Начисление очков 2023'!$AA$4:$AB$69,2,FALSE),0)</f>
        <v>0</v>
      </c>
      <c r="DU340" s="32" t="s">
        <v>572</v>
      </c>
      <c r="DV340" s="31">
        <f>IFERROR(VLOOKUP(DU340,'Начисление очков 2023'!$AF$4:$AG$69,2,FALSE),0)</f>
        <v>0</v>
      </c>
      <c r="DW340" s="6" t="s">
        <v>572</v>
      </c>
      <c r="DX340" s="28">
        <f>IFERROR(VLOOKUP(DW340,'Начисление очков 2023'!$AA$4:$AB$69,2,FALSE),0)</f>
        <v>0</v>
      </c>
      <c r="DY340" s="32" t="s">
        <v>572</v>
      </c>
      <c r="DZ340" s="31">
        <f>IFERROR(VLOOKUP(DY340,'Начисление очков 2023'!$B$4:$C$69,2,FALSE),0)</f>
        <v>0</v>
      </c>
      <c r="EA340" s="6" t="s">
        <v>572</v>
      </c>
      <c r="EB340" s="28">
        <f>IFERROR(VLOOKUP(EA340,'Начисление очков 2023'!$AA$4:$AB$69,2,FALSE),0)</f>
        <v>0</v>
      </c>
      <c r="EC340" s="32" t="s">
        <v>572</v>
      </c>
      <c r="ED340" s="31">
        <f>IFERROR(VLOOKUP(EC340,'Начисление очков 2023'!$V$4:$W$69,2,FALSE),0)</f>
        <v>0</v>
      </c>
      <c r="EE340" s="6" t="s">
        <v>572</v>
      </c>
      <c r="EF340" s="28">
        <f>IFERROR(VLOOKUP(EE340,'Начисление очков 2023'!$AA$4:$AB$69,2,FALSE),0)</f>
        <v>0</v>
      </c>
      <c r="EG340" s="32" t="s">
        <v>572</v>
      </c>
      <c r="EH340" s="31">
        <f>IFERROR(VLOOKUP(EG340,'Начисление очков 2023'!$AA$4:$AB$69,2,FALSE),0)</f>
        <v>0</v>
      </c>
      <c r="EI340" s="6" t="s">
        <v>572</v>
      </c>
      <c r="EJ340" s="28">
        <f>IFERROR(VLOOKUP(EI340,'Начисление очков 2023'!$G$4:$H$69,2,FALSE),0)</f>
        <v>0</v>
      </c>
      <c r="EK340" s="32" t="s">
        <v>572</v>
      </c>
      <c r="EL340" s="31">
        <f>IFERROR(VLOOKUP(EK340,'Начисление очков 2023'!$V$4:$W$69,2,FALSE),0)</f>
        <v>0</v>
      </c>
      <c r="EM340" s="6" t="s">
        <v>572</v>
      </c>
      <c r="EN340" s="28">
        <f>IFERROR(VLOOKUP(EM340,'Начисление очков 2023'!$B$4:$C$101,2,FALSE),0)</f>
        <v>0</v>
      </c>
      <c r="EO340" s="32" t="s">
        <v>572</v>
      </c>
      <c r="EP340" s="31">
        <f>IFERROR(VLOOKUP(EO340,'Начисление очков 2023'!$AA$4:$AB$69,2,FALSE),0)</f>
        <v>0</v>
      </c>
      <c r="EQ340" s="6" t="s">
        <v>572</v>
      </c>
      <c r="ER340" s="28">
        <f>IFERROR(VLOOKUP(EQ340,'Начисление очков 2023'!$AF$4:$AG$69,2,FALSE),0)</f>
        <v>0</v>
      </c>
      <c r="ES340" s="32" t="s">
        <v>572</v>
      </c>
      <c r="ET340" s="31">
        <f>IFERROR(VLOOKUP(ES340,'Начисление очков 2023'!$B$4:$C$101,2,FALSE),0)</f>
        <v>0</v>
      </c>
      <c r="EU340" s="6" t="s">
        <v>572</v>
      </c>
      <c r="EV340" s="28">
        <f>IFERROR(VLOOKUP(EU340,'Начисление очков 2023'!$G$4:$H$69,2,FALSE),0)</f>
        <v>0</v>
      </c>
      <c r="EW340" s="32" t="s">
        <v>572</v>
      </c>
      <c r="EX340" s="31">
        <f>IFERROR(VLOOKUP(EW340,'Начисление очков 2023'!$AA$4:$AB$69,2,FALSE),0)</f>
        <v>0</v>
      </c>
      <c r="EY340" s="6" t="s">
        <v>572</v>
      </c>
      <c r="EZ340" s="28">
        <f>IFERROR(VLOOKUP(EY340,'Начисление очков 2023'!$AA$4:$AB$69,2,FALSE),0)</f>
        <v>0</v>
      </c>
      <c r="FA340" s="32" t="s">
        <v>572</v>
      </c>
      <c r="FB340" s="31">
        <f>IFERROR(VLOOKUP(FA340,'Начисление очков 2023'!$L$4:$M$69,2,FALSE),0)</f>
        <v>0</v>
      </c>
      <c r="FC340" s="6" t="s">
        <v>572</v>
      </c>
      <c r="FD340" s="28">
        <f>IFERROR(VLOOKUP(FC340,'Начисление очков 2023'!$AF$4:$AG$69,2,FALSE),0)</f>
        <v>0</v>
      </c>
      <c r="FE340" s="32" t="s">
        <v>572</v>
      </c>
      <c r="FF340" s="31">
        <f>IFERROR(VLOOKUP(FE340,'Начисление очков 2023'!$AA$4:$AB$69,2,FALSE),0)</f>
        <v>0</v>
      </c>
      <c r="FG340" s="6" t="s">
        <v>572</v>
      </c>
      <c r="FH340" s="28">
        <f>IFERROR(VLOOKUP(FG340,'Начисление очков 2023'!$G$4:$H$69,2,FALSE),0)</f>
        <v>0</v>
      </c>
      <c r="FI340" s="32" t="s">
        <v>572</v>
      </c>
      <c r="FJ340" s="31">
        <f>IFERROR(VLOOKUP(FI340,'Начисление очков 2023'!$AA$4:$AB$69,2,FALSE),0)</f>
        <v>0</v>
      </c>
      <c r="FK340" s="6" t="s">
        <v>572</v>
      </c>
      <c r="FL340" s="28">
        <f>IFERROR(VLOOKUP(FK340,'Начисление очков 2023'!$AA$4:$AB$69,2,FALSE),0)</f>
        <v>0</v>
      </c>
      <c r="FM340" s="32" t="s">
        <v>572</v>
      </c>
      <c r="FN340" s="31">
        <f>IFERROR(VLOOKUP(FM340,'Начисление очков 2023'!$AA$4:$AB$69,2,FALSE),0)</f>
        <v>0</v>
      </c>
      <c r="FO340" s="6">
        <v>16</v>
      </c>
      <c r="FP340" s="28">
        <f>IFERROR(VLOOKUP(FO340,'Начисление очков 2023'!$AF$4:$AG$69,2,FALSE),0)</f>
        <v>4</v>
      </c>
      <c r="FQ340" s="109">
        <v>330</v>
      </c>
      <c r="FR340" s="110">
        <v>-4</v>
      </c>
      <c r="FS340" s="110"/>
      <c r="FT340" s="109">
        <v>3</v>
      </c>
      <c r="FU340" s="111"/>
      <c r="FV340" s="108">
        <v>4</v>
      </c>
      <c r="FW340" s="106">
        <v>0</v>
      </c>
      <c r="FX340" s="107" t="s">
        <v>563</v>
      </c>
      <c r="FY340" s="108">
        <v>4</v>
      </c>
      <c r="FZ340" s="127" t="s">
        <v>572</v>
      </c>
      <c r="GA340" s="121">
        <f>IFERROR(VLOOKUP(FZ340,'Начисление очков 2023'!$AA$4:$AB$69,2,FALSE),0)</f>
        <v>0</v>
      </c>
    </row>
    <row r="341" spans="1:183" ht="16.149999999999999" customHeight="1" x14ac:dyDescent="0.25">
      <c r="A341" s="1"/>
      <c r="B341" s="6" t="str">
        <f>IFERROR(INDEX('Ласт турнир'!$A$1:$A$96,MATCH($D341,'Ласт турнир'!$B$1:$B$96,0)),"")</f>
        <v/>
      </c>
      <c r="C341" s="1"/>
      <c r="D341" s="39" t="s">
        <v>726</v>
      </c>
      <c r="E341" s="40">
        <f>E340+1</f>
        <v>332</v>
      </c>
      <c r="F341" s="59">
        <f>IF(FQ341=0," ",IF(FQ341-E341=0," ",FQ341-E341))</f>
        <v>-1</v>
      </c>
      <c r="G341" s="44"/>
      <c r="H341" s="54">
        <v>3</v>
      </c>
      <c r="I341" s="134"/>
      <c r="J341" s="139">
        <f>AB341+AP341+BB341+BN341+BR341+SUMPRODUCT(LARGE((T341,V341,X341,Z341,AD341,AF341,AH341,AJ341,AL341,AN341,AR341,AT341,AV341,AX341,AZ341,BD341,BF341,BH341,BJ341,BL341,BP341,BT341,BV341,BX341,BZ341,CB341,CD341,CF341,CH341,CJ341,CL341,CN341,CP341,CR341,CT341,CV341,CX341,CZ341,DB341,DD341,DF341,DH341,DJ341,DL341,DN341,DP341,DR341,DT341,DV341,DX341,DZ341,EB341,ED341,EF341,EH341,EJ341,EL341,EN341,EP341,ER341,ET341,EV341,EX341,EZ341,FB341,FD341,FF341,FH341,FJ341,FL341,FN341,FP341),{1,2,3,4,5,6,7,8}))</f>
        <v>4</v>
      </c>
      <c r="K341" s="135">
        <f>J341-FV341</f>
        <v>0</v>
      </c>
      <c r="L341" s="140" t="str">
        <f>IF(SUMIF(S341:FP341,"&lt;0")&lt;&gt;0,SUMIF(S341:FP341,"&lt;0")*(-1)," ")</f>
        <v xml:space="preserve"> </v>
      </c>
      <c r="M341" s="141">
        <f>T341+V341+X341+Z341+AB341+AD341+AF341+AH341+AJ341+AL341+AN341+AP341+AR341+AT341+AV341+AX341+AZ341+BB341+BD341+BF341+BH341+BJ341+BL341+BN341+BP341+BR341+BT341+BV341+BX341+BZ341+CB341+CD341+CF341+CH341+CJ341+CL341+CN341+CP341+CR341+CT341+CV341+CX341+CZ341+DB341+DD341+DF341+DH341+DJ341+DL341+DN341+DP341+DR341+DT341+DV341+DX341+DZ341+EB341+ED341+EF341+EH341+EJ341+EL341+EN341+EP341+ER341+ET341+EV341+EX341+EZ341+FB341+FD341+FF341+FH341+FJ341+FL341+FN341+FP341</f>
        <v>4</v>
      </c>
      <c r="N341" s="135">
        <f>M341-FY341</f>
        <v>0</v>
      </c>
      <c r="O341" s="136">
        <f>ROUNDUP(COUNTIF(S341:FP341,"&gt; 0")/2,0)</f>
        <v>1</v>
      </c>
      <c r="P341" s="142">
        <f>IF(O341=0,"-",IF(O341-R341&gt;8,J341/(8+R341),J341/O341))</f>
        <v>4</v>
      </c>
      <c r="Q341" s="145">
        <f>IF(OR(M341=0,O341=0),"-",M341/O341)</f>
        <v>4</v>
      </c>
      <c r="R341" s="150">
        <f>+IF(AA341="",0,1)+IF(AO341="",0,1)++IF(BA341="",0,1)+IF(BM341="",0,1)+IF(BQ341="",0,1)</f>
        <v>0</v>
      </c>
      <c r="S341" s="6" t="s">
        <v>572</v>
      </c>
      <c r="T341" s="28">
        <f>IFERROR(VLOOKUP(S341,'Начисление очков 2024'!$AA$4:$AB$69,2,FALSE),0)</f>
        <v>0</v>
      </c>
      <c r="U341" s="32" t="s">
        <v>572</v>
      </c>
      <c r="V341" s="31">
        <f>IFERROR(VLOOKUP(U341,'Начисление очков 2024'!$AA$4:$AB$69,2,FALSE),0)</f>
        <v>0</v>
      </c>
      <c r="W341" s="6" t="s">
        <v>572</v>
      </c>
      <c r="X341" s="28">
        <f>IFERROR(VLOOKUP(W341,'Начисление очков 2024'!$L$4:$M$69,2,FALSE),0)</f>
        <v>0</v>
      </c>
      <c r="Y341" s="32" t="s">
        <v>572</v>
      </c>
      <c r="Z341" s="31">
        <f>IFERROR(VLOOKUP(Y341,'Начисление очков 2024'!$AA$4:$AB$69,2,FALSE),0)</f>
        <v>0</v>
      </c>
      <c r="AA341" s="6" t="s">
        <v>572</v>
      </c>
      <c r="AB341" s="28">
        <f>ROUND(IFERROR(VLOOKUP(AA341,'Начисление очков 2024'!$L$4:$M$69,2,FALSE),0)/4,0)</f>
        <v>0</v>
      </c>
      <c r="AC341" s="32" t="s">
        <v>572</v>
      </c>
      <c r="AD341" s="31">
        <f>IFERROR(VLOOKUP(AC341,'Начисление очков 2024'!$AA$4:$AB$69,2,FALSE),0)</f>
        <v>0</v>
      </c>
      <c r="AE341" s="6" t="s">
        <v>572</v>
      </c>
      <c r="AF341" s="28">
        <f>IFERROR(VLOOKUP(AE341,'Начисление очков 2024'!$AA$4:$AB$69,2,FALSE),0)</f>
        <v>0</v>
      </c>
      <c r="AG341" s="32" t="s">
        <v>572</v>
      </c>
      <c r="AH341" s="31">
        <f>IFERROR(VLOOKUP(AG341,'Начисление очков 2024'!$Q$4:$R$69,2,FALSE),0)</f>
        <v>0</v>
      </c>
      <c r="AI341" s="6" t="s">
        <v>572</v>
      </c>
      <c r="AJ341" s="28">
        <f>IFERROR(VLOOKUP(AI341,'Начисление очков 2024'!$AA$4:$AB$69,2,FALSE),0)</f>
        <v>0</v>
      </c>
      <c r="AK341" s="32" t="s">
        <v>572</v>
      </c>
      <c r="AL341" s="31">
        <f>IFERROR(VLOOKUP(AK341,'Начисление очков 2024'!$AA$4:$AB$69,2,FALSE),0)</f>
        <v>0</v>
      </c>
      <c r="AM341" s="6" t="s">
        <v>572</v>
      </c>
      <c r="AN341" s="28">
        <f>IFERROR(VLOOKUP(AM341,'Начисление очков 2023'!$AF$4:$AG$69,2,FALSE),0)</f>
        <v>0</v>
      </c>
      <c r="AO341" s="32" t="s">
        <v>572</v>
      </c>
      <c r="AP341" s="31">
        <f>ROUND(IFERROR(VLOOKUP(AO341,'Начисление очков 2024'!$G$4:$H$69,2,FALSE),0)/4,0)</f>
        <v>0</v>
      </c>
      <c r="AQ341" s="6" t="s">
        <v>572</v>
      </c>
      <c r="AR341" s="28">
        <f>IFERROR(VLOOKUP(AQ341,'Начисление очков 2024'!$AA$4:$AB$69,2,FALSE),0)</f>
        <v>0</v>
      </c>
      <c r="AS341" s="32" t="s">
        <v>572</v>
      </c>
      <c r="AT341" s="31">
        <f>IFERROR(VLOOKUP(AS341,'Начисление очков 2024'!$G$4:$H$69,2,FALSE),0)</f>
        <v>0</v>
      </c>
      <c r="AU341" s="6" t="s">
        <v>572</v>
      </c>
      <c r="AV341" s="28">
        <f>IFERROR(VLOOKUP(AU341,'Начисление очков 2023'!$V$4:$W$69,2,FALSE),0)</f>
        <v>0</v>
      </c>
      <c r="AW341" s="32" t="s">
        <v>572</v>
      </c>
      <c r="AX341" s="31">
        <f>IFERROR(VLOOKUP(AW341,'Начисление очков 2024'!$Q$4:$R$69,2,FALSE),0)</f>
        <v>0</v>
      </c>
      <c r="AY341" s="6" t="s">
        <v>572</v>
      </c>
      <c r="AZ341" s="28">
        <f>IFERROR(VLOOKUP(AY341,'Начисление очков 2024'!$AA$4:$AB$69,2,FALSE),0)</f>
        <v>0</v>
      </c>
      <c r="BA341" s="32" t="s">
        <v>572</v>
      </c>
      <c r="BB341" s="31">
        <f>ROUND(IFERROR(VLOOKUP(BA341,'Начисление очков 2024'!$G$4:$H$69,2,FALSE),0)/4,0)</f>
        <v>0</v>
      </c>
      <c r="BC341" s="6" t="s">
        <v>572</v>
      </c>
      <c r="BD341" s="28">
        <f>IFERROR(VLOOKUP(BC341,'Начисление очков 2023'!$AA$4:$AB$69,2,FALSE),0)</f>
        <v>0</v>
      </c>
      <c r="BE341" s="32" t="s">
        <v>572</v>
      </c>
      <c r="BF341" s="31">
        <f>IFERROR(VLOOKUP(BE341,'Начисление очков 2024'!$G$4:$H$69,2,FALSE),0)</f>
        <v>0</v>
      </c>
      <c r="BG341" s="6" t="s">
        <v>572</v>
      </c>
      <c r="BH341" s="28">
        <f>IFERROR(VLOOKUP(BG341,'Начисление очков 2024'!$Q$4:$R$69,2,FALSE),0)</f>
        <v>0</v>
      </c>
      <c r="BI341" s="32" t="s">
        <v>572</v>
      </c>
      <c r="BJ341" s="31">
        <f>IFERROR(VLOOKUP(BI341,'Начисление очков 2024'!$AA$4:$AB$69,2,FALSE),0)</f>
        <v>0</v>
      </c>
      <c r="BK341" s="6" t="s">
        <v>572</v>
      </c>
      <c r="BL341" s="28">
        <f>IFERROR(VLOOKUP(BK341,'Начисление очков 2023'!$V$4:$W$69,2,FALSE),0)</f>
        <v>0</v>
      </c>
      <c r="BM341" s="32" t="s">
        <v>572</v>
      </c>
      <c r="BN341" s="31">
        <f>ROUND(IFERROR(VLOOKUP(BM341,'Начисление очков 2023'!$L$4:$M$69,2,FALSE),0)/4,0)</f>
        <v>0</v>
      </c>
      <c r="BO341" s="6" t="s">
        <v>572</v>
      </c>
      <c r="BP341" s="28">
        <f>IFERROR(VLOOKUP(BO341,'Начисление очков 2023'!$AA$4:$AB$69,2,FALSE),0)</f>
        <v>0</v>
      </c>
      <c r="BQ341" s="32" t="s">
        <v>572</v>
      </c>
      <c r="BR341" s="31">
        <f>ROUND(IFERROR(VLOOKUP(BQ341,'Начисление очков 2023'!$L$4:$M$69,2,FALSE),0)/4,0)</f>
        <v>0</v>
      </c>
      <c r="BS341" s="6" t="s">
        <v>572</v>
      </c>
      <c r="BT341" s="28">
        <f>IFERROR(VLOOKUP(BS341,'Начисление очков 2023'!$AA$4:$AB$69,2,FALSE),0)</f>
        <v>0</v>
      </c>
      <c r="BU341" s="32" t="s">
        <v>572</v>
      </c>
      <c r="BV341" s="31">
        <f>IFERROR(VLOOKUP(BU341,'Начисление очков 2023'!$L$4:$M$69,2,FALSE),0)</f>
        <v>0</v>
      </c>
      <c r="BW341" s="6" t="s">
        <v>572</v>
      </c>
      <c r="BX341" s="28">
        <f>IFERROR(VLOOKUP(BW341,'Начисление очков 2023'!$AA$4:$AB$69,2,FALSE),0)</f>
        <v>0</v>
      </c>
      <c r="BY341" s="32" t="s">
        <v>572</v>
      </c>
      <c r="BZ341" s="31">
        <f>IFERROR(VLOOKUP(BY341,'Начисление очков 2023'!$AF$4:$AG$69,2,FALSE),0)</f>
        <v>0</v>
      </c>
      <c r="CA341" s="6" t="s">
        <v>572</v>
      </c>
      <c r="CB341" s="28">
        <f>IFERROR(VLOOKUP(CA341,'Начисление очков 2023'!$V$4:$W$69,2,FALSE),0)</f>
        <v>0</v>
      </c>
      <c r="CC341" s="32" t="s">
        <v>572</v>
      </c>
      <c r="CD341" s="31">
        <f>IFERROR(VLOOKUP(CC341,'Начисление очков 2023'!$AA$4:$AB$69,2,FALSE),0)</f>
        <v>0</v>
      </c>
      <c r="CE341" s="47"/>
      <c r="CF341" s="46"/>
      <c r="CG341" s="32" t="s">
        <v>572</v>
      </c>
      <c r="CH341" s="31">
        <f>IFERROR(VLOOKUP(CG341,'Начисление очков 2023'!$AA$4:$AB$69,2,FALSE),0)</f>
        <v>0</v>
      </c>
      <c r="CI341" s="6" t="s">
        <v>572</v>
      </c>
      <c r="CJ341" s="28">
        <f>IFERROR(VLOOKUP(CI341,'Начисление очков 2023_1'!$B$4:$C$117,2,FALSE),0)</f>
        <v>0</v>
      </c>
      <c r="CK341" s="32" t="s">
        <v>572</v>
      </c>
      <c r="CL341" s="31">
        <f>IFERROR(VLOOKUP(CK341,'Начисление очков 2023'!$V$4:$W$69,2,FALSE),0)</f>
        <v>0</v>
      </c>
      <c r="CM341" s="6">
        <v>16</v>
      </c>
      <c r="CN341" s="28">
        <f>IFERROR(VLOOKUP(CM341,'Начисление очков 2023'!$AF$4:$AG$69,2,FALSE),0)</f>
        <v>4</v>
      </c>
      <c r="CO341" s="32" t="s">
        <v>572</v>
      </c>
      <c r="CP341" s="31">
        <f>IFERROR(VLOOKUP(CO341,'Начисление очков 2023'!$G$4:$H$69,2,FALSE),0)</f>
        <v>0</v>
      </c>
      <c r="CQ341" s="6" t="s">
        <v>572</v>
      </c>
      <c r="CR341" s="28">
        <f>IFERROR(VLOOKUP(CQ341,'Начисление очков 2023'!$AA$4:$AB$69,2,FALSE),0)</f>
        <v>0</v>
      </c>
      <c r="CS341" s="32" t="s">
        <v>572</v>
      </c>
      <c r="CT341" s="31">
        <f>IFERROR(VLOOKUP(CS341,'Начисление очков 2023'!$Q$4:$R$69,2,FALSE),0)</f>
        <v>0</v>
      </c>
      <c r="CU341" s="6" t="s">
        <v>572</v>
      </c>
      <c r="CV341" s="28">
        <f>IFERROR(VLOOKUP(CU341,'Начисление очков 2023'!$AF$4:$AG$69,2,FALSE),0)</f>
        <v>0</v>
      </c>
      <c r="CW341" s="32" t="s">
        <v>572</v>
      </c>
      <c r="CX341" s="31">
        <f>IFERROR(VLOOKUP(CW341,'Начисление очков 2023'!$AA$4:$AB$69,2,FALSE),0)</f>
        <v>0</v>
      </c>
      <c r="CY341" s="6" t="s">
        <v>572</v>
      </c>
      <c r="CZ341" s="28">
        <f>IFERROR(VLOOKUP(CY341,'Начисление очков 2023'!$AA$4:$AB$69,2,FALSE),0)</f>
        <v>0</v>
      </c>
      <c r="DA341" s="32" t="s">
        <v>572</v>
      </c>
      <c r="DB341" s="31">
        <f>IFERROR(VLOOKUP(DA341,'Начисление очков 2023'!$L$4:$M$69,2,FALSE),0)</f>
        <v>0</v>
      </c>
      <c r="DC341" s="6" t="s">
        <v>572</v>
      </c>
      <c r="DD341" s="28">
        <f>IFERROR(VLOOKUP(DC341,'Начисление очков 2023'!$L$4:$M$69,2,FALSE),0)</f>
        <v>0</v>
      </c>
      <c r="DE341" s="32" t="s">
        <v>572</v>
      </c>
      <c r="DF341" s="31">
        <f>IFERROR(VLOOKUP(DE341,'Начисление очков 2023'!$G$4:$H$69,2,FALSE),0)</f>
        <v>0</v>
      </c>
      <c r="DG341" s="6" t="s">
        <v>572</v>
      </c>
      <c r="DH341" s="28">
        <f>IFERROR(VLOOKUP(DG341,'Начисление очков 2023'!$AA$4:$AB$69,2,FALSE),0)</f>
        <v>0</v>
      </c>
      <c r="DI341" s="32" t="s">
        <v>572</v>
      </c>
      <c r="DJ341" s="31">
        <f>IFERROR(VLOOKUP(DI341,'Начисление очков 2023'!$AF$4:$AG$69,2,FALSE),0)</f>
        <v>0</v>
      </c>
      <c r="DK341" s="6" t="s">
        <v>572</v>
      </c>
      <c r="DL341" s="28">
        <f>IFERROR(VLOOKUP(DK341,'Начисление очков 2023'!$V$4:$W$69,2,FALSE),0)</f>
        <v>0</v>
      </c>
      <c r="DM341" s="32" t="s">
        <v>572</v>
      </c>
      <c r="DN341" s="31">
        <f>IFERROR(VLOOKUP(DM341,'Начисление очков 2023'!$Q$4:$R$69,2,FALSE),0)</f>
        <v>0</v>
      </c>
      <c r="DO341" s="6" t="s">
        <v>572</v>
      </c>
      <c r="DP341" s="28">
        <f>IFERROR(VLOOKUP(DO341,'Начисление очков 2023'!$AA$4:$AB$69,2,FALSE),0)</f>
        <v>0</v>
      </c>
      <c r="DQ341" s="32" t="s">
        <v>572</v>
      </c>
      <c r="DR341" s="31">
        <f>IFERROR(VLOOKUP(DQ341,'Начисление очков 2023'!$AA$4:$AB$69,2,FALSE),0)</f>
        <v>0</v>
      </c>
      <c r="DS341" s="6"/>
      <c r="DT341" s="28">
        <f>IFERROR(VLOOKUP(DS341,'Начисление очков 2023'!$AA$4:$AB$69,2,FALSE),0)</f>
        <v>0</v>
      </c>
      <c r="DU341" s="32" t="s">
        <v>572</v>
      </c>
      <c r="DV341" s="31">
        <f>IFERROR(VLOOKUP(DU341,'Начисление очков 2023'!$AF$4:$AG$69,2,FALSE),0)</f>
        <v>0</v>
      </c>
      <c r="DW341" s="6"/>
      <c r="DX341" s="28">
        <f>IFERROR(VLOOKUP(DW341,'Начисление очков 2023'!$AA$4:$AB$69,2,FALSE),0)</f>
        <v>0</v>
      </c>
      <c r="DY341" s="32"/>
      <c r="DZ341" s="31">
        <f>IFERROR(VLOOKUP(DY341,'Начисление очков 2023'!$B$4:$C$69,2,FALSE),0)</f>
        <v>0</v>
      </c>
      <c r="EA341" s="6"/>
      <c r="EB341" s="28">
        <f>IFERROR(VLOOKUP(EA341,'Начисление очков 2023'!$AA$4:$AB$69,2,FALSE),0)</f>
        <v>0</v>
      </c>
      <c r="EC341" s="32"/>
      <c r="ED341" s="31">
        <f>IFERROR(VLOOKUP(EC341,'Начисление очков 2023'!$V$4:$W$69,2,FALSE),0)</f>
        <v>0</v>
      </c>
      <c r="EE341" s="6"/>
      <c r="EF341" s="28">
        <f>IFERROR(VLOOKUP(EE341,'Начисление очков 2023'!$AA$4:$AB$69,2,FALSE),0)</f>
        <v>0</v>
      </c>
      <c r="EG341" s="32"/>
      <c r="EH341" s="31">
        <f>IFERROR(VLOOKUP(EG341,'Начисление очков 2023'!$AA$4:$AB$69,2,FALSE),0)</f>
        <v>0</v>
      </c>
      <c r="EI341" s="6"/>
      <c r="EJ341" s="28">
        <f>IFERROR(VLOOKUP(EI341,'Начисление очков 2023'!$G$4:$H$69,2,FALSE),0)</f>
        <v>0</v>
      </c>
      <c r="EK341" s="32"/>
      <c r="EL341" s="31">
        <f>IFERROR(VLOOKUP(EK341,'Начисление очков 2023'!$V$4:$W$69,2,FALSE),0)</f>
        <v>0</v>
      </c>
      <c r="EM341" s="6"/>
      <c r="EN341" s="28">
        <f>IFERROR(VLOOKUP(EM341,'Начисление очков 2023'!$B$4:$C$101,2,FALSE),0)</f>
        <v>0</v>
      </c>
      <c r="EO341" s="32"/>
      <c r="EP341" s="31">
        <f>IFERROR(VLOOKUP(EO341,'Начисление очков 2023'!$AA$4:$AB$69,2,FALSE),0)</f>
        <v>0</v>
      </c>
      <c r="EQ341" s="6"/>
      <c r="ER341" s="28">
        <f>IFERROR(VLOOKUP(EQ341,'Начисление очков 2023'!$AF$4:$AG$69,2,FALSE),0)</f>
        <v>0</v>
      </c>
      <c r="ES341" s="32"/>
      <c r="ET341" s="31">
        <f>IFERROR(VLOOKUP(ES341,'Начисление очков 2023'!$B$4:$C$101,2,FALSE),0)</f>
        <v>0</v>
      </c>
      <c r="EU341" s="6"/>
      <c r="EV341" s="28">
        <f>IFERROR(VLOOKUP(EU341,'Начисление очков 2023'!$G$4:$H$69,2,FALSE),0)</f>
        <v>0</v>
      </c>
      <c r="EW341" s="32"/>
      <c r="EX341" s="31">
        <f>IFERROR(VLOOKUP(EW341,'Начисление очков 2023'!$AF$4:$AG$69,2,FALSE),0)</f>
        <v>0</v>
      </c>
      <c r="EY341" s="6"/>
      <c r="EZ341" s="28">
        <f>IFERROR(VLOOKUP(EY341,'Начисление очков 2023'!$AA$4:$AB$69,2,FALSE),0)</f>
        <v>0</v>
      </c>
      <c r="FA341" s="32"/>
      <c r="FB341" s="31">
        <f>IFERROR(VLOOKUP(FA341,'Начисление очков 2023'!$L$4:$M$69,2,FALSE),0)</f>
        <v>0</v>
      </c>
      <c r="FC341" s="6"/>
      <c r="FD341" s="28">
        <f>IFERROR(VLOOKUP(FC341,'Начисление очков 2023'!$AF$4:$AG$69,2,FALSE),0)</f>
        <v>0</v>
      </c>
      <c r="FE341" s="32"/>
      <c r="FF341" s="31">
        <f>IFERROR(VLOOKUP(FE341,'Начисление очков 2023'!$AA$4:$AB$69,2,FALSE),0)</f>
        <v>0</v>
      </c>
      <c r="FG341" s="6"/>
      <c r="FH341" s="28">
        <f>IFERROR(VLOOKUP(FG341,'Начисление очков 2023'!$G$4:$H$69,2,FALSE),0)</f>
        <v>0</v>
      </c>
      <c r="FI341" s="32"/>
      <c r="FJ341" s="31">
        <f>IFERROR(VLOOKUP(FI341,'Начисление очков 2023'!$AA$4:$AB$69,2,FALSE),0)</f>
        <v>0</v>
      </c>
      <c r="FK341" s="6"/>
      <c r="FL341" s="28">
        <f>IFERROR(VLOOKUP(FK341,'Начисление очков 2023'!$AA$4:$AB$69,2,FALSE),0)</f>
        <v>0</v>
      </c>
      <c r="FM341" s="32"/>
      <c r="FN341" s="31">
        <f>IFERROR(VLOOKUP(FM341,'Начисление очков 2023'!$AA$4:$AB$69,2,FALSE),0)</f>
        <v>0</v>
      </c>
      <c r="FO341" s="6"/>
      <c r="FP341" s="28">
        <f>IFERROR(VLOOKUP(FO341,'Начисление очков 2023'!$AF$4:$AG$69,2,FALSE),0)</f>
        <v>0</v>
      </c>
      <c r="FQ341" s="109">
        <v>331</v>
      </c>
      <c r="FR341" s="110">
        <v>-4</v>
      </c>
      <c r="FS341" s="110"/>
      <c r="FT341" s="109">
        <v>3</v>
      </c>
      <c r="FU341" s="111"/>
      <c r="FV341" s="108">
        <v>4</v>
      </c>
      <c r="FW341" s="106">
        <v>0</v>
      </c>
      <c r="FX341" s="107" t="s">
        <v>563</v>
      </c>
      <c r="FY341" s="108">
        <v>4</v>
      </c>
      <c r="FZ341" s="127"/>
      <c r="GA341" s="121">
        <f>IFERROR(VLOOKUP(FZ341,'Начисление очков 2023'!$AA$4:$AB$69,2,FALSE),0)</f>
        <v>0</v>
      </c>
    </row>
    <row r="342" spans="1:183" ht="16.149999999999999" customHeight="1" x14ac:dyDescent="0.25">
      <c r="A342" s="1"/>
      <c r="B342" s="6" t="str">
        <f>IFERROR(INDEX('Ласт турнир'!$A$1:$A$96,MATCH($D342,'Ласт турнир'!$B$1:$B$96,0)),"")</f>
        <v/>
      </c>
      <c r="C342" s="1"/>
      <c r="D342" s="39" t="s">
        <v>627</v>
      </c>
      <c r="E342" s="40">
        <f>E341+1</f>
        <v>333</v>
      </c>
      <c r="F342" s="59">
        <f>IF(FQ342=0," ",IF(FQ342-E342=0," ",FQ342-E342))</f>
        <v>-1</v>
      </c>
      <c r="G342" s="44"/>
      <c r="H342" s="54">
        <v>3</v>
      </c>
      <c r="I342" s="134"/>
      <c r="J342" s="139">
        <f>AB342+AP342+BB342+BN342+BR342+SUMPRODUCT(LARGE((T342,V342,X342,Z342,AD342,AF342,AH342,AJ342,AL342,AN342,AR342,AT342,AV342,AX342,AZ342,BD342,BF342,BH342,BJ342,BL342,BP342,BT342,BV342,BX342,BZ342,CB342,CD342,CF342,CH342,CJ342,CL342,CN342,CP342,CR342,CT342,CV342,CX342,CZ342,DB342,DD342,DF342,DH342,DJ342,DL342,DN342,DP342,DR342,DT342,DV342,DX342,DZ342,EB342,ED342,EF342,EH342,EJ342,EL342,EN342,EP342,ER342,ET342,EV342,EX342,EZ342,FB342,FD342,FF342,FH342,FJ342,FL342,FN342,FP342),{1,2,3,4,5,6,7,8}))</f>
        <v>4</v>
      </c>
      <c r="K342" s="135">
        <f>J342-FV342</f>
        <v>0</v>
      </c>
      <c r="L342" s="140" t="str">
        <f>IF(SUMIF(S342:FP342,"&lt;0")&lt;&gt;0,SUMIF(S342:FP342,"&lt;0")*(-1)," ")</f>
        <v xml:space="preserve"> </v>
      </c>
      <c r="M342" s="141">
        <f>T342+V342+X342+Z342+AB342+AD342+AF342+AH342+AJ342+AL342+AN342+AP342+AR342+AT342+AV342+AX342+AZ342+BB342+BD342+BF342+BH342+BJ342+BL342+BN342+BP342+BR342+BT342+BV342+BX342+BZ342+CB342+CD342+CF342+CH342+CJ342+CL342+CN342+CP342+CR342+CT342+CV342+CX342+CZ342+DB342+DD342+DF342+DH342+DJ342+DL342+DN342+DP342+DR342+DT342+DV342+DX342+DZ342+EB342+ED342+EF342+EH342+EJ342+EL342+EN342+EP342+ER342+ET342+EV342+EX342+EZ342+FB342+FD342+FF342+FH342+FJ342+FL342+FN342+FP342</f>
        <v>4</v>
      </c>
      <c r="N342" s="135">
        <f>M342-FY342</f>
        <v>0</v>
      </c>
      <c r="O342" s="136">
        <f>ROUNDUP(COUNTIF(S342:FP342,"&gt; 0")/2,0)</f>
        <v>1</v>
      </c>
      <c r="P342" s="142">
        <f>IF(O342=0,"-",IF(O342-R342&gt;8,J342/(8+R342),J342/O342))</f>
        <v>4</v>
      </c>
      <c r="Q342" s="145">
        <f>IF(OR(M342=0,O342=0),"-",M342/O342)</f>
        <v>4</v>
      </c>
      <c r="R342" s="150">
        <f>+IF(AA342="",0,1)+IF(AO342="",0,1)++IF(BA342="",0,1)+IF(BM342="",0,1)+IF(BQ342="",0,1)</f>
        <v>0</v>
      </c>
      <c r="S342" s="6" t="s">
        <v>572</v>
      </c>
      <c r="T342" s="28">
        <f>IFERROR(VLOOKUP(S342,'Начисление очков 2024'!$AA$4:$AB$69,2,FALSE),0)</f>
        <v>0</v>
      </c>
      <c r="U342" s="32" t="s">
        <v>572</v>
      </c>
      <c r="V342" s="31">
        <f>IFERROR(VLOOKUP(U342,'Начисление очков 2024'!$AA$4:$AB$69,2,FALSE),0)</f>
        <v>0</v>
      </c>
      <c r="W342" s="6" t="s">
        <v>572</v>
      </c>
      <c r="X342" s="28">
        <f>IFERROR(VLOOKUP(W342,'Начисление очков 2024'!$L$4:$M$69,2,FALSE),0)</f>
        <v>0</v>
      </c>
      <c r="Y342" s="32" t="s">
        <v>572</v>
      </c>
      <c r="Z342" s="31">
        <f>IFERROR(VLOOKUP(Y342,'Начисление очков 2024'!$AA$4:$AB$69,2,FALSE),0)</f>
        <v>0</v>
      </c>
      <c r="AA342" s="6" t="s">
        <v>572</v>
      </c>
      <c r="AB342" s="28">
        <f>ROUND(IFERROR(VLOOKUP(AA342,'Начисление очков 2024'!$L$4:$M$69,2,FALSE),0)/4,0)</f>
        <v>0</v>
      </c>
      <c r="AC342" s="32" t="s">
        <v>572</v>
      </c>
      <c r="AD342" s="31">
        <f>IFERROR(VLOOKUP(AC342,'Начисление очков 2024'!$AA$4:$AB$69,2,FALSE),0)</f>
        <v>0</v>
      </c>
      <c r="AE342" s="6" t="s">
        <v>572</v>
      </c>
      <c r="AF342" s="28">
        <f>IFERROR(VLOOKUP(AE342,'Начисление очков 2024'!$AA$4:$AB$69,2,FALSE),0)</f>
        <v>0</v>
      </c>
      <c r="AG342" s="32" t="s">
        <v>572</v>
      </c>
      <c r="AH342" s="31">
        <f>IFERROR(VLOOKUP(AG342,'Начисление очков 2024'!$Q$4:$R$69,2,FALSE),0)</f>
        <v>0</v>
      </c>
      <c r="AI342" s="6" t="s">
        <v>572</v>
      </c>
      <c r="AJ342" s="28">
        <f>IFERROR(VLOOKUP(AI342,'Начисление очков 2024'!$AA$4:$AB$69,2,FALSE),0)</f>
        <v>0</v>
      </c>
      <c r="AK342" s="32" t="s">
        <v>572</v>
      </c>
      <c r="AL342" s="31">
        <f>IFERROR(VLOOKUP(AK342,'Начисление очков 2024'!$AA$4:$AB$69,2,FALSE),0)</f>
        <v>0</v>
      </c>
      <c r="AM342" s="6" t="s">
        <v>572</v>
      </c>
      <c r="AN342" s="28">
        <f>IFERROR(VLOOKUP(AM342,'Начисление очков 2023'!$AF$4:$AG$69,2,FALSE),0)</f>
        <v>0</v>
      </c>
      <c r="AO342" s="32" t="s">
        <v>572</v>
      </c>
      <c r="AP342" s="31">
        <f>ROUND(IFERROR(VLOOKUP(AO342,'Начисление очков 2024'!$G$4:$H$69,2,FALSE),0)/4,0)</f>
        <v>0</v>
      </c>
      <c r="AQ342" s="6" t="s">
        <v>572</v>
      </c>
      <c r="AR342" s="28">
        <f>IFERROR(VLOOKUP(AQ342,'Начисление очков 2024'!$AA$4:$AB$69,2,FALSE),0)</f>
        <v>0</v>
      </c>
      <c r="AS342" s="32" t="s">
        <v>572</v>
      </c>
      <c r="AT342" s="31">
        <f>IFERROR(VLOOKUP(AS342,'Начисление очков 2024'!$G$4:$H$69,2,FALSE),0)</f>
        <v>0</v>
      </c>
      <c r="AU342" s="6" t="s">
        <v>572</v>
      </c>
      <c r="AV342" s="28">
        <f>IFERROR(VLOOKUP(AU342,'Начисление очков 2023'!$V$4:$W$69,2,FALSE),0)</f>
        <v>0</v>
      </c>
      <c r="AW342" s="32" t="s">
        <v>572</v>
      </c>
      <c r="AX342" s="31">
        <f>IFERROR(VLOOKUP(AW342,'Начисление очков 2024'!$Q$4:$R$69,2,FALSE),0)</f>
        <v>0</v>
      </c>
      <c r="AY342" s="6" t="s">
        <v>572</v>
      </c>
      <c r="AZ342" s="28">
        <f>IFERROR(VLOOKUP(AY342,'Начисление очков 2024'!$AA$4:$AB$69,2,FALSE),0)</f>
        <v>0</v>
      </c>
      <c r="BA342" s="32" t="s">
        <v>572</v>
      </c>
      <c r="BB342" s="31">
        <f>ROUND(IFERROR(VLOOKUP(BA342,'Начисление очков 2024'!$G$4:$H$69,2,FALSE),0)/4,0)</f>
        <v>0</v>
      </c>
      <c r="BC342" s="6" t="s">
        <v>572</v>
      </c>
      <c r="BD342" s="28">
        <f>IFERROR(VLOOKUP(BC342,'Начисление очков 2023'!$AA$4:$AB$69,2,FALSE),0)</f>
        <v>0</v>
      </c>
      <c r="BE342" s="32" t="s">
        <v>572</v>
      </c>
      <c r="BF342" s="31">
        <f>IFERROR(VLOOKUP(BE342,'Начисление очков 2024'!$G$4:$H$69,2,FALSE),0)</f>
        <v>0</v>
      </c>
      <c r="BG342" s="6" t="s">
        <v>572</v>
      </c>
      <c r="BH342" s="28">
        <f>IFERROR(VLOOKUP(BG342,'Начисление очков 2024'!$Q$4:$R$69,2,FALSE),0)</f>
        <v>0</v>
      </c>
      <c r="BI342" s="32" t="s">
        <v>572</v>
      </c>
      <c r="BJ342" s="31">
        <f>IFERROR(VLOOKUP(BI342,'Начисление очков 2024'!$AA$4:$AB$69,2,FALSE),0)</f>
        <v>0</v>
      </c>
      <c r="BK342" s="6" t="s">
        <v>572</v>
      </c>
      <c r="BL342" s="28">
        <f>IFERROR(VLOOKUP(BK342,'Начисление очков 2023'!$V$4:$W$69,2,FALSE),0)</f>
        <v>0</v>
      </c>
      <c r="BM342" s="32" t="s">
        <v>572</v>
      </c>
      <c r="BN342" s="31">
        <f>ROUND(IFERROR(VLOOKUP(BM342,'Начисление очков 2023'!$L$4:$M$69,2,FALSE),0)/4,0)</f>
        <v>0</v>
      </c>
      <c r="BO342" s="6" t="s">
        <v>572</v>
      </c>
      <c r="BP342" s="28">
        <f>IFERROR(VLOOKUP(BO342,'Начисление очков 2023'!$AA$4:$AB$69,2,FALSE),0)</f>
        <v>0</v>
      </c>
      <c r="BQ342" s="32" t="s">
        <v>572</v>
      </c>
      <c r="BR342" s="31">
        <f>ROUND(IFERROR(VLOOKUP(BQ342,'Начисление очков 2023'!$L$4:$M$69,2,FALSE),0)/4,0)</f>
        <v>0</v>
      </c>
      <c r="BS342" s="6" t="s">
        <v>572</v>
      </c>
      <c r="BT342" s="28">
        <f>IFERROR(VLOOKUP(BS342,'Начисление очков 2023'!$AA$4:$AB$69,2,FALSE),0)</f>
        <v>0</v>
      </c>
      <c r="BU342" s="32" t="s">
        <v>572</v>
      </c>
      <c r="BV342" s="31">
        <f>IFERROR(VLOOKUP(BU342,'Начисление очков 2023'!$L$4:$M$69,2,FALSE),0)</f>
        <v>0</v>
      </c>
      <c r="BW342" s="6" t="s">
        <v>572</v>
      </c>
      <c r="BX342" s="28">
        <f>IFERROR(VLOOKUP(BW342,'Начисление очков 2023'!$AA$4:$AB$69,2,FALSE),0)</f>
        <v>0</v>
      </c>
      <c r="BY342" s="32" t="s">
        <v>572</v>
      </c>
      <c r="BZ342" s="31">
        <f>IFERROR(VLOOKUP(BY342,'Начисление очков 2023'!$AF$4:$AG$69,2,FALSE),0)</f>
        <v>0</v>
      </c>
      <c r="CA342" s="6" t="s">
        <v>572</v>
      </c>
      <c r="CB342" s="28">
        <f>IFERROR(VLOOKUP(CA342,'Начисление очков 2023'!$V$4:$W$69,2,FALSE),0)</f>
        <v>0</v>
      </c>
      <c r="CC342" s="32" t="s">
        <v>572</v>
      </c>
      <c r="CD342" s="31">
        <f>IFERROR(VLOOKUP(CC342,'Начисление очков 2023'!$AA$4:$AB$69,2,FALSE),0)</f>
        <v>0</v>
      </c>
      <c r="CE342" s="47"/>
      <c r="CF342" s="46"/>
      <c r="CG342" s="32" t="s">
        <v>572</v>
      </c>
      <c r="CH342" s="31">
        <f>IFERROR(VLOOKUP(CG342,'Начисление очков 2023'!$AA$4:$AB$69,2,FALSE),0)</f>
        <v>0</v>
      </c>
      <c r="CI342" s="6" t="s">
        <v>572</v>
      </c>
      <c r="CJ342" s="28">
        <f>IFERROR(VLOOKUP(CI342,'Начисление очков 2023_1'!$B$4:$C$117,2,FALSE),0)</f>
        <v>0</v>
      </c>
      <c r="CK342" s="32" t="s">
        <v>572</v>
      </c>
      <c r="CL342" s="31">
        <f>IFERROR(VLOOKUP(CK342,'Начисление очков 2023'!$V$4:$W$69,2,FALSE),0)</f>
        <v>0</v>
      </c>
      <c r="CM342" s="6" t="s">
        <v>572</v>
      </c>
      <c r="CN342" s="28">
        <f>IFERROR(VLOOKUP(CM342,'Начисление очков 2023'!$AF$4:$AG$69,2,FALSE),0)</f>
        <v>0</v>
      </c>
      <c r="CO342" s="32" t="s">
        <v>572</v>
      </c>
      <c r="CP342" s="31">
        <f>IFERROR(VLOOKUP(CO342,'Начисление очков 2023'!$G$4:$H$69,2,FALSE),0)</f>
        <v>0</v>
      </c>
      <c r="CQ342" s="6" t="s">
        <v>572</v>
      </c>
      <c r="CR342" s="28">
        <f>IFERROR(VLOOKUP(CQ342,'Начисление очков 2023'!$AA$4:$AB$69,2,FALSE),0)</f>
        <v>0</v>
      </c>
      <c r="CS342" s="32" t="s">
        <v>572</v>
      </c>
      <c r="CT342" s="31">
        <f>IFERROR(VLOOKUP(CS342,'Начисление очков 2023'!$Q$4:$R$69,2,FALSE),0)</f>
        <v>0</v>
      </c>
      <c r="CU342" s="6" t="s">
        <v>572</v>
      </c>
      <c r="CV342" s="28">
        <f>IFERROR(VLOOKUP(CU342,'Начисление очков 2023'!$AF$4:$AG$69,2,FALSE),0)</f>
        <v>0</v>
      </c>
      <c r="CW342" s="32" t="s">
        <v>572</v>
      </c>
      <c r="CX342" s="31">
        <f>IFERROR(VLOOKUP(CW342,'Начисление очков 2023'!$AA$4:$AB$69,2,FALSE),0)</f>
        <v>0</v>
      </c>
      <c r="CY342" s="6" t="s">
        <v>572</v>
      </c>
      <c r="CZ342" s="28">
        <f>IFERROR(VLOOKUP(CY342,'Начисление очков 2023'!$AA$4:$AB$69,2,FALSE),0)</f>
        <v>0</v>
      </c>
      <c r="DA342" s="32" t="s">
        <v>572</v>
      </c>
      <c r="DB342" s="31">
        <f>IFERROR(VLOOKUP(DA342,'Начисление очков 2023'!$L$4:$M$69,2,FALSE),0)</f>
        <v>0</v>
      </c>
      <c r="DC342" s="6" t="s">
        <v>572</v>
      </c>
      <c r="DD342" s="28">
        <f>IFERROR(VLOOKUP(DC342,'Начисление очков 2023'!$L$4:$M$69,2,FALSE),0)</f>
        <v>0</v>
      </c>
      <c r="DE342" s="32" t="s">
        <v>572</v>
      </c>
      <c r="DF342" s="31">
        <f>IFERROR(VLOOKUP(DE342,'Начисление очков 2023'!$G$4:$H$69,2,FALSE),0)</f>
        <v>0</v>
      </c>
      <c r="DG342" s="6" t="s">
        <v>572</v>
      </c>
      <c r="DH342" s="28">
        <f>IFERROR(VLOOKUP(DG342,'Начисление очков 2023'!$AA$4:$AB$69,2,FALSE),0)</f>
        <v>0</v>
      </c>
      <c r="DI342" s="32" t="s">
        <v>572</v>
      </c>
      <c r="DJ342" s="31">
        <f>IFERROR(VLOOKUP(DI342,'Начисление очков 2023'!$AF$4:$AG$69,2,FALSE),0)</f>
        <v>0</v>
      </c>
      <c r="DK342" s="6" t="s">
        <v>572</v>
      </c>
      <c r="DL342" s="28">
        <f>IFERROR(VLOOKUP(DK342,'Начисление очков 2023'!$V$4:$W$69,2,FALSE),0)</f>
        <v>0</v>
      </c>
      <c r="DM342" s="32" t="s">
        <v>572</v>
      </c>
      <c r="DN342" s="31">
        <f>IFERROR(VLOOKUP(DM342,'Начисление очков 2023'!$Q$4:$R$69,2,FALSE),0)</f>
        <v>0</v>
      </c>
      <c r="DO342" s="6" t="s">
        <v>572</v>
      </c>
      <c r="DP342" s="28">
        <f>IFERROR(VLOOKUP(DO342,'Начисление очков 2023'!$AA$4:$AB$69,2,FALSE),0)</f>
        <v>0</v>
      </c>
      <c r="DQ342" s="32" t="s">
        <v>572</v>
      </c>
      <c r="DR342" s="31">
        <f>IFERROR(VLOOKUP(DQ342,'Начисление очков 2023'!$AA$4:$AB$69,2,FALSE),0)</f>
        <v>0</v>
      </c>
      <c r="DS342" s="6" t="s">
        <v>572</v>
      </c>
      <c r="DT342" s="28">
        <f>IFERROR(VLOOKUP(DS342,'Начисление очков 2023'!$AA$4:$AB$69,2,FALSE),0)</f>
        <v>0</v>
      </c>
      <c r="DU342" s="32" t="s">
        <v>572</v>
      </c>
      <c r="DV342" s="31">
        <f>IFERROR(VLOOKUP(DU342,'Начисление очков 2023'!$AF$4:$AG$69,2,FALSE),0)</f>
        <v>0</v>
      </c>
      <c r="DW342" s="6" t="s">
        <v>572</v>
      </c>
      <c r="DX342" s="28">
        <f>IFERROR(VLOOKUP(DW342,'Начисление очков 2023'!$AA$4:$AB$69,2,FALSE),0)</f>
        <v>0</v>
      </c>
      <c r="DY342" s="32" t="s">
        <v>572</v>
      </c>
      <c r="DZ342" s="31">
        <f>IFERROR(VLOOKUP(DY342,'Начисление очков 2023'!$B$4:$C$69,2,FALSE),0)</f>
        <v>0</v>
      </c>
      <c r="EA342" s="6" t="s">
        <v>572</v>
      </c>
      <c r="EB342" s="28">
        <f>IFERROR(VLOOKUP(EA342,'Начисление очков 2023'!$AA$4:$AB$69,2,FALSE),0)</f>
        <v>0</v>
      </c>
      <c r="EC342" s="32" t="s">
        <v>572</v>
      </c>
      <c r="ED342" s="31">
        <f>IFERROR(VLOOKUP(EC342,'Начисление очков 2023'!$V$4:$W$69,2,FALSE),0)</f>
        <v>0</v>
      </c>
      <c r="EE342" s="6" t="s">
        <v>572</v>
      </c>
      <c r="EF342" s="28">
        <f>IFERROR(VLOOKUP(EE342,'Начисление очков 2023'!$AA$4:$AB$69,2,FALSE),0)</f>
        <v>0</v>
      </c>
      <c r="EG342" s="32" t="s">
        <v>572</v>
      </c>
      <c r="EH342" s="31">
        <f>IFERROR(VLOOKUP(EG342,'Начисление очков 2023'!$AA$4:$AB$69,2,FALSE),0)</f>
        <v>0</v>
      </c>
      <c r="EI342" s="6" t="s">
        <v>572</v>
      </c>
      <c r="EJ342" s="28">
        <f>IFERROR(VLOOKUP(EI342,'Начисление очков 2023'!$G$4:$H$69,2,FALSE),0)</f>
        <v>0</v>
      </c>
      <c r="EK342" s="32" t="s">
        <v>572</v>
      </c>
      <c r="EL342" s="31">
        <f>IFERROR(VLOOKUP(EK342,'Начисление очков 2023'!$V$4:$W$69,2,FALSE),0)</f>
        <v>0</v>
      </c>
      <c r="EM342" s="6" t="s">
        <v>572</v>
      </c>
      <c r="EN342" s="28">
        <f>IFERROR(VLOOKUP(EM342,'Начисление очков 2023'!$B$4:$C$101,2,FALSE),0)</f>
        <v>0</v>
      </c>
      <c r="EO342" s="32" t="s">
        <v>572</v>
      </c>
      <c r="EP342" s="31">
        <f>IFERROR(VLOOKUP(EO342,'Начисление очков 2023'!$AA$4:$AB$69,2,FALSE),0)</f>
        <v>0</v>
      </c>
      <c r="EQ342" s="6">
        <v>16</v>
      </c>
      <c r="ER342" s="28">
        <f>IFERROR(VLOOKUP(EQ342,'Начисление очков 2023'!$AF$4:$AG$69,2,FALSE),0)</f>
        <v>4</v>
      </c>
      <c r="ES342" s="32" t="s">
        <v>572</v>
      </c>
      <c r="ET342" s="31">
        <f>IFERROR(VLOOKUP(ES342,'Начисление очков 2023'!$B$4:$C$101,2,FALSE),0)</f>
        <v>0</v>
      </c>
      <c r="EU342" s="6" t="s">
        <v>572</v>
      </c>
      <c r="EV342" s="28">
        <f>IFERROR(VLOOKUP(EU342,'Начисление очков 2023'!$G$4:$H$69,2,FALSE),0)</f>
        <v>0</v>
      </c>
      <c r="EW342" s="32" t="s">
        <v>572</v>
      </c>
      <c r="EX342" s="31">
        <f>IFERROR(VLOOKUP(EW342,'Начисление очков 2023'!$AA$4:$AB$69,2,FALSE),0)</f>
        <v>0</v>
      </c>
      <c r="EY342" s="6"/>
      <c r="EZ342" s="28">
        <f>IFERROR(VLOOKUP(EY342,'Начисление очков 2023'!$AA$4:$AB$69,2,FALSE),0)</f>
        <v>0</v>
      </c>
      <c r="FA342" s="32" t="s">
        <v>572</v>
      </c>
      <c r="FB342" s="31">
        <f>IFERROR(VLOOKUP(FA342,'Начисление очков 2023'!$L$4:$M$69,2,FALSE),0)</f>
        <v>0</v>
      </c>
      <c r="FC342" s="6" t="s">
        <v>572</v>
      </c>
      <c r="FD342" s="28">
        <f>IFERROR(VLOOKUP(FC342,'Начисление очков 2023'!$AF$4:$AG$69,2,FALSE),0)</f>
        <v>0</v>
      </c>
      <c r="FE342" s="32" t="s">
        <v>572</v>
      </c>
      <c r="FF342" s="31">
        <f>IFERROR(VLOOKUP(FE342,'Начисление очков 2023'!$AA$4:$AB$69,2,FALSE),0)</f>
        <v>0</v>
      </c>
      <c r="FG342" s="6" t="s">
        <v>572</v>
      </c>
      <c r="FH342" s="28">
        <f>IFERROR(VLOOKUP(FG342,'Начисление очков 2023'!$G$4:$H$69,2,FALSE),0)</f>
        <v>0</v>
      </c>
      <c r="FI342" s="32" t="s">
        <v>572</v>
      </c>
      <c r="FJ342" s="31">
        <f>IFERROR(VLOOKUP(FI342,'Начисление очков 2023'!$AA$4:$AB$69,2,FALSE),0)</f>
        <v>0</v>
      </c>
      <c r="FK342" s="6" t="s">
        <v>572</v>
      </c>
      <c r="FL342" s="28">
        <f>IFERROR(VLOOKUP(FK342,'Начисление очков 2023'!$AA$4:$AB$69,2,FALSE),0)</f>
        <v>0</v>
      </c>
      <c r="FM342" s="32" t="s">
        <v>572</v>
      </c>
      <c r="FN342" s="31">
        <f>IFERROR(VLOOKUP(FM342,'Начисление очков 2023'!$AA$4:$AB$69,2,FALSE),0)</f>
        <v>0</v>
      </c>
      <c r="FO342" s="6" t="s">
        <v>572</v>
      </c>
      <c r="FP342" s="28">
        <f>IFERROR(VLOOKUP(FO342,'Начисление очков 2023'!$AF$4:$AG$69,2,FALSE),0)</f>
        <v>0</v>
      </c>
      <c r="FQ342" s="109">
        <v>332</v>
      </c>
      <c r="FR342" s="110">
        <v>-4</v>
      </c>
      <c r="FS342" s="110"/>
      <c r="FT342" s="109">
        <v>3</v>
      </c>
      <c r="FU342" s="111"/>
      <c r="FV342" s="108">
        <v>4</v>
      </c>
      <c r="FW342" s="106">
        <v>0</v>
      </c>
      <c r="FX342" s="107" t="s">
        <v>563</v>
      </c>
      <c r="FY342" s="108">
        <v>4</v>
      </c>
      <c r="FZ342" s="127" t="s">
        <v>572</v>
      </c>
      <c r="GA342" s="121">
        <f>IFERROR(VLOOKUP(FZ342,'Начисление очков 2023'!$AA$4:$AB$69,2,FALSE),0)</f>
        <v>0</v>
      </c>
    </row>
    <row r="343" spans="1:183" ht="16.149999999999999" customHeight="1" x14ac:dyDescent="0.25">
      <c r="A343" s="1"/>
      <c r="B343" s="6" t="str">
        <f>IFERROR(INDEX('Ласт турнир'!$A$1:$A$96,MATCH($D343,'Ласт турнир'!$B$1:$B$96,0)),"")</f>
        <v/>
      </c>
      <c r="C343" s="1"/>
      <c r="D343" s="39" t="s">
        <v>239</v>
      </c>
      <c r="E343" s="40">
        <f>E342+1</f>
        <v>334</v>
      </c>
      <c r="F343" s="59">
        <f>IF(FQ343=0," ",IF(FQ343-E343=0," ",FQ343-E343))</f>
        <v>-1</v>
      </c>
      <c r="G343" s="44"/>
      <c r="H343" s="54">
        <v>3</v>
      </c>
      <c r="I343" s="134"/>
      <c r="J343" s="139">
        <f>AB343+AP343+BB343+BN343+BR343+SUMPRODUCT(LARGE((T343,V343,X343,Z343,AD343,AF343,AH343,AJ343,AL343,AN343,AR343,AT343,AV343,AX343,AZ343,BD343,BF343,BH343,BJ343,BL343,BP343,BT343,BV343,BX343,BZ343,CB343,CD343,CF343,CH343,CJ343,CL343,CN343,CP343,CR343,CT343,CV343,CX343,CZ343,DB343,DD343,DF343,DH343,DJ343,DL343,DN343,DP343,DR343,DT343,DV343,DX343,DZ343,EB343,ED343,EF343,EH343,EJ343,EL343,EN343,EP343,ER343,ET343,EV343,EX343,EZ343,FB343,FD343,FF343,FH343,FJ343,FL343,FN343,FP343),{1,2,3,4,5,6,7,8}))</f>
        <v>4</v>
      </c>
      <c r="K343" s="135">
        <f>J343-FV343</f>
        <v>0</v>
      </c>
      <c r="L343" s="140" t="str">
        <f>IF(SUMIF(S343:FP343,"&lt;0")&lt;&gt;0,SUMIF(S343:FP343,"&lt;0")*(-1)," ")</f>
        <v xml:space="preserve"> </v>
      </c>
      <c r="M343" s="141">
        <f>T343+V343+X343+Z343+AB343+AD343+AF343+AH343+AJ343+AL343+AN343+AP343+AR343+AT343+AV343+AX343+AZ343+BB343+BD343+BF343+BH343+BJ343+BL343+BN343+BP343+BR343+BT343+BV343+BX343+BZ343+CB343+CD343+CF343+CH343+CJ343+CL343+CN343+CP343+CR343+CT343+CV343+CX343+CZ343+DB343+DD343+DF343+DH343+DJ343+DL343+DN343+DP343+DR343+DT343+DV343+DX343+DZ343+EB343+ED343+EF343+EH343+EJ343+EL343+EN343+EP343+ER343+ET343+EV343+EX343+EZ343+FB343+FD343+FF343+FH343+FJ343+FL343+FN343+FP343</f>
        <v>4</v>
      </c>
      <c r="N343" s="135">
        <f>M343-FY343</f>
        <v>0</v>
      </c>
      <c r="O343" s="136">
        <f>ROUNDUP(COUNTIF(S343:FP343,"&gt; 0")/2,0)</f>
        <v>1</v>
      </c>
      <c r="P343" s="142">
        <f>IF(O343=0,"-",IF(O343-R343&gt;8,J343/(8+R343),J343/O343))</f>
        <v>4</v>
      </c>
      <c r="Q343" s="145">
        <f>IF(OR(M343=0,O343=0),"-",M343/O343)</f>
        <v>4</v>
      </c>
      <c r="R343" s="150">
        <f>+IF(AA343="",0,1)+IF(AO343="",0,1)++IF(BA343="",0,1)+IF(BM343="",0,1)+IF(BQ343="",0,1)</f>
        <v>0</v>
      </c>
      <c r="S343" s="6" t="s">
        <v>572</v>
      </c>
      <c r="T343" s="28">
        <f>IFERROR(VLOOKUP(S343,'Начисление очков 2024'!$AA$4:$AB$69,2,FALSE),0)</f>
        <v>0</v>
      </c>
      <c r="U343" s="32" t="s">
        <v>572</v>
      </c>
      <c r="V343" s="31">
        <f>IFERROR(VLOOKUP(U343,'Начисление очков 2024'!$AA$4:$AB$69,2,FALSE),0)</f>
        <v>0</v>
      </c>
      <c r="W343" s="6" t="s">
        <v>572</v>
      </c>
      <c r="X343" s="28">
        <f>IFERROR(VLOOKUP(W343,'Начисление очков 2024'!$L$4:$M$69,2,FALSE),0)</f>
        <v>0</v>
      </c>
      <c r="Y343" s="32" t="s">
        <v>572</v>
      </c>
      <c r="Z343" s="31">
        <f>IFERROR(VLOOKUP(Y343,'Начисление очков 2024'!$AA$4:$AB$69,2,FALSE),0)</f>
        <v>0</v>
      </c>
      <c r="AA343" s="6" t="s">
        <v>572</v>
      </c>
      <c r="AB343" s="28">
        <f>ROUND(IFERROR(VLOOKUP(AA343,'Начисление очков 2024'!$L$4:$M$69,2,FALSE),0)/4,0)</f>
        <v>0</v>
      </c>
      <c r="AC343" s="32" t="s">
        <v>572</v>
      </c>
      <c r="AD343" s="31">
        <f>IFERROR(VLOOKUP(AC343,'Начисление очков 2024'!$AA$4:$AB$69,2,FALSE),0)</f>
        <v>0</v>
      </c>
      <c r="AE343" s="6" t="s">
        <v>572</v>
      </c>
      <c r="AF343" s="28">
        <f>IFERROR(VLOOKUP(AE343,'Начисление очков 2024'!$AA$4:$AB$69,2,FALSE),0)</f>
        <v>0</v>
      </c>
      <c r="AG343" s="32" t="s">
        <v>572</v>
      </c>
      <c r="AH343" s="31">
        <f>IFERROR(VLOOKUP(AG343,'Начисление очков 2024'!$Q$4:$R$69,2,FALSE),0)</f>
        <v>0</v>
      </c>
      <c r="AI343" s="6" t="s">
        <v>572</v>
      </c>
      <c r="AJ343" s="28">
        <f>IFERROR(VLOOKUP(AI343,'Начисление очков 2024'!$AA$4:$AB$69,2,FALSE),0)</f>
        <v>0</v>
      </c>
      <c r="AK343" s="32" t="s">
        <v>572</v>
      </c>
      <c r="AL343" s="31">
        <f>IFERROR(VLOOKUP(AK343,'Начисление очков 2024'!$AA$4:$AB$69,2,FALSE),0)</f>
        <v>0</v>
      </c>
      <c r="AM343" s="6" t="s">
        <v>572</v>
      </c>
      <c r="AN343" s="28">
        <f>IFERROR(VLOOKUP(AM343,'Начисление очков 2023'!$AF$4:$AG$69,2,FALSE),0)</f>
        <v>0</v>
      </c>
      <c r="AO343" s="32" t="s">
        <v>572</v>
      </c>
      <c r="AP343" s="31">
        <f>ROUND(IFERROR(VLOOKUP(AO343,'Начисление очков 2024'!$G$4:$H$69,2,FALSE),0)/4,0)</f>
        <v>0</v>
      </c>
      <c r="AQ343" s="6" t="s">
        <v>572</v>
      </c>
      <c r="AR343" s="28">
        <f>IFERROR(VLOOKUP(AQ343,'Начисление очков 2024'!$AA$4:$AB$69,2,FALSE),0)</f>
        <v>0</v>
      </c>
      <c r="AS343" s="32" t="s">
        <v>572</v>
      </c>
      <c r="AT343" s="31">
        <f>IFERROR(VLOOKUP(AS343,'Начисление очков 2024'!$G$4:$H$69,2,FALSE),0)</f>
        <v>0</v>
      </c>
      <c r="AU343" s="6" t="s">
        <v>572</v>
      </c>
      <c r="AV343" s="28">
        <f>IFERROR(VLOOKUP(AU343,'Начисление очков 2023'!$V$4:$W$69,2,FALSE),0)</f>
        <v>0</v>
      </c>
      <c r="AW343" s="32" t="s">
        <v>572</v>
      </c>
      <c r="AX343" s="31">
        <f>IFERROR(VLOOKUP(AW343,'Начисление очков 2024'!$Q$4:$R$69,2,FALSE),0)</f>
        <v>0</v>
      </c>
      <c r="AY343" s="6" t="s">
        <v>572</v>
      </c>
      <c r="AZ343" s="28">
        <f>IFERROR(VLOOKUP(AY343,'Начисление очков 2024'!$AA$4:$AB$69,2,FALSE),0)</f>
        <v>0</v>
      </c>
      <c r="BA343" s="32" t="s">
        <v>572</v>
      </c>
      <c r="BB343" s="31">
        <f>ROUND(IFERROR(VLOOKUP(BA343,'Начисление очков 2024'!$G$4:$H$69,2,FALSE),0)/4,0)</f>
        <v>0</v>
      </c>
      <c r="BC343" s="6" t="s">
        <v>572</v>
      </c>
      <c r="BD343" s="28">
        <f>IFERROR(VLOOKUP(BC343,'Начисление очков 2023'!$AA$4:$AB$69,2,FALSE),0)</f>
        <v>0</v>
      </c>
      <c r="BE343" s="32" t="s">
        <v>572</v>
      </c>
      <c r="BF343" s="31">
        <f>IFERROR(VLOOKUP(BE343,'Начисление очков 2024'!$G$4:$H$69,2,FALSE),0)</f>
        <v>0</v>
      </c>
      <c r="BG343" s="6" t="s">
        <v>572</v>
      </c>
      <c r="BH343" s="28">
        <f>IFERROR(VLOOKUP(BG343,'Начисление очков 2024'!$Q$4:$R$69,2,FALSE),0)</f>
        <v>0</v>
      </c>
      <c r="BI343" s="32" t="s">
        <v>572</v>
      </c>
      <c r="BJ343" s="31">
        <f>IFERROR(VLOOKUP(BI343,'Начисление очков 2024'!$AA$4:$AB$69,2,FALSE),0)</f>
        <v>0</v>
      </c>
      <c r="BK343" s="6" t="s">
        <v>572</v>
      </c>
      <c r="BL343" s="28">
        <f>IFERROR(VLOOKUP(BK343,'Начисление очков 2023'!$V$4:$W$69,2,FALSE),0)</f>
        <v>0</v>
      </c>
      <c r="BM343" s="32" t="s">
        <v>572</v>
      </c>
      <c r="BN343" s="31">
        <f>ROUND(IFERROR(VLOOKUP(BM343,'Начисление очков 2023'!$L$4:$M$69,2,FALSE),0)/4,0)</f>
        <v>0</v>
      </c>
      <c r="BO343" s="6" t="s">
        <v>572</v>
      </c>
      <c r="BP343" s="28">
        <f>IFERROR(VLOOKUP(BO343,'Начисление очков 2023'!$AA$4:$AB$69,2,FALSE),0)</f>
        <v>0</v>
      </c>
      <c r="BQ343" s="32" t="s">
        <v>572</v>
      </c>
      <c r="BR343" s="31">
        <f>ROUND(IFERROR(VLOOKUP(BQ343,'Начисление очков 2023'!$L$4:$M$69,2,FALSE),0)/4,0)</f>
        <v>0</v>
      </c>
      <c r="BS343" s="6" t="s">
        <v>572</v>
      </c>
      <c r="BT343" s="28">
        <f>IFERROR(VLOOKUP(BS343,'Начисление очков 2023'!$AA$4:$AB$69,2,FALSE),0)</f>
        <v>0</v>
      </c>
      <c r="BU343" s="32" t="s">
        <v>572</v>
      </c>
      <c r="BV343" s="31">
        <f>IFERROR(VLOOKUP(BU343,'Начисление очков 2023'!$L$4:$M$69,2,FALSE),0)</f>
        <v>0</v>
      </c>
      <c r="BW343" s="6" t="s">
        <v>572</v>
      </c>
      <c r="BX343" s="28">
        <f>IFERROR(VLOOKUP(BW343,'Начисление очков 2023'!$AA$4:$AB$69,2,FALSE),0)</f>
        <v>0</v>
      </c>
      <c r="BY343" s="32" t="s">
        <v>572</v>
      </c>
      <c r="BZ343" s="31">
        <f>IFERROR(VLOOKUP(BY343,'Начисление очков 2023'!$AF$4:$AG$69,2,FALSE),0)</f>
        <v>0</v>
      </c>
      <c r="CA343" s="6" t="s">
        <v>572</v>
      </c>
      <c r="CB343" s="28">
        <f>IFERROR(VLOOKUP(CA343,'Начисление очков 2023'!$V$4:$W$69,2,FALSE),0)</f>
        <v>0</v>
      </c>
      <c r="CC343" s="32" t="s">
        <v>572</v>
      </c>
      <c r="CD343" s="31">
        <f>IFERROR(VLOOKUP(CC343,'Начисление очков 2023'!$AA$4:$AB$69,2,FALSE),0)</f>
        <v>0</v>
      </c>
      <c r="CE343" s="47"/>
      <c r="CF343" s="46"/>
      <c r="CG343" s="32" t="s">
        <v>572</v>
      </c>
      <c r="CH343" s="31">
        <f>IFERROR(VLOOKUP(CG343,'Начисление очков 2023'!$AA$4:$AB$69,2,FALSE),0)</f>
        <v>0</v>
      </c>
      <c r="CI343" s="6" t="s">
        <v>572</v>
      </c>
      <c r="CJ343" s="28">
        <f>IFERROR(VLOOKUP(CI343,'Начисление очков 2023_1'!$B$4:$C$117,2,FALSE),0)</f>
        <v>0</v>
      </c>
      <c r="CK343" s="32" t="s">
        <v>572</v>
      </c>
      <c r="CL343" s="31">
        <f>IFERROR(VLOOKUP(CK343,'Начисление очков 2023'!$V$4:$W$69,2,FALSE),0)</f>
        <v>0</v>
      </c>
      <c r="CM343" s="6" t="s">
        <v>572</v>
      </c>
      <c r="CN343" s="28">
        <f>IFERROR(VLOOKUP(CM343,'Начисление очков 2023'!$AF$4:$AG$69,2,FALSE),0)</f>
        <v>0</v>
      </c>
      <c r="CO343" s="32" t="s">
        <v>572</v>
      </c>
      <c r="CP343" s="31">
        <f>IFERROR(VLOOKUP(CO343,'Начисление очков 2023'!$G$4:$H$69,2,FALSE),0)</f>
        <v>0</v>
      </c>
      <c r="CQ343" s="6" t="s">
        <v>572</v>
      </c>
      <c r="CR343" s="28">
        <f>IFERROR(VLOOKUP(CQ343,'Начисление очков 2023'!$AA$4:$AB$69,2,FALSE),0)</f>
        <v>0</v>
      </c>
      <c r="CS343" s="32" t="s">
        <v>572</v>
      </c>
      <c r="CT343" s="31">
        <f>IFERROR(VLOOKUP(CS343,'Начисление очков 2023'!$Q$4:$R$69,2,FALSE),0)</f>
        <v>0</v>
      </c>
      <c r="CU343" s="6">
        <v>16</v>
      </c>
      <c r="CV343" s="28">
        <f>IFERROR(VLOOKUP(CU343,'Начисление очков 2023'!$AF$4:$AG$69,2,FALSE),0)</f>
        <v>4</v>
      </c>
      <c r="CW343" s="32" t="s">
        <v>572</v>
      </c>
      <c r="CX343" s="31">
        <f>IFERROR(VLOOKUP(CW343,'Начисление очков 2023'!$AA$4:$AB$69,2,FALSE),0)</f>
        <v>0</v>
      </c>
      <c r="CY343" s="6" t="s">
        <v>572</v>
      </c>
      <c r="CZ343" s="28">
        <f>IFERROR(VLOOKUP(CY343,'Начисление очков 2023'!$AA$4:$AB$69,2,FALSE),0)</f>
        <v>0</v>
      </c>
      <c r="DA343" s="32" t="s">
        <v>572</v>
      </c>
      <c r="DB343" s="31">
        <f>IFERROR(VLOOKUP(DA343,'Начисление очков 2023'!$L$4:$M$69,2,FALSE),0)</f>
        <v>0</v>
      </c>
      <c r="DC343" s="6" t="s">
        <v>572</v>
      </c>
      <c r="DD343" s="28">
        <f>IFERROR(VLOOKUP(DC343,'Начисление очков 2023'!$L$4:$M$69,2,FALSE),0)</f>
        <v>0</v>
      </c>
      <c r="DE343" s="32" t="s">
        <v>572</v>
      </c>
      <c r="DF343" s="31">
        <f>IFERROR(VLOOKUP(DE343,'Начисление очков 2023'!$G$4:$H$69,2,FALSE),0)</f>
        <v>0</v>
      </c>
      <c r="DG343" s="6" t="s">
        <v>572</v>
      </c>
      <c r="DH343" s="28">
        <f>IFERROR(VLOOKUP(DG343,'Начисление очков 2023'!$AA$4:$AB$69,2,FALSE),0)</f>
        <v>0</v>
      </c>
      <c r="DI343" s="32" t="s">
        <v>572</v>
      </c>
      <c r="DJ343" s="31">
        <f>IFERROR(VLOOKUP(DI343,'Начисление очков 2023'!$AF$4:$AG$69,2,FALSE),0)</f>
        <v>0</v>
      </c>
      <c r="DK343" s="6" t="s">
        <v>572</v>
      </c>
      <c r="DL343" s="28">
        <f>IFERROR(VLOOKUP(DK343,'Начисление очков 2023'!$V$4:$W$69,2,FALSE),0)</f>
        <v>0</v>
      </c>
      <c r="DM343" s="32" t="s">
        <v>572</v>
      </c>
      <c r="DN343" s="31">
        <f>IFERROR(VLOOKUP(DM343,'Начисление очков 2023'!$Q$4:$R$69,2,FALSE),0)</f>
        <v>0</v>
      </c>
      <c r="DO343" s="6" t="s">
        <v>572</v>
      </c>
      <c r="DP343" s="28">
        <f>IFERROR(VLOOKUP(DO343,'Начисление очков 2023'!$AA$4:$AB$69,2,FALSE),0)</f>
        <v>0</v>
      </c>
      <c r="DQ343" s="32" t="s">
        <v>572</v>
      </c>
      <c r="DR343" s="31">
        <f>IFERROR(VLOOKUP(DQ343,'Начисление очков 2023'!$AA$4:$AB$69,2,FALSE),0)</f>
        <v>0</v>
      </c>
      <c r="DS343" s="6"/>
      <c r="DT343" s="28">
        <f>IFERROR(VLOOKUP(DS343,'Начисление очков 2023'!$AA$4:$AB$69,2,FALSE),0)</f>
        <v>0</v>
      </c>
      <c r="DU343" s="32" t="s">
        <v>572</v>
      </c>
      <c r="DV343" s="31">
        <f>IFERROR(VLOOKUP(DU343,'Начисление очков 2023'!$AF$4:$AG$69,2,FALSE),0)</f>
        <v>0</v>
      </c>
      <c r="DW343" s="6"/>
      <c r="DX343" s="28">
        <f>IFERROR(VLOOKUP(DW343,'Начисление очков 2023'!$AA$4:$AB$69,2,FALSE),0)</f>
        <v>0</v>
      </c>
      <c r="DY343" s="32"/>
      <c r="DZ343" s="31">
        <f>IFERROR(VLOOKUP(DY343,'Начисление очков 2023'!$B$4:$C$69,2,FALSE),0)</f>
        <v>0</v>
      </c>
      <c r="EA343" s="6"/>
      <c r="EB343" s="28">
        <f>IFERROR(VLOOKUP(EA343,'Начисление очков 2023'!$AA$4:$AB$69,2,FALSE),0)</f>
        <v>0</v>
      </c>
      <c r="EC343" s="32"/>
      <c r="ED343" s="31">
        <f>IFERROR(VLOOKUP(EC343,'Начисление очков 2023'!$V$4:$W$69,2,FALSE),0)</f>
        <v>0</v>
      </c>
      <c r="EE343" s="6"/>
      <c r="EF343" s="28">
        <f>IFERROR(VLOOKUP(EE343,'Начисление очков 2023'!$AA$4:$AB$69,2,FALSE),0)</f>
        <v>0</v>
      </c>
      <c r="EG343" s="32"/>
      <c r="EH343" s="31">
        <f>IFERROR(VLOOKUP(EG343,'Начисление очков 2023'!$AA$4:$AB$69,2,FALSE),0)</f>
        <v>0</v>
      </c>
      <c r="EI343" s="6"/>
      <c r="EJ343" s="28">
        <f>IFERROR(VLOOKUP(EI343,'Начисление очков 2023'!$G$4:$H$69,2,FALSE),0)</f>
        <v>0</v>
      </c>
      <c r="EK343" s="32"/>
      <c r="EL343" s="31">
        <f>IFERROR(VLOOKUP(EK343,'Начисление очков 2023'!$V$4:$W$69,2,FALSE),0)</f>
        <v>0</v>
      </c>
      <c r="EM343" s="6"/>
      <c r="EN343" s="28">
        <f>IFERROR(VLOOKUP(EM343,'Начисление очков 2023'!$B$4:$C$101,2,FALSE),0)</f>
        <v>0</v>
      </c>
      <c r="EO343" s="32"/>
      <c r="EP343" s="31">
        <f>IFERROR(VLOOKUP(EO343,'Начисление очков 2023'!$AA$4:$AB$69,2,FALSE),0)</f>
        <v>0</v>
      </c>
      <c r="EQ343" s="6"/>
      <c r="ER343" s="28">
        <f>IFERROR(VLOOKUP(EQ343,'Начисление очков 2023'!$AF$4:$AG$69,2,FALSE),0)</f>
        <v>0</v>
      </c>
      <c r="ES343" s="32"/>
      <c r="ET343" s="31">
        <f>IFERROR(VLOOKUP(ES343,'Начисление очков 2023'!$B$4:$C$101,2,FALSE),0)</f>
        <v>0</v>
      </c>
      <c r="EU343" s="6"/>
      <c r="EV343" s="28">
        <f>IFERROR(VLOOKUP(EU343,'Начисление очков 2023'!$G$4:$H$69,2,FALSE),0)</f>
        <v>0</v>
      </c>
      <c r="EW343" s="32"/>
      <c r="EX343" s="31">
        <f>IFERROR(VLOOKUP(EW343,'Начисление очков 2023'!$AF$4:$AG$69,2,FALSE),0)</f>
        <v>0</v>
      </c>
      <c r="EY343" s="6"/>
      <c r="EZ343" s="28">
        <f>IFERROR(VLOOKUP(EY343,'Начисление очков 2023'!$AA$4:$AB$69,2,FALSE),0)</f>
        <v>0</v>
      </c>
      <c r="FA343" s="32"/>
      <c r="FB343" s="31">
        <f>IFERROR(VLOOKUP(FA343,'Начисление очков 2023'!$L$4:$M$69,2,FALSE),0)</f>
        <v>0</v>
      </c>
      <c r="FC343" s="6"/>
      <c r="FD343" s="28">
        <f>IFERROR(VLOOKUP(FC343,'Начисление очков 2023'!$AF$4:$AG$69,2,FALSE),0)</f>
        <v>0</v>
      </c>
      <c r="FE343" s="32"/>
      <c r="FF343" s="31">
        <f>IFERROR(VLOOKUP(FE343,'Начисление очков 2023'!$AA$4:$AB$69,2,FALSE),0)</f>
        <v>0</v>
      </c>
      <c r="FG343" s="6"/>
      <c r="FH343" s="28">
        <f>IFERROR(VLOOKUP(FG343,'Начисление очков 2023'!$G$4:$H$69,2,FALSE),0)</f>
        <v>0</v>
      </c>
      <c r="FI343" s="32"/>
      <c r="FJ343" s="31">
        <f>IFERROR(VLOOKUP(FI343,'Начисление очков 2023'!$AA$4:$AB$69,2,FALSE),0)</f>
        <v>0</v>
      </c>
      <c r="FK343" s="6"/>
      <c r="FL343" s="28">
        <f>IFERROR(VLOOKUP(FK343,'Начисление очков 2023'!$AA$4:$AB$69,2,FALSE),0)</f>
        <v>0</v>
      </c>
      <c r="FM343" s="32"/>
      <c r="FN343" s="31">
        <f>IFERROR(VLOOKUP(FM343,'Начисление очков 2023'!$AA$4:$AB$69,2,FALSE),0)</f>
        <v>0</v>
      </c>
      <c r="FO343" s="6"/>
      <c r="FP343" s="28">
        <f>IFERROR(VLOOKUP(FO343,'Начисление очков 2023'!$AF$4:$AG$69,2,FALSE),0)</f>
        <v>0</v>
      </c>
      <c r="FQ343" s="109">
        <v>333</v>
      </c>
      <c r="FR343" s="110">
        <v>-4</v>
      </c>
      <c r="FS343" s="110"/>
      <c r="FT343" s="109">
        <v>3</v>
      </c>
      <c r="FU343" s="111"/>
      <c r="FV343" s="108">
        <v>4</v>
      </c>
      <c r="FW343" s="106">
        <v>0</v>
      </c>
      <c r="FX343" s="107" t="s">
        <v>563</v>
      </c>
      <c r="FY343" s="108">
        <v>4</v>
      </c>
      <c r="FZ343" s="127"/>
      <c r="GA343" s="121">
        <f>IFERROR(VLOOKUP(FZ343,'Начисление очков 2023'!$AA$4:$AB$69,2,FALSE),0)</f>
        <v>0</v>
      </c>
    </row>
    <row r="344" spans="1:183" ht="16.149999999999999" customHeight="1" x14ac:dyDescent="0.25">
      <c r="A344" s="1"/>
      <c r="B344" s="6" t="str">
        <f>IFERROR(INDEX('Ласт турнир'!$A$1:$A$96,MATCH($D344,'Ласт турнир'!$B$1:$B$96,0)),"")</f>
        <v/>
      </c>
      <c r="C344" s="1"/>
      <c r="D344" s="39" t="s">
        <v>595</v>
      </c>
      <c r="E344" s="40">
        <f>E343+1</f>
        <v>335</v>
      </c>
      <c r="F344" s="59">
        <f>IF(FQ344=0," ",IF(FQ344-E344=0," ",FQ344-E344))</f>
        <v>-1</v>
      </c>
      <c r="G344" s="44"/>
      <c r="H344" s="54">
        <v>3</v>
      </c>
      <c r="I344" s="134"/>
      <c r="J344" s="139">
        <f>AB344+AP344+BB344+BN344+BR344+SUMPRODUCT(LARGE((T344,V344,X344,Z344,AD344,AF344,AH344,AJ344,AL344,AN344,AR344,AT344,AV344,AX344,AZ344,BD344,BF344,BH344,BJ344,BL344,BP344,BT344,BV344,BX344,BZ344,CB344,CD344,CF344,CH344,CJ344,CL344,CN344,CP344,CR344,CT344,CV344,CX344,CZ344,DB344,DD344,DF344,DH344,DJ344,DL344,DN344,DP344,DR344,DT344,DV344,DX344,DZ344,EB344,ED344,EF344,EH344,EJ344,EL344,EN344,EP344,ER344,ET344,EV344,EX344,EZ344,FB344,FD344,FF344,FH344,FJ344,FL344,FN344,FP344),{1,2,3,4,5,6,7,8}))</f>
        <v>4</v>
      </c>
      <c r="K344" s="135">
        <f>J344-FV344</f>
        <v>0</v>
      </c>
      <c r="L344" s="140" t="str">
        <f>IF(SUMIF(S344:FP344,"&lt;0")&lt;&gt;0,SUMIF(S344:FP344,"&lt;0")*(-1)," ")</f>
        <v xml:space="preserve"> </v>
      </c>
      <c r="M344" s="141">
        <f>T344+V344+X344+Z344+AB344+AD344+AF344+AH344+AJ344+AL344+AN344+AP344+AR344+AT344+AV344+AX344+AZ344+BB344+BD344+BF344+BH344+BJ344+BL344+BN344+BP344+BR344+BT344+BV344+BX344+BZ344+CB344+CD344+CF344+CH344+CJ344+CL344+CN344+CP344+CR344+CT344+CV344+CX344+CZ344+DB344+DD344+DF344+DH344+DJ344+DL344+DN344+DP344+DR344+DT344+DV344+DX344+DZ344+EB344+ED344+EF344+EH344+EJ344+EL344+EN344+EP344+ER344+ET344+EV344+EX344+EZ344+FB344+FD344+FF344+FH344+FJ344+FL344+FN344+FP344</f>
        <v>4</v>
      </c>
      <c r="N344" s="135">
        <f>M344-FY344</f>
        <v>0</v>
      </c>
      <c r="O344" s="136">
        <f>ROUNDUP(COUNTIF(S344:FP344,"&gt; 0")/2,0)</f>
        <v>1</v>
      </c>
      <c r="P344" s="142">
        <f>IF(O344=0,"-",IF(O344-R344&gt;8,J344/(8+R344),J344/O344))</f>
        <v>4</v>
      </c>
      <c r="Q344" s="145">
        <f>IF(OR(M344=0,O344=0),"-",M344/O344)</f>
        <v>4</v>
      </c>
      <c r="R344" s="150">
        <f>+IF(AA344="",0,1)+IF(AO344="",0,1)++IF(BA344="",0,1)+IF(BM344="",0,1)+IF(BQ344="",0,1)</f>
        <v>0</v>
      </c>
      <c r="S344" s="6" t="s">
        <v>572</v>
      </c>
      <c r="T344" s="28">
        <f>IFERROR(VLOOKUP(S344,'Начисление очков 2024'!$AA$4:$AB$69,2,FALSE),0)</f>
        <v>0</v>
      </c>
      <c r="U344" s="32" t="s">
        <v>572</v>
      </c>
      <c r="V344" s="31">
        <f>IFERROR(VLOOKUP(U344,'Начисление очков 2024'!$AA$4:$AB$69,2,FALSE),0)</f>
        <v>0</v>
      </c>
      <c r="W344" s="6" t="s">
        <v>572</v>
      </c>
      <c r="X344" s="28">
        <f>IFERROR(VLOOKUP(W344,'Начисление очков 2024'!$L$4:$M$69,2,FALSE),0)</f>
        <v>0</v>
      </c>
      <c r="Y344" s="32" t="s">
        <v>572</v>
      </c>
      <c r="Z344" s="31">
        <f>IFERROR(VLOOKUP(Y344,'Начисление очков 2024'!$AA$4:$AB$69,2,FALSE),0)</f>
        <v>0</v>
      </c>
      <c r="AA344" s="6" t="s">
        <v>572</v>
      </c>
      <c r="AB344" s="28">
        <f>ROUND(IFERROR(VLOOKUP(AA344,'Начисление очков 2024'!$L$4:$M$69,2,FALSE),0)/4,0)</f>
        <v>0</v>
      </c>
      <c r="AC344" s="32" t="s">
        <v>572</v>
      </c>
      <c r="AD344" s="31">
        <f>IFERROR(VLOOKUP(AC344,'Начисление очков 2024'!$AA$4:$AB$69,2,FALSE),0)</f>
        <v>0</v>
      </c>
      <c r="AE344" s="6" t="s">
        <v>572</v>
      </c>
      <c r="AF344" s="28">
        <f>IFERROR(VLOOKUP(AE344,'Начисление очков 2024'!$AA$4:$AB$69,2,FALSE),0)</f>
        <v>0</v>
      </c>
      <c r="AG344" s="32" t="s">
        <v>572</v>
      </c>
      <c r="AH344" s="31">
        <f>IFERROR(VLOOKUP(AG344,'Начисление очков 2024'!$Q$4:$R$69,2,FALSE),0)</f>
        <v>0</v>
      </c>
      <c r="AI344" s="6" t="s">
        <v>572</v>
      </c>
      <c r="AJ344" s="28">
        <f>IFERROR(VLOOKUP(AI344,'Начисление очков 2024'!$AA$4:$AB$69,2,FALSE),0)</f>
        <v>0</v>
      </c>
      <c r="AK344" s="32" t="s">
        <v>572</v>
      </c>
      <c r="AL344" s="31">
        <f>IFERROR(VLOOKUP(AK344,'Начисление очков 2024'!$AA$4:$AB$69,2,FALSE),0)</f>
        <v>0</v>
      </c>
      <c r="AM344" s="6" t="s">
        <v>572</v>
      </c>
      <c r="AN344" s="28">
        <f>IFERROR(VLOOKUP(AM344,'Начисление очков 2023'!$AF$4:$AG$69,2,FALSE),0)</f>
        <v>0</v>
      </c>
      <c r="AO344" s="32" t="s">
        <v>572</v>
      </c>
      <c r="AP344" s="31">
        <f>ROUND(IFERROR(VLOOKUP(AO344,'Начисление очков 2024'!$G$4:$H$69,2,FALSE),0)/4,0)</f>
        <v>0</v>
      </c>
      <c r="AQ344" s="6" t="s">
        <v>572</v>
      </c>
      <c r="AR344" s="28">
        <f>IFERROR(VLOOKUP(AQ344,'Начисление очков 2024'!$AA$4:$AB$69,2,FALSE),0)</f>
        <v>0</v>
      </c>
      <c r="AS344" s="32" t="s">
        <v>572</v>
      </c>
      <c r="AT344" s="31">
        <f>IFERROR(VLOOKUP(AS344,'Начисление очков 2024'!$G$4:$H$69,2,FALSE),0)</f>
        <v>0</v>
      </c>
      <c r="AU344" s="6" t="s">
        <v>572</v>
      </c>
      <c r="AV344" s="28">
        <f>IFERROR(VLOOKUP(AU344,'Начисление очков 2023'!$V$4:$W$69,2,FALSE),0)</f>
        <v>0</v>
      </c>
      <c r="AW344" s="32" t="s">
        <v>572</v>
      </c>
      <c r="AX344" s="31">
        <f>IFERROR(VLOOKUP(AW344,'Начисление очков 2024'!$Q$4:$R$69,2,FALSE),0)</f>
        <v>0</v>
      </c>
      <c r="AY344" s="6" t="s">
        <v>572</v>
      </c>
      <c r="AZ344" s="28">
        <f>IFERROR(VLOOKUP(AY344,'Начисление очков 2024'!$AA$4:$AB$69,2,FALSE),0)</f>
        <v>0</v>
      </c>
      <c r="BA344" s="32" t="s">
        <v>572</v>
      </c>
      <c r="BB344" s="31">
        <f>ROUND(IFERROR(VLOOKUP(BA344,'Начисление очков 2024'!$G$4:$H$69,2,FALSE),0)/4,0)</f>
        <v>0</v>
      </c>
      <c r="BC344" s="6" t="s">
        <v>572</v>
      </c>
      <c r="BD344" s="28">
        <f>IFERROR(VLOOKUP(BC344,'Начисление очков 2023'!$AA$4:$AB$69,2,FALSE),0)</f>
        <v>0</v>
      </c>
      <c r="BE344" s="32" t="s">
        <v>572</v>
      </c>
      <c r="BF344" s="31">
        <f>IFERROR(VLOOKUP(BE344,'Начисление очков 2024'!$G$4:$H$69,2,FALSE),0)</f>
        <v>0</v>
      </c>
      <c r="BG344" s="6" t="s">
        <v>572</v>
      </c>
      <c r="BH344" s="28">
        <f>IFERROR(VLOOKUP(BG344,'Начисление очков 2024'!$Q$4:$R$69,2,FALSE),0)</f>
        <v>0</v>
      </c>
      <c r="BI344" s="32" t="s">
        <v>572</v>
      </c>
      <c r="BJ344" s="31">
        <f>IFERROR(VLOOKUP(BI344,'Начисление очков 2024'!$AA$4:$AB$69,2,FALSE),0)</f>
        <v>0</v>
      </c>
      <c r="BK344" s="6" t="s">
        <v>572</v>
      </c>
      <c r="BL344" s="28">
        <f>IFERROR(VLOOKUP(BK344,'Начисление очков 2023'!$V$4:$W$69,2,FALSE),0)</f>
        <v>0</v>
      </c>
      <c r="BM344" s="32" t="s">
        <v>572</v>
      </c>
      <c r="BN344" s="31">
        <f>ROUND(IFERROR(VLOOKUP(BM344,'Начисление очков 2023'!$L$4:$M$69,2,FALSE),0)/4,0)</f>
        <v>0</v>
      </c>
      <c r="BO344" s="6" t="s">
        <v>572</v>
      </c>
      <c r="BP344" s="28">
        <f>IFERROR(VLOOKUP(BO344,'Начисление очков 2023'!$AA$4:$AB$69,2,FALSE),0)</f>
        <v>0</v>
      </c>
      <c r="BQ344" s="32" t="s">
        <v>572</v>
      </c>
      <c r="BR344" s="31">
        <f>ROUND(IFERROR(VLOOKUP(BQ344,'Начисление очков 2023'!$L$4:$M$69,2,FALSE),0)/4,0)</f>
        <v>0</v>
      </c>
      <c r="BS344" s="6" t="s">
        <v>572</v>
      </c>
      <c r="BT344" s="28">
        <f>IFERROR(VLOOKUP(BS344,'Начисление очков 2023'!$AA$4:$AB$69,2,FALSE),0)</f>
        <v>0</v>
      </c>
      <c r="BU344" s="32" t="s">
        <v>572</v>
      </c>
      <c r="BV344" s="31">
        <f>IFERROR(VLOOKUP(BU344,'Начисление очков 2023'!$L$4:$M$69,2,FALSE),0)</f>
        <v>0</v>
      </c>
      <c r="BW344" s="6" t="s">
        <v>572</v>
      </c>
      <c r="BX344" s="28">
        <f>IFERROR(VLOOKUP(BW344,'Начисление очков 2023'!$AA$4:$AB$69,2,FALSE),0)</f>
        <v>0</v>
      </c>
      <c r="BY344" s="32" t="s">
        <v>572</v>
      </c>
      <c r="BZ344" s="31">
        <f>IFERROR(VLOOKUP(BY344,'Начисление очков 2023'!$AF$4:$AG$69,2,FALSE),0)</f>
        <v>0</v>
      </c>
      <c r="CA344" s="6" t="s">
        <v>572</v>
      </c>
      <c r="CB344" s="28">
        <f>IFERROR(VLOOKUP(CA344,'Начисление очков 2023'!$V$4:$W$69,2,FALSE),0)</f>
        <v>0</v>
      </c>
      <c r="CC344" s="32" t="s">
        <v>572</v>
      </c>
      <c r="CD344" s="31">
        <f>IFERROR(VLOOKUP(CC344,'Начисление очков 2023'!$AA$4:$AB$69,2,FALSE),0)</f>
        <v>0</v>
      </c>
      <c r="CE344" s="47"/>
      <c r="CF344" s="46"/>
      <c r="CG344" s="32" t="s">
        <v>572</v>
      </c>
      <c r="CH344" s="31">
        <f>IFERROR(VLOOKUP(CG344,'Начисление очков 2023'!$AA$4:$AB$69,2,FALSE),0)</f>
        <v>0</v>
      </c>
      <c r="CI344" s="6" t="s">
        <v>572</v>
      </c>
      <c r="CJ344" s="28">
        <f>IFERROR(VLOOKUP(CI344,'Начисление очков 2023_1'!$B$4:$C$117,2,FALSE),0)</f>
        <v>0</v>
      </c>
      <c r="CK344" s="32" t="s">
        <v>572</v>
      </c>
      <c r="CL344" s="31">
        <f>IFERROR(VLOOKUP(CK344,'Начисление очков 2023'!$V$4:$W$69,2,FALSE),0)</f>
        <v>0</v>
      </c>
      <c r="CM344" s="6" t="s">
        <v>572</v>
      </c>
      <c r="CN344" s="28">
        <f>IFERROR(VLOOKUP(CM344,'Начисление очков 2023'!$AF$4:$AG$69,2,FALSE),0)</f>
        <v>0</v>
      </c>
      <c r="CO344" s="32" t="s">
        <v>572</v>
      </c>
      <c r="CP344" s="31">
        <f>IFERROR(VLOOKUP(CO344,'Начисление очков 2023'!$G$4:$H$69,2,FALSE),0)</f>
        <v>0</v>
      </c>
      <c r="CQ344" s="6" t="s">
        <v>572</v>
      </c>
      <c r="CR344" s="28">
        <f>IFERROR(VLOOKUP(CQ344,'Начисление очков 2023'!$AA$4:$AB$69,2,FALSE),0)</f>
        <v>0</v>
      </c>
      <c r="CS344" s="32" t="s">
        <v>572</v>
      </c>
      <c r="CT344" s="31">
        <f>IFERROR(VLOOKUP(CS344,'Начисление очков 2023'!$Q$4:$R$69,2,FALSE),0)</f>
        <v>0</v>
      </c>
      <c r="CU344" s="6" t="s">
        <v>572</v>
      </c>
      <c r="CV344" s="28">
        <f>IFERROR(VLOOKUP(CU344,'Начисление очков 2023'!$AF$4:$AG$69,2,FALSE),0)</f>
        <v>0</v>
      </c>
      <c r="CW344" s="32" t="s">
        <v>572</v>
      </c>
      <c r="CX344" s="31">
        <f>IFERROR(VLOOKUP(CW344,'Начисление очков 2023'!$AA$4:$AB$69,2,FALSE),0)</f>
        <v>0</v>
      </c>
      <c r="CY344" s="6" t="s">
        <v>572</v>
      </c>
      <c r="CZ344" s="28">
        <f>IFERROR(VLOOKUP(CY344,'Начисление очков 2023'!$AA$4:$AB$69,2,FALSE),0)</f>
        <v>0</v>
      </c>
      <c r="DA344" s="32" t="s">
        <v>572</v>
      </c>
      <c r="DB344" s="31">
        <f>IFERROR(VLOOKUP(DA344,'Начисление очков 2023'!$L$4:$M$69,2,FALSE),0)</f>
        <v>0</v>
      </c>
      <c r="DC344" s="6" t="s">
        <v>572</v>
      </c>
      <c r="DD344" s="28">
        <f>IFERROR(VLOOKUP(DC344,'Начисление очков 2023'!$L$4:$M$69,2,FALSE),0)</f>
        <v>0</v>
      </c>
      <c r="DE344" s="32" t="s">
        <v>572</v>
      </c>
      <c r="DF344" s="31">
        <f>IFERROR(VLOOKUP(DE344,'Начисление очков 2023'!$G$4:$H$69,2,FALSE),0)</f>
        <v>0</v>
      </c>
      <c r="DG344" s="6" t="s">
        <v>572</v>
      </c>
      <c r="DH344" s="28">
        <f>IFERROR(VLOOKUP(DG344,'Начисление очков 2023'!$AA$4:$AB$69,2,FALSE),0)</f>
        <v>0</v>
      </c>
      <c r="DI344" s="32" t="s">
        <v>572</v>
      </c>
      <c r="DJ344" s="31">
        <f>IFERROR(VLOOKUP(DI344,'Начисление очков 2023'!$AF$4:$AG$69,2,FALSE),0)</f>
        <v>0</v>
      </c>
      <c r="DK344" s="6" t="s">
        <v>572</v>
      </c>
      <c r="DL344" s="28">
        <f>IFERROR(VLOOKUP(DK344,'Начисление очков 2023'!$V$4:$W$69,2,FALSE),0)</f>
        <v>0</v>
      </c>
      <c r="DM344" s="32" t="s">
        <v>572</v>
      </c>
      <c r="DN344" s="31">
        <f>IFERROR(VLOOKUP(DM344,'Начисление очков 2023'!$Q$4:$R$69,2,FALSE),0)</f>
        <v>0</v>
      </c>
      <c r="DO344" s="6" t="s">
        <v>572</v>
      </c>
      <c r="DP344" s="28">
        <f>IFERROR(VLOOKUP(DO344,'Начисление очков 2023'!$AA$4:$AB$69,2,FALSE),0)</f>
        <v>0</v>
      </c>
      <c r="DQ344" s="32" t="s">
        <v>572</v>
      </c>
      <c r="DR344" s="31">
        <f>IFERROR(VLOOKUP(DQ344,'Начисление очков 2023'!$AA$4:$AB$69,2,FALSE),0)</f>
        <v>0</v>
      </c>
      <c r="DS344" s="6" t="s">
        <v>572</v>
      </c>
      <c r="DT344" s="28">
        <f>IFERROR(VLOOKUP(DS344,'Начисление очков 2023'!$AA$4:$AB$69,2,FALSE),0)</f>
        <v>0</v>
      </c>
      <c r="DU344" s="32" t="s">
        <v>572</v>
      </c>
      <c r="DV344" s="31">
        <f>IFERROR(VLOOKUP(DU344,'Начисление очков 2023'!$AF$4:$AG$69,2,FALSE),0)</f>
        <v>0</v>
      </c>
      <c r="DW344" s="6" t="s">
        <v>572</v>
      </c>
      <c r="DX344" s="28">
        <f>IFERROR(VLOOKUP(DW344,'Начисление очков 2023'!$AA$4:$AB$69,2,FALSE),0)</f>
        <v>0</v>
      </c>
      <c r="DY344" s="32" t="s">
        <v>572</v>
      </c>
      <c r="DZ344" s="31">
        <f>IFERROR(VLOOKUP(DY344,'Начисление очков 2023'!$B$4:$C$69,2,FALSE),0)</f>
        <v>0</v>
      </c>
      <c r="EA344" s="6" t="s">
        <v>572</v>
      </c>
      <c r="EB344" s="28">
        <f>IFERROR(VLOOKUP(EA344,'Начисление очков 2023'!$AA$4:$AB$69,2,FALSE),0)</f>
        <v>0</v>
      </c>
      <c r="EC344" s="32" t="s">
        <v>572</v>
      </c>
      <c r="ED344" s="31">
        <f>IFERROR(VLOOKUP(EC344,'Начисление очков 2023'!$V$4:$W$69,2,FALSE),0)</f>
        <v>0</v>
      </c>
      <c r="EE344" s="6" t="s">
        <v>572</v>
      </c>
      <c r="EF344" s="28">
        <f>IFERROR(VLOOKUP(EE344,'Начисление очков 2023'!$AA$4:$AB$69,2,FALSE),0)</f>
        <v>0</v>
      </c>
      <c r="EG344" s="32" t="s">
        <v>572</v>
      </c>
      <c r="EH344" s="31">
        <f>IFERROR(VLOOKUP(EG344,'Начисление очков 2023'!$AA$4:$AB$69,2,FALSE),0)</f>
        <v>0</v>
      </c>
      <c r="EI344" s="6" t="s">
        <v>572</v>
      </c>
      <c r="EJ344" s="28">
        <f>IFERROR(VLOOKUP(EI344,'Начисление очков 2023'!$G$4:$H$69,2,FALSE),0)</f>
        <v>0</v>
      </c>
      <c r="EK344" s="32" t="s">
        <v>572</v>
      </c>
      <c r="EL344" s="31">
        <f>IFERROR(VLOOKUP(EK344,'Начисление очков 2023'!$V$4:$W$69,2,FALSE),0)</f>
        <v>0</v>
      </c>
      <c r="EM344" s="6" t="s">
        <v>572</v>
      </c>
      <c r="EN344" s="28">
        <f>IFERROR(VLOOKUP(EM344,'Начисление очков 2023'!$B$4:$C$101,2,FALSE),0)</f>
        <v>0</v>
      </c>
      <c r="EO344" s="32" t="s">
        <v>572</v>
      </c>
      <c r="EP344" s="31">
        <f>IFERROR(VLOOKUP(EO344,'Начисление очков 2023'!$AA$4:$AB$69,2,FALSE),0)</f>
        <v>0</v>
      </c>
      <c r="EQ344" s="6" t="s">
        <v>572</v>
      </c>
      <c r="ER344" s="28">
        <f>IFERROR(VLOOKUP(EQ344,'Начисление очков 2023'!$AF$4:$AG$69,2,FALSE),0)</f>
        <v>0</v>
      </c>
      <c r="ES344" s="32" t="s">
        <v>572</v>
      </c>
      <c r="ET344" s="31">
        <f>IFERROR(VLOOKUP(ES344,'Начисление очков 2023'!$B$4:$C$101,2,FALSE),0)</f>
        <v>0</v>
      </c>
      <c r="EU344" s="6" t="s">
        <v>572</v>
      </c>
      <c r="EV344" s="28">
        <f>IFERROR(VLOOKUP(EU344,'Начисление очков 2023'!$G$4:$H$69,2,FALSE),0)</f>
        <v>0</v>
      </c>
      <c r="EW344" s="32" t="s">
        <v>572</v>
      </c>
      <c r="EX344" s="31">
        <f>IFERROR(VLOOKUP(EW344,'Начисление очков 2023'!$AA$4:$AB$69,2,FALSE),0)</f>
        <v>0</v>
      </c>
      <c r="EY344" s="6" t="s">
        <v>572</v>
      </c>
      <c r="EZ344" s="28">
        <f>IFERROR(VLOOKUP(EY344,'Начисление очков 2023'!$AA$4:$AB$69,2,FALSE),0)</f>
        <v>0</v>
      </c>
      <c r="FA344" s="32" t="s">
        <v>572</v>
      </c>
      <c r="FB344" s="31">
        <f>IFERROR(VLOOKUP(FA344,'Начисление очков 2023'!$L$4:$M$69,2,FALSE),0)</f>
        <v>0</v>
      </c>
      <c r="FC344" s="6" t="s">
        <v>572</v>
      </c>
      <c r="FD344" s="28">
        <f>IFERROR(VLOOKUP(FC344,'Начисление очков 2023'!$AF$4:$AG$69,2,FALSE),0)</f>
        <v>0</v>
      </c>
      <c r="FE344" s="32" t="s">
        <v>572</v>
      </c>
      <c r="FF344" s="31">
        <f>IFERROR(VLOOKUP(FE344,'Начисление очков 2023'!$AA$4:$AB$69,2,FALSE),0)</f>
        <v>0</v>
      </c>
      <c r="FG344" s="6" t="s">
        <v>572</v>
      </c>
      <c r="FH344" s="28">
        <f>IFERROR(VLOOKUP(FG344,'Начисление очков 2023'!$G$4:$H$69,2,FALSE),0)</f>
        <v>0</v>
      </c>
      <c r="FI344" s="32" t="s">
        <v>572</v>
      </c>
      <c r="FJ344" s="31">
        <f>IFERROR(VLOOKUP(FI344,'Начисление очков 2023'!$AA$4:$AB$69,2,FALSE),0)</f>
        <v>0</v>
      </c>
      <c r="FK344" s="6" t="s">
        <v>572</v>
      </c>
      <c r="FL344" s="28">
        <f>IFERROR(VLOOKUP(FK344,'Начисление очков 2023'!$AA$4:$AB$69,2,FALSE),0)</f>
        <v>0</v>
      </c>
      <c r="FM344" s="32" t="s">
        <v>572</v>
      </c>
      <c r="FN344" s="31">
        <f>IFERROR(VLOOKUP(FM344,'Начисление очков 2023'!$AA$4:$AB$69,2,FALSE),0)</f>
        <v>0</v>
      </c>
      <c r="FO344" s="6">
        <v>16</v>
      </c>
      <c r="FP344" s="28">
        <f>IFERROR(VLOOKUP(FO344,'Начисление очков 2023'!$AF$4:$AG$69,2,FALSE),0)</f>
        <v>4</v>
      </c>
      <c r="FQ344" s="109">
        <v>334</v>
      </c>
      <c r="FR344" s="110">
        <v>-4</v>
      </c>
      <c r="FS344" s="110"/>
      <c r="FT344" s="109">
        <v>3</v>
      </c>
      <c r="FU344" s="111"/>
      <c r="FV344" s="108">
        <v>4</v>
      </c>
      <c r="FW344" s="106">
        <v>0</v>
      </c>
      <c r="FX344" s="107" t="s">
        <v>563</v>
      </c>
      <c r="FY344" s="108">
        <v>4</v>
      </c>
      <c r="FZ344" s="127" t="s">
        <v>572</v>
      </c>
      <c r="GA344" s="121">
        <f>IFERROR(VLOOKUP(FZ344,'Начисление очков 2023'!$AA$4:$AB$69,2,FALSE),0)</f>
        <v>0</v>
      </c>
    </row>
    <row r="345" spans="1:183" ht="16.149999999999999" customHeight="1" x14ac:dyDescent="0.25">
      <c r="A345" s="1"/>
      <c r="B345" s="6" t="str">
        <f>IFERROR(INDEX('Ласт турнир'!$A$1:$A$96,MATCH($D345,'Ласт турнир'!$B$1:$B$96,0)),"")</f>
        <v/>
      </c>
      <c r="C345" s="1"/>
      <c r="D345" s="39" t="s">
        <v>792</v>
      </c>
      <c r="E345" s="40">
        <f>E344+1</f>
        <v>336</v>
      </c>
      <c r="F345" s="59">
        <f>IF(FQ345=0," ",IF(FQ345-E345=0," ",FQ345-E345))</f>
        <v>-1</v>
      </c>
      <c r="G345" s="44"/>
      <c r="H345" s="54">
        <v>3</v>
      </c>
      <c r="I345" s="134"/>
      <c r="J345" s="139">
        <f>AB345+AP345+BB345+BN345+BR345+SUMPRODUCT(LARGE((T345,V345,X345,Z345,AD345,AF345,AH345,AJ345,AL345,AN345,AR345,AT345,AV345,AX345,AZ345,BD345,BF345,BH345,BJ345,BL345,BP345,BT345,BV345,BX345,BZ345,CB345,CD345,CF345,CH345,CJ345,CL345,CN345,CP345,CR345,CT345,CV345,CX345,CZ345,DB345,DD345,DF345,DH345,DJ345,DL345,DN345,DP345,DR345,DT345,DV345,DX345,DZ345,EB345,ED345,EF345,EH345,EJ345,EL345,EN345,EP345,ER345,ET345,EV345,EX345,EZ345,FB345,FD345,FF345,FH345,FJ345,FL345,FN345,FP345),{1,2,3,4,5,6,7,8}))</f>
        <v>4</v>
      </c>
      <c r="K345" s="135">
        <f>J345-FV345</f>
        <v>0</v>
      </c>
      <c r="L345" s="140" t="str">
        <f>IF(SUMIF(S345:FP345,"&lt;0")&lt;&gt;0,SUMIF(S345:FP345,"&lt;0")*(-1)," ")</f>
        <v xml:space="preserve"> </v>
      </c>
      <c r="M345" s="141">
        <f>T345+V345+X345+Z345+AB345+AD345+AF345+AH345+AJ345+AL345+AN345+AP345+AR345+AT345+AV345+AX345+AZ345+BB345+BD345+BF345+BH345+BJ345+BL345+BN345+BP345+BR345+BT345+BV345+BX345+BZ345+CB345+CD345+CF345+CH345+CJ345+CL345+CN345+CP345+CR345+CT345+CV345+CX345+CZ345+DB345+DD345+DF345+DH345+DJ345+DL345+DN345+DP345+DR345+DT345+DV345+DX345+DZ345+EB345+ED345+EF345+EH345+EJ345+EL345+EN345+EP345+ER345+ET345+EV345+EX345+EZ345+FB345+FD345+FF345+FH345+FJ345+FL345+FN345+FP345</f>
        <v>4</v>
      </c>
      <c r="N345" s="135">
        <f>M345-FY345</f>
        <v>0</v>
      </c>
      <c r="O345" s="136">
        <f>ROUNDUP(COUNTIF(S345:FP345,"&gt; 0")/2,0)</f>
        <v>1</v>
      </c>
      <c r="P345" s="142">
        <f>IF(O345=0,"-",IF(O345-R345&gt;8,J345/(8+R345),J345/O345))</f>
        <v>4</v>
      </c>
      <c r="Q345" s="145">
        <f>IF(OR(M345=0,O345=0),"-",M345/O345)</f>
        <v>4</v>
      </c>
      <c r="R345" s="150">
        <f>+IF(AA345="",0,1)+IF(AO345="",0,1)++IF(BA345="",0,1)+IF(BM345="",0,1)+IF(BQ345="",0,1)</f>
        <v>0</v>
      </c>
      <c r="S345" s="6" t="s">
        <v>572</v>
      </c>
      <c r="T345" s="28">
        <f>IFERROR(VLOOKUP(S345,'Начисление очков 2024'!$AA$4:$AB$69,2,FALSE),0)</f>
        <v>0</v>
      </c>
      <c r="U345" s="32" t="s">
        <v>572</v>
      </c>
      <c r="V345" s="31">
        <f>IFERROR(VLOOKUP(U345,'Начисление очков 2024'!$AA$4:$AB$69,2,FALSE),0)</f>
        <v>0</v>
      </c>
      <c r="W345" s="6" t="s">
        <v>572</v>
      </c>
      <c r="X345" s="28">
        <f>IFERROR(VLOOKUP(W345,'Начисление очков 2024'!$L$4:$M$69,2,FALSE),0)</f>
        <v>0</v>
      </c>
      <c r="Y345" s="32" t="s">
        <v>572</v>
      </c>
      <c r="Z345" s="31">
        <f>IFERROR(VLOOKUP(Y345,'Начисление очков 2024'!$AA$4:$AB$69,2,FALSE),0)</f>
        <v>0</v>
      </c>
      <c r="AA345" s="6" t="s">
        <v>572</v>
      </c>
      <c r="AB345" s="28">
        <f>ROUND(IFERROR(VLOOKUP(AA345,'Начисление очков 2024'!$L$4:$M$69,2,FALSE),0)/4,0)</f>
        <v>0</v>
      </c>
      <c r="AC345" s="32" t="s">
        <v>572</v>
      </c>
      <c r="AD345" s="31">
        <f>IFERROR(VLOOKUP(AC345,'Начисление очков 2024'!$AA$4:$AB$69,2,FALSE),0)</f>
        <v>0</v>
      </c>
      <c r="AE345" s="6" t="s">
        <v>572</v>
      </c>
      <c r="AF345" s="28">
        <f>IFERROR(VLOOKUP(AE345,'Начисление очков 2024'!$AA$4:$AB$69,2,FALSE),0)</f>
        <v>0</v>
      </c>
      <c r="AG345" s="32" t="s">
        <v>572</v>
      </c>
      <c r="AH345" s="31">
        <f>IFERROR(VLOOKUP(AG345,'Начисление очков 2024'!$Q$4:$R$69,2,FALSE),0)</f>
        <v>0</v>
      </c>
      <c r="AI345" s="6" t="s">
        <v>572</v>
      </c>
      <c r="AJ345" s="28">
        <f>IFERROR(VLOOKUP(AI345,'Начисление очков 2024'!$AA$4:$AB$69,2,FALSE),0)</f>
        <v>0</v>
      </c>
      <c r="AK345" s="32" t="s">
        <v>572</v>
      </c>
      <c r="AL345" s="31">
        <f>IFERROR(VLOOKUP(AK345,'Начисление очков 2024'!$AA$4:$AB$69,2,FALSE),0)</f>
        <v>0</v>
      </c>
      <c r="AM345" s="6" t="s">
        <v>572</v>
      </c>
      <c r="AN345" s="28">
        <f>IFERROR(VLOOKUP(AM345,'Начисление очков 2023'!$AF$4:$AG$69,2,FALSE),0)</f>
        <v>0</v>
      </c>
      <c r="AO345" s="32" t="s">
        <v>572</v>
      </c>
      <c r="AP345" s="31">
        <f>ROUND(IFERROR(VLOOKUP(AO345,'Начисление очков 2024'!$G$4:$H$69,2,FALSE),0)/4,0)</f>
        <v>0</v>
      </c>
      <c r="AQ345" s="6" t="s">
        <v>572</v>
      </c>
      <c r="AR345" s="28">
        <f>IFERROR(VLOOKUP(AQ345,'Начисление очков 2024'!$AA$4:$AB$69,2,FALSE),0)</f>
        <v>0</v>
      </c>
      <c r="AS345" s="32" t="s">
        <v>572</v>
      </c>
      <c r="AT345" s="31">
        <f>IFERROR(VLOOKUP(AS345,'Начисление очков 2024'!$G$4:$H$69,2,FALSE),0)</f>
        <v>0</v>
      </c>
      <c r="AU345" s="6" t="s">
        <v>572</v>
      </c>
      <c r="AV345" s="28">
        <f>IFERROR(VLOOKUP(AU345,'Начисление очков 2023'!$V$4:$W$69,2,FALSE),0)</f>
        <v>0</v>
      </c>
      <c r="AW345" s="32" t="s">
        <v>572</v>
      </c>
      <c r="AX345" s="31">
        <f>IFERROR(VLOOKUP(AW345,'Начисление очков 2024'!$Q$4:$R$69,2,FALSE),0)</f>
        <v>0</v>
      </c>
      <c r="AY345" s="6">
        <v>20</v>
      </c>
      <c r="AZ345" s="28">
        <f>IFERROR(VLOOKUP(AY345,'Начисление очков 2024'!$AA$4:$AB$69,2,FALSE),0)</f>
        <v>4</v>
      </c>
      <c r="BA345" s="32" t="s">
        <v>572</v>
      </c>
      <c r="BB345" s="31">
        <f>ROUND(IFERROR(VLOOKUP(BA345,'Начисление очков 2024'!$G$4:$H$69,2,FALSE),0)/4,0)</f>
        <v>0</v>
      </c>
      <c r="BC345" s="6" t="s">
        <v>572</v>
      </c>
      <c r="BD345" s="28">
        <f>IFERROR(VLOOKUP(BC345,'Начисление очков 2023'!$AA$4:$AB$69,2,FALSE),0)</f>
        <v>0</v>
      </c>
      <c r="BE345" s="32" t="s">
        <v>572</v>
      </c>
      <c r="BF345" s="31">
        <f>IFERROR(VLOOKUP(BE345,'Начисление очков 2024'!$G$4:$H$69,2,FALSE),0)</f>
        <v>0</v>
      </c>
      <c r="BG345" s="6" t="s">
        <v>572</v>
      </c>
      <c r="BH345" s="28">
        <f>IFERROR(VLOOKUP(BG345,'Начисление очков 2024'!$Q$4:$R$69,2,FALSE),0)</f>
        <v>0</v>
      </c>
      <c r="BI345" s="32" t="s">
        <v>572</v>
      </c>
      <c r="BJ345" s="31">
        <f>IFERROR(VLOOKUP(BI345,'Начисление очков 2024'!$AA$4:$AB$69,2,FALSE),0)</f>
        <v>0</v>
      </c>
      <c r="BK345" s="6" t="s">
        <v>572</v>
      </c>
      <c r="BL345" s="28">
        <f>IFERROR(VLOOKUP(BK345,'Начисление очков 2023'!$V$4:$W$69,2,FALSE),0)</f>
        <v>0</v>
      </c>
      <c r="BM345" s="32" t="s">
        <v>572</v>
      </c>
      <c r="BN345" s="31">
        <f>ROUND(IFERROR(VLOOKUP(BM345,'Начисление очков 2023'!$L$4:$M$69,2,FALSE),0)/4,0)</f>
        <v>0</v>
      </c>
      <c r="BO345" s="6" t="s">
        <v>572</v>
      </c>
      <c r="BP345" s="28">
        <f>IFERROR(VLOOKUP(BO345,'Начисление очков 2023'!$AA$4:$AB$69,2,FALSE),0)</f>
        <v>0</v>
      </c>
      <c r="BQ345" s="32" t="s">
        <v>572</v>
      </c>
      <c r="BR345" s="31">
        <f>ROUND(IFERROR(VLOOKUP(BQ345,'Начисление очков 2023'!$L$4:$M$69,2,FALSE),0)/4,0)</f>
        <v>0</v>
      </c>
      <c r="BS345" s="6" t="s">
        <v>572</v>
      </c>
      <c r="BT345" s="28">
        <f>IFERROR(VLOOKUP(BS345,'Начисление очков 2023'!$AA$4:$AB$69,2,FALSE),0)</f>
        <v>0</v>
      </c>
      <c r="BU345" s="32" t="s">
        <v>572</v>
      </c>
      <c r="BV345" s="31">
        <f>IFERROR(VLOOKUP(BU345,'Начисление очков 2023'!$L$4:$M$69,2,FALSE),0)</f>
        <v>0</v>
      </c>
      <c r="BW345" s="6" t="s">
        <v>572</v>
      </c>
      <c r="BX345" s="28">
        <f>IFERROR(VLOOKUP(BW345,'Начисление очков 2023'!$AA$4:$AB$69,2,FALSE),0)</f>
        <v>0</v>
      </c>
      <c r="BY345" s="32" t="s">
        <v>572</v>
      </c>
      <c r="BZ345" s="31">
        <f>IFERROR(VLOOKUP(BY345,'Начисление очков 2023'!$AF$4:$AG$69,2,FALSE),0)</f>
        <v>0</v>
      </c>
      <c r="CA345" s="6" t="s">
        <v>572</v>
      </c>
      <c r="CB345" s="28">
        <f>IFERROR(VLOOKUP(CA345,'Начисление очков 2023'!$V$4:$W$69,2,FALSE),0)</f>
        <v>0</v>
      </c>
      <c r="CC345" s="32" t="s">
        <v>572</v>
      </c>
      <c r="CD345" s="31">
        <f>IFERROR(VLOOKUP(CC345,'Начисление очков 2023'!$AA$4:$AB$69,2,FALSE),0)</f>
        <v>0</v>
      </c>
      <c r="CE345" s="47"/>
      <c r="CF345" s="46"/>
      <c r="CG345" s="32" t="s">
        <v>572</v>
      </c>
      <c r="CH345" s="31">
        <f>IFERROR(VLOOKUP(CG345,'Начисление очков 2023'!$AA$4:$AB$69,2,FALSE),0)</f>
        <v>0</v>
      </c>
      <c r="CI345" s="6" t="s">
        <v>572</v>
      </c>
      <c r="CJ345" s="28">
        <f>IFERROR(VLOOKUP(CI345,'Начисление очков 2023_1'!$B$4:$C$117,2,FALSE),0)</f>
        <v>0</v>
      </c>
      <c r="CK345" s="32" t="s">
        <v>572</v>
      </c>
      <c r="CL345" s="31">
        <f>IFERROR(VLOOKUP(CK345,'Начисление очков 2023'!$V$4:$W$69,2,FALSE),0)</f>
        <v>0</v>
      </c>
      <c r="CM345" s="6" t="s">
        <v>572</v>
      </c>
      <c r="CN345" s="28">
        <f>IFERROR(VLOOKUP(CM345,'Начисление очков 2023'!$AF$4:$AG$69,2,FALSE),0)</f>
        <v>0</v>
      </c>
      <c r="CO345" s="32" t="s">
        <v>572</v>
      </c>
      <c r="CP345" s="31">
        <f>IFERROR(VLOOKUP(CO345,'Начисление очков 2023'!$G$4:$H$69,2,FALSE),0)</f>
        <v>0</v>
      </c>
      <c r="CQ345" s="6" t="s">
        <v>572</v>
      </c>
      <c r="CR345" s="28">
        <f>IFERROR(VLOOKUP(CQ345,'Начисление очков 2023'!$AA$4:$AB$69,2,FALSE),0)</f>
        <v>0</v>
      </c>
      <c r="CS345" s="32" t="s">
        <v>572</v>
      </c>
      <c r="CT345" s="31">
        <f>IFERROR(VLOOKUP(CS345,'Начисление очков 2023'!$Q$4:$R$69,2,FALSE),0)</f>
        <v>0</v>
      </c>
      <c r="CU345" s="6" t="s">
        <v>572</v>
      </c>
      <c r="CV345" s="28">
        <f>IFERROR(VLOOKUP(CU345,'Начисление очков 2023'!$AF$4:$AG$69,2,FALSE),0)</f>
        <v>0</v>
      </c>
      <c r="CW345" s="32" t="s">
        <v>572</v>
      </c>
      <c r="CX345" s="31">
        <f>IFERROR(VLOOKUP(CW345,'Начисление очков 2023'!$AA$4:$AB$69,2,FALSE),0)</f>
        <v>0</v>
      </c>
      <c r="CY345" s="6" t="s">
        <v>572</v>
      </c>
      <c r="CZ345" s="28">
        <f>IFERROR(VLOOKUP(CY345,'Начисление очков 2023'!$AA$4:$AB$69,2,FALSE),0)</f>
        <v>0</v>
      </c>
      <c r="DA345" s="32" t="s">
        <v>572</v>
      </c>
      <c r="DB345" s="31">
        <f>IFERROR(VLOOKUP(DA345,'Начисление очков 2023'!$L$4:$M$69,2,FALSE),0)</f>
        <v>0</v>
      </c>
      <c r="DC345" s="6" t="s">
        <v>572</v>
      </c>
      <c r="DD345" s="28">
        <f>IFERROR(VLOOKUP(DC345,'Начисление очков 2023'!$L$4:$M$69,2,FALSE),0)</f>
        <v>0</v>
      </c>
      <c r="DE345" s="32" t="s">
        <v>572</v>
      </c>
      <c r="DF345" s="31">
        <f>IFERROR(VLOOKUP(DE345,'Начисление очков 2023'!$G$4:$H$69,2,FALSE),0)</f>
        <v>0</v>
      </c>
      <c r="DG345" s="6" t="s">
        <v>572</v>
      </c>
      <c r="DH345" s="28">
        <f>IFERROR(VLOOKUP(DG345,'Начисление очков 2023'!$AA$4:$AB$69,2,FALSE),0)</f>
        <v>0</v>
      </c>
      <c r="DI345" s="32" t="s">
        <v>572</v>
      </c>
      <c r="DJ345" s="31">
        <f>IFERROR(VLOOKUP(DI345,'Начисление очков 2023'!$AF$4:$AG$69,2,FALSE),0)</f>
        <v>0</v>
      </c>
      <c r="DK345" s="6" t="s">
        <v>572</v>
      </c>
      <c r="DL345" s="28">
        <f>IFERROR(VLOOKUP(DK345,'Начисление очков 2023'!$V$4:$W$69,2,FALSE),0)</f>
        <v>0</v>
      </c>
      <c r="DM345" s="32" t="s">
        <v>572</v>
      </c>
      <c r="DN345" s="31">
        <f>IFERROR(VLOOKUP(DM345,'Начисление очков 2023'!$Q$4:$R$69,2,FALSE),0)</f>
        <v>0</v>
      </c>
      <c r="DO345" s="6" t="s">
        <v>572</v>
      </c>
      <c r="DP345" s="28">
        <f>IFERROR(VLOOKUP(DO345,'Начисление очков 2023'!$AA$4:$AB$69,2,FALSE),0)</f>
        <v>0</v>
      </c>
      <c r="DQ345" s="32" t="s">
        <v>572</v>
      </c>
      <c r="DR345" s="31">
        <f>IFERROR(VLOOKUP(DQ345,'Начисление очков 2023'!$AA$4:$AB$69,2,FALSE),0)</f>
        <v>0</v>
      </c>
      <c r="DS345" s="6" t="s">
        <v>572</v>
      </c>
      <c r="DT345" s="28">
        <f>IFERROR(VLOOKUP(DS345,'Начисление очков 2023'!$AA$4:$AB$69,2,FALSE),0)</f>
        <v>0</v>
      </c>
      <c r="DU345" s="32" t="s">
        <v>572</v>
      </c>
      <c r="DV345" s="31">
        <f>IFERROR(VLOOKUP(DU345,'Начисление очков 2023'!$AF$4:$AG$69,2,FALSE),0)</f>
        <v>0</v>
      </c>
      <c r="DW345" s="6" t="s">
        <v>572</v>
      </c>
      <c r="DX345" s="28">
        <f>IFERROR(VLOOKUP(DW345,'Начисление очков 2023'!$AA$4:$AB$69,2,FALSE),0)</f>
        <v>0</v>
      </c>
      <c r="DY345" s="32" t="s">
        <v>572</v>
      </c>
      <c r="DZ345" s="31">
        <f>IFERROR(VLOOKUP(DY345,'Начисление очков 2023'!$B$4:$C$69,2,FALSE),0)</f>
        <v>0</v>
      </c>
      <c r="EA345" s="6" t="s">
        <v>572</v>
      </c>
      <c r="EB345" s="28">
        <f>IFERROR(VLOOKUP(EA345,'Начисление очков 2023'!$AA$4:$AB$69,2,FALSE),0)</f>
        <v>0</v>
      </c>
      <c r="EC345" s="32" t="s">
        <v>572</v>
      </c>
      <c r="ED345" s="31">
        <f>IFERROR(VLOOKUP(EC345,'Начисление очков 2023'!$V$4:$W$69,2,FALSE),0)</f>
        <v>0</v>
      </c>
      <c r="EE345" s="6" t="s">
        <v>572</v>
      </c>
      <c r="EF345" s="28">
        <f>IFERROR(VLOOKUP(EE345,'Начисление очков 2023'!$AA$4:$AB$69,2,FALSE),0)</f>
        <v>0</v>
      </c>
      <c r="EG345" s="32" t="s">
        <v>572</v>
      </c>
      <c r="EH345" s="31">
        <f>IFERROR(VLOOKUP(EG345,'Начисление очков 2023'!$AA$4:$AB$69,2,FALSE),0)</f>
        <v>0</v>
      </c>
      <c r="EI345" s="6" t="s">
        <v>572</v>
      </c>
      <c r="EJ345" s="28">
        <f>IFERROR(VLOOKUP(EI345,'Начисление очков 2023'!$G$4:$H$69,2,FALSE),0)</f>
        <v>0</v>
      </c>
      <c r="EK345" s="32" t="s">
        <v>572</v>
      </c>
      <c r="EL345" s="31">
        <f>IFERROR(VLOOKUP(EK345,'Начисление очков 2023'!$V$4:$W$69,2,FALSE),0)</f>
        <v>0</v>
      </c>
      <c r="EM345" s="6" t="s">
        <v>572</v>
      </c>
      <c r="EN345" s="28">
        <f>IFERROR(VLOOKUP(EM345,'Начисление очков 2023'!$B$4:$C$101,2,FALSE),0)</f>
        <v>0</v>
      </c>
      <c r="EO345" s="32" t="s">
        <v>572</v>
      </c>
      <c r="EP345" s="31">
        <f>IFERROR(VLOOKUP(EO345,'Начисление очков 2023'!$AA$4:$AB$69,2,FALSE),0)</f>
        <v>0</v>
      </c>
      <c r="EQ345" s="6" t="s">
        <v>572</v>
      </c>
      <c r="ER345" s="28">
        <f>IFERROR(VLOOKUP(EQ345,'Начисление очков 2023'!$AF$4:$AG$69,2,FALSE),0)</f>
        <v>0</v>
      </c>
      <c r="ES345" s="32" t="s">
        <v>572</v>
      </c>
      <c r="ET345" s="31">
        <f>IFERROR(VLOOKUP(ES345,'Начисление очков 2023'!$B$4:$C$101,2,FALSE),0)</f>
        <v>0</v>
      </c>
      <c r="EU345" s="6" t="s">
        <v>572</v>
      </c>
      <c r="EV345" s="28">
        <f>IFERROR(VLOOKUP(EU345,'Начисление очков 2023'!$G$4:$H$69,2,FALSE),0)</f>
        <v>0</v>
      </c>
      <c r="EW345" s="32" t="s">
        <v>572</v>
      </c>
      <c r="EX345" s="31">
        <f>IFERROR(VLOOKUP(EW345,'Начисление очков 2023'!$AA$4:$AB$69,2,FALSE),0)</f>
        <v>0</v>
      </c>
      <c r="EY345" s="6" t="s">
        <v>572</v>
      </c>
      <c r="EZ345" s="28">
        <f>IFERROR(VLOOKUP(EY345,'Начисление очков 2023'!$AA$4:$AB$69,2,FALSE),0)</f>
        <v>0</v>
      </c>
      <c r="FA345" s="32" t="s">
        <v>572</v>
      </c>
      <c r="FB345" s="31">
        <f>IFERROR(VLOOKUP(FA345,'Начисление очков 2023'!$L$4:$M$69,2,FALSE),0)</f>
        <v>0</v>
      </c>
      <c r="FC345" s="6" t="s">
        <v>572</v>
      </c>
      <c r="FD345" s="28">
        <f>IFERROR(VLOOKUP(FC345,'Начисление очков 2023'!$AF$4:$AG$69,2,FALSE),0)</f>
        <v>0</v>
      </c>
      <c r="FE345" s="32" t="s">
        <v>572</v>
      </c>
      <c r="FF345" s="31">
        <f>IFERROR(VLOOKUP(FE345,'Начисление очков 2023'!$AA$4:$AB$69,2,FALSE),0)</f>
        <v>0</v>
      </c>
      <c r="FG345" s="6" t="s">
        <v>572</v>
      </c>
      <c r="FH345" s="28">
        <f>IFERROR(VLOOKUP(FG345,'Начисление очков 2023'!$G$4:$H$69,2,FALSE),0)</f>
        <v>0</v>
      </c>
      <c r="FI345" s="32" t="s">
        <v>572</v>
      </c>
      <c r="FJ345" s="31">
        <f>IFERROR(VLOOKUP(FI345,'Начисление очков 2023'!$AA$4:$AB$69,2,FALSE),0)</f>
        <v>0</v>
      </c>
      <c r="FK345" s="6" t="s">
        <v>572</v>
      </c>
      <c r="FL345" s="28">
        <f>IFERROR(VLOOKUP(FK345,'Начисление очков 2023'!$AA$4:$AB$69,2,FALSE),0)</f>
        <v>0</v>
      </c>
      <c r="FM345" s="32" t="s">
        <v>572</v>
      </c>
      <c r="FN345" s="31">
        <f>IFERROR(VLOOKUP(FM345,'Начисление очков 2023'!$AA$4:$AB$69,2,FALSE),0)</f>
        <v>0</v>
      </c>
      <c r="FO345" s="6" t="s">
        <v>572</v>
      </c>
      <c r="FP345" s="28">
        <f>IFERROR(VLOOKUP(FO345,'Начисление очков 2023'!$AF$4:$AG$69,2,FALSE),0)</f>
        <v>0</v>
      </c>
      <c r="FQ345" s="109">
        <v>335</v>
      </c>
      <c r="FR345" s="110">
        <v>-4</v>
      </c>
      <c r="FS345" s="110"/>
      <c r="FT345" s="109">
        <v>3</v>
      </c>
      <c r="FU345" s="111"/>
      <c r="FV345" s="108">
        <v>4</v>
      </c>
      <c r="FW345" s="106">
        <v>0</v>
      </c>
      <c r="FX345" s="107" t="s">
        <v>563</v>
      </c>
      <c r="FY345" s="108">
        <v>4</v>
      </c>
      <c r="FZ345" s="127" t="s">
        <v>572</v>
      </c>
      <c r="GA345" s="121">
        <f>IFERROR(VLOOKUP(FZ345,'Начисление очков 2023'!$AA$4:$AB$69,2,FALSE),0)</f>
        <v>0</v>
      </c>
    </row>
    <row r="346" spans="1:183" ht="16.149999999999999" customHeight="1" x14ac:dyDescent="0.25">
      <c r="A346" s="1"/>
      <c r="B346" s="6" t="str">
        <f>IFERROR(INDEX('Ласт турнир'!$A$1:$A$96,MATCH($D346,'Ласт турнир'!$B$1:$B$96,0)),"")</f>
        <v/>
      </c>
      <c r="C346" s="1"/>
      <c r="D346" s="39" t="s">
        <v>688</v>
      </c>
      <c r="E346" s="40">
        <f>E345+1</f>
        <v>337</v>
      </c>
      <c r="F346" s="59">
        <f>IF(FQ346=0," ",IF(FQ346-E346=0," ",FQ346-E346))</f>
        <v>-1</v>
      </c>
      <c r="G346" s="44"/>
      <c r="H346" s="54">
        <v>3</v>
      </c>
      <c r="I346" s="134"/>
      <c r="J346" s="139">
        <f>AB346+AP346+BB346+BN346+BR346+SUMPRODUCT(LARGE((T346,V346,X346,Z346,AD346,AF346,AH346,AJ346,AL346,AN346,AR346,AT346,AV346,AX346,AZ346,BD346,BF346,BH346,BJ346,BL346,BP346,BT346,BV346,BX346,BZ346,CB346,CD346,CF346,CH346,CJ346,CL346,CN346,CP346,CR346,CT346,CV346,CX346,CZ346,DB346,DD346,DF346,DH346,DJ346,DL346,DN346,DP346,DR346,DT346,DV346,DX346,DZ346,EB346,ED346,EF346,EH346,EJ346,EL346,EN346,EP346,ER346,ET346,EV346,EX346,EZ346,FB346,FD346,FF346,FH346,FJ346,FL346,FN346,FP346),{1,2,3,4,5,6,7,8}))</f>
        <v>4</v>
      </c>
      <c r="K346" s="135">
        <f>J346-FV346</f>
        <v>0</v>
      </c>
      <c r="L346" s="140" t="str">
        <f>IF(SUMIF(S346:FP346,"&lt;0")&lt;&gt;0,SUMIF(S346:FP346,"&lt;0")*(-1)," ")</f>
        <v xml:space="preserve"> </v>
      </c>
      <c r="M346" s="141">
        <f>T346+V346+X346+Z346+AB346+AD346+AF346+AH346+AJ346+AL346+AN346+AP346+AR346+AT346+AV346+AX346+AZ346+BB346+BD346+BF346+BH346+BJ346+BL346+BN346+BP346+BR346+BT346+BV346+BX346+BZ346+CB346+CD346+CF346+CH346+CJ346+CL346+CN346+CP346+CR346+CT346+CV346+CX346+CZ346+DB346+DD346+DF346+DH346+DJ346+DL346+DN346+DP346+DR346+DT346+DV346+DX346+DZ346+EB346+ED346+EF346+EH346+EJ346+EL346+EN346+EP346+ER346+ET346+EV346+EX346+EZ346+FB346+FD346+FF346+FH346+FJ346+FL346+FN346+FP346</f>
        <v>4</v>
      </c>
      <c r="N346" s="135">
        <f>M346-FY346</f>
        <v>0</v>
      </c>
      <c r="O346" s="136">
        <f>ROUNDUP(COUNTIF(S346:FP346,"&gt; 0")/2,0)</f>
        <v>2</v>
      </c>
      <c r="P346" s="142">
        <f>IF(O346=0,"-",IF(O346-R346&gt;8,J346/(8+R346),J346/O346))</f>
        <v>2</v>
      </c>
      <c r="Q346" s="145">
        <f>IF(OR(M346=0,O346=0),"-",M346/O346)</f>
        <v>2</v>
      </c>
      <c r="R346" s="150">
        <f>+IF(AA346="",0,1)+IF(AO346="",0,1)++IF(BA346="",0,1)+IF(BM346="",0,1)+IF(BQ346="",0,1)</f>
        <v>0</v>
      </c>
      <c r="S346" s="6" t="s">
        <v>572</v>
      </c>
      <c r="T346" s="28">
        <f>IFERROR(VLOOKUP(S346,'Начисление очков 2024'!$AA$4:$AB$69,2,FALSE),0)</f>
        <v>0</v>
      </c>
      <c r="U346" s="32" t="s">
        <v>572</v>
      </c>
      <c r="V346" s="31">
        <f>IFERROR(VLOOKUP(U346,'Начисление очков 2024'!$AA$4:$AB$69,2,FALSE),0)</f>
        <v>0</v>
      </c>
      <c r="W346" s="6" t="s">
        <v>572</v>
      </c>
      <c r="X346" s="28">
        <f>IFERROR(VLOOKUP(W346,'Начисление очков 2024'!$L$4:$M$69,2,FALSE),0)</f>
        <v>0</v>
      </c>
      <c r="Y346" s="32" t="s">
        <v>572</v>
      </c>
      <c r="Z346" s="31">
        <f>IFERROR(VLOOKUP(Y346,'Начисление очков 2024'!$AA$4:$AB$69,2,FALSE),0)</f>
        <v>0</v>
      </c>
      <c r="AA346" s="6" t="s">
        <v>572</v>
      </c>
      <c r="AB346" s="28">
        <f>ROUND(IFERROR(VLOOKUP(AA346,'Начисление очков 2024'!$L$4:$M$69,2,FALSE),0)/4,0)</f>
        <v>0</v>
      </c>
      <c r="AC346" s="32" t="s">
        <v>572</v>
      </c>
      <c r="AD346" s="31">
        <f>IFERROR(VLOOKUP(AC346,'Начисление очков 2024'!$AA$4:$AB$69,2,FALSE),0)</f>
        <v>0</v>
      </c>
      <c r="AE346" s="6" t="s">
        <v>572</v>
      </c>
      <c r="AF346" s="28">
        <f>IFERROR(VLOOKUP(AE346,'Начисление очков 2024'!$AA$4:$AB$69,2,FALSE),0)</f>
        <v>0</v>
      </c>
      <c r="AG346" s="32" t="s">
        <v>572</v>
      </c>
      <c r="AH346" s="31">
        <f>IFERROR(VLOOKUP(AG346,'Начисление очков 2024'!$Q$4:$R$69,2,FALSE),0)</f>
        <v>0</v>
      </c>
      <c r="AI346" s="6" t="s">
        <v>572</v>
      </c>
      <c r="AJ346" s="28">
        <f>IFERROR(VLOOKUP(AI346,'Начисление очков 2024'!$AA$4:$AB$69,2,FALSE),0)</f>
        <v>0</v>
      </c>
      <c r="AK346" s="32" t="s">
        <v>572</v>
      </c>
      <c r="AL346" s="31">
        <f>IFERROR(VLOOKUP(AK346,'Начисление очков 2024'!$AA$4:$AB$69,2,FALSE),0)</f>
        <v>0</v>
      </c>
      <c r="AM346" s="6" t="s">
        <v>572</v>
      </c>
      <c r="AN346" s="28">
        <f>IFERROR(VLOOKUP(AM346,'Начисление очков 2023'!$AF$4:$AG$69,2,FALSE),0)</f>
        <v>0</v>
      </c>
      <c r="AO346" s="32" t="s">
        <v>572</v>
      </c>
      <c r="AP346" s="31">
        <f>ROUND(IFERROR(VLOOKUP(AO346,'Начисление очков 2024'!$G$4:$H$69,2,FALSE),0)/4,0)</f>
        <v>0</v>
      </c>
      <c r="AQ346" s="6" t="s">
        <v>572</v>
      </c>
      <c r="AR346" s="28">
        <f>IFERROR(VLOOKUP(AQ346,'Начисление очков 2024'!$AA$4:$AB$69,2,FALSE),0)</f>
        <v>0</v>
      </c>
      <c r="AS346" s="32" t="s">
        <v>572</v>
      </c>
      <c r="AT346" s="31">
        <f>IFERROR(VLOOKUP(AS346,'Начисление очков 2024'!$G$4:$H$69,2,FALSE),0)</f>
        <v>0</v>
      </c>
      <c r="AU346" s="6" t="s">
        <v>572</v>
      </c>
      <c r="AV346" s="28">
        <f>IFERROR(VLOOKUP(AU346,'Начисление очков 2023'!$V$4:$W$69,2,FALSE),0)</f>
        <v>0</v>
      </c>
      <c r="AW346" s="32" t="s">
        <v>572</v>
      </c>
      <c r="AX346" s="31">
        <f>IFERROR(VLOOKUP(AW346,'Начисление очков 2024'!$Q$4:$R$69,2,FALSE),0)</f>
        <v>0</v>
      </c>
      <c r="AY346" s="6" t="s">
        <v>572</v>
      </c>
      <c r="AZ346" s="28">
        <f>IFERROR(VLOOKUP(AY346,'Начисление очков 2024'!$AA$4:$AB$69,2,FALSE),0)</f>
        <v>0</v>
      </c>
      <c r="BA346" s="32" t="s">
        <v>572</v>
      </c>
      <c r="BB346" s="31">
        <f>ROUND(IFERROR(VLOOKUP(BA346,'Начисление очков 2024'!$G$4:$H$69,2,FALSE),0)/4,0)</f>
        <v>0</v>
      </c>
      <c r="BC346" s="6" t="s">
        <v>572</v>
      </c>
      <c r="BD346" s="28">
        <f>IFERROR(VLOOKUP(BC346,'Начисление очков 2023'!$AA$4:$AB$69,2,FALSE),0)</f>
        <v>0</v>
      </c>
      <c r="BE346" s="32" t="s">
        <v>572</v>
      </c>
      <c r="BF346" s="31">
        <f>IFERROR(VLOOKUP(BE346,'Начисление очков 2024'!$G$4:$H$69,2,FALSE),0)</f>
        <v>0</v>
      </c>
      <c r="BG346" s="6" t="s">
        <v>572</v>
      </c>
      <c r="BH346" s="28">
        <f>IFERROR(VLOOKUP(BG346,'Начисление очков 2024'!$Q$4:$R$69,2,FALSE),0)</f>
        <v>0</v>
      </c>
      <c r="BI346" s="32" t="s">
        <v>572</v>
      </c>
      <c r="BJ346" s="31">
        <f>IFERROR(VLOOKUP(BI346,'Начисление очков 2024'!$AA$4:$AB$69,2,FALSE),0)</f>
        <v>0</v>
      </c>
      <c r="BK346" s="6" t="s">
        <v>572</v>
      </c>
      <c r="BL346" s="28">
        <f>IFERROR(VLOOKUP(BK346,'Начисление очков 2023'!$V$4:$W$69,2,FALSE),0)</f>
        <v>0</v>
      </c>
      <c r="BM346" s="32" t="s">
        <v>572</v>
      </c>
      <c r="BN346" s="31">
        <f>ROUND(IFERROR(VLOOKUP(BM346,'Начисление очков 2023'!$L$4:$M$69,2,FALSE),0)/4,0)</f>
        <v>0</v>
      </c>
      <c r="BO346" s="6" t="s">
        <v>572</v>
      </c>
      <c r="BP346" s="28">
        <f>IFERROR(VLOOKUP(BO346,'Начисление очков 2023'!$AA$4:$AB$69,2,FALSE),0)</f>
        <v>0</v>
      </c>
      <c r="BQ346" s="32" t="s">
        <v>572</v>
      </c>
      <c r="BR346" s="31">
        <f>ROUND(IFERROR(VLOOKUP(BQ346,'Начисление очков 2023'!$L$4:$M$69,2,FALSE),0)/4,0)</f>
        <v>0</v>
      </c>
      <c r="BS346" s="6" t="s">
        <v>572</v>
      </c>
      <c r="BT346" s="28">
        <f>IFERROR(VLOOKUP(BS346,'Начисление очков 2023'!$AA$4:$AB$69,2,FALSE),0)</f>
        <v>0</v>
      </c>
      <c r="BU346" s="32" t="s">
        <v>572</v>
      </c>
      <c r="BV346" s="31">
        <f>IFERROR(VLOOKUP(BU346,'Начисление очков 2023'!$L$4:$M$69,2,FALSE),0)</f>
        <v>0</v>
      </c>
      <c r="BW346" s="6" t="s">
        <v>572</v>
      </c>
      <c r="BX346" s="28">
        <f>IFERROR(VLOOKUP(BW346,'Начисление очков 2023'!$AA$4:$AB$69,2,FALSE),0)</f>
        <v>0</v>
      </c>
      <c r="BY346" s="32" t="s">
        <v>572</v>
      </c>
      <c r="BZ346" s="31">
        <f>IFERROR(VLOOKUP(BY346,'Начисление очков 2023'!$AF$4:$AG$69,2,FALSE),0)</f>
        <v>0</v>
      </c>
      <c r="CA346" s="6" t="s">
        <v>572</v>
      </c>
      <c r="CB346" s="28">
        <f>IFERROR(VLOOKUP(CA346,'Начисление очков 2023'!$V$4:$W$69,2,FALSE),0)</f>
        <v>0</v>
      </c>
      <c r="CC346" s="32" t="s">
        <v>572</v>
      </c>
      <c r="CD346" s="31">
        <f>IFERROR(VLOOKUP(CC346,'Начисление очков 2023'!$AA$4:$AB$69,2,FALSE),0)</f>
        <v>0</v>
      </c>
      <c r="CE346" s="47"/>
      <c r="CF346" s="46"/>
      <c r="CG346" s="32" t="s">
        <v>572</v>
      </c>
      <c r="CH346" s="31">
        <f>IFERROR(VLOOKUP(CG346,'Начисление очков 2023'!$AA$4:$AB$69,2,FALSE),0)</f>
        <v>0</v>
      </c>
      <c r="CI346" s="6" t="s">
        <v>572</v>
      </c>
      <c r="CJ346" s="28">
        <f>IFERROR(VLOOKUP(CI346,'Начисление очков 2023_1'!$B$4:$C$117,2,FALSE),0)</f>
        <v>0</v>
      </c>
      <c r="CK346" s="32" t="s">
        <v>572</v>
      </c>
      <c r="CL346" s="31">
        <f>IFERROR(VLOOKUP(CK346,'Начисление очков 2023'!$V$4:$W$69,2,FALSE),0)</f>
        <v>0</v>
      </c>
      <c r="CM346" s="6" t="s">
        <v>572</v>
      </c>
      <c r="CN346" s="28">
        <f>IFERROR(VLOOKUP(CM346,'Начисление очков 2023'!$AF$4:$AG$69,2,FALSE),0)</f>
        <v>0</v>
      </c>
      <c r="CO346" s="32" t="s">
        <v>572</v>
      </c>
      <c r="CP346" s="31">
        <f>IFERROR(VLOOKUP(CO346,'Начисление очков 2023'!$G$4:$H$69,2,FALSE),0)</f>
        <v>0</v>
      </c>
      <c r="CQ346" s="6" t="s">
        <v>572</v>
      </c>
      <c r="CR346" s="28">
        <f>IFERROR(VLOOKUP(CQ346,'Начисление очков 2023'!$AA$4:$AB$69,2,FALSE),0)</f>
        <v>0</v>
      </c>
      <c r="CS346" s="32" t="s">
        <v>572</v>
      </c>
      <c r="CT346" s="31">
        <f>IFERROR(VLOOKUP(CS346,'Начисление очков 2023'!$Q$4:$R$69,2,FALSE),0)</f>
        <v>0</v>
      </c>
      <c r="CU346" s="6" t="s">
        <v>572</v>
      </c>
      <c r="CV346" s="28">
        <f>IFERROR(VLOOKUP(CU346,'Начисление очков 2023'!$AF$4:$AG$69,2,FALSE),0)</f>
        <v>0</v>
      </c>
      <c r="CW346" s="32" t="s">
        <v>572</v>
      </c>
      <c r="CX346" s="31">
        <f>IFERROR(VLOOKUP(CW346,'Начисление очков 2023'!$AA$4:$AB$69,2,FALSE),0)</f>
        <v>0</v>
      </c>
      <c r="CY346" s="6" t="s">
        <v>572</v>
      </c>
      <c r="CZ346" s="28">
        <f>IFERROR(VLOOKUP(CY346,'Начисление очков 2023'!$AA$4:$AB$69,2,FALSE),0)</f>
        <v>0</v>
      </c>
      <c r="DA346" s="32" t="s">
        <v>572</v>
      </c>
      <c r="DB346" s="31">
        <f>IFERROR(VLOOKUP(DA346,'Начисление очков 2023'!$L$4:$M$69,2,FALSE),0)</f>
        <v>0</v>
      </c>
      <c r="DC346" s="6" t="s">
        <v>572</v>
      </c>
      <c r="DD346" s="28">
        <f>IFERROR(VLOOKUP(DC346,'Начисление очков 2023'!$L$4:$M$69,2,FALSE),0)</f>
        <v>0</v>
      </c>
      <c r="DE346" s="32" t="s">
        <v>572</v>
      </c>
      <c r="DF346" s="31">
        <f>IFERROR(VLOOKUP(DE346,'Начисление очков 2023'!$G$4:$H$69,2,FALSE),0)</f>
        <v>0</v>
      </c>
      <c r="DG346" s="6" t="s">
        <v>572</v>
      </c>
      <c r="DH346" s="28">
        <f>IFERROR(VLOOKUP(DG346,'Начисление очков 2023'!$AA$4:$AB$69,2,FALSE),0)</f>
        <v>0</v>
      </c>
      <c r="DI346" s="32" t="s">
        <v>572</v>
      </c>
      <c r="DJ346" s="31">
        <f>IFERROR(VLOOKUP(DI346,'Начисление очков 2023'!$AF$4:$AG$69,2,FALSE),0)</f>
        <v>0</v>
      </c>
      <c r="DK346" s="6" t="s">
        <v>572</v>
      </c>
      <c r="DL346" s="28">
        <f>IFERROR(VLOOKUP(DK346,'Начисление очков 2023'!$V$4:$W$69,2,FALSE),0)</f>
        <v>0</v>
      </c>
      <c r="DM346" s="32">
        <v>48</v>
      </c>
      <c r="DN346" s="31">
        <f>IFERROR(VLOOKUP(DM346,'Начисление очков 2023'!$Q$4:$R$69,2,FALSE),0)</f>
        <v>2</v>
      </c>
      <c r="DO346" s="6" t="s">
        <v>572</v>
      </c>
      <c r="DP346" s="28">
        <f>IFERROR(VLOOKUP(DO346,'Начисление очков 2023'!$AA$4:$AB$69,2,FALSE),0)</f>
        <v>0</v>
      </c>
      <c r="DQ346" s="32">
        <v>32</v>
      </c>
      <c r="DR346" s="31">
        <f>IFERROR(VLOOKUP(DQ346,'Начисление очков 2023'!$AA$4:$AB$69,2,FALSE),0)</f>
        <v>2</v>
      </c>
      <c r="DS346" s="6"/>
      <c r="DT346" s="28">
        <f>IFERROR(VLOOKUP(DS346,'Начисление очков 2023'!$AA$4:$AB$69,2,FALSE),0)</f>
        <v>0</v>
      </c>
      <c r="DU346" s="32" t="s">
        <v>572</v>
      </c>
      <c r="DV346" s="31">
        <f>IFERROR(VLOOKUP(DU346,'Начисление очков 2023'!$AF$4:$AG$69,2,FALSE),0)</f>
        <v>0</v>
      </c>
      <c r="DW346" s="6" t="s">
        <v>572</v>
      </c>
      <c r="DX346" s="28">
        <f>IFERROR(VLOOKUP(DW346,'Начисление очков 2023'!$AA$4:$AB$69,2,FALSE),0)</f>
        <v>0</v>
      </c>
      <c r="DY346" s="32" t="s">
        <v>572</v>
      </c>
      <c r="DZ346" s="31">
        <f>IFERROR(VLOOKUP(DY346,'Начисление очков 2023'!$B$4:$C$69,2,FALSE),0)</f>
        <v>0</v>
      </c>
      <c r="EA346" s="6" t="s">
        <v>572</v>
      </c>
      <c r="EB346" s="28">
        <f>IFERROR(VLOOKUP(EA346,'Начисление очков 2023'!$AA$4:$AB$69,2,FALSE),0)</f>
        <v>0</v>
      </c>
      <c r="EC346" s="32" t="s">
        <v>572</v>
      </c>
      <c r="ED346" s="31">
        <f>IFERROR(VLOOKUP(EC346,'Начисление очков 2023'!$V$4:$W$69,2,FALSE),0)</f>
        <v>0</v>
      </c>
      <c r="EE346" s="6" t="s">
        <v>572</v>
      </c>
      <c r="EF346" s="28">
        <f>IFERROR(VLOOKUP(EE346,'Начисление очков 2023'!$AA$4:$AB$69,2,FALSE),0)</f>
        <v>0</v>
      </c>
      <c r="EG346" s="32" t="s">
        <v>572</v>
      </c>
      <c r="EH346" s="31">
        <f>IFERROR(VLOOKUP(EG346,'Начисление очков 2023'!$AA$4:$AB$69,2,FALSE),0)</f>
        <v>0</v>
      </c>
      <c r="EI346" s="6" t="s">
        <v>572</v>
      </c>
      <c r="EJ346" s="28">
        <f>IFERROR(VLOOKUP(EI346,'Начисление очков 2023'!$G$4:$H$69,2,FALSE),0)</f>
        <v>0</v>
      </c>
      <c r="EK346" s="32" t="s">
        <v>572</v>
      </c>
      <c r="EL346" s="31">
        <f>IFERROR(VLOOKUP(EK346,'Начисление очков 2023'!$V$4:$W$69,2,FALSE),0)</f>
        <v>0</v>
      </c>
      <c r="EM346" s="6" t="s">
        <v>572</v>
      </c>
      <c r="EN346" s="28">
        <f>IFERROR(VLOOKUP(EM346,'Начисление очков 2023'!$B$4:$C$101,2,FALSE),0)</f>
        <v>0</v>
      </c>
      <c r="EO346" s="32" t="s">
        <v>572</v>
      </c>
      <c r="EP346" s="31">
        <f>IFERROR(VLOOKUP(EO346,'Начисление очков 2023'!$AA$4:$AB$69,2,FALSE),0)</f>
        <v>0</v>
      </c>
      <c r="EQ346" s="6" t="s">
        <v>572</v>
      </c>
      <c r="ER346" s="28">
        <f>IFERROR(VLOOKUP(EQ346,'Начисление очков 2023'!$AF$4:$AG$69,2,FALSE),0)</f>
        <v>0</v>
      </c>
      <c r="ES346" s="32" t="s">
        <v>572</v>
      </c>
      <c r="ET346" s="31">
        <f>IFERROR(VLOOKUP(ES346,'Начисление очков 2023'!$B$4:$C$101,2,FALSE),0)</f>
        <v>0</v>
      </c>
      <c r="EU346" s="6" t="s">
        <v>572</v>
      </c>
      <c r="EV346" s="28">
        <f>IFERROR(VLOOKUP(EU346,'Начисление очков 2023'!$G$4:$H$69,2,FALSE),0)</f>
        <v>0</v>
      </c>
      <c r="EW346" s="32" t="s">
        <v>572</v>
      </c>
      <c r="EX346" s="31">
        <f>IFERROR(VLOOKUP(EW346,'Начисление очков 2023'!$AA$4:$AB$69,2,FALSE),0)</f>
        <v>0</v>
      </c>
      <c r="EY346" s="6"/>
      <c r="EZ346" s="28">
        <f>IFERROR(VLOOKUP(EY346,'Начисление очков 2023'!$AA$4:$AB$69,2,FALSE),0)</f>
        <v>0</v>
      </c>
      <c r="FA346" s="32" t="s">
        <v>572</v>
      </c>
      <c r="FB346" s="31">
        <f>IFERROR(VLOOKUP(FA346,'Начисление очков 2023'!$L$4:$M$69,2,FALSE),0)</f>
        <v>0</v>
      </c>
      <c r="FC346" s="6" t="s">
        <v>572</v>
      </c>
      <c r="FD346" s="28">
        <f>IFERROR(VLOOKUP(FC346,'Начисление очков 2023'!$AF$4:$AG$69,2,FALSE),0)</f>
        <v>0</v>
      </c>
      <c r="FE346" s="32" t="s">
        <v>572</v>
      </c>
      <c r="FF346" s="31">
        <f>IFERROR(VLOOKUP(FE346,'Начисление очков 2023'!$AA$4:$AB$69,2,FALSE),0)</f>
        <v>0</v>
      </c>
      <c r="FG346" s="6" t="s">
        <v>572</v>
      </c>
      <c r="FH346" s="28">
        <f>IFERROR(VLOOKUP(FG346,'Начисление очков 2023'!$G$4:$H$69,2,FALSE),0)</f>
        <v>0</v>
      </c>
      <c r="FI346" s="32" t="s">
        <v>572</v>
      </c>
      <c r="FJ346" s="31">
        <f>IFERROR(VLOOKUP(FI346,'Начисление очков 2023'!$AA$4:$AB$69,2,FALSE),0)</f>
        <v>0</v>
      </c>
      <c r="FK346" s="6" t="s">
        <v>572</v>
      </c>
      <c r="FL346" s="28">
        <f>IFERROR(VLOOKUP(FK346,'Начисление очков 2023'!$AA$4:$AB$69,2,FALSE),0)</f>
        <v>0</v>
      </c>
      <c r="FM346" s="32" t="s">
        <v>572</v>
      </c>
      <c r="FN346" s="31">
        <f>IFERROR(VLOOKUP(FM346,'Начисление очков 2023'!$AA$4:$AB$69,2,FALSE),0)</f>
        <v>0</v>
      </c>
      <c r="FO346" s="6" t="s">
        <v>572</v>
      </c>
      <c r="FP346" s="28">
        <f>IFERROR(VLOOKUP(FO346,'Начисление очков 2023'!$AF$4:$AG$69,2,FALSE),0)</f>
        <v>0</v>
      </c>
      <c r="FQ346" s="109">
        <v>336</v>
      </c>
      <c r="FR346" s="110">
        <v>-4</v>
      </c>
      <c r="FS346" s="110"/>
      <c r="FT346" s="109">
        <v>3</v>
      </c>
      <c r="FU346" s="111"/>
      <c r="FV346" s="108">
        <v>4</v>
      </c>
      <c r="FW346" s="106">
        <v>0</v>
      </c>
      <c r="FX346" s="107" t="s">
        <v>563</v>
      </c>
      <c r="FY346" s="108">
        <v>4</v>
      </c>
      <c r="FZ346" s="127" t="s">
        <v>572</v>
      </c>
      <c r="GA346" s="121">
        <f>IFERROR(VLOOKUP(FZ346,'Начисление очков 2023'!$AA$4:$AB$69,2,FALSE),0)</f>
        <v>0</v>
      </c>
    </row>
    <row r="347" spans="1:183" ht="16.149999999999999" customHeight="1" x14ac:dyDescent="0.25">
      <c r="A347" s="1"/>
      <c r="B347" s="6" t="str">
        <f>IFERROR(INDEX('Ласт турнир'!$A$1:$A$96,MATCH($D347,'Ласт турнир'!$B$1:$B$96,0)),"")</f>
        <v/>
      </c>
      <c r="C347" s="1"/>
      <c r="D347" s="39" t="s">
        <v>689</v>
      </c>
      <c r="E347" s="40">
        <f>E346+1</f>
        <v>338</v>
      </c>
      <c r="F347" s="59">
        <f>IF(FQ347=0," ",IF(FQ347-E347=0," ",FQ347-E347))</f>
        <v>-1</v>
      </c>
      <c r="G347" s="44"/>
      <c r="H347" s="54">
        <v>3</v>
      </c>
      <c r="I347" s="134"/>
      <c r="J347" s="139">
        <f>AB347+AP347+BB347+BN347+BR347+SUMPRODUCT(LARGE((T347,V347,X347,Z347,AD347,AF347,AH347,AJ347,AL347,AN347,AR347,AT347,AV347,AX347,AZ347,BD347,BF347,BH347,BJ347,BL347,BP347,BT347,BV347,BX347,BZ347,CB347,CD347,CF347,CH347,CJ347,CL347,CN347,CP347,CR347,CT347,CV347,CX347,CZ347,DB347,DD347,DF347,DH347,DJ347,DL347,DN347,DP347,DR347,DT347,DV347,DX347,DZ347,EB347,ED347,EF347,EH347,EJ347,EL347,EN347,EP347,ER347,ET347,EV347,EX347,EZ347,FB347,FD347,FF347,FH347,FJ347,FL347,FN347,FP347),{1,2,3,4,5,6,7,8}))</f>
        <v>4</v>
      </c>
      <c r="K347" s="135">
        <f>J347-FV347</f>
        <v>0</v>
      </c>
      <c r="L347" s="140" t="str">
        <f>IF(SUMIF(S347:FP347,"&lt;0")&lt;&gt;0,SUMIF(S347:FP347,"&lt;0")*(-1)," ")</f>
        <v xml:space="preserve"> </v>
      </c>
      <c r="M347" s="141">
        <f>T347+V347+X347+Z347+AB347+AD347+AF347+AH347+AJ347+AL347+AN347+AP347+AR347+AT347+AV347+AX347+AZ347+BB347+BD347+BF347+BH347+BJ347+BL347+BN347+BP347+BR347+BT347+BV347+BX347+BZ347+CB347+CD347+CF347+CH347+CJ347+CL347+CN347+CP347+CR347+CT347+CV347+CX347+CZ347+DB347+DD347+DF347+DH347+DJ347+DL347+DN347+DP347+DR347+DT347+DV347+DX347+DZ347+EB347+ED347+EF347+EH347+EJ347+EL347+EN347+EP347+ER347+ET347+EV347+EX347+EZ347+FB347+FD347+FF347+FH347+FJ347+FL347+FN347+FP347</f>
        <v>4</v>
      </c>
      <c r="N347" s="135">
        <f>M347-FY347</f>
        <v>0</v>
      </c>
      <c r="O347" s="136">
        <f>ROUNDUP(COUNTIF(S347:FP347,"&gt; 0")/2,0)</f>
        <v>2</v>
      </c>
      <c r="P347" s="142">
        <f>IF(O347=0,"-",IF(O347-R347&gt;8,J347/(8+R347),J347/O347))</f>
        <v>2</v>
      </c>
      <c r="Q347" s="145">
        <f>IF(OR(M347=0,O347=0),"-",M347/O347)</f>
        <v>2</v>
      </c>
      <c r="R347" s="150">
        <f>+IF(AA347="",0,1)+IF(AO347="",0,1)++IF(BA347="",0,1)+IF(BM347="",0,1)+IF(BQ347="",0,1)</f>
        <v>0</v>
      </c>
      <c r="S347" s="6" t="s">
        <v>572</v>
      </c>
      <c r="T347" s="28">
        <f>IFERROR(VLOOKUP(S347,'Начисление очков 2024'!$AA$4:$AB$69,2,FALSE),0)</f>
        <v>0</v>
      </c>
      <c r="U347" s="32" t="s">
        <v>572</v>
      </c>
      <c r="V347" s="31">
        <f>IFERROR(VLOOKUP(U347,'Начисление очков 2024'!$AA$4:$AB$69,2,FALSE),0)</f>
        <v>0</v>
      </c>
      <c r="W347" s="6" t="s">
        <v>572</v>
      </c>
      <c r="X347" s="28">
        <f>IFERROR(VLOOKUP(W347,'Начисление очков 2024'!$L$4:$M$69,2,FALSE),0)</f>
        <v>0</v>
      </c>
      <c r="Y347" s="32" t="s">
        <v>572</v>
      </c>
      <c r="Z347" s="31">
        <f>IFERROR(VLOOKUP(Y347,'Начисление очков 2024'!$AA$4:$AB$69,2,FALSE),0)</f>
        <v>0</v>
      </c>
      <c r="AA347" s="6" t="s">
        <v>572</v>
      </c>
      <c r="AB347" s="28">
        <f>ROUND(IFERROR(VLOOKUP(AA347,'Начисление очков 2024'!$L$4:$M$69,2,FALSE),0)/4,0)</f>
        <v>0</v>
      </c>
      <c r="AC347" s="32" t="s">
        <v>572</v>
      </c>
      <c r="AD347" s="31">
        <f>IFERROR(VLOOKUP(AC347,'Начисление очков 2024'!$AA$4:$AB$69,2,FALSE),0)</f>
        <v>0</v>
      </c>
      <c r="AE347" s="6" t="s">
        <v>572</v>
      </c>
      <c r="AF347" s="28">
        <f>IFERROR(VLOOKUP(AE347,'Начисление очков 2024'!$AA$4:$AB$69,2,FALSE),0)</f>
        <v>0</v>
      </c>
      <c r="AG347" s="32" t="s">
        <v>572</v>
      </c>
      <c r="AH347" s="31">
        <f>IFERROR(VLOOKUP(AG347,'Начисление очков 2024'!$Q$4:$R$69,2,FALSE),0)</f>
        <v>0</v>
      </c>
      <c r="AI347" s="6" t="s">
        <v>572</v>
      </c>
      <c r="AJ347" s="28">
        <f>IFERROR(VLOOKUP(AI347,'Начисление очков 2024'!$AA$4:$AB$69,2,FALSE),0)</f>
        <v>0</v>
      </c>
      <c r="AK347" s="32" t="s">
        <v>572</v>
      </c>
      <c r="AL347" s="31">
        <f>IFERROR(VLOOKUP(AK347,'Начисление очков 2024'!$AA$4:$AB$69,2,FALSE),0)</f>
        <v>0</v>
      </c>
      <c r="AM347" s="6" t="s">
        <v>572</v>
      </c>
      <c r="AN347" s="28">
        <f>IFERROR(VLOOKUP(AM347,'Начисление очков 2023'!$AF$4:$AG$69,2,FALSE),0)</f>
        <v>0</v>
      </c>
      <c r="AO347" s="32" t="s">
        <v>572</v>
      </c>
      <c r="AP347" s="31">
        <f>ROUND(IFERROR(VLOOKUP(AO347,'Начисление очков 2024'!$G$4:$H$69,2,FALSE),0)/4,0)</f>
        <v>0</v>
      </c>
      <c r="AQ347" s="6" t="s">
        <v>572</v>
      </c>
      <c r="AR347" s="28">
        <f>IFERROR(VLOOKUP(AQ347,'Начисление очков 2024'!$AA$4:$AB$69,2,FALSE),0)</f>
        <v>0</v>
      </c>
      <c r="AS347" s="32" t="s">
        <v>572</v>
      </c>
      <c r="AT347" s="31">
        <f>IFERROR(VLOOKUP(AS347,'Начисление очков 2024'!$G$4:$H$69,2,FALSE),0)</f>
        <v>0</v>
      </c>
      <c r="AU347" s="6" t="s">
        <v>572</v>
      </c>
      <c r="AV347" s="28">
        <f>IFERROR(VLOOKUP(AU347,'Начисление очков 2023'!$V$4:$W$69,2,FALSE),0)</f>
        <v>0</v>
      </c>
      <c r="AW347" s="32" t="s">
        <v>572</v>
      </c>
      <c r="AX347" s="31">
        <f>IFERROR(VLOOKUP(AW347,'Начисление очков 2024'!$Q$4:$R$69,2,FALSE),0)</f>
        <v>0</v>
      </c>
      <c r="AY347" s="6" t="s">
        <v>572</v>
      </c>
      <c r="AZ347" s="28">
        <f>IFERROR(VLOOKUP(AY347,'Начисление очков 2024'!$AA$4:$AB$69,2,FALSE),0)</f>
        <v>0</v>
      </c>
      <c r="BA347" s="32" t="s">
        <v>572</v>
      </c>
      <c r="BB347" s="31">
        <f>ROUND(IFERROR(VLOOKUP(BA347,'Начисление очков 2024'!$G$4:$H$69,2,FALSE),0)/4,0)</f>
        <v>0</v>
      </c>
      <c r="BC347" s="6" t="s">
        <v>572</v>
      </c>
      <c r="BD347" s="28">
        <f>IFERROR(VLOOKUP(BC347,'Начисление очков 2023'!$AA$4:$AB$69,2,FALSE),0)</f>
        <v>0</v>
      </c>
      <c r="BE347" s="32" t="s">
        <v>572</v>
      </c>
      <c r="BF347" s="31">
        <f>IFERROR(VLOOKUP(BE347,'Начисление очков 2024'!$G$4:$H$69,2,FALSE),0)</f>
        <v>0</v>
      </c>
      <c r="BG347" s="6" t="s">
        <v>572</v>
      </c>
      <c r="BH347" s="28">
        <f>IFERROR(VLOOKUP(BG347,'Начисление очков 2024'!$Q$4:$R$69,2,FALSE),0)</f>
        <v>0</v>
      </c>
      <c r="BI347" s="32" t="s">
        <v>572</v>
      </c>
      <c r="BJ347" s="31">
        <f>IFERROR(VLOOKUP(BI347,'Начисление очков 2024'!$AA$4:$AB$69,2,FALSE),0)</f>
        <v>0</v>
      </c>
      <c r="BK347" s="6" t="s">
        <v>572</v>
      </c>
      <c r="BL347" s="28">
        <f>IFERROR(VLOOKUP(BK347,'Начисление очков 2023'!$V$4:$W$69,2,FALSE),0)</f>
        <v>0</v>
      </c>
      <c r="BM347" s="32" t="s">
        <v>572</v>
      </c>
      <c r="BN347" s="31">
        <f>ROUND(IFERROR(VLOOKUP(BM347,'Начисление очков 2023'!$L$4:$M$69,2,FALSE),0)/4,0)</f>
        <v>0</v>
      </c>
      <c r="BO347" s="6" t="s">
        <v>572</v>
      </c>
      <c r="BP347" s="28">
        <f>IFERROR(VLOOKUP(BO347,'Начисление очков 2023'!$AA$4:$AB$69,2,FALSE),0)</f>
        <v>0</v>
      </c>
      <c r="BQ347" s="32" t="s">
        <v>572</v>
      </c>
      <c r="BR347" s="31">
        <f>ROUND(IFERROR(VLOOKUP(BQ347,'Начисление очков 2023'!$L$4:$M$69,2,FALSE),0)/4,0)</f>
        <v>0</v>
      </c>
      <c r="BS347" s="6" t="s">
        <v>572</v>
      </c>
      <c r="BT347" s="28">
        <f>IFERROR(VLOOKUP(BS347,'Начисление очков 2023'!$AA$4:$AB$69,2,FALSE),0)</f>
        <v>0</v>
      </c>
      <c r="BU347" s="32" t="s">
        <v>572</v>
      </c>
      <c r="BV347" s="31">
        <f>IFERROR(VLOOKUP(BU347,'Начисление очков 2023'!$L$4:$M$69,2,FALSE),0)</f>
        <v>0</v>
      </c>
      <c r="BW347" s="6" t="s">
        <v>572</v>
      </c>
      <c r="BX347" s="28">
        <f>IFERROR(VLOOKUP(BW347,'Начисление очков 2023'!$AA$4:$AB$69,2,FALSE),0)</f>
        <v>0</v>
      </c>
      <c r="BY347" s="32" t="s">
        <v>572</v>
      </c>
      <c r="BZ347" s="31">
        <f>IFERROR(VLOOKUP(BY347,'Начисление очков 2023'!$AF$4:$AG$69,2,FALSE),0)</f>
        <v>0</v>
      </c>
      <c r="CA347" s="6" t="s">
        <v>572</v>
      </c>
      <c r="CB347" s="28">
        <f>IFERROR(VLOOKUP(CA347,'Начисление очков 2023'!$V$4:$W$69,2,FALSE),0)</f>
        <v>0</v>
      </c>
      <c r="CC347" s="32" t="s">
        <v>572</v>
      </c>
      <c r="CD347" s="31">
        <f>IFERROR(VLOOKUP(CC347,'Начисление очков 2023'!$AA$4:$AB$69,2,FALSE),0)</f>
        <v>0</v>
      </c>
      <c r="CE347" s="47"/>
      <c r="CF347" s="46"/>
      <c r="CG347" s="32" t="s">
        <v>572</v>
      </c>
      <c r="CH347" s="31">
        <f>IFERROR(VLOOKUP(CG347,'Начисление очков 2023'!$AA$4:$AB$69,2,FALSE),0)</f>
        <v>0</v>
      </c>
      <c r="CI347" s="6" t="s">
        <v>572</v>
      </c>
      <c r="CJ347" s="28">
        <f>IFERROR(VLOOKUP(CI347,'Начисление очков 2023_1'!$B$4:$C$117,2,FALSE),0)</f>
        <v>0</v>
      </c>
      <c r="CK347" s="32" t="s">
        <v>572</v>
      </c>
      <c r="CL347" s="31">
        <f>IFERROR(VLOOKUP(CK347,'Начисление очков 2023'!$V$4:$W$69,2,FALSE),0)</f>
        <v>0</v>
      </c>
      <c r="CM347" s="6" t="s">
        <v>572</v>
      </c>
      <c r="CN347" s="28">
        <f>IFERROR(VLOOKUP(CM347,'Начисление очков 2023'!$AF$4:$AG$69,2,FALSE),0)</f>
        <v>0</v>
      </c>
      <c r="CO347" s="32" t="s">
        <v>572</v>
      </c>
      <c r="CP347" s="31">
        <f>IFERROR(VLOOKUP(CO347,'Начисление очков 2023'!$G$4:$H$69,2,FALSE),0)</f>
        <v>0</v>
      </c>
      <c r="CQ347" s="6" t="s">
        <v>572</v>
      </c>
      <c r="CR347" s="28">
        <f>IFERROR(VLOOKUP(CQ347,'Начисление очков 2023'!$AA$4:$AB$69,2,FALSE),0)</f>
        <v>0</v>
      </c>
      <c r="CS347" s="32" t="s">
        <v>572</v>
      </c>
      <c r="CT347" s="31">
        <f>IFERROR(VLOOKUP(CS347,'Начисление очков 2023'!$Q$4:$R$69,2,FALSE),0)</f>
        <v>0</v>
      </c>
      <c r="CU347" s="6" t="s">
        <v>572</v>
      </c>
      <c r="CV347" s="28">
        <f>IFERROR(VLOOKUP(CU347,'Начисление очков 2023'!$AF$4:$AG$69,2,FALSE),0)</f>
        <v>0</v>
      </c>
      <c r="CW347" s="32" t="s">
        <v>572</v>
      </c>
      <c r="CX347" s="31">
        <f>IFERROR(VLOOKUP(CW347,'Начисление очков 2023'!$AA$4:$AB$69,2,FALSE),0)</f>
        <v>0</v>
      </c>
      <c r="CY347" s="6" t="s">
        <v>572</v>
      </c>
      <c r="CZ347" s="28">
        <f>IFERROR(VLOOKUP(CY347,'Начисление очков 2023'!$AA$4:$AB$69,2,FALSE),0)</f>
        <v>0</v>
      </c>
      <c r="DA347" s="32" t="s">
        <v>572</v>
      </c>
      <c r="DB347" s="31">
        <f>IFERROR(VLOOKUP(DA347,'Начисление очков 2023'!$L$4:$M$69,2,FALSE),0)</f>
        <v>0</v>
      </c>
      <c r="DC347" s="6" t="s">
        <v>572</v>
      </c>
      <c r="DD347" s="28">
        <f>IFERROR(VLOOKUP(DC347,'Начисление очков 2023'!$L$4:$M$69,2,FALSE),0)</f>
        <v>0</v>
      </c>
      <c r="DE347" s="32" t="s">
        <v>572</v>
      </c>
      <c r="DF347" s="31">
        <f>IFERROR(VLOOKUP(DE347,'Начисление очков 2023'!$G$4:$H$69,2,FALSE),0)</f>
        <v>0</v>
      </c>
      <c r="DG347" s="6" t="s">
        <v>572</v>
      </c>
      <c r="DH347" s="28">
        <f>IFERROR(VLOOKUP(DG347,'Начисление очков 2023'!$AA$4:$AB$69,2,FALSE),0)</f>
        <v>0</v>
      </c>
      <c r="DI347" s="32" t="s">
        <v>572</v>
      </c>
      <c r="DJ347" s="31">
        <f>IFERROR(VLOOKUP(DI347,'Начисление очков 2023'!$AF$4:$AG$69,2,FALSE),0)</f>
        <v>0</v>
      </c>
      <c r="DK347" s="6" t="s">
        <v>572</v>
      </c>
      <c r="DL347" s="28">
        <f>IFERROR(VLOOKUP(DK347,'Начисление очков 2023'!$V$4:$W$69,2,FALSE),0)</f>
        <v>0</v>
      </c>
      <c r="DM347" s="32">
        <v>48</v>
      </c>
      <c r="DN347" s="31">
        <f>IFERROR(VLOOKUP(DM347,'Начисление очков 2023'!$Q$4:$R$69,2,FALSE),0)</f>
        <v>2</v>
      </c>
      <c r="DO347" s="6" t="s">
        <v>572</v>
      </c>
      <c r="DP347" s="28">
        <f>IFERROR(VLOOKUP(DO347,'Начисление очков 2023'!$AA$4:$AB$69,2,FALSE),0)</f>
        <v>0</v>
      </c>
      <c r="DQ347" s="32">
        <v>32</v>
      </c>
      <c r="DR347" s="31">
        <f>IFERROR(VLOOKUP(DQ347,'Начисление очков 2023'!$AA$4:$AB$69,2,FALSE),0)</f>
        <v>2</v>
      </c>
      <c r="DS347" s="6"/>
      <c r="DT347" s="28">
        <f>IFERROR(VLOOKUP(DS347,'Начисление очков 2023'!$AA$4:$AB$69,2,FALSE),0)</f>
        <v>0</v>
      </c>
      <c r="DU347" s="32" t="s">
        <v>572</v>
      </c>
      <c r="DV347" s="31">
        <f>IFERROR(VLOOKUP(DU347,'Начисление очков 2023'!$AF$4:$AG$69,2,FALSE),0)</f>
        <v>0</v>
      </c>
      <c r="DW347" s="6" t="s">
        <v>572</v>
      </c>
      <c r="DX347" s="28">
        <f>IFERROR(VLOOKUP(DW347,'Начисление очков 2023'!$AA$4:$AB$69,2,FALSE),0)</f>
        <v>0</v>
      </c>
      <c r="DY347" s="32" t="s">
        <v>572</v>
      </c>
      <c r="DZ347" s="31">
        <f>IFERROR(VLOOKUP(DY347,'Начисление очков 2023'!$B$4:$C$69,2,FALSE),0)</f>
        <v>0</v>
      </c>
      <c r="EA347" s="6" t="s">
        <v>572</v>
      </c>
      <c r="EB347" s="28">
        <f>IFERROR(VLOOKUP(EA347,'Начисление очков 2023'!$AA$4:$AB$69,2,FALSE),0)</f>
        <v>0</v>
      </c>
      <c r="EC347" s="32" t="s">
        <v>572</v>
      </c>
      <c r="ED347" s="31">
        <f>IFERROR(VLOOKUP(EC347,'Начисление очков 2023'!$V$4:$W$69,2,FALSE),0)</f>
        <v>0</v>
      </c>
      <c r="EE347" s="6" t="s">
        <v>572</v>
      </c>
      <c r="EF347" s="28">
        <f>IFERROR(VLOOKUP(EE347,'Начисление очков 2023'!$AA$4:$AB$69,2,FALSE),0)</f>
        <v>0</v>
      </c>
      <c r="EG347" s="32" t="s">
        <v>572</v>
      </c>
      <c r="EH347" s="31">
        <f>IFERROR(VLOOKUP(EG347,'Начисление очков 2023'!$AA$4:$AB$69,2,FALSE),0)</f>
        <v>0</v>
      </c>
      <c r="EI347" s="6" t="s">
        <v>572</v>
      </c>
      <c r="EJ347" s="28">
        <f>IFERROR(VLOOKUP(EI347,'Начисление очков 2023'!$G$4:$H$69,2,FALSE),0)</f>
        <v>0</v>
      </c>
      <c r="EK347" s="32" t="s">
        <v>572</v>
      </c>
      <c r="EL347" s="31">
        <f>IFERROR(VLOOKUP(EK347,'Начисление очков 2023'!$V$4:$W$69,2,FALSE),0)</f>
        <v>0</v>
      </c>
      <c r="EM347" s="6" t="s">
        <v>572</v>
      </c>
      <c r="EN347" s="28">
        <f>IFERROR(VLOOKUP(EM347,'Начисление очков 2023'!$B$4:$C$101,2,FALSE),0)</f>
        <v>0</v>
      </c>
      <c r="EO347" s="32" t="s">
        <v>572</v>
      </c>
      <c r="EP347" s="31">
        <f>IFERROR(VLOOKUP(EO347,'Начисление очков 2023'!$AA$4:$AB$69,2,FALSE),0)</f>
        <v>0</v>
      </c>
      <c r="EQ347" s="6" t="s">
        <v>572</v>
      </c>
      <c r="ER347" s="28">
        <f>IFERROR(VLOOKUP(EQ347,'Начисление очков 2023'!$AF$4:$AG$69,2,FALSE),0)</f>
        <v>0</v>
      </c>
      <c r="ES347" s="32" t="s">
        <v>572</v>
      </c>
      <c r="ET347" s="31">
        <f>IFERROR(VLOOKUP(ES347,'Начисление очков 2023'!$B$4:$C$101,2,FALSE),0)</f>
        <v>0</v>
      </c>
      <c r="EU347" s="6" t="s">
        <v>572</v>
      </c>
      <c r="EV347" s="28">
        <f>IFERROR(VLOOKUP(EU347,'Начисление очков 2023'!$G$4:$H$69,2,FALSE),0)</f>
        <v>0</v>
      </c>
      <c r="EW347" s="32" t="s">
        <v>572</v>
      </c>
      <c r="EX347" s="31">
        <f>IFERROR(VLOOKUP(EW347,'Начисление очков 2023'!$AA$4:$AB$69,2,FALSE),0)</f>
        <v>0</v>
      </c>
      <c r="EY347" s="6"/>
      <c r="EZ347" s="28">
        <f>IFERROR(VLOOKUP(EY347,'Начисление очков 2023'!$AA$4:$AB$69,2,FALSE),0)</f>
        <v>0</v>
      </c>
      <c r="FA347" s="32" t="s">
        <v>572</v>
      </c>
      <c r="FB347" s="31">
        <f>IFERROR(VLOOKUP(FA347,'Начисление очков 2023'!$L$4:$M$69,2,FALSE),0)</f>
        <v>0</v>
      </c>
      <c r="FC347" s="6" t="s">
        <v>572</v>
      </c>
      <c r="FD347" s="28">
        <f>IFERROR(VLOOKUP(FC347,'Начисление очков 2023'!$AF$4:$AG$69,2,FALSE),0)</f>
        <v>0</v>
      </c>
      <c r="FE347" s="32" t="s">
        <v>572</v>
      </c>
      <c r="FF347" s="31">
        <f>IFERROR(VLOOKUP(FE347,'Начисление очков 2023'!$AA$4:$AB$69,2,FALSE),0)</f>
        <v>0</v>
      </c>
      <c r="FG347" s="6" t="s">
        <v>572</v>
      </c>
      <c r="FH347" s="28">
        <f>IFERROR(VLOOKUP(FG347,'Начисление очков 2023'!$G$4:$H$69,2,FALSE),0)</f>
        <v>0</v>
      </c>
      <c r="FI347" s="32" t="s">
        <v>572</v>
      </c>
      <c r="FJ347" s="31">
        <f>IFERROR(VLOOKUP(FI347,'Начисление очков 2023'!$AA$4:$AB$69,2,FALSE),0)</f>
        <v>0</v>
      </c>
      <c r="FK347" s="6" t="s">
        <v>572</v>
      </c>
      <c r="FL347" s="28">
        <f>IFERROR(VLOOKUP(FK347,'Начисление очков 2023'!$AA$4:$AB$69,2,FALSE),0)</f>
        <v>0</v>
      </c>
      <c r="FM347" s="32" t="s">
        <v>572</v>
      </c>
      <c r="FN347" s="31">
        <f>IFERROR(VLOOKUP(FM347,'Начисление очков 2023'!$AA$4:$AB$69,2,FALSE),0)</f>
        <v>0</v>
      </c>
      <c r="FO347" s="6" t="s">
        <v>572</v>
      </c>
      <c r="FP347" s="28">
        <f>IFERROR(VLOOKUP(FO347,'Начисление очков 2023'!$AF$4:$AG$69,2,FALSE),0)</f>
        <v>0</v>
      </c>
      <c r="FQ347" s="109">
        <v>337</v>
      </c>
      <c r="FR347" s="110">
        <v>-4</v>
      </c>
      <c r="FS347" s="110"/>
      <c r="FT347" s="109">
        <v>3</v>
      </c>
      <c r="FU347" s="111"/>
      <c r="FV347" s="108">
        <v>4</v>
      </c>
      <c r="FW347" s="106">
        <v>0</v>
      </c>
      <c r="FX347" s="107" t="s">
        <v>563</v>
      </c>
      <c r="FY347" s="108">
        <v>4</v>
      </c>
      <c r="FZ347" s="127" t="s">
        <v>572</v>
      </c>
      <c r="GA347" s="121">
        <f>IFERROR(VLOOKUP(FZ347,'Начисление очков 2023'!$AA$4:$AB$69,2,FALSE),0)</f>
        <v>0</v>
      </c>
    </row>
    <row r="348" spans="1:183" ht="16.149999999999999" customHeight="1" x14ac:dyDescent="0.25">
      <c r="A348" s="1"/>
      <c r="B348" s="6" t="str">
        <f>IFERROR(INDEX('Ласт турнир'!$A$1:$A$96,MATCH($D348,'Ласт турнир'!$B$1:$B$96,0)),"")</f>
        <v/>
      </c>
      <c r="C348" s="1"/>
      <c r="D348" s="39" t="s">
        <v>601</v>
      </c>
      <c r="E348" s="40">
        <f>E347+1</f>
        <v>339</v>
      </c>
      <c r="F348" s="59">
        <f>IF(FQ348=0," ",IF(FQ348-E348=0," ",FQ348-E348))</f>
        <v>-1</v>
      </c>
      <c r="G348" s="44"/>
      <c r="H348" s="54">
        <v>3</v>
      </c>
      <c r="I348" s="134"/>
      <c r="J348" s="139">
        <f>AB348+AP348+BB348+BN348+BR348+SUMPRODUCT(LARGE((T348,V348,X348,Z348,AD348,AF348,AH348,AJ348,AL348,AN348,AR348,AT348,AV348,AX348,AZ348,BD348,BF348,BH348,BJ348,BL348,BP348,BT348,BV348,BX348,BZ348,CB348,CD348,CF348,CH348,CJ348,CL348,CN348,CP348,CR348,CT348,CV348,CX348,CZ348,DB348,DD348,DF348,DH348,DJ348,DL348,DN348,DP348,DR348,DT348,DV348,DX348,DZ348,EB348,ED348,EF348,EH348,EJ348,EL348,EN348,EP348,ER348,ET348,EV348,EX348,EZ348,FB348,FD348,FF348,FH348,FJ348,FL348,FN348,FP348),{1,2,3,4,5,6,7,8}))</f>
        <v>4</v>
      </c>
      <c r="K348" s="135">
        <f>J348-FV348</f>
        <v>0</v>
      </c>
      <c r="L348" s="140" t="str">
        <f>IF(SUMIF(S348:FP348,"&lt;0")&lt;&gt;0,SUMIF(S348:FP348,"&lt;0")*(-1)," ")</f>
        <v xml:space="preserve"> </v>
      </c>
      <c r="M348" s="141">
        <f>T348+V348+X348+Z348+AB348+AD348+AF348+AH348+AJ348+AL348+AN348+AP348+AR348+AT348+AV348+AX348+AZ348+BB348+BD348+BF348+BH348+BJ348+BL348+BN348+BP348+BR348+BT348+BV348+BX348+BZ348+CB348+CD348+CF348+CH348+CJ348+CL348+CN348+CP348+CR348+CT348+CV348+CX348+CZ348+DB348+DD348+DF348+DH348+DJ348+DL348+DN348+DP348+DR348+DT348+DV348+DX348+DZ348+EB348+ED348+EF348+EH348+EJ348+EL348+EN348+EP348+ER348+ET348+EV348+EX348+EZ348+FB348+FD348+FF348+FH348+FJ348+FL348+FN348+FP348</f>
        <v>4</v>
      </c>
      <c r="N348" s="135">
        <f>M348-FY348</f>
        <v>0</v>
      </c>
      <c r="O348" s="136">
        <f>ROUNDUP(COUNTIF(S348:FP348,"&gt; 0")/2,0)</f>
        <v>2</v>
      </c>
      <c r="P348" s="142">
        <f>IF(O348=0,"-",IF(O348-R348&gt;8,J348/(8+R348),J348/O348))</f>
        <v>2</v>
      </c>
      <c r="Q348" s="145">
        <f>IF(OR(M348=0,O348=0),"-",M348/O348)</f>
        <v>2</v>
      </c>
      <c r="R348" s="150">
        <f>+IF(AA348="",0,1)+IF(AO348="",0,1)++IF(BA348="",0,1)+IF(BM348="",0,1)+IF(BQ348="",0,1)</f>
        <v>0</v>
      </c>
      <c r="S348" s="6" t="s">
        <v>572</v>
      </c>
      <c r="T348" s="28">
        <f>IFERROR(VLOOKUP(S348,'Начисление очков 2024'!$AA$4:$AB$69,2,FALSE),0)</f>
        <v>0</v>
      </c>
      <c r="U348" s="32" t="s">
        <v>572</v>
      </c>
      <c r="V348" s="31">
        <f>IFERROR(VLOOKUP(U348,'Начисление очков 2024'!$AA$4:$AB$69,2,FALSE),0)</f>
        <v>0</v>
      </c>
      <c r="W348" s="6" t="s">
        <v>572</v>
      </c>
      <c r="X348" s="28">
        <f>IFERROR(VLOOKUP(W348,'Начисление очков 2024'!$L$4:$M$69,2,FALSE),0)</f>
        <v>0</v>
      </c>
      <c r="Y348" s="32" t="s">
        <v>572</v>
      </c>
      <c r="Z348" s="31">
        <f>IFERROR(VLOOKUP(Y348,'Начисление очков 2024'!$AA$4:$AB$69,2,FALSE),0)</f>
        <v>0</v>
      </c>
      <c r="AA348" s="6" t="s">
        <v>572</v>
      </c>
      <c r="AB348" s="28">
        <f>ROUND(IFERROR(VLOOKUP(AA348,'Начисление очков 2024'!$L$4:$M$69,2,FALSE),0)/4,0)</f>
        <v>0</v>
      </c>
      <c r="AC348" s="32" t="s">
        <v>572</v>
      </c>
      <c r="AD348" s="31">
        <f>IFERROR(VLOOKUP(AC348,'Начисление очков 2024'!$AA$4:$AB$69,2,FALSE),0)</f>
        <v>0</v>
      </c>
      <c r="AE348" s="6" t="s">
        <v>572</v>
      </c>
      <c r="AF348" s="28">
        <f>IFERROR(VLOOKUP(AE348,'Начисление очков 2024'!$AA$4:$AB$69,2,FALSE),0)</f>
        <v>0</v>
      </c>
      <c r="AG348" s="32" t="s">
        <v>572</v>
      </c>
      <c r="AH348" s="31">
        <f>IFERROR(VLOOKUP(AG348,'Начисление очков 2024'!$Q$4:$R$69,2,FALSE),0)</f>
        <v>0</v>
      </c>
      <c r="AI348" s="6" t="s">
        <v>572</v>
      </c>
      <c r="AJ348" s="28">
        <f>IFERROR(VLOOKUP(AI348,'Начисление очков 2024'!$AA$4:$AB$69,2,FALSE),0)</f>
        <v>0</v>
      </c>
      <c r="AK348" s="32" t="s">
        <v>572</v>
      </c>
      <c r="AL348" s="31">
        <f>IFERROR(VLOOKUP(AK348,'Начисление очков 2024'!$AA$4:$AB$69,2,FALSE),0)</f>
        <v>0</v>
      </c>
      <c r="AM348" s="6" t="s">
        <v>572</v>
      </c>
      <c r="AN348" s="28">
        <f>IFERROR(VLOOKUP(AM348,'Начисление очков 2023'!$AF$4:$AG$69,2,FALSE),0)</f>
        <v>0</v>
      </c>
      <c r="AO348" s="32" t="s">
        <v>572</v>
      </c>
      <c r="AP348" s="31">
        <f>ROUND(IFERROR(VLOOKUP(AO348,'Начисление очков 2024'!$G$4:$H$69,2,FALSE),0)/4,0)</f>
        <v>0</v>
      </c>
      <c r="AQ348" s="6" t="s">
        <v>572</v>
      </c>
      <c r="AR348" s="28">
        <f>IFERROR(VLOOKUP(AQ348,'Начисление очков 2024'!$AA$4:$AB$69,2,FALSE),0)</f>
        <v>0</v>
      </c>
      <c r="AS348" s="32" t="s">
        <v>572</v>
      </c>
      <c r="AT348" s="31">
        <f>IFERROR(VLOOKUP(AS348,'Начисление очков 2024'!$G$4:$H$69,2,FALSE),0)</f>
        <v>0</v>
      </c>
      <c r="AU348" s="6" t="s">
        <v>572</v>
      </c>
      <c r="AV348" s="28">
        <f>IFERROR(VLOOKUP(AU348,'Начисление очков 2023'!$V$4:$W$69,2,FALSE),0)</f>
        <v>0</v>
      </c>
      <c r="AW348" s="32" t="s">
        <v>572</v>
      </c>
      <c r="AX348" s="31">
        <f>IFERROR(VLOOKUP(AW348,'Начисление очков 2024'!$Q$4:$R$69,2,FALSE),0)</f>
        <v>0</v>
      </c>
      <c r="AY348" s="6" t="s">
        <v>572</v>
      </c>
      <c r="AZ348" s="28">
        <f>IFERROR(VLOOKUP(AY348,'Начисление очков 2024'!$AA$4:$AB$69,2,FALSE),0)</f>
        <v>0</v>
      </c>
      <c r="BA348" s="32" t="s">
        <v>572</v>
      </c>
      <c r="BB348" s="31">
        <f>ROUND(IFERROR(VLOOKUP(BA348,'Начисление очков 2024'!$G$4:$H$69,2,FALSE),0)/4,0)</f>
        <v>0</v>
      </c>
      <c r="BC348" s="6" t="s">
        <v>572</v>
      </c>
      <c r="BD348" s="28">
        <f>IFERROR(VLOOKUP(BC348,'Начисление очков 2023'!$AA$4:$AB$69,2,FALSE),0)</f>
        <v>0</v>
      </c>
      <c r="BE348" s="32" t="s">
        <v>572</v>
      </c>
      <c r="BF348" s="31">
        <f>IFERROR(VLOOKUP(BE348,'Начисление очков 2024'!$G$4:$H$69,2,FALSE),0)</f>
        <v>0</v>
      </c>
      <c r="BG348" s="6" t="s">
        <v>572</v>
      </c>
      <c r="BH348" s="28">
        <f>IFERROR(VLOOKUP(BG348,'Начисление очков 2024'!$Q$4:$R$69,2,FALSE),0)</f>
        <v>0</v>
      </c>
      <c r="BI348" s="32" t="s">
        <v>572</v>
      </c>
      <c r="BJ348" s="31">
        <f>IFERROR(VLOOKUP(BI348,'Начисление очков 2024'!$AA$4:$AB$69,2,FALSE),0)</f>
        <v>0</v>
      </c>
      <c r="BK348" s="6" t="s">
        <v>572</v>
      </c>
      <c r="BL348" s="28">
        <f>IFERROR(VLOOKUP(BK348,'Начисление очков 2023'!$V$4:$W$69,2,FALSE),0)</f>
        <v>0</v>
      </c>
      <c r="BM348" s="32" t="s">
        <v>572</v>
      </c>
      <c r="BN348" s="31">
        <f>ROUND(IFERROR(VLOOKUP(BM348,'Начисление очков 2023'!$L$4:$M$69,2,FALSE),0)/4,0)</f>
        <v>0</v>
      </c>
      <c r="BO348" s="6" t="s">
        <v>572</v>
      </c>
      <c r="BP348" s="28">
        <f>IFERROR(VLOOKUP(BO348,'Начисление очков 2023'!$AA$4:$AB$69,2,FALSE),0)</f>
        <v>0</v>
      </c>
      <c r="BQ348" s="32" t="s">
        <v>572</v>
      </c>
      <c r="BR348" s="31">
        <f>ROUND(IFERROR(VLOOKUP(BQ348,'Начисление очков 2023'!$L$4:$M$69,2,FALSE),0)/4,0)</f>
        <v>0</v>
      </c>
      <c r="BS348" s="6" t="s">
        <v>572</v>
      </c>
      <c r="BT348" s="28">
        <f>IFERROR(VLOOKUP(BS348,'Начисление очков 2023'!$AA$4:$AB$69,2,FALSE),0)</f>
        <v>0</v>
      </c>
      <c r="BU348" s="32" t="s">
        <v>572</v>
      </c>
      <c r="BV348" s="31">
        <f>IFERROR(VLOOKUP(BU348,'Начисление очков 2023'!$L$4:$M$69,2,FALSE),0)</f>
        <v>0</v>
      </c>
      <c r="BW348" s="6" t="s">
        <v>572</v>
      </c>
      <c r="BX348" s="28">
        <f>IFERROR(VLOOKUP(BW348,'Начисление очков 2023'!$AA$4:$AB$69,2,FALSE),0)</f>
        <v>0</v>
      </c>
      <c r="BY348" s="32" t="s">
        <v>572</v>
      </c>
      <c r="BZ348" s="31">
        <f>IFERROR(VLOOKUP(BY348,'Начисление очков 2023'!$AF$4:$AG$69,2,FALSE),0)</f>
        <v>0</v>
      </c>
      <c r="CA348" s="6" t="s">
        <v>572</v>
      </c>
      <c r="CB348" s="28">
        <f>IFERROR(VLOOKUP(CA348,'Начисление очков 2023'!$V$4:$W$69,2,FALSE),0)</f>
        <v>0</v>
      </c>
      <c r="CC348" s="32" t="s">
        <v>572</v>
      </c>
      <c r="CD348" s="31">
        <f>IFERROR(VLOOKUP(CC348,'Начисление очков 2023'!$AA$4:$AB$69,2,FALSE),0)</f>
        <v>0</v>
      </c>
      <c r="CE348" s="47"/>
      <c r="CF348" s="46"/>
      <c r="CG348" s="32" t="s">
        <v>572</v>
      </c>
      <c r="CH348" s="31">
        <f>IFERROR(VLOOKUP(CG348,'Начисление очков 2023'!$AA$4:$AB$69,2,FALSE),0)</f>
        <v>0</v>
      </c>
      <c r="CI348" s="6" t="s">
        <v>572</v>
      </c>
      <c r="CJ348" s="28">
        <f>IFERROR(VLOOKUP(CI348,'Начисление очков 2023_1'!$B$4:$C$117,2,FALSE),0)</f>
        <v>0</v>
      </c>
      <c r="CK348" s="32" t="s">
        <v>572</v>
      </c>
      <c r="CL348" s="31">
        <f>IFERROR(VLOOKUP(CK348,'Начисление очков 2023'!$V$4:$W$69,2,FALSE),0)</f>
        <v>0</v>
      </c>
      <c r="CM348" s="6" t="s">
        <v>572</v>
      </c>
      <c r="CN348" s="28">
        <f>IFERROR(VLOOKUP(CM348,'Начисление очков 2023'!$AF$4:$AG$69,2,FALSE),0)</f>
        <v>0</v>
      </c>
      <c r="CO348" s="32" t="s">
        <v>572</v>
      </c>
      <c r="CP348" s="31">
        <f>IFERROR(VLOOKUP(CO348,'Начисление очков 2023'!$G$4:$H$69,2,FALSE),0)</f>
        <v>0</v>
      </c>
      <c r="CQ348" s="6" t="s">
        <v>572</v>
      </c>
      <c r="CR348" s="28">
        <f>IFERROR(VLOOKUP(CQ348,'Начисление очков 2023'!$AA$4:$AB$69,2,FALSE),0)</f>
        <v>0</v>
      </c>
      <c r="CS348" s="32" t="s">
        <v>572</v>
      </c>
      <c r="CT348" s="31">
        <f>IFERROR(VLOOKUP(CS348,'Начисление очков 2023'!$Q$4:$R$69,2,FALSE),0)</f>
        <v>0</v>
      </c>
      <c r="CU348" s="6" t="s">
        <v>572</v>
      </c>
      <c r="CV348" s="28">
        <f>IFERROR(VLOOKUP(CU348,'Начисление очков 2023'!$AF$4:$AG$69,2,FALSE),0)</f>
        <v>0</v>
      </c>
      <c r="CW348" s="32" t="s">
        <v>572</v>
      </c>
      <c r="CX348" s="31">
        <f>IFERROR(VLOOKUP(CW348,'Начисление очков 2023'!$AA$4:$AB$69,2,FALSE),0)</f>
        <v>0</v>
      </c>
      <c r="CY348" s="6" t="s">
        <v>572</v>
      </c>
      <c r="CZ348" s="28">
        <f>IFERROR(VLOOKUP(CY348,'Начисление очков 2023'!$AA$4:$AB$69,2,FALSE),0)</f>
        <v>0</v>
      </c>
      <c r="DA348" s="32" t="s">
        <v>572</v>
      </c>
      <c r="DB348" s="31">
        <f>IFERROR(VLOOKUP(DA348,'Начисление очков 2023'!$L$4:$M$69,2,FALSE),0)</f>
        <v>0</v>
      </c>
      <c r="DC348" s="6" t="s">
        <v>572</v>
      </c>
      <c r="DD348" s="28">
        <f>IFERROR(VLOOKUP(DC348,'Начисление очков 2023'!$L$4:$M$69,2,FALSE),0)</f>
        <v>0</v>
      </c>
      <c r="DE348" s="32" t="s">
        <v>572</v>
      </c>
      <c r="DF348" s="31">
        <f>IFERROR(VLOOKUP(DE348,'Начисление очков 2023'!$G$4:$H$69,2,FALSE),0)</f>
        <v>0</v>
      </c>
      <c r="DG348" s="6" t="s">
        <v>572</v>
      </c>
      <c r="DH348" s="28">
        <f>IFERROR(VLOOKUP(DG348,'Начисление очков 2023'!$AA$4:$AB$69,2,FALSE),0)</f>
        <v>0</v>
      </c>
      <c r="DI348" s="32" t="s">
        <v>572</v>
      </c>
      <c r="DJ348" s="31">
        <f>IFERROR(VLOOKUP(DI348,'Начисление очков 2023'!$AF$4:$AG$69,2,FALSE),0)</f>
        <v>0</v>
      </c>
      <c r="DK348" s="6" t="s">
        <v>572</v>
      </c>
      <c r="DL348" s="28">
        <f>IFERROR(VLOOKUP(DK348,'Начисление очков 2023'!$V$4:$W$69,2,FALSE),0)</f>
        <v>0</v>
      </c>
      <c r="DM348" s="32" t="s">
        <v>572</v>
      </c>
      <c r="DN348" s="31">
        <f>IFERROR(VLOOKUP(DM348,'Начисление очков 2023'!$Q$4:$R$69,2,FALSE),0)</f>
        <v>0</v>
      </c>
      <c r="DO348" s="6" t="s">
        <v>572</v>
      </c>
      <c r="DP348" s="28">
        <f>IFERROR(VLOOKUP(DO348,'Начисление очков 2023'!$AA$4:$AB$69,2,FALSE),0)</f>
        <v>0</v>
      </c>
      <c r="DQ348" s="32" t="s">
        <v>572</v>
      </c>
      <c r="DR348" s="31">
        <f>IFERROR(VLOOKUP(DQ348,'Начисление очков 2023'!$AA$4:$AB$69,2,FALSE),0)</f>
        <v>0</v>
      </c>
      <c r="DS348" s="6" t="s">
        <v>572</v>
      </c>
      <c r="DT348" s="28">
        <f>IFERROR(VLOOKUP(DS348,'Начисление очков 2023'!$AA$4:$AB$69,2,FALSE),0)</f>
        <v>0</v>
      </c>
      <c r="DU348" s="32" t="s">
        <v>572</v>
      </c>
      <c r="DV348" s="31">
        <f>IFERROR(VLOOKUP(DU348,'Начисление очков 2023'!$AF$4:$AG$69,2,FALSE),0)</f>
        <v>0</v>
      </c>
      <c r="DW348" s="6" t="s">
        <v>572</v>
      </c>
      <c r="DX348" s="28">
        <f>IFERROR(VLOOKUP(DW348,'Начисление очков 2023'!$AA$4:$AB$69,2,FALSE),0)</f>
        <v>0</v>
      </c>
      <c r="DY348" s="32" t="s">
        <v>572</v>
      </c>
      <c r="DZ348" s="31">
        <f>IFERROR(VLOOKUP(DY348,'Начисление очков 2023'!$B$4:$C$69,2,FALSE),0)</f>
        <v>0</v>
      </c>
      <c r="EA348" s="6" t="s">
        <v>572</v>
      </c>
      <c r="EB348" s="28">
        <f>IFERROR(VLOOKUP(EA348,'Начисление очков 2023'!$AA$4:$AB$69,2,FALSE),0)</f>
        <v>0</v>
      </c>
      <c r="EC348" s="32" t="s">
        <v>572</v>
      </c>
      <c r="ED348" s="31">
        <f>IFERROR(VLOOKUP(EC348,'Начисление очков 2023'!$V$4:$W$69,2,FALSE),0)</f>
        <v>0</v>
      </c>
      <c r="EE348" s="6" t="s">
        <v>572</v>
      </c>
      <c r="EF348" s="28">
        <f>IFERROR(VLOOKUP(EE348,'Начисление очков 2023'!$AA$4:$AB$69,2,FALSE),0)</f>
        <v>0</v>
      </c>
      <c r="EG348" s="32" t="s">
        <v>572</v>
      </c>
      <c r="EH348" s="31">
        <f>IFERROR(VLOOKUP(EG348,'Начисление очков 2023'!$AA$4:$AB$69,2,FALSE),0)</f>
        <v>0</v>
      </c>
      <c r="EI348" s="6" t="s">
        <v>572</v>
      </c>
      <c r="EJ348" s="28">
        <f>IFERROR(VLOOKUP(EI348,'Начисление очков 2023'!$G$4:$H$69,2,FALSE),0)</f>
        <v>0</v>
      </c>
      <c r="EK348" s="32">
        <v>48</v>
      </c>
      <c r="EL348" s="31">
        <f>IFERROR(VLOOKUP(EK348,'Начисление очков 2023'!$V$4:$W$69,2,FALSE),0)</f>
        <v>2</v>
      </c>
      <c r="EM348" s="6" t="s">
        <v>572</v>
      </c>
      <c r="EN348" s="28">
        <f>IFERROR(VLOOKUP(EM348,'Начисление очков 2023'!$B$4:$C$101,2,FALSE),0)</f>
        <v>0</v>
      </c>
      <c r="EO348" s="32" t="s">
        <v>572</v>
      </c>
      <c r="EP348" s="31">
        <f>IFERROR(VLOOKUP(EO348,'Начисление очков 2023'!$AA$4:$AB$69,2,FALSE),0)</f>
        <v>0</v>
      </c>
      <c r="EQ348" s="6" t="s">
        <v>572</v>
      </c>
      <c r="ER348" s="28">
        <f>IFERROR(VLOOKUP(EQ348,'Начисление очков 2023'!$AF$4:$AG$69,2,FALSE),0)</f>
        <v>0</v>
      </c>
      <c r="ES348" s="32" t="s">
        <v>572</v>
      </c>
      <c r="ET348" s="31">
        <f>IFERROR(VLOOKUP(ES348,'Начисление очков 2023'!$B$4:$C$101,2,FALSE),0)</f>
        <v>0</v>
      </c>
      <c r="EU348" s="6" t="s">
        <v>572</v>
      </c>
      <c r="EV348" s="28">
        <f>IFERROR(VLOOKUP(EU348,'Начисление очков 2023'!$G$4:$H$69,2,FALSE),0)</f>
        <v>0</v>
      </c>
      <c r="EW348" s="32" t="s">
        <v>572</v>
      </c>
      <c r="EX348" s="31">
        <f>IFERROR(VLOOKUP(EW348,'Начисление очков 2023'!$AA$4:$AB$69,2,FALSE),0)</f>
        <v>0</v>
      </c>
      <c r="EY348" s="6" t="s">
        <v>572</v>
      </c>
      <c r="EZ348" s="28">
        <f>IFERROR(VLOOKUP(EY348,'Начисление очков 2023'!$AA$4:$AB$69,2,FALSE),0)</f>
        <v>0</v>
      </c>
      <c r="FA348" s="32" t="s">
        <v>572</v>
      </c>
      <c r="FB348" s="31">
        <f>IFERROR(VLOOKUP(FA348,'Начисление очков 2023'!$L$4:$M$69,2,FALSE),0)</f>
        <v>0</v>
      </c>
      <c r="FC348" s="6" t="s">
        <v>572</v>
      </c>
      <c r="FD348" s="28">
        <f>IFERROR(VLOOKUP(FC348,'Начисление очков 2023'!$AF$4:$AG$69,2,FALSE),0)</f>
        <v>0</v>
      </c>
      <c r="FE348" s="32" t="s">
        <v>572</v>
      </c>
      <c r="FF348" s="31">
        <f>IFERROR(VLOOKUP(FE348,'Начисление очков 2023'!$AA$4:$AB$69,2,FALSE),0)</f>
        <v>0</v>
      </c>
      <c r="FG348" s="6" t="s">
        <v>572</v>
      </c>
      <c r="FH348" s="28">
        <f>IFERROR(VLOOKUP(FG348,'Начисление очков 2023'!$G$4:$H$69,2,FALSE),0)</f>
        <v>0</v>
      </c>
      <c r="FI348" s="32">
        <v>32</v>
      </c>
      <c r="FJ348" s="31">
        <f>IFERROR(VLOOKUP(FI348,'Начисление очков 2023'!$AA$4:$AB$69,2,FALSE),0)</f>
        <v>2</v>
      </c>
      <c r="FK348" s="6" t="s">
        <v>572</v>
      </c>
      <c r="FL348" s="28">
        <f>IFERROR(VLOOKUP(FK348,'Начисление очков 2023'!$AA$4:$AB$69,2,FALSE),0)</f>
        <v>0</v>
      </c>
      <c r="FM348" s="32" t="s">
        <v>572</v>
      </c>
      <c r="FN348" s="31">
        <f>IFERROR(VLOOKUP(FM348,'Начисление очков 2023'!$AA$4:$AB$69,2,FALSE),0)</f>
        <v>0</v>
      </c>
      <c r="FO348" s="6" t="s">
        <v>572</v>
      </c>
      <c r="FP348" s="28">
        <f>IFERROR(VLOOKUP(FO348,'Начисление очков 2023'!$AF$4:$AG$69,2,FALSE),0)</f>
        <v>0</v>
      </c>
      <c r="FQ348" s="109">
        <v>338</v>
      </c>
      <c r="FR348" s="110">
        <v>-4</v>
      </c>
      <c r="FS348" s="110"/>
      <c r="FT348" s="109">
        <v>3</v>
      </c>
      <c r="FU348" s="111"/>
      <c r="FV348" s="108">
        <v>4</v>
      </c>
      <c r="FW348" s="106">
        <v>0</v>
      </c>
      <c r="FX348" s="107" t="s">
        <v>563</v>
      </c>
      <c r="FY348" s="108">
        <v>4</v>
      </c>
      <c r="FZ348" s="127" t="s">
        <v>572</v>
      </c>
      <c r="GA348" s="121">
        <f>IFERROR(VLOOKUP(FZ348,'Начисление очков 2023'!$AA$4:$AB$69,2,FALSE),0)</f>
        <v>0</v>
      </c>
    </row>
    <row r="349" spans="1:183" ht="16.149999999999999" customHeight="1" x14ac:dyDescent="0.25">
      <c r="A349" s="1"/>
      <c r="B349" s="6" t="str">
        <f>IFERROR(INDEX('Ласт турнир'!$A$1:$A$96,MATCH($D349,'Ласт турнир'!$B$1:$B$96,0)),"")</f>
        <v/>
      </c>
      <c r="C349" s="1"/>
      <c r="D349" s="39" t="s">
        <v>669</v>
      </c>
      <c r="E349" s="40">
        <f>E348+1</f>
        <v>340</v>
      </c>
      <c r="F349" s="59">
        <f>IF(FQ349=0," ",IF(FQ349-E349=0," ",FQ349-E349))</f>
        <v>-1</v>
      </c>
      <c r="G349" s="44"/>
      <c r="H349" s="54">
        <v>3</v>
      </c>
      <c r="I349" s="134"/>
      <c r="J349" s="139">
        <f>AB349+AP349+BB349+BN349+BR349+SUMPRODUCT(LARGE((T349,V349,X349,Z349,AD349,AF349,AH349,AJ349,AL349,AN349,AR349,AT349,AV349,AX349,AZ349,BD349,BF349,BH349,BJ349,BL349,BP349,BT349,BV349,BX349,BZ349,CB349,CD349,CF349,CH349,CJ349,CL349,CN349,CP349,CR349,CT349,CV349,CX349,CZ349,DB349,DD349,DF349,DH349,DJ349,DL349,DN349,DP349,DR349,DT349,DV349,DX349,DZ349,EB349,ED349,EF349,EH349,EJ349,EL349,EN349,EP349,ER349,ET349,EV349,EX349,EZ349,FB349,FD349,FF349,FH349,FJ349,FL349,FN349,FP349),{1,2,3,4,5,6,7,8}))</f>
        <v>4</v>
      </c>
      <c r="K349" s="135">
        <f>J349-FV349</f>
        <v>0</v>
      </c>
      <c r="L349" s="140" t="str">
        <f>IF(SUMIF(S349:FP349,"&lt;0")&lt;&gt;0,SUMIF(S349:FP349,"&lt;0")*(-1)," ")</f>
        <v xml:space="preserve"> </v>
      </c>
      <c r="M349" s="141">
        <f>T349+V349+X349+Z349+AB349+AD349+AF349+AH349+AJ349+AL349+AN349+AP349+AR349+AT349+AV349+AX349+AZ349+BB349+BD349+BF349+BH349+BJ349+BL349+BN349+BP349+BR349+BT349+BV349+BX349+BZ349+CB349+CD349+CF349+CH349+CJ349+CL349+CN349+CP349+CR349+CT349+CV349+CX349+CZ349+DB349+DD349+DF349+DH349+DJ349+DL349+DN349+DP349+DR349+DT349+DV349+DX349+DZ349+EB349+ED349+EF349+EH349+EJ349+EL349+EN349+EP349+ER349+ET349+EV349+EX349+EZ349+FB349+FD349+FF349+FH349+FJ349+FL349+FN349+FP349</f>
        <v>4</v>
      </c>
      <c r="N349" s="135">
        <f>M349-FY349</f>
        <v>0</v>
      </c>
      <c r="O349" s="136">
        <f>ROUNDUP(COUNTIF(S349:FP349,"&gt; 0")/2,0)</f>
        <v>3</v>
      </c>
      <c r="P349" s="142">
        <f>IF(O349=0,"-",IF(O349-R349&gt;8,J349/(8+R349),J349/O349))</f>
        <v>1.3333333333333333</v>
      </c>
      <c r="Q349" s="145">
        <f>IF(OR(M349=0,O349=0),"-",M349/O349)</f>
        <v>1.3333333333333333</v>
      </c>
      <c r="R349" s="150">
        <f>+IF(AA349="",0,1)+IF(AO349="",0,1)++IF(BA349="",0,1)+IF(BM349="",0,1)+IF(BQ349="",0,1)</f>
        <v>0</v>
      </c>
      <c r="S349" s="6" t="s">
        <v>572</v>
      </c>
      <c r="T349" s="28">
        <f>IFERROR(VLOOKUP(S349,'Начисление очков 2024'!$AA$4:$AB$69,2,FALSE),0)</f>
        <v>0</v>
      </c>
      <c r="U349" s="32" t="s">
        <v>572</v>
      </c>
      <c r="V349" s="31">
        <f>IFERROR(VLOOKUP(U349,'Начисление очков 2024'!$AA$4:$AB$69,2,FALSE),0)</f>
        <v>0</v>
      </c>
      <c r="W349" s="6" t="s">
        <v>572</v>
      </c>
      <c r="X349" s="28">
        <f>IFERROR(VLOOKUP(W349,'Начисление очков 2024'!$L$4:$M$69,2,FALSE),0)</f>
        <v>0</v>
      </c>
      <c r="Y349" s="32" t="s">
        <v>572</v>
      </c>
      <c r="Z349" s="31">
        <f>IFERROR(VLOOKUP(Y349,'Начисление очков 2024'!$AA$4:$AB$69,2,FALSE),0)</f>
        <v>0</v>
      </c>
      <c r="AA349" s="6" t="s">
        <v>572</v>
      </c>
      <c r="AB349" s="28">
        <f>ROUND(IFERROR(VLOOKUP(AA349,'Начисление очков 2024'!$L$4:$M$69,2,FALSE),0)/4,0)</f>
        <v>0</v>
      </c>
      <c r="AC349" s="32" t="s">
        <v>572</v>
      </c>
      <c r="AD349" s="31">
        <f>IFERROR(VLOOKUP(AC349,'Начисление очков 2024'!$AA$4:$AB$69,2,FALSE),0)</f>
        <v>0</v>
      </c>
      <c r="AE349" s="6" t="s">
        <v>572</v>
      </c>
      <c r="AF349" s="28">
        <f>IFERROR(VLOOKUP(AE349,'Начисление очков 2024'!$AA$4:$AB$69,2,FALSE),0)</f>
        <v>0</v>
      </c>
      <c r="AG349" s="32" t="s">
        <v>572</v>
      </c>
      <c r="AH349" s="31">
        <f>IFERROR(VLOOKUP(AG349,'Начисление очков 2024'!$Q$4:$R$69,2,FALSE),0)</f>
        <v>0</v>
      </c>
      <c r="AI349" s="6" t="s">
        <v>572</v>
      </c>
      <c r="AJ349" s="28">
        <f>IFERROR(VLOOKUP(AI349,'Начисление очков 2024'!$AA$4:$AB$69,2,FALSE),0)</f>
        <v>0</v>
      </c>
      <c r="AK349" s="32" t="s">
        <v>572</v>
      </c>
      <c r="AL349" s="31">
        <f>IFERROR(VLOOKUP(AK349,'Начисление очков 2024'!$AA$4:$AB$69,2,FALSE),0)</f>
        <v>0</v>
      </c>
      <c r="AM349" s="6" t="s">
        <v>572</v>
      </c>
      <c r="AN349" s="28">
        <f>IFERROR(VLOOKUP(AM349,'Начисление очков 2023'!$AF$4:$AG$69,2,FALSE),0)</f>
        <v>0</v>
      </c>
      <c r="AO349" s="32" t="s">
        <v>572</v>
      </c>
      <c r="AP349" s="31">
        <f>ROUND(IFERROR(VLOOKUP(AO349,'Начисление очков 2024'!$G$4:$H$69,2,FALSE),0)/4,0)</f>
        <v>0</v>
      </c>
      <c r="AQ349" s="6" t="s">
        <v>572</v>
      </c>
      <c r="AR349" s="28">
        <f>IFERROR(VLOOKUP(AQ349,'Начисление очков 2024'!$AA$4:$AB$69,2,FALSE),0)</f>
        <v>0</v>
      </c>
      <c r="AS349" s="32" t="s">
        <v>572</v>
      </c>
      <c r="AT349" s="31">
        <f>IFERROR(VLOOKUP(AS349,'Начисление очков 2024'!$G$4:$H$69,2,FALSE),0)</f>
        <v>0</v>
      </c>
      <c r="AU349" s="6" t="s">
        <v>572</v>
      </c>
      <c r="AV349" s="28">
        <f>IFERROR(VLOOKUP(AU349,'Начисление очков 2023'!$V$4:$W$69,2,FALSE),0)</f>
        <v>0</v>
      </c>
      <c r="AW349" s="32" t="s">
        <v>572</v>
      </c>
      <c r="AX349" s="31">
        <f>IFERROR(VLOOKUP(AW349,'Начисление очков 2024'!$Q$4:$R$69,2,FALSE),0)</f>
        <v>0</v>
      </c>
      <c r="AY349" s="6" t="s">
        <v>572</v>
      </c>
      <c r="AZ349" s="28">
        <f>IFERROR(VLOOKUP(AY349,'Начисление очков 2024'!$AA$4:$AB$69,2,FALSE),0)</f>
        <v>0</v>
      </c>
      <c r="BA349" s="32" t="s">
        <v>572</v>
      </c>
      <c r="BB349" s="31">
        <f>ROUND(IFERROR(VLOOKUP(BA349,'Начисление очков 2024'!$G$4:$H$69,2,FALSE),0)/4,0)</f>
        <v>0</v>
      </c>
      <c r="BC349" s="6" t="s">
        <v>572</v>
      </c>
      <c r="BD349" s="28">
        <f>IFERROR(VLOOKUP(BC349,'Начисление очков 2023'!$AA$4:$AB$69,2,FALSE),0)</f>
        <v>0</v>
      </c>
      <c r="BE349" s="32" t="s">
        <v>572</v>
      </c>
      <c r="BF349" s="31">
        <f>IFERROR(VLOOKUP(BE349,'Начисление очков 2024'!$G$4:$H$69,2,FALSE),0)</f>
        <v>0</v>
      </c>
      <c r="BG349" s="6" t="s">
        <v>572</v>
      </c>
      <c r="BH349" s="28">
        <f>IFERROR(VLOOKUP(BG349,'Начисление очков 2024'!$Q$4:$R$69,2,FALSE),0)</f>
        <v>0</v>
      </c>
      <c r="BI349" s="32" t="s">
        <v>572</v>
      </c>
      <c r="BJ349" s="31">
        <f>IFERROR(VLOOKUP(BI349,'Начисление очков 2024'!$AA$4:$AB$69,2,FALSE),0)</f>
        <v>0</v>
      </c>
      <c r="BK349" s="6" t="s">
        <v>572</v>
      </c>
      <c r="BL349" s="28">
        <f>IFERROR(VLOOKUP(BK349,'Начисление очков 2023'!$V$4:$W$69,2,FALSE),0)</f>
        <v>0</v>
      </c>
      <c r="BM349" s="32" t="s">
        <v>572</v>
      </c>
      <c r="BN349" s="31">
        <f>ROUND(IFERROR(VLOOKUP(BM349,'Начисление очков 2023'!$L$4:$M$69,2,FALSE),0)/4,0)</f>
        <v>0</v>
      </c>
      <c r="BO349" s="6" t="s">
        <v>572</v>
      </c>
      <c r="BP349" s="28">
        <f>IFERROR(VLOOKUP(BO349,'Начисление очков 2023'!$AA$4:$AB$69,2,FALSE),0)</f>
        <v>0</v>
      </c>
      <c r="BQ349" s="32" t="s">
        <v>572</v>
      </c>
      <c r="BR349" s="31">
        <f>ROUND(IFERROR(VLOOKUP(BQ349,'Начисление очков 2023'!$L$4:$M$69,2,FALSE),0)/4,0)</f>
        <v>0</v>
      </c>
      <c r="BS349" s="6" t="s">
        <v>572</v>
      </c>
      <c r="BT349" s="28">
        <f>IFERROR(VLOOKUP(BS349,'Начисление очков 2023'!$AA$4:$AB$69,2,FALSE),0)</f>
        <v>0</v>
      </c>
      <c r="BU349" s="32" t="s">
        <v>572</v>
      </c>
      <c r="BV349" s="31">
        <f>IFERROR(VLOOKUP(BU349,'Начисление очков 2023'!$L$4:$M$69,2,FALSE),0)</f>
        <v>0</v>
      </c>
      <c r="BW349" s="6" t="s">
        <v>572</v>
      </c>
      <c r="BX349" s="28">
        <f>IFERROR(VLOOKUP(BW349,'Начисление очков 2023'!$AA$4:$AB$69,2,FALSE),0)</f>
        <v>0</v>
      </c>
      <c r="BY349" s="32" t="s">
        <v>572</v>
      </c>
      <c r="BZ349" s="31">
        <f>IFERROR(VLOOKUP(BY349,'Начисление очков 2023'!$AF$4:$AG$69,2,FALSE),0)</f>
        <v>0</v>
      </c>
      <c r="CA349" s="6" t="s">
        <v>572</v>
      </c>
      <c r="CB349" s="28">
        <f>IFERROR(VLOOKUP(CA349,'Начисление очков 2023'!$V$4:$W$69,2,FALSE),0)</f>
        <v>0</v>
      </c>
      <c r="CC349" s="32" t="s">
        <v>572</v>
      </c>
      <c r="CD349" s="31">
        <f>IFERROR(VLOOKUP(CC349,'Начисление очков 2023'!$AA$4:$AB$69,2,FALSE),0)</f>
        <v>0</v>
      </c>
      <c r="CE349" s="47"/>
      <c r="CF349" s="46"/>
      <c r="CG349" s="32" t="s">
        <v>572</v>
      </c>
      <c r="CH349" s="31">
        <f>IFERROR(VLOOKUP(CG349,'Начисление очков 2023'!$AA$4:$AB$69,2,FALSE),0)</f>
        <v>0</v>
      </c>
      <c r="CI349" s="6" t="s">
        <v>572</v>
      </c>
      <c r="CJ349" s="28">
        <f>IFERROR(VLOOKUP(CI349,'Начисление очков 2023_1'!$B$4:$C$117,2,FALSE),0)</f>
        <v>0</v>
      </c>
      <c r="CK349" s="32" t="s">
        <v>572</v>
      </c>
      <c r="CL349" s="31">
        <f>IFERROR(VLOOKUP(CK349,'Начисление очков 2023'!$V$4:$W$69,2,FALSE),0)</f>
        <v>0</v>
      </c>
      <c r="CM349" s="6" t="s">
        <v>572</v>
      </c>
      <c r="CN349" s="28">
        <f>IFERROR(VLOOKUP(CM349,'Начисление очков 2023'!$AF$4:$AG$69,2,FALSE),0)</f>
        <v>0</v>
      </c>
      <c r="CO349" s="32" t="s">
        <v>572</v>
      </c>
      <c r="CP349" s="31">
        <f>IFERROR(VLOOKUP(CO349,'Начисление очков 2023'!$G$4:$H$69,2,FALSE),0)</f>
        <v>0</v>
      </c>
      <c r="CQ349" s="6" t="s">
        <v>572</v>
      </c>
      <c r="CR349" s="28">
        <f>IFERROR(VLOOKUP(CQ349,'Начисление очков 2023'!$AA$4:$AB$69,2,FALSE),0)</f>
        <v>0</v>
      </c>
      <c r="CS349" s="32" t="s">
        <v>572</v>
      </c>
      <c r="CT349" s="31">
        <f>IFERROR(VLOOKUP(CS349,'Начисление очков 2023'!$Q$4:$R$69,2,FALSE),0)</f>
        <v>0</v>
      </c>
      <c r="CU349" s="6">
        <v>24</v>
      </c>
      <c r="CV349" s="28">
        <f>IFERROR(VLOOKUP(CU349,'Начисление очков 2023'!$AF$4:$AG$69,2,FALSE),0)</f>
        <v>1</v>
      </c>
      <c r="CW349" s="32">
        <v>32</v>
      </c>
      <c r="CX349" s="31">
        <f>IFERROR(VLOOKUP(CW349,'Начисление очков 2023'!$AA$4:$AB$69,2,FALSE),0)</f>
        <v>2</v>
      </c>
      <c r="CY349" s="6" t="s">
        <v>572</v>
      </c>
      <c r="CZ349" s="28">
        <f>IFERROR(VLOOKUP(CY349,'Начисление очков 2023'!$AA$4:$AB$69,2,FALSE),0)</f>
        <v>0</v>
      </c>
      <c r="DA349" s="32" t="s">
        <v>572</v>
      </c>
      <c r="DB349" s="31">
        <f>IFERROR(VLOOKUP(DA349,'Начисление очков 2023'!$L$4:$M$69,2,FALSE),0)</f>
        <v>0</v>
      </c>
      <c r="DC349" s="6" t="s">
        <v>572</v>
      </c>
      <c r="DD349" s="28">
        <f>IFERROR(VLOOKUP(DC349,'Начисление очков 2023'!$L$4:$M$69,2,FALSE),0)</f>
        <v>0</v>
      </c>
      <c r="DE349" s="32" t="s">
        <v>572</v>
      </c>
      <c r="DF349" s="31">
        <f>IFERROR(VLOOKUP(DE349,'Начисление очков 2023'!$G$4:$H$69,2,FALSE),0)</f>
        <v>0</v>
      </c>
      <c r="DG349" s="6" t="s">
        <v>572</v>
      </c>
      <c r="DH349" s="28">
        <f>IFERROR(VLOOKUP(DG349,'Начисление очков 2023'!$AA$4:$AB$69,2,FALSE),0)</f>
        <v>0</v>
      </c>
      <c r="DI349" s="32" t="s">
        <v>572</v>
      </c>
      <c r="DJ349" s="31">
        <f>IFERROR(VLOOKUP(DI349,'Начисление очков 2023'!$AF$4:$AG$69,2,FALSE),0)</f>
        <v>0</v>
      </c>
      <c r="DK349" s="6" t="s">
        <v>572</v>
      </c>
      <c r="DL349" s="28">
        <f>IFERROR(VLOOKUP(DK349,'Начисление очков 2023'!$V$4:$W$69,2,FALSE),0)</f>
        <v>0</v>
      </c>
      <c r="DM349" s="32" t="s">
        <v>572</v>
      </c>
      <c r="DN349" s="31">
        <f>IFERROR(VLOOKUP(DM349,'Начисление очков 2023'!$Q$4:$R$69,2,FALSE),0)</f>
        <v>0</v>
      </c>
      <c r="DO349" s="6" t="s">
        <v>572</v>
      </c>
      <c r="DP349" s="28">
        <f>IFERROR(VLOOKUP(DO349,'Начисление очков 2023'!$AA$4:$AB$69,2,FALSE),0)</f>
        <v>0</v>
      </c>
      <c r="DQ349" s="32" t="s">
        <v>572</v>
      </c>
      <c r="DR349" s="31">
        <f>IFERROR(VLOOKUP(DQ349,'Начисление очков 2023'!$AA$4:$AB$69,2,FALSE),0)</f>
        <v>0</v>
      </c>
      <c r="DS349" s="6"/>
      <c r="DT349" s="28">
        <f>IFERROR(VLOOKUP(DS349,'Начисление очков 2023'!$AA$4:$AB$69,2,FALSE),0)</f>
        <v>0</v>
      </c>
      <c r="DU349" s="32">
        <v>24</v>
      </c>
      <c r="DV349" s="31">
        <f>IFERROR(VLOOKUP(DU349,'Начисление очков 2023'!$AF$4:$AG$69,2,FALSE),0)</f>
        <v>1</v>
      </c>
      <c r="DW349" s="6"/>
      <c r="DX349" s="28">
        <f>IFERROR(VLOOKUP(DW349,'Начисление очков 2023'!$AA$4:$AB$69,2,FALSE),0)</f>
        <v>0</v>
      </c>
      <c r="DY349" s="32"/>
      <c r="DZ349" s="31">
        <f>IFERROR(VLOOKUP(DY349,'Начисление очков 2023'!$B$4:$C$69,2,FALSE),0)</f>
        <v>0</v>
      </c>
      <c r="EA349" s="6"/>
      <c r="EB349" s="28">
        <f>IFERROR(VLOOKUP(EA349,'Начисление очков 2023'!$AA$4:$AB$69,2,FALSE),0)</f>
        <v>0</v>
      </c>
      <c r="EC349" s="32"/>
      <c r="ED349" s="31">
        <f>IFERROR(VLOOKUP(EC349,'Начисление очков 2023'!$V$4:$W$69,2,FALSE),0)</f>
        <v>0</v>
      </c>
      <c r="EE349" s="6"/>
      <c r="EF349" s="28">
        <f>IFERROR(VLOOKUP(EE349,'Начисление очков 2023'!$AA$4:$AB$69,2,FALSE),0)</f>
        <v>0</v>
      </c>
      <c r="EG349" s="32"/>
      <c r="EH349" s="31">
        <f>IFERROR(VLOOKUP(EG349,'Начисление очков 2023'!$AA$4:$AB$69,2,FALSE),0)</f>
        <v>0</v>
      </c>
      <c r="EI349" s="6"/>
      <c r="EJ349" s="28">
        <f>IFERROR(VLOOKUP(EI349,'Начисление очков 2023'!$G$4:$H$69,2,FALSE),0)</f>
        <v>0</v>
      </c>
      <c r="EK349" s="32"/>
      <c r="EL349" s="31">
        <f>IFERROR(VLOOKUP(EK349,'Начисление очков 2023'!$V$4:$W$69,2,FALSE),0)</f>
        <v>0</v>
      </c>
      <c r="EM349" s="6"/>
      <c r="EN349" s="28">
        <f>IFERROR(VLOOKUP(EM349,'Начисление очков 2023'!$B$4:$C$101,2,FALSE),0)</f>
        <v>0</v>
      </c>
      <c r="EO349" s="32"/>
      <c r="EP349" s="31">
        <f>IFERROR(VLOOKUP(EO349,'Начисление очков 2023'!$AA$4:$AB$69,2,FALSE),0)</f>
        <v>0</v>
      </c>
      <c r="EQ349" s="6"/>
      <c r="ER349" s="28">
        <f>IFERROR(VLOOKUP(EQ349,'Начисление очков 2023'!$AF$4:$AG$69,2,FALSE),0)</f>
        <v>0</v>
      </c>
      <c r="ES349" s="32"/>
      <c r="ET349" s="31">
        <f>IFERROR(VLOOKUP(ES349,'Начисление очков 2023'!$B$4:$C$101,2,FALSE),0)</f>
        <v>0</v>
      </c>
      <c r="EU349" s="6"/>
      <c r="EV349" s="28">
        <f>IFERROR(VLOOKUP(EU349,'Начисление очков 2023'!$G$4:$H$69,2,FALSE),0)</f>
        <v>0</v>
      </c>
      <c r="EW349" s="32"/>
      <c r="EX349" s="31">
        <f>IFERROR(VLOOKUP(EW349,'Начисление очков 2023'!$AF$4:$AG$69,2,FALSE),0)</f>
        <v>0</v>
      </c>
      <c r="EY349" s="6"/>
      <c r="EZ349" s="28">
        <f>IFERROR(VLOOKUP(EY349,'Начисление очков 2023'!$AA$4:$AB$69,2,FALSE),0)</f>
        <v>0</v>
      </c>
      <c r="FA349" s="32"/>
      <c r="FB349" s="31">
        <f>IFERROR(VLOOKUP(FA349,'Начисление очков 2023'!$L$4:$M$69,2,FALSE),0)</f>
        <v>0</v>
      </c>
      <c r="FC349" s="6"/>
      <c r="FD349" s="28">
        <f>IFERROR(VLOOKUP(FC349,'Начисление очков 2023'!$AF$4:$AG$69,2,FALSE),0)</f>
        <v>0</v>
      </c>
      <c r="FE349" s="32"/>
      <c r="FF349" s="31">
        <f>IFERROR(VLOOKUP(FE349,'Начисление очков 2023'!$AA$4:$AB$69,2,FALSE),0)</f>
        <v>0</v>
      </c>
      <c r="FG349" s="6"/>
      <c r="FH349" s="28">
        <f>IFERROR(VLOOKUP(FG349,'Начисление очков 2023'!$G$4:$H$69,2,FALSE),0)</f>
        <v>0</v>
      </c>
      <c r="FI349" s="32"/>
      <c r="FJ349" s="31">
        <f>IFERROR(VLOOKUP(FI349,'Начисление очков 2023'!$AA$4:$AB$69,2,FALSE),0)</f>
        <v>0</v>
      </c>
      <c r="FK349" s="6"/>
      <c r="FL349" s="28">
        <f>IFERROR(VLOOKUP(FK349,'Начисление очков 2023'!$AA$4:$AB$69,2,FALSE),0)</f>
        <v>0</v>
      </c>
      <c r="FM349" s="32"/>
      <c r="FN349" s="31">
        <f>IFERROR(VLOOKUP(FM349,'Начисление очков 2023'!$AA$4:$AB$69,2,FALSE),0)</f>
        <v>0</v>
      </c>
      <c r="FO349" s="6"/>
      <c r="FP349" s="28">
        <f>IFERROR(VLOOKUP(FO349,'Начисление очков 2023'!$AF$4:$AG$69,2,FALSE),0)</f>
        <v>0</v>
      </c>
      <c r="FQ349" s="109">
        <v>339</v>
      </c>
      <c r="FR349" s="110">
        <v>-4</v>
      </c>
      <c r="FS349" s="110"/>
      <c r="FT349" s="109">
        <v>3</v>
      </c>
      <c r="FU349" s="111"/>
      <c r="FV349" s="108">
        <v>4</v>
      </c>
      <c r="FW349" s="106">
        <v>0</v>
      </c>
      <c r="FX349" s="107" t="s">
        <v>563</v>
      </c>
      <c r="FY349" s="108">
        <v>4</v>
      </c>
      <c r="FZ349" s="127"/>
      <c r="GA349" s="121">
        <f>IFERROR(VLOOKUP(FZ349,'Начисление очков 2023'!$AA$4:$AB$69,2,FALSE),0)</f>
        <v>0</v>
      </c>
    </row>
    <row r="350" spans="1:183" ht="16.149999999999999" customHeight="1" x14ac:dyDescent="0.25">
      <c r="A350" s="1"/>
      <c r="B350" s="6" t="str">
        <f>IFERROR(INDEX('Ласт турнир'!$A$1:$A$96,MATCH($D350,'Ласт турнир'!$B$1:$B$96,0)),"")</f>
        <v/>
      </c>
      <c r="C350" s="1"/>
      <c r="D350" s="39" t="s">
        <v>631</v>
      </c>
      <c r="E350" s="40">
        <f>E349+1</f>
        <v>341</v>
      </c>
      <c r="F350" s="59">
        <f>IF(FQ350=0," ",IF(FQ350-E350=0," ",FQ350-E350))</f>
        <v>-1</v>
      </c>
      <c r="G350" s="44"/>
      <c r="H350" s="54">
        <v>3</v>
      </c>
      <c r="I350" s="134"/>
      <c r="J350" s="139">
        <f>AB350+AP350+BB350+BN350+BR350+SUMPRODUCT(LARGE((T350,V350,X350,Z350,AD350,AF350,AH350,AJ350,AL350,AN350,AR350,AT350,AV350,AX350,AZ350,BD350,BF350,BH350,BJ350,BL350,BP350,BT350,BV350,BX350,BZ350,CB350,CD350,CF350,CH350,CJ350,CL350,CN350,CP350,CR350,CT350,CV350,CX350,CZ350,DB350,DD350,DF350,DH350,DJ350,DL350,DN350,DP350,DR350,DT350,DV350,DX350,DZ350,EB350,ED350,EF350,EH350,EJ350,EL350,EN350,EP350,ER350,ET350,EV350,EX350,EZ350,FB350,FD350,FF350,FH350,FJ350,FL350,FN350,FP350),{1,2,3,4,5,6,7,8}))</f>
        <v>4</v>
      </c>
      <c r="K350" s="135">
        <f>J350-FV350</f>
        <v>0</v>
      </c>
      <c r="L350" s="140" t="str">
        <f>IF(SUMIF(S350:FP350,"&lt;0")&lt;&gt;0,SUMIF(S350:FP350,"&lt;0")*(-1)," ")</f>
        <v xml:space="preserve"> </v>
      </c>
      <c r="M350" s="141">
        <f>T350+V350+X350+Z350+AB350+AD350+AF350+AH350+AJ350+AL350+AN350+AP350+AR350+AT350+AV350+AX350+AZ350+BB350+BD350+BF350+BH350+BJ350+BL350+BN350+BP350+BR350+BT350+BV350+BX350+BZ350+CB350+CD350+CF350+CH350+CJ350+CL350+CN350+CP350+CR350+CT350+CV350+CX350+CZ350+DB350+DD350+DF350+DH350+DJ350+DL350+DN350+DP350+DR350+DT350+DV350+DX350+DZ350+EB350+ED350+EF350+EH350+EJ350+EL350+EN350+EP350+ER350+ET350+EV350+EX350+EZ350+FB350+FD350+FF350+FH350+FJ350+FL350+FN350+FP350</f>
        <v>4</v>
      </c>
      <c r="N350" s="135">
        <f>M350-FY350</f>
        <v>0</v>
      </c>
      <c r="O350" s="136">
        <f>ROUNDUP(COUNTIF(S350:FP350,"&gt; 0")/2,0)</f>
        <v>3</v>
      </c>
      <c r="P350" s="142">
        <f>IF(O350=0,"-",IF(O350-R350&gt;8,J350/(8+R350),J350/O350))</f>
        <v>1.3333333333333333</v>
      </c>
      <c r="Q350" s="145">
        <f>IF(OR(M350=0,O350=0),"-",M350/O350)</f>
        <v>1.3333333333333333</v>
      </c>
      <c r="R350" s="150">
        <f>+IF(AA350="",0,1)+IF(AO350="",0,1)++IF(BA350="",0,1)+IF(BM350="",0,1)+IF(BQ350="",0,1)</f>
        <v>0</v>
      </c>
      <c r="S350" s="6" t="s">
        <v>572</v>
      </c>
      <c r="T350" s="28">
        <f>IFERROR(VLOOKUP(S350,'Начисление очков 2024'!$AA$4:$AB$69,2,FALSE),0)</f>
        <v>0</v>
      </c>
      <c r="U350" s="32" t="s">
        <v>572</v>
      </c>
      <c r="V350" s="31">
        <f>IFERROR(VLOOKUP(U350,'Начисление очков 2024'!$AA$4:$AB$69,2,FALSE),0)</f>
        <v>0</v>
      </c>
      <c r="W350" s="6" t="s">
        <v>572</v>
      </c>
      <c r="X350" s="28">
        <f>IFERROR(VLOOKUP(W350,'Начисление очков 2024'!$L$4:$M$69,2,FALSE),0)</f>
        <v>0</v>
      </c>
      <c r="Y350" s="32" t="s">
        <v>572</v>
      </c>
      <c r="Z350" s="31">
        <f>IFERROR(VLOOKUP(Y350,'Начисление очков 2024'!$AA$4:$AB$69,2,FALSE),0)</f>
        <v>0</v>
      </c>
      <c r="AA350" s="6" t="s">
        <v>572</v>
      </c>
      <c r="AB350" s="28">
        <f>ROUND(IFERROR(VLOOKUP(AA350,'Начисление очков 2024'!$L$4:$M$69,2,FALSE),0)/4,0)</f>
        <v>0</v>
      </c>
      <c r="AC350" s="32" t="s">
        <v>572</v>
      </c>
      <c r="AD350" s="31">
        <f>IFERROR(VLOOKUP(AC350,'Начисление очков 2024'!$AA$4:$AB$69,2,FALSE),0)</f>
        <v>0</v>
      </c>
      <c r="AE350" s="6" t="s">
        <v>572</v>
      </c>
      <c r="AF350" s="28">
        <f>IFERROR(VLOOKUP(AE350,'Начисление очков 2024'!$AA$4:$AB$69,2,FALSE),0)</f>
        <v>0</v>
      </c>
      <c r="AG350" s="32" t="s">
        <v>572</v>
      </c>
      <c r="AH350" s="31">
        <f>IFERROR(VLOOKUP(AG350,'Начисление очков 2024'!$Q$4:$R$69,2,FALSE),0)</f>
        <v>0</v>
      </c>
      <c r="AI350" s="6" t="s">
        <v>572</v>
      </c>
      <c r="AJ350" s="28">
        <f>IFERROR(VLOOKUP(AI350,'Начисление очков 2024'!$AA$4:$AB$69,2,FALSE),0)</f>
        <v>0</v>
      </c>
      <c r="AK350" s="32" t="s">
        <v>572</v>
      </c>
      <c r="AL350" s="31">
        <f>IFERROR(VLOOKUP(AK350,'Начисление очков 2024'!$AA$4:$AB$69,2,FALSE),0)</f>
        <v>0</v>
      </c>
      <c r="AM350" s="6" t="s">
        <v>572</v>
      </c>
      <c r="AN350" s="28">
        <f>IFERROR(VLOOKUP(AM350,'Начисление очков 2023'!$AF$4:$AG$69,2,FALSE),0)</f>
        <v>0</v>
      </c>
      <c r="AO350" s="32" t="s">
        <v>572</v>
      </c>
      <c r="AP350" s="31">
        <f>ROUND(IFERROR(VLOOKUP(AO350,'Начисление очков 2024'!$G$4:$H$69,2,FALSE),0)/4,0)</f>
        <v>0</v>
      </c>
      <c r="AQ350" s="6" t="s">
        <v>572</v>
      </c>
      <c r="AR350" s="28">
        <f>IFERROR(VLOOKUP(AQ350,'Начисление очков 2024'!$AA$4:$AB$69,2,FALSE),0)</f>
        <v>0</v>
      </c>
      <c r="AS350" s="32" t="s">
        <v>572</v>
      </c>
      <c r="AT350" s="31">
        <f>IFERROR(VLOOKUP(AS350,'Начисление очков 2024'!$G$4:$H$69,2,FALSE),0)</f>
        <v>0</v>
      </c>
      <c r="AU350" s="6" t="s">
        <v>572</v>
      </c>
      <c r="AV350" s="28">
        <f>IFERROR(VLOOKUP(AU350,'Начисление очков 2023'!$V$4:$W$69,2,FALSE),0)</f>
        <v>0</v>
      </c>
      <c r="AW350" s="32" t="s">
        <v>572</v>
      </c>
      <c r="AX350" s="31">
        <f>IFERROR(VLOOKUP(AW350,'Начисление очков 2024'!$Q$4:$R$69,2,FALSE),0)</f>
        <v>0</v>
      </c>
      <c r="AY350" s="6" t="s">
        <v>572</v>
      </c>
      <c r="AZ350" s="28">
        <f>IFERROR(VLOOKUP(AY350,'Начисление очков 2024'!$AA$4:$AB$69,2,FALSE),0)</f>
        <v>0</v>
      </c>
      <c r="BA350" s="32" t="s">
        <v>572</v>
      </c>
      <c r="BB350" s="31">
        <f>ROUND(IFERROR(VLOOKUP(BA350,'Начисление очков 2024'!$G$4:$H$69,2,FALSE),0)/4,0)</f>
        <v>0</v>
      </c>
      <c r="BC350" s="6" t="s">
        <v>572</v>
      </c>
      <c r="BD350" s="28">
        <f>IFERROR(VLOOKUP(BC350,'Начисление очков 2023'!$AA$4:$AB$69,2,FALSE),0)</f>
        <v>0</v>
      </c>
      <c r="BE350" s="32" t="s">
        <v>572</v>
      </c>
      <c r="BF350" s="31">
        <f>IFERROR(VLOOKUP(BE350,'Начисление очков 2024'!$G$4:$H$69,2,FALSE),0)</f>
        <v>0</v>
      </c>
      <c r="BG350" s="6" t="s">
        <v>572</v>
      </c>
      <c r="BH350" s="28">
        <f>IFERROR(VLOOKUP(BG350,'Начисление очков 2024'!$Q$4:$R$69,2,FALSE),0)</f>
        <v>0</v>
      </c>
      <c r="BI350" s="32" t="s">
        <v>572</v>
      </c>
      <c r="BJ350" s="31">
        <f>IFERROR(VLOOKUP(BI350,'Начисление очков 2024'!$AA$4:$AB$69,2,FALSE),0)</f>
        <v>0</v>
      </c>
      <c r="BK350" s="6" t="s">
        <v>572</v>
      </c>
      <c r="BL350" s="28">
        <f>IFERROR(VLOOKUP(BK350,'Начисление очков 2023'!$V$4:$W$69,2,FALSE),0)</f>
        <v>0</v>
      </c>
      <c r="BM350" s="32" t="s">
        <v>572</v>
      </c>
      <c r="BN350" s="31">
        <f>ROUND(IFERROR(VLOOKUP(BM350,'Начисление очков 2023'!$L$4:$M$69,2,FALSE),0)/4,0)</f>
        <v>0</v>
      </c>
      <c r="BO350" s="6" t="s">
        <v>572</v>
      </c>
      <c r="BP350" s="28">
        <f>IFERROR(VLOOKUP(BO350,'Начисление очков 2023'!$AA$4:$AB$69,2,FALSE),0)</f>
        <v>0</v>
      </c>
      <c r="BQ350" s="32" t="s">
        <v>572</v>
      </c>
      <c r="BR350" s="31">
        <f>ROUND(IFERROR(VLOOKUP(BQ350,'Начисление очков 2023'!$L$4:$M$69,2,FALSE),0)/4,0)</f>
        <v>0</v>
      </c>
      <c r="BS350" s="6" t="s">
        <v>572</v>
      </c>
      <c r="BT350" s="28">
        <f>IFERROR(VLOOKUP(BS350,'Начисление очков 2023'!$AA$4:$AB$69,2,FALSE),0)</f>
        <v>0</v>
      </c>
      <c r="BU350" s="32" t="s">
        <v>572</v>
      </c>
      <c r="BV350" s="31">
        <f>IFERROR(VLOOKUP(BU350,'Начисление очков 2023'!$L$4:$M$69,2,FALSE),0)</f>
        <v>0</v>
      </c>
      <c r="BW350" s="6" t="s">
        <v>572</v>
      </c>
      <c r="BX350" s="28">
        <f>IFERROR(VLOOKUP(BW350,'Начисление очков 2023'!$AA$4:$AB$69,2,FALSE),0)</f>
        <v>0</v>
      </c>
      <c r="BY350" s="32" t="s">
        <v>572</v>
      </c>
      <c r="BZ350" s="31">
        <f>IFERROR(VLOOKUP(BY350,'Начисление очков 2023'!$AF$4:$AG$69,2,FALSE),0)</f>
        <v>0</v>
      </c>
      <c r="CA350" s="6" t="s">
        <v>572</v>
      </c>
      <c r="CB350" s="28">
        <f>IFERROR(VLOOKUP(CA350,'Начисление очков 2023'!$V$4:$W$69,2,FALSE),0)</f>
        <v>0</v>
      </c>
      <c r="CC350" s="32" t="s">
        <v>572</v>
      </c>
      <c r="CD350" s="31">
        <f>IFERROR(VLOOKUP(CC350,'Начисление очков 2023'!$AA$4:$AB$69,2,FALSE),0)</f>
        <v>0</v>
      </c>
      <c r="CE350" s="47"/>
      <c r="CF350" s="46"/>
      <c r="CG350" s="32" t="s">
        <v>572</v>
      </c>
      <c r="CH350" s="31">
        <f>IFERROR(VLOOKUP(CG350,'Начисление очков 2023'!$AA$4:$AB$69,2,FALSE),0)</f>
        <v>0</v>
      </c>
      <c r="CI350" s="6" t="s">
        <v>572</v>
      </c>
      <c r="CJ350" s="28">
        <f>IFERROR(VLOOKUP(CI350,'Начисление очков 2023_1'!$B$4:$C$117,2,FALSE),0)</f>
        <v>0</v>
      </c>
      <c r="CK350" s="32" t="s">
        <v>572</v>
      </c>
      <c r="CL350" s="31">
        <f>IFERROR(VLOOKUP(CK350,'Начисление очков 2023'!$V$4:$W$69,2,FALSE),0)</f>
        <v>0</v>
      </c>
      <c r="CM350" s="6" t="s">
        <v>572</v>
      </c>
      <c r="CN350" s="28">
        <f>IFERROR(VLOOKUP(CM350,'Начисление очков 2023'!$AF$4:$AG$69,2,FALSE),0)</f>
        <v>0</v>
      </c>
      <c r="CO350" s="32" t="s">
        <v>572</v>
      </c>
      <c r="CP350" s="31">
        <f>IFERROR(VLOOKUP(CO350,'Начисление очков 2023'!$G$4:$H$69,2,FALSE),0)</f>
        <v>0</v>
      </c>
      <c r="CQ350" s="6" t="s">
        <v>572</v>
      </c>
      <c r="CR350" s="28">
        <f>IFERROR(VLOOKUP(CQ350,'Начисление очков 2023'!$AA$4:$AB$69,2,FALSE),0)</f>
        <v>0</v>
      </c>
      <c r="CS350" s="32" t="s">
        <v>572</v>
      </c>
      <c r="CT350" s="31">
        <f>IFERROR(VLOOKUP(CS350,'Начисление очков 2023'!$Q$4:$R$69,2,FALSE),0)</f>
        <v>0</v>
      </c>
      <c r="CU350" s="6" t="s">
        <v>572</v>
      </c>
      <c r="CV350" s="28">
        <f>IFERROR(VLOOKUP(CU350,'Начисление очков 2023'!$AF$4:$AG$69,2,FALSE),0)</f>
        <v>0</v>
      </c>
      <c r="CW350" s="32" t="s">
        <v>572</v>
      </c>
      <c r="CX350" s="31">
        <f>IFERROR(VLOOKUP(CW350,'Начисление очков 2023'!$AA$4:$AB$69,2,FALSE),0)</f>
        <v>0</v>
      </c>
      <c r="CY350" s="6" t="s">
        <v>572</v>
      </c>
      <c r="CZ350" s="28">
        <f>IFERROR(VLOOKUP(CY350,'Начисление очков 2023'!$AA$4:$AB$69,2,FALSE),0)</f>
        <v>0</v>
      </c>
      <c r="DA350" s="32" t="s">
        <v>572</v>
      </c>
      <c r="DB350" s="31">
        <f>IFERROR(VLOOKUP(DA350,'Начисление очков 2023'!$L$4:$M$69,2,FALSE),0)</f>
        <v>0</v>
      </c>
      <c r="DC350" s="6" t="s">
        <v>572</v>
      </c>
      <c r="DD350" s="28">
        <f>IFERROR(VLOOKUP(DC350,'Начисление очков 2023'!$L$4:$M$69,2,FALSE),0)</f>
        <v>0</v>
      </c>
      <c r="DE350" s="32" t="s">
        <v>572</v>
      </c>
      <c r="DF350" s="31">
        <f>IFERROR(VLOOKUP(DE350,'Начисление очков 2023'!$G$4:$H$69,2,FALSE),0)</f>
        <v>0</v>
      </c>
      <c r="DG350" s="6" t="s">
        <v>572</v>
      </c>
      <c r="DH350" s="28">
        <f>IFERROR(VLOOKUP(DG350,'Начисление очков 2023'!$AA$4:$AB$69,2,FALSE),0)</f>
        <v>0</v>
      </c>
      <c r="DI350" s="32" t="s">
        <v>572</v>
      </c>
      <c r="DJ350" s="31">
        <f>IFERROR(VLOOKUP(DI350,'Начисление очков 2023'!$AF$4:$AG$69,2,FALSE),0)</f>
        <v>0</v>
      </c>
      <c r="DK350" s="6" t="s">
        <v>572</v>
      </c>
      <c r="DL350" s="28">
        <f>IFERROR(VLOOKUP(DK350,'Начисление очков 2023'!$V$4:$W$69,2,FALSE),0)</f>
        <v>0</v>
      </c>
      <c r="DM350" s="32">
        <v>64</v>
      </c>
      <c r="DN350" s="31">
        <f>IFERROR(VLOOKUP(DM350,'Начисление очков 2023'!$Q$4:$R$69,2,FALSE),0)</f>
        <v>1</v>
      </c>
      <c r="DO350" s="6" t="s">
        <v>572</v>
      </c>
      <c r="DP350" s="28">
        <f>IFERROR(VLOOKUP(DO350,'Начисление очков 2023'!$AA$4:$AB$69,2,FALSE),0)</f>
        <v>0</v>
      </c>
      <c r="DQ350" s="32" t="s">
        <v>572</v>
      </c>
      <c r="DR350" s="31">
        <f>IFERROR(VLOOKUP(DQ350,'Начисление очков 2023'!$AA$4:$AB$69,2,FALSE),0)</f>
        <v>0</v>
      </c>
      <c r="DS350" s="6" t="s">
        <v>572</v>
      </c>
      <c r="DT350" s="28">
        <f>IFERROR(VLOOKUP(DS350,'Начисление очков 2023'!$AA$4:$AB$69,2,FALSE),0)</f>
        <v>0</v>
      </c>
      <c r="DU350" s="32" t="s">
        <v>572</v>
      </c>
      <c r="DV350" s="31">
        <f>IFERROR(VLOOKUP(DU350,'Начисление очков 2023'!$AF$4:$AG$69,2,FALSE),0)</f>
        <v>0</v>
      </c>
      <c r="DW350" s="6" t="s">
        <v>572</v>
      </c>
      <c r="DX350" s="28">
        <f>IFERROR(VLOOKUP(DW350,'Начисление очков 2023'!$AA$4:$AB$69,2,FALSE),0)</f>
        <v>0</v>
      </c>
      <c r="DY350" s="32" t="s">
        <v>572</v>
      </c>
      <c r="DZ350" s="31">
        <f>IFERROR(VLOOKUP(DY350,'Начисление очков 2023'!$B$4:$C$69,2,FALSE),0)</f>
        <v>0</v>
      </c>
      <c r="EA350" s="6" t="s">
        <v>572</v>
      </c>
      <c r="EB350" s="28">
        <f>IFERROR(VLOOKUP(EA350,'Начисление очков 2023'!$AA$4:$AB$69,2,FALSE),0)</f>
        <v>0</v>
      </c>
      <c r="EC350" s="32" t="s">
        <v>572</v>
      </c>
      <c r="ED350" s="31">
        <f>IFERROR(VLOOKUP(EC350,'Начисление очков 2023'!$V$4:$W$69,2,FALSE),0)</f>
        <v>0</v>
      </c>
      <c r="EE350" s="6" t="s">
        <v>572</v>
      </c>
      <c r="EF350" s="28">
        <f>IFERROR(VLOOKUP(EE350,'Начисление очков 2023'!$AA$4:$AB$69,2,FALSE),0)</f>
        <v>0</v>
      </c>
      <c r="EG350" s="32" t="s">
        <v>572</v>
      </c>
      <c r="EH350" s="31">
        <f>IFERROR(VLOOKUP(EG350,'Начисление очков 2023'!$AA$4:$AB$69,2,FALSE),0)</f>
        <v>0</v>
      </c>
      <c r="EI350" s="6" t="s">
        <v>572</v>
      </c>
      <c r="EJ350" s="28">
        <f>IFERROR(VLOOKUP(EI350,'Начисление очков 2023'!$G$4:$H$69,2,FALSE),0)</f>
        <v>0</v>
      </c>
      <c r="EK350" s="32">
        <v>48</v>
      </c>
      <c r="EL350" s="31">
        <f>IFERROR(VLOOKUP(EK350,'Начисление очков 2023'!$V$4:$W$69,2,FALSE),0)</f>
        <v>2</v>
      </c>
      <c r="EM350" s="6" t="s">
        <v>572</v>
      </c>
      <c r="EN350" s="28">
        <f>IFERROR(VLOOKUP(EM350,'Начисление очков 2023'!$B$4:$C$101,2,FALSE),0)</f>
        <v>0</v>
      </c>
      <c r="EO350" s="32" t="s">
        <v>572</v>
      </c>
      <c r="EP350" s="31">
        <f>IFERROR(VLOOKUP(EO350,'Начисление очков 2023'!$AA$4:$AB$69,2,FALSE),0)</f>
        <v>0</v>
      </c>
      <c r="EQ350" s="6">
        <v>28</v>
      </c>
      <c r="ER350" s="28">
        <f>IFERROR(VLOOKUP(EQ350,'Начисление очков 2023'!$AF$4:$AG$69,2,FALSE),0)</f>
        <v>1</v>
      </c>
      <c r="ES350" s="32" t="s">
        <v>572</v>
      </c>
      <c r="ET350" s="31">
        <f>IFERROR(VLOOKUP(ES350,'Начисление очков 2023'!$B$4:$C$101,2,FALSE),0)</f>
        <v>0</v>
      </c>
      <c r="EU350" s="6" t="s">
        <v>572</v>
      </c>
      <c r="EV350" s="28">
        <f>IFERROR(VLOOKUP(EU350,'Начисление очков 2023'!$G$4:$H$69,2,FALSE),0)</f>
        <v>0</v>
      </c>
      <c r="EW350" s="32" t="s">
        <v>572</v>
      </c>
      <c r="EX350" s="31">
        <f>IFERROR(VLOOKUP(EW350,'Начисление очков 2023'!$AA$4:$AB$69,2,FALSE),0)</f>
        <v>0</v>
      </c>
      <c r="EY350" s="6"/>
      <c r="EZ350" s="28">
        <f>IFERROR(VLOOKUP(EY350,'Начисление очков 2023'!$AA$4:$AB$69,2,FALSE),0)</f>
        <v>0</v>
      </c>
      <c r="FA350" s="32" t="s">
        <v>572</v>
      </c>
      <c r="FB350" s="31">
        <f>IFERROR(VLOOKUP(FA350,'Начисление очков 2023'!$L$4:$M$69,2,FALSE),0)</f>
        <v>0</v>
      </c>
      <c r="FC350" s="6" t="s">
        <v>572</v>
      </c>
      <c r="FD350" s="28">
        <f>IFERROR(VLOOKUP(FC350,'Начисление очков 2023'!$AF$4:$AG$69,2,FALSE),0)</f>
        <v>0</v>
      </c>
      <c r="FE350" s="32" t="s">
        <v>572</v>
      </c>
      <c r="FF350" s="31">
        <f>IFERROR(VLOOKUP(FE350,'Начисление очков 2023'!$AA$4:$AB$69,2,FALSE),0)</f>
        <v>0</v>
      </c>
      <c r="FG350" s="6" t="s">
        <v>572</v>
      </c>
      <c r="FH350" s="28">
        <f>IFERROR(VLOOKUP(FG350,'Начисление очков 2023'!$G$4:$H$69,2,FALSE),0)</f>
        <v>0</v>
      </c>
      <c r="FI350" s="32" t="s">
        <v>572</v>
      </c>
      <c r="FJ350" s="31">
        <f>IFERROR(VLOOKUP(FI350,'Начисление очков 2023'!$AA$4:$AB$69,2,FALSE),0)</f>
        <v>0</v>
      </c>
      <c r="FK350" s="6" t="s">
        <v>572</v>
      </c>
      <c r="FL350" s="28">
        <f>IFERROR(VLOOKUP(FK350,'Начисление очков 2023'!$AA$4:$AB$69,2,FALSE),0)</f>
        <v>0</v>
      </c>
      <c r="FM350" s="32" t="s">
        <v>572</v>
      </c>
      <c r="FN350" s="31">
        <f>IFERROR(VLOOKUP(FM350,'Начисление очков 2023'!$AA$4:$AB$69,2,FALSE),0)</f>
        <v>0</v>
      </c>
      <c r="FO350" s="6" t="s">
        <v>572</v>
      </c>
      <c r="FP350" s="28">
        <f>IFERROR(VLOOKUP(FO350,'Начисление очков 2023'!$AF$4:$AG$69,2,FALSE),0)</f>
        <v>0</v>
      </c>
      <c r="FQ350" s="109">
        <v>340</v>
      </c>
      <c r="FR350" s="110">
        <v>-4</v>
      </c>
      <c r="FS350" s="110"/>
      <c r="FT350" s="109">
        <v>3</v>
      </c>
      <c r="FU350" s="111"/>
      <c r="FV350" s="108">
        <v>4</v>
      </c>
      <c r="FW350" s="106">
        <v>0</v>
      </c>
      <c r="FX350" s="107" t="s">
        <v>563</v>
      </c>
      <c r="FY350" s="108">
        <v>4</v>
      </c>
      <c r="FZ350" s="127" t="s">
        <v>572</v>
      </c>
      <c r="GA350" s="121">
        <f>IFERROR(VLOOKUP(FZ350,'Начисление очков 2023'!$AA$4:$AB$69,2,FALSE),0)</f>
        <v>0</v>
      </c>
    </row>
    <row r="351" spans="1:183" ht="16.149999999999999" customHeight="1" x14ac:dyDescent="0.25">
      <c r="A351" s="1"/>
      <c r="B351" s="6" t="str">
        <f>IFERROR(INDEX('Ласт турнир'!$A$1:$A$96,MATCH($D351,'Ласт турнир'!$B$1:$B$96,0)),"")</f>
        <v/>
      </c>
      <c r="C351" s="1"/>
      <c r="D351" s="39" t="s">
        <v>204</v>
      </c>
      <c r="E351" s="40">
        <f>E350+1</f>
        <v>342</v>
      </c>
      <c r="F351" s="59">
        <f>IF(FQ351=0," ",IF(FQ351-E351=0," ",FQ351-E351))</f>
        <v>-1</v>
      </c>
      <c r="G351" s="44"/>
      <c r="H351" s="54">
        <v>3.5</v>
      </c>
      <c r="I351" s="134"/>
      <c r="J351" s="139">
        <f>AB351+AP351+BB351+BN351+BR351+SUMPRODUCT(LARGE((T351,V351,X351,Z351,AD351,AF351,AH351,AJ351,AL351,AN351,AR351,AT351,AV351,AX351,AZ351,BD351,BF351,BH351,BJ351,BL351,BP351,BT351,BV351,BX351,BZ351,CB351,CD351,CF351,CH351,CJ351,CL351,CN351,CP351,CR351,CT351,CV351,CX351,CZ351,DB351,DD351,DF351,DH351,DJ351,DL351,DN351,DP351,DR351,DT351,DV351,DX351,DZ351,EB351,ED351,EF351,EH351,EJ351,EL351,EN351,EP351,ER351,ET351,EV351,EX351,EZ351,FB351,FD351,FF351,FH351,FJ351,FL351,FN351,FP351),{1,2,3,4,5,6,7,8}))</f>
        <v>3</v>
      </c>
      <c r="K351" s="135">
        <f>J351-FV351</f>
        <v>0</v>
      </c>
      <c r="L351" s="140" t="str">
        <f>IF(SUMIF(S351:FP351,"&lt;0")&lt;&gt;0,SUMIF(S351:FP351,"&lt;0")*(-1)," ")</f>
        <v xml:space="preserve"> </v>
      </c>
      <c r="M351" s="141">
        <f>T351+V351+X351+Z351+AB351+AD351+AF351+AH351+AJ351+AL351+AN351+AP351+AR351+AT351+AV351+AX351+AZ351+BB351+BD351+BF351+BH351+BJ351+BL351+BN351+BP351+BR351+BT351+BV351+BX351+BZ351+CB351+CD351+CF351+CH351+CJ351+CL351+CN351+CP351+CR351+CT351+CV351+CX351+CZ351+DB351+DD351+DF351+DH351+DJ351+DL351+DN351+DP351+DR351+DT351+DV351+DX351+DZ351+EB351+ED351+EF351+EH351+EJ351+EL351+EN351+EP351+ER351+ET351+EV351+EX351+EZ351+FB351+FD351+FF351+FH351+FJ351+FL351+FN351+FP351</f>
        <v>3</v>
      </c>
      <c r="N351" s="135">
        <f>M351-FY351</f>
        <v>0</v>
      </c>
      <c r="O351" s="136">
        <f>ROUNDUP(COUNTIF(S351:FP351,"&gt; 0")/2,0)</f>
        <v>1</v>
      </c>
      <c r="P351" s="142">
        <f>IF(O351=0,"-",IF(O351-R351&gt;8,J351/(8+R351),J351/O351))</f>
        <v>3</v>
      </c>
      <c r="Q351" s="145">
        <f>IF(OR(M351=0,O351=0),"-",M351/O351)</f>
        <v>3</v>
      </c>
      <c r="R351" s="150">
        <f>+IF(AA351="",0,1)+IF(AO351="",0,1)++IF(BA351="",0,1)+IF(BM351="",0,1)+IF(BQ351="",0,1)</f>
        <v>1</v>
      </c>
      <c r="S351" s="6" t="s">
        <v>572</v>
      </c>
      <c r="T351" s="28">
        <f>IFERROR(VLOOKUP(S351,'Начисление очков 2024'!$AA$4:$AB$69,2,FALSE),0)</f>
        <v>0</v>
      </c>
      <c r="U351" s="32" t="s">
        <v>572</v>
      </c>
      <c r="V351" s="31">
        <f>IFERROR(VLOOKUP(U351,'Начисление очков 2024'!$AA$4:$AB$69,2,FALSE),0)</f>
        <v>0</v>
      </c>
      <c r="W351" s="6" t="s">
        <v>572</v>
      </c>
      <c r="X351" s="28">
        <f>IFERROR(VLOOKUP(W351,'Начисление очков 2024'!$L$4:$M$69,2,FALSE),0)</f>
        <v>0</v>
      </c>
      <c r="Y351" s="32" t="s">
        <v>572</v>
      </c>
      <c r="Z351" s="31">
        <f>IFERROR(VLOOKUP(Y351,'Начисление очков 2024'!$AA$4:$AB$69,2,FALSE),0)</f>
        <v>0</v>
      </c>
      <c r="AA351" s="6">
        <v>24</v>
      </c>
      <c r="AB351" s="28">
        <f>ROUND(IFERROR(VLOOKUP(AA351,'Начисление очков 2024'!$L$4:$M$69,2,FALSE),0)/4,0)</f>
        <v>3</v>
      </c>
      <c r="AC351" s="32" t="s">
        <v>572</v>
      </c>
      <c r="AD351" s="31">
        <f>IFERROR(VLOOKUP(AC351,'Начисление очков 2024'!$AA$4:$AB$69,2,FALSE),0)</f>
        <v>0</v>
      </c>
      <c r="AE351" s="6" t="s">
        <v>572</v>
      </c>
      <c r="AF351" s="28">
        <f>IFERROR(VLOOKUP(AE351,'Начисление очков 2024'!$AA$4:$AB$69,2,FALSE),0)</f>
        <v>0</v>
      </c>
      <c r="AG351" s="32" t="s">
        <v>572</v>
      </c>
      <c r="AH351" s="31">
        <f>IFERROR(VLOOKUP(AG351,'Начисление очков 2024'!$Q$4:$R$69,2,FALSE),0)</f>
        <v>0</v>
      </c>
      <c r="AI351" s="6" t="s">
        <v>572</v>
      </c>
      <c r="AJ351" s="28">
        <f>IFERROR(VLOOKUP(AI351,'Начисление очков 2024'!$AA$4:$AB$69,2,FALSE),0)</f>
        <v>0</v>
      </c>
      <c r="AK351" s="32" t="s">
        <v>572</v>
      </c>
      <c r="AL351" s="31">
        <f>IFERROR(VLOOKUP(AK351,'Начисление очков 2024'!$AA$4:$AB$69,2,FALSE),0)</f>
        <v>0</v>
      </c>
      <c r="AM351" s="6" t="s">
        <v>572</v>
      </c>
      <c r="AN351" s="28">
        <f>IFERROR(VLOOKUP(AM351,'Начисление очков 2023'!$AF$4:$AG$69,2,FALSE),0)</f>
        <v>0</v>
      </c>
      <c r="AO351" s="32" t="s">
        <v>572</v>
      </c>
      <c r="AP351" s="31">
        <f>ROUND(IFERROR(VLOOKUP(AO351,'Начисление очков 2024'!$G$4:$H$69,2,FALSE),0)/4,0)</f>
        <v>0</v>
      </c>
      <c r="AQ351" s="6" t="s">
        <v>572</v>
      </c>
      <c r="AR351" s="28">
        <f>IFERROR(VLOOKUP(AQ351,'Начисление очков 2024'!$AA$4:$AB$69,2,FALSE),0)</f>
        <v>0</v>
      </c>
      <c r="AS351" s="32" t="s">
        <v>572</v>
      </c>
      <c r="AT351" s="31">
        <f>IFERROR(VLOOKUP(AS351,'Начисление очков 2024'!$G$4:$H$69,2,FALSE),0)</f>
        <v>0</v>
      </c>
      <c r="AU351" s="6" t="s">
        <v>572</v>
      </c>
      <c r="AV351" s="28">
        <f>IFERROR(VLOOKUP(AU351,'Начисление очков 2023'!$V$4:$W$69,2,FALSE),0)</f>
        <v>0</v>
      </c>
      <c r="AW351" s="32" t="s">
        <v>572</v>
      </c>
      <c r="AX351" s="31">
        <f>IFERROR(VLOOKUP(AW351,'Начисление очков 2024'!$Q$4:$R$69,2,FALSE),0)</f>
        <v>0</v>
      </c>
      <c r="AY351" s="6" t="s">
        <v>572</v>
      </c>
      <c r="AZ351" s="28">
        <f>IFERROR(VLOOKUP(AY351,'Начисление очков 2024'!$AA$4:$AB$69,2,FALSE),0)</f>
        <v>0</v>
      </c>
      <c r="BA351" s="32" t="s">
        <v>572</v>
      </c>
      <c r="BB351" s="31">
        <f>ROUND(IFERROR(VLOOKUP(BA351,'Начисление очков 2024'!$G$4:$H$69,2,FALSE),0)/4,0)</f>
        <v>0</v>
      </c>
      <c r="BC351" s="6" t="s">
        <v>572</v>
      </c>
      <c r="BD351" s="28">
        <f>IFERROR(VLOOKUP(BC351,'Начисление очков 2023'!$AA$4:$AB$69,2,FALSE),0)</f>
        <v>0</v>
      </c>
      <c r="BE351" s="32" t="s">
        <v>572</v>
      </c>
      <c r="BF351" s="31">
        <f>IFERROR(VLOOKUP(BE351,'Начисление очков 2024'!$G$4:$H$69,2,FALSE),0)</f>
        <v>0</v>
      </c>
      <c r="BG351" s="6" t="s">
        <v>572</v>
      </c>
      <c r="BH351" s="28">
        <f>IFERROR(VLOOKUP(BG351,'Начисление очков 2024'!$Q$4:$R$69,2,FALSE),0)</f>
        <v>0</v>
      </c>
      <c r="BI351" s="32" t="s">
        <v>572</v>
      </c>
      <c r="BJ351" s="31">
        <f>IFERROR(VLOOKUP(BI351,'Начисление очков 2024'!$AA$4:$AB$69,2,FALSE),0)</f>
        <v>0</v>
      </c>
      <c r="BK351" s="6" t="s">
        <v>572</v>
      </c>
      <c r="BL351" s="28">
        <f>IFERROR(VLOOKUP(BK351,'Начисление очков 2023'!$V$4:$W$69,2,FALSE),0)</f>
        <v>0</v>
      </c>
      <c r="BM351" s="32" t="s">
        <v>572</v>
      </c>
      <c r="BN351" s="31">
        <f>ROUND(IFERROR(VLOOKUP(BM351,'Начисление очков 2023'!$L$4:$M$69,2,FALSE),0)/4,0)</f>
        <v>0</v>
      </c>
      <c r="BO351" s="6" t="s">
        <v>572</v>
      </c>
      <c r="BP351" s="28">
        <f>IFERROR(VLOOKUP(BO351,'Начисление очков 2023'!$AA$4:$AB$69,2,FALSE),0)</f>
        <v>0</v>
      </c>
      <c r="BQ351" s="32" t="s">
        <v>572</v>
      </c>
      <c r="BR351" s="31">
        <f>ROUND(IFERROR(VLOOKUP(BQ351,'Начисление очков 2023'!$L$4:$M$69,2,FALSE),0)/4,0)</f>
        <v>0</v>
      </c>
      <c r="BS351" s="6" t="s">
        <v>572</v>
      </c>
      <c r="BT351" s="28">
        <f>IFERROR(VLOOKUP(BS351,'Начисление очков 2023'!$AA$4:$AB$69,2,FALSE),0)</f>
        <v>0</v>
      </c>
      <c r="BU351" s="32" t="s">
        <v>572</v>
      </c>
      <c r="BV351" s="31">
        <f>IFERROR(VLOOKUP(BU351,'Начисление очков 2023'!$L$4:$M$69,2,FALSE),0)</f>
        <v>0</v>
      </c>
      <c r="BW351" s="6" t="s">
        <v>572</v>
      </c>
      <c r="BX351" s="28">
        <f>IFERROR(VLOOKUP(BW351,'Начисление очков 2023'!$AA$4:$AB$69,2,FALSE),0)</f>
        <v>0</v>
      </c>
      <c r="BY351" s="32" t="s">
        <v>572</v>
      </c>
      <c r="BZ351" s="31">
        <f>IFERROR(VLOOKUP(BY351,'Начисление очков 2023'!$AF$4:$AG$69,2,FALSE),0)</f>
        <v>0</v>
      </c>
      <c r="CA351" s="6" t="s">
        <v>572</v>
      </c>
      <c r="CB351" s="28">
        <f>IFERROR(VLOOKUP(CA351,'Начисление очков 2023'!$V$4:$W$69,2,FALSE),0)</f>
        <v>0</v>
      </c>
      <c r="CC351" s="32" t="s">
        <v>572</v>
      </c>
      <c r="CD351" s="31">
        <f>IFERROR(VLOOKUP(CC351,'Начисление очков 2023'!$AA$4:$AB$69,2,FALSE),0)</f>
        <v>0</v>
      </c>
      <c r="CE351" s="47"/>
      <c r="CF351" s="46"/>
      <c r="CG351" s="32" t="s">
        <v>572</v>
      </c>
      <c r="CH351" s="31">
        <f>IFERROR(VLOOKUP(CG351,'Начисление очков 2023'!$AA$4:$AB$69,2,FALSE),0)</f>
        <v>0</v>
      </c>
      <c r="CI351" s="6" t="s">
        <v>572</v>
      </c>
      <c r="CJ351" s="28">
        <f>IFERROR(VLOOKUP(CI351,'Начисление очков 2023_1'!$B$4:$C$117,2,FALSE),0)</f>
        <v>0</v>
      </c>
      <c r="CK351" s="32" t="s">
        <v>572</v>
      </c>
      <c r="CL351" s="31">
        <f>IFERROR(VLOOKUP(CK351,'Начисление очков 2023'!$V$4:$W$69,2,FALSE),0)</f>
        <v>0</v>
      </c>
      <c r="CM351" s="6" t="s">
        <v>572</v>
      </c>
      <c r="CN351" s="28">
        <f>IFERROR(VLOOKUP(CM351,'Начисление очков 2023'!$AF$4:$AG$69,2,FALSE),0)</f>
        <v>0</v>
      </c>
      <c r="CO351" s="32" t="s">
        <v>572</v>
      </c>
      <c r="CP351" s="31">
        <f>IFERROR(VLOOKUP(CO351,'Начисление очков 2023'!$G$4:$H$69,2,FALSE),0)</f>
        <v>0</v>
      </c>
      <c r="CQ351" s="6" t="s">
        <v>572</v>
      </c>
      <c r="CR351" s="28">
        <f>IFERROR(VLOOKUP(CQ351,'Начисление очков 2023'!$AA$4:$AB$69,2,FALSE),0)</f>
        <v>0</v>
      </c>
      <c r="CS351" s="32" t="s">
        <v>572</v>
      </c>
      <c r="CT351" s="31">
        <f>IFERROR(VLOOKUP(CS351,'Начисление очков 2023'!$Q$4:$R$69,2,FALSE),0)</f>
        <v>0</v>
      </c>
      <c r="CU351" s="6" t="s">
        <v>572</v>
      </c>
      <c r="CV351" s="28">
        <f>IFERROR(VLOOKUP(CU351,'Начисление очков 2023'!$AF$4:$AG$69,2,FALSE),0)</f>
        <v>0</v>
      </c>
      <c r="CW351" s="32" t="s">
        <v>572</v>
      </c>
      <c r="CX351" s="31">
        <f>IFERROR(VLOOKUP(CW351,'Начисление очков 2023'!$AA$4:$AB$69,2,FALSE),0)</f>
        <v>0</v>
      </c>
      <c r="CY351" s="6" t="s">
        <v>572</v>
      </c>
      <c r="CZ351" s="28">
        <f>IFERROR(VLOOKUP(CY351,'Начисление очков 2023'!$AA$4:$AB$69,2,FALSE),0)</f>
        <v>0</v>
      </c>
      <c r="DA351" s="32" t="s">
        <v>572</v>
      </c>
      <c r="DB351" s="31">
        <f>IFERROR(VLOOKUP(DA351,'Начисление очков 2023'!$L$4:$M$69,2,FALSE),0)</f>
        <v>0</v>
      </c>
      <c r="DC351" s="6" t="s">
        <v>572</v>
      </c>
      <c r="DD351" s="28">
        <f>IFERROR(VLOOKUP(DC351,'Начисление очков 2023'!$L$4:$M$69,2,FALSE),0)</f>
        <v>0</v>
      </c>
      <c r="DE351" s="32" t="s">
        <v>572</v>
      </c>
      <c r="DF351" s="31">
        <f>IFERROR(VLOOKUP(DE351,'Начисление очков 2023'!$G$4:$H$69,2,FALSE),0)</f>
        <v>0</v>
      </c>
      <c r="DG351" s="6" t="s">
        <v>572</v>
      </c>
      <c r="DH351" s="28">
        <f>IFERROR(VLOOKUP(DG351,'Начисление очков 2023'!$AA$4:$AB$69,2,FALSE),0)</f>
        <v>0</v>
      </c>
      <c r="DI351" s="32" t="s">
        <v>572</v>
      </c>
      <c r="DJ351" s="31">
        <f>IFERROR(VLOOKUP(DI351,'Начисление очков 2023'!$AF$4:$AG$69,2,FALSE),0)</f>
        <v>0</v>
      </c>
      <c r="DK351" s="6" t="s">
        <v>572</v>
      </c>
      <c r="DL351" s="28">
        <f>IFERROR(VLOOKUP(DK351,'Начисление очков 2023'!$V$4:$W$69,2,FALSE),0)</f>
        <v>0</v>
      </c>
      <c r="DM351" s="32" t="s">
        <v>572</v>
      </c>
      <c r="DN351" s="31">
        <f>IFERROR(VLOOKUP(DM351,'Начисление очков 2023'!$Q$4:$R$69,2,FALSE),0)</f>
        <v>0</v>
      </c>
      <c r="DO351" s="6" t="s">
        <v>572</v>
      </c>
      <c r="DP351" s="28">
        <f>IFERROR(VLOOKUP(DO351,'Начисление очков 2023'!$AA$4:$AB$69,2,FALSE),0)</f>
        <v>0</v>
      </c>
      <c r="DQ351" s="32" t="s">
        <v>572</v>
      </c>
      <c r="DR351" s="31">
        <f>IFERROR(VLOOKUP(DQ351,'Начисление очков 2023'!$AA$4:$AB$69,2,FALSE),0)</f>
        <v>0</v>
      </c>
      <c r="DS351" s="6" t="s">
        <v>572</v>
      </c>
      <c r="DT351" s="28">
        <f>IFERROR(VLOOKUP(DS351,'Начисление очков 2023'!$AA$4:$AB$69,2,FALSE),0)</f>
        <v>0</v>
      </c>
      <c r="DU351" s="32" t="s">
        <v>572</v>
      </c>
      <c r="DV351" s="31">
        <f>IFERROR(VLOOKUP(DU351,'Начисление очков 2023'!$AF$4:$AG$69,2,FALSE),0)</f>
        <v>0</v>
      </c>
      <c r="DW351" s="6" t="s">
        <v>572</v>
      </c>
      <c r="DX351" s="28">
        <f>IFERROR(VLOOKUP(DW351,'Начисление очков 2023'!$AA$4:$AB$69,2,FALSE),0)</f>
        <v>0</v>
      </c>
      <c r="DY351" s="32" t="s">
        <v>572</v>
      </c>
      <c r="DZ351" s="31">
        <f>IFERROR(VLOOKUP(DY351,'Начисление очков 2023'!$B$4:$C$69,2,FALSE),0)</f>
        <v>0</v>
      </c>
      <c r="EA351" s="6" t="s">
        <v>572</v>
      </c>
      <c r="EB351" s="28">
        <f>IFERROR(VLOOKUP(EA351,'Начисление очков 2023'!$AA$4:$AB$69,2,FALSE),0)</f>
        <v>0</v>
      </c>
      <c r="EC351" s="32" t="s">
        <v>572</v>
      </c>
      <c r="ED351" s="31">
        <f>IFERROR(VLOOKUP(EC351,'Начисление очков 2023'!$V$4:$W$69,2,FALSE),0)</f>
        <v>0</v>
      </c>
      <c r="EE351" s="6" t="s">
        <v>572</v>
      </c>
      <c r="EF351" s="28">
        <f>IFERROR(VLOOKUP(EE351,'Начисление очков 2023'!$AA$4:$AB$69,2,FALSE),0)</f>
        <v>0</v>
      </c>
      <c r="EG351" s="32" t="s">
        <v>572</v>
      </c>
      <c r="EH351" s="31">
        <f>IFERROR(VLOOKUP(EG351,'Начисление очков 2023'!$AA$4:$AB$69,2,FALSE),0)</f>
        <v>0</v>
      </c>
      <c r="EI351" s="6" t="s">
        <v>572</v>
      </c>
      <c r="EJ351" s="28">
        <f>IFERROR(VLOOKUP(EI351,'Начисление очков 2023'!$G$4:$H$69,2,FALSE),0)</f>
        <v>0</v>
      </c>
      <c r="EK351" s="32" t="s">
        <v>572</v>
      </c>
      <c r="EL351" s="31">
        <f>IFERROR(VLOOKUP(EK351,'Начисление очков 2023'!$V$4:$W$69,2,FALSE),0)</f>
        <v>0</v>
      </c>
      <c r="EM351" s="6" t="s">
        <v>572</v>
      </c>
      <c r="EN351" s="28">
        <f>IFERROR(VLOOKUP(EM351,'Начисление очков 2023'!$B$4:$C$101,2,FALSE),0)</f>
        <v>0</v>
      </c>
      <c r="EO351" s="32" t="s">
        <v>572</v>
      </c>
      <c r="EP351" s="31">
        <f>IFERROR(VLOOKUP(EO351,'Начисление очков 2023'!$AA$4:$AB$69,2,FALSE),0)</f>
        <v>0</v>
      </c>
      <c r="EQ351" s="6" t="s">
        <v>572</v>
      </c>
      <c r="ER351" s="28">
        <f>IFERROR(VLOOKUP(EQ351,'Начисление очков 2023'!$AF$4:$AG$69,2,FALSE),0)</f>
        <v>0</v>
      </c>
      <c r="ES351" s="32" t="s">
        <v>572</v>
      </c>
      <c r="ET351" s="31">
        <f>IFERROR(VLOOKUP(ES351,'Начисление очков 2023'!$B$4:$C$101,2,FALSE),0)</f>
        <v>0</v>
      </c>
      <c r="EU351" s="6" t="s">
        <v>572</v>
      </c>
      <c r="EV351" s="28">
        <f>IFERROR(VLOOKUP(EU351,'Начисление очков 2023'!$G$4:$H$69,2,FALSE),0)</f>
        <v>0</v>
      </c>
      <c r="EW351" s="32" t="s">
        <v>572</v>
      </c>
      <c r="EX351" s="31">
        <f>IFERROR(VLOOKUP(EW351,'Начисление очков 2023'!$AA$4:$AB$69,2,FALSE),0)</f>
        <v>0</v>
      </c>
      <c r="EY351" s="6" t="s">
        <v>572</v>
      </c>
      <c r="EZ351" s="28">
        <f>IFERROR(VLOOKUP(EY351,'Начисление очков 2023'!$AA$4:$AB$69,2,FALSE),0)</f>
        <v>0</v>
      </c>
      <c r="FA351" s="32" t="s">
        <v>572</v>
      </c>
      <c r="FB351" s="31">
        <f>IFERROR(VLOOKUP(FA351,'Начисление очков 2023'!$L$4:$M$69,2,FALSE),0)</f>
        <v>0</v>
      </c>
      <c r="FC351" s="6" t="s">
        <v>572</v>
      </c>
      <c r="FD351" s="28">
        <f>IFERROR(VLOOKUP(FC351,'Начисление очков 2023'!$AF$4:$AG$69,2,FALSE),0)</f>
        <v>0</v>
      </c>
      <c r="FE351" s="32" t="s">
        <v>572</v>
      </c>
      <c r="FF351" s="31">
        <f>IFERROR(VLOOKUP(FE351,'Начисление очков 2023'!$AA$4:$AB$69,2,FALSE),0)</f>
        <v>0</v>
      </c>
      <c r="FG351" s="6" t="s">
        <v>572</v>
      </c>
      <c r="FH351" s="28">
        <f>IFERROR(VLOOKUP(FG351,'Начисление очков 2023'!$G$4:$H$69,2,FALSE),0)</f>
        <v>0</v>
      </c>
      <c r="FI351" s="32" t="s">
        <v>572</v>
      </c>
      <c r="FJ351" s="31">
        <f>IFERROR(VLOOKUP(FI351,'Начисление очков 2023'!$AA$4:$AB$69,2,FALSE),0)</f>
        <v>0</v>
      </c>
      <c r="FK351" s="6" t="s">
        <v>572</v>
      </c>
      <c r="FL351" s="28">
        <f>IFERROR(VLOOKUP(FK351,'Начисление очков 2023'!$AA$4:$AB$69,2,FALSE),0)</f>
        <v>0</v>
      </c>
      <c r="FM351" s="32" t="s">
        <v>572</v>
      </c>
      <c r="FN351" s="31">
        <f>IFERROR(VLOOKUP(FM351,'Начисление очков 2023'!$AA$4:$AB$69,2,FALSE),0)</f>
        <v>0</v>
      </c>
      <c r="FO351" s="6" t="s">
        <v>572</v>
      </c>
      <c r="FP351" s="28">
        <f>IFERROR(VLOOKUP(FO351,'Начисление очков 2023'!$AF$4:$AG$69,2,FALSE),0)</f>
        <v>0</v>
      </c>
      <c r="FQ351" s="109">
        <v>341</v>
      </c>
      <c r="FR351" s="110">
        <v>-3</v>
      </c>
      <c r="FS351" s="110"/>
      <c r="FT351" s="109">
        <v>3.5</v>
      </c>
      <c r="FU351" s="111"/>
      <c r="FV351" s="108">
        <v>3</v>
      </c>
      <c r="FW351" s="106">
        <v>0</v>
      </c>
      <c r="FX351" s="107" t="s">
        <v>563</v>
      </c>
      <c r="FY351" s="108">
        <v>3</v>
      </c>
      <c r="FZ351" s="127" t="s">
        <v>572</v>
      </c>
      <c r="GA351" s="121">
        <f>IFERROR(VLOOKUP(FZ351,'Начисление очков 2023'!$AA$4:$AB$69,2,FALSE),0)</f>
        <v>0</v>
      </c>
    </row>
    <row r="352" spans="1:183" ht="16.149999999999999" customHeight="1" x14ac:dyDescent="0.25">
      <c r="A352" s="1"/>
      <c r="B352" s="6" t="str">
        <f>IFERROR(INDEX('Ласт турнир'!$A$1:$A$96,MATCH($D352,'Ласт турнир'!$B$1:$B$96,0)),"")</f>
        <v/>
      </c>
      <c r="C352" s="1"/>
      <c r="D352" s="39" t="s">
        <v>17</v>
      </c>
      <c r="E352" s="40">
        <f>E351+1</f>
        <v>343</v>
      </c>
      <c r="F352" s="59">
        <f>IF(FQ352=0," ",IF(FQ352-E352=0," ",FQ352-E352))</f>
        <v>-1</v>
      </c>
      <c r="G352" s="44"/>
      <c r="H352" s="54">
        <v>3.5</v>
      </c>
      <c r="I352" s="134"/>
      <c r="J352" s="139">
        <f>AB352+AP352+BB352+BN352+BR352+SUMPRODUCT(LARGE((T352,V352,X352,Z352,AD352,AF352,AH352,AJ352,AL352,AN352,AR352,AT352,AV352,AX352,AZ352,BD352,BF352,BH352,BJ352,BL352,BP352,BT352,BV352,BX352,BZ352,CB352,CD352,CF352,CH352,CJ352,CL352,CN352,CP352,CR352,CT352,CV352,CX352,CZ352,DB352,DD352,DF352,DH352,DJ352,DL352,DN352,DP352,DR352,DT352,DV352,DX352,DZ352,EB352,ED352,EF352,EH352,EJ352,EL352,EN352,EP352,ER352,ET352,EV352,EX352,EZ352,FB352,FD352,FF352,FH352,FJ352,FL352,FN352,FP352),{1,2,3,4,5,6,7,8}))</f>
        <v>3</v>
      </c>
      <c r="K352" s="135">
        <f>J352-FV352</f>
        <v>0</v>
      </c>
      <c r="L352" s="140" t="str">
        <f>IF(SUMIF(S352:FP352,"&lt;0")&lt;&gt;0,SUMIF(S352:FP352,"&lt;0")*(-1)," ")</f>
        <v xml:space="preserve"> </v>
      </c>
      <c r="M352" s="141">
        <f>T352+V352+X352+Z352+AB352+AD352+AF352+AH352+AJ352+AL352+AN352+AP352+AR352+AT352+AV352+AX352+AZ352+BB352+BD352+BF352+BH352+BJ352+BL352+BN352+BP352+BR352+BT352+BV352+BX352+BZ352+CB352+CD352+CF352+CH352+CJ352+CL352+CN352+CP352+CR352+CT352+CV352+CX352+CZ352+DB352+DD352+DF352+DH352+DJ352+DL352+DN352+DP352+DR352+DT352+DV352+DX352+DZ352+EB352+ED352+EF352+EH352+EJ352+EL352+EN352+EP352+ER352+ET352+EV352+EX352+EZ352+FB352+FD352+FF352+FH352+FJ352+FL352+FN352+FP352</f>
        <v>3</v>
      </c>
      <c r="N352" s="135">
        <f>M352-FY352</f>
        <v>0</v>
      </c>
      <c r="O352" s="136">
        <f>ROUNDUP(COUNTIF(S352:FP352,"&gt; 0")/2,0)</f>
        <v>1</v>
      </c>
      <c r="P352" s="142">
        <f>IF(O352=0,"-",IF(O352-R352&gt;8,J352/(8+R352),J352/O352))</f>
        <v>3</v>
      </c>
      <c r="Q352" s="145">
        <f>IF(OR(M352=0,O352=0),"-",M352/O352)</f>
        <v>3</v>
      </c>
      <c r="R352" s="150">
        <f>+IF(AA352="",0,1)+IF(AO352="",0,1)++IF(BA352="",0,1)+IF(BM352="",0,1)+IF(BQ352="",0,1)</f>
        <v>1</v>
      </c>
      <c r="S352" s="6" t="s">
        <v>572</v>
      </c>
      <c r="T352" s="28">
        <f>IFERROR(VLOOKUP(S352,'Начисление очков 2024'!$AA$4:$AB$69,2,FALSE),0)</f>
        <v>0</v>
      </c>
      <c r="U352" s="32" t="s">
        <v>572</v>
      </c>
      <c r="V352" s="31">
        <f>IFERROR(VLOOKUP(U352,'Начисление очков 2024'!$AA$4:$AB$69,2,FALSE),0)</f>
        <v>0</v>
      </c>
      <c r="W352" s="6" t="s">
        <v>572</v>
      </c>
      <c r="X352" s="28">
        <f>IFERROR(VLOOKUP(W352,'Начисление очков 2024'!$L$4:$M$69,2,FALSE),0)</f>
        <v>0</v>
      </c>
      <c r="Y352" s="32" t="s">
        <v>572</v>
      </c>
      <c r="Z352" s="31">
        <f>IFERROR(VLOOKUP(Y352,'Начисление очков 2024'!$AA$4:$AB$69,2,FALSE),0)</f>
        <v>0</v>
      </c>
      <c r="AA352" s="6">
        <v>32</v>
      </c>
      <c r="AB352" s="28">
        <f>ROUND(IFERROR(VLOOKUP(AA352,'Начисление очков 2024'!$L$4:$M$69,2,FALSE),0)/4,0)</f>
        <v>3</v>
      </c>
      <c r="AC352" s="32" t="s">
        <v>572</v>
      </c>
      <c r="AD352" s="31">
        <f>IFERROR(VLOOKUP(AC352,'Начисление очков 2024'!$AA$4:$AB$69,2,FALSE),0)</f>
        <v>0</v>
      </c>
      <c r="AE352" s="6" t="s">
        <v>572</v>
      </c>
      <c r="AF352" s="28">
        <f>IFERROR(VLOOKUP(AE352,'Начисление очков 2024'!$AA$4:$AB$69,2,FALSE),0)</f>
        <v>0</v>
      </c>
      <c r="AG352" s="32" t="s">
        <v>572</v>
      </c>
      <c r="AH352" s="31">
        <f>IFERROR(VLOOKUP(AG352,'Начисление очков 2024'!$Q$4:$R$69,2,FALSE),0)</f>
        <v>0</v>
      </c>
      <c r="AI352" s="6" t="s">
        <v>572</v>
      </c>
      <c r="AJ352" s="28">
        <f>IFERROR(VLOOKUP(AI352,'Начисление очков 2024'!$AA$4:$AB$69,2,FALSE),0)</f>
        <v>0</v>
      </c>
      <c r="AK352" s="32" t="s">
        <v>572</v>
      </c>
      <c r="AL352" s="31">
        <f>IFERROR(VLOOKUP(AK352,'Начисление очков 2024'!$AA$4:$AB$69,2,FALSE),0)</f>
        <v>0</v>
      </c>
      <c r="AM352" s="6" t="s">
        <v>572</v>
      </c>
      <c r="AN352" s="28">
        <f>IFERROR(VLOOKUP(AM352,'Начисление очков 2023'!$AF$4:$AG$69,2,FALSE),0)</f>
        <v>0</v>
      </c>
      <c r="AO352" s="32" t="s">
        <v>572</v>
      </c>
      <c r="AP352" s="31">
        <f>ROUND(IFERROR(VLOOKUP(AO352,'Начисление очков 2024'!$G$4:$H$69,2,FALSE),0)/4,0)</f>
        <v>0</v>
      </c>
      <c r="AQ352" s="6" t="s">
        <v>572</v>
      </c>
      <c r="AR352" s="28">
        <f>IFERROR(VLOOKUP(AQ352,'Начисление очков 2024'!$AA$4:$AB$69,2,FALSE),0)</f>
        <v>0</v>
      </c>
      <c r="AS352" s="32" t="s">
        <v>572</v>
      </c>
      <c r="AT352" s="31">
        <f>IFERROR(VLOOKUP(AS352,'Начисление очков 2024'!$G$4:$H$69,2,FALSE),0)</f>
        <v>0</v>
      </c>
      <c r="AU352" s="6" t="s">
        <v>572</v>
      </c>
      <c r="AV352" s="28">
        <f>IFERROR(VLOOKUP(AU352,'Начисление очков 2023'!$V$4:$W$69,2,FALSE),0)</f>
        <v>0</v>
      </c>
      <c r="AW352" s="32" t="s">
        <v>572</v>
      </c>
      <c r="AX352" s="31">
        <f>IFERROR(VLOOKUP(AW352,'Начисление очков 2024'!$Q$4:$R$69,2,FALSE),0)</f>
        <v>0</v>
      </c>
      <c r="AY352" s="6" t="s">
        <v>572</v>
      </c>
      <c r="AZ352" s="28">
        <f>IFERROR(VLOOKUP(AY352,'Начисление очков 2024'!$AA$4:$AB$69,2,FALSE),0)</f>
        <v>0</v>
      </c>
      <c r="BA352" s="32" t="s">
        <v>572</v>
      </c>
      <c r="BB352" s="31">
        <f>ROUND(IFERROR(VLOOKUP(BA352,'Начисление очков 2024'!$G$4:$H$69,2,FALSE),0)/4,0)</f>
        <v>0</v>
      </c>
      <c r="BC352" s="6" t="s">
        <v>572</v>
      </c>
      <c r="BD352" s="28">
        <f>IFERROR(VLOOKUP(BC352,'Начисление очков 2023'!$AA$4:$AB$69,2,FALSE),0)</f>
        <v>0</v>
      </c>
      <c r="BE352" s="32" t="s">
        <v>572</v>
      </c>
      <c r="BF352" s="31">
        <f>IFERROR(VLOOKUP(BE352,'Начисление очков 2024'!$G$4:$H$69,2,FALSE),0)</f>
        <v>0</v>
      </c>
      <c r="BG352" s="6" t="s">
        <v>572</v>
      </c>
      <c r="BH352" s="28">
        <f>IFERROR(VLOOKUP(BG352,'Начисление очков 2024'!$Q$4:$R$69,2,FALSE),0)</f>
        <v>0</v>
      </c>
      <c r="BI352" s="32" t="s">
        <v>572</v>
      </c>
      <c r="BJ352" s="31">
        <f>IFERROR(VLOOKUP(BI352,'Начисление очков 2024'!$AA$4:$AB$69,2,FALSE),0)</f>
        <v>0</v>
      </c>
      <c r="BK352" s="6" t="s">
        <v>572</v>
      </c>
      <c r="BL352" s="28">
        <f>IFERROR(VLOOKUP(BK352,'Начисление очков 2023'!$V$4:$W$69,2,FALSE),0)</f>
        <v>0</v>
      </c>
      <c r="BM352" s="32" t="s">
        <v>572</v>
      </c>
      <c r="BN352" s="31">
        <f>ROUND(IFERROR(VLOOKUP(BM352,'Начисление очков 2023'!$L$4:$M$69,2,FALSE),0)/4,0)</f>
        <v>0</v>
      </c>
      <c r="BO352" s="6" t="s">
        <v>572</v>
      </c>
      <c r="BP352" s="28">
        <f>IFERROR(VLOOKUP(BO352,'Начисление очков 2023'!$AA$4:$AB$69,2,FALSE),0)</f>
        <v>0</v>
      </c>
      <c r="BQ352" s="32" t="s">
        <v>572</v>
      </c>
      <c r="BR352" s="31">
        <f>ROUND(IFERROR(VLOOKUP(BQ352,'Начисление очков 2023'!$L$4:$M$69,2,FALSE),0)/4,0)</f>
        <v>0</v>
      </c>
      <c r="BS352" s="6" t="s">
        <v>572</v>
      </c>
      <c r="BT352" s="28">
        <f>IFERROR(VLOOKUP(BS352,'Начисление очков 2023'!$AA$4:$AB$69,2,FALSE),0)</f>
        <v>0</v>
      </c>
      <c r="BU352" s="32" t="s">
        <v>572</v>
      </c>
      <c r="BV352" s="31">
        <f>IFERROR(VLOOKUP(BU352,'Начисление очков 2023'!$L$4:$M$69,2,FALSE),0)</f>
        <v>0</v>
      </c>
      <c r="BW352" s="6" t="s">
        <v>572</v>
      </c>
      <c r="BX352" s="28">
        <f>IFERROR(VLOOKUP(BW352,'Начисление очков 2023'!$AA$4:$AB$69,2,FALSE),0)</f>
        <v>0</v>
      </c>
      <c r="BY352" s="32" t="s">
        <v>572</v>
      </c>
      <c r="BZ352" s="31">
        <f>IFERROR(VLOOKUP(BY352,'Начисление очков 2023'!$AF$4:$AG$69,2,FALSE),0)</f>
        <v>0</v>
      </c>
      <c r="CA352" s="6" t="s">
        <v>572</v>
      </c>
      <c r="CB352" s="28">
        <f>IFERROR(VLOOKUP(CA352,'Начисление очков 2023'!$V$4:$W$69,2,FALSE),0)</f>
        <v>0</v>
      </c>
      <c r="CC352" s="32" t="s">
        <v>572</v>
      </c>
      <c r="CD352" s="31">
        <f>IFERROR(VLOOKUP(CC352,'Начисление очков 2023'!$AA$4:$AB$69,2,FALSE),0)</f>
        <v>0</v>
      </c>
      <c r="CE352" s="47"/>
      <c r="CF352" s="46"/>
      <c r="CG352" s="32" t="s">
        <v>572</v>
      </c>
      <c r="CH352" s="31">
        <f>IFERROR(VLOOKUP(CG352,'Начисление очков 2023'!$AA$4:$AB$69,2,FALSE),0)</f>
        <v>0</v>
      </c>
      <c r="CI352" s="6" t="s">
        <v>572</v>
      </c>
      <c r="CJ352" s="28">
        <f>IFERROR(VLOOKUP(CI352,'Начисление очков 2023_1'!$B$4:$C$117,2,FALSE),0)</f>
        <v>0</v>
      </c>
      <c r="CK352" s="32" t="s">
        <v>572</v>
      </c>
      <c r="CL352" s="31">
        <f>IFERROR(VLOOKUP(CK352,'Начисление очков 2023'!$V$4:$W$69,2,FALSE),0)</f>
        <v>0</v>
      </c>
      <c r="CM352" s="6" t="s">
        <v>572</v>
      </c>
      <c r="CN352" s="28">
        <f>IFERROR(VLOOKUP(CM352,'Начисление очков 2023'!$AF$4:$AG$69,2,FALSE),0)</f>
        <v>0</v>
      </c>
      <c r="CO352" s="32" t="s">
        <v>572</v>
      </c>
      <c r="CP352" s="31">
        <f>IFERROR(VLOOKUP(CO352,'Начисление очков 2023'!$G$4:$H$69,2,FALSE),0)</f>
        <v>0</v>
      </c>
      <c r="CQ352" s="6" t="s">
        <v>572</v>
      </c>
      <c r="CR352" s="28">
        <f>IFERROR(VLOOKUP(CQ352,'Начисление очков 2023'!$AA$4:$AB$69,2,FALSE),0)</f>
        <v>0</v>
      </c>
      <c r="CS352" s="32" t="s">
        <v>572</v>
      </c>
      <c r="CT352" s="31">
        <f>IFERROR(VLOOKUP(CS352,'Начисление очков 2023'!$Q$4:$R$69,2,FALSE),0)</f>
        <v>0</v>
      </c>
      <c r="CU352" s="6" t="s">
        <v>572</v>
      </c>
      <c r="CV352" s="28">
        <f>IFERROR(VLOOKUP(CU352,'Начисление очков 2023'!$AF$4:$AG$69,2,FALSE),0)</f>
        <v>0</v>
      </c>
      <c r="CW352" s="32" t="s">
        <v>572</v>
      </c>
      <c r="CX352" s="31">
        <f>IFERROR(VLOOKUP(CW352,'Начисление очков 2023'!$AA$4:$AB$69,2,FALSE),0)</f>
        <v>0</v>
      </c>
      <c r="CY352" s="6" t="s">
        <v>572</v>
      </c>
      <c r="CZ352" s="28">
        <f>IFERROR(VLOOKUP(CY352,'Начисление очков 2023'!$AA$4:$AB$69,2,FALSE),0)</f>
        <v>0</v>
      </c>
      <c r="DA352" s="32" t="s">
        <v>572</v>
      </c>
      <c r="DB352" s="31">
        <f>IFERROR(VLOOKUP(DA352,'Начисление очков 2023'!$L$4:$M$69,2,FALSE),0)</f>
        <v>0</v>
      </c>
      <c r="DC352" s="6" t="s">
        <v>572</v>
      </c>
      <c r="DD352" s="28">
        <f>IFERROR(VLOOKUP(DC352,'Начисление очков 2023'!$L$4:$M$69,2,FALSE),0)</f>
        <v>0</v>
      </c>
      <c r="DE352" s="32" t="s">
        <v>572</v>
      </c>
      <c r="DF352" s="31">
        <f>IFERROR(VLOOKUP(DE352,'Начисление очков 2023'!$G$4:$H$69,2,FALSE),0)</f>
        <v>0</v>
      </c>
      <c r="DG352" s="6" t="s">
        <v>572</v>
      </c>
      <c r="DH352" s="28">
        <f>IFERROR(VLOOKUP(DG352,'Начисление очков 2023'!$AA$4:$AB$69,2,FALSE),0)</f>
        <v>0</v>
      </c>
      <c r="DI352" s="32" t="s">
        <v>572</v>
      </c>
      <c r="DJ352" s="31">
        <f>IFERROR(VLOOKUP(DI352,'Начисление очков 2023'!$AF$4:$AG$69,2,FALSE),0)</f>
        <v>0</v>
      </c>
      <c r="DK352" s="6" t="s">
        <v>572</v>
      </c>
      <c r="DL352" s="28">
        <f>IFERROR(VLOOKUP(DK352,'Начисление очков 2023'!$V$4:$W$69,2,FALSE),0)</f>
        <v>0</v>
      </c>
      <c r="DM352" s="32" t="s">
        <v>572</v>
      </c>
      <c r="DN352" s="31">
        <f>IFERROR(VLOOKUP(DM352,'Начисление очков 2023'!$Q$4:$R$69,2,FALSE),0)</f>
        <v>0</v>
      </c>
      <c r="DO352" s="6" t="s">
        <v>572</v>
      </c>
      <c r="DP352" s="28">
        <f>IFERROR(VLOOKUP(DO352,'Начисление очков 2023'!$AA$4:$AB$69,2,FALSE),0)</f>
        <v>0</v>
      </c>
      <c r="DQ352" s="32" t="s">
        <v>572</v>
      </c>
      <c r="DR352" s="31">
        <f>IFERROR(VLOOKUP(DQ352,'Начисление очков 2023'!$AA$4:$AB$69,2,FALSE),0)</f>
        <v>0</v>
      </c>
      <c r="DS352" s="6" t="s">
        <v>572</v>
      </c>
      <c r="DT352" s="28">
        <f>IFERROR(VLOOKUP(DS352,'Начисление очков 2023'!$AA$4:$AB$69,2,FALSE),0)</f>
        <v>0</v>
      </c>
      <c r="DU352" s="32" t="s">
        <v>572</v>
      </c>
      <c r="DV352" s="31">
        <f>IFERROR(VLOOKUP(DU352,'Начисление очков 2023'!$AF$4:$AG$69,2,FALSE),0)</f>
        <v>0</v>
      </c>
      <c r="DW352" s="6" t="s">
        <v>572</v>
      </c>
      <c r="DX352" s="28">
        <f>IFERROR(VLOOKUP(DW352,'Начисление очков 2023'!$AA$4:$AB$69,2,FALSE),0)</f>
        <v>0</v>
      </c>
      <c r="DY352" s="32" t="s">
        <v>572</v>
      </c>
      <c r="DZ352" s="31">
        <f>IFERROR(VLOOKUP(DY352,'Начисление очков 2023'!$B$4:$C$69,2,FALSE),0)</f>
        <v>0</v>
      </c>
      <c r="EA352" s="6" t="s">
        <v>572</v>
      </c>
      <c r="EB352" s="28">
        <f>IFERROR(VLOOKUP(EA352,'Начисление очков 2023'!$AA$4:$AB$69,2,FALSE),0)</f>
        <v>0</v>
      </c>
      <c r="EC352" s="32" t="s">
        <v>572</v>
      </c>
      <c r="ED352" s="31">
        <f>IFERROR(VLOOKUP(EC352,'Начисление очков 2023'!$V$4:$W$69,2,FALSE),0)</f>
        <v>0</v>
      </c>
      <c r="EE352" s="6" t="s">
        <v>572</v>
      </c>
      <c r="EF352" s="28">
        <f>IFERROR(VLOOKUP(EE352,'Начисление очков 2023'!$AA$4:$AB$69,2,FALSE),0)</f>
        <v>0</v>
      </c>
      <c r="EG352" s="32" t="s">
        <v>572</v>
      </c>
      <c r="EH352" s="31">
        <f>IFERROR(VLOOKUP(EG352,'Начисление очков 2023'!$AA$4:$AB$69,2,FALSE),0)</f>
        <v>0</v>
      </c>
      <c r="EI352" s="6" t="s">
        <v>572</v>
      </c>
      <c r="EJ352" s="28">
        <f>IFERROR(VLOOKUP(EI352,'Начисление очков 2023'!$G$4:$H$69,2,FALSE),0)</f>
        <v>0</v>
      </c>
      <c r="EK352" s="32" t="s">
        <v>572</v>
      </c>
      <c r="EL352" s="31">
        <f>IFERROR(VLOOKUP(EK352,'Начисление очков 2023'!$V$4:$W$69,2,FALSE),0)</f>
        <v>0</v>
      </c>
      <c r="EM352" s="6" t="s">
        <v>572</v>
      </c>
      <c r="EN352" s="28">
        <f>IFERROR(VLOOKUP(EM352,'Начисление очков 2023'!$B$4:$C$101,2,FALSE),0)</f>
        <v>0</v>
      </c>
      <c r="EO352" s="32" t="s">
        <v>572</v>
      </c>
      <c r="EP352" s="31">
        <f>IFERROR(VLOOKUP(EO352,'Начисление очков 2023'!$AA$4:$AB$69,2,FALSE),0)</f>
        <v>0</v>
      </c>
      <c r="EQ352" s="6" t="s">
        <v>572</v>
      </c>
      <c r="ER352" s="28">
        <f>IFERROR(VLOOKUP(EQ352,'Начисление очков 2023'!$AF$4:$AG$69,2,FALSE),0)</f>
        <v>0</v>
      </c>
      <c r="ES352" s="32" t="s">
        <v>572</v>
      </c>
      <c r="ET352" s="31">
        <f>IFERROR(VLOOKUP(ES352,'Начисление очков 2023'!$B$4:$C$101,2,FALSE),0)</f>
        <v>0</v>
      </c>
      <c r="EU352" s="6" t="s">
        <v>572</v>
      </c>
      <c r="EV352" s="28">
        <f>IFERROR(VLOOKUP(EU352,'Начисление очков 2023'!$G$4:$H$69,2,FALSE),0)</f>
        <v>0</v>
      </c>
      <c r="EW352" s="32" t="s">
        <v>572</v>
      </c>
      <c r="EX352" s="31">
        <f>IFERROR(VLOOKUP(EW352,'Начисление очков 2023'!$AA$4:$AB$69,2,FALSE),0)</f>
        <v>0</v>
      </c>
      <c r="EY352" s="6" t="s">
        <v>572</v>
      </c>
      <c r="EZ352" s="28">
        <f>IFERROR(VLOOKUP(EY352,'Начисление очков 2023'!$AA$4:$AB$69,2,FALSE),0)</f>
        <v>0</v>
      </c>
      <c r="FA352" s="32" t="s">
        <v>572</v>
      </c>
      <c r="FB352" s="31">
        <f>IFERROR(VLOOKUP(FA352,'Начисление очков 2023'!$L$4:$M$69,2,FALSE),0)</f>
        <v>0</v>
      </c>
      <c r="FC352" s="6" t="s">
        <v>572</v>
      </c>
      <c r="FD352" s="28">
        <f>IFERROR(VLOOKUP(FC352,'Начисление очков 2023'!$AF$4:$AG$69,2,FALSE),0)</f>
        <v>0</v>
      </c>
      <c r="FE352" s="32" t="s">
        <v>572</v>
      </c>
      <c r="FF352" s="31">
        <f>IFERROR(VLOOKUP(FE352,'Начисление очков 2023'!$AA$4:$AB$69,2,FALSE),0)</f>
        <v>0</v>
      </c>
      <c r="FG352" s="6" t="s">
        <v>572</v>
      </c>
      <c r="FH352" s="28">
        <f>IFERROR(VLOOKUP(FG352,'Начисление очков 2023'!$G$4:$H$69,2,FALSE),0)</f>
        <v>0</v>
      </c>
      <c r="FI352" s="32" t="s">
        <v>572</v>
      </c>
      <c r="FJ352" s="31">
        <f>IFERROR(VLOOKUP(FI352,'Начисление очков 2023'!$AA$4:$AB$69,2,FALSE),0)</f>
        <v>0</v>
      </c>
      <c r="FK352" s="6" t="s">
        <v>572</v>
      </c>
      <c r="FL352" s="28">
        <f>IFERROR(VLOOKUP(FK352,'Начисление очков 2023'!$AA$4:$AB$69,2,FALSE),0)</f>
        <v>0</v>
      </c>
      <c r="FM352" s="32" t="s">
        <v>572</v>
      </c>
      <c r="FN352" s="31">
        <f>IFERROR(VLOOKUP(FM352,'Начисление очков 2023'!$AA$4:$AB$69,2,FALSE),0)</f>
        <v>0</v>
      </c>
      <c r="FO352" s="6" t="s">
        <v>572</v>
      </c>
      <c r="FP352" s="28">
        <f>IFERROR(VLOOKUP(FO352,'Начисление очков 2023'!$AF$4:$AG$69,2,FALSE),0)</f>
        <v>0</v>
      </c>
      <c r="FQ352" s="109">
        <v>342</v>
      </c>
      <c r="FR352" s="110">
        <v>-3</v>
      </c>
      <c r="FS352" s="110"/>
      <c r="FT352" s="109">
        <v>3.5</v>
      </c>
      <c r="FU352" s="111"/>
      <c r="FV352" s="108">
        <v>3</v>
      </c>
      <c r="FW352" s="106">
        <v>0</v>
      </c>
      <c r="FX352" s="107" t="s">
        <v>563</v>
      </c>
      <c r="FY352" s="108">
        <v>3</v>
      </c>
      <c r="FZ352" s="127" t="s">
        <v>572</v>
      </c>
      <c r="GA352" s="121">
        <f>IFERROR(VLOOKUP(FZ352,'Начисление очков 2023'!$AA$4:$AB$69,2,FALSE),0)</f>
        <v>0</v>
      </c>
    </row>
    <row r="353" spans="1:183" ht="16.149999999999999" customHeight="1" x14ac:dyDescent="0.25">
      <c r="A353" s="1"/>
      <c r="B353" s="6" t="str">
        <f>IFERROR(INDEX('Ласт турнир'!$A$1:$A$96,MATCH($D353,'Ласт турнир'!$B$1:$B$96,0)),"")</f>
        <v/>
      </c>
      <c r="C353" s="1"/>
      <c r="D353" s="39" t="s">
        <v>341</v>
      </c>
      <c r="E353" s="40">
        <f>E352+1</f>
        <v>344</v>
      </c>
      <c r="F353" s="59">
        <f>IF(FQ353=0," ",IF(FQ353-E353=0," ",FQ353-E353))</f>
        <v>-1</v>
      </c>
      <c r="G353" s="44"/>
      <c r="H353" s="54">
        <v>3</v>
      </c>
      <c r="I353" s="134"/>
      <c r="J353" s="139">
        <f>AB353+AP353+BB353+BN353+BR353+SUMPRODUCT(LARGE((T353,V353,X353,Z353,AD353,AF353,AH353,AJ353,AL353,AN353,AR353,AT353,AV353,AX353,AZ353,BD353,BF353,BH353,BJ353,BL353,BP353,BT353,BV353,BX353,BZ353,CB353,CD353,CF353,CH353,CJ353,CL353,CN353,CP353,CR353,CT353,CV353,CX353,CZ353,DB353,DD353,DF353,DH353,DJ353,DL353,DN353,DP353,DR353,DT353,DV353,DX353,DZ353,EB353,ED353,EF353,EH353,EJ353,EL353,EN353,EP353,ER353,ET353,EV353,EX353,EZ353,FB353,FD353,FF353,FH353,FJ353,FL353,FN353,FP353),{1,2,3,4,5,6,7,8}))</f>
        <v>3</v>
      </c>
      <c r="K353" s="135">
        <f>J353-FV353</f>
        <v>0</v>
      </c>
      <c r="L353" s="140" t="str">
        <f>IF(SUMIF(S353:FP353,"&lt;0")&lt;&gt;0,SUMIF(S353:FP353,"&lt;0")*(-1)," ")</f>
        <v xml:space="preserve"> </v>
      </c>
      <c r="M353" s="141">
        <f>T353+V353+X353+Z353+AB353+AD353+AF353+AH353+AJ353+AL353+AN353+AP353+AR353+AT353+AV353+AX353+AZ353+BB353+BD353+BF353+BH353+BJ353+BL353+BN353+BP353+BR353+BT353+BV353+BX353+BZ353+CB353+CD353+CF353+CH353+CJ353+CL353+CN353+CP353+CR353+CT353+CV353+CX353+CZ353+DB353+DD353+DF353+DH353+DJ353+DL353+DN353+DP353+DR353+DT353+DV353+DX353+DZ353+EB353+ED353+EF353+EH353+EJ353+EL353+EN353+EP353+ER353+ET353+EV353+EX353+EZ353+FB353+FD353+FF353+FH353+FJ353+FL353+FN353+FP353</f>
        <v>3</v>
      </c>
      <c r="N353" s="135">
        <f>M353-FY353</f>
        <v>0</v>
      </c>
      <c r="O353" s="136">
        <f>ROUNDUP(COUNTIF(S353:FP353,"&gt; 0")/2,0)</f>
        <v>1</v>
      </c>
      <c r="P353" s="142">
        <f>IF(O353=0,"-",IF(O353-R353&gt;8,J353/(8+R353),J353/O353))</f>
        <v>3</v>
      </c>
      <c r="Q353" s="145">
        <f>IF(OR(M353=0,O353=0),"-",M353/O353)</f>
        <v>3</v>
      </c>
      <c r="R353" s="150">
        <f>+IF(AA353="",0,1)+IF(AO353="",0,1)++IF(BA353="",0,1)+IF(BM353="",0,1)+IF(BQ353="",0,1)</f>
        <v>1</v>
      </c>
      <c r="S353" s="6" t="s">
        <v>572</v>
      </c>
      <c r="T353" s="28">
        <f>IFERROR(VLOOKUP(S353,'Начисление очков 2024'!$AA$4:$AB$69,2,FALSE),0)</f>
        <v>0</v>
      </c>
      <c r="U353" s="32" t="s">
        <v>572</v>
      </c>
      <c r="V353" s="31">
        <f>IFERROR(VLOOKUP(U353,'Начисление очков 2024'!$AA$4:$AB$69,2,FALSE),0)</f>
        <v>0</v>
      </c>
      <c r="W353" s="6" t="s">
        <v>572</v>
      </c>
      <c r="X353" s="28">
        <f>IFERROR(VLOOKUP(W353,'Начисление очков 2024'!$L$4:$M$69,2,FALSE),0)</f>
        <v>0</v>
      </c>
      <c r="Y353" s="32" t="s">
        <v>572</v>
      </c>
      <c r="Z353" s="31">
        <f>IFERROR(VLOOKUP(Y353,'Начисление очков 2024'!$AA$4:$AB$69,2,FALSE),0)</f>
        <v>0</v>
      </c>
      <c r="AA353" s="6">
        <v>32</v>
      </c>
      <c r="AB353" s="28">
        <f>ROUND(IFERROR(VLOOKUP(AA353,'Начисление очков 2024'!$L$4:$M$69,2,FALSE),0)/4,0)</f>
        <v>3</v>
      </c>
      <c r="AC353" s="32" t="s">
        <v>572</v>
      </c>
      <c r="AD353" s="31">
        <f>IFERROR(VLOOKUP(AC353,'Начисление очков 2024'!$AA$4:$AB$69,2,FALSE),0)</f>
        <v>0</v>
      </c>
      <c r="AE353" s="6" t="s">
        <v>572</v>
      </c>
      <c r="AF353" s="28">
        <f>IFERROR(VLOOKUP(AE353,'Начисление очков 2024'!$AA$4:$AB$69,2,FALSE),0)</f>
        <v>0</v>
      </c>
      <c r="AG353" s="32" t="s">
        <v>572</v>
      </c>
      <c r="AH353" s="31">
        <f>IFERROR(VLOOKUP(AG353,'Начисление очков 2024'!$Q$4:$R$69,2,FALSE),0)</f>
        <v>0</v>
      </c>
      <c r="AI353" s="6" t="s">
        <v>572</v>
      </c>
      <c r="AJ353" s="28">
        <f>IFERROR(VLOOKUP(AI353,'Начисление очков 2024'!$AA$4:$AB$69,2,FALSE),0)</f>
        <v>0</v>
      </c>
      <c r="AK353" s="32" t="s">
        <v>572</v>
      </c>
      <c r="AL353" s="31">
        <f>IFERROR(VLOOKUP(AK353,'Начисление очков 2024'!$AA$4:$AB$69,2,FALSE),0)</f>
        <v>0</v>
      </c>
      <c r="AM353" s="6" t="s">
        <v>572</v>
      </c>
      <c r="AN353" s="28">
        <f>IFERROR(VLOOKUP(AM353,'Начисление очков 2023'!$AF$4:$AG$69,2,FALSE),0)</f>
        <v>0</v>
      </c>
      <c r="AO353" s="32" t="s">
        <v>572</v>
      </c>
      <c r="AP353" s="31">
        <f>ROUND(IFERROR(VLOOKUP(AO353,'Начисление очков 2024'!$G$4:$H$69,2,FALSE),0)/4,0)</f>
        <v>0</v>
      </c>
      <c r="AQ353" s="6" t="s">
        <v>572</v>
      </c>
      <c r="AR353" s="28">
        <f>IFERROR(VLOOKUP(AQ353,'Начисление очков 2024'!$AA$4:$AB$69,2,FALSE),0)</f>
        <v>0</v>
      </c>
      <c r="AS353" s="32" t="s">
        <v>572</v>
      </c>
      <c r="AT353" s="31">
        <f>IFERROR(VLOOKUP(AS353,'Начисление очков 2024'!$G$4:$H$69,2,FALSE),0)</f>
        <v>0</v>
      </c>
      <c r="AU353" s="6" t="s">
        <v>572</v>
      </c>
      <c r="AV353" s="28">
        <f>IFERROR(VLOOKUP(AU353,'Начисление очков 2023'!$V$4:$W$69,2,FALSE),0)</f>
        <v>0</v>
      </c>
      <c r="AW353" s="32" t="s">
        <v>572</v>
      </c>
      <c r="AX353" s="31">
        <f>IFERROR(VLOOKUP(AW353,'Начисление очков 2024'!$Q$4:$R$69,2,FALSE),0)</f>
        <v>0</v>
      </c>
      <c r="AY353" s="6" t="s">
        <v>572</v>
      </c>
      <c r="AZ353" s="28">
        <f>IFERROR(VLOOKUP(AY353,'Начисление очков 2024'!$AA$4:$AB$69,2,FALSE),0)</f>
        <v>0</v>
      </c>
      <c r="BA353" s="32" t="s">
        <v>572</v>
      </c>
      <c r="BB353" s="31">
        <f>ROUND(IFERROR(VLOOKUP(BA353,'Начисление очков 2024'!$G$4:$H$69,2,FALSE),0)/4,0)</f>
        <v>0</v>
      </c>
      <c r="BC353" s="6" t="s">
        <v>572</v>
      </c>
      <c r="BD353" s="28">
        <f>IFERROR(VLOOKUP(BC353,'Начисление очков 2023'!$AA$4:$AB$69,2,FALSE),0)</f>
        <v>0</v>
      </c>
      <c r="BE353" s="32" t="s">
        <v>572</v>
      </c>
      <c r="BF353" s="31">
        <f>IFERROR(VLOOKUP(BE353,'Начисление очков 2024'!$G$4:$H$69,2,FALSE),0)</f>
        <v>0</v>
      </c>
      <c r="BG353" s="6" t="s">
        <v>572</v>
      </c>
      <c r="BH353" s="28">
        <f>IFERROR(VLOOKUP(BG353,'Начисление очков 2024'!$Q$4:$R$69,2,FALSE),0)</f>
        <v>0</v>
      </c>
      <c r="BI353" s="32" t="s">
        <v>572</v>
      </c>
      <c r="BJ353" s="31">
        <f>IFERROR(VLOOKUP(BI353,'Начисление очков 2024'!$AA$4:$AB$69,2,FALSE),0)</f>
        <v>0</v>
      </c>
      <c r="BK353" s="6" t="s">
        <v>572</v>
      </c>
      <c r="BL353" s="28">
        <f>IFERROR(VLOOKUP(BK353,'Начисление очков 2023'!$V$4:$W$69,2,FALSE),0)</f>
        <v>0</v>
      </c>
      <c r="BM353" s="32" t="s">
        <v>572</v>
      </c>
      <c r="BN353" s="31">
        <f>ROUND(IFERROR(VLOOKUP(BM353,'Начисление очков 2023'!$L$4:$M$69,2,FALSE),0)/4,0)</f>
        <v>0</v>
      </c>
      <c r="BO353" s="6" t="s">
        <v>572</v>
      </c>
      <c r="BP353" s="28">
        <f>IFERROR(VLOOKUP(BO353,'Начисление очков 2023'!$AA$4:$AB$69,2,FALSE),0)</f>
        <v>0</v>
      </c>
      <c r="BQ353" s="32" t="s">
        <v>572</v>
      </c>
      <c r="BR353" s="31">
        <f>ROUND(IFERROR(VLOOKUP(BQ353,'Начисление очков 2023'!$L$4:$M$69,2,FALSE),0)/4,0)</f>
        <v>0</v>
      </c>
      <c r="BS353" s="6" t="s">
        <v>572</v>
      </c>
      <c r="BT353" s="28">
        <f>IFERROR(VLOOKUP(BS353,'Начисление очков 2023'!$AA$4:$AB$69,2,FALSE),0)</f>
        <v>0</v>
      </c>
      <c r="BU353" s="32" t="s">
        <v>572</v>
      </c>
      <c r="BV353" s="31">
        <f>IFERROR(VLOOKUP(BU353,'Начисление очков 2023'!$L$4:$M$69,2,FALSE),0)</f>
        <v>0</v>
      </c>
      <c r="BW353" s="6" t="s">
        <v>572</v>
      </c>
      <c r="BX353" s="28">
        <f>IFERROR(VLOOKUP(BW353,'Начисление очков 2023'!$AA$4:$AB$69,2,FALSE),0)</f>
        <v>0</v>
      </c>
      <c r="BY353" s="32" t="s">
        <v>572</v>
      </c>
      <c r="BZ353" s="31">
        <f>IFERROR(VLOOKUP(BY353,'Начисление очков 2023'!$AF$4:$AG$69,2,FALSE),0)</f>
        <v>0</v>
      </c>
      <c r="CA353" s="6" t="s">
        <v>572</v>
      </c>
      <c r="CB353" s="28">
        <f>IFERROR(VLOOKUP(CA353,'Начисление очков 2023'!$V$4:$W$69,2,FALSE),0)</f>
        <v>0</v>
      </c>
      <c r="CC353" s="32" t="s">
        <v>572</v>
      </c>
      <c r="CD353" s="31">
        <f>IFERROR(VLOOKUP(CC353,'Начисление очков 2023'!$AA$4:$AB$69,2,FALSE),0)</f>
        <v>0</v>
      </c>
      <c r="CE353" s="47"/>
      <c r="CF353" s="46"/>
      <c r="CG353" s="32" t="s">
        <v>572</v>
      </c>
      <c r="CH353" s="31">
        <f>IFERROR(VLOOKUP(CG353,'Начисление очков 2023'!$AA$4:$AB$69,2,FALSE),0)</f>
        <v>0</v>
      </c>
      <c r="CI353" s="6" t="s">
        <v>572</v>
      </c>
      <c r="CJ353" s="28">
        <f>IFERROR(VLOOKUP(CI353,'Начисление очков 2023_1'!$B$4:$C$117,2,FALSE),0)</f>
        <v>0</v>
      </c>
      <c r="CK353" s="32" t="s">
        <v>572</v>
      </c>
      <c r="CL353" s="31">
        <f>IFERROR(VLOOKUP(CK353,'Начисление очков 2023'!$V$4:$W$69,2,FALSE),0)</f>
        <v>0</v>
      </c>
      <c r="CM353" s="6" t="s">
        <v>572</v>
      </c>
      <c r="CN353" s="28">
        <f>IFERROR(VLOOKUP(CM353,'Начисление очков 2023'!$AF$4:$AG$69,2,FALSE),0)</f>
        <v>0</v>
      </c>
      <c r="CO353" s="32" t="s">
        <v>572</v>
      </c>
      <c r="CP353" s="31">
        <f>IFERROR(VLOOKUP(CO353,'Начисление очков 2023'!$G$4:$H$69,2,FALSE),0)</f>
        <v>0</v>
      </c>
      <c r="CQ353" s="6" t="s">
        <v>572</v>
      </c>
      <c r="CR353" s="28">
        <f>IFERROR(VLOOKUP(CQ353,'Начисление очков 2023'!$AA$4:$AB$69,2,FALSE),0)</f>
        <v>0</v>
      </c>
      <c r="CS353" s="32" t="s">
        <v>572</v>
      </c>
      <c r="CT353" s="31">
        <f>IFERROR(VLOOKUP(CS353,'Начисление очков 2023'!$Q$4:$R$69,2,FALSE),0)</f>
        <v>0</v>
      </c>
      <c r="CU353" s="6" t="s">
        <v>572</v>
      </c>
      <c r="CV353" s="28">
        <f>IFERROR(VLOOKUP(CU353,'Начисление очков 2023'!$AF$4:$AG$69,2,FALSE),0)</f>
        <v>0</v>
      </c>
      <c r="CW353" s="32" t="s">
        <v>572</v>
      </c>
      <c r="CX353" s="31">
        <f>IFERROR(VLOOKUP(CW353,'Начисление очков 2023'!$AA$4:$AB$69,2,FALSE),0)</f>
        <v>0</v>
      </c>
      <c r="CY353" s="6" t="s">
        <v>572</v>
      </c>
      <c r="CZ353" s="28">
        <f>IFERROR(VLOOKUP(CY353,'Начисление очков 2023'!$AA$4:$AB$69,2,FALSE),0)</f>
        <v>0</v>
      </c>
      <c r="DA353" s="32" t="s">
        <v>572</v>
      </c>
      <c r="DB353" s="31">
        <f>IFERROR(VLOOKUP(DA353,'Начисление очков 2023'!$L$4:$M$69,2,FALSE),0)</f>
        <v>0</v>
      </c>
      <c r="DC353" s="6" t="s">
        <v>572</v>
      </c>
      <c r="DD353" s="28">
        <f>IFERROR(VLOOKUP(DC353,'Начисление очков 2023'!$L$4:$M$69,2,FALSE),0)</f>
        <v>0</v>
      </c>
      <c r="DE353" s="32" t="s">
        <v>572</v>
      </c>
      <c r="DF353" s="31">
        <f>IFERROR(VLOOKUP(DE353,'Начисление очков 2023'!$G$4:$H$69,2,FALSE),0)</f>
        <v>0</v>
      </c>
      <c r="DG353" s="6" t="s">
        <v>572</v>
      </c>
      <c r="DH353" s="28">
        <f>IFERROR(VLOOKUP(DG353,'Начисление очков 2023'!$AA$4:$AB$69,2,FALSE),0)</f>
        <v>0</v>
      </c>
      <c r="DI353" s="32" t="s">
        <v>572</v>
      </c>
      <c r="DJ353" s="31">
        <f>IFERROR(VLOOKUP(DI353,'Начисление очков 2023'!$AF$4:$AG$69,2,FALSE),0)</f>
        <v>0</v>
      </c>
      <c r="DK353" s="6" t="s">
        <v>572</v>
      </c>
      <c r="DL353" s="28">
        <f>IFERROR(VLOOKUP(DK353,'Начисление очков 2023'!$V$4:$W$69,2,FALSE),0)</f>
        <v>0</v>
      </c>
      <c r="DM353" s="32" t="s">
        <v>572</v>
      </c>
      <c r="DN353" s="31">
        <f>IFERROR(VLOOKUP(DM353,'Начисление очков 2023'!$Q$4:$R$69,2,FALSE),0)</f>
        <v>0</v>
      </c>
      <c r="DO353" s="6" t="s">
        <v>572</v>
      </c>
      <c r="DP353" s="28">
        <f>IFERROR(VLOOKUP(DO353,'Начисление очков 2023'!$AA$4:$AB$69,2,FALSE),0)</f>
        <v>0</v>
      </c>
      <c r="DQ353" s="32" t="s">
        <v>572</v>
      </c>
      <c r="DR353" s="31">
        <f>IFERROR(VLOOKUP(DQ353,'Начисление очков 2023'!$AA$4:$AB$69,2,FALSE),0)</f>
        <v>0</v>
      </c>
      <c r="DS353" s="6" t="s">
        <v>572</v>
      </c>
      <c r="DT353" s="28">
        <f>IFERROR(VLOOKUP(DS353,'Начисление очков 2023'!$AA$4:$AB$69,2,FALSE),0)</f>
        <v>0</v>
      </c>
      <c r="DU353" s="32" t="s">
        <v>572</v>
      </c>
      <c r="DV353" s="31">
        <f>IFERROR(VLOOKUP(DU353,'Начисление очков 2023'!$AF$4:$AG$69,2,FALSE),0)</f>
        <v>0</v>
      </c>
      <c r="DW353" s="6" t="s">
        <v>572</v>
      </c>
      <c r="DX353" s="28">
        <f>IFERROR(VLOOKUP(DW353,'Начисление очков 2023'!$AA$4:$AB$69,2,FALSE),0)</f>
        <v>0</v>
      </c>
      <c r="DY353" s="32" t="s">
        <v>572</v>
      </c>
      <c r="DZ353" s="31">
        <f>IFERROR(VLOOKUP(DY353,'Начисление очков 2023'!$B$4:$C$69,2,FALSE),0)</f>
        <v>0</v>
      </c>
      <c r="EA353" s="6" t="s">
        <v>572</v>
      </c>
      <c r="EB353" s="28">
        <f>IFERROR(VLOOKUP(EA353,'Начисление очков 2023'!$AA$4:$AB$69,2,FALSE),0)</f>
        <v>0</v>
      </c>
      <c r="EC353" s="32" t="s">
        <v>572</v>
      </c>
      <c r="ED353" s="31">
        <f>IFERROR(VLOOKUP(EC353,'Начисление очков 2023'!$V$4:$W$69,2,FALSE),0)</f>
        <v>0</v>
      </c>
      <c r="EE353" s="6" t="s">
        <v>572</v>
      </c>
      <c r="EF353" s="28">
        <f>IFERROR(VLOOKUP(EE353,'Начисление очков 2023'!$AA$4:$AB$69,2,FALSE),0)</f>
        <v>0</v>
      </c>
      <c r="EG353" s="32" t="s">
        <v>572</v>
      </c>
      <c r="EH353" s="31">
        <f>IFERROR(VLOOKUP(EG353,'Начисление очков 2023'!$AA$4:$AB$69,2,FALSE),0)</f>
        <v>0</v>
      </c>
      <c r="EI353" s="6" t="s">
        <v>572</v>
      </c>
      <c r="EJ353" s="28">
        <f>IFERROR(VLOOKUP(EI353,'Начисление очков 2023'!$G$4:$H$69,2,FALSE),0)</f>
        <v>0</v>
      </c>
      <c r="EK353" s="32" t="s">
        <v>572</v>
      </c>
      <c r="EL353" s="31">
        <f>IFERROR(VLOOKUP(EK353,'Начисление очков 2023'!$V$4:$W$69,2,FALSE),0)</f>
        <v>0</v>
      </c>
      <c r="EM353" s="6" t="s">
        <v>572</v>
      </c>
      <c r="EN353" s="28">
        <f>IFERROR(VLOOKUP(EM353,'Начисление очков 2023'!$B$4:$C$101,2,FALSE),0)</f>
        <v>0</v>
      </c>
      <c r="EO353" s="32" t="s">
        <v>572</v>
      </c>
      <c r="EP353" s="31">
        <f>IFERROR(VLOOKUP(EO353,'Начисление очков 2023'!$AA$4:$AB$69,2,FALSE),0)</f>
        <v>0</v>
      </c>
      <c r="EQ353" s="6" t="s">
        <v>572</v>
      </c>
      <c r="ER353" s="28">
        <f>IFERROR(VLOOKUP(EQ353,'Начисление очков 2023'!$AF$4:$AG$69,2,FALSE),0)</f>
        <v>0</v>
      </c>
      <c r="ES353" s="32" t="s">
        <v>572</v>
      </c>
      <c r="ET353" s="31">
        <f>IFERROR(VLOOKUP(ES353,'Начисление очков 2023'!$B$4:$C$101,2,FALSE),0)</f>
        <v>0</v>
      </c>
      <c r="EU353" s="6" t="s">
        <v>572</v>
      </c>
      <c r="EV353" s="28">
        <f>IFERROR(VLOOKUP(EU353,'Начисление очков 2023'!$G$4:$H$69,2,FALSE),0)</f>
        <v>0</v>
      </c>
      <c r="EW353" s="32" t="s">
        <v>572</v>
      </c>
      <c r="EX353" s="31">
        <f>IFERROR(VLOOKUP(EW353,'Начисление очков 2023'!$AA$4:$AB$69,2,FALSE),0)</f>
        <v>0</v>
      </c>
      <c r="EY353" s="6" t="s">
        <v>572</v>
      </c>
      <c r="EZ353" s="28">
        <f>IFERROR(VLOOKUP(EY353,'Начисление очков 2023'!$AA$4:$AB$69,2,FALSE),0)</f>
        <v>0</v>
      </c>
      <c r="FA353" s="32" t="s">
        <v>572</v>
      </c>
      <c r="FB353" s="31">
        <f>IFERROR(VLOOKUP(FA353,'Начисление очков 2023'!$L$4:$M$69,2,FALSE),0)</f>
        <v>0</v>
      </c>
      <c r="FC353" s="6" t="s">
        <v>572</v>
      </c>
      <c r="FD353" s="28">
        <f>IFERROR(VLOOKUP(FC353,'Начисление очков 2023'!$AF$4:$AG$69,2,FALSE),0)</f>
        <v>0</v>
      </c>
      <c r="FE353" s="32" t="s">
        <v>572</v>
      </c>
      <c r="FF353" s="31">
        <f>IFERROR(VLOOKUP(FE353,'Начисление очков 2023'!$AA$4:$AB$69,2,FALSE),0)</f>
        <v>0</v>
      </c>
      <c r="FG353" s="6" t="s">
        <v>572</v>
      </c>
      <c r="FH353" s="28">
        <f>IFERROR(VLOOKUP(FG353,'Начисление очков 2023'!$G$4:$H$69,2,FALSE),0)</f>
        <v>0</v>
      </c>
      <c r="FI353" s="32" t="s">
        <v>572</v>
      </c>
      <c r="FJ353" s="31">
        <f>IFERROR(VLOOKUP(FI353,'Начисление очков 2023'!$AA$4:$AB$69,2,FALSE),0)</f>
        <v>0</v>
      </c>
      <c r="FK353" s="6" t="s">
        <v>572</v>
      </c>
      <c r="FL353" s="28">
        <f>IFERROR(VLOOKUP(FK353,'Начисление очков 2023'!$AA$4:$AB$69,2,FALSE),0)</f>
        <v>0</v>
      </c>
      <c r="FM353" s="32" t="s">
        <v>572</v>
      </c>
      <c r="FN353" s="31">
        <f>IFERROR(VLOOKUP(FM353,'Начисление очков 2023'!$AA$4:$AB$69,2,FALSE),0)</f>
        <v>0</v>
      </c>
      <c r="FO353" s="6" t="s">
        <v>572</v>
      </c>
      <c r="FP353" s="28">
        <f>IFERROR(VLOOKUP(FO353,'Начисление очков 2023'!$AF$4:$AG$69,2,FALSE),0)</f>
        <v>0</v>
      </c>
      <c r="FQ353" s="109">
        <v>343</v>
      </c>
      <c r="FR353" s="110">
        <v>-3</v>
      </c>
      <c r="FS353" s="110"/>
      <c r="FT353" s="109">
        <v>3</v>
      </c>
      <c r="FU353" s="111"/>
      <c r="FV353" s="108">
        <v>3</v>
      </c>
      <c r="FW353" s="106">
        <v>0</v>
      </c>
      <c r="FX353" s="107" t="s">
        <v>563</v>
      </c>
      <c r="FY353" s="108">
        <v>3</v>
      </c>
      <c r="FZ353" s="127" t="s">
        <v>572</v>
      </c>
      <c r="GA353" s="121">
        <f>IFERROR(VLOOKUP(FZ353,'Начисление очков 2023'!$AA$4:$AB$69,2,FALSE),0)</f>
        <v>0</v>
      </c>
    </row>
    <row r="354" spans="1:183" ht="16.149999999999999" customHeight="1" x14ac:dyDescent="0.25">
      <c r="A354" s="1"/>
      <c r="B354" s="6" t="str">
        <f>IFERROR(INDEX('Ласт турнир'!$A$1:$A$96,MATCH($D354,'Ласт турнир'!$B$1:$B$96,0)),"")</f>
        <v/>
      </c>
      <c r="C354" s="1"/>
      <c r="D354" s="39" t="s">
        <v>260</v>
      </c>
      <c r="E354" s="40">
        <f>E353+1</f>
        <v>345</v>
      </c>
      <c r="F354" s="59">
        <f>IF(FQ354=0," ",IF(FQ354-E354=0," ",FQ354-E354))</f>
        <v>-1</v>
      </c>
      <c r="G354" s="44"/>
      <c r="H354" s="54">
        <v>3.5</v>
      </c>
      <c r="I354" s="134"/>
      <c r="J354" s="139">
        <f>AB354+AP354+BB354+BN354+BR354+SUMPRODUCT(LARGE((T354,V354,X354,Z354,AD354,AF354,AH354,AJ354,AL354,AN354,AR354,AT354,AV354,AX354,AZ354,BD354,BF354,BH354,BJ354,BL354,BP354,BT354,BV354,BX354,BZ354,CB354,CD354,CF354,CH354,CJ354,CL354,CN354,CP354,CR354,CT354,CV354,CX354,CZ354,DB354,DD354,DF354,DH354,DJ354,DL354,DN354,DP354,DR354,DT354,DV354,DX354,DZ354,EB354,ED354,EF354,EH354,EJ354,EL354,EN354,EP354,ER354,ET354,EV354,EX354,EZ354,FB354,FD354,FF354,FH354,FJ354,FL354,FN354,FP354),{1,2,3,4,5,6,7,8}))</f>
        <v>3</v>
      </c>
      <c r="K354" s="135">
        <f>J354-FV354</f>
        <v>0</v>
      </c>
      <c r="L354" s="140" t="str">
        <f>IF(SUMIF(S354:FP354,"&lt;0")&lt;&gt;0,SUMIF(S354:FP354,"&lt;0")*(-1)," ")</f>
        <v xml:space="preserve"> </v>
      </c>
      <c r="M354" s="141">
        <f>T354+V354+X354+Z354+AB354+AD354+AF354+AH354+AJ354+AL354+AN354+AP354+AR354+AT354+AV354+AX354+AZ354+BB354+BD354+BF354+BH354+BJ354+BL354+BN354+BP354+BR354+BT354+BV354+BX354+BZ354+CB354+CD354+CF354+CH354+CJ354+CL354+CN354+CP354+CR354+CT354+CV354+CX354+CZ354+DB354+DD354+DF354+DH354+DJ354+DL354+DN354+DP354+DR354+DT354+DV354+DX354+DZ354+EB354+ED354+EF354+EH354+EJ354+EL354+EN354+EP354+ER354+ET354+EV354+EX354+EZ354+FB354+FD354+FF354+FH354+FJ354+FL354+FN354+FP354</f>
        <v>3</v>
      </c>
      <c r="N354" s="135">
        <f>M354-FY354</f>
        <v>0</v>
      </c>
      <c r="O354" s="136">
        <f>ROUNDUP(COUNTIF(S354:FP354,"&gt; 0")/2,0)</f>
        <v>1</v>
      </c>
      <c r="P354" s="142">
        <f>IF(O354=0,"-",IF(O354-R354&gt;8,J354/(8+R354),J354/O354))</f>
        <v>3</v>
      </c>
      <c r="Q354" s="145">
        <f>IF(OR(M354=0,O354=0),"-",M354/O354)</f>
        <v>3</v>
      </c>
      <c r="R354" s="150">
        <f>+IF(AA354="",0,1)+IF(AO354="",0,1)++IF(BA354="",0,1)+IF(BM354="",0,1)+IF(BQ354="",0,1)</f>
        <v>0</v>
      </c>
      <c r="S354" s="6" t="s">
        <v>572</v>
      </c>
      <c r="T354" s="28">
        <f>IFERROR(VLOOKUP(S354,'Начисление очков 2024'!$AA$4:$AB$69,2,FALSE),0)</f>
        <v>0</v>
      </c>
      <c r="U354" s="32" t="s">
        <v>572</v>
      </c>
      <c r="V354" s="31">
        <f>IFERROR(VLOOKUP(U354,'Начисление очков 2024'!$AA$4:$AB$69,2,FALSE),0)</f>
        <v>0</v>
      </c>
      <c r="W354" s="6" t="s">
        <v>572</v>
      </c>
      <c r="X354" s="28">
        <f>IFERROR(VLOOKUP(W354,'Начисление очков 2024'!$L$4:$M$69,2,FALSE),0)</f>
        <v>0</v>
      </c>
      <c r="Y354" s="32" t="s">
        <v>572</v>
      </c>
      <c r="Z354" s="31">
        <f>IFERROR(VLOOKUP(Y354,'Начисление очков 2024'!$AA$4:$AB$69,2,FALSE),0)</f>
        <v>0</v>
      </c>
      <c r="AA354" s="6" t="s">
        <v>572</v>
      </c>
      <c r="AB354" s="28">
        <f>ROUND(IFERROR(VLOOKUP(AA354,'Начисление очков 2024'!$L$4:$M$69,2,FALSE),0)/4,0)</f>
        <v>0</v>
      </c>
      <c r="AC354" s="32" t="s">
        <v>572</v>
      </c>
      <c r="AD354" s="31">
        <f>IFERROR(VLOOKUP(AC354,'Начисление очков 2024'!$AA$4:$AB$69,2,FALSE),0)</f>
        <v>0</v>
      </c>
      <c r="AE354" s="6" t="s">
        <v>572</v>
      </c>
      <c r="AF354" s="28">
        <f>IFERROR(VLOOKUP(AE354,'Начисление очков 2024'!$AA$4:$AB$69,2,FALSE),0)</f>
        <v>0</v>
      </c>
      <c r="AG354" s="32" t="s">
        <v>572</v>
      </c>
      <c r="AH354" s="31">
        <f>IFERROR(VLOOKUP(AG354,'Начисление очков 2024'!$Q$4:$R$69,2,FALSE),0)</f>
        <v>0</v>
      </c>
      <c r="AI354" s="6" t="s">
        <v>572</v>
      </c>
      <c r="AJ354" s="28">
        <f>IFERROR(VLOOKUP(AI354,'Начисление очков 2024'!$AA$4:$AB$69,2,FALSE),0)</f>
        <v>0</v>
      </c>
      <c r="AK354" s="32" t="s">
        <v>572</v>
      </c>
      <c r="AL354" s="31">
        <f>IFERROR(VLOOKUP(AK354,'Начисление очков 2024'!$AA$4:$AB$69,2,FALSE),0)</f>
        <v>0</v>
      </c>
      <c r="AM354" s="6" t="s">
        <v>572</v>
      </c>
      <c r="AN354" s="28">
        <f>IFERROR(VLOOKUP(AM354,'Начисление очков 2023'!$AF$4:$AG$69,2,FALSE),0)</f>
        <v>0</v>
      </c>
      <c r="AO354" s="32" t="s">
        <v>572</v>
      </c>
      <c r="AP354" s="31">
        <f>ROUND(IFERROR(VLOOKUP(AO354,'Начисление очков 2024'!$G$4:$H$69,2,FALSE),0)/4,0)</f>
        <v>0</v>
      </c>
      <c r="AQ354" s="6" t="s">
        <v>572</v>
      </c>
      <c r="AR354" s="28">
        <f>IFERROR(VLOOKUP(AQ354,'Начисление очков 2024'!$AA$4:$AB$69,2,FALSE),0)</f>
        <v>0</v>
      </c>
      <c r="AS354" s="32" t="s">
        <v>572</v>
      </c>
      <c r="AT354" s="31">
        <f>IFERROR(VLOOKUP(AS354,'Начисление очков 2024'!$G$4:$H$69,2,FALSE),0)</f>
        <v>0</v>
      </c>
      <c r="AU354" s="6" t="s">
        <v>572</v>
      </c>
      <c r="AV354" s="28">
        <f>IFERROR(VLOOKUP(AU354,'Начисление очков 2023'!$V$4:$W$69,2,FALSE),0)</f>
        <v>0</v>
      </c>
      <c r="AW354" s="32" t="s">
        <v>572</v>
      </c>
      <c r="AX354" s="31">
        <f>IFERROR(VLOOKUP(AW354,'Начисление очков 2024'!$Q$4:$R$69,2,FALSE),0)</f>
        <v>0</v>
      </c>
      <c r="AY354" s="6" t="s">
        <v>572</v>
      </c>
      <c r="AZ354" s="28">
        <f>IFERROR(VLOOKUP(AY354,'Начисление очков 2024'!$AA$4:$AB$69,2,FALSE),0)</f>
        <v>0</v>
      </c>
      <c r="BA354" s="32" t="s">
        <v>572</v>
      </c>
      <c r="BB354" s="31">
        <f>ROUND(IFERROR(VLOOKUP(BA354,'Начисление очков 2024'!$G$4:$H$69,2,FALSE),0)/4,0)</f>
        <v>0</v>
      </c>
      <c r="BC354" s="6" t="s">
        <v>572</v>
      </c>
      <c r="BD354" s="28">
        <f>IFERROR(VLOOKUP(BC354,'Начисление очков 2023'!$AA$4:$AB$69,2,FALSE),0)</f>
        <v>0</v>
      </c>
      <c r="BE354" s="32" t="s">
        <v>572</v>
      </c>
      <c r="BF354" s="31">
        <f>IFERROR(VLOOKUP(BE354,'Начисление очков 2024'!$G$4:$H$69,2,FALSE),0)</f>
        <v>0</v>
      </c>
      <c r="BG354" s="6" t="s">
        <v>572</v>
      </c>
      <c r="BH354" s="28">
        <f>IFERROR(VLOOKUP(BG354,'Начисление очков 2024'!$Q$4:$R$69,2,FALSE),0)</f>
        <v>0</v>
      </c>
      <c r="BI354" s="32" t="s">
        <v>572</v>
      </c>
      <c r="BJ354" s="31">
        <f>IFERROR(VLOOKUP(BI354,'Начисление очков 2024'!$AA$4:$AB$69,2,FALSE),0)</f>
        <v>0</v>
      </c>
      <c r="BK354" s="6" t="s">
        <v>572</v>
      </c>
      <c r="BL354" s="28">
        <f>IFERROR(VLOOKUP(BK354,'Начисление очков 2023'!$V$4:$W$69,2,FALSE),0)</f>
        <v>0</v>
      </c>
      <c r="BM354" s="32" t="s">
        <v>572</v>
      </c>
      <c r="BN354" s="31">
        <f>ROUND(IFERROR(VLOOKUP(BM354,'Начисление очков 2023'!$L$4:$M$69,2,FALSE),0)/4,0)</f>
        <v>0</v>
      </c>
      <c r="BO354" s="6" t="s">
        <v>572</v>
      </c>
      <c r="BP354" s="28">
        <f>IFERROR(VLOOKUP(BO354,'Начисление очков 2023'!$AA$4:$AB$69,2,FALSE),0)</f>
        <v>0</v>
      </c>
      <c r="BQ354" s="32" t="s">
        <v>572</v>
      </c>
      <c r="BR354" s="31">
        <f>ROUND(IFERROR(VLOOKUP(BQ354,'Начисление очков 2023'!$L$4:$M$69,2,FALSE),0)/4,0)</f>
        <v>0</v>
      </c>
      <c r="BS354" s="6" t="s">
        <v>572</v>
      </c>
      <c r="BT354" s="28">
        <f>IFERROR(VLOOKUP(BS354,'Начисление очков 2023'!$AA$4:$AB$69,2,FALSE),0)</f>
        <v>0</v>
      </c>
      <c r="BU354" s="32" t="s">
        <v>572</v>
      </c>
      <c r="BV354" s="31">
        <f>IFERROR(VLOOKUP(BU354,'Начисление очков 2023'!$L$4:$M$69,2,FALSE),0)</f>
        <v>0</v>
      </c>
      <c r="BW354" s="6" t="s">
        <v>572</v>
      </c>
      <c r="BX354" s="28">
        <f>IFERROR(VLOOKUP(BW354,'Начисление очков 2023'!$AA$4:$AB$69,2,FALSE),0)</f>
        <v>0</v>
      </c>
      <c r="BY354" s="32" t="s">
        <v>572</v>
      </c>
      <c r="BZ354" s="31">
        <f>IFERROR(VLOOKUP(BY354,'Начисление очков 2023'!$AF$4:$AG$69,2,FALSE),0)</f>
        <v>0</v>
      </c>
      <c r="CA354" s="6" t="s">
        <v>572</v>
      </c>
      <c r="CB354" s="28">
        <f>IFERROR(VLOOKUP(CA354,'Начисление очков 2023'!$V$4:$W$69,2,FALSE),0)</f>
        <v>0</v>
      </c>
      <c r="CC354" s="32" t="s">
        <v>572</v>
      </c>
      <c r="CD354" s="31">
        <f>IFERROR(VLOOKUP(CC354,'Начисление очков 2023'!$AA$4:$AB$69,2,FALSE),0)</f>
        <v>0</v>
      </c>
      <c r="CE354" s="47"/>
      <c r="CF354" s="46"/>
      <c r="CG354" s="32" t="s">
        <v>572</v>
      </c>
      <c r="CH354" s="31">
        <f>IFERROR(VLOOKUP(CG354,'Начисление очков 2023'!$AA$4:$AB$69,2,FALSE),0)</f>
        <v>0</v>
      </c>
      <c r="CI354" s="6" t="s">
        <v>572</v>
      </c>
      <c r="CJ354" s="28">
        <f>IFERROR(VLOOKUP(CI354,'Начисление очков 2023_1'!$B$4:$C$117,2,FALSE),0)</f>
        <v>0</v>
      </c>
      <c r="CK354" s="32" t="s">
        <v>572</v>
      </c>
      <c r="CL354" s="31">
        <f>IFERROR(VLOOKUP(CK354,'Начисление очков 2023'!$V$4:$W$69,2,FALSE),0)</f>
        <v>0</v>
      </c>
      <c r="CM354" s="6" t="s">
        <v>572</v>
      </c>
      <c r="CN354" s="28">
        <f>IFERROR(VLOOKUP(CM354,'Начисление очков 2023'!$AF$4:$AG$69,2,FALSE),0)</f>
        <v>0</v>
      </c>
      <c r="CO354" s="32" t="s">
        <v>572</v>
      </c>
      <c r="CP354" s="31">
        <f>IFERROR(VLOOKUP(CO354,'Начисление очков 2023'!$G$4:$H$69,2,FALSE),0)</f>
        <v>0</v>
      </c>
      <c r="CQ354" s="6" t="s">
        <v>572</v>
      </c>
      <c r="CR354" s="28">
        <f>IFERROR(VLOOKUP(CQ354,'Начисление очков 2023'!$AA$4:$AB$69,2,FALSE),0)</f>
        <v>0</v>
      </c>
      <c r="CS354" s="32" t="s">
        <v>572</v>
      </c>
      <c r="CT354" s="31">
        <f>IFERROR(VLOOKUP(CS354,'Начисление очков 2023'!$Q$4:$R$69,2,FALSE),0)</f>
        <v>0</v>
      </c>
      <c r="CU354" s="6" t="s">
        <v>572</v>
      </c>
      <c r="CV354" s="28">
        <f>IFERROR(VLOOKUP(CU354,'Начисление очков 2023'!$AF$4:$AG$69,2,FALSE),0)</f>
        <v>0</v>
      </c>
      <c r="CW354" s="32" t="s">
        <v>572</v>
      </c>
      <c r="CX354" s="31">
        <f>IFERROR(VLOOKUP(CW354,'Начисление очков 2023'!$AA$4:$AB$69,2,FALSE),0)</f>
        <v>0</v>
      </c>
      <c r="CY354" s="6" t="s">
        <v>572</v>
      </c>
      <c r="CZ354" s="28">
        <f>IFERROR(VLOOKUP(CY354,'Начисление очков 2023'!$AA$4:$AB$69,2,FALSE),0)</f>
        <v>0</v>
      </c>
      <c r="DA354" s="32" t="s">
        <v>572</v>
      </c>
      <c r="DB354" s="31">
        <f>IFERROR(VLOOKUP(DA354,'Начисление очков 2023'!$L$4:$M$69,2,FALSE),0)</f>
        <v>0</v>
      </c>
      <c r="DC354" s="6" t="s">
        <v>572</v>
      </c>
      <c r="DD354" s="28">
        <f>IFERROR(VLOOKUP(DC354,'Начисление очков 2023'!$L$4:$M$69,2,FALSE),0)</f>
        <v>0</v>
      </c>
      <c r="DE354" s="32" t="s">
        <v>572</v>
      </c>
      <c r="DF354" s="31">
        <f>IFERROR(VLOOKUP(DE354,'Начисление очков 2023'!$G$4:$H$69,2,FALSE),0)</f>
        <v>0</v>
      </c>
      <c r="DG354" s="6" t="s">
        <v>572</v>
      </c>
      <c r="DH354" s="28">
        <f>IFERROR(VLOOKUP(DG354,'Начисление очков 2023'!$AA$4:$AB$69,2,FALSE),0)</f>
        <v>0</v>
      </c>
      <c r="DI354" s="32" t="s">
        <v>572</v>
      </c>
      <c r="DJ354" s="31">
        <f>IFERROR(VLOOKUP(DI354,'Начисление очков 2023'!$AF$4:$AG$69,2,FALSE),0)</f>
        <v>0</v>
      </c>
      <c r="DK354" s="6" t="s">
        <v>572</v>
      </c>
      <c r="DL354" s="28">
        <f>IFERROR(VLOOKUP(DK354,'Начисление очков 2023'!$V$4:$W$69,2,FALSE),0)</f>
        <v>0</v>
      </c>
      <c r="DM354" s="32" t="s">
        <v>572</v>
      </c>
      <c r="DN354" s="31">
        <f>IFERROR(VLOOKUP(DM354,'Начисление очков 2023'!$Q$4:$R$69,2,FALSE),0)</f>
        <v>0</v>
      </c>
      <c r="DO354" s="6" t="s">
        <v>572</v>
      </c>
      <c r="DP354" s="28">
        <f>IFERROR(VLOOKUP(DO354,'Начисление очков 2023'!$AA$4:$AB$69,2,FALSE),0)</f>
        <v>0</v>
      </c>
      <c r="DQ354" s="32" t="s">
        <v>572</v>
      </c>
      <c r="DR354" s="31">
        <f>IFERROR(VLOOKUP(DQ354,'Начисление очков 2023'!$AA$4:$AB$69,2,FALSE),0)</f>
        <v>0</v>
      </c>
      <c r="DS354" s="6" t="s">
        <v>572</v>
      </c>
      <c r="DT354" s="28">
        <f>IFERROR(VLOOKUP(DS354,'Начисление очков 2023'!$AA$4:$AB$69,2,FALSE),0)</f>
        <v>0</v>
      </c>
      <c r="DU354" s="32" t="s">
        <v>572</v>
      </c>
      <c r="DV354" s="31">
        <f>IFERROR(VLOOKUP(DU354,'Начисление очков 2023'!$AF$4:$AG$69,2,FALSE),0)</f>
        <v>0</v>
      </c>
      <c r="DW354" s="6" t="s">
        <v>572</v>
      </c>
      <c r="DX354" s="28">
        <f>IFERROR(VLOOKUP(DW354,'Начисление очков 2023'!$AA$4:$AB$69,2,FALSE),0)</f>
        <v>0</v>
      </c>
      <c r="DY354" s="32" t="s">
        <v>572</v>
      </c>
      <c r="DZ354" s="31">
        <f>IFERROR(VLOOKUP(DY354,'Начисление очков 2023'!$B$4:$C$69,2,FALSE),0)</f>
        <v>0</v>
      </c>
      <c r="EA354" s="6" t="s">
        <v>572</v>
      </c>
      <c r="EB354" s="28">
        <f>IFERROR(VLOOKUP(EA354,'Начисление очков 2023'!$AA$4:$AB$69,2,FALSE),0)</f>
        <v>0</v>
      </c>
      <c r="EC354" s="32" t="s">
        <v>572</v>
      </c>
      <c r="ED354" s="31">
        <f>IFERROR(VLOOKUP(EC354,'Начисление очков 2023'!$V$4:$W$69,2,FALSE),0)</f>
        <v>0</v>
      </c>
      <c r="EE354" s="6" t="s">
        <v>572</v>
      </c>
      <c r="EF354" s="28">
        <f>IFERROR(VLOOKUP(EE354,'Начисление очков 2023'!$AA$4:$AB$69,2,FALSE),0)</f>
        <v>0</v>
      </c>
      <c r="EG354" s="32" t="s">
        <v>572</v>
      </c>
      <c r="EH354" s="31">
        <f>IFERROR(VLOOKUP(EG354,'Начисление очков 2023'!$AA$4:$AB$69,2,FALSE),0)</f>
        <v>0</v>
      </c>
      <c r="EI354" s="6" t="s">
        <v>572</v>
      </c>
      <c r="EJ354" s="28">
        <f>IFERROR(VLOOKUP(EI354,'Начисление очков 2023'!$G$4:$H$69,2,FALSE),0)</f>
        <v>0</v>
      </c>
      <c r="EK354" s="32" t="s">
        <v>572</v>
      </c>
      <c r="EL354" s="31">
        <f>IFERROR(VLOOKUP(EK354,'Начисление очков 2023'!$V$4:$W$69,2,FALSE),0)</f>
        <v>0</v>
      </c>
      <c r="EM354" s="6" t="s">
        <v>572</v>
      </c>
      <c r="EN354" s="28">
        <f>IFERROR(VLOOKUP(EM354,'Начисление очков 2023'!$B$4:$C$101,2,FALSE),0)</f>
        <v>0</v>
      </c>
      <c r="EO354" s="32" t="s">
        <v>572</v>
      </c>
      <c r="EP354" s="31">
        <f>IFERROR(VLOOKUP(EO354,'Начисление очков 2023'!$AA$4:$AB$69,2,FALSE),0)</f>
        <v>0</v>
      </c>
      <c r="EQ354" s="6" t="s">
        <v>572</v>
      </c>
      <c r="ER354" s="28">
        <f>IFERROR(VLOOKUP(EQ354,'Начисление очков 2023'!$AF$4:$AG$69,2,FALSE),0)</f>
        <v>0</v>
      </c>
      <c r="ES354" s="32">
        <v>92</v>
      </c>
      <c r="ET354" s="31">
        <f>IFERROR(VLOOKUP(ES354,'Начисление очков 2023'!$B$4:$C$101,2,FALSE),0)</f>
        <v>3</v>
      </c>
      <c r="EU354" s="6" t="s">
        <v>572</v>
      </c>
      <c r="EV354" s="28">
        <f>IFERROR(VLOOKUP(EU354,'Начисление очков 2023'!$G$4:$H$69,2,FALSE),0)</f>
        <v>0</v>
      </c>
      <c r="EW354" s="32" t="s">
        <v>572</v>
      </c>
      <c r="EX354" s="31">
        <f>IFERROR(VLOOKUP(EW354,'Начисление очков 2023'!$AA$4:$AB$69,2,FALSE),0)</f>
        <v>0</v>
      </c>
      <c r="EY354" s="6" t="s">
        <v>572</v>
      </c>
      <c r="EZ354" s="28">
        <f>IFERROR(VLOOKUP(EY354,'Начисление очков 2023'!$AA$4:$AB$69,2,FALSE),0)</f>
        <v>0</v>
      </c>
      <c r="FA354" s="32" t="s">
        <v>572</v>
      </c>
      <c r="FB354" s="31">
        <f>IFERROR(VLOOKUP(FA354,'Начисление очков 2023'!$L$4:$M$69,2,FALSE),0)</f>
        <v>0</v>
      </c>
      <c r="FC354" s="6" t="s">
        <v>572</v>
      </c>
      <c r="FD354" s="28">
        <f>IFERROR(VLOOKUP(FC354,'Начисление очков 2023'!$AF$4:$AG$69,2,FALSE),0)</f>
        <v>0</v>
      </c>
      <c r="FE354" s="32" t="s">
        <v>572</v>
      </c>
      <c r="FF354" s="31">
        <f>IFERROR(VLOOKUP(FE354,'Начисление очков 2023'!$AA$4:$AB$69,2,FALSE),0)</f>
        <v>0</v>
      </c>
      <c r="FG354" s="6" t="s">
        <v>572</v>
      </c>
      <c r="FH354" s="28">
        <f>IFERROR(VLOOKUP(FG354,'Начисление очков 2023'!$G$4:$H$69,2,FALSE),0)</f>
        <v>0</v>
      </c>
      <c r="FI354" s="32" t="s">
        <v>572</v>
      </c>
      <c r="FJ354" s="31">
        <f>IFERROR(VLOOKUP(FI354,'Начисление очков 2023'!$AA$4:$AB$69,2,FALSE),0)</f>
        <v>0</v>
      </c>
      <c r="FK354" s="6" t="s">
        <v>572</v>
      </c>
      <c r="FL354" s="28">
        <f>IFERROR(VLOOKUP(FK354,'Начисление очков 2023'!$AA$4:$AB$69,2,FALSE),0)</f>
        <v>0</v>
      </c>
      <c r="FM354" s="32" t="s">
        <v>572</v>
      </c>
      <c r="FN354" s="31">
        <f>IFERROR(VLOOKUP(FM354,'Начисление очков 2023'!$AA$4:$AB$69,2,FALSE),0)</f>
        <v>0</v>
      </c>
      <c r="FO354" s="6" t="s">
        <v>572</v>
      </c>
      <c r="FP354" s="28">
        <f>IFERROR(VLOOKUP(FO354,'Начисление очков 2023'!$AF$4:$AG$69,2,FALSE),0)</f>
        <v>0</v>
      </c>
      <c r="FQ354" s="109">
        <v>344</v>
      </c>
      <c r="FR354" s="110">
        <v>-3</v>
      </c>
      <c r="FS354" s="110"/>
      <c r="FT354" s="109">
        <v>3.5</v>
      </c>
      <c r="FU354" s="111"/>
      <c r="FV354" s="108">
        <v>3</v>
      </c>
      <c r="FW354" s="106">
        <v>0</v>
      </c>
      <c r="FX354" s="107" t="s">
        <v>563</v>
      </c>
      <c r="FY354" s="108">
        <v>3</v>
      </c>
      <c r="FZ354" s="127" t="s">
        <v>572</v>
      </c>
      <c r="GA354" s="121">
        <f>IFERROR(VLOOKUP(FZ354,'Начисление очков 2023'!$AA$4:$AB$69,2,FALSE),0)</f>
        <v>0</v>
      </c>
    </row>
    <row r="355" spans="1:183" ht="16.149999999999999" customHeight="1" x14ac:dyDescent="0.25">
      <c r="A355" s="1"/>
      <c r="B355" s="6" t="str">
        <f>IFERROR(INDEX('Ласт турнир'!$A$1:$A$96,MATCH($D355,'Ласт турнир'!$B$1:$B$96,0)),"")</f>
        <v/>
      </c>
      <c r="C355" s="1"/>
      <c r="D355" s="39" t="s">
        <v>682</v>
      </c>
      <c r="E355" s="40">
        <f>E354+1</f>
        <v>346</v>
      </c>
      <c r="F355" s="59">
        <f>IF(FQ355=0," ",IF(FQ355-E355=0," ",FQ355-E355))</f>
        <v>-1</v>
      </c>
      <c r="G355" s="44"/>
      <c r="H355" s="54">
        <v>3</v>
      </c>
      <c r="I355" s="134"/>
      <c r="J355" s="139">
        <f>AB355+AP355+BB355+BN355+BR355+SUMPRODUCT(LARGE((T355,V355,X355,Z355,AD355,AF355,AH355,AJ355,AL355,AN355,AR355,AT355,AV355,AX355,AZ355,BD355,BF355,BH355,BJ355,BL355,BP355,BT355,BV355,BX355,BZ355,CB355,CD355,CF355,CH355,CJ355,CL355,CN355,CP355,CR355,CT355,CV355,CX355,CZ355,DB355,DD355,DF355,DH355,DJ355,DL355,DN355,DP355,DR355,DT355,DV355,DX355,DZ355,EB355,ED355,EF355,EH355,EJ355,EL355,EN355,EP355,ER355,ET355,EV355,EX355,EZ355,FB355,FD355,FF355,FH355,FJ355,FL355,FN355,FP355),{1,2,3,4,5,6,7,8}))</f>
        <v>3</v>
      </c>
      <c r="K355" s="135">
        <f>J355-FV355</f>
        <v>0</v>
      </c>
      <c r="L355" s="140" t="str">
        <f>IF(SUMIF(S355:FP355,"&lt;0")&lt;&gt;0,SUMIF(S355:FP355,"&lt;0")*(-1)," ")</f>
        <v xml:space="preserve"> </v>
      </c>
      <c r="M355" s="141">
        <f>T355+V355+X355+Z355+AB355+AD355+AF355+AH355+AJ355+AL355+AN355+AP355+AR355+AT355+AV355+AX355+AZ355+BB355+BD355+BF355+BH355+BJ355+BL355+BN355+BP355+BR355+BT355+BV355+BX355+BZ355+CB355+CD355+CF355+CH355+CJ355+CL355+CN355+CP355+CR355+CT355+CV355+CX355+CZ355+DB355+DD355+DF355+DH355+DJ355+DL355+DN355+DP355+DR355+DT355+DV355+DX355+DZ355+EB355+ED355+EF355+EH355+EJ355+EL355+EN355+EP355+ER355+ET355+EV355+EX355+EZ355+FB355+FD355+FF355+FH355+FJ355+FL355+FN355+FP355</f>
        <v>3</v>
      </c>
      <c r="N355" s="135">
        <f>M355-FY355</f>
        <v>0</v>
      </c>
      <c r="O355" s="136">
        <f>ROUNDUP(COUNTIF(S355:FP355,"&gt; 0")/2,0)</f>
        <v>1</v>
      </c>
      <c r="P355" s="142">
        <f>IF(O355=0,"-",IF(O355-R355&gt;8,J355/(8+R355),J355/O355))</f>
        <v>3</v>
      </c>
      <c r="Q355" s="145">
        <f>IF(OR(M355=0,O355=0),"-",M355/O355)</f>
        <v>3</v>
      </c>
      <c r="R355" s="150">
        <f>+IF(AA355="",0,1)+IF(AO355="",0,1)++IF(BA355="",0,1)+IF(BM355="",0,1)+IF(BQ355="",0,1)</f>
        <v>0</v>
      </c>
      <c r="S355" s="6" t="s">
        <v>572</v>
      </c>
      <c r="T355" s="28">
        <f>IFERROR(VLOOKUP(S355,'Начисление очков 2024'!$AA$4:$AB$69,2,FALSE),0)</f>
        <v>0</v>
      </c>
      <c r="U355" s="32" t="s">
        <v>572</v>
      </c>
      <c r="V355" s="31">
        <f>IFERROR(VLOOKUP(U355,'Начисление очков 2024'!$AA$4:$AB$69,2,FALSE),0)</f>
        <v>0</v>
      </c>
      <c r="W355" s="6" t="s">
        <v>572</v>
      </c>
      <c r="X355" s="28">
        <f>IFERROR(VLOOKUP(W355,'Начисление очков 2024'!$L$4:$M$69,2,FALSE),0)</f>
        <v>0</v>
      </c>
      <c r="Y355" s="32" t="s">
        <v>572</v>
      </c>
      <c r="Z355" s="31">
        <f>IFERROR(VLOOKUP(Y355,'Начисление очков 2024'!$AA$4:$AB$69,2,FALSE),0)</f>
        <v>0</v>
      </c>
      <c r="AA355" s="6" t="s">
        <v>572</v>
      </c>
      <c r="AB355" s="28">
        <f>ROUND(IFERROR(VLOOKUP(AA355,'Начисление очков 2024'!$L$4:$M$69,2,FALSE),0)/4,0)</f>
        <v>0</v>
      </c>
      <c r="AC355" s="32" t="s">
        <v>572</v>
      </c>
      <c r="AD355" s="31">
        <f>IFERROR(VLOOKUP(AC355,'Начисление очков 2024'!$AA$4:$AB$69,2,FALSE),0)</f>
        <v>0</v>
      </c>
      <c r="AE355" s="6" t="s">
        <v>572</v>
      </c>
      <c r="AF355" s="28">
        <f>IFERROR(VLOOKUP(AE355,'Начисление очков 2024'!$AA$4:$AB$69,2,FALSE),0)</f>
        <v>0</v>
      </c>
      <c r="AG355" s="32" t="s">
        <v>572</v>
      </c>
      <c r="AH355" s="31">
        <f>IFERROR(VLOOKUP(AG355,'Начисление очков 2024'!$Q$4:$R$69,2,FALSE),0)</f>
        <v>0</v>
      </c>
      <c r="AI355" s="6" t="s">
        <v>572</v>
      </c>
      <c r="AJ355" s="28">
        <f>IFERROR(VLOOKUP(AI355,'Начисление очков 2024'!$AA$4:$AB$69,2,FALSE),0)</f>
        <v>0</v>
      </c>
      <c r="AK355" s="32" t="s">
        <v>572</v>
      </c>
      <c r="AL355" s="31">
        <f>IFERROR(VLOOKUP(AK355,'Начисление очков 2024'!$AA$4:$AB$69,2,FALSE),0)</f>
        <v>0</v>
      </c>
      <c r="AM355" s="6" t="s">
        <v>572</v>
      </c>
      <c r="AN355" s="28">
        <f>IFERROR(VLOOKUP(AM355,'Начисление очков 2023'!$AF$4:$AG$69,2,FALSE),0)</f>
        <v>0</v>
      </c>
      <c r="AO355" s="32" t="s">
        <v>572</v>
      </c>
      <c r="AP355" s="31">
        <f>ROUND(IFERROR(VLOOKUP(AO355,'Начисление очков 2024'!$G$4:$H$69,2,FALSE),0)/4,0)</f>
        <v>0</v>
      </c>
      <c r="AQ355" s="6" t="s">
        <v>572</v>
      </c>
      <c r="AR355" s="28">
        <f>IFERROR(VLOOKUP(AQ355,'Начисление очков 2024'!$AA$4:$AB$69,2,FALSE),0)</f>
        <v>0</v>
      </c>
      <c r="AS355" s="32" t="s">
        <v>572</v>
      </c>
      <c r="AT355" s="31">
        <f>IFERROR(VLOOKUP(AS355,'Начисление очков 2024'!$G$4:$H$69,2,FALSE),0)</f>
        <v>0</v>
      </c>
      <c r="AU355" s="6" t="s">
        <v>572</v>
      </c>
      <c r="AV355" s="28">
        <f>IFERROR(VLOOKUP(AU355,'Начисление очков 2023'!$V$4:$W$69,2,FALSE),0)</f>
        <v>0</v>
      </c>
      <c r="AW355" s="32" t="s">
        <v>572</v>
      </c>
      <c r="AX355" s="31">
        <f>IFERROR(VLOOKUP(AW355,'Начисление очков 2024'!$Q$4:$R$69,2,FALSE),0)</f>
        <v>0</v>
      </c>
      <c r="AY355" s="6" t="s">
        <v>572</v>
      </c>
      <c r="AZ355" s="28">
        <f>IFERROR(VLOOKUP(AY355,'Начисление очков 2024'!$AA$4:$AB$69,2,FALSE),0)</f>
        <v>0</v>
      </c>
      <c r="BA355" s="32" t="s">
        <v>572</v>
      </c>
      <c r="BB355" s="31">
        <f>ROUND(IFERROR(VLOOKUP(BA355,'Начисление очков 2024'!$G$4:$H$69,2,FALSE),0)/4,0)</f>
        <v>0</v>
      </c>
      <c r="BC355" s="6" t="s">
        <v>572</v>
      </c>
      <c r="BD355" s="28">
        <f>IFERROR(VLOOKUP(BC355,'Начисление очков 2023'!$AA$4:$AB$69,2,FALSE),0)</f>
        <v>0</v>
      </c>
      <c r="BE355" s="32" t="s">
        <v>572</v>
      </c>
      <c r="BF355" s="31">
        <f>IFERROR(VLOOKUP(BE355,'Начисление очков 2024'!$G$4:$H$69,2,FALSE),0)</f>
        <v>0</v>
      </c>
      <c r="BG355" s="6" t="s">
        <v>572</v>
      </c>
      <c r="BH355" s="28">
        <f>IFERROR(VLOOKUP(BG355,'Начисление очков 2024'!$Q$4:$R$69,2,FALSE),0)</f>
        <v>0</v>
      </c>
      <c r="BI355" s="32" t="s">
        <v>572</v>
      </c>
      <c r="BJ355" s="31">
        <f>IFERROR(VLOOKUP(BI355,'Начисление очков 2024'!$AA$4:$AB$69,2,FALSE),0)</f>
        <v>0</v>
      </c>
      <c r="BK355" s="6" t="s">
        <v>572</v>
      </c>
      <c r="BL355" s="28">
        <f>IFERROR(VLOOKUP(BK355,'Начисление очков 2023'!$V$4:$W$69,2,FALSE),0)</f>
        <v>0</v>
      </c>
      <c r="BM355" s="32" t="s">
        <v>572</v>
      </c>
      <c r="BN355" s="31">
        <f>ROUND(IFERROR(VLOOKUP(BM355,'Начисление очков 2023'!$L$4:$M$69,2,FALSE),0)/4,0)</f>
        <v>0</v>
      </c>
      <c r="BO355" s="6" t="s">
        <v>572</v>
      </c>
      <c r="BP355" s="28">
        <f>IFERROR(VLOOKUP(BO355,'Начисление очков 2023'!$AA$4:$AB$69,2,FALSE),0)</f>
        <v>0</v>
      </c>
      <c r="BQ355" s="32" t="s">
        <v>572</v>
      </c>
      <c r="BR355" s="31">
        <f>ROUND(IFERROR(VLOOKUP(BQ355,'Начисление очков 2023'!$L$4:$M$69,2,FALSE),0)/4,0)</f>
        <v>0</v>
      </c>
      <c r="BS355" s="6" t="s">
        <v>572</v>
      </c>
      <c r="BT355" s="28">
        <f>IFERROR(VLOOKUP(BS355,'Начисление очков 2023'!$AA$4:$AB$69,2,FALSE),0)</f>
        <v>0</v>
      </c>
      <c r="BU355" s="32" t="s">
        <v>572</v>
      </c>
      <c r="BV355" s="31">
        <f>IFERROR(VLOOKUP(BU355,'Начисление очков 2023'!$L$4:$M$69,2,FALSE),0)</f>
        <v>0</v>
      </c>
      <c r="BW355" s="6" t="s">
        <v>572</v>
      </c>
      <c r="BX355" s="28">
        <f>IFERROR(VLOOKUP(BW355,'Начисление очков 2023'!$AA$4:$AB$69,2,FALSE),0)</f>
        <v>0</v>
      </c>
      <c r="BY355" s="32" t="s">
        <v>572</v>
      </c>
      <c r="BZ355" s="31">
        <f>IFERROR(VLOOKUP(BY355,'Начисление очков 2023'!$AF$4:$AG$69,2,FALSE),0)</f>
        <v>0</v>
      </c>
      <c r="CA355" s="6" t="s">
        <v>572</v>
      </c>
      <c r="CB355" s="28">
        <f>IFERROR(VLOOKUP(CA355,'Начисление очков 2023'!$V$4:$W$69,2,FALSE),0)</f>
        <v>0</v>
      </c>
      <c r="CC355" s="32" t="s">
        <v>572</v>
      </c>
      <c r="CD355" s="31">
        <f>IFERROR(VLOOKUP(CC355,'Начисление очков 2023'!$AA$4:$AB$69,2,FALSE),0)</f>
        <v>0</v>
      </c>
      <c r="CE355" s="47"/>
      <c r="CF355" s="46"/>
      <c r="CG355" s="32" t="s">
        <v>572</v>
      </c>
      <c r="CH355" s="31">
        <f>IFERROR(VLOOKUP(CG355,'Начисление очков 2023'!$AA$4:$AB$69,2,FALSE),0)</f>
        <v>0</v>
      </c>
      <c r="CI355" s="6" t="s">
        <v>572</v>
      </c>
      <c r="CJ355" s="28">
        <f>IFERROR(VLOOKUP(CI355,'Начисление очков 2023_1'!$B$4:$C$117,2,FALSE),0)</f>
        <v>0</v>
      </c>
      <c r="CK355" s="32" t="s">
        <v>572</v>
      </c>
      <c r="CL355" s="31">
        <f>IFERROR(VLOOKUP(CK355,'Начисление очков 2023'!$V$4:$W$69,2,FALSE),0)</f>
        <v>0</v>
      </c>
      <c r="CM355" s="6" t="s">
        <v>572</v>
      </c>
      <c r="CN355" s="28">
        <f>IFERROR(VLOOKUP(CM355,'Начисление очков 2023'!$AF$4:$AG$69,2,FALSE),0)</f>
        <v>0</v>
      </c>
      <c r="CO355" s="32" t="s">
        <v>572</v>
      </c>
      <c r="CP355" s="31">
        <f>IFERROR(VLOOKUP(CO355,'Начисление очков 2023'!$G$4:$H$69,2,FALSE),0)</f>
        <v>0</v>
      </c>
      <c r="CQ355" s="6" t="s">
        <v>572</v>
      </c>
      <c r="CR355" s="28">
        <f>IFERROR(VLOOKUP(CQ355,'Начисление очков 2023'!$AA$4:$AB$69,2,FALSE),0)</f>
        <v>0</v>
      </c>
      <c r="CS355" s="32" t="s">
        <v>572</v>
      </c>
      <c r="CT355" s="31">
        <f>IFERROR(VLOOKUP(CS355,'Начисление очков 2023'!$Q$4:$R$69,2,FALSE),0)</f>
        <v>0</v>
      </c>
      <c r="CU355" s="6" t="s">
        <v>572</v>
      </c>
      <c r="CV355" s="28">
        <f>IFERROR(VLOOKUP(CU355,'Начисление очков 2023'!$AF$4:$AG$69,2,FALSE),0)</f>
        <v>0</v>
      </c>
      <c r="CW355" s="32" t="s">
        <v>572</v>
      </c>
      <c r="CX355" s="31">
        <f>IFERROR(VLOOKUP(CW355,'Начисление очков 2023'!$AA$4:$AB$69,2,FALSE),0)</f>
        <v>0</v>
      </c>
      <c r="CY355" s="6" t="s">
        <v>572</v>
      </c>
      <c r="CZ355" s="28">
        <f>IFERROR(VLOOKUP(CY355,'Начисление очков 2023'!$AA$4:$AB$69,2,FALSE),0)</f>
        <v>0</v>
      </c>
      <c r="DA355" s="32" t="s">
        <v>572</v>
      </c>
      <c r="DB355" s="31">
        <f>IFERROR(VLOOKUP(DA355,'Начисление очков 2023'!$L$4:$M$69,2,FALSE),0)</f>
        <v>0</v>
      </c>
      <c r="DC355" s="6" t="s">
        <v>572</v>
      </c>
      <c r="DD355" s="28">
        <f>IFERROR(VLOOKUP(DC355,'Начисление очков 2023'!$L$4:$M$69,2,FALSE),0)</f>
        <v>0</v>
      </c>
      <c r="DE355" s="32" t="s">
        <v>572</v>
      </c>
      <c r="DF355" s="31">
        <f>IFERROR(VLOOKUP(DE355,'Начисление очков 2023'!$G$4:$H$69,2,FALSE),0)</f>
        <v>0</v>
      </c>
      <c r="DG355" s="6" t="s">
        <v>572</v>
      </c>
      <c r="DH355" s="28">
        <f>IFERROR(VLOOKUP(DG355,'Начисление очков 2023'!$AA$4:$AB$69,2,FALSE),0)</f>
        <v>0</v>
      </c>
      <c r="DI355" s="32" t="s">
        <v>572</v>
      </c>
      <c r="DJ355" s="31">
        <f>IFERROR(VLOOKUP(DI355,'Начисление очков 2023'!$AF$4:$AG$69,2,FALSE),0)</f>
        <v>0</v>
      </c>
      <c r="DK355" s="6" t="s">
        <v>572</v>
      </c>
      <c r="DL355" s="28">
        <f>IFERROR(VLOOKUP(DK355,'Начисление очков 2023'!$V$4:$W$69,2,FALSE),0)</f>
        <v>0</v>
      </c>
      <c r="DM355" s="32" t="s">
        <v>572</v>
      </c>
      <c r="DN355" s="31">
        <f>IFERROR(VLOOKUP(DM355,'Начисление очков 2023'!$Q$4:$R$69,2,FALSE),0)</f>
        <v>0</v>
      </c>
      <c r="DO355" s="6" t="s">
        <v>572</v>
      </c>
      <c r="DP355" s="28">
        <f>IFERROR(VLOOKUP(DO355,'Начисление очков 2023'!$AA$4:$AB$69,2,FALSE),0)</f>
        <v>0</v>
      </c>
      <c r="DQ355" s="32">
        <v>24</v>
      </c>
      <c r="DR355" s="31">
        <f>IFERROR(VLOOKUP(DQ355,'Начисление очков 2023'!$AA$4:$AB$69,2,FALSE),0)</f>
        <v>3</v>
      </c>
      <c r="DS355" s="6"/>
      <c r="DT355" s="28">
        <f>IFERROR(VLOOKUP(DS355,'Начисление очков 2023'!$AA$4:$AB$69,2,FALSE),0)</f>
        <v>0</v>
      </c>
      <c r="DU355" s="32" t="s">
        <v>572</v>
      </c>
      <c r="DV355" s="31">
        <f>IFERROR(VLOOKUP(DU355,'Начисление очков 2023'!$AF$4:$AG$69,2,FALSE),0)</f>
        <v>0</v>
      </c>
      <c r="DW355" s="6" t="s">
        <v>572</v>
      </c>
      <c r="DX355" s="28">
        <f>IFERROR(VLOOKUP(DW355,'Начисление очков 2023'!$AA$4:$AB$69,2,FALSE),0)</f>
        <v>0</v>
      </c>
      <c r="DY355" s="32" t="s">
        <v>572</v>
      </c>
      <c r="DZ355" s="31">
        <f>IFERROR(VLOOKUP(DY355,'Начисление очков 2023'!$B$4:$C$69,2,FALSE),0)</f>
        <v>0</v>
      </c>
      <c r="EA355" s="6" t="s">
        <v>572</v>
      </c>
      <c r="EB355" s="28">
        <f>IFERROR(VLOOKUP(EA355,'Начисление очков 2023'!$AA$4:$AB$69,2,FALSE),0)</f>
        <v>0</v>
      </c>
      <c r="EC355" s="32" t="s">
        <v>572</v>
      </c>
      <c r="ED355" s="31">
        <f>IFERROR(VLOOKUP(EC355,'Начисление очков 2023'!$V$4:$W$69,2,FALSE),0)</f>
        <v>0</v>
      </c>
      <c r="EE355" s="6" t="s">
        <v>572</v>
      </c>
      <c r="EF355" s="28">
        <f>IFERROR(VLOOKUP(EE355,'Начисление очков 2023'!$AA$4:$AB$69,2,FALSE),0)</f>
        <v>0</v>
      </c>
      <c r="EG355" s="32" t="s">
        <v>572</v>
      </c>
      <c r="EH355" s="31">
        <f>IFERROR(VLOOKUP(EG355,'Начисление очков 2023'!$AA$4:$AB$69,2,FALSE),0)</f>
        <v>0</v>
      </c>
      <c r="EI355" s="6" t="s">
        <v>572</v>
      </c>
      <c r="EJ355" s="28">
        <f>IFERROR(VLOOKUP(EI355,'Начисление очков 2023'!$G$4:$H$69,2,FALSE),0)</f>
        <v>0</v>
      </c>
      <c r="EK355" s="32" t="s">
        <v>572</v>
      </c>
      <c r="EL355" s="31">
        <f>IFERROR(VLOOKUP(EK355,'Начисление очков 2023'!$V$4:$W$69,2,FALSE),0)</f>
        <v>0</v>
      </c>
      <c r="EM355" s="6" t="s">
        <v>572</v>
      </c>
      <c r="EN355" s="28">
        <f>IFERROR(VLOOKUP(EM355,'Начисление очков 2023'!$B$4:$C$101,2,FALSE),0)</f>
        <v>0</v>
      </c>
      <c r="EO355" s="32" t="s">
        <v>572</v>
      </c>
      <c r="EP355" s="31">
        <f>IFERROR(VLOOKUP(EO355,'Начисление очков 2023'!$AA$4:$AB$69,2,FALSE),0)</f>
        <v>0</v>
      </c>
      <c r="EQ355" s="6" t="s">
        <v>572</v>
      </c>
      <c r="ER355" s="28">
        <f>IFERROR(VLOOKUP(EQ355,'Начисление очков 2023'!$AF$4:$AG$69,2,FALSE),0)</f>
        <v>0</v>
      </c>
      <c r="ES355" s="32" t="s">
        <v>572</v>
      </c>
      <c r="ET355" s="31">
        <f>IFERROR(VLOOKUP(ES355,'Начисление очков 2023'!$B$4:$C$101,2,FALSE),0)</f>
        <v>0</v>
      </c>
      <c r="EU355" s="6" t="s">
        <v>572</v>
      </c>
      <c r="EV355" s="28">
        <f>IFERROR(VLOOKUP(EU355,'Начисление очков 2023'!$G$4:$H$69,2,FALSE),0)</f>
        <v>0</v>
      </c>
      <c r="EW355" s="32" t="s">
        <v>572</v>
      </c>
      <c r="EX355" s="31">
        <f>IFERROR(VLOOKUP(EW355,'Начисление очков 2023'!$AA$4:$AB$69,2,FALSE),0)</f>
        <v>0</v>
      </c>
      <c r="EY355" s="6"/>
      <c r="EZ355" s="28">
        <f>IFERROR(VLOOKUP(EY355,'Начисление очков 2023'!$AA$4:$AB$69,2,FALSE),0)</f>
        <v>0</v>
      </c>
      <c r="FA355" s="32" t="s">
        <v>572</v>
      </c>
      <c r="FB355" s="31">
        <f>IFERROR(VLOOKUP(FA355,'Начисление очков 2023'!$L$4:$M$69,2,FALSE),0)</f>
        <v>0</v>
      </c>
      <c r="FC355" s="6" t="s">
        <v>572</v>
      </c>
      <c r="FD355" s="28">
        <f>IFERROR(VLOOKUP(FC355,'Начисление очков 2023'!$AF$4:$AG$69,2,FALSE),0)</f>
        <v>0</v>
      </c>
      <c r="FE355" s="32" t="s">
        <v>572</v>
      </c>
      <c r="FF355" s="31">
        <f>IFERROR(VLOOKUP(FE355,'Начисление очков 2023'!$AA$4:$AB$69,2,FALSE),0)</f>
        <v>0</v>
      </c>
      <c r="FG355" s="6" t="s">
        <v>572</v>
      </c>
      <c r="FH355" s="28">
        <f>IFERROR(VLOOKUP(FG355,'Начисление очков 2023'!$G$4:$H$69,2,FALSE),0)</f>
        <v>0</v>
      </c>
      <c r="FI355" s="32" t="s">
        <v>572</v>
      </c>
      <c r="FJ355" s="31">
        <f>IFERROR(VLOOKUP(FI355,'Начисление очков 2023'!$AA$4:$AB$69,2,FALSE),0)</f>
        <v>0</v>
      </c>
      <c r="FK355" s="6" t="s">
        <v>572</v>
      </c>
      <c r="FL355" s="28">
        <f>IFERROR(VLOOKUP(FK355,'Начисление очков 2023'!$AA$4:$AB$69,2,FALSE),0)</f>
        <v>0</v>
      </c>
      <c r="FM355" s="32" t="s">
        <v>572</v>
      </c>
      <c r="FN355" s="31">
        <f>IFERROR(VLOOKUP(FM355,'Начисление очков 2023'!$AA$4:$AB$69,2,FALSE),0)</f>
        <v>0</v>
      </c>
      <c r="FO355" s="6" t="s">
        <v>572</v>
      </c>
      <c r="FP355" s="28">
        <f>IFERROR(VLOOKUP(FO355,'Начисление очков 2023'!$AF$4:$AG$69,2,FALSE),0)</f>
        <v>0</v>
      </c>
      <c r="FQ355" s="109">
        <v>345</v>
      </c>
      <c r="FR355" s="110">
        <v>-3</v>
      </c>
      <c r="FS355" s="110"/>
      <c r="FT355" s="109">
        <v>3</v>
      </c>
      <c r="FU355" s="111"/>
      <c r="FV355" s="108">
        <v>3</v>
      </c>
      <c r="FW355" s="106">
        <v>0</v>
      </c>
      <c r="FX355" s="107" t="s">
        <v>563</v>
      </c>
      <c r="FY355" s="108">
        <v>3</v>
      </c>
      <c r="FZ355" s="127" t="s">
        <v>572</v>
      </c>
      <c r="GA355" s="121">
        <f>IFERROR(VLOOKUP(FZ355,'Начисление очков 2023'!$AA$4:$AB$69,2,FALSE),0)</f>
        <v>0</v>
      </c>
    </row>
    <row r="356" spans="1:183" ht="16.149999999999999" customHeight="1" x14ac:dyDescent="0.25">
      <c r="A356" s="1"/>
      <c r="B356" s="6" t="str">
        <f>IFERROR(INDEX('Ласт турнир'!$A$1:$A$96,MATCH($D356,'Ласт турнир'!$B$1:$B$96,0)),"")</f>
        <v/>
      </c>
      <c r="C356" s="1"/>
      <c r="D356" s="39" t="s">
        <v>263</v>
      </c>
      <c r="E356" s="40">
        <f>E355+1</f>
        <v>347</v>
      </c>
      <c r="F356" s="59">
        <f>IF(FQ356=0," ",IF(FQ356-E356=0," ",FQ356-E356))</f>
        <v>-1</v>
      </c>
      <c r="G356" s="44"/>
      <c r="H356" s="54">
        <v>3</v>
      </c>
      <c r="I356" s="134"/>
      <c r="J356" s="139">
        <f>AB356+AP356+BB356+BN356+BR356+SUMPRODUCT(LARGE((T356,V356,X356,Z356,AD356,AF356,AH356,AJ356,AL356,AN356,AR356,AT356,AV356,AX356,AZ356,BD356,BF356,BH356,BJ356,BL356,BP356,BT356,BV356,BX356,BZ356,CB356,CD356,CF356,CH356,CJ356,CL356,CN356,CP356,CR356,CT356,CV356,CX356,CZ356,DB356,DD356,DF356,DH356,DJ356,DL356,DN356,DP356,DR356,DT356,DV356,DX356,DZ356,EB356,ED356,EF356,EH356,EJ356,EL356,EN356,EP356,ER356,ET356,EV356,EX356,EZ356,FB356,FD356,FF356,FH356,FJ356,FL356,FN356,FP356),{1,2,3,4,5,6,7,8}))</f>
        <v>3</v>
      </c>
      <c r="K356" s="135">
        <f>J356-FV356</f>
        <v>0</v>
      </c>
      <c r="L356" s="140" t="str">
        <f>IF(SUMIF(S356:FP356,"&lt;0")&lt;&gt;0,SUMIF(S356:FP356,"&lt;0")*(-1)," ")</f>
        <v xml:space="preserve"> </v>
      </c>
      <c r="M356" s="141">
        <f>T356+V356+X356+Z356+AB356+AD356+AF356+AH356+AJ356+AL356+AN356+AP356+AR356+AT356+AV356+AX356+AZ356+BB356+BD356+BF356+BH356+BJ356+BL356+BN356+BP356+BR356+BT356+BV356+BX356+BZ356+CB356+CD356+CF356+CH356+CJ356+CL356+CN356+CP356+CR356+CT356+CV356+CX356+CZ356+DB356+DD356+DF356+DH356+DJ356+DL356+DN356+DP356+DR356+DT356+DV356+DX356+DZ356+EB356+ED356+EF356+EH356+EJ356+EL356+EN356+EP356+ER356+ET356+EV356+EX356+EZ356+FB356+FD356+FF356+FH356+FJ356+FL356+FN356+FP356</f>
        <v>3</v>
      </c>
      <c r="N356" s="135">
        <f>M356-FY356</f>
        <v>0</v>
      </c>
      <c r="O356" s="136">
        <f>ROUNDUP(COUNTIF(S356:FP356,"&gt; 0")/2,0)</f>
        <v>1</v>
      </c>
      <c r="P356" s="142">
        <f>IF(O356=0,"-",IF(O356-R356&gt;8,J356/(8+R356),J356/O356))</f>
        <v>3</v>
      </c>
      <c r="Q356" s="145">
        <f>IF(OR(M356=0,O356=0),"-",M356/O356)</f>
        <v>3</v>
      </c>
      <c r="R356" s="150">
        <f>+IF(AA356="",0,1)+IF(AO356="",0,1)++IF(BA356="",0,1)+IF(BM356="",0,1)+IF(BQ356="",0,1)</f>
        <v>0</v>
      </c>
      <c r="S356" s="6" t="s">
        <v>572</v>
      </c>
      <c r="T356" s="28">
        <f>IFERROR(VLOOKUP(S356,'Начисление очков 2024'!$AA$4:$AB$69,2,FALSE),0)</f>
        <v>0</v>
      </c>
      <c r="U356" s="32" t="s">
        <v>572</v>
      </c>
      <c r="V356" s="31">
        <f>IFERROR(VLOOKUP(U356,'Начисление очков 2024'!$AA$4:$AB$69,2,FALSE),0)</f>
        <v>0</v>
      </c>
      <c r="W356" s="6" t="s">
        <v>572</v>
      </c>
      <c r="X356" s="28">
        <f>IFERROR(VLOOKUP(W356,'Начисление очков 2024'!$L$4:$M$69,2,FALSE),0)</f>
        <v>0</v>
      </c>
      <c r="Y356" s="32" t="s">
        <v>572</v>
      </c>
      <c r="Z356" s="31">
        <f>IFERROR(VLOOKUP(Y356,'Начисление очков 2024'!$AA$4:$AB$69,2,FALSE),0)</f>
        <v>0</v>
      </c>
      <c r="AA356" s="6" t="s">
        <v>572</v>
      </c>
      <c r="AB356" s="28">
        <f>ROUND(IFERROR(VLOOKUP(AA356,'Начисление очков 2024'!$L$4:$M$69,2,FALSE),0)/4,0)</f>
        <v>0</v>
      </c>
      <c r="AC356" s="32" t="s">
        <v>572</v>
      </c>
      <c r="AD356" s="31">
        <f>IFERROR(VLOOKUP(AC356,'Начисление очков 2024'!$AA$4:$AB$69,2,FALSE),0)</f>
        <v>0</v>
      </c>
      <c r="AE356" s="6" t="s">
        <v>572</v>
      </c>
      <c r="AF356" s="28">
        <f>IFERROR(VLOOKUP(AE356,'Начисление очков 2024'!$AA$4:$AB$69,2,FALSE),0)</f>
        <v>0</v>
      </c>
      <c r="AG356" s="32" t="s">
        <v>572</v>
      </c>
      <c r="AH356" s="31">
        <f>IFERROR(VLOOKUP(AG356,'Начисление очков 2024'!$Q$4:$R$69,2,FALSE),0)</f>
        <v>0</v>
      </c>
      <c r="AI356" s="6" t="s">
        <v>572</v>
      </c>
      <c r="AJ356" s="28">
        <f>IFERROR(VLOOKUP(AI356,'Начисление очков 2024'!$AA$4:$AB$69,2,FALSE),0)</f>
        <v>0</v>
      </c>
      <c r="AK356" s="32" t="s">
        <v>572</v>
      </c>
      <c r="AL356" s="31">
        <f>IFERROR(VLOOKUP(AK356,'Начисление очков 2024'!$AA$4:$AB$69,2,FALSE),0)</f>
        <v>0</v>
      </c>
      <c r="AM356" s="6" t="s">
        <v>572</v>
      </c>
      <c r="AN356" s="28">
        <f>IFERROR(VLOOKUP(AM356,'Начисление очков 2023'!$AF$4:$AG$69,2,FALSE),0)</f>
        <v>0</v>
      </c>
      <c r="AO356" s="32" t="s">
        <v>572</v>
      </c>
      <c r="AP356" s="31">
        <f>ROUND(IFERROR(VLOOKUP(AO356,'Начисление очков 2024'!$G$4:$H$69,2,FALSE),0)/4,0)</f>
        <v>0</v>
      </c>
      <c r="AQ356" s="6" t="s">
        <v>572</v>
      </c>
      <c r="AR356" s="28">
        <f>IFERROR(VLOOKUP(AQ356,'Начисление очков 2024'!$AA$4:$AB$69,2,FALSE),0)</f>
        <v>0</v>
      </c>
      <c r="AS356" s="32" t="s">
        <v>572</v>
      </c>
      <c r="AT356" s="31">
        <f>IFERROR(VLOOKUP(AS356,'Начисление очков 2024'!$G$4:$H$69,2,FALSE),0)</f>
        <v>0</v>
      </c>
      <c r="AU356" s="6" t="s">
        <v>572</v>
      </c>
      <c r="AV356" s="28">
        <f>IFERROR(VLOOKUP(AU356,'Начисление очков 2023'!$V$4:$W$69,2,FALSE),0)</f>
        <v>0</v>
      </c>
      <c r="AW356" s="32" t="s">
        <v>572</v>
      </c>
      <c r="AX356" s="31">
        <f>IFERROR(VLOOKUP(AW356,'Начисление очков 2024'!$Q$4:$R$69,2,FALSE),0)</f>
        <v>0</v>
      </c>
      <c r="AY356" s="6" t="s">
        <v>572</v>
      </c>
      <c r="AZ356" s="28">
        <f>IFERROR(VLOOKUP(AY356,'Начисление очков 2024'!$AA$4:$AB$69,2,FALSE),0)</f>
        <v>0</v>
      </c>
      <c r="BA356" s="32" t="s">
        <v>572</v>
      </c>
      <c r="BB356" s="31">
        <f>ROUND(IFERROR(VLOOKUP(BA356,'Начисление очков 2024'!$G$4:$H$69,2,FALSE),0)/4,0)</f>
        <v>0</v>
      </c>
      <c r="BC356" s="6" t="s">
        <v>572</v>
      </c>
      <c r="BD356" s="28">
        <f>IFERROR(VLOOKUP(BC356,'Начисление очков 2023'!$AA$4:$AB$69,2,FALSE),0)</f>
        <v>0</v>
      </c>
      <c r="BE356" s="32" t="s">
        <v>572</v>
      </c>
      <c r="BF356" s="31">
        <f>IFERROR(VLOOKUP(BE356,'Начисление очков 2024'!$G$4:$H$69,2,FALSE),0)</f>
        <v>0</v>
      </c>
      <c r="BG356" s="6" t="s">
        <v>572</v>
      </c>
      <c r="BH356" s="28">
        <f>IFERROR(VLOOKUP(BG356,'Начисление очков 2024'!$Q$4:$R$69,2,FALSE),0)</f>
        <v>0</v>
      </c>
      <c r="BI356" s="32" t="s">
        <v>572</v>
      </c>
      <c r="BJ356" s="31">
        <f>IFERROR(VLOOKUP(BI356,'Начисление очков 2024'!$AA$4:$AB$69,2,FALSE),0)</f>
        <v>0</v>
      </c>
      <c r="BK356" s="6" t="s">
        <v>572</v>
      </c>
      <c r="BL356" s="28">
        <f>IFERROR(VLOOKUP(BK356,'Начисление очков 2023'!$V$4:$W$69,2,FALSE),0)</f>
        <v>0</v>
      </c>
      <c r="BM356" s="32" t="s">
        <v>572</v>
      </c>
      <c r="BN356" s="31">
        <f>ROUND(IFERROR(VLOOKUP(BM356,'Начисление очков 2023'!$L$4:$M$69,2,FALSE),0)/4,0)</f>
        <v>0</v>
      </c>
      <c r="BO356" s="6" t="s">
        <v>572</v>
      </c>
      <c r="BP356" s="28">
        <f>IFERROR(VLOOKUP(BO356,'Начисление очков 2023'!$AA$4:$AB$69,2,FALSE),0)</f>
        <v>0</v>
      </c>
      <c r="BQ356" s="32" t="s">
        <v>572</v>
      </c>
      <c r="BR356" s="31">
        <f>ROUND(IFERROR(VLOOKUP(BQ356,'Начисление очков 2023'!$L$4:$M$69,2,FALSE),0)/4,0)</f>
        <v>0</v>
      </c>
      <c r="BS356" s="6" t="s">
        <v>572</v>
      </c>
      <c r="BT356" s="28">
        <f>IFERROR(VLOOKUP(BS356,'Начисление очков 2023'!$AA$4:$AB$69,2,FALSE),0)</f>
        <v>0</v>
      </c>
      <c r="BU356" s="32" t="s">
        <v>572</v>
      </c>
      <c r="BV356" s="31">
        <f>IFERROR(VLOOKUP(BU356,'Начисление очков 2023'!$L$4:$M$69,2,FALSE),0)</f>
        <v>0</v>
      </c>
      <c r="BW356" s="6" t="s">
        <v>572</v>
      </c>
      <c r="BX356" s="28">
        <f>IFERROR(VLOOKUP(BW356,'Начисление очков 2023'!$AA$4:$AB$69,2,FALSE),0)</f>
        <v>0</v>
      </c>
      <c r="BY356" s="32" t="s">
        <v>572</v>
      </c>
      <c r="BZ356" s="31">
        <f>IFERROR(VLOOKUP(BY356,'Начисление очков 2023'!$AF$4:$AG$69,2,FALSE),0)</f>
        <v>0</v>
      </c>
      <c r="CA356" s="6" t="s">
        <v>572</v>
      </c>
      <c r="CB356" s="28">
        <f>IFERROR(VLOOKUP(CA356,'Начисление очков 2023'!$V$4:$W$69,2,FALSE),0)</f>
        <v>0</v>
      </c>
      <c r="CC356" s="32" t="s">
        <v>572</v>
      </c>
      <c r="CD356" s="31">
        <f>IFERROR(VLOOKUP(CC356,'Начисление очков 2023'!$AA$4:$AB$69,2,FALSE),0)</f>
        <v>0</v>
      </c>
      <c r="CE356" s="47"/>
      <c r="CF356" s="46"/>
      <c r="CG356" s="32" t="s">
        <v>572</v>
      </c>
      <c r="CH356" s="31">
        <f>IFERROR(VLOOKUP(CG356,'Начисление очков 2023'!$AA$4:$AB$69,2,FALSE),0)</f>
        <v>0</v>
      </c>
      <c r="CI356" s="6" t="s">
        <v>572</v>
      </c>
      <c r="CJ356" s="28">
        <f>IFERROR(VLOOKUP(CI356,'Начисление очков 2023_1'!$B$4:$C$117,2,FALSE),0)</f>
        <v>0</v>
      </c>
      <c r="CK356" s="32" t="s">
        <v>572</v>
      </c>
      <c r="CL356" s="31">
        <f>IFERROR(VLOOKUP(CK356,'Начисление очков 2023'!$V$4:$W$69,2,FALSE),0)</f>
        <v>0</v>
      </c>
      <c r="CM356" s="6" t="s">
        <v>572</v>
      </c>
      <c r="CN356" s="28">
        <f>IFERROR(VLOOKUP(CM356,'Начисление очков 2023'!$AF$4:$AG$69,2,FALSE),0)</f>
        <v>0</v>
      </c>
      <c r="CO356" s="32" t="s">
        <v>572</v>
      </c>
      <c r="CP356" s="31">
        <f>IFERROR(VLOOKUP(CO356,'Начисление очков 2023'!$G$4:$H$69,2,FALSE),0)</f>
        <v>0</v>
      </c>
      <c r="CQ356" s="6" t="s">
        <v>572</v>
      </c>
      <c r="CR356" s="28">
        <f>IFERROR(VLOOKUP(CQ356,'Начисление очков 2023'!$AA$4:$AB$69,2,FALSE),0)</f>
        <v>0</v>
      </c>
      <c r="CS356" s="32" t="s">
        <v>572</v>
      </c>
      <c r="CT356" s="31">
        <f>IFERROR(VLOOKUP(CS356,'Начисление очков 2023'!$Q$4:$R$69,2,FALSE),0)</f>
        <v>0</v>
      </c>
      <c r="CU356" s="6" t="s">
        <v>572</v>
      </c>
      <c r="CV356" s="28">
        <f>IFERROR(VLOOKUP(CU356,'Начисление очков 2023'!$AF$4:$AG$69,2,FALSE),0)</f>
        <v>0</v>
      </c>
      <c r="CW356" s="32" t="s">
        <v>572</v>
      </c>
      <c r="CX356" s="31">
        <f>IFERROR(VLOOKUP(CW356,'Начисление очков 2023'!$AA$4:$AB$69,2,FALSE),0)</f>
        <v>0</v>
      </c>
      <c r="CY356" s="6" t="s">
        <v>572</v>
      </c>
      <c r="CZ356" s="28">
        <f>IFERROR(VLOOKUP(CY356,'Начисление очков 2023'!$AA$4:$AB$69,2,FALSE),0)</f>
        <v>0</v>
      </c>
      <c r="DA356" s="32" t="s">
        <v>572</v>
      </c>
      <c r="DB356" s="31">
        <f>IFERROR(VLOOKUP(DA356,'Начисление очков 2023'!$L$4:$M$69,2,FALSE),0)</f>
        <v>0</v>
      </c>
      <c r="DC356" s="6" t="s">
        <v>572</v>
      </c>
      <c r="DD356" s="28">
        <f>IFERROR(VLOOKUP(DC356,'Начисление очков 2023'!$L$4:$M$69,2,FALSE),0)</f>
        <v>0</v>
      </c>
      <c r="DE356" s="32" t="s">
        <v>572</v>
      </c>
      <c r="DF356" s="31">
        <f>IFERROR(VLOOKUP(DE356,'Начисление очков 2023'!$G$4:$H$69,2,FALSE),0)</f>
        <v>0</v>
      </c>
      <c r="DG356" s="6" t="s">
        <v>572</v>
      </c>
      <c r="DH356" s="28">
        <f>IFERROR(VLOOKUP(DG356,'Начисление очков 2023'!$AA$4:$AB$69,2,FALSE),0)</f>
        <v>0</v>
      </c>
      <c r="DI356" s="32" t="s">
        <v>572</v>
      </c>
      <c r="DJ356" s="31">
        <f>IFERROR(VLOOKUP(DI356,'Начисление очков 2023'!$AF$4:$AG$69,2,FALSE),0)</f>
        <v>0</v>
      </c>
      <c r="DK356" s="6" t="s">
        <v>572</v>
      </c>
      <c r="DL356" s="28">
        <f>IFERROR(VLOOKUP(DK356,'Начисление очков 2023'!$V$4:$W$69,2,FALSE),0)</f>
        <v>0</v>
      </c>
      <c r="DM356" s="32" t="s">
        <v>572</v>
      </c>
      <c r="DN356" s="31">
        <f>IFERROR(VLOOKUP(DM356,'Начисление очков 2023'!$Q$4:$R$69,2,FALSE),0)</f>
        <v>0</v>
      </c>
      <c r="DO356" s="6" t="s">
        <v>572</v>
      </c>
      <c r="DP356" s="28">
        <f>IFERROR(VLOOKUP(DO356,'Начисление очков 2023'!$AA$4:$AB$69,2,FALSE),0)</f>
        <v>0</v>
      </c>
      <c r="DQ356" s="32" t="s">
        <v>572</v>
      </c>
      <c r="DR356" s="31">
        <f>IFERROR(VLOOKUP(DQ356,'Начисление очков 2023'!$AA$4:$AB$69,2,FALSE),0)</f>
        <v>0</v>
      </c>
      <c r="DS356" s="6" t="s">
        <v>572</v>
      </c>
      <c r="DT356" s="28">
        <f>IFERROR(VLOOKUP(DS356,'Начисление очков 2023'!$AA$4:$AB$69,2,FALSE),0)</f>
        <v>0</v>
      </c>
      <c r="DU356" s="32" t="s">
        <v>572</v>
      </c>
      <c r="DV356" s="31">
        <f>IFERROR(VLOOKUP(DU356,'Начисление очков 2023'!$AF$4:$AG$69,2,FALSE),0)</f>
        <v>0</v>
      </c>
      <c r="DW356" s="6" t="s">
        <v>572</v>
      </c>
      <c r="DX356" s="28">
        <f>IFERROR(VLOOKUP(DW356,'Начисление очков 2023'!$AA$4:$AB$69,2,FALSE),0)</f>
        <v>0</v>
      </c>
      <c r="DY356" s="32" t="s">
        <v>572</v>
      </c>
      <c r="DZ356" s="31">
        <f>IFERROR(VLOOKUP(DY356,'Начисление очков 2023'!$B$4:$C$69,2,FALSE),0)</f>
        <v>0</v>
      </c>
      <c r="EA356" s="6" t="s">
        <v>572</v>
      </c>
      <c r="EB356" s="28">
        <f>IFERROR(VLOOKUP(EA356,'Начисление очков 2023'!$AA$4:$AB$69,2,FALSE),0)</f>
        <v>0</v>
      </c>
      <c r="EC356" s="32" t="s">
        <v>572</v>
      </c>
      <c r="ED356" s="31">
        <f>IFERROR(VLOOKUP(EC356,'Начисление очков 2023'!$V$4:$W$69,2,FALSE),0)</f>
        <v>0</v>
      </c>
      <c r="EE356" s="6" t="s">
        <v>572</v>
      </c>
      <c r="EF356" s="28">
        <f>IFERROR(VLOOKUP(EE356,'Начисление очков 2023'!$AA$4:$AB$69,2,FALSE),0)</f>
        <v>0</v>
      </c>
      <c r="EG356" s="32">
        <v>24</v>
      </c>
      <c r="EH356" s="31">
        <f>IFERROR(VLOOKUP(EG356,'Начисление очков 2023'!$AA$4:$AB$69,2,FALSE),0)</f>
        <v>3</v>
      </c>
      <c r="EI356" s="6" t="s">
        <v>572</v>
      </c>
      <c r="EJ356" s="28">
        <f>IFERROR(VLOOKUP(EI356,'Начисление очков 2023'!$G$4:$H$69,2,FALSE),0)</f>
        <v>0</v>
      </c>
      <c r="EK356" s="32" t="s">
        <v>572</v>
      </c>
      <c r="EL356" s="31">
        <f>IFERROR(VLOOKUP(EK356,'Начисление очков 2023'!$V$4:$W$69,2,FALSE),0)</f>
        <v>0</v>
      </c>
      <c r="EM356" s="6" t="s">
        <v>572</v>
      </c>
      <c r="EN356" s="28">
        <f>IFERROR(VLOOKUP(EM356,'Начисление очков 2023'!$B$4:$C$101,2,FALSE),0)</f>
        <v>0</v>
      </c>
      <c r="EO356" s="32" t="s">
        <v>572</v>
      </c>
      <c r="EP356" s="31">
        <f>IFERROR(VLOOKUP(EO356,'Начисление очков 2023'!$AA$4:$AB$69,2,FALSE),0)</f>
        <v>0</v>
      </c>
      <c r="EQ356" s="6" t="s">
        <v>572</v>
      </c>
      <c r="ER356" s="28">
        <f>IFERROR(VLOOKUP(EQ356,'Начисление очков 2023'!$AF$4:$AG$69,2,FALSE),0)</f>
        <v>0</v>
      </c>
      <c r="ES356" s="32" t="s">
        <v>572</v>
      </c>
      <c r="ET356" s="31">
        <f>IFERROR(VLOOKUP(ES356,'Начисление очков 2023'!$B$4:$C$101,2,FALSE),0)</f>
        <v>0</v>
      </c>
      <c r="EU356" s="6" t="s">
        <v>572</v>
      </c>
      <c r="EV356" s="28">
        <f>IFERROR(VLOOKUP(EU356,'Начисление очков 2023'!$G$4:$H$69,2,FALSE),0)</f>
        <v>0</v>
      </c>
      <c r="EW356" s="32" t="s">
        <v>572</v>
      </c>
      <c r="EX356" s="31">
        <f>IFERROR(VLOOKUP(EW356,'Начисление очков 2023'!$AA$4:$AB$69,2,FALSE),0)</f>
        <v>0</v>
      </c>
      <c r="EY356" s="6" t="s">
        <v>572</v>
      </c>
      <c r="EZ356" s="28">
        <f>IFERROR(VLOOKUP(EY356,'Начисление очков 2023'!$AA$4:$AB$69,2,FALSE),0)</f>
        <v>0</v>
      </c>
      <c r="FA356" s="32" t="s">
        <v>572</v>
      </c>
      <c r="FB356" s="31">
        <f>IFERROR(VLOOKUP(FA356,'Начисление очков 2023'!$L$4:$M$69,2,FALSE),0)</f>
        <v>0</v>
      </c>
      <c r="FC356" s="6" t="s">
        <v>572</v>
      </c>
      <c r="FD356" s="28">
        <f>IFERROR(VLOOKUP(FC356,'Начисление очков 2023'!$AF$4:$AG$69,2,FALSE),0)</f>
        <v>0</v>
      </c>
      <c r="FE356" s="32" t="s">
        <v>572</v>
      </c>
      <c r="FF356" s="31">
        <f>IFERROR(VLOOKUP(FE356,'Начисление очков 2023'!$AA$4:$AB$69,2,FALSE),0)</f>
        <v>0</v>
      </c>
      <c r="FG356" s="6" t="s">
        <v>572</v>
      </c>
      <c r="FH356" s="28">
        <f>IFERROR(VLOOKUP(FG356,'Начисление очков 2023'!$G$4:$H$69,2,FALSE),0)</f>
        <v>0</v>
      </c>
      <c r="FI356" s="32" t="s">
        <v>572</v>
      </c>
      <c r="FJ356" s="31">
        <f>IFERROR(VLOOKUP(FI356,'Начисление очков 2023'!$AA$4:$AB$69,2,FALSE),0)</f>
        <v>0</v>
      </c>
      <c r="FK356" s="6" t="s">
        <v>572</v>
      </c>
      <c r="FL356" s="28">
        <f>IFERROR(VLOOKUP(FK356,'Начисление очков 2023'!$AA$4:$AB$69,2,FALSE),0)</f>
        <v>0</v>
      </c>
      <c r="FM356" s="32" t="s">
        <v>572</v>
      </c>
      <c r="FN356" s="31">
        <f>IFERROR(VLOOKUP(FM356,'Начисление очков 2023'!$AA$4:$AB$69,2,FALSE),0)</f>
        <v>0</v>
      </c>
      <c r="FO356" s="6" t="s">
        <v>572</v>
      </c>
      <c r="FP356" s="28">
        <f>IFERROR(VLOOKUP(FO356,'Начисление очков 2023'!$AF$4:$AG$69,2,FALSE),0)</f>
        <v>0</v>
      </c>
      <c r="FQ356" s="109">
        <v>346</v>
      </c>
      <c r="FR356" s="110">
        <v>-3</v>
      </c>
      <c r="FS356" s="110"/>
      <c r="FT356" s="109">
        <v>3</v>
      </c>
      <c r="FU356" s="111"/>
      <c r="FV356" s="108">
        <v>3</v>
      </c>
      <c r="FW356" s="106">
        <v>0</v>
      </c>
      <c r="FX356" s="107" t="s">
        <v>563</v>
      </c>
      <c r="FY356" s="108">
        <v>3</v>
      </c>
      <c r="FZ356" s="127" t="s">
        <v>572</v>
      </c>
      <c r="GA356" s="121">
        <f>IFERROR(VLOOKUP(FZ356,'Начисление очков 2023'!$AA$4:$AB$69,2,FALSE),0)</f>
        <v>0</v>
      </c>
    </row>
    <row r="357" spans="1:183" ht="16.149999999999999" customHeight="1" x14ac:dyDescent="0.25">
      <c r="A357" s="1"/>
      <c r="B357" s="6" t="str">
        <f>IFERROR(INDEX('Ласт турнир'!$A$1:$A$96,MATCH($D357,'Ласт турнир'!$B$1:$B$96,0)),"")</f>
        <v/>
      </c>
      <c r="C357" s="1"/>
      <c r="D357" s="39" t="s">
        <v>637</v>
      </c>
      <c r="E357" s="40">
        <f>E356+1</f>
        <v>348</v>
      </c>
      <c r="F357" s="59">
        <f>IF(FQ357=0," ",IF(FQ357-E357=0," ",FQ357-E357))</f>
        <v>-1</v>
      </c>
      <c r="G357" s="44"/>
      <c r="H357" s="54">
        <v>3</v>
      </c>
      <c r="I357" s="134"/>
      <c r="J357" s="139">
        <f>AB357+AP357+BB357+BN357+BR357+SUMPRODUCT(LARGE((T357,V357,X357,Z357,AD357,AF357,AH357,AJ357,AL357,AN357,AR357,AT357,AV357,AX357,AZ357,BD357,BF357,BH357,BJ357,BL357,BP357,BT357,BV357,BX357,BZ357,CB357,CD357,CF357,CH357,CJ357,CL357,CN357,CP357,CR357,CT357,CV357,CX357,CZ357,DB357,DD357,DF357,DH357,DJ357,DL357,DN357,DP357,DR357,DT357,DV357,DX357,DZ357,EB357,ED357,EF357,EH357,EJ357,EL357,EN357,EP357,ER357,ET357,EV357,EX357,EZ357,FB357,FD357,FF357,FH357,FJ357,FL357,FN357,FP357),{1,2,3,4,5,6,7,8}))</f>
        <v>3</v>
      </c>
      <c r="K357" s="135">
        <f>J357-FV357</f>
        <v>0</v>
      </c>
      <c r="L357" s="140" t="str">
        <f>IF(SUMIF(S357:FP357,"&lt;0")&lt;&gt;0,SUMIF(S357:FP357,"&lt;0")*(-1)," ")</f>
        <v xml:space="preserve"> </v>
      </c>
      <c r="M357" s="141">
        <f>T357+V357+X357+Z357+AB357+AD357+AF357+AH357+AJ357+AL357+AN357+AP357+AR357+AT357+AV357+AX357+AZ357+BB357+BD357+BF357+BH357+BJ357+BL357+BN357+BP357+BR357+BT357+BV357+BX357+BZ357+CB357+CD357+CF357+CH357+CJ357+CL357+CN357+CP357+CR357+CT357+CV357+CX357+CZ357+DB357+DD357+DF357+DH357+DJ357+DL357+DN357+DP357+DR357+DT357+DV357+DX357+DZ357+EB357+ED357+EF357+EH357+EJ357+EL357+EN357+EP357+ER357+ET357+EV357+EX357+EZ357+FB357+FD357+FF357+FH357+FJ357+FL357+FN357+FP357</f>
        <v>3</v>
      </c>
      <c r="N357" s="135">
        <f>M357-FY357</f>
        <v>0</v>
      </c>
      <c r="O357" s="136">
        <f>ROUNDUP(COUNTIF(S357:FP357,"&gt; 0")/2,0)</f>
        <v>1</v>
      </c>
      <c r="P357" s="142">
        <f>IF(O357=0,"-",IF(O357-R357&gt;8,J357/(8+R357),J357/O357))</f>
        <v>3</v>
      </c>
      <c r="Q357" s="145">
        <f>IF(OR(M357=0,O357=0),"-",M357/O357)</f>
        <v>3</v>
      </c>
      <c r="R357" s="150">
        <f>+IF(AA357="",0,1)+IF(AO357="",0,1)++IF(BA357="",0,1)+IF(BM357="",0,1)+IF(BQ357="",0,1)</f>
        <v>0</v>
      </c>
      <c r="S357" s="6" t="s">
        <v>572</v>
      </c>
      <c r="T357" s="28">
        <f>IFERROR(VLOOKUP(S357,'Начисление очков 2024'!$AA$4:$AB$69,2,FALSE),0)</f>
        <v>0</v>
      </c>
      <c r="U357" s="32" t="s">
        <v>572</v>
      </c>
      <c r="V357" s="31">
        <f>IFERROR(VLOOKUP(U357,'Начисление очков 2024'!$AA$4:$AB$69,2,FALSE),0)</f>
        <v>0</v>
      </c>
      <c r="W357" s="6" t="s">
        <v>572</v>
      </c>
      <c r="X357" s="28">
        <f>IFERROR(VLOOKUP(W357,'Начисление очков 2024'!$L$4:$M$69,2,FALSE),0)</f>
        <v>0</v>
      </c>
      <c r="Y357" s="32" t="s">
        <v>572</v>
      </c>
      <c r="Z357" s="31">
        <f>IFERROR(VLOOKUP(Y357,'Начисление очков 2024'!$AA$4:$AB$69,2,FALSE),0)</f>
        <v>0</v>
      </c>
      <c r="AA357" s="6" t="s">
        <v>572</v>
      </c>
      <c r="AB357" s="28">
        <f>ROUND(IFERROR(VLOOKUP(AA357,'Начисление очков 2024'!$L$4:$M$69,2,FALSE),0)/4,0)</f>
        <v>0</v>
      </c>
      <c r="AC357" s="32" t="s">
        <v>572</v>
      </c>
      <c r="AD357" s="31">
        <f>IFERROR(VLOOKUP(AC357,'Начисление очков 2024'!$AA$4:$AB$69,2,FALSE),0)</f>
        <v>0</v>
      </c>
      <c r="AE357" s="6" t="s">
        <v>572</v>
      </c>
      <c r="AF357" s="28">
        <f>IFERROR(VLOOKUP(AE357,'Начисление очков 2024'!$AA$4:$AB$69,2,FALSE),0)</f>
        <v>0</v>
      </c>
      <c r="AG357" s="32" t="s">
        <v>572</v>
      </c>
      <c r="AH357" s="31">
        <f>IFERROR(VLOOKUP(AG357,'Начисление очков 2024'!$Q$4:$R$69,2,FALSE),0)</f>
        <v>0</v>
      </c>
      <c r="AI357" s="6" t="s">
        <v>572</v>
      </c>
      <c r="AJ357" s="28">
        <f>IFERROR(VLOOKUP(AI357,'Начисление очков 2024'!$AA$4:$AB$69,2,FALSE),0)</f>
        <v>0</v>
      </c>
      <c r="AK357" s="32" t="s">
        <v>572</v>
      </c>
      <c r="AL357" s="31">
        <f>IFERROR(VLOOKUP(AK357,'Начисление очков 2024'!$AA$4:$AB$69,2,FALSE),0)</f>
        <v>0</v>
      </c>
      <c r="AM357" s="6" t="s">
        <v>572</v>
      </c>
      <c r="AN357" s="28">
        <f>IFERROR(VLOOKUP(AM357,'Начисление очков 2023'!$AF$4:$AG$69,2,FALSE),0)</f>
        <v>0</v>
      </c>
      <c r="AO357" s="32" t="s">
        <v>572</v>
      </c>
      <c r="AP357" s="31">
        <f>ROUND(IFERROR(VLOOKUP(AO357,'Начисление очков 2024'!$G$4:$H$69,2,FALSE),0)/4,0)</f>
        <v>0</v>
      </c>
      <c r="AQ357" s="6" t="s">
        <v>572</v>
      </c>
      <c r="AR357" s="28">
        <f>IFERROR(VLOOKUP(AQ357,'Начисление очков 2024'!$AA$4:$AB$69,2,FALSE),0)</f>
        <v>0</v>
      </c>
      <c r="AS357" s="32" t="s">
        <v>572</v>
      </c>
      <c r="AT357" s="31">
        <f>IFERROR(VLOOKUP(AS357,'Начисление очков 2024'!$G$4:$H$69,2,FALSE),0)</f>
        <v>0</v>
      </c>
      <c r="AU357" s="6" t="s">
        <v>572</v>
      </c>
      <c r="AV357" s="28">
        <f>IFERROR(VLOOKUP(AU357,'Начисление очков 2023'!$V$4:$W$69,2,FALSE),0)</f>
        <v>0</v>
      </c>
      <c r="AW357" s="32" t="s">
        <v>572</v>
      </c>
      <c r="AX357" s="31">
        <f>IFERROR(VLOOKUP(AW357,'Начисление очков 2024'!$Q$4:$R$69,2,FALSE),0)</f>
        <v>0</v>
      </c>
      <c r="AY357" s="6" t="s">
        <v>572</v>
      </c>
      <c r="AZ357" s="28">
        <f>IFERROR(VLOOKUP(AY357,'Начисление очков 2024'!$AA$4:$AB$69,2,FALSE),0)</f>
        <v>0</v>
      </c>
      <c r="BA357" s="32" t="s">
        <v>572</v>
      </c>
      <c r="BB357" s="31">
        <f>ROUND(IFERROR(VLOOKUP(BA357,'Начисление очков 2024'!$G$4:$H$69,2,FALSE),0)/4,0)</f>
        <v>0</v>
      </c>
      <c r="BC357" s="6" t="s">
        <v>572</v>
      </c>
      <c r="BD357" s="28">
        <f>IFERROR(VLOOKUP(BC357,'Начисление очков 2023'!$AA$4:$AB$69,2,FALSE),0)</f>
        <v>0</v>
      </c>
      <c r="BE357" s="32" t="s">
        <v>572</v>
      </c>
      <c r="BF357" s="31">
        <f>IFERROR(VLOOKUP(BE357,'Начисление очков 2024'!$G$4:$H$69,2,FALSE),0)</f>
        <v>0</v>
      </c>
      <c r="BG357" s="6" t="s">
        <v>572</v>
      </c>
      <c r="BH357" s="28">
        <f>IFERROR(VLOOKUP(BG357,'Начисление очков 2024'!$Q$4:$R$69,2,FALSE),0)</f>
        <v>0</v>
      </c>
      <c r="BI357" s="32" t="s">
        <v>572</v>
      </c>
      <c r="BJ357" s="31">
        <f>IFERROR(VLOOKUP(BI357,'Начисление очков 2024'!$AA$4:$AB$69,2,FALSE),0)</f>
        <v>0</v>
      </c>
      <c r="BK357" s="6" t="s">
        <v>572</v>
      </c>
      <c r="BL357" s="28">
        <f>IFERROR(VLOOKUP(BK357,'Начисление очков 2023'!$V$4:$W$69,2,FALSE),0)</f>
        <v>0</v>
      </c>
      <c r="BM357" s="32" t="s">
        <v>572</v>
      </c>
      <c r="BN357" s="31">
        <f>ROUND(IFERROR(VLOOKUP(BM357,'Начисление очков 2023'!$L$4:$M$69,2,FALSE),0)/4,0)</f>
        <v>0</v>
      </c>
      <c r="BO357" s="6" t="s">
        <v>572</v>
      </c>
      <c r="BP357" s="28">
        <f>IFERROR(VLOOKUP(BO357,'Начисление очков 2023'!$AA$4:$AB$69,2,FALSE),0)</f>
        <v>0</v>
      </c>
      <c r="BQ357" s="32" t="s">
        <v>572</v>
      </c>
      <c r="BR357" s="31">
        <f>ROUND(IFERROR(VLOOKUP(BQ357,'Начисление очков 2023'!$L$4:$M$69,2,FALSE),0)/4,0)</f>
        <v>0</v>
      </c>
      <c r="BS357" s="6" t="s">
        <v>572</v>
      </c>
      <c r="BT357" s="28">
        <f>IFERROR(VLOOKUP(BS357,'Начисление очков 2023'!$AA$4:$AB$69,2,FALSE),0)</f>
        <v>0</v>
      </c>
      <c r="BU357" s="32" t="s">
        <v>572</v>
      </c>
      <c r="BV357" s="31">
        <f>IFERROR(VLOOKUP(BU357,'Начисление очков 2023'!$L$4:$M$69,2,FALSE),0)</f>
        <v>0</v>
      </c>
      <c r="BW357" s="6" t="s">
        <v>572</v>
      </c>
      <c r="BX357" s="28">
        <f>IFERROR(VLOOKUP(BW357,'Начисление очков 2023'!$AA$4:$AB$69,2,FALSE),0)</f>
        <v>0</v>
      </c>
      <c r="BY357" s="32" t="s">
        <v>572</v>
      </c>
      <c r="BZ357" s="31">
        <f>IFERROR(VLOOKUP(BY357,'Начисление очков 2023'!$AF$4:$AG$69,2,FALSE),0)</f>
        <v>0</v>
      </c>
      <c r="CA357" s="6" t="s">
        <v>572</v>
      </c>
      <c r="CB357" s="28">
        <f>IFERROR(VLOOKUP(CA357,'Начисление очков 2023'!$V$4:$W$69,2,FALSE),0)</f>
        <v>0</v>
      </c>
      <c r="CC357" s="32" t="s">
        <v>572</v>
      </c>
      <c r="CD357" s="31">
        <f>IFERROR(VLOOKUP(CC357,'Начисление очков 2023'!$AA$4:$AB$69,2,FALSE),0)</f>
        <v>0</v>
      </c>
      <c r="CE357" s="47"/>
      <c r="CF357" s="46"/>
      <c r="CG357" s="32" t="s">
        <v>572</v>
      </c>
      <c r="CH357" s="31">
        <f>IFERROR(VLOOKUP(CG357,'Начисление очков 2023'!$AA$4:$AB$69,2,FALSE),0)</f>
        <v>0</v>
      </c>
      <c r="CI357" s="6" t="s">
        <v>572</v>
      </c>
      <c r="CJ357" s="28">
        <f>IFERROR(VLOOKUP(CI357,'Начисление очков 2023_1'!$B$4:$C$117,2,FALSE),0)</f>
        <v>0</v>
      </c>
      <c r="CK357" s="32" t="s">
        <v>572</v>
      </c>
      <c r="CL357" s="31">
        <f>IFERROR(VLOOKUP(CK357,'Начисление очков 2023'!$V$4:$W$69,2,FALSE),0)</f>
        <v>0</v>
      </c>
      <c r="CM357" s="6" t="s">
        <v>572</v>
      </c>
      <c r="CN357" s="28">
        <f>IFERROR(VLOOKUP(CM357,'Начисление очков 2023'!$AF$4:$AG$69,2,FALSE),0)</f>
        <v>0</v>
      </c>
      <c r="CO357" s="32" t="s">
        <v>572</v>
      </c>
      <c r="CP357" s="31">
        <f>IFERROR(VLOOKUP(CO357,'Начисление очков 2023'!$G$4:$H$69,2,FALSE),0)</f>
        <v>0</v>
      </c>
      <c r="CQ357" s="6" t="s">
        <v>572</v>
      </c>
      <c r="CR357" s="28">
        <f>IFERROR(VLOOKUP(CQ357,'Начисление очков 2023'!$AA$4:$AB$69,2,FALSE),0)</f>
        <v>0</v>
      </c>
      <c r="CS357" s="32" t="s">
        <v>572</v>
      </c>
      <c r="CT357" s="31">
        <f>IFERROR(VLOOKUP(CS357,'Начисление очков 2023'!$Q$4:$R$69,2,FALSE),0)</f>
        <v>0</v>
      </c>
      <c r="CU357" s="6" t="s">
        <v>572</v>
      </c>
      <c r="CV357" s="28">
        <f>IFERROR(VLOOKUP(CU357,'Начисление очков 2023'!$AF$4:$AG$69,2,FALSE),0)</f>
        <v>0</v>
      </c>
      <c r="CW357" s="32" t="s">
        <v>572</v>
      </c>
      <c r="CX357" s="31">
        <f>IFERROR(VLOOKUP(CW357,'Начисление очков 2023'!$AA$4:$AB$69,2,FALSE),0)</f>
        <v>0</v>
      </c>
      <c r="CY357" s="6" t="s">
        <v>572</v>
      </c>
      <c r="CZ357" s="28">
        <f>IFERROR(VLOOKUP(CY357,'Начисление очков 2023'!$AA$4:$AB$69,2,FALSE),0)</f>
        <v>0</v>
      </c>
      <c r="DA357" s="32" t="s">
        <v>572</v>
      </c>
      <c r="DB357" s="31">
        <f>IFERROR(VLOOKUP(DA357,'Начисление очков 2023'!$L$4:$M$69,2,FALSE),0)</f>
        <v>0</v>
      </c>
      <c r="DC357" s="6" t="s">
        <v>572</v>
      </c>
      <c r="DD357" s="28">
        <f>IFERROR(VLOOKUP(DC357,'Начисление очков 2023'!$L$4:$M$69,2,FALSE),0)</f>
        <v>0</v>
      </c>
      <c r="DE357" s="32" t="s">
        <v>572</v>
      </c>
      <c r="DF357" s="31">
        <f>IFERROR(VLOOKUP(DE357,'Начисление очков 2023'!$G$4:$H$69,2,FALSE),0)</f>
        <v>0</v>
      </c>
      <c r="DG357" s="6" t="s">
        <v>572</v>
      </c>
      <c r="DH357" s="28">
        <f>IFERROR(VLOOKUP(DG357,'Начисление очков 2023'!$AA$4:$AB$69,2,FALSE),0)</f>
        <v>0</v>
      </c>
      <c r="DI357" s="32" t="s">
        <v>572</v>
      </c>
      <c r="DJ357" s="31">
        <f>IFERROR(VLOOKUP(DI357,'Начисление очков 2023'!$AF$4:$AG$69,2,FALSE),0)</f>
        <v>0</v>
      </c>
      <c r="DK357" s="6" t="s">
        <v>572</v>
      </c>
      <c r="DL357" s="28">
        <f>IFERROR(VLOOKUP(DK357,'Начисление очков 2023'!$V$4:$W$69,2,FALSE),0)</f>
        <v>0</v>
      </c>
      <c r="DM357" s="32" t="s">
        <v>572</v>
      </c>
      <c r="DN357" s="31">
        <f>IFERROR(VLOOKUP(DM357,'Начисление очков 2023'!$Q$4:$R$69,2,FALSE),0)</f>
        <v>0</v>
      </c>
      <c r="DO357" s="6" t="s">
        <v>572</v>
      </c>
      <c r="DP357" s="28">
        <f>IFERROR(VLOOKUP(DO357,'Начисление очков 2023'!$AA$4:$AB$69,2,FALSE),0)</f>
        <v>0</v>
      </c>
      <c r="DQ357" s="32" t="s">
        <v>572</v>
      </c>
      <c r="DR357" s="31">
        <f>IFERROR(VLOOKUP(DQ357,'Начисление очков 2023'!$AA$4:$AB$69,2,FALSE),0)</f>
        <v>0</v>
      </c>
      <c r="DS357" s="6" t="s">
        <v>572</v>
      </c>
      <c r="DT357" s="28">
        <f>IFERROR(VLOOKUP(DS357,'Начисление очков 2023'!$AA$4:$AB$69,2,FALSE),0)</f>
        <v>0</v>
      </c>
      <c r="DU357" s="32" t="s">
        <v>572</v>
      </c>
      <c r="DV357" s="31">
        <f>IFERROR(VLOOKUP(DU357,'Начисление очков 2023'!$AF$4:$AG$69,2,FALSE),0)</f>
        <v>0</v>
      </c>
      <c r="DW357" s="6" t="s">
        <v>572</v>
      </c>
      <c r="DX357" s="28">
        <f>IFERROR(VLOOKUP(DW357,'Начисление очков 2023'!$AA$4:$AB$69,2,FALSE),0)</f>
        <v>0</v>
      </c>
      <c r="DY357" s="32" t="s">
        <v>572</v>
      </c>
      <c r="DZ357" s="31">
        <f>IFERROR(VLOOKUP(DY357,'Начисление очков 2023'!$B$4:$C$69,2,FALSE),0)</f>
        <v>0</v>
      </c>
      <c r="EA357" s="6" t="s">
        <v>572</v>
      </c>
      <c r="EB357" s="28">
        <f>IFERROR(VLOOKUP(EA357,'Начисление очков 2023'!$AA$4:$AB$69,2,FALSE),0)</f>
        <v>0</v>
      </c>
      <c r="EC357" s="32" t="s">
        <v>572</v>
      </c>
      <c r="ED357" s="31">
        <f>IFERROR(VLOOKUP(EC357,'Начисление очков 2023'!$V$4:$W$69,2,FALSE),0)</f>
        <v>0</v>
      </c>
      <c r="EE357" s="6" t="s">
        <v>572</v>
      </c>
      <c r="EF357" s="28">
        <f>IFERROR(VLOOKUP(EE357,'Начисление очков 2023'!$AA$4:$AB$69,2,FALSE),0)</f>
        <v>0</v>
      </c>
      <c r="EG357" s="32" t="s">
        <v>572</v>
      </c>
      <c r="EH357" s="31">
        <f>IFERROR(VLOOKUP(EG357,'Начисление очков 2023'!$AA$4:$AB$69,2,FALSE),0)</f>
        <v>0</v>
      </c>
      <c r="EI357" s="6" t="s">
        <v>572</v>
      </c>
      <c r="EJ357" s="28">
        <f>IFERROR(VLOOKUP(EI357,'Начисление очков 2023'!$G$4:$H$69,2,FALSE),0)</f>
        <v>0</v>
      </c>
      <c r="EK357" s="32" t="s">
        <v>572</v>
      </c>
      <c r="EL357" s="31">
        <f>IFERROR(VLOOKUP(EK357,'Начисление очков 2023'!$V$4:$W$69,2,FALSE),0)</f>
        <v>0</v>
      </c>
      <c r="EM357" s="6" t="s">
        <v>572</v>
      </c>
      <c r="EN357" s="28">
        <f>IFERROR(VLOOKUP(EM357,'Начисление очков 2023'!$B$4:$C$101,2,FALSE),0)</f>
        <v>0</v>
      </c>
      <c r="EO357" s="32">
        <v>24</v>
      </c>
      <c r="EP357" s="31">
        <f>IFERROR(VLOOKUP(EO357,'Начисление очков 2023'!$AA$4:$AB$69,2,FALSE),0)</f>
        <v>3</v>
      </c>
      <c r="EQ357" s="6" t="s">
        <v>572</v>
      </c>
      <c r="ER357" s="28">
        <f>IFERROR(VLOOKUP(EQ357,'Начисление очков 2023'!$AF$4:$AG$69,2,FALSE),0)</f>
        <v>0</v>
      </c>
      <c r="ES357" s="32" t="s">
        <v>572</v>
      </c>
      <c r="ET357" s="31">
        <f>IFERROR(VLOOKUP(ES357,'Начисление очков 2023'!$B$4:$C$101,2,FALSE),0)</f>
        <v>0</v>
      </c>
      <c r="EU357" s="6" t="s">
        <v>572</v>
      </c>
      <c r="EV357" s="28">
        <f>IFERROR(VLOOKUP(EU357,'Начисление очков 2023'!$G$4:$H$69,2,FALSE),0)</f>
        <v>0</v>
      </c>
      <c r="EW357" s="32" t="s">
        <v>572</v>
      </c>
      <c r="EX357" s="31">
        <f>IFERROR(VLOOKUP(EW357,'Начисление очков 2023'!$AA$4:$AB$69,2,FALSE),0)</f>
        <v>0</v>
      </c>
      <c r="EY357" s="6"/>
      <c r="EZ357" s="28">
        <f>IFERROR(VLOOKUP(EY357,'Начисление очков 2023'!$AA$4:$AB$69,2,FALSE),0)</f>
        <v>0</v>
      </c>
      <c r="FA357" s="32" t="s">
        <v>572</v>
      </c>
      <c r="FB357" s="31">
        <f>IFERROR(VLOOKUP(FA357,'Начисление очков 2023'!$L$4:$M$69,2,FALSE),0)</f>
        <v>0</v>
      </c>
      <c r="FC357" s="6" t="s">
        <v>572</v>
      </c>
      <c r="FD357" s="28">
        <f>IFERROR(VLOOKUP(FC357,'Начисление очков 2023'!$AF$4:$AG$69,2,FALSE),0)</f>
        <v>0</v>
      </c>
      <c r="FE357" s="32" t="s">
        <v>572</v>
      </c>
      <c r="FF357" s="31">
        <f>IFERROR(VLOOKUP(FE357,'Начисление очков 2023'!$AA$4:$AB$69,2,FALSE),0)</f>
        <v>0</v>
      </c>
      <c r="FG357" s="6" t="s">
        <v>572</v>
      </c>
      <c r="FH357" s="28">
        <f>IFERROR(VLOOKUP(FG357,'Начисление очков 2023'!$G$4:$H$69,2,FALSE),0)</f>
        <v>0</v>
      </c>
      <c r="FI357" s="32" t="s">
        <v>572</v>
      </c>
      <c r="FJ357" s="31">
        <f>IFERROR(VLOOKUP(FI357,'Начисление очков 2023'!$AA$4:$AB$69,2,FALSE),0)</f>
        <v>0</v>
      </c>
      <c r="FK357" s="6" t="s">
        <v>572</v>
      </c>
      <c r="FL357" s="28">
        <f>IFERROR(VLOOKUP(FK357,'Начисление очков 2023'!$AA$4:$AB$69,2,FALSE),0)</f>
        <v>0</v>
      </c>
      <c r="FM357" s="32" t="s">
        <v>572</v>
      </c>
      <c r="FN357" s="31">
        <f>IFERROR(VLOOKUP(FM357,'Начисление очков 2023'!$AA$4:$AB$69,2,FALSE),0)</f>
        <v>0</v>
      </c>
      <c r="FO357" s="6" t="s">
        <v>572</v>
      </c>
      <c r="FP357" s="28">
        <f>IFERROR(VLOOKUP(FO357,'Начисление очков 2023'!$AF$4:$AG$69,2,FALSE),0)</f>
        <v>0</v>
      </c>
      <c r="FQ357" s="109">
        <v>347</v>
      </c>
      <c r="FR357" s="110">
        <v>-3</v>
      </c>
      <c r="FS357" s="110"/>
      <c r="FT357" s="109">
        <v>3</v>
      </c>
      <c r="FU357" s="111"/>
      <c r="FV357" s="108">
        <v>3</v>
      </c>
      <c r="FW357" s="106">
        <v>0</v>
      </c>
      <c r="FX357" s="107" t="s">
        <v>563</v>
      </c>
      <c r="FY357" s="108">
        <v>3</v>
      </c>
      <c r="FZ357" s="127" t="s">
        <v>572</v>
      </c>
      <c r="GA357" s="121">
        <f>IFERROR(VLOOKUP(FZ357,'Начисление очков 2023'!$AA$4:$AB$69,2,FALSE),0)</f>
        <v>0</v>
      </c>
    </row>
    <row r="358" spans="1:183" ht="16.149999999999999" customHeight="1" x14ac:dyDescent="0.25">
      <c r="A358" s="1"/>
      <c r="B358" s="6" t="str">
        <f>IFERROR(INDEX('Ласт турнир'!$A$1:$A$96,MATCH($D358,'Ласт турнир'!$B$1:$B$96,0)),"")</f>
        <v/>
      </c>
      <c r="C358" s="1"/>
      <c r="D358" s="39" t="s">
        <v>605</v>
      </c>
      <c r="E358" s="40">
        <f>E357+1</f>
        <v>349</v>
      </c>
      <c r="F358" s="59">
        <f>IF(FQ358=0," ",IF(FQ358-E358=0," ",FQ358-E358))</f>
        <v>-1</v>
      </c>
      <c r="G358" s="44"/>
      <c r="H358" s="54">
        <v>3</v>
      </c>
      <c r="I358" s="134"/>
      <c r="J358" s="139">
        <f>AB358+AP358+BB358+BN358+BR358+SUMPRODUCT(LARGE((T358,V358,X358,Z358,AD358,AF358,AH358,AJ358,AL358,AN358,AR358,AT358,AV358,AX358,AZ358,BD358,BF358,BH358,BJ358,BL358,BP358,BT358,BV358,BX358,BZ358,CB358,CD358,CF358,CH358,CJ358,CL358,CN358,CP358,CR358,CT358,CV358,CX358,CZ358,DB358,DD358,DF358,DH358,DJ358,DL358,DN358,DP358,DR358,DT358,DV358,DX358,DZ358,EB358,ED358,EF358,EH358,EJ358,EL358,EN358,EP358,ER358,ET358,EV358,EX358,EZ358,FB358,FD358,FF358,FH358,FJ358,FL358,FN358,FP358),{1,2,3,4,5,6,7,8}))</f>
        <v>3</v>
      </c>
      <c r="K358" s="135">
        <f>J358-FV358</f>
        <v>0</v>
      </c>
      <c r="L358" s="140" t="str">
        <f>IF(SUMIF(S358:FP358,"&lt;0")&lt;&gt;0,SUMIF(S358:FP358,"&lt;0")*(-1)," ")</f>
        <v xml:space="preserve"> </v>
      </c>
      <c r="M358" s="141">
        <f>T358+V358+X358+Z358+AB358+AD358+AF358+AH358+AJ358+AL358+AN358+AP358+AR358+AT358+AV358+AX358+AZ358+BB358+BD358+BF358+BH358+BJ358+BL358+BN358+BP358+BR358+BT358+BV358+BX358+BZ358+CB358+CD358+CF358+CH358+CJ358+CL358+CN358+CP358+CR358+CT358+CV358+CX358+CZ358+DB358+DD358+DF358+DH358+DJ358+DL358+DN358+DP358+DR358+DT358+DV358+DX358+DZ358+EB358+ED358+EF358+EH358+EJ358+EL358+EN358+EP358+ER358+ET358+EV358+EX358+EZ358+FB358+FD358+FF358+FH358+FJ358+FL358+FN358+FP358</f>
        <v>3</v>
      </c>
      <c r="N358" s="135">
        <f>M358-FY358</f>
        <v>0</v>
      </c>
      <c r="O358" s="136">
        <f>ROUNDUP(COUNTIF(S358:FP358,"&gt; 0")/2,0)</f>
        <v>1</v>
      </c>
      <c r="P358" s="142">
        <f>IF(O358=0,"-",IF(O358-R358&gt;8,J358/(8+R358),J358/O358))</f>
        <v>3</v>
      </c>
      <c r="Q358" s="145">
        <f>IF(OR(M358=0,O358=0),"-",M358/O358)</f>
        <v>3</v>
      </c>
      <c r="R358" s="150">
        <f>+IF(AA358="",0,1)+IF(AO358="",0,1)++IF(BA358="",0,1)+IF(BM358="",0,1)+IF(BQ358="",0,1)</f>
        <v>0</v>
      </c>
      <c r="S358" s="6" t="s">
        <v>572</v>
      </c>
      <c r="T358" s="28">
        <f>IFERROR(VLOOKUP(S358,'Начисление очков 2024'!$AA$4:$AB$69,2,FALSE),0)</f>
        <v>0</v>
      </c>
      <c r="U358" s="32" t="s">
        <v>572</v>
      </c>
      <c r="V358" s="31">
        <f>IFERROR(VLOOKUP(U358,'Начисление очков 2024'!$AA$4:$AB$69,2,FALSE),0)</f>
        <v>0</v>
      </c>
      <c r="W358" s="6" t="s">
        <v>572</v>
      </c>
      <c r="X358" s="28">
        <f>IFERROR(VLOOKUP(W358,'Начисление очков 2024'!$L$4:$M$69,2,FALSE),0)</f>
        <v>0</v>
      </c>
      <c r="Y358" s="32" t="s">
        <v>572</v>
      </c>
      <c r="Z358" s="31">
        <f>IFERROR(VLOOKUP(Y358,'Начисление очков 2024'!$AA$4:$AB$69,2,FALSE),0)</f>
        <v>0</v>
      </c>
      <c r="AA358" s="6" t="s">
        <v>572</v>
      </c>
      <c r="AB358" s="28">
        <f>ROUND(IFERROR(VLOOKUP(AA358,'Начисление очков 2024'!$L$4:$M$69,2,FALSE),0)/4,0)</f>
        <v>0</v>
      </c>
      <c r="AC358" s="32" t="s">
        <v>572</v>
      </c>
      <c r="AD358" s="31">
        <f>IFERROR(VLOOKUP(AC358,'Начисление очков 2024'!$AA$4:$AB$69,2,FALSE),0)</f>
        <v>0</v>
      </c>
      <c r="AE358" s="6" t="s">
        <v>572</v>
      </c>
      <c r="AF358" s="28">
        <f>IFERROR(VLOOKUP(AE358,'Начисление очков 2024'!$AA$4:$AB$69,2,FALSE),0)</f>
        <v>0</v>
      </c>
      <c r="AG358" s="32" t="s">
        <v>572</v>
      </c>
      <c r="AH358" s="31">
        <f>IFERROR(VLOOKUP(AG358,'Начисление очков 2024'!$Q$4:$R$69,2,FALSE),0)</f>
        <v>0</v>
      </c>
      <c r="AI358" s="6" t="s">
        <v>572</v>
      </c>
      <c r="AJ358" s="28">
        <f>IFERROR(VLOOKUP(AI358,'Начисление очков 2024'!$AA$4:$AB$69,2,FALSE),0)</f>
        <v>0</v>
      </c>
      <c r="AK358" s="32" t="s">
        <v>572</v>
      </c>
      <c r="AL358" s="31">
        <f>IFERROR(VLOOKUP(AK358,'Начисление очков 2024'!$AA$4:$AB$69,2,FALSE),0)</f>
        <v>0</v>
      </c>
      <c r="AM358" s="6" t="s">
        <v>572</v>
      </c>
      <c r="AN358" s="28">
        <f>IFERROR(VLOOKUP(AM358,'Начисление очков 2023'!$AF$4:$AG$69,2,FALSE),0)</f>
        <v>0</v>
      </c>
      <c r="AO358" s="32" t="s">
        <v>572</v>
      </c>
      <c r="AP358" s="31">
        <f>ROUND(IFERROR(VLOOKUP(AO358,'Начисление очков 2024'!$G$4:$H$69,2,FALSE),0)/4,0)</f>
        <v>0</v>
      </c>
      <c r="AQ358" s="6" t="s">
        <v>572</v>
      </c>
      <c r="AR358" s="28">
        <f>IFERROR(VLOOKUP(AQ358,'Начисление очков 2024'!$AA$4:$AB$69,2,FALSE),0)</f>
        <v>0</v>
      </c>
      <c r="AS358" s="32" t="s">
        <v>572</v>
      </c>
      <c r="AT358" s="31">
        <f>IFERROR(VLOOKUP(AS358,'Начисление очков 2024'!$G$4:$H$69,2,FALSE),0)</f>
        <v>0</v>
      </c>
      <c r="AU358" s="6" t="s">
        <v>572</v>
      </c>
      <c r="AV358" s="28">
        <f>IFERROR(VLOOKUP(AU358,'Начисление очков 2023'!$V$4:$W$69,2,FALSE),0)</f>
        <v>0</v>
      </c>
      <c r="AW358" s="32" t="s">
        <v>572</v>
      </c>
      <c r="AX358" s="31">
        <f>IFERROR(VLOOKUP(AW358,'Начисление очков 2024'!$Q$4:$R$69,2,FALSE),0)</f>
        <v>0</v>
      </c>
      <c r="AY358" s="6" t="s">
        <v>572</v>
      </c>
      <c r="AZ358" s="28">
        <f>IFERROR(VLOOKUP(AY358,'Начисление очков 2024'!$AA$4:$AB$69,2,FALSE),0)</f>
        <v>0</v>
      </c>
      <c r="BA358" s="32" t="s">
        <v>572</v>
      </c>
      <c r="BB358" s="31">
        <f>ROUND(IFERROR(VLOOKUP(BA358,'Начисление очков 2024'!$G$4:$H$69,2,FALSE),0)/4,0)</f>
        <v>0</v>
      </c>
      <c r="BC358" s="6" t="s">
        <v>572</v>
      </c>
      <c r="BD358" s="28">
        <f>IFERROR(VLOOKUP(BC358,'Начисление очков 2023'!$AA$4:$AB$69,2,FALSE),0)</f>
        <v>0</v>
      </c>
      <c r="BE358" s="32" t="s">
        <v>572</v>
      </c>
      <c r="BF358" s="31">
        <f>IFERROR(VLOOKUP(BE358,'Начисление очков 2024'!$G$4:$H$69,2,FALSE),0)</f>
        <v>0</v>
      </c>
      <c r="BG358" s="6" t="s">
        <v>572</v>
      </c>
      <c r="BH358" s="28">
        <f>IFERROR(VLOOKUP(BG358,'Начисление очков 2024'!$Q$4:$R$69,2,FALSE),0)</f>
        <v>0</v>
      </c>
      <c r="BI358" s="32" t="s">
        <v>572</v>
      </c>
      <c r="BJ358" s="31">
        <f>IFERROR(VLOOKUP(BI358,'Начисление очков 2024'!$AA$4:$AB$69,2,FALSE),0)</f>
        <v>0</v>
      </c>
      <c r="BK358" s="6" t="s">
        <v>572</v>
      </c>
      <c r="BL358" s="28">
        <f>IFERROR(VLOOKUP(BK358,'Начисление очков 2023'!$V$4:$W$69,2,FALSE),0)</f>
        <v>0</v>
      </c>
      <c r="BM358" s="32" t="s">
        <v>572</v>
      </c>
      <c r="BN358" s="31">
        <f>ROUND(IFERROR(VLOOKUP(BM358,'Начисление очков 2023'!$L$4:$M$69,2,FALSE),0)/4,0)</f>
        <v>0</v>
      </c>
      <c r="BO358" s="6" t="s">
        <v>572</v>
      </c>
      <c r="BP358" s="28">
        <f>IFERROR(VLOOKUP(BO358,'Начисление очков 2023'!$AA$4:$AB$69,2,FALSE),0)</f>
        <v>0</v>
      </c>
      <c r="BQ358" s="32" t="s">
        <v>572</v>
      </c>
      <c r="BR358" s="31">
        <f>ROUND(IFERROR(VLOOKUP(BQ358,'Начисление очков 2023'!$L$4:$M$69,2,FALSE),0)/4,0)</f>
        <v>0</v>
      </c>
      <c r="BS358" s="6" t="s">
        <v>572</v>
      </c>
      <c r="BT358" s="28">
        <f>IFERROR(VLOOKUP(BS358,'Начисление очков 2023'!$AA$4:$AB$69,2,FALSE),0)</f>
        <v>0</v>
      </c>
      <c r="BU358" s="32" t="s">
        <v>572</v>
      </c>
      <c r="BV358" s="31">
        <f>IFERROR(VLOOKUP(BU358,'Начисление очков 2023'!$L$4:$M$69,2,FALSE),0)</f>
        <v>0</v>
      </c>
      <c r="BW358" s="6" t="s">
        <v>572</v>
      </c>
      <c r="BX358" s="28">
        <f>IFERROR(VLOOKUP(BW358,'Начисление очков 2023'!$AA$4:$AB$69,2,FALSE),0)</f>
        <v>0</v>
      </c>
      <c r="BY358" s="32" t="s">
        <v>572</v>
      </c>
      <c r="BZ358" s="31">
        <f>IFERROR(VLOOKUP(BY358,'Начисление очков 2023'!$AF$4:$AG$69,2,FALSE),0)</f>
        <v>0</v>
      </c>
      <c r="CA358" s="6" t="s">
        <v>572</v>
      </c>
      <c r="CB358" s="28">
        <f>IFERROR(VLOOKUP(CA358,'Начисление очков 2023'!$V$4:$W$69,2,FALSE),0)</f>
        <v>0</v>
      </c>
      <c r="CC358" s="32" t="s">
        <v>572</v>
      </c>
      <c r="CD358" s="31">
        <f>IFERROR(VLOOKUP(CC358,'Начисление очков 2023'!$AA$4:$AB$69,2,FALSE),0)</f>
        <v>0</v>
      </c>
      <c r="CE358" s="47"/>
      <c r="CF358" s="46"/>
      <c r="CG358" s="32" t="s">
        <v>572</v>
      </c>
      <c r="CH358" s="31">
        <f>IFERROR(VLOOKUP(CG358,'Начисление очков 2023'!$AA$4:$AB$69,2,FALSE),0)</f>
        <v>0</v>
      </c>
      <c r="CI358" s="6" t="s">
        <v>572</v>
      </c>
      <c r="CJ358" s="28">
        <f>IFERROR(VLOOKUP(CI358,'Начисление очков 2023_1'!$B$4:$C$117,2,FALSE),0)</f>
        <v>0</v>
      </c>
      <c r="CK358" s="32" t="s">
        <v>572</v>
      </c>
      <c r="CL358" s="31">
        <f>IFERROR(VLOOKUP(CK358,'Начисление очков 2023'!$V$4:$W$69,2,FALSE),0)</f>
        <v>0</v>
      </c>
      <c r="CM358" s="6" t="s">
        <v>572</v>
      </c>
      <c r="CN358" s="28">
        <f>IFERROR(VLOOKUP(CM358,'Начисление очков 2023'!$AF$4:$AG$69,2,FALSE),0)</f>
        <v>0</v>
      </c>
      <c r="CO358" s="32" t="s">
        <v>572</v>
      </c>
      <c r="CP358" s="31">
        <f>IFERROR(VLOOKUP(CO358,'Начисление очков 2023'!$G$4:$H$69,2,FALSE),0)</f>
        <v>0</v>
      </c>
      <c r="CQ358" s="6" t="s">
        <v>572</v>
      </c>
      <c r="CR358" s="28">
        <f>IFERROR(VLOOKUP(CQ358,'Начисление очков 2023'!$AA$4:$AB$69,2,FALSE),0)</f>
        <v>0</v>
      </c>
      <c r="CS358" s="32" t="s">
        <v>572</v>
      </c>
      <c r="CT358" s="31">
        <f>IFERROR(VLOOKUP(CS358,'Начисление очков 2023'!$Q$4:$R$69,2,FALSE),0)</f>
        <v>0</v>
      </c>
      <c r="CU358" s="6" t="s">
        <v>572</v>
      </c>
      <c r="CV358" s="28">
        <f>IFERROR(VLOOKUP(CU358,'Начисление очков 2023'!$AF$4:$AG$69,2,FALSE),0)</f>
        <v>0</v>
      </c>
      <c r="CW358" s="32" t="s">
        <v>572</v>
      </c>
      <c r="CX358" s="31">
        <f>IFERROR(VLOOKUP(CW358,'Начисление очков 2023'!$AA$4:$AB$69,2,FALSE),0)</f>
        <v>0</v>
      </c>
      <c r="CY358" s="6" t="s">
        <v>572</v>
      </c>
      <c r="CZ358" s="28">
        <f>IFERROR(VLOOKUP(CY358,'Начисление очков 2023'!$AA$4:$AB$69,2,FALSE),0)</f>
        <v>0</v>
      </c>
      <c r="DA358" s="32" t="s">
        <v>572</v>
      </c>
      <c r="DB358" s="31">
        <f>IFERROR(VLOOKUP(DA358,'Начисление очков 2023'!$L$4:$M$69,2,FALSE),0)</f>
        <v>0</v>
      </c>
      <c r="DC358" s="6" t="s">
        <v>572</v>
      </c>
      <c r="DD358" s="28">
        <f>IFERROR(VLOOKUP(DC358,'Начисление очков 2023'!$L$4:$M$69,2,FALSE),0)</f>
        <v>0</v>
      </c>
      <c r="DE358" s="32" t="s">
        <v>572</v>
      </c>
      <c r="DF358" s="31">
        <f>IFERROR(VLOOKUP(DE358,'Начисление очков 2023'!$G$4:$H$69,2,FALSE),0)</f>
        <v>0</v>
      </c>
      <c r="DG358" s="6" t="s">
        <v>572</v>
      </c>
      <c r="DH358" s="28">
        <f>IFERROR(VLOOKUP(DG358,'Начисление очков 2023'!$AA$4:$AB$69,2,FALSE),0)</f>
        <v>0</v>
      </c>
      <c r="DI358" s="32" t="s">
        <v>572</v>
      </c>
      <c r="DJ358" s="31">
        <f>IFERROR(VLOOKUP(DI358,'Начисление очков 2023'!$AF$4:$AG$69,2,FALSE),0)</f>
        <v>0</v>
      </c>
      <c r="DK358" s="6" t="s">
        <v>572</v>
      </c>
      <c r="DL358" s="28">
        <f>IFERROR(VLOOKUP(DK358,'Начисление очков 2023'!$V$4:$W$69,2,FALSE),0)</f>
        <v>0</v>
      </c>
      <c r="DM358" s="32" t="s">
        <v>572</v>
      </c>
      <c r="DN358" s="31">
        <f>IFERROR(VLOOKUP(DM358,'Начисление очков 2023'!$Q$4:$R$69,2,FALSE),0)</f>
        <v>0</v>
      </c>
      <c r="DO358" s="6" t="s">
        <v>572</v>
      </c>
      <c r="DP358" s="28">
        <f>IFERROR(VLOOKUP(DO358,'Начисление очков 2023'!$AA$4:$AB$69,2,FALSE),0)</f>
        <v>0</v>
      </c>
      <c r="DQ358" s="32" t="s">
        <v>572</v>
      </c>
      <c r="DR358" s="31">
        <f>IFERROR(VLOOKUP(DQ358,'Начисление очков 2023'!$AA$4:$AB$69,2,FALSE),0)</f>
        <v>0</v>
      </c>
      <c r="DS358" s="6" t="s">
        <v>572</v>
      </c>
      <c r="DT358" s="28">
        <f>IFERROR(VLOOKUP(DS358,'Начисление очков 2023'!$AA$4:$AB$69,2,FALSE),0)</f>
        <v>0</v>
      </c>
      <c r="DU358" s="32" t="s">
        <v>572</v>
      </c>
      <c r="DV358" s="31">
        <f>IFERROR(VLOOKUP(DU358,'Начисление очков 2023'!$AF$4:$AG$69,2,FALSE),0)</f>
        <v>0</v>
      </c>
      <c r="DW358" s="6" t="s">
        <v>572</v>
      </c>
      <c r="DX358" s="28">
        <f>IFERROR(VLOOKUP(DW358,'Начисление очков 2023'!$AA$4:$AB$69,2,FALSE),0)</f>
        <v>0</v>
      </c>
      <c r="DY358" s="32" t="s">
        <v>572</v>
      </c>
      <c r="DZ358" s="31">
        <f>IFERROR(VLOOKUP(DY358,'Начисление очков 2023'!$B$4:$C$69,2,FALSE),0)</f>
        <v>0</v>
      </c>
      <c r="EA358" s="6" t="s">
        <v>572</v>
      </c>
      <c r="EB358" s="28">
        <f>IFERROR(VLOOKUP(EA358,'Начисление очков 2023'!$AA$4:$AB$69,2,FALSE),0)</f>
        <v>0</v>
      </c>
      <c r="EC358" s="32" t="s">
        <v>572</v>
      </c>
      <c r="ED358" s="31">
        <f>IFERROR(VLOOKUP(EC358,'Начисление очков 2023'!$V$4:$W$69,2,FALSE),0)</f>
        <v>0</v>
      </c>
      <c r="EE358" s="6" t="s">
        <v>572</v>
      </c>
      <c r="EF358" s="28">
        <f>IFERROR(VLOOKUP(EE358,'Начисление очков 2023'!$AA$4:$AB$69,2,FALSE),0)</f>
        <v>0</v>
      </c>
      <c r="EG358" s="32" t="s">
        <v>572</v>
      </c>
      <c r="EH358" s="31">
        <f>IFERROR(VLOOKUP(EG358,'Начисление очков 2023'!$AA$4:$AB$69,2,FALSE),0)</f>
        <v>0</v>
      </c>
      <c r="EI358" s="6" t="s">
        <v>572</v>
      </c>
      <c r="EJ358" s="28">
        <f>IFERROR(VLOOKUP(EI358,'Начисление очков 2023'!$G$4:$H$69,2,FALSE),0)</f>
        <v>0</v>
      </c>
      <c r="EK358" s="32" t="s">
        <v>572</v>
      </c>
      <c r="EL358" s="31">
        <f>IFERROR(VLOOKUP(EK358,'Начисление очков 2023'!$V$4:$W$69,2,FALSE),0)</f>
        <v>0</v>
      </c>
      <c r="EM358" s="6" t="s">
        <v>572</v>
      </c>
      <c r="EN358" s="28">
        <f>IFERROR(VLOOKUP(EM358,'Начисление очков 2023'!$B$4:$C$101,2,FALSE),0)</f>
        <v>0</v>
      </c>
      <c r="EO358" s="32" t="s">
        <v>572</v>
      </c>
      <c r="EP358" s="31">
        <f>IFERROR(VLOOKUP(EO358,'Начисление очков 2023'!$AA$4:$AB$69,2,FALSE),0)</f>
        <v>0</v>
      </c>
      <c r="EQ358" s="6" t="s">
        <v>572</v>
      </c>
      <c r="ER358" s="28">
        <f>IFERROR(VLOOKUP(EQ358,'Начисление очков 2023'!$AF$4:$AG$69,2,FALSE),0)</f>
        <v>0</v>
      </c>
      <c r="ES358" s="32" t="s">
        <v>572</v>
      </c>
      <c r="ET358" s="31">
        <f>IFERROR(VLOOKUP(ES358,'Начисление очков 2023'!$B$4:$C$101,2,FALSE),0)</f>
        <v>0</v>
      </c>
      <c r="EU358" s="6" t="s">
        <v>572</v>
      </c>
      <c r="EV358" s="28">
        <f>IFERROR(VLOOKUP(EU358,'Начисление очков 2023'!$G$4:$H$69,2,FALSE),0)</f>
        <v>0</v>
      </c>
      <c r="EW358" s="32" t="s">
        <v>572</v>
      </c>
      <c r="EX358" s="31">
        <f>IFERROR(VLOOKUP(EW358,'Начисление очков 2023'!$AA$4:$AB$69,2,FALSE),0)</f>
        <v>0</v>
      </c>
      <c r="EY358" s="6" t="s">
        <v>572</v>
      </c>
      <c r="EZ358" s="28">
        <f>IFERROR(VLOOKUP(EY358,'Начисление очков 2023'!$AA$4:$AB$69,2,FALSE),0)</f>
        <v>0</v>
      </c>
      <c r="FA358" s="32" t="s">
        <v>572</v>
      </c>
      <c r="FB358" s="31">
        <f>IFERROR(VLOOKUP(FA358,'Начисление очков 2023'!$L$4:$M$69,2,FALSE),0)</f>
        <v>0</v>
      </c>
      <c r="FC358" s="6" t="s">
        <v>572</v>
      </c>
      <c r="FD358" s="28">
        <f>IFERROR(VLOOKUP(FC358,'Начисление очков 2023'!$AF$4:$AG$69,2,FALSE),0)</f>
        <v>0</v>
      </c>
      <c r="FE358" s="32">
        <v>24</v>
      </c>
      <c r="FF358" s="31">
        <f>IFERROR(VLOOKUP(FE358,'Начисление очков 2023'!$AA$4:$AB$69,2,FALSE),0)</f>
        <v>3</v>
      </c>
      <c r="FG358" s="6" t="s">
        <v>572</v>
      </c>
      <c r="FH358" s="28">
        <f>IFERROR(VLOOKUP(FG358,'Начисление очков 2023'!$G$4:$H$69,2,FALSE),0)</f>
        <v>0</v>
      </c>
      <c r="FI358" s="32" t="s">
        <v>572</v>
      </c>
      <c r="FJ358" s="31">
        <f>IFERROR(VLOOKUP(FI358,'Начисление очков 2023'!$AA$4:$AB$69,2,FALSE),0)</f>
        <v>0</v>
      </c>
      <c r="FK358" s="6" t="s">
        <v>572</v>
      </c>
      <c r="FL358" s="28">
        <f>IFERROR(VLOOKUP(FK358,'Начисление очков 2023'!$AA$4:$AB$69,2,FALSE),0)</f>
        <v>0</v>
      </c>
      <c r="FM358" s="32" t="s">
        <v>572</v>
      </c>
      <c r="FN358" s="31">
        <f>IFERROR(VLOOKUP(FM358,'Начисление очков 2023'!$AA$4:$AB$69,2,FALSE),0)</f>
        <v>0</v>
      </c>
      <c r="FO358" s="6" t="s">
        <v>572</v>
      </c>
      <c r="FP358" s="28">
        <f>IFERROR(VLOOKUP(FO358,'Начисление очков 2023'!$AF$4:$AG$69,2,FALSE),0)</f>
        <v>0</v>
      </c>
      <c r="FQ358" s="109">
        <v>348</v>
      </c>
      <c r="FR358" s="110">
        <v>-3</v>
      </c>
      <c r="FS358" s="110"/>
      <c r="FT358" s="109">
        <v>3</v>
      </c>
      <c r="FU358" s="111"/>
      <c r="FV358" s="108">
        <v>3</v>
      </c>
      <c r="FW358" s="106">
        <v>0</v>
      </c>
      <c r="FX358" s="107" t="s">
        <v>563</v>
      </c>
      <c r="FY358" s="108">
        <v>3</v>
      </c>
      <c r="FZ358" s="127" t="s">
        <v>572</v>
      </c>
      <c r="GA358" s="121">
        <f>IFERROR(VLOOKUP(FZ358,'Начисление очков 2023'!$AA$4:$AB$69,2,FALSE),0)</f>
        <v>0</v>
      </c>
    </row>
    <row r="359" spans="1:183" ht="16.149999999999999" customHeight="1" x14ac:dyDescent="0.25">
      <c r="A359" s="1"/>
      <c r="B359" s="6" t="str">
        <f>IFERROR(INDEX('Ласт турнир'!$A$1:$A$96,MATCH($D359,'Ласт турнир'!$B$1:$B$96,0)),"")</f>
        <v/>
      </c>
      <c r="C359" s="1"/>
      <c r="D359" s="39" t="s">
        <v>753</v>
      </c>
      <c r="E359" s="40">
        <f>E358+1</f>
        <v>350</v>
      </c>
      <c r="F359" s="59">
        <f>IF(FQ359=0," ",IF(FQ359-E359=0," ",FQ359-E359))</f>
        <v>-1</v>
      </c>
      <c r="G359" s="44"/>
      <c r="H359" s="54">
        <v>3</v>
      </c>
      <c r="I359" s="134"/>
      <c r="J359" s="139">
        <f>AB359+AP359+BB359+BN359+BR359+SUMPRODUCT(LARGE((T359,V359,X359,Z359,AD359,AF359,AH359,AJ359,AL359,AN359,AR359,AT359,AV359,AX359,AZ359,BD359,BF359,BH359,BJ359,BL359,BP359,BT359,BV359,BX359,BZ359,CB359,CD359,CF359,CH359,CJ359,CL359,CN359,CP359,CR359,CT359,CV359,CX359,CZ359,DB359,DD359,DF359,DH359,DJ359,DL359,DN359,DP359,DR359,DT359,DV359,DX359,DZ359,EB359,ED359,EF359,EH359,EJ359,EL359,EN359,EP359,ER359,ET359,EV359,EX359,EZ359,FB359,FD359,FF359,FH359,FJ359,FL359,FN359,FP359),{1,2,3,4,5,6,7,8}))</f>
        <v>3</v>
      </c>
      <c r="K359" s="135">
        <f>J359-FV359</f>
        <v>0</v>
      </c>
      <c r="L359" s="140" t="str">
        <f>IF(SUMIF(S359:FP359,"&lt;0")&lt;&gt;0,SUMIF(S359:FP359,"&lt;0")*(-1)," ")</f>
        <v xml:space="preserve"> </v>
      </c>
      <c r="M359" s="141">
        <f>T359+V359+X359+Z359+AB359+AD359+AF359+AH359+AJ359+AL359+AN359+AP359+AR359+AT359+AV359+AX359+AZ359+BB359+BD359+BF359+BH359+BJ359+BL359+BN359+BP359+BR359+BT359+BV359+BX359+BZ359+CB359+CD359+CF359+CH359+CJ359+CL359+CN359+CP359+CR359+CT359+CV359+CX359+CZ359+DB359+DD359+DF359+DH359+DJ359+DL359+DN359+DP359+DR359+DT359+DV359+DX359+DZ359+EB359+ED359+EF359+EH359+EJ359+EL359+EN359+EP359+ER359+ET359+EV359+EX359+EZ359+FB359+FD359+FF359+FH359+FJ359+FL359+FN359+FP359</f>
        <v>3</v>
      </c>
      <c r="N359" s="135">
        <f>M359-FY359</f>
        <v>0</v>
      </c>
      <c r="O359" s="136">
        <f>ROUNDUP(COUNTIF(S359:FP359,"&gt; 0")/2,0)</f>
        <v>1</v>
      </c>
      <c r="P359" s="142">
        <f>IF(O359=0,"-",IF(O359-R359&gt;8,J359/(8+R359),J359/O359))</f>
        <v>3</v>
      </c>
      <c r="Q359" s="145">
        <f>IF(OR(M359=0,O359=0),"-",M359/O359)</f>
        <v>3</v>
      </c>
      <c r="R359" s="150">
        <f>+IF(AA359="",0,1)+IF(AO359="",0,1)++IF(BA359="",0,1)+IF(BM359="",0,1)+IF(BQ359="",0,1)</f>
        <v>0</v>
      </c>
      <c r="S359" s="6" t="s">
        <v>572</v>
      </c>
      <c r="T359" s="28">
        <f>IFERROR(VLOOKUP(S359,'Начисление очков 2024'!$AA$4:$AB$69,2,FALSE),0)</f>
        <v>0</v>
      </c>
      <c r="U359" s="32" t="s">
        <v>572</v>
      </c>
      <c r="V359" s="31">
        <f>IFERROR(VLOOKUP(U359,'Начисление очков 2024'!$AA$4:$AB$69,2,FALSE),0)</f>
        <v>0</v>
      </c>
      <c r="W359" s="6" t="s">
        <v>572</v>
      </c>
      <c r="X359" s="28">
        <f>IFERROR(VLOOKUP(W359,'Начисление очков 2024'!$L$4:$M$69,2,FALSE),0)</f>
        <v>0</v>
      </c>
      <c r="Y359" s="32" t="s">
        <v>572</v>
      </c>
      <c r="Z359" s="31">
        <f>IFERROR(VLOOKUP(Y359,'Начисление очков 2024'!$AA$4:$AB$69,2,FALSE),0)</f>
        <v>0</v>
      </c>
      <c r="AA359" s="6" t="s">
        <v>572</v>
      </c>
      <c r="AB359" s="28">
        <f>ROUND(IFERROR(VLOOKUP(AA359,'Начисление очков 2024'!$L$4:$M$69,2,FALSE),0)/4,0)</f>
        <v>0</v>
      </c>
      <c r="AC359" s="32" t="s">
        <v>572</v>
      </c>
      <c r="AD359" s="31">
        <f>IFERROR(VLOOKUP(AC359,'Начисление очков 2024'!$AA$4:$AB$69,2,FALSE),0)</f>
        <v>0</v>
      </c>
      <c r="AE359" s="6" t="s">
        <v>572</v>
      </c>
      <c r="AF359" s="28">
        <f>IFERROR(VLOOKUP(AE359,'Начисление очков 2024'!$AA$4:$AB$69,2,FALSE),0)</f>
        <v>0</v>
      </c>
      <c r="AG359" s="32" t="s">
        <v>572</v>
      </c>
      <c r="AH359" s="31">
        <f>IFERROR(VLOOKUP(AG359,'Начисление очков 2024'!$Q$4:$R$69,2,FALSE),0)</f>
        <v>0</v>
      </c>
      <c r="AI359" s="6" t="s">
        <v>572</v>
      </c>
      <c r="AJ359" s="28">
        <f>IFERROR(VLOOKUP(AI359,'Начисление очков 2024'!$AA$4:$AB$69,2,FALSE),0)</f>
        <v>0</v>
      </c>
      <c r="AK359" s="32" t="s">
        <v>572</v>
      </c>
      <c r="AL359" s="31">
        <f>IFERROR(VLOOKUP(AK359,'Начисление очков 2024'!$AA$4:$AB$69,2,FALSE),0)</f>
        <v>0</v>
      </c>
      <c r="AM359" s="6" t="s">
        <v>572</v>
      </c>
      <c r="AN359" s="28">
        <f>IFERROR(VLOOKUP(AM359,'Начисление очков 2023'!$AF$4:$AG$69,2,FALSE),0)</f>
        <v>0</v>
      </c>
      <c r="AO359" s="32" t="s">
        <v>572</v>
      </c>
      <c r="AP359" s="31">
        <f>ROUND(IFERROR(VLOOKUP(AO359,'Начисление очков 2024'!$G$4:$H$69,2,FALSE),0)/4,0)</f>
        <v>0</v>
      </c>
      <c r="AQ359" s="6" t="s">
        <v>572</v>
      </c>
      <c r="AR359" s="28">
        <f>IFERROR(VLOOKUP(AQ359,'Начисление очков 2024'!$AA$4:$AB$69,2,FALSE),0)</f>
        <v>0</v>
      </c>
      <c r="AS359" s="32" t="s">
        <v>572</v>
      </c>
      <c r="AT359" s="31">
        <f>IFERROR(VLOOKUP(AS359,'Начисление очков 2024'!$G$4:$H$69,2,FALSE),0)</f>
        <v>0</v>
      </c>
      <c r="AU359" s="6" t="s">
        <v>572</v>
      </c>
      <c r="AV359" s="28">
        <f>IFERROR(VLOOKUP(AU359,'Начисление очков 2023'!$V$4:$W$69,2,FALSE),0)</f>
        <v>0</v>
      </c>
      <c r="AW359" s="32" t="s">
        <v>572</v>
      </c>
      <c r="AX359" s="31">
        <f>IFERROR(VLOOKUP(AW359,'Начисление очков 2024'!$Q$4:$R$69,2,FALSE),0)</f>
        <v>0</v>
      </c>
      <c r="AY359" s="6" t="s">
        <v>572</v>
      </c>
      <c r="AZ359" s="28">
        <f>IFERROR(VLOOKUP(AY359,'Начисление очков 2024'!$AA$4:$AB$69,2,FALSE),0)</f>
        <v>0</v>
      </c>
      <c r="BA359" s="32" t="s">
        <v>572</v>
      </c>
      <c r="BB359" s="31">
        <f>ROUND(IFERROR(VLOOKUP(BA359,'Начисление очков 2024'!$G$4:$H$69,2,FALSE),0)/4,0)</f>
        <v>0</v>
      </c>
      <c r="BC359" s="6" t="s">
        <v>572</v>
      </c>
      <c r="BD359" s="28">
        <f>IFERROR(VLOOKUP(BC359,'Начисление очков 2023'!$AA$4:$AB$69,2,FALSE),0)</f>
        <v>0</v>
      </c>
      <c r="BE359" s="32" t="s">
        <v>572</v>
      </c>
      <c r="BF359" s="31">
        <f>IFERROR(VLOOKUP(BE359,'Начисление очков 2024'!$G$4:$H$69,2,FALSE),0)</f>
        <v>0</v>
      </c>
      <c r="BG359" s="6" t="s">
        <v>572</v>
      </c>
      <c r="BH359" s="28">
        <f>IFERROR(VLOOKUP(BG359,'Начисление очков 2024'!$Q$4:$R$69,2,FALSE),0)</f>
        <v>0</v>
      </c>
      <c r="BI359" s="32" t="s">
        <v>572</v>
      </c>
      <c r="BJ359" s="31">
        <f>IFERROR(VLOOKUP(BI359,'Начисление очков 2024'!$AA$4:$AB$69,2,FALSE),0)</f>
        <v>0</v>
      </c>
      <c r="BK359" s="6" t="s">
        <v>572</v>
      </c>
      <c r="BL359" s="28">
        <f>IFERROR(VLOOKUP(BK359,'Начисление очков 2023'!$V$4:$W$69,2,FALSE),0)</f>
        <v>0</v>
      </c>
      <c r="BM359" s="32" t="s">
        <v>572</v>
      </c>
      <c r="BN359" s="31">
        <f>ROUND(IFERROR(VLOOKUP(BM359,'Начисление очков 2023'!$L$4:$M$69,2,FALSE),0)/4,0)</f>
        <v>0</v>
      </c>
      <c r="BO359" s="6" t="s">
        <v>572</v>
      </c>
      <c r="BP359" s="28">
        <f>IFERROR(VLOOKUP(BO359,'Начисление очков 2023'!$AA$4:$AB$69,2,FALSE),0)</f>
        <v>0</v>
      </c>
      <c r="BQ359" s="32" t="s">
        <v>572</v>
      </c>
      <c r="BR359" s="31">
        <f>ROUND(IFERROR(VLOOKUP(BQ359,'Начисление очков 2023'!$L$4:$M$69,2,FALSE),0)/4,0)</f>
        <v>0</v>
      </c>
      <c r="BS359" s="6" t="s">
        <v>572</v>
      </c>
      <c r="BT359" s="28">
        <f>IFERROR(VLOOKUP(BS359,'Начисление очков 2023'!$AA$4:$AB$69,2,FALSE),0)</f>
        <v>0</v>
      </c>
      <c r="BU359" s="32" t="s">
        <v>572</v>
      </c>
      <c r="BV359" s="31">
        <f>IFERROR(VLOOKUP(BU359,'Начисление очков 2023'!$L$4:$M$69,2,FALSE),0)</f>
        <v>0</v>
      </c>
      <c r="BW359" s="6">
        <v>24</v>
      </c>
      <c r="BX359" s="28">
        <f>IFERROR(VLOOKUP(BW359,'Начисление очков 2023'!$AA$4:$AB$69,2,FALSE),0)</f>
        <v>3</v>
      </c>
      <c r="BY359" s="32" t="s">
        <v>572</v>
      </c>
      <c r="BZ359" s="31">
        <f>IFERROR(VLOOKUP(BY359,'Начисление очков 2023'!$AF$4:$AG$69,2,FALSE),0)</f>
        <v>0</v>
      </c>
      <c r="CA359" s="6" t="s">
        <v>572</v>
      </c>
      <c r="CB359" s="28">
        <f>IFERROR(VLOOKUP(CA359,'Начисление очков 2023'!$V$4:$W$69,2,FALSE),0)</f>
        <v>0</v>
      </c>
      <c r="CC359" s="32" t="s">
        <v>572</v>
      </c>
      <c r="CD359" s="31">
        <f>IFERROR(VLOOKUP(CC359,'Начисление очков 2023'!$AA$4:$AB$69,2,FALSE),0)</f>
        <v>0</v>
      </c>
      <c r="CE359" s="47"/>
      <c r="CF359" s="46"/>
      <c r="CG359" s="32" t="s">
        <v>572</v>
      </c>
      <c r="CH359" s="31">
        <f>IFERROR(VLOOKUP(CG359,'Начисление очков 2023'!$AA$4:$AB$69,2,FALSE),0)</f>
        <v>0</v>
      </c>
      <c r="CI359" s="6" t="s">
        <v>572</v>
      </c>
      <c r="CJ359" s="28">
        <f>IFERROR(VLOOKUP(CI359,'Начисление очков 2023_1'!$B$4:$C$117,2,FALSE),0)</f>
        <v>0</v>
      </c>
      <c r="CK359" s="32" t="s">
        <v>572</v>
      </c>
      <c r="CL359" s="31">
        <f>IFERROR(VLOOKUP(CK359,'Начисление очков 2023'!$V$4:$W$69,2,FALSE),0)</f>
        <v>0</v>
      </c>
      <c r="CM359" s="6" t="s">
        <v>572</v>
      </c>
      <c r="CN359" s="28">
        <f>IFERROR(VLOOKUP(CM359,'Начисление очков 2023'!$AF$4:$AG$69,2,FALSE),0)</f>
        <v>0</v>
      </c>
      <c r="CO359" s="32" t="s">
        <v>572</v>
      </c>
      <c r="CP359" s="31">
        <f>IFERROR(VLOOKUP(CO359,'Начисление очков 2023'!$G$4:$H$69,2,FALSE),0)</f>
        <v>0</v>
      </c>
      <c r="CQ359" s="6" t="s">
        <v>572</v>
      </c>
      <c r="CR359" s="28">
        <f>IFERROR(VLOOKUP(CQ359,'Начисление очков 2023'!$AA$4:$AB$69,2,FALSE),0)</f>
        <v>0</v>
      </c>
      <c r="CS359" s="32" t="s">
        <v>572</v>
      </c>
      <c r="CT359" s="31">
        <f>IFERROR(VLOOKUP(CS359,'Начисление очков 2023'!$Q$4:$R$69,2,FALSE),0)</f>
        <v>0</v>
      </c>
      <c r="CU359" s="6" t="s">
        <v>572</v>
      </c>
      <c r="CV359" s="28">
        <f>IFERROR(VLOOKUP(CU359,'Начисление очков 2023'!$AF$4:$AG$69,2,FALSE),0)</f>
        <v>0</v>
      </c>
      <c r="CW359" s="32" t="s">
        <v>572</v>
      </c>
      <c r="CX359" s="31">
        <f>IFERROR(VLOOKUP(CW359,'Начисление очков 2023'!$AA$4:$AB$69,2,FALSE),0)</f>
        <v>0</v>
      </c>
      <c r="CY359" s="6" t="s">
        <v>572</v>
      </c>
      <c r="CZ359" s="28">
        <f>IFERROR(VLOOKUP(CY359,'Начисление очков 2023'!$AA$4:$AB$69,2,FALSE),0)</f>
        <v>0</v>
      </c>
      <c r="DA359" s="32" t="s">
        <v>572</v>
      </c>
      <c r="DB359" s="31">
        <f>IFERROR(VLOOKUP(DA359,'Начисление очков 2023'!$L$4:$M$69,2,FALSE),0)</f>
        <v>0</v>
      </c>
      <c r="DC359" s="6" t="s">
        <v>572</v>
      </c>
      <c r="DD359" s="28">
        <f>IFERROR(VLOOKUP(DC359,'Начисление очков 2023'!$L$4:$M$69,2,FALSE),0)</f>
        <v>0</v>
      </c>
      <c r="DE359" s="32" t="s">
        <v>572</v>
      </c>
      <c r="DF359" s="31">
        <f>IFERROR(VLOOKUP(DE359,'Начисление очков 2023'!$G$4:$H$69,2,FALSE),0)</f>
        <v>0</v>
      </c>
      <c r="DG359" s="6" t="s">
        <v>572</v>
      </c>
      <c r="DH359" s="28">
        <f>IFERROR(VLOOKUP(DG359,'Начисление очков 2023'!$AA$4:$AB$69,2,FALSE),0)</f>
        <v>0</v>
      </c>
      <c r="DI359" s="32" t="s">
        <v>572</v>
      </c>
      <c r="DJ359" s="31">
        <f>IFERROR(VLOOKUP(DI359,'Начисление очков 2023'!$AF$4:$AG$69,2,FALSE),0)</f>
        <v>0</v>
      </c>
      <c r="DK359" s="6" t="s">
        <v>572</v>
      </c>
      <c r="DL359" s="28">
        <f>IFERROR(VLOOKUP(DK359,'Начисление очков 2023'!$V$4:$W$69,2,FALSE),0)</f>
        <v>0</v>
      </c>
      <c r="DM359" s="32" t="s">
        <v>572</v>
      </c>
      <c r="DN359" s="31">
        <f>IFERROR(VLOOKUP(DM359,'Начисление очков 2023'!$Q$4:$R$69,2,FALSE),0)</f>
        <v>0</v>
      </c>
      <c r="DO359" s="6" t="s">
        <v>572</v>
      </c>
      <c r="DP359" s="28">
        <f>IFERROR(VLOOKUP(DO359,'Начисление очков 2023'!$AA$4:$AB$69,2,FALSE),0)</f>
        <v>0</v>
      </c>
      <c r="DQ359" s="32" t="s">
        <v>572</v>
      </c>
      <c r="DR359" s="31">
        <f>IFERROR(VLOOKUP(DQ359,'Начисление очков 2023'!$AA$4:$AB$69,2,FALSE),0)</f>
        <v>0</v>
      </c>
      <c r="DS359" s="6"/>
      <c r="DT359" s="28">
        <f>IFERROR(VLOOKUP(DS359,'Начисление очков 2023'!$AA$4:$AB$69,2,FALSE),0)</f>
        <v>0</v>
      </c>
      <c r="DU359" s="32" t="s">
        <v>572</v>
      </c>
      <c r="DV359" s="31">
        <f>IFERROR(VLOOKUP(DU359,'Начисление очков 2023'!$AF$4:$AG$69,2,FALSE),0)</f>
        <v>0</v>
      </c>
      <c r="DW359" s="6"/>
      <c r="DX359" s="28">
        <f>IFERROR(VLOOKUP(DW359,'Начисление очков 2023'!$AA$4:$AB$69,2,FALSE),0)</f>
        <v>0</v>
      </c>
      <c r="DY359" s="32"/>
      <c r="DZ359" s="31">
        <f>IFERROR(VLOOKUP(DY359,'Начисление очков 2023'!$B$4:$C$69,2,FALSE),0)</f>
        <v>0</v>
      </c>
      <c r="EA359" s="6"/>
      <c r="EB359" s="28">
        <f>IFERROR(VLOOKUP(EA359,'Начисление очков 2023'!$AA$4:$AB$69,2,FALSE),0)</f>
        <v>0</v>
      </c>
      <c r="EC359" s="32"/>
      <c r="ED359" s="31">
        <f>IFERROR(VLOOKUP(EC359,'Начисление очков 2023'!$V$4:$W$69,2,FALSE),0)</f>
        <v>0</v>
      </c>
      <c r="EE359" s="6"/>
      <c r="EF359" s="28">
        <f>IFERROR(VLOOKUP(EE359,'Начисление очков 2023'!$AA$4:$AB$69,2,FALSE),0)</f>
        <v>0</v>
      </c>
      <c r="EG359" s="32"/>
      <c r="EH359" s="31">
        <f>IFERROR(VLOOKUP(EG359,'Начисление очков 2023'!$AA$4:$AB$69,2,FALSE),0)</f>
        <v>0</v>
      </c>
      <c r="EI359" s="6"/>
      <c r="EJ359" s="28">
        <f>IFERROR(VLOOKUP(EI359,'Начисление очков 2023'!$G$4:$H$69,2,FALSE),0)</f>
        <v>0</v>
      </c>
      <c r="EK359" s="32"/>
      <c r="EL359" s="31">
        <f>IFERROR(VLOOKUP(EK359,'Начисление очков 2023'!$V$4:$W$69,2,FALSE),0)</f>
        <v>0</v>
      </c>
      <c r="EM359" s="6"/>
      <c r="EN359" s="28">
        <f>IFERROR(VLOOKUP(EM359,'Начисление очков 2023'!$B$4:$C$101,2,FALSE),0)</f>
        <v>0</v>
      </c>
      <c r="EO359" s="32"/>
      <c r="EP359" s="31">
        <f>IFERROR(VLOOKUP(EO359,'Начисление очков 2023'!$AA$4:$AB$69,2,FALSE),0)</f>
        <v>0</v>
      </c>
      <c r="EQ359" s="6"/>
      <c r="ER359" s="28">
        <f>IFERROR(VLOOKUP(EQ359,'Начисление очков 2023'!$AF$4:$AG$69,2,FALSE),0)</f>
        <v>0</v>
      </c>
      <c r="ES359" s="32"/>
      <c r="ET359" s="31">
        <f>IFERROR(VLOOKUP(ES359,'Начисление очков 2023'!$B$4:$C$101,2,FALSE),0)</f>
        <v>0</v>
      </c>
      <c r="EU359" s="6"/>
      <c r="EV359" s="28">
        <f>IFERROR(VLOOKUP(EU359,'Начисление очков 2023'!$G$4:$H$69,2,FALSE),0)</f>
        <v>0</v>
      </c>
      <c r="EW359" s="32"/>
      <c r="EX359" s="31">
        <f>IFERROR(VLOOKUP(EW359,'Начисление очков 2023'!$AF$4:$AG$69,2,FALSE),0)</f>
        <v>0</v>
      </c>
      <c r="EY359" s="6"/>
      <c r="EZ359" s="28">
        <f>IFERROR(VLOOKUP(EY359,'Начисление очков 2023'!$AA$4:$AB$69,2,FALSE),0)</f>
        <v>0</v>
      </c>
      <c r="FA359" s="32"/>
      <c r="FB359" s="31">
        <f>IFERROR(VLOOKUP(FA359,'Начисление очков 2023'!$L$4:$M$69,2,FALSE),0)</f>
        <v>0</v>
      </c>
      <c r="FC359" s="6"/>
      <c r="FD359" s="28">
        <f>IFERROR(VLOOKUP(FC359,'Начисление очков 2023'!$AF$4:$AG$69,2,FALSE),0)</f>
        <v>0</v>
      </c>
      <c r="FE359" s="32"/>
      <c r="FF359" s="31">
        <f>IFERROR(VLOOKUP(FE359,'Начисление очков 2023'!$AA$4:$AB$69,2,FALSE),0)</f>
        <v>0</v>
      </c>
      <c r="FG359" s="6"/>
      <c r="FH359" s="28">
        <f>IFERROR(VLOOKUP(FG359,'Начисление очков 2023'!$G$4:$H$69,2,FALSE),0)</f>
        <v>0</v>
      </c>
      <c r="FI359" s="32"/>
      <c r="FJ359" s="31">
        <f>IFERROR(VLOOKUP(FI359,'Начисление очков 2023'!$AA$4:$AB$69,2,FALSE),0)</f>
        <v>0</v>
      </c>
      <c r="FK359" s="6"/>
      <c r="FL359" s="28">
        <f>IFERROR(VLOOKUP(FK359,'Начисление очков 2023'!$AA$4:$AB$69,2,FALSE),0)</f>
        <v>0</v>
      </c>
      <c r="FM359" s="32"/>
      <c r="FN359" s="31">
        <f>IFERROR(VLOOKUP(FM359,'Начисление очков 2023'!$AA$4:$AB$69,2,FALSE),0)</f>
        <v>0</v>
      </c>
      <c r="FO359" s="6"/>
      <c r="FP359" s="28">
        <f>IFERROR(VLOOKUP(FO359,'Начисление очков 2023'!$AF$4:$AG$69,2,FALSE),0)</f>
        <v>0</v>
      </c>
      <c r="FQ359" s="109">
        <v>349</v>
      </c>
      <c r="FR359" s="110">
        <v>-3</v>
      </c>
      <c r="FS359" s="110"/>
      <c r="FT359" s="109">
        <v>3</v>
      </c>
      <c r="FU359" s="111"/>
      <c r="FV359" s="108">
        <v>3</v>
      </c>
      <c r="FW359" s="106">
        <v>0</v>
      </c>
      <c r="FX359" s="107" t="s">
        <v>563</v>
      </c>
      <c r="FY359" s="108">
        <v>3</v>
      </c>
      <c r="FZ359" s="127"/>
      <c r="GA359" s="121">
        <f>IFERROR(VLOOKUP(FZ359,'Начисление очков 2023'!$AA$4:$AB$69,2,FALSE),0)</f>
        <v>0</v>
      </c>
    </row>
    <row r="360" spans="1:183" ht="16.149999999999999" customHeight="1" x14ac:dyDescent="0.25">
      <c r="A360" s="1"/>
      <c r="B360" s="6" t="str">
        <f>IFERROR(INDEX('Ласт турнир'!$A$1:$A$96,MATCH($D360,'Ласт турнир'!$B$1:$B$96,0)),"")</f>
        <v/>
      </c>
      <c r="C360" s="1"/>
      <c r="D360" s="39" t="s">
        <v>666</v>
      </c>
      <c r="E360" s="40">
        <f>E359+1</f>
        <v>351</v>
      </c>
      <c r="F360" s="59">
        <f>IF(FQ360=0," ",IF(FQ360-E360=0," ",FQ360-E360))</f>
        <v>-1</v>
      </c>
      <c r="G360" s="44"/>
      <c r="H360" s="54">
        <v>3</v>
      </c>
      <c r="I360" s="134"/>
      <c r="J360" s="139">
        <f>AB360+AP360+BB360+BN360+BR360+SUMPRODUCT(LARGE((T360,V360,X360,Z360,AD360,AF360,AH360,AJ360,AL360,AN360,AR360,AT360,AV360,AX360,AZ360,BD360,BF360,BH360,BJ360,BL360,BP360,BT360,BV360,BX360,BZ360,CB360,CD360,CF360,CH360,CJ360,CL360,CN360,CP360,CR360,CT360,CV360,CX360,CZ360,DB360,DD360,DF360,DH360,DJ360,DL360,DN360,DP360,DR360,DT360,DV360,DX360,DZ360,EB360,ED360,EF360,EH360,EJ360,EL360,EN360,EP360,ER360,ET360,EV360,EX360,EZ360,FB360,FD360,FF360,FH360,FJ360,FL360,FN360,FP360),{1,2,3,4,5,6,7,8}))</f>
        <v>3</v>
      </c>
      <c r="K360" s="135">
        <f>J360-FV360</f>
        <v>0</v>
      </c>
      <c r="L360" s="140" t="str">
        <f>IF(SUMIF(S360:FP360,"&lt;0")&lt;&gt;0,SUMIF(S360:FP360,"&lt;0")*(-1)," ")</f>
        <v xml:space="preserve"> </v>
      </c>
      <c r="M360" s="141">
        <f>T360+V360+X360+Z360+AB360+AD360+AF360+AH360+AJ360+AL360+AN360+AP360+AR360+AT360+AV360+AX360+AZ360+BB360+BD360+BF360+BH360+BJ360+BL360+BN360+BP360+BR360+BT360+BV360+BX360+BZ360+CB360+CD360+CF360+CH360+CJ360+CL360+CN360+CP360+CR360+CT360+CV360+CX360+CZ360+DB360+DD360+DF360+DH360+DJ360+DL360+DN360+DP360+DR360+DT360+DV360+DX360+DZ360+EB360+ED360+EF360+EH360+EJ360+EL360+EN360+EP360+ER360+ET360+EV360+EX360+EZ360+FB360+FD360+FF360+FH360+FJ360+FL360+FN360+FP360</f>
        <v>3</v>
      </c>
      <c r="N360" s="135">
        <f>M360-FY360</f>
        <v>0</v>
      </c>
      <c r="O360" s="136">
        <f>ROUNDUP(COUNTIF(S360:FP360,"&gt; 0")/2,0)</f>
        <v>2</v>
      </c>
      <c r="P360" s="142">
        <f>IF(O360=0,"-",IF(O360-R360&gt;8,J360/(8+R360),J360/O360))</f>
        <v>1.5</v>
      </c>
      <c r="Q360" s="145">
        <f>IF(OR(M360=0,O360=0),"-",M360/O360)</f>
        <v>1.5</v>
      </c>
      <c r="R360" s="150">
        <f>+IF(AA360="",0,1)+IF(AO360="",0,1)++IF(BA360="",0,1)+IF(BM360="",0,1)+IF(BQ360="",0,1)</f>
        <v>0</v>
      </c>
      <c r="S360" s="6" t="s">
        <v>572</v>
      </c>
      <c r="T360" s="28">
        <f>IFERROR(VLOOKUP(S360,'Начисление очков 2024'!$AA$4:$AB$69,2,FALSE),0)</f>
        <v>0</v>
      </c>
      <c r="U360" s="32" t="s">
        <v>572</v>
      </c>
      <c r="V360" s="31">
        <f>IFERROR(VLOOKUP(U360,'Начисление очков 2024'!$AA$4:$AB$69,2,FALSE),0)</f>
        <v>0</v>
      </c>
      <c r="W360" s="6" t="s">
        <v>572</v>
      </c>
      <c r="X360" s="28">
        <f>IFERROR(VLOOKUP(W360,'Начисление очков 2024'!$L$4:$M$69,2,FALSE),0)</f>
        <v>0</v>
      </c>
      <c r="Y360" s="32" t="s">
        <v>572</v>
      </c>
      <c r="Z360" s="31">
        <f>IFERROR(VLOOKUP(Y360,'Начисление очков 2024'!$AA$4:$AB$69,2,FALSE),0)</f>
        <v>0</v>
      </c>
      <c r="AA360" s="6" t="s">
        <v>572</v>
      </c>
      <c r="AB360" s="28">
        <f>ROUND(IFERROR(VLOOKUP(AA360,'Начисление очков 2024'!$L$4:$M$69,2,FALSE),0)/4,0)</f>
        <v>0</v>
      </c>
      <c r="AC360" s="32" t="s">
        <v>572</v>
      </c>
      <c r="AD360" s="31">
        <f>IFERROR(VLOOKUP(AC360,'Начисление очков 2024'!$AA$4:$AB$69,2,FALSE),0)</f>
        <v>0</v>
      </c>
      <c r="AE360" s="6" t="s">
        <v>572</v>
      </c>
      <c r="AF360" s="28">
        <f>IFERROR(VLOOKUP(AE360,'Начисление очков 2024'!$AA$4:$AB$69,2,FALSE),0)</f>
        <v>0</v>
      </c>
      <c r="AG360" s="32" t="s">
        <v>572</v>
      </c>
      <c r="AH360" s="31">
        <f>IFERROR(VLOOKUP(AG360,'Начисление очков 2024'!$Q$4:$R$69,2,FALSE),0)</f>
        <v>0</v>
      </c>
      <c r="AI360" s="6" t="s">
        <v>572</v>
      </c>
      <c r="AJ360" s="28">
        <f>IFERROR(VLOOKUP(AI360,'Начисление очков 2024'!$AA$4:$AB$69,2,FALSE),0)</f>
        <v>0</v>
      </c>
      <c r="AK360" s="32" t="s">
        <v>572</v>
      </c>
      <c r="AL360" s="31">
        <f>IFERROR(VLOOKUP(AK360,'Начисление очков 2024'!$AA$4:$AB$69,2,FALSE),0)</f>
        <v>0</v>
      </c>
      <c r="AM360" s="6" t="s">
        <v>572</v>
      </c>
      <c r="AN360" s="28">
        <f>IFERROR(VLOOKUP(AM360,'Начисление очков 2023'!$AF$4:$AG$69,2,FALSE),0)</f>
        <v>0</v>
      </c>
      <c r="AO360" s="32" t="s">
        <v>572</v>
      </c>
      <c r="AP360" s="31">
        <f>ROUND(IFERROR(VLOOKUP(AO360,'Начисление очков 2024'!$G$4:$H$69,2,FALSE),0)/4,0)</f>
        <v>0</v>
      </c>
      <c r="AQ360" s="6" t="s">
        <v>572</v>
      </c>
      <c r="AR360" s="28">
        <f>IFERROR(VLOOKUP(AQ360,'Начисление очков 2024'!$AA$4:$AB$69,2,FALSE),0)</f>
        <v>0</v>
      </c>
      <c r="AS360" s="32" t="s">
        <v>572</v>
      </c>
      <c r="AT360" s="31">
        <f>IFERROR(VLOOKUP(AS360,'Начисление очков 2024'!$G$4:$H$69,2,FALSE),0)</f>
        <v>0</v>
      </c>
      <c r="AU360" s="6" t="s">
        <v>572</v>
      </c>
      <c r="AV360" s="28">
        <f>IFERROR(VLOOKUP(AU360,'Начисление очков 2023'!$V$4:$W$69,2,FALSE),0)</f>
        <v>0</v>
      </c>
      <c r="AW360" s="32" t="s">
        <v>572</v>
      </c>
      <c r="AX360" s="31">
        <f>IFERROR(VLOOKUP(AW360,'Начисление очков 2024'!$Q$4:$R$69,2,FALSE),0)</f>
        <v>0</v>
      </c>
      <c r="AY360" s="6" t="s">
        <v>572</v>
      </c>
      <c r="AZ360" s="28">
        <f>IFERROR(VLOOKUP(AY360,'Начисление очков 2024'!$AA$4:$AB$69,2,FALSE),0)</f>
        <v>0</v>
      </c>
      <c r="BA360" s="32" t="s">
        <v>572</v>
      </c>
      <c r="BB360" s="31">
        <f>ROUND(IFERROR(VLOOKUP(BA360,'Начисление очков 2024'!$G$4:$H$69,2,FALSE),0)/4,0)</f>
        <v>0</v>
      </c>
      <c r="BC360" s="6" t="s">
        <v>572</v>
      </c>
      <c r="BD360" s="28">
        <f>IFERROR(VLOOKUP(BC360,'Начисление очков 2023'!$AA$4:$AB$69,2,FALSE),0)</f>
        <v>0</v>
      </c>
      <c r="BE360" s="32" t="s">
        <v>572</v>
      </c>
      <c r="BF360" s="31">
        <f>IFERROR(VLOOKUP(BE360,'Начисление очков 2024'!$G$4:$H$69,2,FALSE),0)</f>
        <v>0</v>
      </c>
      <c r="BG360" s="6" t="s">
        <v>572</v>
      </c>
      <c r="BH360" s="28">
        <f>IFERROR(VLOOKUP(BG360,'Начисление очков 2024'!$Q$4:$R$69,2,FALSE),0)</f>
        <v>0</v>
      </c>
      <c r="BI360" s="32" t="s">
        <v>572</v>
      </c>
      <c r="BJ360" s="31">
        <f>IFERROR(VLOOKUP(BI360,'Начисление очков 2024'!$AA$4:$AB$69,2,FALSE),0)</f>
        <v>0</v>
      </c>
      <c r="BK360" s="6" t="s">
        <v>572</v>
      </c>
      <c r="BL360" s="28">
        <f>IFERROR(VLOOKUP(BK360,'Начисление очков 2023'!$V$4:$W$69,2,FALSE),0)</f>
        <v>0</v>
      </c>
      <c r="BM360" s="32" t="s">
        <v>572</v>
      </c>
      <c r="BN360" s="31">
        <f>ROUND(IFERROR(VLOOKUP(BM360,'Начисление очков 2023'!$L$4:$M$69,2,FALSE),0)/4,0)</f>
        <v>0</v>
      </c>
      <c r="BO360" s="6" t="s">
        <v>572</v>
      </c>
      <c r="BP360" s="28">
        <f>IFERROR(VLOOKUP(BO360,'Начисление очков 2023'!$AA$4:$AB$69,2,FALSE),0)</f>
        <v>0</v>
      </c>
      <c r="BQ360" s="32" t="s">
        <v>572</v>
      </c>
      <c r="BR360" s="31">
        <f>ROUND(IFERROR(VLOOKUP(BQ360,'Начисление очков 2023'!$L$4:$M$69,2,FALSE),0)/4,0)</f>
        <v>0</v>
      </c>
      <c r="BS360" s="6" t="s">
        <v>572</v>
      </c>
      <c r="BT360" s="28">
        <f>IFERROR(VLOOKUP(BS360,'Начисление очков 2023'!$AA$4:$AB$69,2,FALSE),0)</f>
        <v>0</v>
      </c>
      <c r="BU360" s="32" t="s">
        <v>572</v>
      </c>
      <c r="BV360" s="31">
        <f>IFERROR(VLOOKUP(BU360,'Начисление очков 2023'!$L$4:$M$69,2,FALSE),0)</f>
        <v>0</v>
      </c>
      <c r="BW360" s="6" t="s">
        <v>572</v>
      </c>
      <c r="BX360" s="28">
        <f>IFERROR(VLOOKUP(BW360,'Начисление очков 2023'!$AA$4:$AB$69,2,FALSE),0)</f>
        <v>0</v>
      </c>
      <c r="BY360" s="32" t="s">
        <v>572</v>
      </c>
      <c r="BZ360" s="31">
        <f>IFERROR(VLOOKUP(BY360,'Начисление очков 2023'!$AF$4:$AG$69,2,FALSE),0)</f>
        <v>0</v>
      </c>
      <c r="CA360" s="6" t="s">
        <v>572</v>
      </c>
      <c r="CB360" s="28">
        <f>IFERROR(VLOOKUP(CA360,'Начисление очков 2023'!$V$4:$W$69,2,FALSE),0)</f>
        <v>0</v>
      </c>
      <c r="CC360" s="32" t="s">
        <v>572</v>
      </c>
      <c r="CD360" s="31">
        <f>IFERROR(VLOOKUP(CC360,'Начисление очков 2023'!$AA$4:$AB$69,2,FALSE),0)</f>
        <v>0</v>
      </c>
      <c r="CE360" s="47"/>
      <c r="CF360" s="46"/>
      <c r="CG360" s="32" t="s">
        <v>572</v>
      </c>
      <c r="CH360" s="31">
        <f>IFERROR(VLOOKUP(CG360,'Начисление очков 2023'!$AA$4:$AB$69,2,FALSE),0)</f>
        <v>0</v>
      </c>
      <c r="CI360" s="6" t="s">
        <v>572</v>
      </c>
      <c r="CJ360" s="28">
        <f>IFERROR(VLOOKUP(CI360,'Начисление очков 2023_1'!$B$4:$C$117,2,FALSE),0)</f>
        <v>0</v>
      </c>
      <c r="CK360" s="32" t="s">
        <v>572</v>
      </c>
      <c r="CL360" s="31">
        <f>IFERROR(VLOOKUP(CK360,'Начисление очков 2023'!$V$4:$W$69,2,FALSE),0)</f>
        <v>0</v>
      </c>
      <c r="CM360" s="6" t="s">
        <v>572</v>
      </c>
      <c r="CN360" s="28">
        <f>IFERROR(VLOOKUP(CM360,'Начисление очков 2023'!$AF$4:$AG$69,2,FALSE),0)</f>
        <v>0</v>
      </c>
      <c r="CO360" s="32" t="s">
        <v>572</v>
      </c>
      <c r="CP360" s="31">
        <f>IFERROR(VLOOKUP(CO360,'Начисление очков 2023'!$G$4:$H$69,2,FALSE),0)</f>
        <v>0</v>
      </c>
      <c r="CQ360" s="6" t="s">
        <v>572</v>
      </c>
      <c r="CR360" s="28">
        <f>IFERROR(VLOOKUP(CQ360,'Начисление очков 2023'!$AA$4:$AB$69,2,FALSE),0)</f>
        <v>0</v>
      </c>
      <c r="CS360" s="32" t="s">
        <v>572</v>
      </c>
      <c r="CT360" s="31">
        <f>IFERROR(VLOOKUP(CS360,'Начисление очков 2023'!$Q$4:$R$69,2,FALSE),0)</f>
        <v>0</v>
      </c>
      <c r="CU360" s="6" t="s">
        <v>572</v>
      </c>
      <c r="CV360" s="28">
        <f>IFERROR(VLOOKUP(CU360,'Начисление очков 2023'!$AF$4:$AG$69,2,FALSE),0)</f>
        <v>0</v>
      </c>
      <c r="CW360" s="32" t="s">
        <v>572</v>
      </c>
      <c r="CX360" s="31">
        <f>IFERROR(VLOOKUP(CW360,'Начисление очков 2023'!$AA$4:$AB$69,2,FALSE),0)</f>
        <v>0</v>
      </c>
      <c r="CY360" s="6" t="s">
        <v>572</v>
      </c>
      <c r="CZ360" s="28">
        <f>IFERROR(VLOOKUP(CY360,'Начисление очков 2023'!$AA$4:$AB$69,2,FALSE),0)</f>
        <v>0</v>
      </c>
      <c r="DA360" s="32" t="s">
        <v>572</v>
      </c>
      <c r="DB360" s="31">
        <f>IFERROR(VLOOKUP(DA360,'Начисление очков 2023'!$L$4:$M$69,2,FALSE),0)</f>
        <v>0</v>
      </c>
      <c r="DC360" s="6" t="s">
        <v>572</v>
      </c>
      <c r="DD360" s="28">
        <f>IFERROR(VLOOKUP(DC360,'Начисление очков 2023'!$L$4:$M$69,2,FALSE),0)</f>
        <v>0</v>
      </c>
      <c r="DE360" s="32" t="s">
        <v>572</v>
      </c>
      <c r="DF360" s="31">
        <f>IFERROR(VLOOKUP(DE360,'Начисление очков 2023'!$G$4:$H$69,2,FALSE),0)</f>
        <v>0</v>
      </c>
      <c r="DG360" s="6" t="s">
        <v>572</v>
      </c>
      <c r="DH360" s="28">
        <f>IFERROR(VLOOKUP(DG360,'Начисление очков 2023'!$AA$4:$AB$69,2,FALSE),0)</f>
        <v>0</v>
      </c>
      <c r="DI360" s="32" t="s">
        <v>572</v>
      </c>
      <c r="DJ360" s="31">
        <f>IFERROR(VLOOKUP(DI360,'Начисление очков 2023'!$AF$4:$AG$69,2,FALSE),0)</f>
        <v>0</v>
      </c>
      <c r="DK360" s="6" t="s">
        <v>572</v>
      </c>
      <c r="DL360" s="28">
        <f>IFERROR(VLOOKUP(DK360,'Начисление очков 2023'!$V$4:$W$69,2,FALSE),0)</f>
        <v>0</v>
      </c>
      <c r="DM360" s="32" t="s">
        <v>572</v>
      </c>
      <c r="DN360" s="31">
        <f>IFERROR(VLOOKUP(DM360,'Начисление очков 2023'!$Q$4:$R$69,2,FALSE),0)</f>
        <v>0</v>
      </c>
      <c r="DO360" s="6" t="s">
        <v>572</v>
      </c>
      <c r="DP360" s="28">
        <f>IFERROR(VLOOKUP(DO360,'Начисление очков 2023'!$AA$4:$AB$69,2,FALSE),0)</f>
        <v>0</v>
      </c>
      <c r="DQ360" s="32" t="s">
        <v>572</v>
      </c>
      <c r="DR360" s="31">
        <f>IFERROR(VLOOKUP(DQ360,'Начисление очков 2023'!$AA$4:$AB$69,2,FALSE),0)</f>
        <v>0</v>
      </c>
      <c r="DS360" s="6" t="s">
        <v>572</v>
      </c>
      <c r="DT360" s="28">
        <f>IFERROR(VLOOKUP(DS360,'Начисление очков 2023'!$AA$4:$AB$69,2,FALSE),0)</f>
        <v>0</v>
      </c>
      <c r="DU360" s="32">
        <v>32</v>
      </c>
      <c r="DV360" s="31">
        <f>IFERROR(VLOOKUP(DU360,'Начисление очков 2023'!$AF$4:$AG$69,2,FALSE),0)</f>
        <v>1</v>
      </c>
      <c r="DW360" s="6">
        <v>32</v>
      </c>
      <c r="DX360" s="28">
        <f>IFERROR(VLOOKUP(DW360,'Начисление очков 2023'!$AA$4:$AB$69,2,FALSE),0)</f>
        <v>2</v>
      </c>
      <c r="DY360" s="32" t="s">
        <v>572</v>
      </c>
      <c r="DZ360" s="31">
        <f>IFERROR(VLOOKUP(DY360,'Начисление очков 2023'!$B$4:$C$69,2,FALSE),0)</f>
        <v>0</v>
      </c>
      <c r="EA360" s="6" t="s">
        <v>572</v>
      </c>
      <c r="EB360" s="28">
        <f>IFERROR(VLOOKUP(EA360,'Начисление очков 2023'!$AA$4:$AB$69,2,FALSE),0)</f>
        <v>0</v>
      </c>
      <c r="EC360" s="32" t="s">
        <v>572</v>
      </c>
      <c r="ED360" s="31">
        <f>IFERROR(VLOOKUP(EC360,'Начисление очков 2023'!$V$4:$W$69,2,FALSE),0)</f>
        <v>0</v>
      </c>
      <c r="EE360" s="6" t="s">
        <v>572</v>
      </c>
      <c r="EF360" s="28">
        <f>IFERROR(VLOOKUP(EE360,'Начисление очков 2023'!$AA$4:$AB$69,2,FALSE),0)</f>
        <v>0</v>
      </c>
      <c r="EG360" s="32" t="s">
        <v>572</v>
      </c>
      <c r="EH360" s="31">
        <f>IFERROR(VLOOKUP(EG360,'Начисление очков 2023'!$AA$4:$AB$69,2,FALSE),0)</f>
        <v>0</v>
      </c>
      <c r="EI360" s="6" t="s">
        <v>572</v>
      </c>
      <c r="EJ360" s="28">
        <f>IFERROR(VLOOKUP(EI360,'Начисление очков 2023'!$G$4:$H$69,2,FALSE),0)</f>
        <v>0</v>
      </c>
      <c r="EK360" s="32" t="s">
        <v>572</v>
      </c>
      <c r="EL360" s="31">
        <f>IFERROR(VLOOKUP(EK360,'Начисление очков 2023'!$V$4:$W$69,2,FALSE),0)</f>
        <v>0</v>
      </c>
      <c r="EM360" s="6" t="s">
        <v>572</v>
      </c>
      <c r="EN360" s="28">
        <f>IFERROR(VLOOKUP(EM360,'Начисление очков 2023'!$B$4:$C$101,2,FALSE),0)</f>
        <v>0</v>
      </c>
      <c r="EO360" s="32" t="s">
        <v>572</v>
      </c>
      <c r="EP360" s="31">
        <f>IFERROR(VLOOKUP(EO360,'Начисление очков 2023'!$AA$4:$AB$69,2,FALSE),0)</f>
        <v>0</v>
      </c>
      <c r="EQ360" s="6" t="s">
        <v>572</v>
      </c>
      <c r="ER360" s="28">
        <f>IFERROR(VLOOKUP(EQ360,'Начисление очков 2023'!$AF$4:$AG$69,2,FALSE),0)</f>
        <v>0</v>
      </c>
      <c r="ES360" s="32" t="s">
        <v>572</v>
      </c>
      <c r="ET360" s="31">
        <f>IFERROR(VLOOKUP(ES360,'Начисление очков 2023'!$B$4:$C$101,2,FALSE),0)</f>
        <v>0</v>
      </c>
      <c r="EU360" s="6" t="s">
        <v>572</v>
      </c>
      <c r="EV360" s="28">
        <f>IFERROR(VLOOKUP(EU360,'Начисление очков 2023'!$G$4:$H$69,2,FALSE),0)</f>
        <v>0</v>
      </c>
      <c r="EW360" s="32" t="s">
        <v>572</v>
      </c>
      <c r="EX360" s="31">
        <f>IFERROR(VLOOKUP(EW360,'Начисление очков 2023'!$AA$4:$AB$69,2,FALSE),0)</f>
        <v>0</v>
      </c>
      <c r="EY360" s="6"/>
      <c r="EZ360" s="28">
        <f>IFERROR(VLOOKUP(EY360,'Начисление очков 2023'!$AA$4:$AB$69,2,FALSE),0)</f>
        <v>0</v>
      </c>
      <c r="FA360" s="32" t="s">
        <v>572</v>
      </c>
      <c r="FB360" s="31">
        <f>IFERROR(VLOOKUP(FA360,'Начисление очков 2023'!$L$4:$M$69,2,FALSE),0)</f>
        <v>0</v>
      </c>
      <c r="FC360" s="6" t="s">
        <v>572</v>
      </c>
      <c r="FD360" s="28">
        <f>IFERROR(VLOOKUP(FC360,'Начисление очков 2023'!$AF$4:$AG$69,2,FALSE),0)</f>
        <v>0</v>
      </c>
      <c r="FE360" s="32" t="s">
        <v>572</v>
      </c>
      <c r="FF360" s="31">
        <f>IFERROR(VLOOKUP(FE360,'Начисление очков 2023'!$AA$4:$AB$69,2,FALSE),0)</f>
        <v>0</v>
      </c>
      <c r="FG360" s="6" t="s">
        <v>572</v>
      </c>
      <c r="FH360" s="28">
        <f>IFERROR(VLOOKUP(FG360,'Начисление очков 2023'!$G$4:$H$69,2,FALSE),0)</f>
        <v>0</v>
      </c>
      <c r="FI360" s="32" t="s">
        <v>572</v>
      </c>
      <c r="FJ360" s="31">
        <f>IFERROR(VLOOKUP(FI360,'Начисление очков 2023'!$AA$4:$AB$69,2,FALSE),0)</f>
        <v>0</v>
      </c>
      <c r="FK360" s="6" t="s">
        <v>572</v>
      </c>
      <c r="FL360" s="28">
        <f>IFERROR(VLOOKUP(FK360,'Начисление очков 2023'!$AA$4:$AB$69,2,FALSE),0)</f>
        <v>0</v>
      </c>
      <c r="FM360" s="32" t="s">
        <v>572</v>
      </c>
      <c r="FN360" s="31">
        <f>IFERROR(VLOOKUP(FM360,'Начисление очков 2023'!$AA$4:$AB$69,2,FALSE),0)</f>
        <v>0</v>
      </c>
      <c r="FO360" s="6" t="s">
        <v>572</v>
      </c>
      <c r="FP360" s="28">
        <f>IFERROR(VLOOKUP(FO360,'Начисление очков 2023'!$AF$4:$AG$69,2,FALSE),0)</f>
        <v>0</v>
      </c>
      <c r="FQ360" s="109">
        <v>350</v>
      </c>
      <c r="FR360" s="110">
        <v>-3</v>
      </c>
      <c r="FS360" s="110"/>
      <c r="FT360" s="109">
        <v>3</v>
      </c>
      <c r="FU360" s="111"/>
      <c r="FV360" s="108">
        <v>3</v>
      </c>
      <c r="FW360" s="106">
        <v>0</v>
      </c>
      <c r="FX360" s="107" t="s">
        <v>563</v>
      </c>
      <c r="FY360" s="108">
        <v>3</v>
      </c>
      <c r="FZ360" s="127" t="s">
        <v>572</v>
      </c>
      <c r="GA360" s="121">
        <f>IFERROR(VLOOKUP(FZ360,'Начисление очков 2023'!$AA$4:$AB$69,2,FALSE),0)</f>
        <v>0</v>
      </c>
    </row>
    <row r="361" spans="1:183" ht="16.149999999999999" customHeight="1" x14ac:dyDescent="0.25">
      <c r="A361" s="1"/>
      <c r="B361" s="6" t="str">
        <f>IFERROR(INDEX('Ласт турнир'!$A$1:$A$96,MATCH($D361,'Ласт турнир'!$B$1:$B$96,0)),"")</f>
        <v/>
      </c>
      <c r="C361" s="1"/>
      <c r="D361" s="39" t="s">
        <v>698</v>
      </c>
      <c r="E361" s="40">
        <f>E360+1</f>
        <v>352</v>
      </c>
      <c r="F361" s="59">
        <f>IF(FQ361=0," ",IF(FQ361-E361=0," ",FQ361-E361))</f>
        <v>-1</v>
      </c>
      <c r="G361" s="44"/>
      <c r="H361" s="54">
        <v>3</v>
      </c>
      <c r="I361" s="134"/>
      <c r="J361" s="139">
        <f>AB361+AP361+BB361+BN361+BR361+SUMPRODUCT(LARGE((T361,V361,X361,Z361,AD361,AF361,AH361,AJ361,AL361,AN361,AR361,AT361,AV361,AX361,AZ361,BD361,BF361,BH361,BJ361,BL361,BP361,BT361,BV361,BX361,BZ361,CB361,CD361,CF361,CH361,CJ361,CL361,CN361,CP361,CR361,CT361,CV361,CX361,CZ361,DB361,DD361,DF361,DH361,DJ361,DL361,DN361,DP361,DR361,DT361,DV361,DX361,DZ361,EB361,ED361,EF361,EH361,EJ361,EL361,EN361,EP361,ER361,ET361,EV361,EX361,EZ361,FB361,FD361,FF361,FH361,FJ361,FL361,FN361,FP361),{1,2,3,4,5,6,7,8}))</f>
        <v>3</v>
      </c>
      <c r="K361" s="135">
        <f>J361-FV361</f>
        <v>0</v>
      </c>
      <c r="L361" s="140" t="str">
        <f>IF(SUMIF(S361:FP361,"&lt;0")&lt;&gt;0,SUMIF(S361:FP361,"&lt;0")*(-1)," ")</f>
        <v xml:space="preserve"> </v>
      </c>
      <c r="M361" s="141">
        <f>T361+V361+X361+Z361+AB361+AD361+AF361+AH361+AJ361+AL361+AN361+AP361+AR361+AT361+AV361+AX361+AZ361+BB361+BD361+BF361+BH361+BJ361+BL361+BN361+BP361+BR361+BT361+BV361+BX361+BZ361+CB361+CD361+CF361+CH361+CJ361+CL361+CN361+CP361+CR361+CT361+CV361+CX361+CZ361+DB361+DD361+DF361+DH361+DJ361+DL361+DN361+DP361+DR361+DT361+DV361+DX361+DZ361+EB361+ED361+EF361+EH361+EJ361+EL361+EN361+EP361+ER361+ET361+EV361+EX361+EZ361+FB361+FD361+FF361+FH361+FJ361+FL361+FN361+FP361</f>
        <v>3</v>
      </c>
      <c r="N361" s="135">
        <f>M361-FY361</f>
        <v>0</v>
      </c>
      <c r="O361" s="136">
        <f>ROUNDUP(COUNTIF(S361:FP361,"&gt; 0")/2,0)</f>
        <v>2</v>
      </c>
      <c r="P361" s="142">
        <f>IF(O361=0,"-",IF(O361-R361&gt;8,J361/(8+R361),J361/O361))</f>
        <v>1.5</v>
      </c>
      <c r="Q361" s="145">
        <f>IF(OR(M361=0,O361=0),"-",M361/O361)</f>
        <v>1.5</v>
      </c>
      <c r="R361" s="150">
        <f>+IF(AA361="",0,1)+IF(AO361="",0,1)++IF(BA361="",0,1)+IF(BM361="",0,1)+IF(BQ361="",0,1)</f>
        <v>0</v>
      </c>
      <c r="S361" s="6" t="s">
        <v>572</v>
      </c>
      <c r="T361" s="28">
        <f>IFERROR(VLOOKUP(S361,'Начисление очков 2024'!$AA$4:$AB$69,2,FALSE),0)</f>
        <v>0</v>
      </c>
      <c r="U361" s="32" t="s">
        <v>572</v>
      </c>
      <c r="V361" s="31">
        <f>IFERROR(VLOOKUP(U361,'Начисление очков 2024'!$AA$4:$AB$69,2,FALSE),0)</f>
        <v>0</v>
      </c>
      <c r="W361" s="6" t="s">
        <v>572</v>
      </c>
      <c r="X361" s="28">
        <f>IFERROR(VLOOKUP(W361,'Начисление очков 2024'!$L$4:$M$69,2,FALSE),0)</f>
        <v>0</v>
      </c>
      <c r="Y361" s="32" t="s">
        <v>572</v>
      </c>
      <c r="Z361" s="31">
        <f>IFERROR(VLOOKUP(Y361,'Начисление очков 2024'!$AA$4:$AB$69,2,FALSE),0)</f>
        <v>0</v>
      </c>
      <c r="AA361" s="6" t="s">
        <v>572</v>
      </c>
      <c r="AB361" s="28">
        <f>ROUND(IFERROR(VLOOKUP(AA361,'Начисление очков 2024'!$L$4:$M$69,2,FALSE),0)/4,0)</f>
        <v>0</v>
      </c>
      <c r="AC361" s="32" t="s">
        <v>572</v>
      </c>
      <c r="AD361" s="31">
        <f>IFERROR(VLOOKUP(AC361,'Начисление очков 2024'!$AA$4:$AB$69,2,FALSE),0)</f>
        <v>0</v>
      </c>
      <c r="AE361" s="6" t="s">
        <v>572</v>
      </c>
      <c r="AF361" s="28">
        <f>IFERROR(VLOOKUP(AE361,'Начисление очков 2024'!$AA$4:$AB$69,2,FALSE),0)</f>
        <v>0</v>
      </c>
      <c r="AG361" s="32" t="s">
        <v>572</v>
      </c>
      <c r="AH361" s="31">
        <f>IFERROR(VLOOKUP(AG361,'Начисление очков 2024'!$Q$4:$R$69,2,FALSE),0)</f>
        <v>0</v>
      </c>
      <c r="AI361" s="6" t="s">
        <v>572</v>
      </c>
      <c r="AJ361" s="28">
        <f>IFERROR(VLOOKUP(AI361,'Начисление очков 2024'!$AA$4:$AB$69,2,FALSE),0)</f>
        <v>0</v>
      </c>
      <c r="AK361" s="32" t="s">
        <v>572</v>
      </c>
      <c r="AL361" s="31">
        <f>IFERROR(VLOOKUP(AK361,'Начисление очков 2024'!$AA$4:$AB$69,2,FALSE),0)</f>
        <v>0</v>
      </c>
      <c r="AM361" s="6" t="s">
        <v>572</v>
      </c>
      <c r="AN361" s="28">
        <f>IFERROR(VLOOKUP(AM361,'Начисление очков 2023'!$AF$4:$AG$69,2,FALSE),0)</f>
        <v>0</v>
      </c>
      <c r="AO361" s="32" t="s">
        <v>572</v>
      </c>
      <c r="AP361" s="31">
        <f>ROUND(IFERROR(VLOOKUP(AO361,'Начисление очков 2024'!$G$4:$H$69,2,FALSE),0)/4,0)</f>
        <v>0</v>
      </c>
      <c r="AQ361" s="6" t="s">
        <v>572</v>
      </c>
      <c r="AR361" s="28">
        <f>IFERROR(VLOOKUP(AQ361,'Начисление очков 2024'!$AA$4:$AB$69,2,FALSE),0)</f>
        <v>0</v>
      </c>
      <c r="AS361" s="32" t="s">
        <v>572</v>
      </c>
      <c r="AT361" s="31">
        <f>IFERROR(VLOOKUP(AS361,'Начисление очков 2024'!$G$4:$H$69,2,FALSE),0)</f>
        <v>0</v>
      </c>
      <c r="AU361" s="6" t="s">
        <v>572</v>
      </c>
      <c r="AV361" s="28">
        <f>IFERROR(VLOOKUP(AU361,'Начисление очков 2023'!$V$4:$W$69,2,FALSE),0)</f>
        <v>0</v>
      </c>
      <c r="AW361" s="32" t="s">
        <v>572</v>
      </c>
      <c r="AX361" s="31">
        <f>IFERROR(VLOOKUP(AW361,'Начисление очков 2024'!$Q$4:$R$69,2,FALSE),0)</f>
        <v>0</v>
      </c>
      <c r="AY361" s="6" t="s">
        <v>572</v>
      </c>
      <c r="AZ361" s="28">
        <f>IFERROR(VLOOKUP(AY361,'Начисление очков 2024'!$AA$4:$AB$69,2,FALSE),0)</f>
        <v>0</v>
      </c>
      <c r="BA361" s="32" t="s">
        <v>572</v>
      </c>
      <c r="BB361" s="31">
        <f>ROUND(IFERROR(VLOOKUP(BA361,'Начисление очков 2024'!$G$4:$H$69,2,FALSE),0)/4,0)</f>
        <v>0</v>
      </c>
      <c r="BC361" s="6" t="s">
        <v>572</v>
      </c>
      <c r="BD361" s="28">
        <f>IFERROR(VLOOKUP(BC361,'Начисление очков 2023'!$AA$4:$AB$69,2,FALSE),0)</f>
        <v>0</v>
      </c>
      <c r="BE361" s="32" t="s">
        <v>572</v>
      </c>
      <c r="BF361" s="31">
        <f>IFERROR(VLOOKUP(BE361,'Начисление очков 2024'!$G$4:$H$69,2,FALSE),0)</f>
        <v>0</v>
      </c>
      <c r="BG361" s="6" t="s">
        <v>572</v>
      </c>
      <c r="BH361" s="28">
        <f>IFERROR(VLOOKUP(BG361,'Начисление очков 2024'!$Q$4:$R$69,2,FALSE),0)</f>
        <v>0</v>
      </c>
      <c r="BI361" s="32" t="s">
        <v>572</v>
      </c>
      <c r="BJ361" s="31">
        <f>IFERROR(VLOOKUP(BI361,'Начисление очков 2024'!$AA$4:$AB$69,2,FALSE),0)</f>
        <v>0</v>
      </c>
      <c r="BK361" s="6" t="s">
        <v>572</v>
      </c>
      <c r="BL361" s="28">
        <f>IFERROR(VLOOKUP(BK361,'Начисление очков 2023'!$V$4:$W$69,2,FALSE),0)</f>
        <v>0</v>
      </c>
      <c r="BM361" s="32" t="s">
        <v>572</v>
      </c>
      <c r="BN361" s="31">
        <f>ROUND(IFERROR(VLOOKUP(BM361,'Начисление очков 2023'!$L$4:$M$69,2,FALSE),0)/4,0)</f>
        <v>0</v>
      </c>
      <c r="BO361" s="6" t="s">
        <v>572</v>
      </c>
      <c r="BP361" s="28">
        <f>IFERROR(VLOOKUP(BO361,'Начисление очков 2023'!$AA$4:$AB$69,2,FALSE),0)</f>
        <v>0</v>
      </c>
      <c r="BQ361" s="32" t="s">
        <v>572</v>
      </c>
      <c r="BR361" s="31">
        <f>ROUND(IFERROR(VLOOKUP(BQ361,'Начисление очков 2023'!$L$4:$M$69,2,FALSE),0)/4,0)</f>
        <v>0</v>
      </c>
      <c r="BS361" s="6" t="s">
        <v>572</v>
      </c>
      <c r="BT361" s="28">
        <f>IFERROR(VLOOKUP(BS361,'Начисление очков 2023'!$AA$4:$AB$69,2,FALSE),0)</f>
        <v>0</v>
      </c>
      <c r="BU361" s="32" t="s">
        <v>572</v>
      </c>
      <c r="BV361" s="31">
        <f>IFERROR(VLOOKUP(BU361,'Начисление очков 2023'!$L$4:$M$69,2,FALSE),0)</f>
        <v>0</v>
      </c>
      <c r="BW361" s="6" t="s">
        <v>572</v>
      </c>
      <c r="BX361" s="28">
        <f>IFERROR(VLOOKUP(BW361,'Начисление очков 2023'!$AA$4:$AB$69,2,FALSE),0)</f>
        <v>0</v>
      </c>
      <c r="BY361" s="32" t="s">
        <v>572</v>
      </c>
      <c r="BZ361" s="31">
        <f>IFERROR(VLOOKUP(BY361,'Начисление очков 2023'!$AF$4:$AG$69,2,FALSE),0)</f>
        <v>0</v>
      </c>
      <c r="CA361" s="6" t="s">
        <v>572</v>
      </c>
      <c r="CB361" s="28">
        <f>IFERROR(VLOOKUP(CA361,'Начисление очков 2023'!$V$4:$W$69,2,FALSE),0)</f>
        <v>0</v>
      </c>
      <c r="CC361" s="32" t="s">
        <v>572</v>
      </c>
      <c r="CD361" s="31">
        <f>IFERROR(VLOOKUP(CC361,'Начисление очков 2023'!$AA$4:$AB$69,2,FALSE),0)</f>
        <v>0</v>
      </c>
      <c r="CE361" s="47"/>
      <c r="CF361" s="46"/>
      <c r="CG361" s="32" t="s">
        <v>572</v>
      </c>
      <c r="CH361" s="31">
        <f>IFERROR(VLOOKUP(CG361,'Начисление очков 2023'!$AA$4:$AB$69,2,FALSE),0)</f>
        <v>0</v>
      </c>
      <c r="CI361" s="6" t="s">
        <v>572</v>
      </c>
      <c r="CJ361" s="28">
        <f>IFERROR(VLOOKUP(CI361,'Начисление очков 2023_1'!$B$4:$C$117,2,FALSE),0)</f>
        <v>0</v>
      </c>
      <c r="CK361" s="32" t="s">
        <v>572</v>
      </c>
      <c r="CL361" s="31">
        <f>IFERROR(VLOOKUP(CK361,'Начисление очков 2023'!$V$4:$W$69,2,FALSE),0)</f>
        <v>0</v>
      </c>
      <c r="CM361" s="6" t="s">
        <v>572</v>
      </c>
      <c r="CN361" s="28">
        <f>IFERROR(VLOOKUP(CM361,'Начисление очков 2023'!$AF$4:$AG$69,2,FALSE),0)</f>
        <v>0</v>
      </c>
      <c r="CO361" s="32" t="s">
        <v>572</v>
      </c>
      <c r="CP361" s="31">
        <f>IFERROR(VLOOKUP(CO361,'Начисление очков 2023'!$G$4:$H$69,2,FALSE),0)</f>
        <v>0</v>
      </c>
      <c r="CQ361" s="6" t="s">
        <v>572</v>
      </c>
      <c r="CR361" s="28">
        <f>IFERROR(VLOOKUP(CQ361,'Начисление очков 2023'!$AA$4:$AB$69,2,FALSE),0)</f>
        <v>0</v>
      </c>
      <c r="CS361" s="32" t="s">
        <v>572</v>
      </c>
      <c r="CT361" s="31">
        <f>IFERROR(VLOOKUP(CS361,'Начисление очков 2023'!$Q$4:$R$69,2,FALSE),0)</f>
        <v>0</v>
      </c>
      <c r="CU361" s="6" t="s">
        <v>572</v>
      </c>
      <c r="CV361" s="28">
        <f>IFERROR(VLOOKUP(CU361,'Начисление очков 2023'!$AF$4:$AG$69,2,FALSE),0)</f>
        <v>0</v>
      </c>
      <c r="CW361" s="32" t="s">
        <v>572</v>
      </c>
      <c r="CX361" s="31">
        <f>IFERROR(VLOOKUP(CW361,'Начисление очков 2023'!$AA$4:$AB$69,2,FALSE),0)</f>
        <v>0</v>
      </c>
      <c r="CY361" s="6" t="s">
        <v>572</v>
      </c>
      <c r="CZ361" s="28">
        <f>IFERROR(VLOOKUP(CY361,'Начисление очков 2023'!$AA$4:$AB$69,2,FALSE),0)</f>
        <v>0</v>
      </c>
      <c r="DA361" s="32" t="s">
        <v>572</v>
      </c>
      <c r="DB361" s="31">
        <f>IFERROR(VLOOKUP(DA361,'Начисление очков 2023'!$L$4:$M$69,2,FALSE),0)</f>
        <v>0</v>
      </c>
      <c r="DC361" s="6" t="s">
        <v>572</v>
      </c>
      <c r="DD361" s="28">
        <f>IFERROR(VLOOKUP(DC361,'Начисление очков 2023'!$L$4:$M$69,2,FALSE),0)</f>
        <v>0</v>
      </c>
      <c r="DE361" s="32" t="s">
        <v>572</v>
      </c>
      <c r="DF361" s="31">
        <f>IFERROR(VLOOKUP(DE361,'Начисление очков 2023'!$G$4:$H$69,2,FALSE),0)</f>
        <v>0</v>
      </c>
      <c r="DG361" s="6" t="s">
        <v>572</v>
      </c>
      <c r="DH361" s="28">
        <f>IFERROR(VLOOKUP(DG361,'Начисление очков 2023'!$AA$4:$AB$69,2,FALSE),0)</f>
        <v>0</v>
      </c>
      <c r="DI361" s="32">
        <v>32</v>
      </c>
      <c r="DJ361" s="31">
        <f>IFERROR(VLOOKUP(DI361,'Начисление очков 2023'!$AF$4:$AG$69,2,FALSE),0)</f>
        <v>1</v>
      </c>
      <c r="DK361" s="6" t="s">
        <v>572</v>
      </c>
      <c r="DL361" s="28">
        <f>IFERROR(VLOOKUP(DK361,'Начисление очков 2023'!$V$4:$W$69,2,FALSE),0)</f>
        <v>0</v>
      </c>
      <c r="DM361" s="32" t="s">
        <v>572</v>
      </c>
      <c r="DN361" s="31">
        <f>IFERROR(VLOOKUP(DM361,'Начисление очков 2023'!$Q$4:$R$69,2,FALSE),0)</f>
        <v>0</v>
      </c>
      <c r="DO361" s="6" t="s">
        <v>572</v>
      </c>
      <c r="DP361" s="28">
        <f>IFERROR(VLOOKUP(DO361,'Начисление очков 2023'!$AA$4:$AB$69,2,FALSE),0)</f>
        <v>0</v>
      </c>
      <c r="DQ361" s="32">
        <v>32</v>
      </c>
      <c r="DR361" s="31">
        <f>IFERROR(VLOOKUP(DQ361,'Начисление очков 2023'!$AA$4:$AB$69,2,FALSE),0)</f>
        <v>2</v>
      </c>
      <c r="DS361" s="6"/>
      <c r="DT361" s="28">
        <f>IFERROR(VLOOKUP(DS361,'Начисление очков 2023'!$AA$4:$AB$69,2,FALSE),0)</f>
        <v>0</v>
      </c>
      <c r="DU361" s="32" t="s">
        <v>572</v>
      </c>
      <c r="DV361" s="31">
        <f>IFERROR(VLOOKUP(DU361,'Начисление очков 2023'!$AF$4:$AG$69,2,FALSE),0)</f>
        <v>0</v>
      </c>
      <c r="DW361" s="6" t="s">
        <v>572</v>
      </c>
      <c r="DX361" s="28">
        <f>IFERROR(VLOOKUP(DW361,'Начисление очков 2023'!$AA$4:$AB$69,2,FALSE),0)</f>
        <v>0</v>
      </c>
      <c r="DY361" s="32" t="s">
        <v>572</v>
      </c>
      <c r="DZ361" s="31">
        <f>IFERROR(VLOOKUP(DY361,'Начисление очков 2023'!$B$4:$C$69,2,FALSE),0)</f>
        <v>0</v>
      </c>
      <c r="EA361" s="6" t="s">
        <v>572</v>
      </c>
      <c r="EB361" s="28">
        <f>IFERROR(VLOOKUP(EA361,'Начисление очков 2023'!$AA$4:$AB$69,2,FALSE),0)</f>
        <v>0</v>
      </c>
      <c r="EC361" s="32" t="s">
        <v>572</v>
      </c>
      <c r="ED361" s="31">
        <f>IFERROR(VLOOKUP(EC361,'Начисление очков 2023'!$V$4:$W$69,2,FALSE),0)</f>
        <v>0</v>
      </c>
      <c r="EE361" s="6" t="s">
        <v>572</v>
      </c>
      <c r="EF361" s="28">
        <f>IFERROR(VLOOKUP(EE361,'Начисление очков 2023'!$AA$4:$AB$69,2,FALSE),0)</f>
        <v>0</v>
      </c>
      <c r="EG361" s="32" t="s">
        <v>572</v>
      </c>
      <c r="EH361" s="31">
        <f>IFERROR(VLOOKUP(EG361,'Начисление очков 2023'!$AA$4:$AB$69,2,FALSE),0)</f>
        <v>0</v>
      </c>
      <c r="EI361" s="6" t="s">
        <v>572</v>
      </c>
      <c r="EJ361" s="28">
        <f>IFERROR(VLOOKUP(EI361,'Начисление очков 2023'!$G$4:$H$69,2,FALSE),0)</f>
        <v>0</v>
      </c>
      <c r="EK361" s="32" t="s">
        <v>572</v>
      </c>
      <c r="EL361" s="31">
        <f>IFERROR(VLOOKUP(EK361,'Начисление очков 2023'!$V$4:$W$69,2,FALSE),0)</f>
        <v>0</v>
      </c>
      <c r="EM361" s="6" t="s">
        <v>572</v>
      </c>
      <c r="EN361" s="28">
        <f>IFERROR(VLOOKUP(EM361,'Начисление очков 2023'!$B$4:$C$101,2,FALSE),0)</f>
        <v>0</v>
      </c>
      <c r="EO361" s="32" t="s">
        <v>572</v>
      </c>
      <c r="EP361" s="31">
        <f>IFERROR(VLOOKUP(EO361,'Начисление очков 2023'!$AA$4:$AB$69,2,FALSE),0)</f>
        <v>0</v>
      </c>
      <c r="EQ361" s="6" t="s">
        <v>572</v>
      </c>
      <c r="ER361" s="28">
        <f>IFERROR(VLOOKUP(EQ361,'Начисление очков 2023'!$AF$4:$AG$69,2,FALSE),0)</f>
        <v>0</v>
      </c>
      <c r="ES361" s="32" t="s">
        <v>572</v>
      </c>
      <c r="ET361" s="31">
        <f>IFERROR(VLOOKUP(ES361,'Начисление очков 2023'!$B$4:$C$101,2,FALSE),0)</f>
        <v>0</v>
      </c>
      <c r="EU361" s="6" t="s">
        <v>572</v>
      </c>
      <c r="EV361" s="28">
        <f>IFERROR(VLOOKUP(EU361,'Начисление очков 2023'!$G$4:$H$69,2,FALSE),0)</f>
        <v>0</v>
      </c>
      <c r="EW361" s="32" t="s">
        <v>572</v>
      </c>
      <c r="EX361" s="31">
        <f>IFERROR(VLOOKUP(EW361,'Начисление очков 2023'!$AA$4:$AB$69,2,FALSE),0)</f>
        <v>0</v>
      </c>
      <c r="EY361" s="6"/>
      <c r="EZ361" s="28">
        <f>IFERROR(VLOOKUP(EY361,'Начисление очков 2023'!$AA$4:$AB$69,2,FALSE),0)</f>
        <v>0</v>
      </c>
      <c r="FA361" s="32" t="s">
        <v>572</v>
      </c>
      <c r="FB361" s="31">
        <f>IFERROR(VLOOKUP(FA361,'Начисление очков 2023'!$L$4:$M$69,2,FALSE),0)</f>
        <v>0</v>
      </c>
      <c r="FC361" s="6" t="s">
        <v>572</v>
      </c>
      <c r="FD361" s="28">
        <f>IFERROR(VLOOKUP(FC361,'Начисление очков 2023'!$AF$4:$AG$69,2,FALSE),0)</f>
        <v>0</v>
      </c>
      <c r="FE361" s="32" t="s">
        <v>572</v>
      </c>
      <c r="FF361" s="31">
        <f>IFERROR(VLOOKUP(FE361,'Начисление очков 2023'!$AA$4:$AB$69,2,FALSE),0)</f>
        <v>0</v>
      </c>
      <c r="FG361" s="6" t="s">
        <v>572</v>
      </c>
      <c r="FH361" s="28">
        <f>IFERROR(VLOOKUP(FG361,'Начисление очков 2023'!$G$4:$H$69,2,FALSE),0)</f>
        <v>0</v>
      </c>
      <c r="FI361" s="32" t="s">
        <v>572</v>
      </c>
      <c r="FJ361" s="31">
        <f>IFERROR(VLOOKUP(FI361,'Начисление очков 2023'!$AA$4:$AB$69,2,FALSE),0)</f>
        <v>0</v>
      </c>
      <c r="FK361" s="6" t="s">
        <v>572</v>
      </c>
      <c r="FL361" s="28">
        <f>IFERROR(VLOOKUP(FK361,'Начисление очков 2023'!$AA$4:$AB$69,2,FALSE),0)</f>
        <v>0</v>
      </c>
      <c r="FM361" s="32" t="s">
        <v>572</v>
      </c>
      <c r="FN361" s="31">
        <f>IFERROR(VLOOKUP(FM361,'Начисление очков 2023'!$AA$4:$AB$69,2,FALSE),0)</f>
        <v>0</v>
      </c>
      <c r="FO361" s="6" t="s">
        <v>572</v>
      </c>
      <c r="FP361" s="28">
        <f>IFERROR(VLOOKUP(FO361,'Начисление очков 2023'!$AF$4:$AG$69,2,FALSE),0)</f>
        <v>0</v>
      </c>
      <c r="FQ361" s="109">
        <v>351</v>
      </c>
      <c r="FR361" s="110">
        <v>-3</v>
      </c>
      <c r="FS361" s="110"/>
      <c r="FT361" s="109">
        <v>3</v>
      </c>
      <c r="FU361" s="111"/>
      <c r="FV361" s="108">
        <v>3</v>
      </c>
      <c r="FW361" s="106">
        <v>0</v>
      </c>
      <c r="FX361" s="107" t="s">
        <v>563</v>
      </c>
      <c r="FY361" s="108">
        <v>3</v>
      </c>
      <c r="FZ361" s="127" t="s">
        <v>572</v>
      </c>
      <c r="GA361" s="121">
        <f>IFERROR(VLOOKUP(FZ361,'Начисление очков 2023'!$AA$4:$AB$69,2,FALSE),0)</f>
        <v>0</v>
      </c>
    </row>
    <row r="362" spans="1:183" ht="16.149999999999999" customHeight="1" x14ac:dyDescent="0.25">
      <c r="A362" s="1"/>
      <c r="B362" s="6" t="str">
        <f>IFERROR(INDEX('Ласт турнир'!$A$1:$A$96,MATCH($D362,'Ласт турнир'!$B$1:$B$96,0)),"")</f>
        <v/>
      </c>
      <c r="C362" s="1"/>
      <c r="D362" s="39" t="s">
        <v>638</v>
      </c>
      <c r="E362" s="40">
        <f>E361+1</f>
        <v>353</v>
      </c>
      <c r="F362" s="59">
        <f>IF(FQ362=0," ",IF(FQ362-E362=0," ",FQ362-E362))</f>
        <v>-1</v>
      </c>
      <c r="G362" s="44"/>
      <c r="H362" s="54">
        <v>3</v>
      </c>
      <c r="I362" s="134"/>
      <c r="J362" s="139">
        <f>AB362+AP362+BB362+BN362+BR362+SUMPRODUCT(LARGE((T362,V362,X362,Z362,AD362,AF362,AH362,AJ362,AL362,AN362,AR362,AT362,AV362,AX362,AZ362,BD362,BF362,BH362,BJ362,BL362,BP362,BT362,BV362,BX362,BZ362,CB362,CD362,CF362,CH362,CJ362,CL362,CN362,CP362,CR362,CT362,CV362,CX362,CZ362,DB362,DD362,DF362,DH362,DJ362,DL362,DN362,DP362,DR362,DT362,DV362,DX362,DZ362,EB362,ED362,EF362,EH362,EJ362,EL362,EN362,EP362,ER362,ET362,EV362,EX362,EZ362,FB362,FD362,FF362,FH362,FJ362,FL362,FN362,FP362),{1,2,3,4,5,6,7,8}))</f>
        <v>3</v>
      </c>
      <c r="K362" s="135">
        <f>J362-FV362</f>
        <v>0</v>
      </c>
      <c r="L362" s="140" t="str">
        <f>IF(SUMIF(S362:FP362,"&lt;0")&lt;&gt;0,SUMIF(S362:FP362,"&lt;0")*(-1)," ")</f>
        <v xml:space="preserve"> </v>
      </c>
      <c r="M362" s="141">
        <f>T362+V362+X362+Z362+AB362+AD362+AF362+AH362+AJ362+AL362+AN362+AP362+AR362+AT362+AV362+AX362+AZ362+BB362+BD362+BF362+BH362+BJ362+BL362+BN362+BP362+BR362+BT362+BV362+BX362+BZ362+CB362+CD362+CF362+CH362+CJ362+CL362+CN362+CP362+CR362+CT362+CV362+CX362+CZ362+DB362+DD362+DF362+DH362+DJ362+DL362+DN362+DP362+DR362+DT362+DV362+DX362+DZ362+EB362+ED362+EF362+EH362+EJ362+EL362+EN362+EP362+ER362+ET362+EV362+EX362+EZ362+FB362+FD362+FF362+FH362+FJ362+FL362+FN362+FP362</f>
        <v>3</v>
      </c>
      <c r="N362" s="135">
        <f>M362-FY362</f>
        <v>0</v>
      </c>
      <c r="O362" s="136">
        <f>ROUNDUP(COUNTIF(S362:FP362,"&gt; 0")/2,0)</f>
        <v>2</v>
      </c>
      <c r="P362" s="142">
        <f>IF(O362=0,"-",IF(O362-R362&gt;8,J362/(8+R362),J362/O362))</f>
        <v>1.5</v>
      </c>
      <c r="Q362" s="145">
        <f>IF(OR(M362=0,O362=0),"-",M362/O362)</f>
        <v>1.5</v>
      </c>
      <c r="R362" s="150">
        <f>+IF(AA362="",0,1)+IF(AO362="",0,1)++IF(BA362="",0,1)+IF(BM362="",0,1)+IF(BQ362="",0,1)</f>
        <v>0</v>
      </c>
      <c r="S362" s="6" t="s">
        <v>572</v>
      </c>
      <c r="T362" s="28">
        <f>IFERROR(VLOOKUP(S362,'Начисление очков 2024'!$AA$4:$AB$69,2,FALSE),0)</f>
        <v>0</v>
      </c>
      <c r="U362" s="32" t="s">
        <v>572</v>
      </c>
      <c r="V362" s="31">
        <f>IFERROR(VLOOKUP(U362,'Начисление очков 2024'!$AA$4:$AB$69,2,FALSE),0)</f>
        <v>0</v>
      </c>
      <c r="W362" s="6" t="s">
        <v>572</v>
      </c>
      <c r="X362" s="28">
        <f>IFERROR(VLOOKUP(W362,'Начисление очков 2024'!$L$4:$M$69,2,FALSE),0)</f>
        <v>0</v>
      </c>
      <c r="Y362" s="32" t="s">
        <v>572</v>
      </c>
      <c r="Z362" s="31">
        <f>IFERROR(VLOOKUP(Y362,'Начисление очков 2024'!$AA$4:$AB$69,2,FALSE),0)</f>
        <v>0</v>
      </c>
      <c r="AA362" s="6" t="s">
        <v>572</v>
      </c>
      <c r="AB362" s="28">
        <f>ROUND(IFERROR(VLOOKUP(AA362,'Начисление очков 2024'!$L$4:$M$69,2,FALSE),0)/4,0)</f>
        <v>0</v>
      </c>
      <c r="AC362" s="32" t="s">
        <v>572</v>
      </c>
      <c r="AD362" s="31">
        <f>IFERROR(VLOOKUP(AC362,'Начисление очков 2024'!$AA$4:$AB$69,2,FALSE),0)</f>
        <v>0</v>
      </c>
      <c r="AE362" s="6" t="s">
        <v>572</v>
      </c>
      <c r="AF362" s="28">
        <f>IFERROR(VLOOKUP(AE362,'Начисление очков 2024'!$AA$4:$AB$69,2,FALSE),0)</f>
        <v>0</v>
      </c>
      <c r="AG362" s="32" t="s">
        <v>572</v>
      </c>
      <c r="AH362" s="31">
        <f>IFERROR(VLOOKUP(AG362,'Начисление очков 2024'!$Q$4:$R$69,2,FALSE),0)</f>
        <v>0</v>
      </c>
      <c r="AI362" s="6" t="s">
        <v>572</v>
      </c>
      <c r="AJ362" s="28">
        <f>IFERROR(VLOOKUP(AI362,'Начисление очков 2024'!$AA$4:$AB$69,2,FALSE),0)</f>
        <v>0</v>
      </c>
      <c r="AK362" s="32" t="s">
        <v>572</v>
      </c>
      <c r="AL362" s="31">
        <f>IFERROR(VLOOKUP(AK362,'Начисление очков 2024'!$AA$4:$AB$69,2,FALSE),0)</f>
        <v>0</v>
      </c>
      <c r="AM362" s="6" t="s">
        <v>572</v>
      </c>
      <c r="AN362" s="28">
        <f>IFERROR(VLOOKUP(AM362,'Начисление очков 2023'!$AF$4:$AG$69,2,FALSE),0)</f>
        <v>0</v>
      </c>
      <c r="AO362" s="32" t="s">
        <v>572</v>
      </c>
      <c r="AP362" s="31">
        <f>ROUND(IFERROR(VLOOKUP(AO362,'Начисление очков 2024'!$G$4:$H$69,2,FALSE),0)/4,0)</f>
        <v>0</v>
      </c>
      <c r="AQ362" s="6" t="s">
        <v>572</v>
      </c>
      <c r="AR362" s="28">
        <f>IFERROR(VLOOKUP(AQ362,'Начисление очков 2024'!$AA$4:$AB$69,2,FALSE),0)</f>
        <v>0</v>
      </c>
      <c r="AS362" s="32" t="s">
        <v>572</v>
      </c>
      <c r="AT362" s="31">
        <f>IFERROR(VLOOKUP(AS362,'Начисление очков 2024'!$G$4:$H$69,2,FALSE),0)</f>
        <v>0</v>
      </c>
      <c r="AU362" s="6" t="s">
        <v>572</v>
      </c>
      <c r="AV362" s="28">
        <f>IFERROR(VLOOKUP(AU362,'Начисление очков 2023'!$V$4:$W$69,2,FALSE),0)</f>
        <v>0</v>
      </c>
      <c r="AW362" s="32" t="s">
        <v>572</v>
      </c>
      <c r="AX362" s="31">
        <f>IFERROR(VLOOKUP(AW362,'Начисление очков 2024'!$Q$4:$R$69,2,FALSE),0)</f>
        <v>0</v>
      </c>
      <c r="AY362" s="6" t="s">
        <v>572</v>
      </c>
      <c r="AZ362" s="28">
        <f>IFERROR(VLOOKUP(AY362,'Начисление очков 2024'!$AA$4:$AB$69,2,FALSE),0)</f>
        <v>0</v>
      </c>
      <c r="BA362" s="32" t="s">
        <v>572</v>
      </c>
      <c r="BB362" s="31">
        <f>ROUND(IFERROR(VLOOKUP(BA362,'Начисление очков 2024'!$G$4:$H$69,2,FALSE),0)/4,0)</f>
        <v>0</v>
      </c>
      <c r="BC362" s="6" t="s">
        <v>572</v>
      </c>
      <c r="BD362" s="28">
        <f>IFERROR(VLOOKUP(BC362,'Начисление очков 2023'!$AA$4:$AB$69,2,FALSE),0)</f>
        <v>0</v>
      </c>
      <c r="BE362" s="32" t="s">
        <v>572</v>
      </c>
      <c r="BF362" s="31">
        <f>IFERROR(VLOOKUP(BE362,'Начисление очков 2024'!$G$4:$H$69,2,FALSE),0)</f>
        <v>0</v>
      </c>
      <c r="BG362" s="6" t="s">
        <v>572</v>
      </c>
      <c r="BH362" s="28">
        <f>IFERROR(VLOOKUP(BG362,'Начисление очков 2024'!$Q$4:$R$69,2,FALSE),0)</f>
        <v>0</v>
      </c>
      <c r="BI362" s="32" t="s">
        <v>572</v>
      </c>
      <c r="BJ362" s="31">
        <f>IFERROR(VLOOKUP(BI362,'Начисление очков 2024'!$AA$4:$AB$69,2,FALSE),0)</f>
        <v>0</v>
      </c>
      <c r="BK362" s="6" t="s">
        <v>572</v>
      </c>
      <c r="BL362" s="28">
        <f>IFERROR(VLOOKUP(BK362,'Начисление очков 2023'!$V$4:$W$69,2,FALSE),0)</f>
        <v>0</v>
      </c>
      <c r="BM362" s="32" t="s">
        <v>572</v>
      </c>
      <c r="BN362" s="31">
        <f>ROUND(IFERROR(VLOOKUP(BM362,'Начисление очков 2023'!$L$4:$M$69,2,FALSE),0)/4,0)</f>
        <v>0</v>
      </c>
      <c r="BO362" s="6" t="s">
        <v>572</v>
      </c>
      <c r="BP362" s="28">
        <f>IFERROR(VLOOKUP(BO362,'Начисление очков 2023'!$AA$4:$AB$69,2,FALSE),0)</f>
        <v>0</v>
      </c>
      <c r="BQ362" s="32" t="s">
        <v>572</v>
      </c>
      <c r="BR362" s="31">
        <f>ROUND(IFERROR(VLOOKUP(BQ362,'Начисление очков 2023'!$L$4:$M$69,2,FALSE),0)/4,0)</f>
        <v>0</v>
      </c>
      <c r="BS362" s="6" t="s">
        <v>572</v>
      </c>
      <c r="BT362" s="28">
        <f>IFERROR(VLOOKUP(BS362,'Начисление очков 2023'!$AA$4:$AB$69,2,FALSE),0)</f>
        <v>0</v>
      </c>
      <c r="BU362" s="32" t="s">
        <v>572</v>
      </c>
      <c r="BV362" s="31">
        <f>IFERROR(VLOOKUP(BU362,'Начисление очков 2023'!$L$4:$M$69,2,FALSE),0)</f>
        <v>0</v>
      </c>
      <c r="BW362" s="6" t="s">
        <v>572</v>
      </c>
      <c r="BX362" s="28">
        <f>IFERROR(VLOOKUP(BW362,'Начисление очков 2023'!$AA$4:$AB$69,2,FALSE),0)</f>
        <v>0</v>
      </c>
      <c r="BY362" s="32" t="s">
        <v>572</v>
      </c>
      <c r="BZ362" s="31">
        <f>IFERROR(VLOOKUP(BY362,'Начисление очков 2023'!$AF$4:$AG$69,2,FALSE),0)</f>
        <v>0</v>
      </c>
      <c r="CA362" s="6" t="s">
        <v>572</v>
      </c>
      <c r="CB362" s="28">
        <f>IFERROR(VLOOKUP(CA362,'Начисление очков 2023'!$V$4:$W$69,2,FALSE),0)</f>
        <v>0</v>
      </c>
      <c r="CC362" s="32" t="s">
        <v>572</v>
      </c>
      <c r="CD362" s="31">
        <f>IFERROR(VLOOKUP(CC362,'Начисление очков 2023'!$AA$4:$AB$69,2,FALSE),0)</f>
        <v>0</v>
      </c>
      <c r="CE362" s="47"/>
      <c r="CF362" s="46"/>
      <c r="CG362" s="32" t="s">
        <v>572</v>
      </c>
      <c r="CH362" s="31">
        <f>IFERROR(VLOOKUP(CG362,'Начисление очков 2023'!$AA$4:$AB$69,2,FALSE),0)</f>
        <v>0</v>
      </c>
      <c r="CI362" s="6" t="s">
        <v>572</v>
      </c>
      <c r="CJ362" s="28">
        <f>IFERROR(VLOOKUP(CI362,'Начисление очков 2023_1'!$B$4:$C$117,2,FALSE),0)</f>
        <v>0</v>
      </c>
      <c r="CK362" s="32" t="s">
        <v>572</v>
      </c>
      <c r="CL362" s="31">
        <f>IFERROR(VLOOKUP(CK362,'Начисление очков 2023'!$V$4:$W$69,2,FALSE),0)</f>
        <v>0</v>
      </c>
      <c r="CM362" s="6" t="s">
        <v>572</v>
      </c>
      <c r="CN362" s="28">
        <f>IFERROR(VLOOKUP(CM362,'Начисление очков 2023'!$AF$4:$AG$69,2,FALSE),0)</f>
        <v>0</v>
      </c>
      <c r="CO362" s="32" t="s">
        <v>572</v>
      </c>
      <c r="CP362" s="31">
        <f>IFERROR(VLOOKUP(CO362,'Начисление очков 2023'!$G$4:$H$69,2,FALSE),0)</f>
        <v>0</v>
      </c>
      <c r="CQ362" s="6" t="s">
        <v>572</v>
      </c>
      <c r="CR362" s="28">
        <f>IFERROR(VLOOKUP(CQ362,'Начисление очков 2023'!$AA$4:$AB$69,2,FALSE),0)</f>
        <v>0</v>
      </c>
      <c r="CS362" s="32" t="s">
        <v>572</v>
      </c>
      <c r="CT362" s="31">
        <f>IFERROR(VLOOKUP(CS362,'Начисление очков 2023'!$Q$4:$R$69,2,FALSE),0)</f>
        <v>0</v>
      </c>
      <c r="CU362" s="6" t="s">
        <v>572</v>
      </c>
      <c r="CV362" s="28">
        <f>IFERROR(VLOOKUP(CU362,'Начисление очков 2023'!$AF$4:$AG$69,2,FALSE),0)</f>
        <v>0</v>
      </c>
      <c r="CW362" s="32" t="s">
        <v>572</v>
      </c>
      <c r="CX362" s="31">
        <f>IFERROR(VLOOKUP(CW362,'Начисление очков 2023'!$AA$4:$AB$69,2,FALSE),0)</f>
        <v>0</v>
      </c>
      <c r="CY362" s="6" t="s">
        <v>572</v>
      </c>
      <c r="CZ362" s="28">
        <f>IFERROR(VLOOKUP(CY362,'Начисление очков 2023'!$AA$4:$AB$69,2,FALSE),0)</f>
        <v>0</v>
      </c>
      <c r="DA362" s="32" t="s">
        <v>572</v>
      </c>
      <c r="DB362" s="31">
        <f>IFERROR(VLOOKUP(DA362,'Начисление очков 2023'!$L$4:$M$69,2,FALSE),0)</f>
        <v>0</v>
      </c>
      <c r="DC362" s="6" t="s">
        <v>572</v>
      </c>
      <c r="DD362" s="28">
        <f>IFERROR(VLOOKUP(DC362,'Начисление очков 2023'!$L$4:$M$69,2,FALSE),0)</f>
        <v>0</v>
      </c>
      <c r="DE362" s="32" t="s">
        <v>572</v>
      </c>
      <c r="DF362" s="31">
        <f>IFERROR(VLOOKUP(DE362,'Начисление очков 2023'!$G$4:$H$69,2,FALSE),0)</f>
        <v>0</v>
      </c>
      <c r="DG362" s="6" t="s">
        <v>572</v>
      </c>
      <c r="DH362" s="28">
        <f>IFERROR(VLOOKUP(DG362,'Начисление очков 2023'!$AA$4:$AB$69,2,FALSE),0)</f>
        <v>0</v>
      </c>
      <c r="DI362" s="32" t="s">
        <v>572</v>
      </c>
      <c r="DJ362" s="31">
        <f>IFERROR(VLOOKUP(DI362,'Начисление очков 2023'!$AF$4:$AG$69,2,FALSE),0)</f>
        <v>0</v>
      </c>
      <c r="DK362" s="6" t="s">
        <v>572</v>
      </c>
      <c r="DL362" s="28">
        <f>IFERROR(VLOOKUP(DK362,'Начисление очков 2023'!$V$4:$W$69,2,FALSE),0)</f>
        <v>0</v>
      </c>
      <c r="DM362" s="32" t="s">
        <v>572</v>
      </c>
      <c r="DN362" s="31">
        <f>IFERROR(VLOOKUP(DM362,'Начисление очков 2023'!$Q$4:$R$69,2,FALSE),0)</f>
        <v>0</v>
      </c>
      <c r="DO362" s="6" t="s">
        <v>572</v>
      </c>
      <c r="DP362" s="28">
        <f>IFERROR(VLOOKUP(DO362,'Начисление очков 2023'!$AA$4:$AB$69,2,FALSE),0)</f>
        <v>0</v>
      </c>
      <c r="DQ362" s="32" t="s">
        <v>572</v>
      </c>
      <c r="DR362" s="31">
        <f>IFERROR(VLOOKUP(DQ362,'Начисление очков 2023'!$AA$4:$AB$69,2,FALSE),0)</f>
        <v>0</v>
      </c>
      <c r="DS362" s="6" t="s">
        <v>572</v>
      </c>
      <c r="DT362" s="28">
        <f>IFERROR(VLOOKUP(DS362,'Начисление очков 2023'!$AA$4:$AB$69,2,FALSE),0)</f>
        <v>0</v>
      </c>
      <c r="DU362" s="32" t="s">
        <v>572</v>
      </c>
      <c r="DV362" s="31">
        <f>IFERROR(VLOOKUP(DU362,'Начисление очков 2023'!$AF$4:$AG$69,2,FALSE),0)</f>
        <v>0</v>
      </c>
      <c r="DW362" s="6" t="s">
        <v>572</v>
      </c>
      <c r="DX362" s="28">
        <f>IFERROR(VLOOKUP(DW362,'Начисление очков 2023'!$AA$4:$AB$69,2,FALSE),0)</f>
        <v>0</v>
      </c>
      <c r="DY362" s="32" t="s">
        <v>572</v>
      </c>
      <c r="DZ362" s="31">
        <f>IFERROR(VLOOKUP(DY362,'Начисление очков 2023'!$B$4:$C$69,2,FALSE),0)</f>
        <v>0</v>
      </c>
      <c r="EA362" s="6" t="s">
        <v>572</v>
      </c>
      <c r="EB362" s="28">
        <f>IFERROR(VLOOKUP(EA362,'Начисление очков 2023'!$AA$4:$AB$69,2,FALSE),0)</f>
        <v>0</v>
      </c>
      <c r="EC362" s="32" t="s">
        <v>572</v>
      </c>
      <c r="ED362" s="31">
        <f>IFERROR(VLOOKUP(EC362,'Начисление очков 2023'!$V$4:$W$69,2,FALSE),0)</f>
        <v>0</v>
      </c>
      <c r="EE362" s="6" t="s">
        <v>572</v>
      </c>
      <c r="EF362" s="28">
        <f>IFERROR(VLOOKUP(EE362,'Начисление очков 2023'!$AA$4:$AB$69,2,FALSE),0)</f>
        <v>0</v>
      </c>
      <c r="EG362" s="32" t="s">
        <v>572</v>
      </c>
      <c r="EH362" s="31">
        <f>IFERROR(VLOOKUP(EG362,'Начисление очков 2023'!$AA$4:$AB$69,2,FALSE),0)</f>
        <v>0</v>
      </c>
      <c r="EI362" s="6" t="s">
        <v>572</v>
      </c>
      <c r="EJ362" s="28">
        <f>IFERROR(VLOOKUP(EI362,'Начисление очков 2023'!$G$4:$H$69,2,FALSE),0)</f>
        <v>0</v>
      </c>
      <c r="EK362" s="32" t="s">
        <v>572</v>
      </c>
      <c r="EL362" s="31">
        <f>IFERROR(VLOOKUP(EK362,'Начисление очков 2023'!$V$4:$W$69,2,FALSE),0)</f>
        <v>0</v>
      </c>
      <c r="EM362" s="6" t="s">
        <v>572</v>
      </c>
      <c r="EN362" s="28">
        <f>IFERROR(VLOOKUP(EM362,'Начисление очков 2023'!$B$4:$C$101,2,FALSE),0)</f>
        <v>0</v>
      </c>
      <c r="EO362" s="32">
        <v>32</v>
      </c>
      <c r="EP362" s="31">
        <f>IFERROR(VLOOKUP(EO362,'Начисление очков 2023'!$AA$4:$AB$69,2,FALSE),0)</f>
        <v>2</v>
      </c>
      <c r="EQ362" s="6">
        <v>22</v>
      </c>
      <c r="ER362" s="28">
        <f>IFERROR(VLOOKUP(EQ362,'Начисление очков 2023'!$AF$4:$AG$69,2,FALSE),0)</f>
        <v>1</v>
      </c>
      <c r="ES362" s="32" t="s">
        <v>572</v>
      </c>
      <c r="ET362" s="31">
        <f>IFERROR(VLOOKUP(ES362,'Начисление очков 2023'!$B$4:$C$101,2,FALSE),0)</f>
        <v>0</v>
      </c>
      <c r="EU362" s="6" t="s">
        <v>572</v>
      </c>
      <c r="EV362" s="28">
        <f>IFERROR(VLOOKUP(EU362,'Начисление очков 2023'!$G$4:$H$69,2,FALSE),0)</f>
        <v>0</v>
      </c>
      <c r="EW362" s="32" t="s">
        <v>572</v>
      </c>
      <c r="EX362" s="31">
        <f>IFERROR(VLOOKUP(EW362,'Начисление очков 2023'!$AA$4:$AB$69,2,FALSE),0)</f>
        <v>0</v>
      </c>
      <c r="EY362" s="6"/>
      <c r="EZ362" s="28">
        <f>IFERROR(VLOOKUP(EY362,'Начисление очков 2023'!$AA$4:$AB$69,2,FALSE),0)</f>
        <v>0</v>
      </c>
      <c r="FA362" s="32" t="s">
        <v>572</v>
      </c>
      <c r="FB362" s="31">
        <f>IFERROR(VLOOKUP(FA362,'Начисление очков 2023'!$L$4:$M$69,2,FALSE),0)</f>
        <v>0</v>
      </c>
      <c r="FC362" s="6" t="s">
        <v>572</v>
      </c>
      <c r="FD362" s="28">
        <f>IFERROR(VLOOKUP(FC362,'Начисление очков 2023'!$AF$4:$AG$69,2,FALSE),0)</f>
        <v>0</v>
      </c>
      <c r="FE362" s="32" t="s">
        <v>572</v>
      </c>
      <c r="FF362" s="31">
        <f>IFERROR(VLOOKUP(FE362,'Начисление очков 2023'!$AA$4:$AB$69,2,FALSE),0)</f>
        <v>0</v>
      </c>
      <c r="FG362" s="6" t="s">
        <v>572</v>
      </c>
      <c r="FH362" s="28">
        <f>IFERROR(VLOOKUP(FG362,'Начисление очков 2023'!$G$4:$H$69,2,FALSE),0)</f>
        <v>0</v>
      </c>
      <c r="FI362" s="32" t="s">
        <v>572</v>
      </c>
      <c r="FJ362" s="31">
        <f>IFERROR(VLOOKUP(FI362,'Начисление очков 2023'!$AA$4:$AB$69,2,FALSE),0)</f>
        <v>0</v>
      </c>
      <c r="FK362" s="6" t="s">
        <v>572</v>
      </c>
      <c r="FL362" s="28">
        <f>IFERROR(VLOOKUP(FK362,'Начисление очков 2023'!$AA$4:$AB$69,2,FALSE),0)</f>
        <v>0</v>
      </c>
      <c r="FM362" s="32" t="s">
        <v>572</v>
      </c>
      <c r="FN362" s="31">
        <f>IFERROR(VLOOKUP(FM362,'Начисление очков 2023'!$AA$4:$AB$69,2,FALSE),0)</f>
        <v>0</v>
      </c>
      <c r="FO362" s="6" t="s">
        <v>572</v>
      </c>
      <c r="FP362" s="28">
        <f>IFERROR(VLOOKUP(FO362,'Начисление очков 2023'!$AF$4:$AG$69,2,FALSE),0)</f>
        <v>0</v>
      </c>
      <c r="FQ362" s="109">
        <v>352</v>
      </c>
      <c r="FR362" s="110">
        <v>-3</v>
      </c>
      <c r="FS362" s="110"/>
      <c r="FT362" s="109">
        <v>3</v>
      </c>
      <c r="FU362" s="111"/>
      <c r="FV362" s="108">
        <v>3</v>
      </c>
      <c r="FW362" s="106">
        <v>0</v>
      </c>
      <c r="FX362" s="107" t="s">
        <v>563</v>
      </c>
      <c r="FY362" s="108">
        <v>3</v>
      </c>
      <c r="FZ362" s="127" t="s">
        <v>572</v>
      </c>
      <c r="GA362" s="121">
        <f>IFERROR(VLOOKUP(FZ362,'Начисление очков 2023'!$AA$4:$AB$69,2,FALSE),0)</f>
        <v>0</v>
      </c>
    </row>
    <row r="363" spans="1:183" ht="16.149999999999999" customHeight="1" x14ac:dyDescent="0.25">
      <c r="A363" s="1"/>
      <c r="B363" s="6" t="s">
        <v>572</v>
      </c>
      <c r="C363" s="1"/>
      <c r="D363" s="39" t="s">
        <v>826</v>
      </c>
      <c r="E363" s="40">
        <f>E362+1</f>
        <v>354</v>
      </c>
      <c r="F363" s="59" t="s">
        <v>563</v>
      </c>
      <c r="G363" s="44"/>
      <c r="H363" s="54">
        <v>3</v>
      </c>
      <c r="I363" s="134"/>
      <c r="J363" s="139">
        <f>AB363+AP363+BB363+BN363+BR363+SUMPRODUCT(LARGE((T363,V363,X363,Z363,AD363,AF363,AH363,AJ363,AL363,AN363,AR363,AT363,AV363,AX363,AZ363,BD363,BF363,BH363,BJ363,BL363,BP363,BT363,BV363,BX363,BZ363,CB363,CD363,CF363,CH363,CJ363,CL363,CN363,CP363,CR363,CT363,CV363,CX363,CZ363,DB363,DD363,DF363,DH363,DJ363,DL363,DN363,DP363,DR363,DT363,DV363,DX363,DZ363,EB363,ED363,EF363,EH363,EJ363,EL363,EN363,EP363,ER363,ET363,EV363,EX363,EZ363,FB363,FD363,FF363,FH363,FJ363,FL363,FN363,FP363),{1,2,3,4,5,6,7,8}))</f>
        <v>2</v>
      </c>
      <c r="K363" s="135">
        <f>J363-FV363</f>
        <v>2</v>
      </c>
      <c r="L363" s="140" t="str">
        <f>IF(SUMIF(S363:FP363,"&lt;0")&lt;&gt;0,SUMIF(S363:FP363,"&lt;0")*(-1)," ")</f>
        <v xml:space="preserve"> </v>
      </c>
      <c r="M363" s="141">
        <f>T363+V363+X363+Z363+AB363+AD363+AF363+AH363+AJ363+AL363+AN363+AP363+AR363+AT363+AV363+AX363+AZ363+BB363+BD363+BF363+BH363+BJ363+BL363+BN363+BP363+BR363+BT363+BV363+BX363+BZ363+CB363+CD363+CF363+CH363+CJ363+CL363+CN363+CP363+CR363+CT363+CV363+CX363+CZ363+DB363+DD363+DF363+DH363+DJ363+DL363+DN363+DP363+DR363+DT363+DV363+DX363+DZ363+EB363+ED363+EF363+EH363+EJ363+EL363+EN363+EP363+ER363+ET363+EV363+EX363+EZ363+FB363+FD363+FF363+FH363+FJ363+FL363+FN363+FP363</f>
        <v>2</v>
      </c>
      <c r="N363" s="135">
        <f>M363-FY363</f>
        <v>2</v>
      </c>
      <c r="O363" s="136">
        <f>ROUNDUP(COUNTIF(S363:FP363,"&gt; 0")/2,0)</f>
        <v>1</v>
      </c>
      <c r="P363" s="142" t="s">
        <v>355</v>
      </c>
      <c r="Q363" s="145" t="s">
        <v>355</v>
      </c>
      <c r="R363" s="150">
        <v>0</v>
      </c>
      <c r="S363" s="6">
        <v>32</v>
      </c>
      <c r="T363" s="28">
        <f>IFERROR(VLOOKUP(S363,'Начисление очков 2024'!$AA$4:$AB$69,2,FALSE),0)</f>
        <v>2</v>
      </c>
      <c r="U363" s="32" t="s">
        <v>572</v>
      </c>
      <c r="V363" s="31">
        <f>IFERROR(VLOOKUP(U363,'Начисление очков 2024'!$AA$4:$AB$69,2,FALSE),0)</f>
        <v>0</v>
      </c>
      <c r="W363" s="6" t="s">
        <v>572</v>
      </c>
      <c r="X363" s="28">
        <f>IFERROR(VLOOKUP(W363,'Начисление очков 2024'!$L$4:$M$69,2,FALSE),0)</f>
        <v>0</v>
      </c>
      <c r="Y363" s="32" t="s">
        <v>572</v>
      </c>
      <c r="Z363" s="31">
        <f>IFERROR(VLOOKUP(Y363,'Начисление очков 2024'!$AA$4:$AB$69,2,FALSE),0)</f>
        <v>0</v>
      </c>
      <c r="AA363" s="6" t="s">
        <v>572</v>
      </c>
      <c r="AB363" s="28">
        <f>ROUND(IFERROR(VLOOKUP(AA363,'Начисление очков 2024'!$L$4:$M$69,2,FALSE),0)/4,0)</f>
        <v>0</v>
      </c>
      <c r="AC363" s="32" t="s">
        <v>572</v>
      </c>
      <c r="AD363" s="31">
        <v>0</v>
      </c>
      <c r="AE363" s="6" t="s">
        <v>572</v>
      </c>
      <c r="AF363" s="28">
        <v>0</v>
      </c>
      <c r="AG363" s="32" t="s">
        <v>572</v>
      </c>
      <c r="AH363" s="31">
        <v>0</v>
      </c>
      <c r="AI363" s="6" t="s">
        <v>572</v>
      </c>
      <c r="AJ363" s="28">
        <v>0</v>
      </c>
      <c r="AK363" s="32" t="s">
        <v>572</v>
      </c>
      <c r="AL363" s="31">
        <v>0</v>
      </c>
      <c r="AM363" s="6" t="s">
        <v>572</v>
      </c>
      <c r="AN363" s="28">
        <v>0</v>
      </c>
      <c r="AO363" s="32" t="s">
        <v>572</v>
      </c>
      <c r="AP363" s="31">
        <v>0</v>
      </c>
      <c r="AQ363" s="6" t="s">
        <v>572</v>
      </c>
      <c r="AR363" s="28">
        <v>0</v>
      </c>
      <c r="AS363" s="32" t="s">
        <v>572</v>
      </c>
      <c r="AT363" s="31">
        <v>0</v>
      </c>
      <c r="AU363" s="6" t="s">
        <v>572</v>
      </c>
      <c r="AV363" s="28">
        <v>0</v>
      </c>
      <c r="AW363" s="32" t="s">
        <v>572</v>
      </c>
      <c r="AX363" s="31">
        <v>0</v>
      </c>
      <c r="AY363" s="6" t="s">
        <v>572</v>
      </c>
      <c r="AZ363" s="28">
        <v>0</v>
      </c>
      <c r="BA363" s="32" t="s">
        <v>572</v>
      </c>
      <c r="BB363" s="31">
        <v>0</v>
      </c>
      <c r="BC363" s="6" t="s">
        <v>572</v>
      </c>
      <c r="BD363" s="28">
        <v>0</v>
      </c>
      <c r="BE363" s="32" t="s">
        <v>572</v>
      </c>
      <c r="BF363" s="31">
        <v>0</v>
      </c>
      <c r="BG363" s="6" t="s">
        <v>572</v>
      </c>
      <c r="BH363" s="28">
        <v>0</v>
      </c>
      <c r="BI363" s="32" t="s">
        <v>572</v>
      </c>
      <c r="BJ363" s="31">
        <v>0</v>
      </c>
      <c r="BK363" s="6" t="s">
        <v>572</v>
      </c>
      <c r="BL363" s="28">
        <v>0</v>
      </c>
      <c r="BM363" s="32" t="s">
        <v>572</v>
      </c>
      <c r="BN363" s="31">
        <v>0</v>
      </c>
      <c r="BO363" s="6" t="s">
        <v>572</v>
      </c>
      <c r="BP363" s="28">
        <v>0</v>
      </c>
      <c r="BQ363" s="32" t="s">
        <v>572</v>
      </c>
      <c r="BR363" s="31">
        <v>0</v>
      </c>
      <c r="BS363" s="6" t="s">
        <v>572</v>
      </c>
      <c r="BT363" s="28">
        <v>0</v>
      </c>
      <c r="BU363" s="32" t="s">
        <v>572</v>
      </c>
      <c r="BV363" s="31">
        <v>0</v>
      </c>
      <c r="BW363" s="6" t="s">
        <v>572</v>
      </c>
      <c r="BX363" s="28">
        <v>0</v>
      </c>
      <c r="BY363" s="32" t="s">
        <v>572</v>
      </c>
      <c r="BZ363" s="31">
        <v>0</v>
      </c>
      <c r="CA363" s="6" t="s">
        <v>572</v>
      </c>
      <c r="CB363" s="28">
        <v>0</v>
      </c>
      <c r="CC363" s="32" t="s">
        <v>572</v>
      </c>
      <c r="CD363" s="31">
        <v>0</v>
      </c>
      <c r="CE363" s="47"/>
      <c r="CF363" s="46"/>
      <c r="CG363" s="32" t="s">
        <v>572</v>
      </c>
      <c r="CH363" s="31">
        <v>0</v>
      </c>
      <c r="CI363" s="6" t="s">
        <v>572</v>
      </c>
      <c r="CJ363" s="28">
        <v>0</v>
      </c>
      <c r="CK363" s="32" t="s">
        <v>572</v>
      </c>
      <c r="CL363" s="31">
        <v>0</v>
      </c>
      <c r="CM363" s="6" t="s">
        <v>572</v>
      </c>
      <c r="CN363" s="28">
        <v>0</v>
      </c>
      <c r="CO363" s="32" t="s">
        <v>572</v>
      </c>
      <c r="CP363" s="31">
        <v>0</v>
      </c>
      <c r="CQ363" s="6" t="s">
        <v>572</v>
      </c>
      <c r="CR363" s="28">
        <v>0</v>
      </c>
      <c r="CS363" s="32" t="s">
        <v>572</v>
      </c>
      <c r="CT363" s="31">
        <v>0</v>
      </c>
      <c r="CU363" s="6" t="s">
        <v>572</v>
      </c>
      <c r="CV363" s="28">
        <v>0</v>
      </c>
      <c r="CW363" s="32" t="s">
        <v>572</v>
      </c>
      <c r="CX363" s="31">
        <v>0</v>
      </c>
      <c r="CY363" s="6" t="s">
        <v>572</v>
      </c>
      <c r="CZ363" s="28">
        <v>0</v>
      </c>
      <c r="DA363" s="32" t="s">
        <v>572</v>
      </c>
      <c r="DB363" s="31">
        <v>0</v>
      </c>
      <c r="DC363" s="6" t="s">
        <v>572</v>
      </c>
      <c r="DD363" s="28">
        <v>0</v>
      </c>
      <c r="DE363" s="32" t="s">
        <v>572</v>
      </c>
      <c r="DF363" s="31">
        <v>0</v>
      </c>
      <c r="DG363" s="6" t="s">
        <v>572</v>
      </c>
      <c r="DH363" s="28">
        <v>0</v>
      </c>
      <c r="DI363" s="32" t="s">
        <v>572</v>
      </c>
      <c r="DJ363" s="31">
        <v>0</v>
      </c>
      <c r="DK363" s="6" t="s">
        <v>572</v>
      </c>
      <c r="DL363" s="28">
        <v>0</v>
      </c>
      <c r="DM363" s="32" t="s">
        <v>572</v>
      </c>
      <c r="DN363" s="31">
        <v>0</v>
      </c>
      <c r="DO363" s="6" t="s">
        <v>572</v>
      </c>
      <c r="DP363" s="28">
        <v>0</v>
      </c>
      <c r="DQ363" s="32" t="s">
        <v>572</v>
      </c>
      <c r="DR363" s="31">
        <v>0</v>
      </c>
      <c r="DS363" s="6" t="s">
        <v>572</v>
      </c>
      <c r="DT363" s="28">
        <v>0</v>
      </c>
      <c r="DU363" s="32" t="s">
        <v>572</v>
      </c>
      <c r="DV363" s="31">
        <v>0</v>
      </c>
      <c r="DW363" s="6" t="s">
        <v>572</v>
      </c>
      <c r="DX363" s="28">
        <v>0</v>
      </c>
      <c r="DY363" s="32" t="s">
        <v>572</v>
      </c>
      <c r="DZ363" s="31">
        <v>0</v>
      </c>
      <c r="EA363" s="6" t="s">
        <v>572</v>
      </c>
      <c r="EB363" s="28">
        <v>0</v>
      </c>
      <c r="EC363" s="32" t="s">
        <v>572</v>
      </c>
      <c r="ED363" s="31">
        <v>0</v>
      </c>
      <c r="EE363" s="6" t="s">
        <v>572</v>
      </c>
      <c r="EF363" s="28">
        <v>0</v>
      </c>
      <c r="EG363" s="32" t="s">
        <v>572</v>
      </c>
      <c r="EH363" s="31">
        <v>0</v>
      </c>
      <c r="EI363" s="6" t="s">
        <v>572</v>
      </c>
      <c r="EJ363" s="28">
        <v>0</v>
      </c>
      <c r="EK363" s="32" t="s">
        <v>572</v>
      </c>
      <c r="EL363" s="31">
        <v>0</v>
      </c>
      <c r="EM363" s="6" t="s">
        <v>572</v>
      </c>
      <c r="EN363" s="28">
        <v>0</v>
      </c>
      <c r="EO363" s="32" t="s">
        <v>572</v>
      </c>
      <c r="EP363" s="31">
        <v>0</v>
      </c>
      <c r="EQ363" s="6" t="s">
        <v>572</v>
      </c>
      <c r="ER363" s="28">
        <v>0</v>
      </c>
      <c r="ES363" s="32" t="s">
        <v>572</v>
      </c>
      <c r="ET363" s="31">
        <v>0</v>
      </c>
      <c r="EU363" s="6" t="s">
        <v>572</v>
      </c>
      <c r="EV363" s="28">
        <v>0</v>
      </c>
      <c r="EW363" s="32" t="s">
        <v>572</v>
      </c>
      <c r="EX363" s="31">
        <v>0</v>
      </c>
      <c r="EY363" s="6" t="s">
        <v>572</v>
      </c>
      <c r="EZ363" s="28">
        <v>0</v>
      </c>
      <c r="FA363" s="32" t="s">
        <v>572</v>
      </c>
      <c r="FB363" s="31">
        <v>0</v>
      </c>
      <c r="FC363" s="6" t="s">
        <v>572</v>
      </c>
      <c r="FD363" s="28">
        <v>0</v>
      </c>
      <c r="FE363" s="32" t="s">
        <v>572</v>
      </c>
      <c r="FF363" s="31">
        <v>0</v>
      </c>
      <c r="FG363" s="6" t="s">
        <v>572</v>
      </c>
      <c r="FH363" s="28">
        <v>0</v>
      </c>
      <c r="FI363" s="32" t="s">
        <v>572</v>
      </c>
      <c r="FJ363" s="31">
        <v>0</v>
      </c>
      <c r="FK363" s="6" t="s">
        <v>572</v>
      </c>
      <c r="FL363" s="28">
        <v>0</v>
      </c>
      <c r="FM363" s="32" t="s">
        <v>572</v>
      </c>
      <c r="FN363" s="31">
        <v>0</v>
      </c>
      <c r="FO363" s="6" t="s">
        <v>572</v>
      </c>
      <c r="FP363" s="28">
        <v>0</v>
      </c>
      <c r="FQ363" s="109"/>
      <c r="FR363" s="110">
        <v>2</v>
      </c>
      <c r="FS363" s="110"/>
      <c r="FT363" s="109">
        <v>3</v>
      </c>
      <c r="FU363" s="111"/>
      <c r="FV363" s="108"/>
      <c r="FW363" s="106">
        <v>0</v>
      </c>
      <c r="FX363" s="107" t="s">
        <v>563</v>
      </c>
      <c r="FY363" s="108"/>
      <c r="FZ363" s="127" t="s">
        <v>572</v>
      </c>
      <c r="GA363" s="121">
        <v>0</v>
      </c>
    </row>
    <row r="364" spans="1:183" ht="16.149999999999999" customHeight="1" x14ac:dyDescent="0.25">
      <c r="B364" s="6" t="str">
        <f>IFERROR(INDEX('Ласт турнир'!$A$1:$A$96,MATCH($D364,'Ласт турнир'!$B$1:$B$96,0)),"")</f>
        <v/>
      </c>
      <c r="D364" s="39" t="s">
        <v>535</v>
      </c>
      <c r="E364" s="40">
        <f>E363+1</f>
        <v>355</v>
      </c>
      <c r="F364" s="59">
        <f>IF(FQ364=0," ",IF(FQ364-E364=0," ",FQ364-E364))</f>
        <v>-2</v>
      </c>
      <c r="G364" s="44"/>
      <c r="H364" s="54">
        <v>3</v>
      </c>
      <c r="I364" s="134"/>
      <c r="J364" s="139">
        <f>AB364+AP364+BB364+BN364+BR364+SUMPRODUCT(LARGE((T364,V364,X364,Z364,AD364,AF364,AH364,AJ364,AL364,AN364,AR364,AT364,AV364,AX364,AZ364,BD364,BF364,BH364,BJ364,BL364,BP364,BT364,BV364,BX364,BZ364,CB364,CD364,CF364,CH364,CJ364,CL364,CN364,CP364,CR364,CT364,CV364,CX364,CZ364,DB364,DD364,DF364,DH364,DJ364,DL364,DN364,DP364,DR364,DT364,DV364,DX364,DZ364,EB364,ED364,EF364,EH364,EJ364,EL364,EN364,EP364,ER364,ET364,EV364,EX364,EZ364,FB364,FD364,FF364,FH364,FJ364,FL364,FN364,FP364),{1,2,3,4,5,6,7,8}))</f>
        <v>2</v>
      </c>
      <c r="K364" s="135">
        <f>J364-FV364</f>
        <v>0</v>
      </c>
      <c r="L364" s="140" t="str">
        <f>IF(SUMIF(S364:FP364,"&lt;0")&lt;&gt;0,SUMIF(S364:FP364,"&lt;0")*(-1)," ")</f>
        <v xml:space="preserve"> </v>
      </c>
      <c r="M364" s="141">
        <f>T364+V364+X364+Z364+AB364+AD364+AF364+AH364+AJ364+AL364+AN364+AP364+AR364+AT364+AV364+AX364+AZ364+BB364+BD364+BF364+BH364+BJ364+BL364+BN364+BP364+BR364+BT364+BV364+BX364+BZ364+CB364+CD364+CF364+CH364+CJ364+CL364+CN364+CP364+CR364+CT364+CV364+CX364+CZ364+DB364+DD364+DF364+DH364+DJ364+DL364+DN364+DP364+DR364+DT364+DV364+DX364+DZ364+EB364+ED364+EF364+EH364+EJ364+EL364+EN364+EP364+ER364+ET364+EV364+EX364+EZ364+FB364+FD364+FF364+FH364+FJ364+FL364+FN364+FP364</f>
        <v>2</v>
      </c>
      <c r="N364" s="135">
        <f>M364-FY364</f>
        <v>0</v>
      </c>
      <c r="O364" s="136">
        <f>ROUNDUP(COUNTIF(S364:FP364,"&gt; 0")/2,0)</f>
        <v>1</v>
      </c>
      <c r="P364" s="142">
        <f>IF(O364=0,"-",IF(O364-R364&gt;8,J364/(8+R364),J364/O364))</f>
        <v>2</v>
      </c>
      <c r="Q364" s="145">
        <f>IF(OR(M364=0,O364=0),"-",M364/O364)</f>
        <v>2</v>
      </c>
      <c r="R364" s="150">
        <f>+IF(AA364="",0,1)+IF(AO364="",0,1)++IF(BA364="",0,1)+IF(BM364="",0,1)+IF(BQ364="",0,1)</f>
        <v>0</v>
      </c>
      <c r="S364" s="6" t="s">
        <v>572</v>
      </c>
      <c r="T364" s="28">
        <f>IFERROR(VLOOKUP(S364,'Начисление очков 2024'!$AA$4:$AB$69,2,FALSE),0)</f>
        <v>0</v>
      </c>
      <c r="U364" s="32" t="s">
        <v>572</v>
      </c>
      <c r="V364" s="31">
        <f>IFERROR(VLOOKUP(U364,'Начисление очков 2024'!$AA$4:$AB$69,2,FALSE),0)</f>
        <v>0</v>
      </c>
      <c r="W364" s="6" t="s">
        <v>572</v>
      </c>
      <c r="X364" s="28">
        <f>IFERROR(VLOOKUP(W364,'Начисление очков 2024'!$L$4:$M$69,2,FALSE),0)</f>
        <v>0</v>
      </c>
      <c r="Y364" s="32" t="s">
        <v>572</v>
      </c>
      <c r="Z364" s="31">
        <f>IFERROR(VLOOKUP(Y364,'Начисление очков 2024'!$AA$4:$AB$69,2,FALSE),0)</f>
        <v>0</v>
      </c>
      <c r="AA364" s="6" t="s">
        <v>572</v>
      </c>
      <c r="AB364" s="28">
        <f>ROUND(IFERROR(VLOOKUP(AA364,'Начисление очков 2024'!$L$4:$M$69,2,FALSE),0)/4,0)</f>
        <v>0</v>
      </c>
      <c r="AC364" s="32" t="s">
        <v>572</v>
      </c>
      <c r="AD364" s="31">
        <f>IFERROR(VLOOKUP(AC364,'Начисление очков 2024'!$AA$4:$AB$69,2,FALSE),0)</f>
        <v>0</v>
      </c>
      <c r="AE364" s="6" t="s">
        <v>572</v>
      </c>
      <c r="AF364" s="28">
        <f>IFERROR(VLOOKUP(AE364,'Начисление очков 2024'!$AA$4:$AB$69,2,FALSE),0)</f>
        <v>0</v>
      </c>
      <c r="AG364" s="32" t="s">
        <v>572</v>
      </c>
      <c r="AH364" s="31">
        <f>IFERROR(VLOOKUP(AG364,'Начисление очков 2024'!$Q$4:$R$69,2,FALSE),0)</f>
        <v>0</v>
      </c>
      <c r="AI364" s="6" t="s">
        <v>572</v>
      </c>
      <c r="AJ364" s="28">
        <f>IFERROR(VLOOKUP(AI364,'Начисление очков 2024'!$AA$4:$AB$69,2,FALSE),0)</f>
        <v>0</v>
      </c>
      <c r="AK364" s="32" t="s">
        <v>572</v>
      </c>
      <c r="AL364" s="31">
        <f>IFERROR(VLOOKUP(AK364,'Начисление очков 2024'!$AA$4:$AB$69,2,FALSE),0)</f>
        <v>0</v>
      </c>
      <c r="AM364" s="6" t="s">
        <v>572</v>
      </c>
      <c r="AN364" s="28">
        <f>IFERROR(VLOOKUP(AM364,'Начисление очков 2023'!$AF$4:$AG$69,2,FALSE),0)</f>
        <v>0</v>
      </c>
      <c r="AO364" s="32" t="s">
        <v>572</v>
      </c>
      <c r="AP364" s="31">
        <f>ROUND(IFERROR(VLOOKUP(AO364,'Начисление очков 2024'!$G$4:$H$69,2,FALSE),0)/4,0)</f>
        <v>0</v>
      </c>
      <c r="AQ364" s="6" t="s">
        <v>572</v>
      </c>
      <c r="AR364" s="28">
        <f>IFERROR(VLOOKUP(AQ364,'Начисление очков 2024'!$AA$4:$AB$69,2,FALSE),0)</f>
        <v>0</v>
      </c>
      <c r="AS364" s="32" t="s">
        <v>572</v>
      </c>
      <c r="AT364" s="31">
        <f>IFERROR(VLOOKUP(AS364,'Начисление очков 2024'!$G$4:$H$69,2,FALSE),0)</f>
        <v>0</v>
      </c>
      <c r="AU364" s="6" t="s">
        <v>572</v>
      </c>
      <c r="AV364" s="28">
        <f>IFERROR(VLOOKUP(AU364,'Начисление очков 2023'!$V$4:$W$69,2,FALSE),0)</f>
        <v>0</v>
      </c>
      <c r="AW364" s="32" t="s">
        <v>572</v>
      </c>
      <c r="AX364" s="31">
        <f>IFERROR(VLOOKUP(AW364,'Начисление очков 2024'!$Q$4:$R$69,2,FALSE),0)</f>
        <v>0</v>
      </c>
      <c r="AY364" s="6" t="s">
        <v>572</v>
      </c>
      <c r="AZ364" s="28">
        <f>IFERROR(VLOOKUP(AY364,'Начисление очков 2024'!$AA$4:$AB$69,2,FALSE),0)</f>
        <v>0</v>
      </c>
      <c r="BA364" s="32" t="s">
        <v>572</v>
      </c>
      <c r="BB364" s="31">
        <f>ROUND(IFERROR(VLOOKUP(BA364,'Начисление очков 2024'!$G$4:$H$69,2,FALSE),0)/4,0)</f>
        <v>0</v>
      </c>
      <c r="BC364" s="6" t="s">
        <v>572</v>
      </c>
      <c r="BD364" s="28">
        <f>IFERROR(VLOOKUP(BC364,'Начисление очков 2023'!$AA$4:$AB$69,2,FALSE),0)</f>
        <v>0</v>
      </c>
      <c r="BE364" s="32" t="s">
        <v>572</v>
      </c>
      <c r="BF364" s="31">
        <f>IFERROR(VLOOKUP(BE364,'Начисление очков 2024'!$G$4:$H$69,2,FALSE),0)</f>
        <v>0</v>
      </c>
      <c r="BG364" s="6" t="s">
        <v>572</v>
      </c>
      <c r="BH364" s="28">
        <f>IFERROR(VLOOKUP(BG364,'Начисление очков 2024'!$Q$4:$R$69,2,FALSE),0)</f>
        <v>0</v>
      </c>
      <c r="BI364" s="32" t="s">
        <v>572</v>
      </c>
      <c r="BJ364" s="31">
        <f>IFERROR(VLOOKUP(BI364,'Начисление очков 2024'!$AA$4:$AB$69,2,FALSE),0)</f>
        <v>0</v>
      </c>
      <c r="BK364" s="6" t="s">
        <v>572</v>
      </c>
      <c r="BL364" s="28">
        <f>IFERROR(VLOOKUP(BK364,'Начисление очков 2023'!$V$4:$W$69,2,FALSE),0)</f>
        <v>0</v>
      </c>
      <c r="BM364" s="32" t="s">
        <v>572</v>
      </c>
      <c r="BN364" s="31">
        <f>ROUND(IFERROR(VLOOKUP(BM364,'Начисление очков 2023'!$L$4:$M$69,2,FALSE),0)/4,0)</f>
        <v>0</v>
      </c>
      <c r="BO364" s="6" t="s">
        <v>572</v>
      </c>
      <c r="BP364" s="28">
        <f>IFERROR(VLOOKUP(BO364,'Начисление очков 2023'!$AA$4:$AB$69,2,FALSE),0)</f>
        <v>0</v>
      </c>
      <c r="BQ364" s="32" t="s">
        <v>572</v>
      </c>
      <c r="BR364" s="31">
        <f>ROUND(IFERROR(VLOOKUP(BQ364,'Начисление очков 2023'!$L$4:$M$69,2,FALSE),0)/4,0)</f>
        <v>0</v>
      </c>
      <c r="BS364" s="6" t="s">
        <v>572</v>
      </c>
      <c r="BT364" s="28">
        <f>IFERROR(VLOOKUP(BS364,'Начисление очков 2023'!$AA$4:$AB$69,2,FALSE),0)</f>
        <v>0</v>
      </c>
      <c r="BU364" s="32" t="s">
        <v>572</v>
      </c>
      <c r="BV364" s="31">
        <f>IFERROR(VLOOKUP(BU364,'Начисление очков 2023'!$L$4:$M$69,2,FALSE),0)</f>
        <v>0</v>
      </c>
      <c r="BW364" s="6" t="s">
        <v>572</v>
      </c>
      <c r="BX364" s="28">
        <f>IFERROR(VLOOKUP(BW364,'Начисление очков 2023'!$AA$4:$AB$69,2,FALSE),0)</f>
        <v>0</v>
      </c>
      <c r="BY364" s="32" t="s">
        <v>572</v>
      </c>
      <c r="BZ364" s="31">
        <f>IFERROR(VLOOKUP(BY364,'Начисление очков 2023'!$AF$4:$AG$69,2,FALSE),0)</f>
        <v>0</v>
      </c>
      <c r="CA364" s="6" t="s">
        <v>572</v>
      </c>
      <c r="CB364" s="28">
        <f>IFERROR(VLOOKUP(CA364,'Начисление очков 2023'!$V$4:$W$69,2,FALSE),0)</f>
        <v>0</v>
      </c>
      <c r="CC364" s="32" t="s">
        <v>572</v>
      </c>
      <c r="CD364" s="31">
        <f>IFERROR(VLOOKUP(CC364,'Начисление очков 2023'!$AA$4:$AB$69,2,FALSE),0)</f>
        <v>0</v>
      </c>
      <c r="CE364" s="47"/>
      <c r="CF364" s="46"/>
      <c r="CG364" s="32" t="s">
        <v>572</v>
      </c>
      <c r="CH364" s="31">
        <f>IFERROR(VLOOKUP(CG364,'Начисление очков 2023'!$AA$4:$AB$69,2,FALSE),0)</f>
        <v>0</v>
      </c>
      <c r="CI364" s="6" t="s">
        <v>572</v>
      </c>
      <c r="CJ364" s="28">
        <f>IFERROR(VLOOKUP(CI364,'Начисление очков 2023_1'!$B$4:$C$117,2,FALSE),0)</f>
        <v>0</v>
      </c>
      <c r="CK364" s="32" t="s">
        <v>572</v>
      </c>
      <c r="CL364" s="31">
        <f>IFERROR(VLOOKUP(CK364,'Начисление очков 2023'!$V$4:$W$69,2,FALSE),0)</f>
        <v>0</v>
      </c>
      <c r="CM364" s="6" t="s">
        <v>572</v>
      </c>
      <c r="CN364" s="28">
        <f>IFERROR(VLOOKUP(CM364,'Начисление очков 2023'!$AF$4:$AG$69,2,FALSE),0)</f>
        <v>0</v>
      </c>
      <c r="CO364" s="32" t="s">
        <v>572</v>
      </c>
      <c r="CP364" s="31">
        <f>IFERROR(VLOOKUP(CO364,'Начисление очков 2023'!$G$4:$H$69,2,FALSE),0)</f>
        <v>0</v>
      </c>
      <c r="CQ364" s="6" t="s">
        <v>572</v>
      </c>
      <c r="CR364" s="28">
        <f>IFERROR(VLOOKUP(CQ364,'Начисление очков 2023'!$AA$4:$AB$69,2,FALSE),0)</f>
        <v>0</v>
      </c>
      <c r="CS364" s="32" t="s">
        <v>572</v>
      </c>
      <c r="CT364" s="31">
        <f>IFERROR(VLOOKUP(CS364,'Начисление очков 2023'!$Q$4:$R$69,2,FALSE),0)</f>
        <v>0</v>
      </c>
      <c r="CU364" s="6" t="s">
        <v>572</v>
      </c>
      <c r="CV364" s="28">
        <f>IFERROR(VLOOKUP(CU364,'Начисление очков 2023'!$AF$4:$AG$69,2,FALSE),0)</f>
        <v>0</v>
      </c>
      <c r="CW364" s="32" t="s">
        <v>572</v>
      </c>
      <c r="CX364" s="31">
        <f>IFERROR(VLOOKUP(CW364,'Начисление очков 2023'!$AA$4:$AB$69,2,FALSE),0)</f>
        <v>0</v>
      </c>
      <c r="CY364" s="6" t="s">
        <v>572</v>
      </c>
      <c r="CZ364" s="28">
        <f>IFERROR(VLOOKUP(CY364,'Начисление очков 2023'!$AA$4:$AB$69,2,FALSE),0)</f>
        <v>0</v>
      </c>
      <c r="DA364" s="32" t="s">
        <v>572</v>
      </c>
      <c r="DB364" s="31">
        <f>IFERROR(VLOOKUP(DA364,'Начисление очков 2023'!$L$4:$M$69,2,FALSE),0)</f>
        <v>0</v>
      </c>
      <c r="DC364" s="6" t="s">
        <v>572</v>
      </c>
      <c r="DD364" s="28">
        <f>IFERROR(VLOOKUP(DC364,'Начисление очков 2023'!$L$4:$M$69,2,FALSE),0)</f>
        <v>0</v>
      </c>
      <c r="DE364" s="32" t="s">
        <v>572</v>
      </c>
      <c r="DF364" s="31">
        <f>IFERROR(VLOOKUP(DE364,'Начисление очков 2023'!$G$4:$H$69,2,FALSE),0)</f>
        <v>0</v>
      </c>
      <c r="DG364" s="6" t="s">
        <v>572</v>
      </c>
      <c r="DH364" s="28">
        <f>IFERROR(VLOOKUP(DG364,'Начисление очков 2023'!$AA$4:$AB$69,2,FALSE),0)</f>
        <v>0</v>
      </c>
      <c r="DI364" s="32" t="s">
        <v>572</v>
      </c>
      <c r="DJ364" s="31">
        <f>IFERROR(VLOOKUP(DI364,'Начисление очков 2023'!$AF$4:$AG$69,2,FALSE),0)</f>
        <v>0</v>
      </c>
      <c r="DK364" s="6" t="s">
        <v>572</v>
      </c>
      <c r="DL364" s="28">
        <f>IFERROR(VLOOKUP(DK364,'Начисление очков 2023'!$V$4:$W$69,2,FALSE),0)</f>
        <v>0</v>
      </c>
      <c r="DM364" s="32" t="s">
        <v>572</v>
      </c>
      <c r="DN364" s="31">
        <f>IFERROR(VLOOKUP(DM364,'Начисление очков 2023'!$Q$4:$R$69,2,FALSE),0)</f>
        <v>0</v>
      </c>
      <c r="DO364" s="6" t="s">
        <v>572</v>
      </c>
      <c r="DP364" s="28">
        <f>IFERROR(VLOOKUP(DO364,'Начисление очков 2023'!$AA$4:$AB$69,2,FALSE),0)</f>
        <v>0</v>
      </c>
      <c r="DQ364" s="32" t="s">
        <v>572</v>
      </c>
      <c r="DR364" s="31">
        <f>IFERROR(VLOOKUP(DQ364,'Начисление очков 2023'!$AA$4:$AB$69,2,FALSE),0)</f>
        <v>0</v>
      </c>
      <c r="DS364" s="6" t="s">
        <v>572</v>
      </c>
      <c r="DT364" s="28">
        <f>IFERROR(VLOOKUP(DS364,'Начисление очков 2023'!$AA$4:$AB$69,2,FALSE),0)</f>
        <v>0</v>
      </c>
      <c r="DU364" s="32" t="s">
        <v>572</v>
      </c>
      <c r="DV364" s="31">
        <f>IFERROR(VLOOKUP(DU364,'Начисление очков 2023'!$AF$4:$AG$69,2,FALSE),0)</f>
        <v>0</v>
      </c>
      <c r="DW364" s="6" t="s">
        <v>572</v>
      </c>
      <c r="DX364" s="28">
        <f>IFERROR(VLOOKUP(DW364,'Начисление очков 2023'!$AA$4:$AB$69,2,FALSE),0)</f>
        <v>0</v>
      </c>
      <c r="DY364" s="32" t="s">
        <v>572</v>
      </c>
      <c r="DZ364" s="31">
        <f>IFERROR(VLOOKUP(DY364,'Начисление очков 2023'!$B$4:$C$69,2,FALSE),0)</f>
        <v>0</v>
      </c>
      <c r="EA364" s="6" t="s">
        <v>572</v>
      </c>
      <c r="EB364" s="28">
        <f>IFERROR(VLOOKUP(EA364,'Начисление очков 2023'!$AA$4:$AB$69,2,FALSE),0)</f>
        <v>0</v>
      </c>
      <c r="EC364" s="32" t="s">
        <v>572</v>
      </c>
      <c r="ED364" s="31">
        <f>IFERROR(VLOOKUP(EC364,'Начисление очков 2023'!$V$4:$W$69,2,FALSE),0)</f>
        <v>0</v>
      </c>
      <c r="EE364" s="6" t="s">
        <v>572</v>
      </c>
      <c r="EF364" s="28">
        <f>IFERROR(VLOOKUP(EE364,'Начисление очков 2023'!$AA$4:$AB$69,2,FALSE),0)</f>
        <v>0</v>
      </c>
      <c r="EG364" s="32" t="s">
        <v>572</v>
      </c>
      <c r="EH364" s="31">
        <f>IFERROR(VLOOKUP(EG364,'Начисление очков 2023'!$AA$4:$AB$69,2,FALSE),0)</f>
        <v>0</v>
      </c>
      <c r="EI364" s="6" t="s">
        <v>572</v>
      </c>
      <c r="EJ364" s="28">
        <f>IFERROR(VLOOKUP(EI364,'Начисление очков 2023'!$G$4:$H$69,2,FALSE),0)</f>
        <v>0</v>
      </c>
      <c r="EK364" s="32" t="s">
        <v>572</v>
      </c>
      <c r="EL364" s="31">
        <f>IFERROR(VLOOKUP(EK364,'Начисление очков 2023'!$V$4:$W$69,2,FALSE),0)</f>
        <v>0</v>
      </c>
      <c r="EM364" s="6" t="s">
        <v>572</v>
      </c>
      <c r="EN364" s="28">
        <f>IFERROR(VLOOKUP(EM364,'Начисление очков 2023'!$B$4:$C$101,2,FALSE),0)</f>
        <v>0</v>
      </c>
      <c r="EO364" s="32" t="s">
        <v>572</v>
      </c>
      <c r="EP364" s="31">
        <f>IFERROR(VLOOKUP(EO364,'Начисление очков 2023'!$AA$4:$AB$69,2,FALSE),0)</f>
        <v>0</v>
      </c>
      <c r="EQ364" s="6" t="s">
        <v>572</v>
      </c>
      <c r="ER364" s="28">
        <f>IFERROR(VLOOKUP(EQ364,'Начисление очков 2023'!$AF$4:$AG$69,2,FALSE),0)</f>
        <v>0</v>
      </c>
      <c r="ES364" s="32" t="s">
        <v>572</v>
      </c>
      <c r="ET364" s="31">
        <f>IFERROR(VLOOKUP(ES364,'Начисление очков 2023'!$B$4:$C$101,2,FALSE),0)</f>
        <v>0</v>
      </c>
      <c r="EU364" s="6" t="s">
        <v>572</v>
      </c>
      <c r="EV364" s="28">
        <f>IFERROR(VLOOKUP(EU364,'Начисление очков 2023'!$G$4:$H$69,2,FALSE),0)</f>
        <v>0</v>
      </c>
      <c r="EW364" s="32">
        <v>32</v>
      </c>
      <c r="EX364" s="31">
        <f>IFERROR(VLOOKUP(EW364,'Начисление очков 2023'!$AA$4:$AB$69,2,FALSE),0)</f>
        <v>2</v>
      </c>
      <c r="EY364" s="6" t="s">
        <v>572</v>
      </c>
      <c r="EZ364" s="28">
        <f>IFERROR(VLOOKUP(EY364,'Начисление очков 2023'!$AA$4:$AB$69,2,FALSE),0)</f>
        <v>0</v>
      </c>
      <c r="FA364" s="32" t="s">
        <v>572</v>
      </c>
      <c r="FB364" s="31">
        <f>IFERROR(VLOOKUP(FA364,'Начисление очков 2023'!$L$4:$M$69,2,FALSE),0)</f>
        <v>0</v>
      </c>
      <c r="FC364" s="6" t="s">
        <v>572</v>
      </c>
      <c r="FD364" s="28">
        <f>IFERROR(VLOOKUP(FC364,'Начисление очков 2023'!$AF$4:$AG$69,2,FALSE),0)</f>
        <v>0</v>
      </c>
      <c r="FE364" s="32" t="s">
        <v>572</v>
      </c>
      <c r="FF364" s="31">
        <f>IFERROR(VLOOKUP(FE364,'Начисление очков 2023'!$AA$4:$AB$69,2,FALSE),0)</f>
        <v>0</v>
      </c>
      <c r="FG364" s="6" t="s">
        <v>572</v>
      </c>
      <c r="FH364" s="28">
        <f>IFERROR(VLOOKUP(FG364,'Начисление очков 2023'!$G$4:$H$69,2,FALSE),0)</f>
        <v>0</v>
      </c>
      <c r="FI364" s="32" t="s">
        <v>572</v>
      </c>
      <c r="FJ364" s="31">
        <f>IFERROR(VLOOKUP(FI364,'Начисление очков 2023'!$AA$4:$AB$69,2,FALSE),0)</f>
        <v>0</v>
      </c>
      <c r="FK364" s="6" t="s">
        <v>572</v>
      </c>
      <c r="FL364" s="28">
        <f>IFERROR(VLOOKUP(FK364,'Начисление очков 2023'!$AA$4:$AB$69,2,FALSE),0)</f>
        <v>0</v>
      </c>
      <c r="FM364" s="32" t="s">
        <v>572</v>
      </c>
      <c r="FN364" s="31">
        <f>IFERROR(VLOOKUP(FM364,'Начисление очков 2023'!$AA$4:$AB$69,2,FALSE),0)</f>
        <v>0</v>
      </c>
      <c r="FO364" s="6" t="s">
        <v>572</v>
      </c>
      <c r="FP364" s="28">
        <f>IFERROR(VLOOKUP(FO364,'Начисление очков 2023'!$AF$4:$AG$69,2,FALSE),0)</f>
        <v>0</v>
      </c>
      <c r="FQ364" s="109">
        <v>353</v>
      </c>
      <c r="FR364" s="110">
        <v>-3</v>
      </c>
      <c r="FS364" s="110"/>
      <c r="FT364" s="109">
        <v>3</v>
      </c>
      <c r="FU364" s="111"/>
      <c r="FV364" s="108">
        <v>2</v>
      </c>
      <c r="FW364" s="106">
        <v>0</v>
      </c>
      <c r="FX364" s="107" t="s">
        <v>563</v>
      </c>
      <c r="FY364" s="108">
        <v>2</v>
      </c>
      <c r="FZ364" s="127" t="s">
        <v>572</v>
      </c>
      <c r="GA364" s="121">
        <f>IFERROR(VLOOKUP(FZ364,'Начисление очков 2023'!$AA$4:$AB$69,2,FALSE),0)</f>
        <v>0</v>
      </c>
    </row>
    <row r="365" spans="1:183" ht="16.149999999999999" customHeight="1" x14ac:dyDescent="0.25">
      <c r="A365" s="1"/>
      <c r="B365" s="6" t="str">
        <f>IFERROR(INDEX('Ласт турнир'!$A$1:$A$96,MATCH($D365,'Ласт турнир'!$B$1:$B$96,0)),"")</f>
        <v/>
      </c>
      <c r="C365" s="1"/>
      <c r="D365" s="39" t="s">
        <v>569</v>
      </c>
      <c r="E365" s="40">
        <f>E364+1</f>
        <v>356</v>
      </c>
      <c r="F365" s="59">
        <f>IF(FQ365=0," ",IF(FQ365-E365=0," ",FQ365-E365))</f>
        <v>-2</v>
      </c>
      <c r="G365" s="44"/>
      <c r="H365" s="54">
        <v>3</v>
      </c>
      <c r="I365" s="134"/>
      <c r="J365" s="139">
        <f>AB365+AP365+BB365+BN365+BR365+SUMPRODUCT(LARGE((T365,V365,X365,Z365,AD365,AF365,AH365,AJ365,AL365,AN365,AR365,AT365,AV365,AX365,AZ365,BD365,BF365,BH365,BJ365,BL365,BP365,BT365,BV365,BX365,BZ365,CB365,CD365,CF365,CH365,CJ365,CL365,CN365,CP365,CR365,CT365,CV365,CX365,CZ365,DB365,DD365,DF365,DH365,DJ365,DL365,DN365,DP365,DR365,DT365,DV365,DX365,DZ365,EB365,ED365,EF365,EH365,EJ365,EL365,EN365,EP365,ER365,ET365,EV365,EX365,EZ365,FB365,FD365,FF365,FH365,FJ365,FL365,FN365,FP365),{1,2,3,4,5,6,7,8}))</f>
        <v>2</v>
      </c>
      <c r="K365" s="135">
        <f>J365-FV365</f>
        <v>0</v>
      </c>
      <c r="L365" s="140" t="str">
        <f>IF(SUMIF(S365:FP365,"&lt;0")&lt;&gt;0,SUMIF(S365:FP365,"&lt;0")*(-1)," ")</f>
        <v xml:space="preserve"> </v>
      </c>
      <c r="M365" s="141">
        <f>T365+V365+X365+Z365+AB365+AD365+AF365+AH365+AJ365+AL365+AN365+AP365+AR365+AT365+AV365+AX365+AZ365+BB365+BD365+BF365+BH365+BJ365+BL365+BN365+BP365+BR365+BT365+BV365+BX365+BZ365+CB365+CD365+CF365+CH365+CJ365+CL365+CN365+CP365+CR365+CT365+CV365+CX365+CZ365+DB365+DD365+DF365+DH365+DJ365+DL365+DN365+DP365+DR365+DT365+DV365+DX365+DZ365+EB365+ED365+EF365+EH365+EJ365+EL365+EN365+EP365+ER365+ET365+EV365+EX365+EZ365+FB365+FD365+FF365+FH365+FJ365+FL365+FN365+FP365</f>
        <v>2</v>
      </c>
      <c r="N365" s="135">
        <f>M365-FY365</f>
        <v>0</v>
      </c>
      <c r="O365" s="136">
        <f>ROUNDUP(COUNTIF(S365:FP365,"&gt; 0")/2,0)</f>
        <v>1</v>
      </c>
      <c r="P365" s="142">
        <f>IF(O365=0,"-",IF(O365-R365&gt;8,J365/(8+R365),J365/O365))</f>
        <v>2</v>
      </c>
      <c r="Q365" s="145">
        <f>IF(OR(M365=0,O365=0),"-",M365/O365)</f>
        <v>2</v>
      </c>
      <c r="R365" s="150">
        <f>+IF(AA365="",0,1)+IF(AO365="",0,1)++IF(BA365="",0,1)+IF(BM365="",0,1)+IF(BQ365="",0,1)</f>
        <v>0</v>
      </c>
      <c r="S365" s="6" t="s">
        <v>572</v>
      </c>
      <c r="T365" s="28">
        <f>IFERROR(VLOOKUP(S365,'Начисление очков 2024'!$AA$4:$AB$69,2,FALSE),0)</f>
        <v>0</v>
      </c>
      <c r="U365" s="32" t="s">
        <v>572</v>
      </c>
      <c r="V365" s="31">
        <f>IFERROR(VLOOKUP(U365,'Начисление очков 2024'!$AA$4:$AB$69,2,FALSE),0)</f>
        <v>0</v>
      </c>
      <c r="W365" s="6" t="s">
        <v>572</v>
      </c>
      <c r="X365" s="28">
        <f>IFERROR(VLOOKUP(W365,'Начисление очков 2024'!$L$4:$M$69,2,FALSE),0)</f>
        <v>0</v>
      </c>
      <c r="Y365" s="32" t="s">
        <v>572</v>
      </c>
      <c r="Z365" s="31">
        <f>IFERROR(VLOOKUP(Y365,'Начисление очков 2024'!$AA$4:$AB$69,2,FALSE),0)</f>
        <v>0</v>
      </c>
      <c r="AA365" s="6" t="s">
        <v>572</v>
      </c>
      <c r="AB365" s="28">
        <f>ROUND(IFERROR(VLOOKUP(AA365,'Начисление очков 2024'!$L$4:$M$69,2,FALSE),0)/4,0)</f>
        <v>0</v>
      </c>
      <c r="AC365" s="32" t="s">
        <v>572</v>
      </c>
      <c r="AD365" s="31">
        <f>IFERROR(VLOOKUP(AC365,'Начисление очков 2024'!$AA$4:$AB$69,2,FALSE),0)</f>
        <v>0</v>
      </c>
      <c r="AE365" s="6" t="s">
        <v>572</v>
      </c>
      <c r="AF365" s="28">
        <f>IFERROR(VLOOKUP(AE365,'Начисление очков 2024'!$AA$4:$AB$69,2,FALSE),0)</f>
        <v>0</v>
      </c>
      <c r="AG365" s="32" t="s">
        <v>572</v>
      </c>
      <c r="AH365" s="31">
        <f>IFERROR(VLOOKUP(AG365,'Начисление очков 2024'!$Q$4:$R$69,2,FALSE),0)</f>
        <v>0</v>
      </c>
      <c r="AI365" s="6" t="s">
        <v>572</v>
      </c>
      <c r="AJ365" s="28">
        <f>IFERROR(VLOOKUP(AI365,'Начисление очков 2024'!$AA$4:$AB$69,2,FALSE),0)</f>
        <v>0</v>
      </c>
      <c r="AK365" s="32" t="s">
        <v>572</v>
      </c>
      <c r="AL365" s="31">
        <f>IFERROR(VLOOKUP(AK365,'Начисление очков 2024'!$AA$4:$AB$69,2,FALSE),0)</f>
        <v>0</v>
      </c>
      <c r="AM365" s="6" t="s">
        <v>572</v>
      </c>
      <c r="AN365" s="28">
        <f>IFERROR(VLOOKUP(AM365,'Начисление очков 2023'!$AF$4:$AG$69,2,FALSE),0)</f>
        <v>0</v>
      </c>
      <c r="AO365" s="32" t="s">
        <v>572</v>
      </c>
      <c r="AP365" s="31">
        <f>ROUND(IFERROR(VLOOKUP(AO365,'Начисление очков 2024'!$G$4:$H$69,2,FALSE),0)/4,0)</f>
        <v>0</v>
      </c>
      <c r="AQ365" s="6" t="s">
        <v>572</v>
      </c>
      <c r="AR365" s="28">
        <f>IFERROR(VLOOKUP(AQ365,'Начисление очков 2024'!$AA$4:$AB$69,2,FALSE),0)</f>
        <v>0</v>
      </c>
      <c r="AS365" s="32" t="s">
        <v>572</v>
      </c>
      <c r="AT365" s="31">
        <f>IFERROR(VLOOKUP(AS365,'Начисление очков 2024'!$G$4:$H$69,2,FALSE),0)</f>
        <v>0</v>
      </c>
      <c r="AU365" s="6" t="s">
        <v>572</v>
      </c>
      <c r="AV365" s="28">
        <f>IFERROR(VLOOKUP(AU365,'Начисление очков 2023'!$V$4:$W$69,2,FALSE),0)</f>
        <v>0</v>
      </c>
      <c r="AW365" s="32" t="s">
        <v>572</v>
      </c>
      <c r="AX365" s="31">
        <f>IFERROR(VLOOKUP(AW365,'Начисление очков 2024'!$Q$4:$R$69,2,FALSE),0)</f>
        <v>0</v>
      </c>
      <c r="AY365" s="6" t="s">
        <v>572</v>
      </c>
      <c r="AZ365" s="28">
        <f>IFERROR(VLOOKUP(AY365,'Начисление очков 2024'!$AA$4:$AB$69,2,FALSE),0)</f>
        <v>0</v>
      </c>
      <c r="BA365" s="32" t="s">
        <v>572</v>
      </c>
      <c r="BB365" s="31">
        <f>ROUND(IFERROR(VLOOKUP(BA365,'Начисление очков 2024'!$G$4:$H$69,2,FALSE),0)/4,0)</f>
        <v>0</v>
      </c>
      <c r="BC365" s="6" t="s">
        <v>572</v>
      </c>
      <c r="BD365" s="28">
        <f>IFERROR(VLOOKUP(BC365,'Начисление очков 2023'!$AA$4:$AB$69,2,FALSE),0)</f>
        <v>0</v>
      </c>
      <c r="BE365" s="32" t="s">
        <v>572</v>
      </c>
      <c r="BF365" s="31">
        <f>IFERROR(VLOOKUP(BE365,'Начисление очков 2024'!$G$4:$H$69,2,FALSE),0)</f>
        <v>0</v>
      </c>
      <c r="BG365" s="6" t="s">
        <v>572</v>
      </c>
      <c r="BH365" s="28">
        <f>IFERROR(VLOOKUP(BG365,'Начисление очков 2024'!$Q$4:$R$69,2,FALSE),0)</f>
        <v>0</v>
      </c>
      <c r="BI365" s="32" t="s">
        <v>572</v>
      </c>
      <c r="BJ365" s="31">
        <f>IFERROR(VLOOKUP(BI365,'Начисление очков 2024'!$AA$4:$AB$69,2,FALSE),0)</f>
        <v>0</v>
      </c>
      <c r="BK365" s="6" t="s">
        <v>572</v>
      </c>
      <c r="BL365" s="28">
        <f>IFERROR(VLOOKUP(BK365,'Начисление очков 2023'!$V$4:$W$69,2,FALSE),0)</f>
        <v>0</v>
      </c>
      <c r="BM365" s="32" t="s">
        <v>572</v>
      </c>
      <c r="BN365" s="31">
        <f>ROUND(IFERROR(VLOOKUP(BM365,'Начисление очков 2023'!$L$4:$M$69,2,FALSE),0)/4,0)</f>
        <v>0</v>
      </c>
      <c r="BO365" s="6" t="s">
        <v>572</v>
      </c>
      <c r="BP365" s="28">
        <f>IFERROR(VLOOKUP(BO365,'Начисление очков 2023'!$AA$4:$AB$69,2,FALSE),0)</f>
        <v>0</v>
      </c>
      <c r="BQ365" s="32" t="s">
        <v>572</v>
      </c>
      <c r="BR365" s="31">
        <f>ROUND(IFERROR(VLOOKUP(BQ365,'Начисление очков 2023'!$L$4:$M$69,2,FALSE),0)/4,0)</f>
        <v>0</v>
      </c>
      <c r="BS365" s="6" t="s">
        <v>572</v>
      </c>
      <c r="BT365" s="28">
        <f>IFERROR(VLOOKUP(BS365,'Начисление очков 2023'!$AA$4:$AB$69,2,FALSE),0)</f>
        <v>0</v>
      </c>
      <c r="BU365" s="32" t="s">
        <v>572</v>
      </c>
      <c r="BV365" s="31">
        <f>IFERROR(VLOOKUP(BU365,'Начисление очков 2023'!$L$4:$M$69,2,FALSE),0)</f>
        <v>0</v>
      </c>
      <c r="BW365" s="6" t="s">
        <v>572</v>
      </c>
      <c r="BX365" s="28">
        <f>IFERROR(VLOOKUP(BW365,'Начисление очков 2023'!$AA$4:$AB$69,2,FALSE),0)</f>
        <v>0</v>
      </c>
      <c r="BY365" s="32" t="s">
        <v>572</v>
      </c>
      <c r="BZ365" s="31">
        <f>IFERROR(VLOOKUP(BY365,'Начисление очков 2023'!$AF$4:$AG$69,2,FALSE),0)</f>
        <v>0</v>
      </c>
      <c r="CA365" s="6" t="s">
        <v>572</v>
      </c>
      <c r="CB365" s="28">
        <f>IFERROR(VLOOKUP(CA365,'Начисление очков 2023'!$V$4:$W$69,2,FALSE),0)</f>
        <v>0</v>
      </c>
      <c r="CC365" s="32" t="s">
        <v>572</v>
      </c>
      <c r="CD365" s="31">
        <f>IFERROR(VLOOKUP(CC365,'Начисление очков 2023'!$AA$4:$AB$69,2,FALSE),0)</f>
        <v>0</v>
      </c>
      <c r="CE365" s="47"/>
      <c r="CF365" s="46"/>
      <c r="CG365" s="32" t="s">
        <v>572</v>
      </c>
      <c r="CH365" s="31">
        <f>IFERROR(VLOOKUP(CG365,'Начисление очков 2023'!$AA$4:$AB$69,2,FALSE),0)</f>
        <v>0</v>
      </c>
      <c r="CI365" s="6" t="s">
        <v>572</v>
      </c>
      <c r="CJ365" s="28">
        <f>IFERROR(VLOOKUP(CI365,'Начисление очков 2023_1'!$B$4:$C$117,2,FALSE),0)</f>
        <v>0</v>
      </c>
      <c r="CK365" s="32" t="s">
        <v>572</v>
      </c>
      <c r="CL365" s="31">
        <f>IFERROR(VLOOKUP(CK365,'Начисление очков 2023'!$V$4:$W$69,2,FALSE),0)</f>
        <v>0</v>
      </c>
      <c r="CM365" s="6" t="s">
        <v>572</v>
      </c>
      <c r="CN365" s="28">
        <f>IFERROR(VLOOKUP(CM365,'Начисление очков 2023'!$AF$4:$AG$69,2,FALSE),0)</f>
        <v>0</v>
      </c>
      <c r="CO365" s="32" t="s">
        <v>572</v>
      </c>
      <c r="CP365" s="31">
        <f>IFERROR(VLOOKUP(CO365,'Начисление очков 2023'!$G$4:$H$69,2,FALSE),0)</f>
        <v>0</v>
      </c>
      <c r="CQ365" s="6" t="s">
        <v>572</v>
      </c>
      <c r="CR365" s="28">
        <f>IFERROR(VLOOKUP(CQ365,'Начисление очков 2023'!$AA$4:$AB$69,2,FALSE),0)</f>
        <v>0</v>
      </c>
      <c r="CS365" s="32" t="s">
        <v>572</v>
      </c>
      <c r="CT365" s="31">
        <f>IFERROR(VLOOKUP(CS365,'Начисление очков 2023'!$Q$4:$R$69,2,FALSE),0)</f>
        <v>0</v>
      </c>
      <c r="CU365" s="6" t="s">
        <v>572</v>
      </c>
      <c r="CV365" s="28">
        <f>IFERROR(VLOOKUP(CU365,'Начисление очков 2023'!$AF$4:$AG$69,2,FALSE),0)</f>
        <v>0</v>
      </c>
      <c r="CW365" s="32" t="s">
        <v>572</v>
      </c>
      <c r="CX365" s="31">
        <f>IFERROR(VLOOKUP(CW365,'Начисление очков 2023'!$AA$4:$AB$69,2,FALSE),0)</f>
        <v>0</v>
      </c>
      <c r="CY365" s="6" t="s">
        <v>572</v>
      </c>
      <c r="CZ365" s="28">
        <f>IFERROR(VLOOKUP(CY365,'Начисление очков 2023'!$AA$4:$AB$69,2,FALSE),0)</f>
        <v>0</v>
      </c>
      <c r="DA365" s="32" t="s">
        <v>572</v>
      </c>
      <c r="DB365" s="31">
        <f>IFERROR(VLOOKUP(DA365,'Начисление очков 2023'!$L$4:$M$69,2,FALSE),0)</f>
        <v>0</v>
      </c>
      <c r="DC365" s="6" t="s">
        <v>572</v>
      </c>
      <c r="DD365" s="28">
        <f>IFERROR(VLOOKUP(DC365,'Начисление очков 2023'!$L$4:$M$69,2,FALSE),0)</f>
        <v>0</v>
      </c>
      <c r="DE365" s="32" t="s">
        <v>572</v>
      </c>
      <c r="DF365" s="31">
        <f>IFERROR(VLOOKUP(DE365,'Начисление очков 2023'!$G$4:$H$69,2,FALSE),0)</f>
        <v>0</v>
      </c>
      <c r="DG365" s="6" t="s">
        <v>572</v>
      </c>
      <c r="DH365" s="28">
        <f>IFERROR(VLOOKUP(DG365,'Начисление очков 2023'!$AA$4:$AB$69,2,FALSE),0)</f>
        <v>0</v>
      </c>
      <c r="DI365" s="32" t="s">
        <v>572</v>
      </c>
      <c r="DJ365" s="31">
        <f>IFERROR(VLOOKUP(DI365,'Начисление очков 2023'!$AF$4:$AG$69,2,FALSE),0)</f>
        <v>0</v>
      </c>
      <c r="DK365" s="6" t="s">
        <v>572</v>
      </c>
      <c r="DL365" s="28">
        <f>IFERROR(VLOOKUP(DK365,'Начисление очков 2023'!$V$4:$W$69,2,FALSE),0)</f>
        <v>0</v>
      </c>
      <c r="DM365" s="32">
        <v>48</v>
      </c>
      <c r="DN365" s="31">
        <f>IFERROR(VLOOKUP(DM365,'Начисление очков 2023'!$Q$4:$R$69,2,FALSE),0)</f>
        <v>2</v>
      </c>
      <c r="DO365" s="6" t="s">
        <v>572</v>
      </c>
      <c r="DP365" s="28">
        <f>IFERROR(VLOOKUP(DO365,'Начисление очков 2023'!$AA$4:$AB$69,2,FALSE),0)</f>
        <v>0</v>
      </c>
      <c r="DQ365" s="32" t="s">
        <v>572</v>
      </c>
      <c r="DR365" s="31">
        <f>IFERROR(VLOOKUP(DQ365,'Начисление очков 2023'!$AA$4:$AB$69,2,FALSE),0)</f>
        <v>0</v>
      </c>
      <c r="DS365" s="6" t="s">
        <v>572</v>
      </c>
      <c r="DT365" s="28">
        <f>IFERROR(VLOOKUP(DS365,'Начисление очков 2023'!$AA$4:$AB$69,2,FALSE),0)</f>
        <v>0</v>
      </c>
      <c r="DU365" s="32" t="s">
        <v>572</v>
      </c>
      <c r="DV365" s="31">
        <f>IFERROR(VLOOKUP(DU365,'Начисление очков 2023'!$AF$4:$AG$69,2,FALSE),0)</f>
        <v>0</v>
      </c>
      <c r="DW365" s="6" t="s">
        <v>572</v>
      </c>
      <c r="DX365" s="28">
        <f>IFERROR(VLOOKUP(DW365,'Начисление очков 2023'!$AA$4:$AB$69,2,FALSE),0)</f>
        <v>0</v>
      </c>
      <c r="DY365" s="32" t="s">
        <v>572</v>
      </c>
      <c r="DZ365" s="31">
        <f>IFERROR(VLOOKUP(DY365,'Начисление очков 2023'!$B$4:$C$69,2,FALSE),0)</f>
        <v>0</v>
      </c>
      <c r="EA365" s="6" t="s">
        <v>572</v>
      </c>
      <c r="EB365" s="28">
        <f>IFERROR(VLOOKUP(EA365,'Начисление очков 2023'!$AA$4:$AB$69,2,FALSE),0)</f>
        <v>0</v>
      </c>
      <c r="EC365" s="32" t="s">
        <v>572</v>
      </c>
      <c r="ED365" s="31">
        <f>IFERROR(VLOOKUP(EC365,'Начисление очков 2023'!$V$4:$W$69,2,FALSE),0)</f>
        <v>0</v>
      </c>
      <c r="EE365" s="6" t="s">
        <v>572</v>
      </c>
      <c r="EF365" s="28">
        <f>IFERROR(VLOOKUP(EE365,'Начисление очков 2023'!$AA$4:$AB$69,2,FALSE),0)</f>
        <v>0</v>
      </c>
      <c r="EG365" s="32" t="s">
        <v>572</v>
      </c>
      <c r="EH365" s="31">
        <f>IFERROR(VLOOKUP(EG365,'Начисление очков 2023'!$AA$4:$AB$69,2,FALSE),0)</f>
        <v>0</v>
      </c>
      <c r="EI365" s="6" t="s">
        <v>572</v>
      </c>
      <c r="EJ365" s="28">
        <f>IFERROR(VLOOKUP(EI365,'Начисление очков 2023'!$G$4:$H$69,2,FALSE),0)</f>
        <v>0</v>
      </c>
      <c r="EK365" s="32" t="s">
        <v>572</v>
      </c>
      <c r="EL365" s="31">
        <f>IFERROR(VLOOKUP(EK365,'Начисление очков 2023'!$V$4:$W$69,2,FALSE),0)</f>
        <v>0</v>
      </c>
      <c r="EM365" s="6" t="s">
        <v>572</v>
      </c>
      <c r="EN365" s="28">
        <f>IFERROR(VLOOKUP(EM365,'Начисление очков 2023'!$B$4:$C$101,2,FALSE),0)</f>
        <v>0</v>
      </c>
      <c r="EO365" s="32" t="s">
        <v>572</v>
      </c>
      <c r="EP365" s="31">
        <f>IFERROR(VLOOKUP(EO365,'Начисление очков 2023'!$AA$4:$AB$69,2,FALSE),0)</f>
        <v>0</v>
      </c>
      <c r="EQ365" s="6" t="s">
        <v>572</v>
      </c>
      <c r="ER365" s="28">
        <f>IFERROR(VLOOKUP(EQ365,'Начисление очков 2023'!$AF$4:$AG$69,2,FALSE),0)</f>
        <v>0</v>
      </c>
      <c r="ES365" s="32" t="s">
        <v>572</v>
      </c>
      <c r="ET365" s="31">
        <f>IFERROR(VLOOKUP(ES365,'Начисление очков 2023'!$B$4:$C$101,2,FALSE),0)</f>
        <v>0</v>
      </c>
      <c r="EU365" s="6" t="s">
        <v>572</v>
      </c>
      <c r="EV365" s="28">
        <f>IFERROR(VLOOKUP(EU365,'Начисление очков 2023'!$G$4:$H$69,2,FALSE),0)</f>
        <v>0</v>
      </c>
      <c r="EW365" s="32" t="s">
        <v>572</v>
      </c>
      <c r="EX365" s="31">
        <f>IFERROR(VLOOKUP(EW365,'Начисление очков 2023'!$AA$4:$AB$69,2,FALSE),0)</f>
        <v>0</v>
      </c>
      <c r="EY365" s="6" t="s">
        <v>572</v>
      </c>
      <c r="EZ365" s="28">
        <f>IFERROR(VLOOKUP(EY365,'Начисление очков 2023'!$AA$4:$AB$69,2,FALSE),0)</f>
        <v>0</v>
      </c>
      <c r="FA365" s="32" t="s">
        <v>572</v>
      </c>
      <c r="FB365" s="31">
        <f>IFERROR(VLOOKUP(FA365,'Начисление очков 2023'!$L$4:$M$69,2,FALSE),0)</f>
        <v>0</v>
      </c>
      <c r="FC365" s="6" t="s">
        <v>572</v>
      </c>
      <c r="FD365" s="28">
        <f>IFERROR(VLOOKUP(FC365,'Начисление очков 2023'!$AF$4:$AG$69,2,FALSE),0)</f>
        <v>0</v>
      </c>
      <c r="FE365" s="32" t="s">
        <v>572</v>
      </c>
      <c r="FF365" s="31">
        <f>IFERROR(VLOOKUP(FE365,'Начисление очков 2023'!$AA$4:$AB$69,2,FALSE),0)</f>
        <v>0</v>
      </c>
      <c r="FG365" s="6" t="s">
        <v>572</v>
      </c>
      <c r="FH365" s="28">
        <f>IFERROR(VLOOKUP(FG365,'Начисление очков 2023'!$G$4:$H$69,2,FALSE),0)</f>
        <v>0</v>
      </c>
      <c r="FI365" s="32" t="s">
        <v>572</v>
      </c>
      <c r="FJ365" s="31">
        <f>IFERROR(VLOOKUP(FI365,'Начисление очков 2023'!$AA$4:$AB$69,2,FALSE),0)</f>
        <v>0</v>
      </c>
      <c r="FK365" s="6" t="s">
        <v>572</v>
      </c>
      <c r="FL365" s="28">
        <f>IFERROR(VLOOKUP(FK365,'Начисление очков 2023'!$AA$4:$AB$69,2,FALSE),0)</f>
        <v>0</v>
      </c>
      <c r="FM365" s="32" t="s">
        <v>572</v>
      </c>
      <c r="FN365" s="31">
        <f>IFERROR(VLOOKUP(FM365,'Начисление очков 2023'!$AA$4:$AB$69,2,FALSE),0)</f>
        <v>0</v>
      </c>
      <c r="FO365" s="6" t="s">
        <v>572</v>
      </c>
      <c r="FP365" s="28">
        <f>IFERROR(VLOOKUP(FO365,'Начисление очков 2023'!$AF$4:$AG$69,2,FALSE),0)</f>
        <v>0</v>
      </c>
      <c r="FQ365" s="109">
        <v>354</v>
      </c>
      <c r="FR365" s="110">
        <v>-3</v>
      </c>
      <c r="FS365" s="110"/>
      <c r="FT365" s="109">
        <v>3</v>
      </c>
      <c r="FU365" s="111"/>
      <c r="FV365" s="108">
        <v>2</v>
      </c>
      <c r="FW365" s="106">
        <v>0</v>
      </c>
      <c r="FX365" s="107" t="s">
        <v>563</v>
      </c>
      <c r="FY365" s="108">
        <v>2</v>
      </c>
      <c r="FZ365" s="127" t="s">
        <v>572</v>
      </c>
      <c r="GA365" s="121">
        <f>IFERROR(VLOOKUP(FZ365,'Начисление очков 2023'!$AA$4:$AB$69,2,FALSE),0)</f>
        <v>0</v>
      </c>
    </row>
    <row r="366" spans="1:183" ht="16.149999999999999" customHeight="1" x14ac:dyDescent="0.25">
      <c r="A366" s="1"/>
      <c r="B366" s="6" t="str">
        <f>IFERROR(INDEX('Ласт турнир'!$A$1:$A$96,MATCH($D366,'Ласт турнир'!$B$1:$B$96,0)),"")</f>
        <v/>
      </c>
      <c r="C366" s="1"/>
      <c r="D366" s="39" t="s">
        <v>714</v>
      </c>
      <c r="E366" s="40">
        <f>E365+1</f>
        <v>357</v>
      </c>
      <c r="F366" s="59">
        <f>IF(FQ366=0," ",IF(FQ366-E366=0," ",FQ366-E366))</f>
        <v>-2</v>
      </c>
      <c r="G366" s="44"/>
      <c r="H366" s="54">
        <v>3</v>
      </c>
      <c r="I366" s="134"/>
      <c r="J366" s="139">
        <f>AB366+AP366+BB366+BN366+BR366+SUMPRODUCT(LARGE((T366,V366,X366,Z366,AD366,AF366,AH366,AJ366,AL366,AN366,AR366,AT366,AV366,AX366,AZ366,BD366,BF366,BH366,BJ366,BL366,BP366,BT366,BV366,BX366,BZ366,CB366,CD366,CF366,CH366,CJ366,CL366,CN366,CP366,CR366,CT366,CV366,CX366,CZ366,DB366,DD366,DF366,DH366,DJ366,DL366,DN366,DP366,DR366,DT366,DV366,DX366,DZ366,EB366,ED366,EF366,EH366,EJ366,EL366,EN366,EP366,ER366,ET366,EV366,EX366,EZ366,FB366,FD366,FF366,FH366,FJ366,FL366,FN366,FP366),{1,2,3,4,5,6,7,8}))</f>
        <v>2</v>
      </c>
      <c r="K366" s="135">
        <f>J366-FV366</f>
        <v>0</v>
      </c>
      <c r="L366" s="140" t="str">
        <f>IF(SUMIF(S366:FP366,"&lt;0")&lt;&gt;0,SUMIF(S366:FP366,"&lt;0")*(-1)," ")</f>
        <v xml:space="preserve"> </v>
      </c>
      <c r="M366" s="141">
        <f>T366+V366+X366+Z366+AB366+AD366+AF366+AH366+AJ366+AL366+AN366+AP366+AR366+AT366+AV366+AX366+AZ366+BB366+BD366+BF366+BH366+BJ366+BL366+BN366+BP366+BR366+BT366+BV366+BX366+BZ366+CB366+CD366+CF366+CH366+CJ366+CL366+CN366+CP366+CR366+CT366+CV366+CX366+CZ366+DB366+DD366+DF366+DH366+DJ366+DL366+DN366+DP366+DR366+DT366+DV366+DX366+DZ366+EB366+ED366+EF366+EH366+EJ366+EL366+EN366+EP366+ER366+ET366+EV366+EX366+EZ366+FB366+FD366+FF366+FH366+FJ366+FL366+FN366+FP366</f>
        <v>2</v>
      </c>
      <c r="N366" s="135">
        <f>M366-FY366</f>
        <v>0</v>
      </c>
      <c r="O366" s="136">
        <f>ROUNDUP(COUNTIF(S366:FP366,"&gt; 0")/2,0)</f>
        <v>1</v>
      </c>
      <c r="P366" s="142">
        <f>IF(O366=0,"-",IF(O366-R366&gt;8,J366/(8+R366),J366/O366))</f>
        <v>2</v>
      </c>
      <c r="Q366" s="145">
        <f>IF(OR(M366=0,O366=0),"-",M366/O366)</f>
        <v>2</v>
      </c>
      <c r="R366" s="150">
        <f>+IF(AA366="",0,1)+IF(AO366="",0,1)++IF(BA366="",0,1)+IF(BM366="",0,1)+IF(BQ366="",0,1)</f>
        <v>0</v>
      </c>
      <c r="S366" s="6" t="s">
        <v>572</v>
      </c>
      <c r="T366" s="28">
        <f>IFERROR(VLOOKUP(S366,'Начисление очков 2024'!$AA$4:$AB$69,2,FALSE),0)</f>
        <v>0</v>
      </c>
      <c r="U366" s="32" t="s">
        <v>572</v>
      </c>
      <c r="V366" s="31">
        <f>IFERROR(VLOOKUP(U366,'Начисление очков 2024'!$AA$4:$AB$69,2,FALSE),0)</f>
        <v>0</v>
      </c>
      <c r="W366" s="6" t="s">
        <v>572</v>
      </c>
      <c r="X366" s="28">
        <f>IFERROR(VLOOKUP(W366,'Начисление очков 2024'!$L$4:$M$69,2,FALSE),0)</f>
        <v>0</v>
      </c>
      <c r="Y366" s="32" t="s">
        <v>572</v>
      </c>
      <c r="Z366" s="31">
        <f>IFERROR(VLOOKUP(Y366,'Начисление очков 2024'!$AA$4:$AB$69,2,FALSE),0)</f>
        <v>0</v>
      </c>
      <c r="AA366" s="6" t="s">
        <v>572</v>
      </c>
      <c r="AB366" s="28">
        <f>ROUND(IFERROR(VLOOKUP(AA366,'Начисление очков 2024'!$L$4:$M$69,2,FALSE),0)/4,0)</f>
        <v>0</v>
      </c>
      <c r="AC366" s="32" t="s">
        <v>572</v>
      </c>
      <c r="AD366" s="31">
        <f>IFERROR(VLOOKUP(AC366,'Начисление очков 2024'!$AA$4:$AB$69,2,FALSE),0)</f>
        <v>0</v>
      </c>
      <c r="AE366" s="6" t="s">
        <v>572</v>
      </c>
      <c r="AF366" s="28">
        <f>IFERROR(VLOOKUP(AE366,'Начисление очков 2024'!$AA$4:$AB$69,2,FALSE),0)</f>
        <v>0</v>
      </c>
      <c r="AG366" s="32" t="s">
        <v>572</v>
      </c>
      <c r="AH366" s="31">
        <f>IFERROR(VLOOKUP(AG366,'Начисление очков 2024'!$Q$4:$R$69,2,FALSE),0)</f>
        <v>0</v>
      </c>
      <c r="AI366" s="6" t="s">
        <v>572</v>
      </c>
      <c r="AJ366" s="28">
        <f>IFERROR(VLOOKUP(AI366,'Начисление очков 2024'!$AA$4:$AB$69,2,FALSE),0)</f>
        <v>0</v>
      </c>
      <c r="AK366" s="32" t="s">
        <v>572</v>
      </c>
      <c r="AL366" s="31">
        <f>IFERROR(VLOOKUP(AK366,'Начисление очков 2024'!$AA$4:$AB$69,2,FALSE),0)</f>
        <v>0</v>
      </c>
      <c r="AM366" s="6" t="s">
        <v>572</v>
      </c>
      <c r="AN366" s="28">
        <f>IFERROR(VLOOKUP(AM366,'Начисление очков 2023'!$AF$4:$AG$69,2,FALSE),0)</f>
        <v>0</v>
      </c>
      <c r="AO366" s="32" t="s">
        <v>572</v>
      </c>
      <c r="AP366" s="31">
        <f>ROUND(IFERROR(VLOOKUP(AO366,'Начисление очков 2024'!$G$4:$H$69,2,FALSE),0)/4,0)</f>
        <v>0</v>
      </c>
      <c r="AQ366" s="6" t="s">
        <v>572</v>
      </c>
      <c r="AR366" s="28">
        <f>IFERROR(VLOOKUP(AQ366,'Начисление очков 2024'!$AA$4:$AB$69,2,FALSE),0)</f>
        <v>0</v>
      </c>
      <c r="AS366" s="32" t="s">
        <v>572</v>
      </c>
      <c r="AT366" s="31">
        <f>IFERROR(VLOOKUP(AS366,'Начисление очков 2024'!$G$4:$H$69,2,FALSE),0)</f>
        <v>0</v>
      </c>
      <c r="AU366" s="6" t="s">
        <v>572</v>
      </c>
      <c r="AV366" s="28">
        <f>IFERROR(VLOOKUP(AU366,'Начисление очков 2023'!$V$4:$W$69,2,FALSE),0)</f>
        <v>0</v>
      </c>
      <c r="AW366" s="32" t="s">
        <v>572</v>
      </c>
      <c r="AX366" s="31">
        <f>IFERROR(VLOOKUP(AW366,'Начисление очков 2024'!$Q$4:$R$69,2,FALSE),0)</f>
        <v>0</v>
      </c>
      <c r="AY366" s="6" t="s">
        <v>572</v>
      </c>
      <c r="AZ366" s="28">
        <f>IFERROR(VLOOKUP(AY366,'Начисление очков 2024'!$AA$4:$AB$69,2,FALSE),0)</f>
        <v>0</v>
      </c>
      <c r="BA366" s="32" t="s">
        <v>572</v>
      </c>
      <c r="BB366" s="31">
        <f>ROUND(IFERROR(VLOOKUP(BA366,'Начисление очков 2024'!$G$4:$H$69,2,FALSE),0)/4,0)</f>
        <v>0</v>
      </c>
      <c r="BC366" s="6" t="s">
        <v>572</v>
      </c>
      <c r="BD366" s="28">
        <f>IFERROR(VLOOKUP(BC366,'Начисление очков 2023'!$AA$4:$AB$69,2,FALSE),0)</f>
        <v>0</v>
      </c>
      <c r="BE366" s="32" t="s">
        <v>572</v>
      </c>
      <c r="BF366" s="31">
        <f>IFERROR(VLOOKUP(BE366,'Начисление очков 2024'!$G$4:$H$69,2,FALSE),0)</f>
        <v>0</v>
      </c>
      <c r="BG366" s="6" t="s">
        <v>572</v>
      </c>
      <c r="BH366" s="28">
        <f>IFERROR(VLOOKUP(BG366,'Начисление очков 2024'!$Q$4:$R$69,2,FALSE),0)</f>
        <v>0</v>
      </c>
      <c r="BI366" s="32" t="s">
        <v>572</v>
      </c>
      <c r="BJ366" s="31">
        <f>IFERROR(VLOOKUP(BI366,'Начисление очков 2024'!$AA$4:$AB$69,2,FALSE),0)</f>
        <v>0</v>
      </c>
      <c r="BK366" s="6" t="s">
        <v>572</v>
      </c>
      <c r="BL366" s="28">
        <f>IFERROR(VLOOKUP(BK366,'Начисление очков 2023'!$V$4:$W$69,2,FALSE),0)</f>
        <v>0</v>
      </c>
      <c r="BM366" s="32" t="s">
        <v>572</v>
      </c>
      <c r="BN366" s="31">
        <f>ROUND(IFERROR(VLOOKUP(BM366,'Начисление очков 2023'!$L$4:$M$69,2,FALSE),0)/4,0)</f>
        <v>0</v>
      </c>
      <c r="BO366" s="6" t="s">
        <v>572</v>
      </c>
      <c r="BP366" s="28">
        <f>IFERROR(VLOOKUP(BO366,'Начисление очков 2023'!$AA$4:$AB$69,2,FALSE),0)</f>
        <v>0</v>
      </c>
      <c r="BQ366" s="32" t="s">
        <v>572</v>
      </c>
      <c r="BR366" s="31">
        <f>ROUND(IFERROR(VLOOKUP(BQ366,'Начисление очков 2023'!$L$4:$M$69,2,FALSE),0)/4,0)</f>
        <v>0</v>
      </c>
      <c r="BS366" s="6" t="s">
        <v>572</v>
      </c>
      <c r="BT366" s="28">
        <f>IFERROR(VLOOKUP(BS366,'Начисление очков 2023'!$AA$4:$AB$69,2,FALSE),0)</f>
        <v>0</v>
      </c>
      <c r="BU366" s="32" t="s">
        <v>572</v>
      </c>
      <c r="BV366" s="31">
        <f>IFERROR(VLOOKUP(BU366,'Начисление очков 2023'!$L$4:$M$69,2,FALSE),0)</f>
        <v>0</v>
      </c>
      <c r="BW366" s="6" t="s">
        <v>572</v>
      </c>
      <c r="BX366" s="28">
        <f>IFERROR(VLOOKUP(BW366,'Начисление очков 2023'!$AA$4:$AB$69,2,FALSE),0)</f>
        <v>0</v>
      </c>
      <c r="BY366" s="32" t="s">
        <v>572</v>
      </c>
      <c r="BZ366" s="31">
        <f>IFERROR(VLOOKUP(BY366,'Начисление очков 2023'!$AF$4:$AG$69,2,FALSE),0)</f>
        <v>0</v>
      </c>
      <c r="CA366" s="6" t="s">
        <v>572</v>
      </c>
      <c r="CB366" s="28">
        <f>IFERROR(VLOOKUP(CA366,'Начисление очков 2023'!$V$4:$W$69,2,FALSE),0)</f>
        <v>0</v>
      </c>
      <c r="CC366" s="32" t="s">
        <v>572</v>
      </c>
      <c r="CD366" s="31">
        <f>IFERROR(VLOOKUP(CC366,'Начисление очков 2023'!$AA$4:$AB$69,2,FALSE),0)</f>
        <v>0</v>
      </c>
      <c r="CE366" s="47"/>
      <c r="CF366" s="46"/>
      <c r="CG366" s="32" t="s">
        <v>572</v>
      </c>
      <c r="CH366" s="31">
        <f>IFERROR(VLOOKUP(CG366,'Начисление очков 2023'!$AA$4:$AB$69,2,FALSE),0)</f>
        <v>0</v>
      </c>
      <c r="CI366" s="6" t="s">
        <v>572</v>
      </c>
      <c r="CJ366" s="28">
        <f>IFERROR(VLOOKUP(CI366,'Начисление очков 2023_1'!$B$4:$C$117,2,FALSE),0)</f>
        <v>0</v>
      </c>
      <c r="CK366" s="32" t="s">
        <v>572</v>
      </c>
      <c r="CL366" s="31">
        <f>IFERROR(VLOOKUP(CK366,'Начисление очков 2023'!$V$4:$W$69,2,FALSE),0)</f>
        <v>0</v>
      </c>
      <c r="CM366" s="6" t="s">
        <v>572</v>
      </c>
      <c r="CN366" s="28">
        <f>IFERROR(VLOOKUP(CM366,'Начисление очков 2023'!$AF$4:$AG$69,2,FALSE),0)</f>
        <v>0</v>
      </c>
      <c r="CO366" s="32" t="s">
        <v>572</v>
      </c>
      <c r="CP366" s="31">
        <f>IFERROR(VLOOKUP(CO366,'Начисление очков 2023'!$G$4:$H$69,2,FALSE),0)</f>
        <v>0</v>
      </c>
      <c r="CQ366" s="6" t="s">
        <v>572</v>
      </c>
      <c r="CR366" s="28">
        <f>IFERROR(VLOOKUP(CQ366,'Начисление очков 2023'!$AA$4:$AB$69,2,FALSE),0)</f>
        <v>0</v>
      </c>
      <c r="CS366" s="32" t="s">
        <v>572</v>
      </c>
      <c r="CT366" s="31">
        <f>IFERROR(VLOOKUP(CS366,'Начисление очков 2023'!$Q$4:$R$69,2,FALSE),0)</f>
        <v>0</v>
      </c>
      <c r="CU366" s="6" t="s">
        <v>572</v>
      </c>
      <c r="CV366" s="28">
        <f>IFERROR(VLOOKUP(CU366,'Начисление очков 2023'!$AF$4:$AG$69,2,FALSE),0)</f>
        <v>0</v>
      </c>
      <c r="CW366" s="32">
        <v>32</v>
      </c>
      <c r="CX366" s="31">
        <f>IFERROR(VLOOKUP(CW366,'Начисление очков 2023'!$AA$4:$AB$69,2,FALSE),0)</f>
        <v>2</v>
      </c>
      <c r="CY366" s="6" t="s">
        <v>572</v>
      </c>
      <c r="CZ366" s="28">
        <f>IFERROR(VLOOKUP(CY366,'Начисление очков 2023'!$AA$4:$AB$69,2,FALSE),0)</f>
        <v>0</v>
      </c>
      <c r="DA366" s="32" t="s">
        <v>572</v>
      </c>
      <c r="DB366" s="31">
        <f>IFERROR(VLOOKUP(DA366,'Начисление очков 2023'!$L$4:$M$69,2,FALSE),0)</f>
        <v>0</v>
      </c>
      <c r="DC366" s="6" t="s">
        <v>572</v>
      </c>
      <c r="DD366" s="28">
        <f>IFERROR(VLOOKUP(DC366,'Начисление очков 2023'!$L$4:$M$69,2,FALSE),0)</f>
        <v>0</v>
      </c>
      <c r="DE366" s="32" t="s">
        <v>572</v>
      </c>
      <c r="DF366" s="31">
        <f>IFERROR(VLOOKUP(DE366,'Начисление очков 2023'!$G$4:$H$69,2,FALSE),0)</f>
        <v>0</v>
      </c>
      <c r="DG366" s="6" t="s">
        <v>572</v>
      </c>
      <c r="DH366" s="28">
        <f>IFERROR(VLOOKUP(DG366,'Начисление очков 2023'!$AA$4:$AB$69,2,FALSE),0)</f>
        <v>0</v>
      </c>
      <c r="DI366" s="32" t="s">
        <v>572</v>
      </c>
      <c r="DJ366" s="31">
        <f>IFERROR(VLOOKUP(DI366,'Начисление очков 2023'!$AF$4:$AG$69,2,FALSE),0)</f>
        <v>0</v>
      </c>
      <c r="DK366" s="6" t="s">
        <v>572</v>
      </c>
      <c r="DL366" s="28">
        <f>IFERROR(VLOOKUP(DK366,'Начисление очков 2023'!$V$4:$W$69,2,FALSE),0)</f>
        <v>0</v>
      </c>
      <c r="DM366" s="32" t="s">
        <v>572</v>
      </c>
      <c r="DN366" s="31">
        <f>IFERROR(VLOOKUP(DM366,'Начисление очков 2023'!$Q$4:$R$69,2,FALSE),0)</f>
        <v>0</v>
      </c>
      <c r="DO366" s="6" t="s">
        <v>572</v>
      </c>
      <c r="DP366" s="28">
        <f>IFERROR(VLOOKUP(DO366,'Начисление очков 2023'!$AA$4:$AB$69,2,FALSE),0)</f>
        <v>0</v>
      </c>
      <c r="DQ366" s="32" t="s">
        <v>572</v>
      </c>
      <c r="DR366" s="31">
        <f>IFERROR(VLOOKUP(DQ366,'Начисление очков 2023'!$AA$4:$AB$69,2,FALSE),0)</f>
        <v>0</v>
      </c>
      <c r="DS366" s="6"/>
      <c r="DT366" s="28">
        <f>IFERROR(VLOOKUP(DS366,'Начисление очков 2023'!$AA$4:$AB$69,2,FALSE),0)</f>
        <v>0</v>
      </c>
      <c r="DU366" s="32" t="s">
        <v>572</v>
      </c>
      <c r="DV366" s="31">
        <f>IFERROR(VLOOKUP(DU366,'Начисление очков 2023'!$AF$4:$AG$69,2,FALSE),0)</f>
        <v>0</v>
      </c>
      <c r="DW366" s="6"/>
      <c r="DX366" s="28">
        <f>IFERROR(VLOOKUP(DW366,'Начисление очков 2023'!$AA$4:$AB$69,2,FALSE),0)</f>
        <v>0</v>
      </c>
      <c r="DY366" s="32"/>
      <c r="DZ366" s="31">
        <f>IFERROR(VLOOKUP(DY366,'Начисление очков 2023'!$B$4:$C$69,2,FALSE),0)</f>
        <v>0</v>
      </c>
      <c r="EA366" s="6"/>
      <c r="EB366" s="28">
        <f>IFERROR(VLOOKUP(EA366,'Начисление очков 2023'!$AA$4:$AB$69,2,FALSE),0)</f>
        <v>0</v>
      </c>
      <c r="EC366" s="32"/>
      <c r="ED366" s="31">
        <f>IFERROR(VLOOKUP(EC366,'Начисление очков 2023'!$V$4:$W$69,2,FALSE),0)</f>
        <v>0</v>
      </c>
      <c r="EE366" s="6"/>
      <c r="EF366" s="28">
        <f>IFERROR(VLOOKUP(EE366,'Начисление очков 2023'!$AA$4:$AB$69,2,FALSE),0)</f>
        <v>0</v>
      </c>
      <c r="EG366" s="32"/>
      <c r="EH366" s="31">
        <f>IFERROR(VLOOKUP(EG366,'Начисление очков 2023'!$AA$4:$AB$69,2,FALSE),0)</f>
        <v>0</v>
      </c>
      <c r="EI366" s="6"/>
      <c r="EJ366" s="28">
        <f>IFERROR(VLOOKUP(EI366,'Начисление очков 2023'!$G$4:$H$69,2,FALSE),0)</f>
        <v>0</v>
      </c>
      <c r="EK366" s="32"/>
      <c r="EL366" s="31">
        <f>IFERROR(VLOOKUP(EK366,'Начисление очков 2023'!$V$4:$W$69,2,FALSE),0)</f>
        <v>0</v>
      </c>
      <c r="EM366" s="6"/>
      <c r="EN366" s="28">
        <f>IFERROR(VLOOKUP(EM366,'Начисление очков 2023'!$B$4:$C$101,2,FALSE),0)</f>
        <v>0</v>
      </c>
      <c r="EO366" s="32"/>
      <c r="EP366" s="31">
        <f>IFERROR(VLOOKUP(EO366,'Начисление очков 2023'!$AA$4:$AB$69,2,FALSE),0)</f>
        <v>0</v>
      </c>
      <c r="EQ366" s="6"/>
      <c r="ER366" s="28">
        <f>IFERROR(VLOOKUP(EQ366,'Начисление очков 2023'!$AF$4:$AG$69,2,FALSE),0)</f>
        <v>0</v>
      </c>
      <c r="ES366" s="32"/>
      <c r="ET366" s="31">
        <f>IFERROR(VLOOKUP(ES366,'Начисление очков 2023'!$B$4:$C$101,2,FALSE),0)</f>
        <v>0</v>
      </c>
      <c r="EU366" s="6"/>
      <c r="EV366" s="28">
        <f>IFERROR(VLOOKUP(EU366,'Начисление очков 2023'!$G$4:$H$69,2,FALSE),0)</f>
        <v>0</v>
      </c>
      <c r="EW366" s="32"/>
      <c r="EX366" s="31">
        <f>IFERROR(VLOOKUP(EW366,'Начисление очков 2023'!$AF$4:$AG$69,2,FALSE),0)</f>
        <v>0</v>
      </c>
      <c r="EY366" s="6"/>
      <c r="EZ366" s="28">
        <f>IFERROR(VLOOKUP(EY366,'Начисление очков 2023'!$AA$4:$AB$69,2,FALSE),0)</f>
        <v>0</v>
      </c>
      <c r="FA366" s="32"/>
      <c r="FB366" s="31">
        <f>IFERROR(VLOOKUP(FA366,'Начисление очков 2023'!$L$4:$M$69,2,FALSE),0)</f>
        <v>0</v>
      </c>
      <c r="FC366" s="6"/>
      <c r="FD366" s="28">
        <f>IFERROR(VLOOKUP(FC366,'Начисление очков 2023'!$AF$4:$AG$69,2,FALSE),0)</f>
        <v>0</v>
      </c>
      <c r="FE366" s="32"/>
      <c r="FF366" s="31">
        <f>IFERROR(VLOOKUP(FE366,'Начисление очков 2023'!$AA$4:$AB$69,2,FALSE),0)</f>
        <v>0</v>
      </c>
      <c r="FG366" s="6"/>
      <c r="FH366" s="28">
        <f>IFERROR(VLOOKUP(FG366,'Начисление очков 2023'!$G$4:$H$69,2,FALSE),0)</f>
        <v>0</v>
      </c>
      <c r="FI366" s="32"/>
      <c r="FJ366" s="31">
        <f>IFERROR(VLOOKUP(FI366,'Начисление очков 2023'!$AA$4:$AB$69,2,FALSE),0)</f>
        <v>0</v>
      </c>
      <c r="FK366" s="6"/>
      <c r="FL366" s="28">
        <f>IFERROR(VLOOKUP(FK366,'Начисление очков 2023'!$AA$4:$AB$69,2,FALSE),0)</f>
        <v>0</v>
      </c>
      <c r="FM366" s="32"/>
      <c r="FN366" s="31">
        <f>IFERROR(VLOOKUP(FM366,'Начисление очков 2023'!$AA$4:$AB$69,2,FALSE),0)</f>
        <v>0</v>
      </c>
      <c r="FO366" s="6"/>
      <c r="FP366" s="28">
        <f>IFERROR(VLOOKUP(FO366,'Начисление очков 2023'!$AF$4:$AG$69,2,FALSE),0)</f>
        <v>0</v>
      </c>
      <c r="FQ366" s="109">
        <v>355</v>
      </c>
      <c r="FR366" s="110">
        <v>-3</v>
      </c>
      <c r="FS366" s="110"/>
      <c r="FT366" s="109">
        <v>3</v>
      </c>
      <c r="FU366" s="111"/>
      <c r="FV366" s="108">
        <v>2</v>
      </c>
      <c r="FW366" s="106">
        <v>0</v>
      </c>
      <c r="FX366" s="107" t="s">
        <v>563</v>
      </c>
      <c r="FY366" s="108">
        <v>2</v>
      </c>
      <c r="FZ366" s="127"/>
      <c r="GA366" s="121">
        <f>IFERROR(VLOOKUP(FZ366,'Начисление очков 2023'!$AA$4:$AB$69,2,FALSE),0)</f>
        <v>0</v>
      </c>
    </row>
    <row r="367" spans="1:183" ht="16.149999999999999" customHeight="1" x14ac:dyDescent="0.25">
      <c r="A367" s="1"/>
      <c r="B367" s="6" t="str">
        <f>IFERROR(INDEX('Ласт турнир'!$A$1:$A$96,MATCH($D367,'Ласт турнир'!$B$1:$B$96,0)),"")</f>
        <v/>
      </c>
      <c r="C367" s="1"/>
      <c r="D367" s="39" t="s">
        <v>431</v>
      </c>
      <c r="E367" s="40">
        <f>E366+1</f>
        <v>358</v>
      </c>
      <c r="F367" s="59">
        <f>IF(FQ367=0," ",IF(FQ367-E367=0," ",FQ367-E367))</f>
        <v>-2</v>
      </c>
      <c r="G367" s="44"/>
      <c r="H367" s="54">
        <v>3</v>
      </c>
      <c r="I367" s="134"/>
      <c r="J367" s="139">
        <f>AB367+AP367+BB367+BN367+BR367+SUMPRODUCT(LARGE((T367,V367,X367,Z367,AD367,AF367,AH367,AJ367,AL367,AN367,AR367,AT367,AV367,AX367,AZ367,BD367,BF367,BH367,BJ367,BL367,BP367,BT367,BV367,BX367,BZ367,CB367,CD367,CF367,CH367,CJ367,CL367,CN367,CP367,CR367,CT367,CV367,CX367,CZ367,DB367,DD367,DF367,DH367,DJ367,DL367,DN367,DP367,DR367,DT367,DV367,DX367,DZ367,EB367,ED367,EF367,EH367,EJ367,EL367,EN367,EP367,ER367,ET367,EV367,EX367,EZ367,FB367,FD367,FF367,FH367,FJ367,FL367,FN367,FP367),{1,2,3,4,5,6,7,8}))</f>
        <v>2</v>
      </c>
      <c r="K367" s="135">
        <f>J367-FV367</f>
        <v>0</v>
      </c>
      <c r="L367" s="140" t="str">
        <f>IF(SUMIF(S367:FP367,"&lt;0")&lt;&gt;0,SUMIF(S367:FP367,"&lt;0")*(-1)," ")</f>
        <v xml:space="preserve"> </v>
      </c>
      <c r="M367" s="141">
        <f>T367+V367+X367+Z367+AB367+AD367+AF367+AH367+AJ367+AL367+AN367+AP367+AR367+AT367+AV367+AX367+AZ367+BB367+BD367+BF367+BH367+BJ367+BL367+BN367+BP367+BR367+BT367+BV367+BX367+BZ367+CB367+CD367+CF367+CH367+CJ367+CL367+CN367+CP367+CR367+CT367+CV367+CX367+CZ367+DB367+DD367+DF367+DH367+DJ367+DL367+DN367+DP367+DR367+DT367+DV367+DX367+DZ367+EB367+ED367+EF367+EH367+EJ367+EL367+EN367+EP367+ER367+ET367+EV367+EX367+EZ367+FB367+FD367+FF367+FH367+FJ367+FL367+FN367+FP367</f>
        <v>2</v>
      </c>
      <c r="N367" s="135">
        <f>M367-FY367</f>
        <v>0</v>
      </c>
      <c r="O367" s="136">
        <f>ROUNDUP(COUNTIF(S367:FP367,"&gt; 0")/2,0)</f>
        <v>1</v>
      </c>
      <c r="P367" s="142">
        <f>IF(O367=0,"-",IF(O367-R367&gt;8,J367/(8+R367),J367/O367))</f>
        <v>2</v>
      </c>
      <c r="Q367" s="145">
        <f>IF(OR(M367=0,O367=0),"-",M367/O367)</f>
        <v>2</v>
      </c>
      <c r="R367" s="150">
        <f>+IF(AA367="",0,1)+IF(AO367="",0,1)++IF(BA367="",0,1)+IF(BM367="",0,1)+IF(BQ367="",0,1)</f>
        <v>0</v>
      </c>
      <c r="S367" s="6" t="s">
        <v>572</v>
      </c>
      <c r="T367" s="28">
        <f>IFERROR(VLOOKUP(S367,'Начисление очков 2024'!$AA$4:$AB$69,2,FALSE),0)</f>
        <v>0</v>
      </c>
      <c r="U367" s="32" t="s">
        <v>572</v>
      </c>
      <c r="V367" s="31">
        <f>IFERROR(VLOOKUP(U367,'Начисление очков 2024'!$AA$4:$AB$69,2,FALSE),0)</f>
        <v>0</v>
      </c>
      <c r="W367" s="6" t="s">
        <v>572</v>
      </c>
      <c r="X367" s="28">
        <f>IFERROR(VLOOKUP(W367,'Начисление очков 2024'!$L$4:$M$69,2,FALSE),0)</f>
        <v>0</v>
      </c>
      <c r="Y367" s="32" t="s">
        <v>572</v>
      </c>
      <c r="Z367" s="31">
        <f>IFERROR(VLOOKUP(Y367,'Начисление очков 2024'!$AA$4:$AB$69,2,FALSE),0)</f>
        <v>0</v>
      </c>
      <c r="AA367" s="6" t="s">
        <v>572</v>
      </c>
      <c r="AB367" s="28">
        <f>ROUND(IFERROR(VLOOKUP(AA367,'Начисление очков 2024'!$L$4:$M$69,2,FALSE),0)/4,0)</f>
        <v>0</v>
      </c>
      <c r="AC367" s="32" t="s">
        <v>572</v>
      </c>
      <c r="AD367" s="31">
        <f>IFERROR(VLOOKUP(AC367,'Начисление очков 2024'!$AA$4:$AB$69,2,FALSE),0)</f>
        <v>0</v>
      </c>
      <c r="AE367" s="6" t="s">
        <v>572</v>
      </c>
      <c r="AF367" s="28">
        <f>IFERROR(VLOOKUP(AE367,'Начисление очков 2024'!$AA$4:$AB$69,2,FALSE),0)</f>
        <v>0</v>
      </c>
      <c r="AG367" s="32" t="s">
        <v>572</v>
      </c>
      <c r="AH367" s="31">
        <f>IFERROR(VLOOKUP(AG367,'Начисление очков 2024'!$Q$4:$R$69,2,FALSE),0)</f>
        <v>0</v>
      </c>
      <c r="AI367" s="6" t="s">
        <v>572</v>
      </c>
      <c r="AJ367" s="28">
        <f>IFERROR(VLOOKUP(AI367,'Начисление очков 2024'!$AA$4:$AB$69,2,FALSE),0)</f>
        <v>0</v>
      </c>
      <c r="AK367" s="32" t="s">
        <v>572</v>
      </c>
      <c r="AL367" s="31">
        <f>IFERROR(VLOOKUP(AK367,'Начисление очков 2024'!$AA$4:$AB$69,2,FALSE),0)</f>
        <v>0</v>
      </c>
      <c r="AM367" s="6" t="s">
        <v>572</v>
      </c>
      <c r="AN367" s="28">
        <f>IFERROR(VLOOKUP(AM367,'Начисление очков 2023'!$AF$4:$AG$69,2,FALSE),0)</f>
        <v>0</v>
      </c>
      <c r="AO367" s="32" t="s">
        <v>572</v>
      </c>
      <c r="AP367" s="31">
        <f>ROUND(IFERROR(VLOOKUP(AO367,'Начисление очков 2024'!$G$4:$H$69,2,FALSE),0)/4,0)</f>
        <v>0</v>
      </c>
      <c r="AQ367" s="6" t="s">
        <v>572</v>
      </c>
      <c r="AR367" s="28">
        <f>IFERROR(VLOOKUP(AQ367,'Начисление очков 2024'!$AA$4:$AB$69,2,FALSE),0)</f>
        <v>0</v>
      </c>
      <c r="AS367" s="32" t="s">
        <v>572</v>
      </c>
      <c r="AT367" s="31">
        <f>IFERROR(VLOOKUP(AS367,'Начисление очков 2024'!$G$4:$H$69,2,FALSE),0)</f>
        <v>0</v>
      </c>
      <c r="AU367" s="6" t="s">
        <v>572</v>
      </c>
      <c r="AV367" s="28">
        <f>IFERROR(VLOOKUP(AU367,'Начисление очков 2023'!$V$4:$W$69,2,FALSE),0)</f>
        <v>0</v>
      </c>
      <c r="AW367" s="32" t="s">
        <v>572</v>
      </c>
      <c r="AX367" s="31">
        <f>IFERROR(VLOOKUP(AW367,'Начисление очков 2024'!$Q$4:$R$69,2,FALSE),0)</f>
        <v>0</v>
      </c>
      <c r="AY367" s="6" t="s">
        <v>572</v>
      </c>
      <c r="AZ367" s="28">
        <f>IFERROR(VLOOKUP(AY367,'Начисление очков 2024'!$AA$4:$AB$69,2,FALSE),0)</f>
        <v>0</v>
      </c>
      <c r="BA367" s="32" t="s">
        <v>572</v>
      </c>
      <c r="BB367" s="31">
        <f>ROUND(IFERROR(VLOOKUP(BA367,'Начисление очков 2024'!$G$4:$H$69,2,FALSE),0)/4,0)</f>
        <v>0</v>
      </c>
      <c r="BC367" s="6" t="s">
        <v>572</v>
      </c>
      <c r="BD367" s="28">
        <f>IFERROR(VLOOKUP(BC367,'Начисление очков 2023'!$AA$4:$AB$69,2,FALSE),0)</f>
        <v>0</v>
      </c>
      <c r="BE367" s="32" t="s">
        <v>572</v>
      </c>
      <c r="BF367" s="31">
        <f>IFERROR(VLOOKUP(BE367,'Начисление очков 2024'!$G$4:$H$69,2,FALSE),0)</f>
        <v>0</v>
      </c>
      <c r="BG367" s="6" t="s">
        <v>572</v>
      </c>
      <c r="BH367" s="28">
        <f>IFERROR(VLOOKUP(BG367,'Начисление очков 2024'!$Q$4:$R$69,2,FALSE),0)</f>
        <v>0</v>
      </c>
      <c r="BI367" s="32" t="s">
        <v>572</v>
      </c>
      <c r="BJ367" s="31">
        <f>IFERROR(VLOOKUP(BI367,'Начисление очков 2024'!$AA$4:$AB$69,2,FALSE),0)</f>
        <v>0</v>
      </c>
      <c r="BK367" s="6" t="s">
        <v>572</v>
      </c>
      <c r="BL367" s="28">
        <f>IFERROR(VLOOKUP(BK367,'Начисление очков 2023'!$V$4:$W$69,2,FALSE),0)</f>
        <v>0</v>
      </c>
      <c r="BM367" s="32" t="s">
        <v>572</v>
      </c>
      <c r="BN367" s="31">
        <f>ROUND(IFERROR(VLOOKUP(BM367,'Начисление очков 2023'!$L$4:$M$69,2,FALSE),0)/4,0)</f>
        <v>0</v>
      </c>
      <c r="BO367" s="6" t="s">
        <v>572</v>
      </c>
      <c r="BP367" s="28">
        <f>IFERROR(VLOOKUP(BO367,'Начисление очков 2023'!$AA$4:$AB$69,2,FALSE),0)</f>
        <v>0</v>
      </c>
      <c r="BQ367" s="32" t="s">
        <v>572</v>
      </c>
      <c r="BR367" s="31">
        <f>ROUND(IFERROR(VLOOKUP(BQ367,'Начисление очков 2023'!$L$4:$M$69,2,FALSE),0)/4,0)</f>
        <v>0</v>
      </c>
      <c r="BS367" s="6" t="s">
        <v>572</v>
      </c>
      <c r="BT367" s="28">
        <f>IFERROR(VLOOKUP(BS367,'Начисление очков 2023'!$AA$4:$AB$69,2,FALSE),0)</f>
        <v>0</v>
      </c>
      <c r="BU367" s="32" t="s">
        <v>572</v>
      </c>
      <c r="BV367" s="31">
        <f>IFERROR(VLOOKUP(BU367,'Начисление очков 2023'!$L$4:$M$69,2,FALSE),0)</f>
        <v>0</v>
      </c>
      <c r="BW367" s="6" t="s">
        <v>572</v>
      </c>
      <c r="BX367" s="28">
        <f>IFERROR(VLOOKUP(BW367,'Начисление очков 2023'!$AA$4:$AB$69,2,FALSE),0)</f>
        <v>0</v>
      </c>
      <c r="BY367" s="32" t="s">
        <v>572</v>
      </c>
      <c r="BZ367" s="31">
        <f>IFERROR(VLOOKUP(BY367,'Начисление очков 2023'!$AF$4:$AG$69,2,FALSE),0)</f>
        <v>0</v>
      </c>
      <c r="CA367" s="6" t="s">
        <v>572</v>
      </c>
      <c r="CB367" s="28">
        <f>IFERROR(VLOOKUP(CA367,'Начисление очков 2023'!$V$4:$W$69,2,FALSE),0)</f>
        <v>0</v>
      </c>
      <c r="CC367" s="32" t="s">
        <v>572</v>
      </c>
      <c r="CD367" s="31">
        <f>IFERROR(VLOOKUP(CC367,'Начисление очков 2023'!$AA$4:$AB$69,2,FALSE),0)</f>
        <v>0</v>
      </c>
      <c r="CE367" s="47"/>
      <c r="CF367" s="46"/>
      <c r="CG367" s="32" t="s">
        <v>572</v>
      </c>
      <c r="CH367" s="31">
        <f>IFERROR(VLOOKUP(CG367,'Начисление очков 2023'!$AA$4:$AB$69,2,FALSE),0)</f>
        <v>0</v>
      </c>
      <c r="CI367" s="6" t="s">
        <v>572</v>
      </c>
      <c r="CJ367" s="28">
        <f>IFERROR(VLOOKUP(CI367,'Начисление очков 2023_1'!$B$4:$C$117,2,FALSE),0)</f>
        <v>0</v>
      </c>
      <c r="CK367" s="32" t="s">
        <v>572</v>
      </c>
      <c r="CL367" s="31">
        <f>IFERROR(VLOOKUP(CK367,'Начисление очков 2023'!$V$4:$W$69,2,FALSE),0)</f>
        <v>0</v>
      </c>
      <c r="CM367" s="6" t="s">
        <v>572</v>
      </c>
      <c r="CN367" s="28">
        <f>IFERROR(VLOOKUP(CM367,'Начисление очков 2023'!$AF$4:$AG$69,2,FALSE),0)</f>
        <v>0</v>
      </c>
      <c r="CO367" s="32" t="s">
        <v>572</v>
      </c>
      <c r="CP367" s="31">
        <f>IFERROR(VLOOKUP(CO367,'Начисление очков 2023'!$G$4:$H$69,2,FALSE),0)</f>
        <v>0</v>
      </c>
      <c r="CQ367" s="6" t="s">
        <v>572</v>
      </c>
      <c r="CR367" s="28">
        <f>IFERROR(VLOOKUP(CQ367,'Начисление очков 2023'!$AA$4:$AB$69,2,FALSE),0)</f>
        <v>0</v>
      </c>
      <c r="CS367" s="32" t="s">
        <v>572</v>
      </c>
      <c r="CT367" s="31">
        <f>IFERROR(VLOOKUP(CS367,'Начисление очков 2023'!$Q$4:$R$69,2,FALSE),0)</f>
        <v>0</v>
      </c>
      <c r="CU367" s="6" t="s">
        <v>572</v>
      </c>
      <c r="CV367" s="28">
        <f>IFERROR(VLOOKUP(CU367,'Начисление очков 2023'!$AF$4:$AG$69,2,FALSE),0)</f>
        <v>0</v>
      </c>
      <c r="CW367" s="32" t="s">
        <v>572</v>
      </c>
      <c r="CX367" s="31">
        <f>IFERROR(VLOOKUP(CW367,'Начисление очков 2023'!$AA$4:$AB$69,2,FALSE),0)</f>
        <v>0</v>
      </c>
      <c r="CY367" s="6" t="s">
        <v>572</v>
      </c>
      <c r="CZ367" s="28">
        <f>IFERROR(VLOOKUP(CY367,'Начисление очков 2023'!$AA$4:$AB$69,2,FALSE),0)</f>
        <v>0</v>
      </c>
      <c r="DA367" s="32" t="s">
        <v>572</v>
      </c>
      <c r="DB367" s="31">
        <f>IFERROR(VLOOKUP(DA367,'Начисление очков 2023'!$L$4:$M$69,2,FALSE),0)</f>
        <v>0</v>
      </c>
      <c r="DC367" s="6" t="s">
        <v>572</v>
      </c>
      <c r="DD367" s="28">
        <f>IFERROR(VLOOKUP(DC367,'Начисление очков 2023'!$L$4:$M$69,2,FALSE),0)</f>
        <v>0</v>
      </c>
      <c r="DE367" s="32" t="s">
        <v>572</v>
      </c>
      <c r="DF367" s="31">
        <f>IFERROR(VLOOKUP(DE367,'Начисление очков 2023'!$G$4:$H$69,2,FALSE),0)</f>
        <v>0</v>
      </c>
      <c r="DG367" s="6" t="s">
        <v>572</v>
      </c>
      <c r="DH367" s="28">
        <f>IFERROR(VLOOKUP(DG367,'Начисление очков 2023'!$AA$4:$AB$69,2,FALSE),0)</f>
        <v>0</v>
      </c>
      <c r="DI367" s="32" t="s">
        <v>572</v>
      </c>
      <c r="DJ367" s="31">
        <f>IFERROR(VLOOKUP(DI367,'Начисление очков 2023'!$AF$4:$AG$69,2,FALSE),0)</f>
        <v>0</v>
      </c>
      <c r="DK367" s="6" t="s">
        <v>572</v>
      </c>
      <c r="DL367" s="28">
        <f>IFERROR(VLOOKUP(DK367,'Начисление очков 2023'!$V$4:$W$69,2,FALSE),0)</f>
        <v>0</v>
      </c>
      <c r="DM367" s="32" t="s">
        <v>572</v>
      </c>
      <c r="DN367" s="31">
        <f>IFERROR(VLOOKUP(DM367,'Начисление очков 2023'!$Q$4:$R$69,2,FALSE),0)</f>
        <v>0</v>
      </c>
      <c r="DO367" s="6" t="s">
        <v>572</v>
      </c>
      <c r="DP367" s="28">
        <f>IFERROR(VLOOKUP(DO367,'Начисление очков 2023'!$AA$4:$AB$69,2,FALSE),0)</f>
        <v>0</v>
      </c>
      <c r="DQ367" s="32">
        <v>32</v>
      </c>
      <c r="DR367" s="31">
        <f>IFERROR(VLOOKUP(DQ367,'Начисление очков 2023'!$AA$4:$AB$69,2,FALSE),0)</f>
        <v>2</v>
      </c>
      <c r="DS367" s="6" t="s">
        <v>572</v>
      </c>
      <c r="DT367" s="28">
        <f>IFERROR(VLOOKUP(DS367,'Начисление очков 2023'!$AA$4:$AB$69,2,FALSE),0)</f>
        <v>0</v>
      </c>
      <c r="DU367" s="32" t="s">
        <v>572</v>
      </c>
      <c r="DV367" s="31">
        <f>IFERROR(VLOOKUP(DU367,'Начисление очков 2023'!$AF$4:$AG$69,2,FALSE),0)</f>
        <v>0</v>
      </c>
      <c r="DW367" s="6" t="s">
        <v>572</v>
      </c>
      <c r="DX367" s="28">
        <f>IFERROR(VLOOKUP(DW367,'Начисление очков 2023'!$AA$4:$AB$69,2,FALSE),0)</f>
        <v>0</v>
      </c>
      <c r="DY367" s="32" t="s">
        <v>572</v>
      </c>
      <c r="DZ367" s="31">
        <f>IFERROR(VLOOKUP(DY367,'Начисление очков 2023'!$B$4:$C$69,2,FALSE),0)</f>
        <v>0</v>
      </c>
      <c r="EA367" s="6" t="s">
        <v>572</v>
      </c>
      <c r="EB367" s="28">
        <f>IFERROR(VLOOKUP(EA367,'Начисление очков 2023'!$AA$4:$AB$69,2,FALSE),0)</f>
        <v>0</v>
      </c>
      <c r="EC367" s="32" t="s">
        <v>572</v>
      </c>
      <c r="ED367" s="31">
        <f>IFERROR(VLOOKUP(EC367,'Начисление очков 2023'!$V$4:$W$69,2,FALSE),0)</f>
        <v>0</v>
      </c>
      <c r="EE367" s="6" t="s">
        <v>572</v>
      </c>
      <c r="EF367" s="28">
        <f>IFERROR(VLOOKUP(EE367,'Начисление очков 2023'!$AA$4:$AB$69,2,FALSE),0)</f>
        <v>0</v>
      </c>
      <c r="EG367" s="32" t="s">
        <v>572</v>
      </c>
      <c r="EH367" s="31">
        <f>IFERROR(VLOOKUP(EG367,'Начисление очков 2023'!$AA$4:$AB$69,2,FALSE),0)</f>
        <v>0</v>
      </c>
      <c r="EI367" s="6" t="s">
        <v>572</v>
      </c>
      <c r="EJ367" s="28">
        <f>IFERROR(VLOOKUP(EI367,'Начисление очков 2023'!$G$4:$H$69,2,FALSE),0)</f>
        <v>0</v>
      </c>
      <c r="EK367" s="32" t="s">
        <v>572</v>
      </c>
      <c r="EL367" s="31">
        <f>IFERROR(VLOOKUP(EK367,'Начисление очков 2023'!$V$4:$W$69,2,FALSE),0)</f>
        <v>0</v>
      </c>
      <c r="EM367" s="6" t="s">
        <v>572</v>
      </c>
      <c r="EN367" s="28">
        <f>IFERROR(VLOOKUP(EM367,'Начисление очков 2023'!$B$4:$C$101,2,FALSE),0)</f>
        <v>0</v>
      </c>
      <c r="EO367" s="32" t="s">
        <v>572</v>
      </c>
      <c r="EP367" s="31">
        <f>IFERROR(VLOOKUP(EO367,'Начисление очков 2023'!$AA$4:$AB$69,2,FALSE),0)</f>
        <v>0</v>
      </c>
      <c r="EQ367" s="6" t="s">
        <v>572</v>
      </c>
      <c r="ER367" s="28">
        <f>IFERROR(VLOOKUP(EQ367,'Начисление очков 2023'!$AF$4:$AG$69,2,FALSE),0)</f>
        <v>0</v>
      </c>
      <c r="ES367" s="32" t="s">
        <v>572</v>
      </c>
      <c r="ET367" s="31">
        <f>IFERROR(VLOOKUP(ES367,'Начисление очков 2023'!$B$4:$C$101,2,FALSE),0)</f>
        <v>0</v>
      </c>
      <c r="EU367" s="6" t="s">
        <v>572</v>
      </c>
      <c r="EV367" s="28">
        <f>IFERROR(VLOOKUP(EU367,'Начисление очков 2023'!$G$4:$H$69,2,FALSE),0)</f>
        <v>0</v>
      </c>
      <c r="EW367" s="32" t="s">
        <v>572</v>
      </c>
      <c r="EX367" s="31">
        <f>IFERROR(VLOOKUP(EW367,'Начисление очков 2023'!$AA$4:$AB$69,2,FALSE),0)</f>
        <v>0</v>
      </c>
      <c r="EY367" s="6" t="s">
        <v>572</v>
      </c>
      <c r="EZ367" s="28">
        <f>IFERROR(VLOOKUP(EY367,'Начисление очков 2023'!$AA$4:$AB$69,2,FALSE),0)</f>
        <v>0</v>
      </c>
      <c r="FA367" s="32" t="s">
        <v>572</v>
      </c>
      <c r="FB367" s="31">
        <f>IFERROR(VLOOKUP(FA367,'Начисление очков 2023'!$L$4:$M$69,2,FALSE),0)</f>
        <v>0</v>
      </c>
      <c r="FC367" s="6" t="s">
        <v>572</v>
      </c>
      <c r="FD367" s="28">
        <f>IFERROR(VLOOKUP(FC367,'Начисление очков 2023'!$AF$4:$AG$69,2,FALSE),0)</f>
        <v>0</v>
      </c>
      <c r="FE367" s="32" t="s">
        <v>572</v>
      </c>
      <c r="FF367" s="31">
        <f>IFERROR(VLOOKUP(FE367,'Начисление очков 2023'!$AA$4:$AB$69,2,FALSE),0)</f>
        <v>0</v>
      </c>
      <c r="FG367" s="6" t="s">
        <v>572</v>
      </c>
      <c r="FH367" s="28">
        <f>IFERROR(VLOOKUP(FG367,'Начисление очков 2023'!$G$4:$H$69,2,FALSE),0)</f>
        <v>0</v>
      </c>
      <c r="FI367" s="32" t="s">
        <v>572</v>
      </c>
      <c r="FJ367" s="31">
        <f>IFERROR(VLOOKUP(FI367,'Начисление очков 2023'!$AA$4:$AB$69,2,FALSE),0)</f>
        <v>0</v>
      </c>
      <c r="FK367" s="6" t="s">
        <v>572</v>
      </c>
      <c r="FL367" s="28">
        <f>IFERROR(VLOOKUP(FK367,'Начисление очков 2023'!$AA$4:$AB$69,2,FALSE),0)</f>
        <v>0</v>
      </c>
      <c r="FM367" s="32" t="s">
        <v>572</v>
      </c>
      <c r="FN367" s="31">
        <f>IFERROR(VLOOKUP(FM367,'Начисление очков 2023'!$AA$4:$AB$69,2,FALSE),0)</f>
        <v>0</v>
      </c>
      <c r="FO367" s="6" t="s">
        <v>572</v>
      </c>
      <c r="FP367" s="28">
        <f>IFERROR(VLOOKUP(FO367,'Начисление очков 2023'!$AF$4:$AG$69,2,FALSE),0)</f>
        <v>0</v>
      </c>
      <c r="FQ367" s="109">
        <v>356</v>
      </c>
      <c r="FR367" s="110">
        <v>-3</v>
      </c>
      <c r="FS367" s="110"/>
      <c r="FT367" s="109">
        <v>3</v>
      </c>
      <c r="FU367" s="111"/>
      <c r="FV367" s="108">
        <v>2</v>
      </c>
      <c r="FW367" s="106">
        <v>0</v>
      </c>
      <c r="FX367" s="107" t="s">
        <v>563</v>
      </c>
      <c r="FY367" s="108">
        <v>2</v>
      </c>
      <c r="FZ367" s="127" t="s">
        <v>572</v>
      </c>
      <c r="GA367" s="121">
        <f>IFERROR(VLOOKUP(FZ367,'Начисление очков 2023'!$AA$4:$AB$69,2,FALSE),0)</f>
        <v>0</v>
      </c>
    </row>
    <row r="368" spans="1:183" ht="16.149999999999999" customHeight="1" x14ac:dyDescent="0.25">
      <c r="A368" s="1"/>
      <c r="B368" s="6" t="str">
        <f>IFERROR(INDEX('Ласт турнир'!$A$1:$A$96,MATCH($D368,'Ласт турнир'!$B$1:$B$96,0)),"")</f>
        <v/>
      </c>
      <c r="C368" s="1"/>
      <c r="D368" s="39" t="s">
        <v>683</v>
      </c>
      <c r="E368" s="40">
        <f>E367+1</f>
        <v>359</v>
      </c>
      <c r="F368" s="59">
        <f>IF(FQ368=0," ",IF(FQ368-E368=0," ",FQ368-E368))</f>
        <v>-2</v>
      </c>
      <c r="G368" s="44"/>
      <c r="H368" s="54">
        <v>3</v>
      </c>
      <c r="I368" s="134"/>
      <c r="J368" s="139">
        <f>AB368+AP368+BB368+BN368+BR368+SUMPRODUCT(LARGE((T368,V368,X368,Z368,AD368,AF368,AH368,AJ368,AL368,AN368,AR368,AT368,AV368,AX368,AZ368,BD368,BF368,BH368,BJ368,BL368,BP368,BT368,BV368,BX368,BZ368,CB368,CD368,CF368,CH368,CJ368,CL368,CN368,CP368,CR368,CT368,CV368,CX368,CZ368,DB368,DD368,DF368,DH368,DJ368,DL368,DN368,DP368,DR368,DT368,DV368,DX368,DZ368,EB368,ED368,EF368,EH368,EJ368,EL368,EN368,EP368,ER368,ET368,EV368,EX368,EZ368,FB368,FD368,FF368,FH368,FJ368,FL368,FN368,FP368),{1,2,3,4,5,6,7,8}))</f>
        <v>2</v>
      </c>
      <c r="K368" s="135">
        <f>J368-FV368</f>
        <v>0</v>
      </c>
      <c r="L368" s="140" t="str">
        <f>IF(SUMIF(S368:FP368,"&lt;0")&lt;&gt;0,SUMIF(S368:FP368,"&lt;0")*(-1)," ")</f>
        <v xml:space="preserve"> </v>
      </c>
      <c r="M368" s="141">
        <f>T368+V368+X368+Z368+AB368+AD368+AF368+AH368+AJ368+AL368+AN368+AP368+AR368+AT368+AV368+AX368+AZ368+BB368+BD368+BF368+BH368+BJ368+BL368+BN368+BP368+BR368+BT368+BV368+BX368+BZ368+CB368+CD368+CF368+CH368+CJ368+CL368+CN368+CP368+CR368+CT368+CV368+CX368+CZ368+DB368+DD368+DF368+DH368+DJ368+DL368+DN368+DP368+DR368+DT368+DV368+DX368+DZ368+EB368+ED368+EF368+EH368+EJ368+EL368+EN368+EP368+ER368+ET368+EV368+EX368+EZ368+FB368+FD368+FF368+FH368+FJ368+FL368+FN368+FP368</f>
        <v>2</v>
      </c>
      <c r="N368" s="135">
        <f>M368-FY368</f>
        <v>0</v>
      </c>
      <c r="O368" s="136">
        <f>ROUNDUP(COUNTIF(S368:FP368,"&gt; 0")/2,0)</f>
        <v>1</v>
      </c>
      <c r="P368" s="142">
        <f>IF(O368=0,"-",IF(O368-R368&gt;8,J368/(8+R368),J368/O368))</f>
        <v>2</v>
      </c>
      <c r="Q368" s="145">
        <f>IF(OR(M368=0,O368=0),"-",M368/O368)</f>
        <v>2</v>
      </c>
      <c r="R368" s="150">
        <f>+IF(AA368="",0,1)+IF(AO368="",0,1)++IF(BA368="",0,1)+IF(BM368="",0,1)+IF(BQ368="",0,1)</f>
        <v>0</v>
      </c>
      <c r="S368" s="6" t="s">
        <v>572</v>
      </c>
      <c r="T368" s="28">
        <f>IFERROR(VLOOKUP(S368,'Начисление очков 2024'!$AA$4:$AB$69,2,FALSE),0)</f>
        <v>0</v>
      </c>
      <c r="U368" s="32" t="s">
        <v>572</v>
      </c>
      <c r="V368" s="31">
        <f>IFERROR(VLOOKUP(U368,'Начисление очков 2024'!$AA$4:$AB$69,2,FALSE),0)</f>
        <v>0</v>
      </c>
      <c r="W368" s="6" t="s">
        <v>572</v>
      </c>
      <c r="X368" s="28">
        <f>IFERROR(VLOOKUP(W368,'Начисление очков 2024'!$L$4:$M$69,2,FALSE),0)</f>
        <v>0</v>
      </c>
      <c r="Y368" s="32" t="s">
        <v>572</v>
      </c>
      <c r="Z368" s="31">
        <f>IFERROR(VLOOKUP(Y368,'Начисление очков 2024'!$AA$4:$AB$69,2,FALSE),0)</f>
        <v>0</v>
      </c>
      <c r="AA368" s="6" t="s">
        <v>572</v>
      </c>
      <c r="AB368" s="28">
        <f>ROUND(IFERROR(VLOOKUP(AA368,'Начисление очков 2024'!$L$4:$M$69,2,FALSE),0)/4,0)</f>
        <v>0</v>
      </c>
      <c r="AC368" s="32" t="s">
        <v>572</v>
      </c>
      <c r="AD368" s="31">
        <f>IFERROR(VLOOKUP(AC368,'Начисление очков 2024'!$AA$4:$AB$69,2,FALSE),0)</f>
        <v>0</v>
      </c>
      <c r="AE368" s="6" t="s">
        <v>572</v>
      </c>
      <c r="AF368" s="28">
        <f>IFERROR(VLOOKUP(AE368,'Начисление очков 2024'!$AA$4:$AB$69,2,FALSE),0)</f>
        <v>0</v>
      </c>
      <c r="AG368" s="32" t="s">
        <v>572</v>
      </c>
      <c r="AH368" s="31">
        <f>IFERROR(VLOOKUP(AG368,'Начисление очков 2024'!$Q$4:$R$69,2,FALSE),0)</f>
        <v>0</v>
      </c>
      <c r="AI368" s="6" t="s">
        <v>572</v>
      </c>
      <c r="AJ368" s="28">
        <f>IFERROR(VLOOKUP(AI368,'Начисление очков 2024'!$AA$4:$AB$69,2,FALSE),0)</f>
        <v>0</v>
      </c>
      <c r="AK368" s="32" t="s">
        <v>572</v>
      </c>
      <c r="AL368" s="31">
        <f>IFERROR(VLOOKUP(AK368,'Начисление очков 2024'!$AA$4:$AB$69,2,FALSE),0)</f>
        <v>0</v>
      </c>
      <c r="AM368" s="6" t="s">
        <v>572</v>
      </c>
      <c r="AN368" s="28">
        <f>IFERROR(VLOOKUP(AM368,'Начисление очков 2023'!$AF$4:$AG$69,2,FALSE),0)</f>
        <v>0</v>
      </c>
      <c r="AO368" s="32" t="s">
        <v>572</v>
      </c>
      <c r="AP368" s="31">
        <f>ROUND(IFERROR(VLOOKUP(AO368,'Начисление очков 2024'!$G$4:$H$69,2,FALSE),0)/4,0)</f>
        <v>0</v>
      </c>
      <c r="AQ368" s="6" t="s">
        <v>572</v>
      </c>
      <c r="AR368" s="28">
        <f>IFERROR(VLOOKUP(AQ368,'Начисление очков 2024'!$AA$4:$AB$69,2,FALSE),0)</f>
        <v>0</v>
      </c>
      <c r="AS368" s="32" t="s">
        <v>572</v>
      </c>
      <c r="AT368" s="31">
        <f>IFERROR(VLOOKUP(AS368,'Начисление очков 2024'!$G$4:$H$69,2,FALSE),0)</f>
        <v>0</v>
      </c>
      <c r="AU368" s="6" t="s">
        <v>572</v>
      </c>
      <c r="AV368" s="28">
        <f>IFERROR(VLOOKUP(AU368,'Начисление очков 2023'!$V$4:$W$69,2,FALSE),0)</f>
        <v>0</v>
      </c>
      <c r="AW368" s="32" t="s">
        <v>572</v>
      </c>
      <c r="AX368" s="31">
        <f>IFERROR(VLOOKUP(AW368,'Начисление очков 2024'!$Q$4:$R$69,2,FALSE),0)</f>
        <v>0</v>
      </c>
      <c r="AY368" s="6" t="s">
        <v>572</v>
      </c>
      <c r="AZ368" s="28">
        <f>IFERROR(VLOOKUP(AY368,'Начисление очков 2024'!$AA$4:$AB$69,2,FALSE),0)</f>
        <v>0</v>
      </c>
      <c r="BA368" s="32" t="s">
        <v>572</v>
      </c>
      <c r="BB368" s="31">
        <f>ROUND(IFERROR(VLOOKUP(BA368,'Начисление очков 2024'!$G$4:$H$69,2,FALSE),0)/4,0)</f>
        <v>0</v>
      </c>
      <c r="BC368" s="6" t="s">
        <v>572</v>
      </c>
      <c r="BD368" s="28">
        <f>IFERROR(VLOOKUP(BC368,'Начисление очков 2023'!$AA$4:$AB$69,2,FALSE),0)</f>
        <v>0</v>
      </c>
      <c r="BE368" s="32" t="s">
        <v>572</v>
      </c>
      <c r="BF368" s="31">
        <f>IFERROR(VLOOKUP(BE368,'Начисление очков 2024'!$G$4:$H$69,2,FALSE),0)</f>
        <v>0</v>
      </c>
      <c r="BG368" s="6" t="s">
        <v>572</v>
      </c>
      <c r="BH368" s="28">
        <f>IFERROR(VLOOKUP(BG368,'Начисление очков 2024'!$Q$4:$R$69,2,FALSE),0)</f>
        <v>0</v>
      </c>
      <c r="BI368" s="32" t="s">
        <v>572</v>
      </c>
      <c r="BJ368" s="31">
        <f>IFERROR(VLOOKUP(BI368,'Начисление очков 2024'!$AA$4:$AB$69,2,FALSE),0)</f>
        <v>0</v>
      </c>
      <c r="BK368" s="6" t="s">
        <v>572</v>
      </c>
      <c r="BL368" s="28">
        <f>IFERROR(VLOOKUP(BK368,'Начисление очков 2023'!$V$4:$W$69,2,FALSE),0)</f>
        <v>0</v>
      </c>
      <c r="BM368" s="32" t="s">
        <v>572</v>
      </c>
      <c r="BN368" s="31">
        <f>ROUND(IFERROR(VLOOKUP(BM368,'Начисление очков 2023'!$L$4:$M$69,2,FALSE),0)/4,0)</f>
        <v>0</v>
      </c>
      <c r="BO368" s="6" t="s">
        <v>572</v>
      </c>
      <c r="BP368" s="28">
        <f>IFERROR(VLOOKUP(BO368,'Начисление очков 2023'!$AA$4:$AB$69,2,FALSE),0)</f>
        <v>0</v>
      </c>
      <c r="BQ368" s="32" t="s">
        <v>572</v>
      </c>
      <c r="BR368" s="31">
        <f>ROUND(IFERROR(VLOOKUP(BQ368,'Начисление очков 2023'!$L$4:$M$69,2,FALSE),0)/4,0)</f>
        <v>0</v>
      </c>
      <c r="BS368" s="6" t="s">
        <v>572</v>
      </c>
      <c r="BT368" s="28">
        <f>IFERROR(VLOOKUP(BS368,'Начисление очков 2023'!$AA$4:$AB$69,2,FALSE),0)</f>
        <v>0</v>
      </c>
      <c r="BU368" s="32" t="s">
        <v>572</v>
      </c>
      <c r="BV368" s="31">
        <f>IFERROR(VLOOKUP(BU368,'Начисление очков 2023'!$L$4:$M$69,2,FALSE),0)</f>
        <v>0</v>
      </c>
      <c r="BW368" s="6" t="s">
        <v>572</v>
      </c>
      <c r="BX368" s="28">
        <f>IFERROR(VLOOKUP(BW368,'Начисление очков 2023'!$AA$4:$AB$69,2,FALSE),0)</f>
        <v>0</v>
      </c>
      <c r="BY368" s="32" t="s">
        <v>572</v>
      </c>
      <c r="BZ368" s="31">
        <f>IFERROR(VLOOKUP(BY368,'Начисление очков 2023'!$AF$4:$AG$69,2,FALSE),0)</f>
        <v>0</v>
      </c>
      <c r="CA368" s="6" t="s">
        <v>572</v>
      </c>
      <c r="CB368" s="28">
        <f>IFERROR(VLOOKUP(CA368,'Начисление очков 2023'!$V$4:$W$69,2,FALSE),0)</f>
        <v>0</v>
      </c>
      <c r="CC368" s="32" t="s">
        <v>572</v>
      </c>
      <c r="CD368" s="31">
        <f>IFERROR(VLOOKUP(CC368,'Начисление очков 2023'!$AA$4:$AB$69,2,FALSE),0)</f>
        <v>0</v>
      </c>
      <c r="CE368" s="47"/>
      <c r="CF368" s="46"/>
      <c r="CG368" s="32" t="s">
        <v>572</v>
      </c>
      <c r="CH368" s="31">
        <f>IFERROR(VLOOKUP(CG368,'Начисление очков 2023'!$AA$4:$AB$69,2,FALSE),0)</f>
        <v>0</v>
      </c>
      <c r="CI368" s="6" t="s">
        <v>572</v>
      </c>
      <c r="CJ368" s="28">
        <f>IFERROR(VLOOKUP(CI368,'Начисление очков 2023_1'!$B$4:$C$117,2,FALSE),0)</f>
        <v>0</v>
      </c>
      <c r="CK368" s="32" t="s">
        <v>572</v>
      </c>
      <c r="CL368" s="31">
        <f>IFERROR(VLOOKUP(CK368,'Начисление очков 2023'!$V$4:$W$69,2,FALSE),0)</f>
        <v>0</v>
      </c>
      <c r="CM368" s="6" t="s">
        <v>572</v>
      </c>
      <c r="CN368" s="28">
        <f>IFERROR(VLOOKUP(CM368,'Начисление очков 2023'!$AF$4:$AG$69,2,FALSE),0)</f>
        <v>0</v>
      </c>
      <c r="CO368" s="32" t="s">
        <v>572</v>
      </c>
      <c r="CP368" s="31">
        <f>IFERROR(VLOOKUP(CO368,'Начисление очков 2023'!$G$4:$H$69,2,FALSE),0)</f>
        <v>0</v>
      </c>
      <c r="CQ368" s="6" t="s">
        <v>572</v>
      </c>
      <c r="CR368" s="28">
        <f>IFERROR(VLOOKUP(CQ368,'Начисление очков 2023'!$AA$4:$AB$69,2,FALSE),0)</f>
        <v>0</v>
      </c>
      <c r="CS368" s="32" t="s">
        <v>572</v>
      </c>
      <c r="CT368" s="31">
        <f>IFERROR(VLOOKUP(CS368,'Начисление очков 2023'!$Q$4:$R$69,2,FALSE),0)</f>
        <v>0</v>
      </c>
      <c r="CU368" s="6" t="s">
        <v>572</v>
      </c>
      <c r="CV368" s="28">
        <f>IFERROR(VLOOKUP(CU368,'Начисление очков 2023'!$AF$4:$AG$69,2,FALSE),0)</f>
        <v>0</v>
      </c>
      <c r="CW368" s="32" t="s">
        <v>572</v>
      </c>
      <c r="CX368" s="31">
        <f>IFERROR(VLOOKUP(CW368,'Начисление очков 2023'!$AA$4:$AB$69,2,FALSE),0)</f>
        <v>0</v>
      </c>
      <c r="CY368" s="6" t="s">
        <v>572</v>
      </c>
      <c r="CZ368" s="28">
        <f>IFERROR(VLOOKUP(CY368,'Начисление очков 2023'!$AA$4:$AB$69,2,FALSE),0)</f>
        <v>0</v>
      </c>
      <c r="DA368" s="32" t="s">
        <v>572</v>
      </c>
      <c r="DB368" s="31">
        <f>IFERROR(VLOOKUP(DA368,'Начисление очков 2023'!$L$4:$M$69,2,FALSE),0)</f>
        <v>0</v>
      </c>
      <c r="DC368" s="6" t="s">
        <v>572</v>
      </c>
      <c r="DD368" s="28">
        <f>IFERROR(VLOOKUP(DC368,'Начисление очков 2023'!$L$4:$M$69,2,FALSE),0)</f>
        <v>0</v>
      </c>
      <c r="DE368" s="32" t="s">
        <v>572</v>
      </c>
      <c r="DF368" s="31">
        <f>IFERROR(VLOOKUP(DE368,'Начисление очков 2023'!$G$4:$H$69,2,FALSE),0)</f>
        <v>0</v>
      </c>
      <c r="DG368" s="6" t="s">
        <v>572</v>
      </c>
      <c r="DH368" s="28">
        <f>IFERROR(VLOOKUP(DG368,'Начисление очков 2023'!$AA$4:$AB$69,2,FALSE),0)</f>
        <v>0</v>
      </c>
      <c r="DI368" s="32" t="s">
        <v>572</v>
      </c>
      <c r="DJ368" s="31">
        <f>IFERROR(VLOOKUP(DI368,'Начисление очков 2023'!$AF$4:$AG$69,2,FALSE),0)</f>
        <v>0</v>
      </c>
      <c r="DK368" s="6" t="s">
        <v>572</v>
      </c>
      <c r="DL368" s="28">
        <f>IFERROR(VLOOKUP(DK368,'Начисление очков 2023'!$V$4:$W$69,2,FALSE),0)</f>
        <v>0</v>
      </c>
      <c r="DM368" s="32" t="s">
        <v>572</v>
      </c>
      <c r="DN368" s="31">
        <f>IFERROR(VLOOKUP(DM368,'Начисление очков 2023'!$Q$4:$R$69,2,FALSE),0)</f>
        <v>0</v>
      </c>
      <c r="DO368" s="6" t="s">
        <v>572</v>
      </c>
      <c r="DP368" s="28">
        <f>IFERROR(VLOOKUP(DO368,'Начисление очков 2023'!$AA$4:$AB$69,2,FALSE),0)</f>
        <v>0</v>
      </c>
      <c r="DQ368" s="32">
        <v>32</v>
      </c>
      <c r="DR368" s="31">
        <f>IFERROR(VLOOKUP(DQ368,'Начисление очков 2023'!$AA$4:$AB$69,2,FALSE),0)</f>
        <v>2</v>
      </c>
      <c r="DS368" s="6"/>
      <c r="DT368" s="28">
        <f>IFERROR(VLOOKUP(DS368,'Начисление очков 2023'!$AA$4:$AB$69,2,FALSE),0)</f>
        <v>0</v>
      </c>
      <c r="DU368" s="32" t="s">
        <v>572</v>
      </c>
      <c r="DV368" s="31">
        <f>IFERROR(VLOOKUP(DU368,'Начисление очков 2023'!$AF$4:$AG$69,2,FALSE),0)</f>
        <v>0</v>
      </c>
      <c r="DW368" s="6" t="s">
        <v>572</v>
      </c>
      <c r="DX368" s="28">
        <f>IFERROR(VLOOKUP(DW368,'Начисление очков 2023'!$AA$4:$AB$69,2,FALSE),0)</f>
        <v>0</v>
      </c>
      <c r="DY368" s="32" t="s">
        <v>572</v>
      </c>
      <c r="DZ368" s="31">
        <f>IFERROR(VLOOKUP(DY368,'Начисление очков 2023'!$B$4:$C$69,2,FALSE),0)</f>
        <v>0</v>
      </c>
      <c r="EA368" s="6" t="s">
        <v>572</v>
      </c>
      <c r="EB368" s="28">
        <f>IFERROR(VLOOKUP(EA368,'Начисление очков 2023'!$AA$4:$AB$69,2,FALSE),0)</f>
        <v>0</v>
      </c>
      <c r="EC368" s="32" t="s">
        <v>572</v>
      </c>
      <c r="ED368" s="31">
        <f>IFERROR(VLOOKUP(EC368,'Начисление очков 2023'!$V$4:$W$69,2,FALSE),0)</f>
        <v>0</v>
      </c>
      <c r="EE368" s="6" t="s">
        <v>572</v>
      </c>
      <c r="EF368" s="28">
        <f>IFERROR(VLOOKUP(EE368,'Начисление очков 2023'!$AA$4:$AB$69,2,FALSE),0)</f>
        <v>0</v>
      </c>
      <c r="EG368" s="32" t="s">
        <v>572</v>
      </c>
      <c r="EH368" s="31">
        <f>IFERROR(VLOOKUP(EG368,'Начисление очков 2023'!$AA$4:$AB$69,2,FALSE),0)</f>
        <v>0</v>
      </c>
      <c r="EI368" s="6" t="s">
        <v>572</v>
      </c>
      <c r="EJ368" s="28">
        <f>IFERROR(VLOOKUP(EI368,'Начисление очков 2023'!$G$4:$H$69,2,FALSE),0)</f>
        <v>0</v>
      </c>
      <c r="EK368" s="32" t="s">
        <v>572</v>
      </c>
      <c r="EL368" s="31">
        <f>IFERROR(VLOOKUP(EK368,'Начисление очков 2023'!$V$4:$W$69,2,FALSE),0)</f>
        <v>0</v>
      </c>
      <c r="EM368" s="6" t="s">
        <v>572</v>
      </c>
      <c r="EN368" s="28">
        <f>IFERROR(VLOOKUP(EM368,'Начисление очков 2023'!$B$4:$C$101,2,FALSE),0)</f>
        <v>0</v>
      </c>
      <c r="EO368" s="32" t="s">
        <v>572</v>
      </c>
      <c r="EP368" s="31">
        <f>IFERROR(VLOOKUP(EO368,'Начисление очков 2023'!$AA$4:$AB$69,2,FALSE),0)</f>
        <v>0</v>
      </c>
      <c r="EQ368" s="6" t="s">
        <v>572</v>
      </c>
      <c r="ER368" s="28">
        <f>IFERROR(VLOOKUP(EQ368,'Начисление очков 2023'!$AF$4:$AG$69,2,FALSE),0)</f>
        <v>0</v>
      </c>
      <c r="ES368" s="32" t="s">
        <v>572</v>
      </c>
      <c r="ET368" s="31">
        <f>IFERROR(VLOOKUP(ES368,'Начисление очков 2023'!$B$4:$C$101,2,FALSE),0)</f>
        <v>0</v>
      </c>
      <c r="EU368" s="6" t="s">
        <v>572</v>
      </c>
      <c r="EV368" s="28">
        <f>IFERROR(VLOOKUP(EU368,'Начисление очков 2023'!$G$4:$H$69,2,FALSE),0)</f>
        <v>0</v>
      </c>
      <c r="EW368" s="32" t="s">
        <v>572</v>
      </c>
      <c r="EX368" s="31">
        <f>IFERROR(VLOOKUP(EW368,'Начисление очков 2023'!$AA$4:$AB$69,2,FALSE),0)</f>
        <v>0</v>
      </c>
      <c r="EY368" s="6"/>
      <c r="EZ368" s="28">
        <f>IFERROR(VLOOKUP(EY368,'Начисление очков 2023'!$AA$4:$AB$69,2,FALSE),0)</f>
        <v>0</v>
      </c>
      <c r="FA368" s="32" t="s">
        <v>572</v>
      </c>
      <c r="FB368" s="31">
        <f>IFERROR(VLOOKUP(FA368,'Начисление очков 2023'!$L$4:$M$69,2,FALSE),0)</f>
        <v>0</v>
      </c>
      <c r="FC368" s="6" t="s">
        <v>572</v>
      </c>
      <c r="FD368" s="28">
        <f>IFERROR(VLOOKUP(FC368,'Начисление очков 2023'!$AF$4:$AG$69,2,FALSE),0)</f>
        <v>0</v>
      </c>
      <c r="FE368" s="32" t="s">
        <v>572</v>
      </c>
      <c r="FF368" s="31">
        <f>IFERROR(VLOOKUP(FE368,'Начисление очков 2023'!$AA$4:$AB$69,2,FALSE),0)</f>
        <v>0</v>
      </c>
      <c r="FG368" s="6" t="s">
        <v>572</v>
      </c>
      <c r="FH368" s="28">
        <f>IFERROR(VLOOKUP(FG368,'Начисление очков 2023'!$G$4:$H$69,2,FALSE),0)</f>
        <v>0</v>
      </c>
      <c r="FI368" s="32" t="s">
        <v>572</v>
      </c>
      <c r="FJ368" s="31">
        <f>IFERROR(VLOOKUP(FI368,'Начисление очков 2023'!$AA$4:$AB$69,2,FALSE),0)</f>
        <v>0</v>
      </c>
      <c r="FK368" s="6" t="s">
        <v>572</v>
      </c>
      <c r="FL368" s="28">
        <f>IFERROR(VLOOKUP(FK368,'Начисление очков 2023'!$AA$4:$AB$69,2,FALSE),0)</f>
        <v>0</v>
      </c>
      <c r="FM368" s="32" t="s">
        <v>572</v>
      </c>
      <c r="FN368" s="31">
        <f>IFERROR(VLOOKUP(FM368,'Начисление очков 2023'!$AA$4:$AB$69,2,FALSE),0)</f>
        <v>0</v>
      </c>
      <c r="FO368" s="6" t="s">
        <v>572</v>
      </c>
      <c r="FP368" s="28">
        <f>IFERROR(VLOOKUP(FO368,'Начисление очков 2023'!$AF$4:$AG$69,2,FALSE),0)</f>
        <v>0</v>
      </c>
      <c r="FQ368" s="109">
        <v>357</v>
      </c>
      <c r="FR368" s="110">
        <v>-1</v>
      </c>
      <c r="FS368" s="110"/>
      <c r="FT368" s="109">
        <v>3</v>
      </c>
      <c r="FU368" s="111"/>
      <c r="FV368" s="108">
        <v>2</v>
      </c>
      <c r="FW368" s="106">
        <v>0</v>
      </c>
      <c r="FX368" s="107" t="s">
        <v>563</v>
      </c>
      <c r="FY368" s="108">
        <v>2</v>
      </c>
      <c r="FZ368" s="127" t="s">
        <v>572</v>
      </c>
      <c r="GA368" s="121">
        <f>IFERROR(VLOOKUP(FZ368,'Начисление очков 2023'!$AA$4:$AB$69,2,FALSE),0)</f>
        <v>0</v>
      </c>
    </row>
    <row r="369" spans="1:183" ht="16.149999999999999" customHeight="1" x14ac:dyDescent="0.25">
      <c r="A369" s="1"/>
      <c r="B369" s="6" t="str">
        <f>IFERROR(INDEX('Ласт турнир'!$A$1:$A$96,MATCH($D369,'Ласт турнир'!$B$1:$B$96,0)),"")</f>
        <v/>
      </c>
      <c r="C369" s="1"/>
      <c r="D369" s="39" t="s">
        <v>759</v>
      </c>
      <c r="E369" s="40">
        <f>E368+1</f>
        <v>360</v>
      </c>
      <c r="F369" s="59">
        <f>IF(FQ369=0," ",IF(FQ369-E369=0," ",FQ369-E369))</f>
        <v>-2</v>
      </c>
      <c r="G369" s="44"/>
      <c r="H369" s="54">
        <v>3</v>
      </c>
      <c r="I369" s="134"/>
      <c r="J369" s="139">
        <f>AB369+AP369+BB369+BN369+BR369+SUMPRODUCT(LARGE((T369,V369,X369,Z369,AD369,AF369,AH369,AJ369,AL369,AN369,AR369,AT369,AV369,AX369,AZ369,BD369,BF369,BH369,BJ369,BL369,BP369,BT369,BV369,BX369,BZ369,CB369,CD369,CF369,CH369,CJ369,CL369,CN369,CP369,CR369,CT369,CV369,CX369,CZ369,DB369,DD369,DF369,DH369,DJ369,DL369,DN369,DP369,DR369,DT369,DV369,DX369,DZ369,EB369,ED369,EF369,EH369,EJ369,EL369,EN369,EP369,ER369,ET369,EV369,EX369,EZ369,FB369,FD369,FF369,FH369,FJ369,FL369,FN369,FP369),{1,2,3,4,5,6,7,8}))</f>
        <v>2</v>
      </c>
      <c r="K369" s="135">
        <f>J369-FV369</f>
        <v>0</v>
      </c>
      <c r="L369" s="140" t="str">
        <f>IF(SUMIF(S369:FP369,"&lt;0")&lt;&gt;0,SUMIF(S369:FP369,"&lt;0")*(-1)," ")</f>
        <v xml:space="preserve"> </v>
      </c>
      <c r="M369" s="141">
        <f>T369+V369+X369+Z369+AB369+AD369+AF369+AH369+AJ369+AL369+AN369+AP369+AR369+AT369+AV369+AX369+AZ369+BB369+BD369+BF369+BH369+BJ369+BL369+BN369+BP369+BR369+BT369+BV369+BX369+BZ369+CB369+CD369+CF369+CH369+CJ369+CL369+CN369+CP369+CR369+CT369+CV369+CX369+CZ369+DB369+DD369+DF369+DH369+DJ369+DL369+DN369+DP369+DR369+DT369+DV369+DX369+DZ369+EB369+ED369+EF369+EH369+EJ369+EL369+EN369+EP369+ER369+ET369+EV369+EX369+EZ369+FB369+FD369+FF369+FH369+FJ369+FL369+FN369+FP369</f>
        <v>2</v>
      </c>
      <c r="N369" s="135">
        <f>M369-FY369</f>
        <v>0</v>
      </c>
      <c r="O369" s="136">
        <f>ROUNDUP(COUNTIF(S369:FP369,"&gt; 0")/2,0)</f>
        <v>1</v>
      </c>
      <c r="P369" s="142">
        <f>IF(O369=0,"-",IF(O369-R369&gt;8,J369/(8+R369),J369/O369))</f>
        <v>2</v>
      </c>
      <c r="Q369" s="145">
        <f>IF(OR(M369=0,O369=0),"-",M369/O369)</f>
        <v>2</v>
      </c>
      <c r="R369" s="150">
        <f>+IF(AA369="",0,1)+IF(AO369="",0,1)++IF(BA369="",0,1)+IF(BM369="",0,1)+IF(BQ369="",0,1)</f>
        <v>0</v>
      </c>
      <c r="S369" s="6" t="s">
        <v>572</v>
      </c>
      <c r="T369" s="28">
        <f>IFERROR(VLOOKUP(S369,'Начисление очков 2024'!$AA$4:$AB$69,2,FALSE),0)</f>
        <v>0</v>
      </c>
      <c r="U369" s="32" t="s">
        <v>572</v>
      </c>
      <c r="V369" s="31">
        <f>IFERROR(VLOOKUP(U369,'Начисление очков 2024'!$AA$4:$AB$69,2,FALSE),0)</f>
        <v>0</v>
      </c>
      <c r="W369" s="6" t="s">
        <v>572</v>
      </c>
      <c r="X369" s="28">
        <f>IFERROR(VLOOKUP(W369,'Начисление очков 2024'!$L$4:$M$69,2,FALSE),0)</f>
        <v>0</v>
      </c>
      <c r="Y369" s="32" t="s">
        <v>572</v>
      </c>
      <c r="Z369" s="31">
        <f>IFERROR(VLOOKUP(Y369,'Начисление очков 2024'!$AA$4:$AB$69,2,FALSE),0)</f>
        <v>0</v>
      </c>
      <c r="AA369" s="6" t="s">
        <v>572</v>
      </c>
      <c r="AB369" s="28">
        <f>ROUND(IFERROR(VLOOKUP(AA369,'Начисление очков 2024'!$L$4:$M$69,2,FALSE),0)/4,0)</f>
        <v>0</v>
      </c>
      <c r="AC369" s="32" t="s">
        <v>572</v>
      </c>
      <c r="AD369" s="31">
        <f>IFERROR(VLOOKUP(AC369,'Начисление очков 2024'!$AA$4:$AB$69,2,FALSE),0)</f>
        <v>0</v>
      </c>
      <c r="AE369" s="6" t="s">
        <v>572</v>
      </c>
      <c r="AF369" s="28">
        <f>IFERROR(VLOOKUP(AE369,'Начисление очков 2024'!$AA$4:$AB$69,2,FALSE),0)</f>
        <v>0</v>
      </c>
      <c r="AG369" s="32" t="s">
        <v>572</v>
      </c>
      <c r="AH369" s="31">
        <f>IFERROR(VLOOKUP(AG369,'Начисление очков 2024'!$Q$4:$R$69,2,FALSE),0)</f>
        <v>0</v>
      </c>
      <c r="AI369" s="6" t="s">
        <v>572</v>
      </c>
      <c r="AJ369" s="28">
        <f>IFERROR(VLOOKUP(AI369,'Начисление очков 2024'!$AA$4:$AB$69,2,FALSE),0)</f>
        <v>0</v>
      </c>
      <c r="AK369" s="32" t="s">
        <v>572</v>
      </c>
      <c r="AL369" s="31">
        <f>IFERROR(VLOOKUP(AK369,'Начисление очков 2024'!$AA$4:$AB$69,2,FALSE),0)</f>
        <v>0</v>
      </c>
      <c r="AM369" s="6" t="s">
        <v>572</v>
      </c>
      <c r="AN369" s="28">
        <f>IFERROR(VLOOKUP(AM369,'Начисление очков 2023'!$AF$4:$AG$69,2,FALSE),0)</f>
        <v>0</v>
      </c>
      <c r="AO369" s="32" t="s">
        <v>572</v>
      </c>
      <c r="AP369" s="31">
        <f>ROUND(IFERROR(VLOOKUP(AO369,'Начисление очков 2024'!$G$4:$H$69,2,FALSE),0)/4,0)</f>
        <v>0</v>
      </c>
      <c r="AQ369" s="6" t="s">
        <v>572</v>
      </c>
      <c r="AR369" s="28">
        <f>IFERROR(VLOOKUP(AQ369,'Начисление очков 2024'!$AA$4:$AB$69,2,FALSE),0)</f>
        <v>0</v>
      </c>
      <c r="AS369" s="32" t="s">
        <v>572</v>
      </c>
      <c r="AT369" s="31">
        <f>IFERROR(VLOOKUP(AS369,'Начисление очков 2024'!$G$4:$H$69,2,FALSE),0)</f>
        <v>0</v>
      </c>
      <c r="AU369" s="6" t="s">
        <v>572</v>
      </c>
      <c r="AV369" s="28">
        <f>IFERROR(VLOOKUP(AU369,'Начисление очков 2023'!$V$4:$W$69,2,FALSE),0)</f>
        <v>0</v>
      </c>
      <c r="AW369" s="32" t="s">
        <v>572</v>
      </c>
      <c r="AX369" s="31">
        <f>IFERROR(VLOOKUP(AW369,'Начисление очков 2024'!$Q$4:$R$69,2,FALSE),0)</f>
        <v>0</v>
      </c>
      <c r="AY369" s="6" t="s">
        <v>572</v>
      </c>
      <c r="AZ369" s="28">
        <f>IFERROR(VLOOKUP(AY369,'Начисление очков 2024'!$AA$4:$AB$69,2,FALSE),0)</f>
        <v>0</v>
      </c>
      <c r="BA369" s="32" t="s">
        <v>572</v>
      </c>
      <c r="BB369" s="31">
        <f>ROUND(IFERROR(VLOOKUP(BA369,'Начисление очков 2024'!$G$4:$H$69,2,FALSE),0)/4,0)</f>
        <v>0</v>
      </c>
      <c r="BC369" s="6" t="s">
        <v>572</v>
      </c>
      <c r="BD369" s="28">
        <f>IFERROR(VLOOKUP(BC369,'Начисление очков 2023'!$AA$4:$AB$69,2,FALSE),0)</f>
        <v>0</v>
      </c>
      <c r="BE369" s="32" t="s">
        <v>572</v>
      </c>
      <c r="BF369" s="31">
        <f>IFERROR(VLOOKUP(BE369,'Начисление очков 2024'!$G$4:$H$69,2,FALSE),0)</f>
        <v>0</v>
      </c>
      <c r="BG369" s="6" t="s">
        <v>572</v>
      </c>
      <c r="BH369" s="28">
        <f>IFERROR(VLOOKUP(BG369,'Начисление очков 2024'!$Q$4:$R$69,2,FALSE),0)</f>
        <v>0</v>
      </c>
      <c r="BI369" s="32" t="s">
        <v>572</v>
      </c>
      <c r="BJ369" s="31">
        <f>IFERROR(VLOOKUP(BI369,'Начисление очков 2024'!$AA$4:$AB$69,2,FALSE),0)</f>
        <v>0</v>
      </c>
      <c r="BK369" s="6" t="s">
        <v>572</v>
      </c>
      <c r="BL369" s="28">
        <f>IFERROR(VLOOKUP(BK369,'Начисление очков 2023'!$V$4:$W$69,2,FALSE),0)</f>
        <v>0</v>
      </c>
      <c r="BM369" s="32" t="s">
        <v>572</v>
      </c>
      <c r="BN369" s="31">
        <f>ROUND(IFERROR(VLOOKUP(BM369,'Начисление очков 2023'!$L$4:$M$69,2,FALSE),0)/4,0)</f>
        <v>0</v>
      </c>
      <c r="BO369" s="6" t="s">
        <v>572</v>
      </c>
      <c r="BP369" s="28">
        <f>IFERROR(VLOOKUP(BO369,'Начисление очков 2023'!$AA$4:$AB$69,2,FALSE),0)</f>
        <v>0</v>
      </c>
      <c r="BQ369" s="32" t="s">
        <v>572</v>
      </c>
      <c r="BR369" s="31">
        <f>ROUND(IFERROR(VLOOKUP(BQ369,'Начисление очков 2023'!$L$4:$M$69,2,FALSE),0)/4,0)</f>
        <v>0</v>
      </c>
      <c r="BS369" s="6">
        <v>32</v>
      </c>
      <c r="BT369" s="28">
        <f>IFERROR(VLOOKUP(BS369,'Начисление очков 2023'!$AA$4:$AB$69,2,FALSE),0)</f>
        <v>2</v>
      </c>
      <c r="BU369" s="32" t="s">
        <v>572</v>
      </c>
      <c r="BV369" s="31">
        <f>IFERROR(VLOOKUP(BU369,'Начисление очков 2023'!$L$4:$M$69,2,FALSE),0)</f>
        <v>0</v>
      </c>
      <c r="BW369" s="6" t="s">
        <v>572</v>
      </c>
      <c r="BX369" s="28">
        <f>IFERROR(VLOOKUP(BW369,'Начисление очков 2023'!$AA$4:$AB$69,2,FALSE),0)</f>
        <v>0</v>
      </c>
      <c r="BY369" s="32" t="s">
        <v>572</v>
      </c>
      <c r="BZ369" s="31">
        <f>IFERROR(VLOOKUP(BY369,'Начисление очков 2023'!$AF$4:$AG$69,2,FALSE),0)</f>
        <v>0</v>
      </c>
      <c r="CA369" s="6" t="s">
        <v>572</v>
      </c>
      <c r="CB369" s="28">
        <f>IFERROR(VLOOKUP(CA369,'Начисление очков 2023'!$V$4:$W$69,2,FALSE),0)</f>
        <v>0</v>
      </c>
      <c r="CC369" s="32" t="s">
        <v>572</v>
      </c>
      <c r="CD369" s="31">
        <f>IFERROR(VLOOKUP(CC369,'Начисление очков 2023'!$AA$4:$AB$69,2,FALSE),0)</f>
        <v>0</v>
      </c>
      <c r="CE369" s="47"/>
      <c r="CF369" s="46"/>
      <c r="CG369" s="32" t="s">
        <v>572</v>
      </c>
      <c r="CH369" s="31">
        <f>IFERROR(VLOOKUP(CG369,'Начисление очков 2023'!$AA$4:$AB$69,2,FALSE),0)</f>
        <v>0</v>
      </c>
      <c r="CI369" s="6" t="s">
        <v>572</v>
      </c>
      <c r="CJ369" s="28">
        <f>IFERROR(VLOOKUP(CI369,'Начисление очков 2023_1'!$B$4:$C$117,2,FALSE),0)</f>
        <v>0</v>
      </c>
      <c r="CK369" s="32" t="s">
        <v>572</v>
      </c>
      <c r="CL369" s="31">
        <f>IFERROR(VLOOKUP(CK369,'Начисление очков 2023'!$V$4:$W$69,2,FALSE),0)</f>
        <v>0</v>
      </c>
      <c r="CM369" s="6" t="s">
        <v>572</v>
      </c>
      <c r="CN369" s="28">
        <f>IFERROR(VLOOKUP(CM369,'Начисление очков 2023'!$AF$4:$AG$69,2,FALSE),0)</f>
        <v>0</v>
      </c>
      <c r="CO369" s="32" t="s">
        <v>572</v>
      </c>
      <c r="CP369" s="31">
        <f>IFERROR(VLOOKUP(CO369,'Начисление очков 2023'!$G$4:$H$69,2,FALSE),0)</f>
        <v>0</v>
      </c>
      <c r="CQ369" s="6" t="s">
        <v>572</v>
      </c>
      <c r="CR369" s="28">
        <f>IFERROR(VLOOKUP(CQ369,'Начисление очков 2023'!$AA$4:$AB$69,2,FALSE),0)</f>
        <v>0</v>
      </c>
      <c r="CS369" s="32" t="s">
        <v>572</v>
      </c>
      <c r="CT369" s="31">
        <f>IFERROR(VLOOKUP(CS369,'Начисление очков 2023'!$Q$4:$R$69,2,FALSE),0)</f>
        <v>0</v>
      </c>
      <c r="CU369" s="6" t="s">
        <v>572</v>
      </c>
      <c r="CV369" s="28">
        <f>IFERROR(VLOOKUP(CU369,'Начисление очков 2023'!$AF$4:$AG$69,2,FALSE),0)</f>
        <v>0</v>
      </c>
      <c r="CW369" s="32" t="s">
        <v>572</v>
      </c>
      <c r="CX369" s="31">
        <f>IFERROR(VLOOKUP(CW369,'Начисление очков 2023'!$AA$4:$AB$69,2,FALSE),0)</f>
        <v>0</v>
      </c>
      <c r="CY369" s="6" t="s">
        <v>572</v>
      </c>
      <c r="CZ369" s="28">
        <f>IFERROR(VLOOKUP(CY369,'Начисление очков 2023'!$AA$4:$AB$69,2,FALSE),0)</f>
        <v>0</v>
      </c>
      <c r="DA369" s="32" t="s">
        <v>572</v>
      </c>
      <c r="DB369" s="31">
        <f>IFERROR(VLOOKUP(DA369,'Начисление очков 2023'!$L$4:$M$69,2,FALSE),0)</f>
        <v>0</v>
      </c>
      <c r="DC369" s="6" t="s">
        <v>572</v>
      </c>
      <c r="DD369" s="28">
        <f>IFERROR(VLOOKUP(DC369,'Начисление очков 2023'!$L$4:$M$69,2,FALSE),0)</f>
        <v>0</v>
      </c>
      <c r="DE369" s="32" t="s">
        <v>572</v>
      </c>
      <c r="DF369" s="31">
        <f>IFERROR(VLOOKUP(DE369,'Начисление очков 2023'!$G$4:$H$69,2,FALSE),0)</f>
        <v>0</v>
      </c>
      <c r="DG369" s="6" t="s">
        <v>572</v>
      </c>
      <c r="DH369" s="28">
        <f>IFERROR(VLOOKUP(DG369,'Начисление очков 2023'!$AA$4:$AB$69,2,FALSE),0)</f>
        <v>0</v>
      </c>
      <c r="DI369" s="32" t="s">
        <v>572</v>
      </c>
      <c r="DJ369" s="31">
        <f>IFERROR(VLOOKUP(DI369,'Начисление очков 2023'!$AF$4:$AG$69,2,FALSE),0)</f>
        <v>0</v>
      </c>
      <c r="DK369" s="6" t="s">
        <v>572</v>
      </c>
      <c r="DL369" s="28">
        <f>IFERROR(VLOOKUP(DK369,'Начисление очков 2023'!$V$4:$W$69,2,FALSE),0)</f>
        <v>0</v>
      </c>
      <c r="DM369" s="32" t="s">
        <v>572</v>
      </c>
      <c r="DN369" s="31">
        <f>IFERROR(VLOOKUP(DM369,'Начисление очков 2023'!$Q$4:$R$69,2,FALSE),0)</f>
        <v>0</v>
      </c>
      <c r="DO369" s="6" t="s">
        <v>572</v>
      </c>
      <c r="DP369" s="28">
        <f>IFERROR(VLOOKUP(DO369,'Начисление очков 2023'!$AA$4:$AB$69,2,FALSE),0)</f>
        <v>0</v>
      </c>
      <c r="DQ369" s="32" t="s">
        <v>572</v>
      </c>
      <c r="DR369" s="31">
        <f>IFERROR(VLOOKUP(DQ369,'Начисление очков 2023'!$AA$4:$AB$69,2,FALSE),0)</f>
        <v>0</v>
      </c>
      <c r="DS369" s="6"/>
      <c r="DT369" s="28">
        <f>IFERROR(VLOOKUP(DS369,'Начисление очков 2023'!$AA$4:$AB$69,2,FALSE),0)</f>
        <v>0</v>
      </c>
      <c r="DU369" s="32" t="s">
        <v>572</v>
      </c>
      <c r="DV369" s="31">
        <f>IFERROR(VLOOKUP(DU369,'Начисление очков 2023'!$AF$4:$AG$69,2,FALSE),0)</f>
        <v>0</v>
      </c>
      <c r="DW369" s="6"/>
      <c r="DX369" s="28">
        <f>IFERROR(VLOOKUP(DW369,'Начисление очков 2023'!$AA$4:$AB$69,2,FALSE),0)</f>
        <v>0</v>
      </c>
      <c r="DY369" s="32"/>
      <c r="DZ369" s="31">
        <f>IFERROR(VLOOKUP(DY369,'Начисление очков 2023'!$B$4:$C$69,2,FALSE),0)</f>
        <v>0</v>
      </c>
      <c r="EA369" s="6"/>
      <c r="EB369" s="28">
        <f>IFERROR(VLOOKUP(EA369,'Начисление очков 2023'!$AA$4:$AB$69,2,FALSE),0)</f>
        <v>0</v>
      </c>
      <c r="EC369" s="32"/>
      <c r="ED369" s="31">
        <f>IFERROR(VLOOKUP(EC369,'Начисление очков 2023'!$V$4:$W$69,2,FALSE),0)</f>
        <v>0</v>
      </c>
      <c r="EE369" s="6"/>
      <c r="EF369" s="28">
        <f>IFERROR(VLOOKUP(EE369,'Начисление очков 2023'!$AA$4:$AB$69,2,FALSE),0)</f>
        <v>0</v>
      </c>
      <c r="EG369" s="32"/>
      <c r="EH369" s="31">
        <f>IFERROR(VLOOKUP(EG369,'Начисление очков 2023'!$AA$4:$AB$69,2,FALSE),0)</f>
        <v>0</v>
      </c>
      <c r="EI369" s="6"/>
      <c r="EJ369" s="28">
        <f>IFERROR(VLOOKUP(EI369,'Начисление очков 2023'!$G$4:$H$69,2,FALSE),0)</f>
        <v>0</v>
      </c>
      <c r="EK369" s="32"/>
      <c r="EL369" s="31">
        <f>IFERROR(VLOOKUP(EK369,'Начисление очков 2023'!$V$4:$W$69,2,FALSE),0)</f>
        <v>0</v>
      </c>
      <c r="EM369" s="6"/>
      <c r="EN369" s="28">
        <f>IFERROR(VLOOKUP(EM369,'Начисление очков 2023'!$B$4:$C$101,2,FALSE),0)</f>
        <v>0</v>
      </c>
      <c r="EO369" s="32"/>
      <c r="EP369" s="31">
        <f>IFERROR(VLOOKUP(EO369,'Начисление очков 2023'!$AA$4:$AB$69,2,FALSE),0)</f>
        <v>0</v>
      </c>
      <c r="EQ369" s="6"/>
      <c r="ER369" s="28">
        <f>IFERROR(VLOOKUP(EQ369,'Начисление очков 2023'!$AF$4:$AG$69,2,FALSE),0)</f>
        <v>0</v>
      </c>
      <c r="ES369" s="32"/>
      <c r="ET369" s="31">
        <f>IFERROR(VLOOKUP(ES369,'Начисление очков 2023'!$B$4:$C$101,2,FALSE),0)</f>
        <v>0</v>
      </c>
      <c r="EU369" s="6"/>
      <c r="EV369" s="28">
        <f>IFERROR(VLOOKUP(EU369,'Начисление очков 2023'!$G$4:$H$69,2,FALSE),0)</f>
        <v>0</v>
      </c>
      <c r="EW369" s="32"/>
      <c r="EX369" s="31">
        <f>IFERROR(VLOOKUP(EW369,'Начисление очков 2023'!$AF$4:$AG$69,2,FALSE),0)</f>
        <v>0</v>
      </c>
      <c r="EY369" s="6"/>
      <c r="EZ369" s="28">
        <f>IFERROR(VLOOKUP(EY369,'Начисление очков 2023'!$AA$4:$AB$69,2,FALSE),0)</f>
        <v>0</v>
      </c>
      <c r="FA369" s="32"/>
      <c r="FB369" s="31">
        <f>IFERROR(VLOOKUP(FA369,'Начисление очков 2023'!$L$4:$M$69,2,FALSE),0)</f>
        <v>0</v>
      </c>
      <c r="FC369" s="6"/>
      <c r="FD369" s="28">
        <f>IFERROR(VLOOKUP(FC369,'Начисление очков 2023'!$AF$4:$AG$69,2,FALSE),0)</f>
        <v>0</v>
      </c>
      <c r="FE369" s="32"/>
      <c r="FF369" s="31">
        <f>IFERROR(VLOOKUP(FE369,'Начисление очков 2023'!$AA$4:$AB$69,2,FALSE),0)</f>
        <v>0</v>
      </c>
      <c r="FG369" s="6"/>
      <c r="FH369" s="28">
        <f>IFERROR(VLOOKUP(FG369,'Начисление очков 2023'!$G$4:$H$69,2,FALSE),0)</f>
        <v>0</v>
      </c>
      <c r="FI369" s="32"/>
      <c r="FJ369" s="31">
        <f>IFERROR(VLOOKUP(FI369,'Начисление очков 2023'!$AA$4:$AB$69,2,FALSE),0)</f>
        <v>0</v>
      </c>
      <c r="FK369" s="6"/>
      <c r="FL369" s="28">
        <f>IFERROR(VLOOKUP(FK369,'Начисление очков 2023'!$AA$4:$AB$69,2,FALSE),0)</f>
        <v>0</v>
      </c>
      <c r="FM369" s="32"/>
      <c r="FN369" s="31">
        <f>IFERROR(VLOOKUP(FM369,'Начисление очков 2023'!$AA$4:$AB$69,2,FALSE),0)</f>
        <v>0</v>
      </c>
      <c r="FO369" s="6"/>
      <c r="FP369" s="28">
        <f>IFERROR(VLOOKUP(FO369,'Начисление очков 2023'!$AF$4:$AG$69,2,FALSE),0)</f>
        <v>0</v>
      </c>
      <c r="FQ369" s="109">
        <v>358</v>
      </c>
      <c r="FR369" s="110" t="s">
        <v>563</v>
      </c>
      <c r="FS369" s="110"/>
      <c r="FT369" s="109">
        <v>3</v>
      </c>
      <c r="FU369" s="111"/>
      <c r="FV369" s="108">
        <v>2</v>
      </c>
      <c r="FW369" s="106">
        <v>0</v>
      </c>
      <c r="FX369" s="107" t="s">
        <v>563</v>
      </c>
      <c r="FY369" s="108">
        <v>2</v>
      </c>
      <c r="FZ369" s="127"/>
      <c r="GA369" s="121">
        <f>IFERROR(VLOOKUP(FZ369,'Начисление очков 2023'!$AA$4:$AB$69,2,FALSE),0)</f>
        <v>0</v>
      </c>
    </row>
    <row r="370" spans="1:183" ht="16.149999999999999" customHeight="1" x14ac:dyDescent="0.25">
      <c r="A370" s="1"/>
      <c r="B370" s="6" t="str">
        <f>IFERROR(INDEX('Ласт турнир'!$A$1:$A$96,MATCH($D370,'Ласт турнир'!$B$1:$B$96,0)),"")</f>
        <v/>
      </c>
      <c r="C370" s="1"/>
      <c r="D370" s="39" t="s">
        <v>799</v>
      </c>
      <c r="E370" s="40">
        <f>E369+1</f>
        <v>361</v>
      </c>
      <c r="F370" s="59">
        <f>IF(FQ370=0," ",IF(FQ370-E370=0," ",FQ370-E370))</f>
        <v>-2</v>
      </c>
      <c r="G370" s="44"/>
      <c r="H370" s="54">
        <v>3</v>
      </c>
      <c r="I370" s="134"/>
      <c r="J370" s="139">
        <f>AB370+AP370+BB370+BN370+BR370+SUMPRODUCT(LARGE((T370,V370,X370,Z370,AD370,AF370,AH370,AJ370,AL370,AN370,AR370,AT370,AV370,AX370,AZ370,BD370,BF370,BH370,BJ370,BL370,BP370,BT370,BV370,BX370,BZ370,CB370,CD370,CF370,CH370,CJ370,CL370,CN370,CP370,CR370,CT370,CV370,CX370,CZ370,DB370,DD370,DF370,DH370,DJ370,DL370,DN370,DP370,DR370,DT370,DV370,DX370,DZ370,EB370,ED370,EF370,EH370,EJ370,EL370,EN370,EP370,ER370,ET370,EV370,EX370,EZ370,FB370,FD370,FF370,FH370,FJ370,FL370,FN370,FP370),{1,2,3,4,5,6,7,8}))</f>
        <v>2</v>
      </c>
      <c r="K370" s="135">
        <f>J370-FV370</f>
        <v>0</v>
      </c>
      <c r="L370" s="140" t="str">
        <f>IF(SUMIF(S370:FP370,"&lt;0")&lt;&gt;0,SUMIF(S370:FP370,"&lt;0")*(-1)," ")</f>
        <v xml:space="preserve"> </v>
      </c>
      <c r="M370" s="141">
        <f>T370+V370+X370+Z370+AB370+AD370+AF370+AH370+AJ370+AL370+AN370+AP370+AR370+AT370+AV370+AX370+AZ370+BB370+BD370+BF370+BH370+BJ370+BL370+BN370+BP370+BR370+BT370+BV370+BX370+BZ370+CB370+CD370+CF370+CH370+CJ370+CL370+CN370+CP370+CR370+CT370+CV370+CX370+CZ370+DB370+DD370+DF370+DH370+DJ370+DL370+DN370+DP370+DR370+DT370+DV370+DX370+DZ370+EB370+ED370+EF370+EH370+EJ370+EL370+EN370+EP370+ER370+ET370+EV370+EX370+EZ370+FB370+FD370+FF370+FH370+FJ370+FL370+FN370+FP370</f>
        <v>2</v>
      </c>
      <c r="N370" s="135">
        <f>M370-FY370</f>
        <v>0</v>
      </c>
      <c r="O370" s="136">
        <f>ROUNDUP(COUNTIF(S370:FP370,"&gt; 0")/2,0)</f>
        <v>1</v>
      </c>
      <c r="P370" s="142">
        <f>IF(O370=0,"-",IF(O370-R370&gt;8,J370/(8+R370),J370/O370))</f>
        <v>2</v>
      </c>
      <c r="Q370" s="145">
        <f>IF(OR(M370=0,O370=0),"-",M370/O370)</f>
        <v>2</v>
      </c>
      <c r="R370" s="150">
        <f>+IF(AA370="",0,1)+IF(AO370="",0,1)++IF(BA370="",0,1)+IF(BM370="",0,1)+IF(BQ370="",0,1)</f>
        <v>0</v>
      </c>
      <c r="S370" s="6" t="s">
        <v>572</v>
      </c>
      <c r="T370" s="28">
        <f>IFERROR(VLOOKUP(S370,'Начисление очков 2024'!$AA$4:$AB$69,2,FALSE),0)</f>
        <v>0</v>
      </c>
      <c r="U370" s="32" t="s">
        <v>572</v>
      </c>
      <c r="V370" s="31">
        <f>IFERROR(VLOOKUP(U370,'Начисление очков 2024'!$AA$4:$AB$69,2,FALSE),0)</f>
        <v>0</v>
      </c>
      <c r="W370" s="6" t="s">
        <v>572</v>
      </c>
      <c r="X370" s="28">
        <f>IFERROR(VLOOKUP(W370,'Начисление очков 2024'!$L$4:$M$69,2,FALSE),0)</f>
        <v>0</v>
      </c>
      <c r="Y370" s="32" t="s">
        <v>572</v>
      </c>
      <c r="Z370" s="31">
        <f>IFERROR(VLOOKUP(Y370,'Начисление очков 2024'!$AA$4:$AB$69,2,FALSE),0)</f>
        <v>0</v>
      </c>
      <c r="AA370" s="6" t="s">
        <v>572</v>
      </c>
      <c r="AB370" s="28">
        <f>ROUND(IFERROR(VLOOKUP(AA370,'Начисление очков 2024'!$L$4:$M$69,2,FALSE),0)/4,0)</f>
        <v>0</v>
      </c>
      <c r="AC370" s="32" t="s">
        <v>572</v>
      </c>
      <c r="AD370" s="31">
        <f>IFERROR(VLOOKUP(AC370,'Начисление очков 2024'!$AA$4:$AB$69,2,FALSE),0)</f>
        <v>0</v>
      </c>
      <c r="AE370" s="6" t="s">
        <v>572</v>
      </c>
      <c r="AF370" s="28">
        <f>IFERROR(VLOOKUP(AE370,'Начисление очков 2024'!$AA$4:$AB$69,2,FALSE),0)</f>
        <v>0</v>
      </c>
      <c r="AG370" s="32" t="s">
        <v>572</v>
      </c>
      <c r="AH370" s="31">
        <f>IFERROR(VLOOKUP(AG370,'Начисление очков 2024'!$Q$4:$R$69,2,FALSE),0)</f>
        <v>0</v>
      </c>
      <c r="AI370" s="6" t="s">
        <v>572</v>
      </c>
      <c r="AJ370" s="28">
        <f>IFERROR(VLOOKUP(AI370,'Начисление очков 2024'!$AA$4:$AB$69,2,FALSE),0)</f>
        <v>0</v>
      </c>
      <c r="AK370" s="32" t="s">
        <v>572</v>
      </c>
      <c r="AL370" s="31">
        <f>IFERROR(VLOOKUP(AK370,'Начисление очков 2024'!$AA$4:$AB$69,2,FALSE),0)</f>
        <v>0</v>
      </c>
      <c r="AM370" s="6" t="s">
        <v>572</v>
      </c>
      <c r="AN370" s="28">
        <f>IFERROR(VLOOKUP(AM370,'Начисление очков 2023'!$AF$4:$AG$69,2,FALSE),0)</f>
        <v>0</v>
      </c>
      <c r="AO370" s="32" t="s">
        <v>572</v>
      </c>
      <c r="AP370" s="31">
        <f>ROUND(IFERROR(VLOOKUP(AO370,'Начисление очков 2024'!$G$4:$H$69,2,FALSE),0)/4,0)</f>
        <v>0</v>
      </c>
      <c r="AQ370" s="6">
        <v>32</v>
      </c>
      <c r="AR370" s="28">
        <f>IFERROR(VLOOKUP(AQ370,'Начисление очков 2024'!$AA$4:$AB$69,2,FALSE),0)</f>
        <v>2</v>
      </c>
      <c r="AS370" s="32" t="s">
        <v>572</v>
      </c>
      <c r="AT370" s="31">
        <f>IFERROR(VLOOKUP(AS370,'Начисление очков 2024'!$G$4:$H$69,2,FALSE),0)</f>
        <v>0</v>
      </c>
      <c r="AU370" s="6" t="s">
        <v>572</v>
      </c>
      <c r="AV370" s="28">
        <f>IFERROR(VLOOKUP(AU370,'Начисление очков 2023'!$V$4:$W$69,2,FALSE),0)</f>
        <v>0</v>
      </c>
      <c r="AW370" s="32" t="s">
        <v>572</v>
      </c>
      <c r="AX370" s="31">
        <f>IFERROR(VLOOKUP(AW370,'Начисление очков 2024'!$Q$4:$R$69,2,FALSE),0)</f>
        <v>0</v>
      </c>
      <c r="AY370" s="6" t="s">
        <v>572</v>
      </c>
      <c r="AZ370" s="28">
        <f>IFERROR(VLOOKUP(AY370,'Начисление очков 2024'!$AA$4:$AB$69,2,FALSE),0)</f>
        <v>0</v>
      </c>
      <c r="BA370" s="32" t="s">
        <v>572</v>
      </c>
      <c r="BB370" s="31">
        <f>ROUND(IFERROR(VLOOKUP(BA370,'Начисление очков 2024'!$G$4:$H$69,2,FALSE),0)/4,0)</f>
        <v>0</v>
      </c>
      <c r="BC370" s="6" t="s">
        <v>572</v>
      </c>
      <c r="BD370" s="28">
        <f>IFERROR(VLOOKUP(BC370,'Начисление очков 2023'!$AA$4:$AB$69,2,FALSE),0)</f>
        <v>0</v>
      </c>
      <c r="BE370" s="32" t="s">
        <v>572</v>
      </c>
      <c r="BF370" s="31">
        <f>IFERROR(VLOOKUP(BE370,'Начисление очков 2024'!$G$4:$H$69,2,FALSE),0)</f>
        <v>0</v>
      </c>
      <c r="BG370" s="6" t="s">
        <v>572</v>
      </c>
      <c r="BH370" s="28">
        <f>IFERROR(VLOOKUP(BG370,'Начисление очков 2024'!$Q$4:$R$69,2,FALSE),0)</f>
        <v>0</v>
      </c>
      <c r="BI370" s="32" t="s">
        <v>572</v>
      </c>
      <c r="BJ370" s="31">
        <f>IFERROR(VLOOKUP(BI370,'Начисление очков 2024'!$AA$4:$AB$69,2,FALSE),0)</f>
        <v>0</v>
      </c>
      <c r="BK370" s="6" t="s">
        <v>572</v>
      </c>
      <c r="BL370" s="28">
        <f>IFERROR(VLOOKUP(BK370,'Начисление очков 2023'!$V$4:$W$69,2,FALSE),0)</f>
        <v>0</v>
      </c>
      <c r="BM370" s="32" t="s">
        <v>572</v>
      </c>
      <c r="BN370" s="31">
        <f>ROUND(IFERROR(VLOOKUP(BM370,'Начисление очков 2023'!$L$4:$M$69,2,FALSE),0)/4,0)</f>
        <v>0</v>
      </c>
      <c r="BO370" s="6" t="s">
        <v>572</v>
      </c>
      <c r="BP370" s="28">
        <f>IFERROR(VLOOKUP(BO370,'Начисление очков 2023'!$AA$4:$AB$69,2,FALSE),0)</f>
        <v>0</v>
      </c>
      <c r="BQ370" s="32" t="s">
        <v>572</v>
      </c>
      <c r="BR370" s="31">
        <f>ROUND(IFERROR(VLOOKUP(BQ370,'Начисление очков 2023'!$L$4:$M$69,2,FALSE),0)/4,0)</f>
        <v>0</v>
      </c>
      <c r="BS370" s="6" t="s">
        <v>572</v>
      </c>
      <c r="BT370" s="28">
        <f>IFERROR(VLOOKUP(BS370,'Начисление очков 2023'!$AA$4:$AB$69,2,FALSE),0)</f>
        <v>0</v>
      </c>
      <c r="BU370" s="32" t="s">
        <v>572</v>
      </c>
      <c r="BV370" s="31">
        <f>IFERROR(VLOOKUP(BU370,'Начисление очков 2023'!$L$4:$M$69,2,FALSE),0)</f>
        <v>0</v>
      </c>
      <c r="BW370" s="6" t="s">
        <v>572</v>
      </c>
      <c r="BX370" s="28">
        <f>IFERROR(VLOOKUP(BW370,'Начисление очков 2023'!$AA$4:$AB$69,2,FALSE),0)</f>
        <v>0</v>
      </c>
      <c r="BY370" s="32" t="s">
        <v>572</v>
      </c>
      <c r="BZ370" s="31">
        <f>IFERROR(VLOOKUP(BY370,'Начисление очков 2023'!$AF$4:$AG$69,2,FALSE),0)</f>
        <v>0</v>
      </c>
      <c r="CA370" s="6" t="s">
        <v>572</v>
      </c>
      <c r="CB370" s="28">
        <f>IFERROR(VLOOKUP(CA370,'Начисление очков 2023'!$V$4:$W$69,2,FALSE),0)</f>
        <v>0</v>
      </c>
      <c r="CC370" s="32" t="s">
        <v>572</v>
      </c>
      <c r="CD370" s="31">
        <f>IFERROR(VLOOKUP(CC370,'Начисление очков 2023'!$AA$4:$AB$69,2,FALSE),0)</f>
        <v>0</v>
      </c>
      <c r="CE370" s="47"/>
      <c r="CF370" s="46"/>
      <c r="CG370" s="32" t="s">
        <v>572</v>
      </c>
      <c r="CH370" s="31">
        <f>IFERROR(VLOOKUP(CG370,'Начисление очков 2023'!$AA$4:$AB$69,2,FALSE),0)</f>
        <v>0</v>
      </c>
      <c r="CI370" s="6" t="s">
        <v>572</v>
      </c>
      <c r="CJ370" s="28">
        <f>IFERROR(VLOOKUP(CI370,'Начисление очков 2023_1'!$B$4:$C$117,2,FALSE),0)</f>
        <v>0</v>
      </c>
      <c r="CK370" s="32" t="s">
        <v>572</v>
      </c>
      <c r="CL370" s="31">
        <f>IFERROR(VLOOKUP(CK370,'Начисление очков 2023'!$V$4:$W$69,2,FALSE),0)</f>
        <v>0</v>
      </c>
      <c r="CM370" s="6" t="s">
        <v>572</v>
      </c>
      <c r="CN370" s="28">
        <f>IFERROR(VLOOKUP(CM370,'Начисление очков 2023'!$AF$4:$AG$69,2,FALSE),0)</f>
        <v>0</v>
      </c>
      <c r="CO370" s="32" t="s">
        <v>572</v>
      </c>
      <c r="CP370" s="31">
        <f>IFERROR(VLOOKUP(CO370,'Начисление очков 2023'!$G$4:$H$69,2,FALSE),0)</f>
        <v>0</v>
      </c>
      <c r="CQ370" s="6" t="s">
        <v>572</v>
      </c>
      <c r="CR370" s="28">
        <f>IFERROR(VLOOKUP(CQ370,'Начисление очков 2023'!$AA$4:$AB$69,2,FALSE),0)</f>
        <v>0</v>
      </c>
      <c r="CS370" s="32" t="s">
        <v>572</v>
      </c>
      <c r="CT370" s="31">
        <f>IFERROR(VLOOKUP(CS370,'Начисление очков 2023'!$Q$4:$R$69,2,FALSE),0)</f>
        <v>0</v>
      </c>
      <c r="CU370" s="6" t="s">
        <v>572</v>
      </c>
      <c r="CV370" s="28">
        <f>IFERROR(VLOOKUP(CU370,'Начисление очков 2023'!$AF$4:$AG$69,2,FALSE),0)</f>
        <v>0</v>
      </c>
      <c r="CW370" s="32" t="s">
        <v>572</v>
      </c>
      <c r="CX370" s="31">
        <f>IFERROR(VLOOKUP(CW370,'Начисление очков 2023'!$AA$4:$AB$69,2,FALSE),0)</f>
        <v>0</v>
      </c>
      <c r="CY370" s="6" t="s">
        <v>572</v>
      </c>
      <c r="CZ370" s="28">
        <f>IFERROR(VLOOKUP(CY370,'Начисление очков 2023'!$AA$4:$AB$69,2,FALSE),0)</f>
        <v>0</v>
      </c>
      <c r="DA370" s="32" t="s">
        <v>572</v>
      </c>
      <c r="DB370" s="31">
        <f>IFERROR(VLOOKUP(DA370,'Начисление очков 2023'!$L$4:$M$69,2,FALSE),0)</f>
        <v>0</v>
      </c>
      <c r="DC370" s="6" t="s">
        <v>572</v>
      </c>
      <c r="DD370" s="28">
        <f>IFERROR(VLOOKUP(DC370,'Начисление очков 2023'!$L$4:$M$69,2,FALSE),0)</f>
        <v>0</v>
      </c>
      <c r="DE370" s="32" t="s">
        <v>572</v>
      </c>
      <c r="DF370" s="31">
        <f>IFERROR(VLOOKUP(DE370,'Начисление очков 2023'!$G$4:$H$69,2,FALSE),0)</f>
        <v>0</v>
      </c>
      <c r="DG370" s="6" t="s">
        <v>572</v>
      </c>
      <c r="DH370" s="28">
        <f>IFERROR(VLOOKUP(DG370,'Начисление очков 2023'!$AA$4:$AB$69,2,FALSE),0)</f>
        <v>0</v>
      </c>
      <c r="DI370" s="32" t="s">
        <v>572</v>
      </c>
      <c r="DJ370" s="31">
        <f>IFERROR(VLOOKUP(DI370,'Начисление очков 2023'!$AF$4:$AG$69,2,FALSE),0)</f>
        <v>0</v>
      </c>
      <c r="DK370" s="6" t="s">
        <v>572</v>
      </c>
      <c r="DL370" s="28">
        <f>IFERROR(VLOOKUP(DK370,'Начисление очков 2023'!$V$4:$W$69,2,FALSE),0)</f>
        <v>0</v>
      </c>
      <c r="DM370" s="32" t="s">
        <v>572</v>
      </c>
      <c r="DN370" s="31">
        <f>IFERROR(VLOOKUP(DM370,'Начисление очков 2023'!$Q$4:$R$69,2,FALSE),0)</f>
        <v>0</v>
      </c>
      <c r="DO370" s="6" t="s">
        <v>572</v>
      </c>
      <c r="DP370" s="28">
        <f>IFERROR(VLOOKUP(DO370,'Начисление очков 2023'!$AA$4:$AB$69,2,FALSE),0)</f>
        <v>0</v>
      </c>
      <c r="DQ370" s="32" t="s">
        <v>572</v>
      </c>
      <c r="DR370" s="31">
        <f>IFERROR(VLOOKUP(DQ370,'Начисление очков 2023'!$AA$4:$AB$69,2,FALSE),0)</f>
        <v>0</v>
      </c>
      <c r="DS370" s="6" t="s">
        <v>572</v>
      </c>
      <c r="DT370" s="28">
        <f>IFERROR(VLOOKUP(DS370,'Начисление очков 2023'!$AA$4:$AB$69,2,FALSE),0)</f>
        <v>0</v>
      </c>
      <c r="DU370" s="32" t="s">
        <v>572</v>
      </c>
      <c r="DV370" s="31">
        <f>IFERROR(VLOOKUP(DU370,'Начисление очков 2023'!$AF$4:$AG$69,2,FALSE),0)</f>
        <v>0</v>
      </c>
      <c r="DW370" s="6" t="s">
        <v>572</v>
      </c>
      <c r="DX370" s="28">
        <f>IFERROR(VLOOKUP(DW370,'Начисление очков 2023'!$AA$4:$AB$69,2,FALSE),0)</f>
        <v>0</v>
      </c>
      <c r="DY370" s="32" t="s">
        <v>572</v>
      </c>
      <c r="DZ370" s="31">
        <f>IFERROR(VLOOKUP(DY370,'Начисление очков 2023'!$B$4:$C$69,2,FALSE),0)</f>
        <v>0</v>
      </c>
      <c r="EA370" s="6" t="s">
        <v>572</v>
      </c>
      <c r="EB370" s="28">
        <f>IFERROR(VLOOKUP(EA370,'Начисление очков 2023'!$AA$4:$AB$69,2,FALSE),0)</f>
        <v>0</v>
      </c>
      <c r="EC370" s="32" t="s">
        <v>572</v>
      </c>
      <c r="ED370" s="31">
        <f>IFERROR(VLOOKUP(EC370,'Начисление очков 2023'!$V$4:$W$69,2,FALSE),0)</f>
        <v>0</v>
      </c>
      <c r="EE370" s="6" t="s">
        <v>572</v>
      </c>
      <c r="EF370" s="28">
        <f>IFERROR(VLOOKUP(EE370,'Начисление очков 2023'!$AA$4:$AB$69,2,FALSE),0)</f>
        <v>0</v>
      </c>
      <c r="EG370" s="32" t="s">
        <v>572</v>
      </c>
      <c r="EH370" s="31">
        <f>IFERROR(VLOOKUP(EG370,'Начисление очков 2023'!$AA$4:$AB$69,2,FALSE),0)</f>
        <v>0</v>
      </c>
      <c r="EI370" s="6" t="s">
        <v>572</v>
      </c>
      <c r="EJ370" s="28">
        <f>IFERROR(VLOOKUP(EI370,'Начисление очков 2023'!$G$4:$H$69,2,FALSE),0)</f>
        <v>0</v>
      </c>
      <c r="EK370" s="32" t="s">
        <v>572</v>
      </c>
      <c r="EL370" s="31">
        <f>IFERROR(VLOOKUP(EK370,'Начисление очков 2023'!$V$4:$W$69,2,FALSE),0)</f>
        <v>0</v>
      </c>
      <c r="EM370" s="6" t="s">
        <v>572</v>
      </c>
      <c r="EN370" s="28">
        <f>IFERROR(VLOOKUP(EM370,'Начисление очков 2023'!$B$4:$C$101,2,FALSE),0)</f>
        <v>0</v>
      </c>
      <c r="EO370" s="32" t="s">
        <v>572</v>
      </c>
      <c r="EP370" s="31">
        <f>IFERROR(VLOOKUP(EO370,'Начисление очков 2023'!$AA$4:$AB$69,2,FALSE),0)</f>
        <v>0</v>
      </c>
      <c r="EQ370" s="6" t="s">
        <v>572</v>
      </c>
      <c r="ER370" s="28">
        <f>IFERROR(VLOOKUP(EQ370,'Начисление очков 2023'!$AF$4:$AG$69,2,FALSE),0)</f>
        <v>0</v>
      </c>
      <c r="ES370" s="32" t="s">
        <v>572</v>
      </c>
      <c r="ET370" s="31">
        <f>IFERROR(VLOOKUP(ES370,'Начисление очков 2023'!$B$4:$C$101,2,FALSE),0)</f>
        <v>0</v>
      </c>
      <c r="EU370" s="6" t="s">
        <v>572</v>
      </c>
      <c r="EV370" s="28">
        <f>IFERROR(VLOOKUP(EU370,'Начисление очков 2023'!$G$4:$H$69,2,FALSE),0)</f>
        <v>0</v>
      </c>
      <c r="EW370" s="32" t="s">
        <v>572</v>
      </c>
      <c r="EX370" s="31">
        <f>IFERROR(VLOOKUP(EW370,'Начисление очков 2023'!$AA$4:$AB$69,2,FALSE),0)</f>
        <v>0</v>
      </c>
      <c r="EY370" s="6" t="s">
        <v>572</v>
      </c>
      <c r="EZ370" s="28">
        <f>IFERROR(VLOOKUP(EY370,'Начисление очков 2023'!$AA$4:$AB$69,2,FALSE),0)</f>
        <v>0</v>
      </c>
      <c r="FA370" s="32" t="s">
        <v>572</v>
      </c>
      <c r="FB370" s="31">
        <f>IFERROR(VLOOKUP(FA370,'Начисление очков 2023'!$L$4:$M$69,2,FALSE),0)</f>
        <v>0</v>
      </c>
      <c r="FC370" s="6" t="s">
        <v>572</v>
      </c>
      <c r="FD370" s="28">
        <f>IFERROR(VLOOKUP(FC370,'Начисление очков 2023'!$AF$4:$AG$69,2,FALSE),0)</f>
        <v>0</v>
      </c>
      <c r="FE370" s="32" t="s">
        <v>572</v>
      </c>
      <c r="FF370" s="31">
        <f>IFERROR(VLOOKUP(FE370,'Начисление очков 2023'!$AA$4:$AB$69,2,FALSE),0)</f>
        <v>0</v>
      </c>
      <c r="FG370" s="6" t="s">
        <v>572</v>
      </c>
      <c r="FH370" s="28">
        <f>IFERROR(VLOOKUP(FG370,'Начисление очков 2023'!$G$4:$H$69,2,FALSE),0)</f>
        <v>0</v>
      </c>
      <c r="FI370" s="32" t="s">
        <v>572</v>
      </c>
      <c r="FJ370" s="31">
        <f>IFERROR(VLOOKUP(FI370,'Начисление очков 2023'!$AA$4:$AB$69,2,FALSE),0)</f>
        <v>0</v>
      </c>
      <c r="FK370" s="6" t="s">
        <v>572</v>
      </c>
      <c r="FL370" s="28">
        <f>IFERROR(VLOOKUP(FK370,'Начисление очков 2023'!$AA$4:$AB$69,2,FALSE),0)</f>
        <v>0</v>
      </c>
      <c r="FM370" s="32" t="s">
        <v>572</v>
      </c>
      <c r="FN370" s="31">
        <f>IFERROR(VLOOKUP(FM370,'Начисление очков 2023'!$AA$4:$AB$69,2,FALSE),0)</f>
        <v>0</v>
      </c>
      <c r="FO370" s="6" t="s">
        <v>572</v>
      </c>
      <c r="FP370" s="28">
        <f>IFERROR(VLOOKUP(FO370,'Начисление очков 2023'!$AF$4:$AG$69,2,FALSE),0)</f>
        <v>0</v>
      </c>
      <c r="FQ370" s="109">
        <v>359</v>
      </c>
      <c r="FR370" s="110" t="s">
        <v>563</v>
      </c>
      <c r="FS370" s="110"/>
      <c r="FT370" s="109">
        <v>3</v>
      </c>
      <c r="FU370" s="111"/>
      <c r="FV370" s="108">
        <v>2</v>
      </c>
      <c r="FW370" s="106">
        <v>0</v>
      </c>
      <c r="FX370" s="107" t="s">
        <v>563</v>
      </c>
      <c r="FY370" s="108">
        <v>2</v>
      </c>
      <c r="FZ370" s="127" t="s">
        <v>572</v>
      </c>
      <c r="GA370" s="121">
        <f>IFERROR(VLOOKUP(FZ370,'Начисление очков 2023'!$AA$4:$AB$69,2,FALSE),0)</f>
        <v>0</v>
      </c>
    </row>
    <row r="371" spans="1:183" ht="16.149999999999999" customHeight="1" x14ac:dyDescent="0.25">
      <c r="A371" s="1"/>
      <c r="B371" s="6" t="str">
        <f>IFERROR(INDEX('Ласт турнир'!$A$1:$A$96,MATCH($D371,'Ласт турнир'!$B$1:$B$96,0)),"")</f>
        <v/>
      </c>
      <c r="D371" s="39" t="s">
        <v>328</v>
      </c>
      <c r="E371" s="40">
        <f>E370+1</f>
        <v>362</v>
      </c>
      <c r="F371" s="59">
        <f>IF(FQ371=0," ",IF(FQ371-E371=0," ",FQ371-E371))</f>
        <v>-40</v>
      </c>
      <c r="G371" s="44"/>
      <c r="H371" s="54">
        <v>3</v>
      </c>
      <c r="I371" s="134"/>
      <c r="J371" s="139">
        <f>AB371+AP371+BB371+BN371+BR371+SUMPRODUCT(LARGE((T371,V371,X371,Z371,AD371,AF371,AH371,AJ371,AL371,AN371,AR371,AT371,AV371,AX371,AZ371,BD371,BF371,BH371,BJ371,BL371,BP371,BT371,BV371,BX371,BZ371,CB371,CD371,CF371,CH371,CJ371,CL371,CN371,CP371,CR371,CT371,CV371,CX371,CZ371,DB371,DD371,DF371,DH371,DJ371,DL371,DN371,DP371,DR371,DT371,DV371,DX371,DZ371,EB371,ED371,EF371,EH371,EJ371,EL371,EN371,EP371,ER371,ET371,EV371,EX371,EZ371,FB371,FD371,FF371,FH371,FJ371,FL371,FN371,FP371),{1,2,3,4,5,6,7,8}))</f>
        <v>1</v>
      </c>
      <c r="K371" s="135">
        <f>J371-FV371</f>
        <v>-4</v>
      </c>
      <c r="L371" s="140" t="str">
        <f>IF(SUMIF(S371:FP371,"&lt;0")&lt;&gt;0,SUMIF(S371:FP371,"&lt;0")*(-1)," ")</f>
        <v xml:space="preserve"> </v>
      </c>
      <c r="M371" s="141">
        <f>T371+V371+X371+Z371+AB371+AD371+AF371+AH371+AJ371+AL371+AN371+AP371+AR371+AT371+AV371+AX371+AZ371+BB371+BD371+BF371+BH371+BJ371+BL371+BN371+BP371+BR371+BT371+BV371+BX371+BZ371+CB371+CD371+CF371+CH371+CJ371+CL371+CN371+CP371+CR371+CT371+CV371+CX371+CZ371+DB371+DD371+DF371+DH371+DJ371+DL371+DN371+DP371+DR371+DT371+DV371+DX371+DZ371+EB371+ED371+EF371+EH371+EJ371+EL371+EN371+EP371+ER371+ET371+EV371+EX371+EZ371+FB371+FD371+FF371+FH371+FJ371+FL371+FN371+FP371</f>
        <v>1</v>
      </c>
      <c r="N371" s="135">
        <f>M371-FY371</f>
        <v>-4</v>
      </c>
      <c r="O371" s="136">
        <f>ROUNDUP(COUNTIF(S371:FP371,"&gt; 0")/2,0)</f>
        <v>1</v>
      </c>
      <c r="P371" s="142">
        <f>IF(O371=0,"-",IF(O371-R371&gt;8,J371/(8+R371),J371/O371))</f>
        <v>1</v>
      </c>
      <c r="Q371" s="145">
        <f>IF(OR(M371=0,O371=0),"-",M371/O371)</f>
        <v>1</v>
      </c>
      <c r="R371" s="150">
        <f>+IF(AA371="",0,1)+IF(AO371="",0,1)++IF(BA371="",0,1)+IF(BM371="",0,1)+IF(BQ371="",0,1)</f>
        <v>0</v>
      </c>
      <c r="S371" s="6" t="s">
        <v>572</v>
      </c>
      <c r="T371" s="28">
        <f>IFERROR(VLOOKUP(S371,'Начисление очков 2024'!$AA$4:$AB$69,2,FALSE),0)</f>
        <v>0</v>
      </c>
      <c r="U371" s="32" t="s">
        <v>572</v>
      </c>
      <c r="V371" s="31">
        <f>IFERROR(VLOOKUP(U371,'Начисление очков 2024'!$AA$4:$AB$69,2,FALSE),0)</f>
        <v>0</v>
      </c>
      <c r="W371" s="6" t="s">
        <v>572</v>
      </c>
      <c r="X371" s="28">
        <f>IFERROR(VLOOKUP(W371,'Начисление очков 2024'!$L$4:$M$69,2,FALSE),0)</f>
        <v>0</v>
      </c>
      <c r="Y371" s="32" t="s">
        <v>572</v>
      </c>
      <c r="Z371" s="31">
        <f>IFERROR(VLOOKUP(Y371,'Начисление очков 2024'!$AA$4:$AB$69,2,FALSE),0)</f>
        <v>0</v>
      </c>
      <c r="AA371" s="6" t="s">
        <v>572</v>
      </c>
      <c r="AB371" s="28">
        <f>ROUND(IFERROR(VLOOKUP(AA371,'Начисление очков 2024'!$L$4:$M$69,2,FALSE),0)/4,0)</f>
        <v>0</v>
      </c>
      <c r="AC371" s="32" t="s">
        <v>572</v>
      </c>
      <c r="AD371" s="31">
        <f>IFERROR(VLOOKUP(AC371,'Начисление очков 2024'!$AA$4:$AB$69,2,FALSE),0)</f>
        <v>0</v>
      </c>
      <c r="AE371" s="6" t="s">
        <v>572</v>
      </c>
      <c r="AF371" s="28">
        <f>IFERROR(VLOOKUP(AE371,'Начисление очков 2024'!$AA$4:$AB$69,2,FALSE),0)</f>
        <v>0</v>
      </c>
      <c r="AG371" s="32" t="s">
        <v>572</v>
      </c>
      <c r="AH371" s="31">
        <f>IFERROR(VLOOKUP(AG371,'Начисление очков 2024'!$Q$4:$R$69,2,FALSE),0)</f>
        <v>0</v>
      </c>
      <c r="AI371" s="6" t="s">
        <v>572</v>
      </c>
      <c r="AJ371" s="28">
        <f>IFERROR(VLOOKUP(AI371,'Начисление очков 2024'!$AA$4:$AB$69,2,FALSE),0)</f>
        <v>0</v>
      </c>
      <c r="AK371" s="32" t="s">
        <v>572</v>
      </c>
      <c r="AL371" s="31">
        <f>IFERROR(VLOOKUP(AK371,'Начисление очков 2024'!$AA$4:$AB$69,2,FALSE),0)</f>
        <v>0</v>
      </c>
      <c r="AM371" s="6" t="s">
        <v>572</v>
      </c>
      <c r="AN371" s="28">
        <f>IFERROR(VLOOKUP(AM371,'Начисление очков 2023'!$AF$4:$AG$69,2,FALSE),0)</f>
        <v>0</v>
      </c>
      <c r="AO371" s="32" t="s">
        <v>572</v>
      </c>
      <c r="AP371" s="31">
        <f>ROUND(IFERROR(VLOOKUP(AO371,'Начисление очков 2024'!$G$4:$H$69,2,FALSE),0)/4,0)</f>
        <v>0</v>
      </c>
      <c r="AQ371" s="6" t="s">
        <v>572</v>
      </c>
      <c r="AR371" s="28">
        <f>IFERROR(VLOOKUP(AQ371,'Начисление очков 2024'!$AA$4:$AB$69,2,FALSE),0)</f>
        <v>0</v>
      </c>
      <c r="AS371" s="32" t="s">
        <v>572</v>
      </c>
      <c r="AT371" s="31">
        <f>IFERROR(VLOOKUP(AS371,'Начисление очков 2024'!$G$4:$H$69,2,FALSE),0)</f>
        <v>0</v>
      </c>
      <c r="AU371" s="6" t="s">
        <v>572</v>
      </c>
      <c r="AV371" s="28">
        <f>IFERROR(VLOOKUP(AU371,'Начисление очков 2023'!$V$4:$W$69,2,FALSE),0)</f>
        <v>0</v>
      </c>
      <c r="AW371" s="32" t="s">
        <v>572</v>
      </c>
      <c r="AX371" s="31">
        <f>IFERROR(VLOOKUP(AW371,'Начисление очков 2024'!$Q$4:$R$69,2,FALSE),0)</f>
        <v>0</v>
      </c>
      <c r="AY371" s="6" t="s">
        <v>572</v>
      </c>
      <c r="AZ371" s="28">
        <f>IFERROR(VLOOKUP(AY371,'Начисление очков 2024'!$AA$4:$AB$69,2,FALSE),0)</f>
        <v>0</v>
      </c>
      <c r="BA371" s="32" t="s">
        <v>572</v>
      </c>
      <c r="BB371" s="31">
        <f>ROUND(IFERROR(VLOOKUP(BA371,'Начисление очков 2024'!$G$4:$H$69,2,FALSE),0)/4,0)</f>
        <v>0</v>
      </c>
      <c r="BC371" s="6" t="s">
        <v>572</v>
      </c>
      <c r="BD371" s="28">
        <f>IFERROR(VLOOKUP(BC371,'Начисление очков 2023'!$AA$4:$AB$69,2,FALSE),0)</f>
        <v>0</v>
      </c>
      <c r="BE371" s="32" t="s">
        <v>572</v>
      </c>
      <c r="BF371" s="31">
        <f>IFERROR(VLOOKUP(BE371,'Начисление очков 2024'!$G$4:$H$69,2,FALSE),0)</f>
        <v>0</v>
      </c>
      <c r="BG371" s="6" t="s">
        <v>572</v>
      </c>
      <c r="BH371" s="28">
        <f>IFERROR(VLOOKUP(BG371,'Начисление очков 2024'!$Q$4:$R$69,2,FALSE),0)</f>
        <v>0</v>
      </c>
      <c r="BI371" s="32" t="s">
        <v>572</v>
      </c>
      <c r="BJ371" s="31">
        <f>IFERROR(VLOOKUP(BI371,'Начисление очков 2024'!$AA$4:$AB$69,2,FALSE),0)</f>
        <v>0</v>
      </c>
      <c r="BK371" s="6" t="s">
        <v>572</v>
      </c>
      <c r="BL371" s="28">
        <f>IFERROR(VLOOKUP(BK371,'Начисление очков 2023'!$V$4:$W$69,2,FALSE),0)</f>
        <v>0</v>
      </c>
      <c r="BM371" s="32" t="s">
        <v>572</v>
      </c>
      <c r="BN371" s="31">
        <f>ROUND(IFERROR(VLOOKUP(BM371,'Начисление очков 2023'!$L$4:$M$69,2,FALSE),0)/4,0)</f>
        <v>0</v>
      </c>
      <c r="BO371" s="6" t="s">
        <v>572</v>
      </c>
      <c r="BP371" s="28">
        <f>IFERROR(VLOOKUP(BO371,'Начисление очков 2023'!$AA$4:$AB$69,2,FALSE),0)</f>
        <v>0</v>
      </c>
      <c r="BQ371" s="32" t="s">
        <v>572</v>
      </c>
      <c r="BR371" s="31">
        <f>ROUND(IFERROR(VLOOKUP(BQ371,'Начисление очков 2023'!$L$4:$M$69,2,FALSE),0)/4,0)</f>
        <v>0</v>
      </c>
      <c r="BS371" s="6" t="s">
        <v>572</v>
      </c>
      <c r="BT371" s="28">
        <f>IFERROR(VLOOKUP(BS371,'Начисление очков 2023'!$AA$4:$AB$69,2,FALSE),0)</f>
        <v>0</v>
      </c>
      <c r="BU371" s="32" t="s">
        <v>572</v>
      </c>
      <c r="BV371" s="31">
        <f>IFERROR(VLOOKUP(BU371,'Начисление очков 2023'!$L$4:$M$69,2,FALSE),0)</f>
        <v>0</v>
      </c>
      <c r="BW371" s="6" t="s">
        <v>572</v>
      </c>
      <c r="BX371" s="28">
        <f>IFERROR(VLOOKUP(BW371,'Начисление очков 2023'!$AA$4:$AB$69,2,FALSE),0)</f>
        <v>0</v>
      </c>
      <c r="BY371" s="32" t="s">
        <v>572</v>
      </c>
      <c r="BZ371" s="31">
        <f>IFERROR(VLOOKUP(BY371,'Начисление очков 2023'!$AF$4:$AG$69,2,FALSE),0)</f>
        <v>0</v>
      </c>
      <c r="CA371" s="6" t="s">
        <v>572</v>
      </c>
      <c r="CB371" s="28">
        <f>IFERROR(VLOOKUP(CA371,'Начисление очков 2023'!$V$4:$W$69,2,FALSE),0)</f>
        <v>0</v>
      </c>
      <c r="CC371" s="32" t="s">
        <v>572</v>
      </c>
      <c r="CD371" s="31">
        <f>IFERROR(VLOOKUP(CC371,'Начисление очков 2023'!$AA$4:$AB$69,2,FALSE),0)</f>
        <v>0</v>
      </c>
      <c r="CE371" s="47"/>
      <c r="CF371" s="46"/>
      <c r="CG371" s="32" t="s">
        <v>572</v>
      </c>
      <c r="CH371" s="31">
        <f>IFERROR(VLOOKUP(CG371,'Начисление очков 2023'!$AA$4:$AB$69,2,FALSE),0)</f>
        <v>0</v>
      </c>
      <c r="CI371" s="6" t="s">
        <v>572</v>
      </c>
      <c r="CJ371" s="28">
        <f>IFERROR(VLOOKUP(CI371,'Начисление очков 2023_1'!$B$4:$C$117,2,FALSE),0)</f>
        <v>0</v>
      </c>
      <c r="CK371" s="32" t="s">
        <v>572</v>
      </c>
      <c r="CL371" s="31">
        <f>IFERROR(VLOOKUP(CK371,'Начисление очков 2023'!$V$4:$W$69,2,FALSE),0)</f>
        <v>0</v>
      </c>
      <c r="CM371" s="6" t="s">
        <v>572</v>
      </c>
      <c r="CN371" s="28">
        <f>IFERROR(VLOOKUP(CM371,'Начисление очков 2023'!$AF$4:$AG$69,2,FALSE),0)</f>
        <v>0</v>
      </c>
      <c r="CO371" s="32" t="s">
        <v>572</v>
      </c>
      <c r="CP371" s="31">
        <f>IFERROR(VLOOKUP(CO371,'Начисление очков 2023'!$G$4:$H$69,2,FALSE),0)</f>
        <v>0</v>
      </c>
      <c r="CQ371" s="6" t="s">
        <v>572</v>
      </c>
      <c r="CR371" s="28">
        <f>IFERROR(VLOOKUP(CQ371,'Начисление очков 2023'!$AA$4:$AB$69,2,FALSE),0)</f>
        <v>0</v>
      </c>
      <c r="CS371" s="32" t="s">
        <v>572</v>
      </c>
      <c r="CT371" s="31">
        <f>IFERROR(VLOOKUP(CS371,'Начисление очков 2023'!$Q$4:$R$69,2,FALSE),0)</f>
        <v>0</v>
      </c>
      <c r="CU371" s="6" t="s">
        <v>572</v>
      </c>
      <c r="CV371" s="28">
        <f>IFERROR(VLOOKUP(CU371,'Начисление очков 2023'!$AF$4:$AG$69,2,FALSE),0)</f>
        <v>0</v>
      </c>
      <c r="CW371" s="32" t="s">
        <v>572</v>
      </c>
      <c r="CX371" s="31">
        <f>IFERROR(VLOOKUP(CW371,'Начисление очков 2023'!$AA$4:$AB$69,2,FALSE),0)</f>
        <v>0</v>
      </c>
      <c r="CY371" s="6" t="s">
        <v>572</v>
      </c>
      <c r="CZ371" s="28">
        <f>IFERROR(VLOOKUP(CY371,'Начисление очков 2023'!$AA$4:$AB$69,2,FALSE),0)</f>
        <v>0</v>
      </c>
      <c r="DA371" s="32" t="s">
        <v>572</v>
      </c>
      <c r="DB371" s="31">
        <f>IFERROR(VLOOKUP(DA371,'Начисление очков 2023'!$L$4:$M$69,2,FALSE),0)</f>
        <v>0</v>
      </c>
      <c r="DC371" s="6" t="s">
        <v>572</v>
      </c>
      <c r="DD371" s="28">
        <f>IFERROR(VLOOKUP(DC371,'Начисление очков 2023'!$L$4:$M$69,2,FALSE),0)</f>
        <v>0</v>
      </c>
      <c r="DE371" s="32" t="s">
        <v>572</v>
      </c>
      <c r="DF371" s="31">
        <f>IFERROR(VLOOKUP(DE371,'Начисление очков 2023'!$G$4:$H$69,2,FALSE),0)</f>
        <v>0</v>
      </c>
      <c r="DG371" s="6" t="s">
        <v>572</v>
      </c>
      <c r="DH371" s="28">
        <f>IFERROR(VLOOKUP(DG371,'Начисление очков 2023'!$AA$4:$AB$69,2,FALSE),0)</f>
        <v>0</v>
      </c>
      <c r="DI371" s="32" t="s">
        <v>572</v>
      </c>
      <c r="DJ371" s="31">
        <f>IFERROR(VLOOKUP(DI371,'Начисление очков 2023'!$AF$4:$AG$69,2,FALSE),0)</f>
        <v>0</v>
      </c>
      <c r="DK371" s="6" t="s">
        <v>572</v>
      </c>
      <c r="DL371" s="28">
        <f>IFERROR(VLOOKUP(DK371,'Начисление очков 2023'!$V$4:$W$69,2,FALSE),0)</f>
        <v>0</v>
      </c>
      <c r="DM371" s="32" t="s">
        <v>572</v>
      </c>
      <c r="DN371" s="31">
        <f>IFERROR(VLOOKUP(DM371,'Начисление очков 2023'!$Q$4:$R$69,2,FALSE),0)</f>
        <v>0</v>
      </c>
      <c r="DO371" s="6" t="s">
        <v>572</v>
      </c>
      <c r="DP371" s="28">
        <f>IFERROR(VLOOKUP(DO371,'Начисление очков 2023'!$AA$4:$AB$69,2,FALSE),0)</f>
        <v>0</v>
      </c>
      <c r="DQ371" s="32" t="s">
        <v>572</v>
      </c>
      <c r="DR371" s="31">
        <f>IFERROR(VLOOKUP(DQ371,'Начисление очков 2023'!$AA$4:$AB$69,2,FALSE),0)</f>
        <v>0</v>
      </c>
      <c r="DS371" s="6" t="s">
        <v>572</v>
      </c>
      <c r="DT371" s="28">
        <f>IFERROR(VLOOKUP(DS371,'Начисление очков 2023'!$AA$4:$AB$69,2,FALSE),0)</f>
        <v>0</v>
      </c>
      <c r="DU371" s="32" t="s">
        <v>572</v>
      </c>
      <c r="DV371" s="31">
        <f>IFERROR(VLOOKUP(DU371,'Начисление очков 2023'!$AF$4:$AG$69,2,FALSE),0)</f>
        <v>0</v>
      </c>
      <c r="DW371" s="6" t="s">
        <v>572</v>
      </c>
      <c r="DX371" s="28">
        <f>IFERROR(VLOOKUP(DW371,'Начисление очков 2023'!$AA$4:$AB$69,2,FALSE),0)</f>
        <v>0</v>
      </c>
      <c r="DY371" s="32" t="s">
        <v>572</v>
      </c>
      <c r="DZ371" s="31">
        <f>IFERROR(VLOOKUP(DY371,'Начисление очков 2023'!$B$4:$C$69,2,FALSE),0)</f>
        <v>0</v>
      </c>
      <c r="EA371" s="6" t="s">
        <v>572</v>
      </c>
      <c r="EB371" s="28">
        <f>IFERROR(VLOOKUP(EA371,'Начисление очков 2023'!$AA$4:$AB$69,2,FALSE),0)</f>
        <v>0</v>
      </c>
      <c r="EC371" s="32" t="s">
        <v>572</v>
      </c>
      <c r="ED371" s="31">
        <f>IFERROR(VLOOKUP(EC371,'Начисление очков 2023'!$V$4:$W$69,2,FALSE),0)</f>
        <v>0</v>
      </c>
      <c r="EE371" s="6" t="s">
        <v>572</v>
      </c>
      <c r="EF371" s="28">
        <f>IFERROR(VLOOKUP(EE371,'Начисление очков 2023'!$AA$4:$AB$69,2,FALSE),0)</f>
        <v>0</v>
      </c>
      <c r="EG371" s="32" t="s">
        <v>572</v>
      </c>
      <c r="EH371" s="31">
        <f>IFERROR(VLOOKUP(EG371,'Начисление очков 2023'!$AA$4:$AB$69,2,FALSE),0)</f>
        <v>0</v>
      </c>
      <c r="EI371" s="6" t="s">
        <v>572</v>
      </c>
      <c r="EJ371" s="28">
        <f>IFERROR(VLOOKUP(EI371,'Начисление очков 2023'!$G$4:$H$69,2,FALSE),0)</f>
        <v>0</v>
      </c>
      <c r="EK371" s="32" t="s">
        <v>572</v>
      </c>
      <c r="EL371" s="31">
        <f>IFERROR(VLOOKUP(EK371,'Начисление очков 2023'!$V$4:$W$69,2,FALSE),0)</f>
        <v>0</v>
      </c>
      <c r="EM371" s="6" t="s">
        <v>572</v>
      </c>
      <c r="EN371" s="28">
        <f>IFERROR(VLOOKUP(EM371,'Начисление очков 2023'!$B$4:$C$101,2,FALSE),0)</f>
        <v>0</v>
      </c>
      <c r="EO371" s="32" t="s">
        <v>572</v>
      </c>
      <c r="EP371" s="31">
        <f>IFERROR(VLOOKUP(EO371,'Начисление очков 2023'!$AA$4:$AB$69,2,FALSE),0)</f>
        <v>0</v>
      </c>
      <c r="EQ371" s="6">
        <v>24</v>
      </c>
      <c r="ER371" s="28">
        <f>IFERROR(VLOOKUP(EQ371,'Начисление очков 2023'!$AF$4:$AG$69,2,FALSE),0)</f>
        <v>1</v>
      </c>
      <c r="ES371" s="32" t="s">
        <v>572</v>
      </c>
      <c r="ET371" s="31">
        <f>IFERROR(VLOOKUP(ES371,'Начисление очков 2023'!$B$4:$C$101,2,FALSE),0)</f>
        <v>0</v>
      </c>
      <c r="EU371" s="6" t="s">
        <v>572</v>
      </c>
      <c r="EV371" s="28">
        <f>IFERROR(VLOOKUP(EU371,'Начисление очков 2023'!$G$4:$H$69,2,FALSE),0)</f>
        <v>0</v>
      </c>
      <c r="EW371" s="32" t="s">
        <v>572</v>
      </c>
      <c r="EX371" s="31">
        <f>IFERROR(VLOOKUP(EW371,'Начисление очков 2023'!$AA$4:$AB$69,2,FALSE),0)</f>
        <v>0</v>
      </c>
      <c r="EY371" s="6" t="s">
        <v>572</v>
      </c>
      <c r="EZ371" s="28">
        <f>IFERROR(VLOOKUP(EY371,'Начисление очков 2023'!$AA$4:$AB$69,2,FALSE),0)</f>
        <v>0</v>
      </c>
      <c r="FA371" s="32" t="s">
        <v>572</v>
      </c>
      <c r="FB371" s="31">
        <f>IFERROR(VLOOKUP(FA371,'Начисление очков 2023'!$L$4:$M$69,2,FALSE),0)</f>
        <v>0</v>
      </c>
      <c r="FC371" s="6" t="s">
        <v>572</v>
      </c>
      <c r="FD371" s="28">
        <f>IFERROR(VLOOKUP(FC371,'Начисление очков 2023'!$AF$4:$AG$69,2,FALSE),0)</f>
        <v>0</v>
      </c>
      <c r="FE371" s="32" t="s">
        <v>572</v>
      </c>
      <c r="FF371" s="31">
        <f>IFERROR(VLOOKUP(FE371,'Начисление очков 2023'!$AA$4:$AB$69,2,FALSE),0)</f>
        <v>0</v>
      </c>
      <c r="FG371" s="6" t="s">
        <v>572</v>
      </c>
      <c r="FH371" s="28">
        <f>IFERROR(VLOOKUP(FG371,'Начисление очков 2023'!$G$4:$H$69,2,FALSE),0)</f>
        <v>0</v>
      </c>
      <c r="FI371" s="32" t="s">
        <v>572</v>
      </c>
      <c r="FJ371" s="31">
        <f>IFERROR(VLOOKUP(FI371,'Начисление очков 2023'!$AA$4:$AB$69,2,FALSE),0)</f>
        <v>0</v>
      </c>
      <c r="FK371" s="6" t="s">
        <v>572</v>
      </c>
      <c r="FL371" s="28">
        <f>IFERROR(VLOOKUP(FK371,'Начисление очков 2023'!$AA$4:$AB$69,2,FALSE),0)</f>
        <v>0</v>
      </c>
      <c r="FM371" s="32" t="s">
        <v>572</v>
      </c>
      <c r="FN371" s="31">
        <f>IFERROR(VLOOKUP(FM371,'Начисление очков 2023'!$AA$4:$AB$69,2,FALSE),0)</f>
        <v>0</v>
      </c>
      <c r="FO371" s="6" t="s">
        <v>572</v>
      </c>
      <c r="FP371" s="28">
        <f>IFERROR(VLOOKUP(FO371,'Начисление очков 2023'!$AF$4:$AG$69,2,FALSE),0)</f>
        <v>0</v>
      </c>
      <c r="FQ371" s="109">
        <v>322</v>
      </c>
      <c r="FR371" s="110">
        <v>-2</v>
      </c>
      <c r="FS371" s="110"/>
      <c r="FT371" s="109">
        <v>3</v>
      </c>
      <c r="FU371" s="111"/>
      <c r="FV371" s="108">
        <v>5</v>
      </c>
      <c r="FW371" s="106">
        <v>0</v>
      </c>
      <c r="FX371" s="107" t="s">
        <v>563</v>
      </c>
      <c r="FY371" s="108">
        <v>5</v>
      </c>
      <c r="FZ371" s="127">
        <v>20</v>
      </c>
      <c r="GA371" s="121">
        <f>IFERROR(VLOOKUP(FZ371,'Начисление очков 2023'!$AA$4:$AB$69,2,FALSE),0)</f>
        <v>4</v>
      </c>
    </row>
    <row r="372" spans="1:183" ht="16.149999999999999" customHeight="1" x14ac:dyDescent="0.25">
      <c r="A372" s="1"/>
      <c r="B372" s="6" t="str">
        <f>IFERROR(INDEX('Ласт турнир'!$A$1:$A$96,MATCH($D372,'Ласт турнир'!$B$1:$B$96,0)),"")</f>
        <v/>
      </c>
      <c r="C372" s="1"/>
      <c r="D372" s="39" t="s">
        <v>566</v>
      </c>
      <c r="E372" s="40">
        <f>E371+1</f>
        <v>363</v>
      </c>
      <c r="F372" s="59">
        <f>IF(FQ372=0," ",IF(FQ372-E372=0," ",FQ372-E372))</f>
        <v>-3</v>
      </c>
      <c r="G372" s="44"/>
      <c r="H372" s="54">
        <v>3</v>
      </c>
      <c r="I372" s="134"/>
      <c r="J372" s="139">
        <f>AB372+AP372+BB372+BN372+BR372+SUMPRODUCT(LARGE((T372,V372,X372,Z372,AD372,AF372,AH372,AJ372,AL372,AN372,AR372,AT372,AV372,AX372,AZ372,BD372,BF372,BH372,BJ372,BL372,BP372,BT372,BV372,BX372,BZ372,CB372,CD372,CF372,CH372,CJ372,CL372,CN372,CP372,CR372,CT372,CV372,CX372,CZ372,DB372,DD372,DF372,DH372,DJ372,DL372,DN372,DP372,DR372,DT372,DV372,DX372,DZ372,EB372,ED372,EF372,EH372,EJ372,EL372,EN372,EP372,ER372,ET372,EV372,EX372,EZ372,FB372,FD372,FF372,FH372,FJ372,FL372,FN372,FP372),{1,2,3,4,5,6,7,8}))</f>
        <v>1</v>
      </c>
      <c r="K372" s="135">
        <f>J372-FV372</f>
        <v>0</v>
      </c>
      <c r="L372" s="140" t="str">
        <f>IF(SUMIF(S372:FP372,"&lt;0")&lt;&gt;0,SUMIF(S372:FP372,"&lt;0")*(-1)," ")</f>
        <v xml:space="preserve"> </v>
      </c>
      <c r="M372" s="141">
        <f>T372+V372+X372+Z372+AB372+AD372+AF372+AH372+AJ372+AL372+AN372+AP372+AR372+AT372+AV372+AX372+AZ372+BB372+BD372+BF372+BH372+BJ372+BL372+BN372+BP372+BR372+BT372+BV372+BX372+BZ372+CB372+CD372+CF372+CH372+CJ372+CL372+CN372+CP372+CR372+CT372+CV372+CX372+CZ372+DB372+DD372+DF372+DH372+DJ372+DL372+DN372+DP372+DR372+DT372+DV372+DX372+DZ372+EB372+ED372+EF372+EH372+EJ372+EL372+EN372+EP372+ER372+ET372+EV372+EX372+EZ372+FB372+FD372+FF372+FH372+FJ372+FL372+FN372+FP372</f>
        <v>1</v>
      </c>
      <c r="N372" s="135">
        <f>M372-FY372</f>
        <v>0</v>
      </c>
      <c r="O372" s="136">
        <f>ROUNDUP(COUNTIF(S372:FP372,"&gt; 0")/2,0)</f>
        <v>1</v>
      </c>
      <c r="P372" s="142">
        <f>IF(O372=0,"-",IF(O372-R372&gt;8,J372/(8+R372),J372/O372))</f>
        <v>1</v>
      </c>
      <c r="Q372" s="145">
        <f>IF(OR(M372=0,O372=0),"-",M372/O372)</f>
        <v>1</v>
      </c>
      <c r="R372" s="150">
        <f>+IF(AA372="",0,1)+IF(AO372="",0,1)++IF(BA372="",0,1)+IF(BM372="",0,1)+IF(BQ372="",0,1)</f>
        <v>0</v>
      </c>
      <c r="S372" s="6" t="s">
        <v>572</v>
      </c>
      <c r="T372" s="28">
        <f>IFERROR(VLOOKUP(S372,'Начисление очков 2024'!$AA$4:$AB$69,2,FALSE),0)</f>
        <v>0</v>
      </c>
      <c r="U372" s="32" t="s">
        <v>572</v>
      </c>
      <c r="V372" s="31">
        <f>IFERROR(VLOOKUP(U372,'Начисление очков 2024'!$AA$4:$AB$69,2,FALSE),0)</f>
        <v>0</v>
      </c>
      <c r="W372" s="6" t="s">
        <v>572</v>
      </c>
      <c r="X372" s="28">
        <f>IFERROR(VLOOKUP(W372,'Начисление очков 2024'!$L$4:$M$69,2,FALSE),0)</f>
        <v>0</v>
      </c>
      <c r="Y372" s="32" t="s">
        <v>572</v>
      </c>
      <c r="Z372" s="31">
        <f>IFERROR(VLOOKUP(Y372,'Начисление очков 2024'!$AA$4:$AB$69,2,FALSE),0)</f>
        <v>0</v>
      </c>
      <c r="AA372" s="6" t="s">
        <v>572</v>
      </c>
      <c r="AB372" s="28">
        <f>ROUND(IFERROR(VLOOKUP(AA372,'Начисление очков 2024'!$L$4:$M$69,2,FALSE),0)/4,0)</f>
        <v>0</v>
      </c>
      <c r="AC372" s="32" t="s">
        <v>572</v>
      </c>
      <c r="AD372" s="31">
        <f>IFERROR(VLOOKUP(AC372,'Начисление очков 2024'!$AA$4:$AB$69,2,FALSE),0)</f>
        <v>0</v>
      </c>
      <c r="AE372" s="6" t="s">
        <v>572</v>
      </c>
      <c r="AF372" s="28">
        <f>IFERROR(VLOOKUP(AE372,'Начисление очков 2024'!$AA$4:$AB$69,2,FALSE),0)</f>
        <v>0</v>
      </c>
      <c r="AG372" s="32" t="s">
        <v>572</v>
      </c>
      <c r="AH372" s="31">
        <f>IFERROR(VLOOKUP(AG372,'Начисление очков 2024'!$Q$4:$R$69,2,FALSE),0)</f>
        <v>0</v>
      </c>
      <c r="AI372" s="6" t="s">
        <v>572</v>
      </c>
      <c r="AJ372" s="28">
        <f>IFERROR(VLOOKUP(AI372,'Начисление очков 2024'!$AA$4:$AB$69,2,FALSE),0)</f>
        <v>0</v>
      </c>
      <c r="AK372" s="32" t="s">
        <v>572</v>
      </c>
      <c r="AL372" s="31">
        <f>IFERROR(VLOOKUP(AK372,'Начисление очков 2024'!$AA$4:$AB$69,2,FALSE),0)</f>
        <v>0</v>
      </c>
      <c r="AM372" s="6" t="s">
        <v>572</v>
      </c>
      <c r="AN372" s="28">
        <f>IFERROR(VLOOKUP(AM372,'Начисление очков 2023'!$AF$4:$AG$69,2,FALSE),0)</f>
        <v>0</v>
      </c>
      <c r="AO372" s="32" t="s">
        <v>572</v>
      </c>
      <c r="AP372" s="31">
        <f>ROUND(IFERROR(VLOOKUP(AO372,'Начисление очков 2024'!$G$4:$H$69,2,FALSE),0)/4,0)</f>
        <v>0</v>
      </c>
      <c r="AQ372" s="6" t="s">
        <v>572</v>
      </c>
      <c r="AR372" s="28">
        <f>IFERROR(VLOOKUP(AQ372,'Начисление очков 2024'!$AA$4:$AB$69,2,FALSE),0)</f>
        <v>0</v>
      </c>
      <c r="AS372" s="32" t="s">
        <v>572</v>
      </c>
      <c r="AT372" s="31">
        <f>IFERROR(VLOOKUP(AS372,'Начисление очков 2024'!$G$4:$H$69,2,FALSE),0)</f>
        <v>0</v>
      </c>
      <c r="AU372" s="6" t="s">
        <v>572</v>
      </c>
      <c r="AV372" s="28">
        <f>IFERROR(VLOOKUP(AU372,'Начисление очков 2023'!$V$4:$W$69,2,FALSE),0)</f>
        <v>0</v>
      </c>
      <c r="AW372" s="32" t="s">
        <v>572</v>
      </c>
      <c r="AX372" s="31">
        <f>IFERROR(VLOOKUP(AW372,'Начисление очков 2024'!$Q$4:$R$69,2,FALSE),0)</f>
        <v>0</v>
      </c>
      <c r="AY372" s="6" t="s">
        <v>572</v>
      </c>
      <c r="AZ372" s="28">
        <f>IFERROR(VLOOKUP(AY372,'Начисление очков 2024'!$AA$4:$AB$69,2,FALSE),0)</f>
        <v>0</v>
      </c>
      <c r="BA372" s="32" t="s">
        <v>572</v>
      </c>
      <c r="BB372" s="31">
        <f>ROUND(IFERROR(VLOOKUP(BA372,'Начисление очков 2024'!$G$4:$H$69,2,FALSE),0)/4,0)</f>
        <v>0</v>
      </c>
      <c r="BC372" s="6" t="s">
        <v>572</v>
      </c>
      <c r="BD372" s="28">
        <f>IFERROR(VLOOKUP(BC372,'Начисление очков 2023'!$AA$4:$AB$69,2,FALSE),0)</f>
        <v>0</v>
      </c>
      <c r="BE372" s="32" t="s">
        <v>572</v>
      </c>
      <c r="BF372" s="31">
        <f>IFERROR(VLOOKUP(BE372,'Начисление очков 2024'!$G$4:$H$69,2,FALSE),0)</f>
        <v>0</v>
      </c>
      <c r="BG372" s="6" t="s">
        <v>572</v>
      </c>
      <c r="BH372" s="28">
        <f>IFERROR(VLOOKUP(BG372,'Начисление очков 2024'!$Q$4:$R$69,2,FALSE),0)</f>
        <v>0</v>
      </c>
      <c r="BI372" s="32" t="s">
        <v>572</v>
      </c>
      <c r="BJ372" s="31">
        <f>IFERROR(VLOOKUP(BI372,'Начисление очков 2024'!$AA$4:$AB$69,2,FALSE),0)</f>
        <v>0</v>
      </c>
      <c r="BK372" s="6" t="s">
        <v>572</v>
      </c>
      <c r="BL372" s="28">
        <f>IFERROR(VLOOKUP(BK372,'Начисление очков 2023'!$V$4:$W$69,2,FALSE),0)</f>
        <v>0</v>
      </c>
      <c r="BM372" s="32" t="s">
        <v>572</v>
      </c>
      <c r="BN372" s="31">
        <f>ROUND(IFERROR(VLOOKUP(BM372,'Начисление очков 2023'!$L$4:$M$69,2,FALSE),0)/4,0)</f>
        <v>0</v>
      </c>
      <c r="BO372" s="6" t="s">
        <v>572</v>
      </c>
      <c r="BP372" s="28">
        <f>IFERROR(VLOOKUP(BO372,'Начисление очков 2023'!$AA$4:$AB$69,2,FALSE),0)</f>
        <v>0</v>
      </c>
      <c r="BQ372" s="32" t="s">
        <v>572</v>
      </c>
      <c r="BR372" s="31">
        <f>ROUND(IFERROR(VLOOKUP(BQ372,'Начисление очков 2023'!$L$4:$M$69,2,FALSE),0)/4,0)</f>
        <v>0</v>
      </c>
      <c r="BS372" s="6" t="s">
        <v>572</v>
      </c>
      <c r="BT372" s="28">
        <f>IFERROR(VLOOKUP(BS372,'Начисление очков 2023'!$AA$4:$AB$69,2,FALSE),0)</f>
        <v>0</v>
      </c>
      <c r="BU372" s="32" t="s">
        <v>572</v>
      </c>
      <c r="BV372" s="31">
        <f>IFERROR(VLOOKUP(BU372,'Начисление очков 2023'!$L$4:$M$69,2,FALSE),0)</f>
        <v>0</v>
      </c>
      <c r="BW372" s="6" t="s">
        <v>572</v>
      </c>
      <c r="BX372" s="28">
        <f>IFERROR(VLOOKUP(BW372,'Начисление очков 2023'!$AA$4:$AB$69,2,FALSE),0)</f>
        <v>0</v>
      </c>
      <c r="BY372" s="32" t="s">
        <v>572</v>
      </c>
      <c r="BZ372" s="31">
        <f>IFERROR(VLOOKUP(BY372,'Начисление очков 2023'!$AF$4:$AG$69,2,FALSE),0)</f>
        <v>0</v>
      </c>
      <c r="CA372" s="6" t="s">
        <v>572</v>
      </c>
      <c r="CB372" s="28">
        <f>IFERROR(VLOOKUP(CA372,'Начисление очков 2023'!$V$4:$W$69,2,FALSE),0)</f>
        <v>0</v>
      </c>
      <c r="CC372" s="32" t="s">
        <v>572</v>
      </c>
      <c r="CD372" s="31">
        <f>IFERROR(VLOOKUP(CC372,'Начисление очков 2023'!$AA$4:$AB$69,2,FALSE),0)</f>
        <v>0</v>
      </c>
      <c r="CE372" s="47"/>
      <c r="CF372" s="46"/>
      <c r="CG372" s="32" t="s">
        <v>572</v>
      </c>
      <c r="CH372" s="31">
        <f>IFERROR(VLOOKUP(CG372,'Начисление очков 2023'!$AA$4:$AB$69,2,FALSE),0)</f>
        <v>0</v>
      </c>
      <c r="CI372" s="6" t="s">
        <v>572</v>
      </c>
      <c r="CJ372" s="28">
        <f>IFERROR(VLOOKUP(CI372,'Начисление очков 2023_1'!$B$4:$C$117,2,FALSE),0)</f>
        <v>0</v>
      </c>
      <c r="CK372" s="32" t="s">
        <v>572</v>
      </c>
      <c r="CL372" s="31">
        <f>IFERROR(VLOOKUP(CK372,'Начисление очков 2023'!$V$4:$W$69,2,FALSE),0)</f>
        <v>0</v>
      </c>
      <c r="CM372" s="6" t="s">
        <v>572</v>
      </c>
      <c r="CN372" s="28">
        <f>IFERROR(VLOOKUP(CM372,'Начисление очков 2023'!$AF$4:$AG$69,2,FALSE),0)</f>
        <v>0</v>
      </c>
      <c r="CO372" s="32" t="s">
        <v>572</v>
      </c>
      <c r="CP372" s="31">
        <f>IFERROR(VLOOKUP(CO372,'Начисление очков 2023'!$G$4:$H$69,2,FALSE),0)</f>
        <v>0</v>
      </c>
      <c r="CQ372" s="6" t="s">
        <v>572</v>
      </c>
      <c r="CR372" s="28">
        <f>IFERROR(VLOOKUP(CQ372,'Начисление очков 2023'!$AA$4:$AB$69,2,FALSE),0)</f>
        <v>0</v>
      </c>
      <c r="CS372" s="32" t="s">
        <v>572</v>
      </c>
      <c r="CT372" s="31">
        <f>IFERROR(VLOOKUP(CS372,'Начисление очков 2023'!$Q$4:$R$69,2,FALSE),0)</f>
        <v>0</v>
      </c>
      <c r="CU372" s="6" t="s">
        <v>572</v>
      </c>
      <c r="CV372" s="28">
        <f>IFERROR(VLOOKUP(CU372,'Начисление очков 2023'!$AF$4:$AG$69,2,FALSE),0)</f>
        <v>0</v>
      </c>
      <c r="CW372" s="32" t="s">
        <v>572</v>
      </c>
      <c r="CX372" s="31">
        <f>IFERROR(VLOOKUP(CW372,'Начисление очков 2023'!$AA$4:$AB$69,2,FALSE),0)</f>
        <v>0</v>
      </c>
      <c r="CY372" s="6" t="s">
        <v>572</v>
      </c>
      <c r="CZ372" s="28">
        <f>IFERROR(VLOOKUP(CY372,'Начисление очков 2023'!$AA$4:$AB$69,2,FALSE),0)</f>
        <v>0</v>
      </c>
      <c r="DA372" s="32" t="s">
        <v>572</v>
      </c>
      <c r="DB372" s="31">
        <f>IFERROR(VLOOKUP(DA372,'Начисление очков 2023'!$L$4:$M$69,2,FALSE),0)</f>
        <v>0</v>
      </c>
      <c r="DC372" s="6" t="s">
        <v>572</v>
      </c>
      <c r="DD372" s="28">
        <f>IFERROR(VLOOKUP(DC372,'Начисление очков 2023'!$L$4:$M$69,2,FALSE),0)</f>
        <v>0</v>
      </c>
      <c r="DE372" s="32" t="s">
        <v>572</v>
      </c>
      <c r="DF372" s="31">
        <f>IFERROR(VLOOKUP(DE372,'Начисление очков 2023'!$G$4:$H$69,2,FALSE),0)</f>
        <v>0</v>
      </c>
      <c r="DG372" s="6" t="s">
        <v>572</v>
      </c>
      <c r="DH372" s="28">
        <f>IFERROR(VLOOKUP(DG372,'Начисление очков 2023'!$AA$4:$AB$69,2,FALSE),0)</f>
        <v>0</v>
      </c>
      <c r="DI372" s="32">
        <v>32</v>
      </c>
      <c r="DJ372" s="31">
        <f>IFERROR(VLOOKUP(DI372,'Начисление очков 2023'!$AF$4:$AG$69,2,FALSE),0)</f>
        <v>1</v>
      </c>
      <c r="DK372" s="6" t="s">
        <v>572</v>
      </c>
      <c r="DL372" s="28">
        <f>IFERROR(VLOOKUP(DK372,'Начисление очков 2023'!$V$4:$W$69,2,FALSE),0)</f>
        <v>0</v>
      </c>
      <c r="DM372" s="32" t="s">
        <v>572</v>
      </c>
      <c r="DN372" s="31">
        <f>IFERROR(VLOOKUP(DM372,'Начисление очков 2023'!$Q$4:$R$69,2,FALSE),0)</f>
        <v>0</v>
      </c>
      <c r="DO372" s="6" t="s">
        <v>572</v>
      </c>
      <c r="DP372" s="28">
        <f>IFERROR(VLOOKUP(DO372,'Начисление очков 2023'!$AA$4:$AB$69,2,FALSE),0)</f>
        <v>0</v>
      </c>
      <c r="DQ372" s="32" t="s">
        <v>572</v>
      </c>
      <c r="DR372" s="31">
        <f>IFERROR(VLOOKUP(DQ372,'Начисление очков 2023'!$AA$4:$AB$69,2,FALSE),0)</f>
        <v>0</v>
      </c>
      <c r="DS372" s="6" t="s">
        <v>572</v>
      </c>
      <c r="DT372" s="28">
        <f>IFERROR(VLOOKUP(DS372,'Начисление очков 2023'!$AA$4:$AB$69,2,FALSE),0)</f>
        <v>0</v>
      </c>
      <c r="DU372" s="32" t="s">
        <v>572</v>
      </c>
      <c r="DV372" s="31">
        <f>IFERROR(VLOOKUP(DU372,'Начисление очков 2023'!$AF$4:$AG$69,2,FALSE),0)</f>
        <v>0</v>
      </c>
      <c r="DW372" s="6" t="s">
        <v>572</v>
      </c>
      <c r="DX372" s="28">
        <f>IFERROR(VLOOKUP(DW372,'Начисление очков 2023'!$AA$4:$AB$69,2,FALSE),0)</f>
        <v>0</v>
      </c>
      <c r="DY372" s="32" t="s">
        <v>572</v>
      </c>
      <c r="DZ372" s="31">
        <f>IFERROR(VLOOKUP(DY372,'Начисление очков 2023'!$B$4:$C$69,2,FALSE),0)</f>
        <v>0</v>
      </c>
      <c r="EA372" s="6" t="s">
        <v>572</v>
      </c>
      <c r="EB372" s="28">
        <f>IFERROR(VLOOKUP(EA372,'Начисление очков 2023'!$AA$4:$AB$69,2,FALSE),0)</f>
        <v>0</v>
      </c>
      <c r="EC372" s="32" t="s">
        <v>572</v>
      </c>
      <c r="ED372" s="31">
        <f>IFERROR(VLOOKUP(EC372,'Начисление очков 2023'!$V$4:$W$69,2,FALSE),0)</f>
        <v>0</v>
      </c>
      <c r="EE372" s="6" t="s">
        <v>572</v>
      </c>
      <c r="EF372" s="28">
        <f>IFERROR(VLOOKUP(EE372,'Начисление очков 2023'!$AA$4:$AB$69,2,FALSE),0)</f>
        <v>0</v>
      </c>
      <c r="EG372" s="32" t="s">
        <v>572</v>
      </c>
      <c r="EH372" s="31">
        <f>IFERROR(VLOOKUP(EG372,'Начисление очков 2023'!$AA$4:$AB$69,2,FALSE),0)</f>
        <v>0</v>
      </c>
      <c r="EI372" s="6" t="s">
        <v>572</v>
      </c>
      <c r="EJ372" s="28">
        <f>IFERROR(VLOOKUP(EI372,'Начисление очков 2023'!$G$4:$H$69,2,FALSE),0)</f>
        <v>0</v>
      </c>
      <c r="EK372" s="32" t="s">
        <v>572</v>
      </c>
      <c r="EL372" s="31">
        <f>IFERROR(VLOOKUP(EK372,'Начисление очков 2023'!$V$4:$W$69,2,FALSE),0)</f>
        <v>0</v>
      </c>
      <c r="EM372" s="6" t="s">
        <v>572</v>
      </c>
      <c r="EN372" s="28">
        <f>IFERROR(VLOOKUP(EM372,'Начисление очков 2023'!$B$4:$C$101,2,FALSE),0)</f>
        <v>0</v>
      </c>
      <c r="EO372" s="32" t="s">
        <v>572</v>
      </c>
      <c r="EP372" s="31">
        <f>IFERROR(VLOOKUP(EO372,'Начисление очков 2023'!$AA$4:$AB$69,2,FALSE),0)</f>
        <v>0</v>
      </c>
      <c r="EQ372" s="6" t="s">
        <v>572</v>
      </c>
      <c r="ER372" s="28">
        <f>IFERROR(VLOOKUP(EQ372,'Начисление очков 2023'!$AF$4:$AG$69,2,FALSE),0)</f>
        <v>0</v>
      </c>
      <c r="ES372" s="32" t="s">
        <v>572</v>
      </c>
      <c r="ET372" s="31">
        <f>IFERROR(VLOOKUP(ES372,'Начисление очков 2023'!$B$4:$C$101,2,FALSE),0)</f>
        <v>0</v>
      </c>
      <c r="EU372" s="6" t="s">
        <v>572</v>
      </c>
      <c r="EV372" s="28">
        <f>IFERROR(VLOOKUP(EU372,'Начисление очков 2023'!$G$4:$H$69,2,FALSE),0)</f>
        <v>0</v>
      </c>
      <c r="EW372" s="32" t="s">
        <v>572</v>
      </c>
      <c r="EX372" s="31">
        <f>IFERROR(VLOOKUP(EW372,'Начисление очков 2023'!$AA$4:$AB$69,2,FALSE),0)</f>
        <v>0</v>
      </c>
      <c r="EY372" s="6" t="s">
        <v>572</v>
      </c>
      <c r="EZ372" s="28">
        <f>IFERROR(VLOOKUP(EY372,'Начисление очков 2023'!$AA$4:$AB$69,2,FALSE),0)</f>
        <v>0</v>
      </c>
      <c r="FA372" s="32" t="s">
        <v>572</v>
      </c>
      <c r="FB372" s="31">
        <f>IFERROR(VLOOKUP(FA372,'Начисление очков 2023'!$L$4:$M$69,2,FALSE),0)</f>
        <v>0</v>
      </c>
      <c r="FC372" s="6" t="s">
        <v>572</v>
      </c>
      <c r="FD372" s="28">
        <f>IFERROR(VLOOKUP(FC372,'Начисление очков 2023'!$AF$4:$AG$69,2,FALSE),0)</f>
        <v>0</v>
      </c>
      <c r="FE372" s="32" t="s">
        <v>572</v>
      </c>
      <c r="FF372" s="31">
        <f>IFERROR(VLOOKUP(FE372,'Начисление очков 2023'!$AA$4:$AB$69,2,FALSE),0)</f>
        <v>0</v>
      </c>
      <c r="FG372" s="6" t="s">
        <v>572</v>
      </c>
      <c r="FH372" s="28">
        <f>IFERROR(VLOOKUP(FG372,'Начисление очков 2023'!$G$4:$H$69,2,FALSE),0)</f>
        <v>0</v>
      </c>
      <c r="FI372" s="32" t="s">
        <v>572</v>
      </c>
      <c r="FJ372" s="31">
        <f>IFERROR(VLOOKUP(FI372,'Начисление очков 2023'!$AA$4:$AB$69,2,FALSE),0)</f>
        <v>0</v>
      </c>
      <c r="FK372" s="6" t="s">
        <v>572</v>
      </c>
      <c r="FL372" s="28">
        <f>IFERROR(VLOOKUP(FK372,'Начисление очков 2023'!$AA$4:$AB$69,2,FALSE),0)</f>
        <v>0</v>
      </c>
      <c r="FM372" s="32" t="s">
        <v>572</v>
      </c>
      <c r="FN372" s="31">
        <f>IFERROR(VLOOKUP(FM372,'Начисление очков 2023'!$AA$4:$AB$69,2,FALSE),0)</f>
        <v>0</v>
      </c>
      <c r="FO372" s="6" t="s">
        <v>572</v>
      </c>
      <c r="FP372" s="28">
        <f>IFERROR(VLOOKUP(FO372,'Начисление очков 2023'!$AF$4:$AG$69,2,FALSE),0)</f>
        <v>0</v>
      </c>
      <c r="FQ372" s="109">
        <v>360</v>
      </c>
      <c r="FR372" s="110">
        <v>2</v>
      </c>
      <c r="FS372" s="110"/>
      <c r="FT372" s="109">
        <v>3</v>
      </c>
      <c r="FU372" s="111"/>
      <c r="FV372" s="108">
        <v>1</v>
      </c>
      <c r="FW372" s="106">
        <v>0</v>
      </c>
      <c r="FX372" s="107" t="s">
        <v>563</v>
      </c>
      <c r="FY372" s="108">
        <v>1</v>
      </c>
      <c r="FZ372" s="127" t="s">
        <v>572</v>
      </c>
      <c r="GA372" s="121">
        <f>IFERROR(VLOOKUP(FZ372,'Начисление очков 2023'!$AA$4:$AB$69,2,FALSE),0)</f>
        <v>0</v>
      </c>
    </row>
    <row r="373" spans="1:183" ht="16.149999999999999" customHeight="1" x14ac:dyDescent="0.25">
      <c r="A373" s="1"/>
      <c r="B373" s="6" t="str">
        <f>IFERROR(INDEX('Ласт турнир'!$A$1:$A$96,MATCH($D373,'Ласт турнир'!$B$1:$B$96,0)),"")</f>
        <v/>
      </c>
      <c r="C373" s="1"/>
      <c r="D373" s="39" t="s">
        <v>483</v>
      </c>
      <c r="E373" s="40">
        <f>E372+1</f>
        <v>364</v>
      </c>
      <c r="F373" s="59">
        <f>IF(FQ373=0," ",IF(FQ373-E373=0," ",FQ373-E373))</f>
        <v>-3</v>
      </c>
      <c r="G373" s="44"/>
      <c r="H373" s="54">
        <v>3</v>
      </c>
      <c r="I373" s="134"/>
      <c r="J373" s="139">
        <f>AB373+AP373+BB373+BN373+BR373+SUMPRODUCT(LARGE((T373,V373,X373,Z373,AD373,AF373,AH373,AJ373,AL373,AN373,AR373,AT373,AV373,AX373,AZ373,BD373,BF373,BH373,BJ373,BL373,BP373,BT373,BV373,BX373,BZ373,CB373,CD373,CF373,CH373,CJ373,CL373,CN373,CP373,CR373,CT373,CV373,CX373,CZ373,DB373,DD373,DF373,DH373,DJ373,DL373,DN373,DP373,DR373,DT373,DV373,DX373,DZ373,EB373,ED373,EF373,EH373,EJ373,EL373,EN373,EP373,ER373,ET373,EV373,EX373,EZ373,FB373,FD373,FF373,FH373,FJ373,FL373,FN373,FP373),{1,2,3,4,5,6,7,8}))</f>
        <v>1</v>
      </c>
      <c r="K373" s="135">
        <f>J373-FV373</f>
        <v>0</v>
      </c>
      <c r="L373" s="140" t="str">
        <f>IF(SUMIF(S373:FP373,"&lt;0")&lt;&gt;0,SUMIF(S373:FP373,"&lt;0")*(-1)," ")</f>
        <v xml:space="preserve"> </v>
      </c>
      <c r="M373" s="141">
        <f>T373+V373+X373+Z373+AB373+AD373+AF373+AH373+AJ373+AL373+AN373+AP373+AR373+AT373+AV373+AX373+AZ373+BB373+BD373+BF373+BH373+BJ373+BL373+BN373+BP373+BR373+BT373+BV373+BX373+BZ373+CB373+CD373+CF373+CH373+CJ373+CL373+CN373+CP373+CR373+CT373+CV373+CX373+CZ373+DB373+DD373+DF373+DH373+DJ373+DL373+DN373+DP373+DR373+DT373+DV373+DX373+DZ373+EB373+ED373+EF373+EH373+EJ373+EL373+EN373+EP373+ER373+ET373+EV373+EX373+EZ373+FB373+FD373+FF373+FH373+FJ373+FL373+FN373+FP373</f>
        <v>1</v>
      </c>
      <c r="N373" s="135">
        <f>M373-FY373</f>
        <v>0</v>
      </c>
      <c r="O373" s="136">
        <f>ROUNDUP(COUNTIF(S373:FP373,"&gt; 0")/2,0)</f>
        <v>1</v>
      </c>
      <c r="P373" s="142">
        <f>IF(O373=0,"-",IF(O373-R373&gt;8,J373/(8+R373),J373/O373))</f>
        <v>1</v>
      </c>
      <c r="Q373" s="145">
        <f>IF(OR(M373=0,O373=0),"-",M373/O373)</f>
        <v>1</v>
      </c>
      <c r="R373" s="150">
        <f>+IF(AA373="",0,1)+IF(AO373="",0,1)++IF(BA373="",0,1)+IF(BM373="",0,1)+IF(BQ373="",0,1)</f>
        <v>0</v>
      </c>
      <c r="S373" s="6" t="s">
        <v>572</v>
      </c>
      <c r="T373" s="28">
        <f>IFERROR(VLOOKUP(S373,'Начисление очков 2024'!$AA$4:$AB$69,2,FALSE),0)</f>
        <v>0</v>
      </c>
      <c r="U373" s="32" t="s">
        <v>572</v>
      </c>
      <c r="V373" s="31">
        <f>IFERROR(VLOOKUP(U373,'Начисление очков 2024'!$AA$4:$AB$69,2,FALSE),0)</f>
        <v>0</v>
      </c>
      <c r="W373" s="6" t="s">
        <v>572</v>
      </c>
      <c r="X373" s="28">
        <f>IFERROR(VLOOKUP(W373,'Начисление очков 2024'!$L$4:$M$69,2,FALSE),0)</f>
        <v>0</v>
      </c>
      <c r="Y373" s="32" t="s">
        <v>572</v>
      </c>
      <c r="Z373" s="31">
        <f>IFERROR(VLOOKUP(Y373,'Начисление очков 2024'!$AA$4:$AB$69,2,FALSE),0)</f>
        <v>0</v>
      </c>
      <c r="AA373" s="6" t="s">
        <v>572</v>
      </c>
      <c r="AB373" s="28">
        <f>ROUND(IFERROR(VLOOKUP(AA373,'Начисление очков 2024'!$L$4:$M$69,2,FALSE),0)/4,0)</f>
        <v>0</v>
      </c>
      <c r="AC373" s="32" t="s">
        <v>572</v>
      </c>
      <c r="AD373" s="31">
        <f>IFERROR(VLOOKUP(AC373,'Начисление очков 2024'!$AA$4:$AB$69,2,FALSE),0)</f>
        <v>0</v>
      </c>
      <c r="AE373" s="6" t="s">
        <v>572</v>
      </c>
      <c r="AF373" s="28">
        <f>IFERROR(VLOOKUP(AE373,'Начисление очков 2024'!$AA$4:$AB$69,2,FALSE),0)</f>
        <v>0</v>
      </c>
      <c r="AG373" s="32" t="s">
        <v>572</v>
      </c>
      <c r="AH373" s="31">
        <f>IFERROR(VLOOKUP(AG373,'Начисление очков 2024'!$Q$4:$R$69,2,FALSE),0)</f>
        <v>0</v>
      </c>
      <c r="AI373" s="6" t="s">
        <v>572</v>
      </c>
      <c r="AJ373" s="28">
        <f>IFERROR(VLOOKUP(AI373,'Начисление очков 2024'!$AA$4:$AB$69,2,FALSE),0)</f>
        <v>0</v>
      </c>
      <c r="AK373" s="32" t="s">
        <v>572</v>
      </c>
      <c r="AL373" s="31">
        <f>IFERROR(VLOOKUP(AK373,'Начисление очков 2024'!$AA$4:$AB$69,2,FALSE),0)</f>
        <v>0</v>
      </c>
      <c r="AM373" s="6" t="s">
        <v>572</v>
      </c>
      <c r="AN373" s="28">
        <f>IFERROR(VLOOKUP(AM373,'Начисление очков 2023'!$AF$4:$AG$69,2,FALSE),0)</f>
        <v>0</v>
      </c>
      <c r="AO373" s="32" t="s">
        <v>572</v>
      </c>
      <c r="AP373" s="31">
        <f>ROUND(IFERROR(VLOOKUP(AO373,'Начисление очков 2024'!$G$4:$H$69,2,FALSE),0)/4,0)</f>
        <v>0</v>
      </c>
      <c r="AQ373" s="6" t="s">
        <v>572</v>
      </c>
      <c r="AR373" s="28">
        <f>IFERROR(VLOOKUP(AQ373,'Начисление очков 2024'!$AA$4:$AB$69,2,FALSE),0)</f>
        <v>0</v>
      </c>
      <c r="AS373" s="32" t="s">
        <v>572</v>
      </c>
      <c r="AT373" s="31">
        <f>IFERROR(VLOOKUP(AS373,'Начисление очков 2024'!$G$4:$H$69,2,FALSE),0)</f>
        <v>0</v>
      </c>
      <c r="AU373" s="6" t="s">
        <v>572</v>
      </c>
      <c r="AV373" s="28">
        <f>IFERROR(VLOOKUP(AU373,'Начисление очков 2023'!$V$4:$W$69,2,FALSE),0)</f>
        <v>0</v>
      </c>
      <c r="AW373" s="32" t="s">
        <v>572</v>
      </c>
      <c r="AX373" s="31">
        <f>IFERROR(VLOOKUP(AW373,'Начисление очков 2024'!$Q$4:$R$69,2,FALSE),0)</f>
        <v>0</v>
      </c>
      <c r="AY373" s="6" t="s">
        <v>572</v>
      </c>
      <c r="AZ373" s="28">
        <f>IFERROR(VLOOKUP(AY373,'Начисление очков 2024'!$AA$4:$AB$69,2,FALSE),0)</f>
        <v>0</v>
      </c>
      <c r="BA373" s="32" t="s">
        <v>572</v>
      </c>
      <c r="BB373" s="31">
        <f>ROUND(IFERROR(VLOOKUP(BA373,'Начисление очков 2024'!$G$4:$H$69,2,FALSE),0)/4,0)</f>
        <v>0</v>
      </c>
      <c r="BC373" s="6" t="s">
        <v>572</v>
      </c>
      <c r="BD373" s="28">
        <f>IFERROR(VLOOKUP(BC373,'Начисление очков 2023'!$AA$4:$AB$69,2,FALSE),0)</f>
        <v>0</v>
      </c>
      <c r="BE373" s="32" t="s">
        <v>572</v>
      </c>
      <c r="BF373" s="31">
        <f>IFERROR(VLOOKUP(BE373,'Начисление очков 2024'!$G$4:$H$69,2,FALSE),0)</f>
        <v>0</v>
      </c>
      <c r="BG373" s="6" t="s">
        <v>572</v>
      </c>
      <c r="BH373" s="28">
        <f>IFERROR(VLOOKUP(BG373,'Начисление очков 2024'!$Q$4:$R$69,2,FALSE),0)</f>
        <v>0</v>
      </c>
      <c r="BI373" s="32" t="s">
        <v>572</v>
      </c>
      <c r="BJ373" s="31">
        <f>IFERROR(VLOOKUP(BI373,'Начисление очков 2024'!$AA$4:$AB$69,2,FALSE),0)</f>
        <v>0</v>
      </c>
      <c r="BK373" s="6" t="s">
        <v>572</v>
      </c>
      <c r="BL373" s="28">
        <f>IFERROR(VLOOKUP(BK373,'Начисление очков 2023'!$V$4:$W$69,2,FALSE),0)</f>
        <v>0</v>
      </c>
      <c r="BM373" s="32" t="s">
        <v>572</v>
      </c>
      <c r="BN373" s="31">
        <f>ROUND(IFERROR(VLOOKUP(BM373,'Начисление очков 2023'!$L$4:$M$69,2,FALSE),0)/4,0)</f>
        <v>0</v>
      </c>
      <c r="BO373" s="6" t="s">
        <v>572</v>
      </c>
      <c r="BP373" s="28">
        <f>IFERROR(VLOOKUP(BO373,'Начисление очков 2023'!$AA$4:$AB$69,2,FALSE),0)</f>
        <v>0</v>
      </c>
      <c r="BQ373" s="32" t="s">
        <v>572</v>
      </c>
      <c r="BR373" s="31">
        <f>ROUND(IFERROR(VLOOKUP(BQ373,'Начисление очков 2023'!$L$4:$M$69,2,FALSE),0)/4,0)</f>
        <v>0</v>
      </c>
      <c r="BS373" s="6" t="s">
        <v>572</v>
      </c>
      <c r="BT373" s="28">
        <f>IFERROR(VLOOKUP(BS373,'Начисление очков 2023'!$AA$4:$AB$69,2,FALSE),0)</f>
        <v>0</v>
      </c>
      <c r="BU373" s="32" t="s">
        <v>572</v>
      </c>
      <c r="BV373" s="31">
        <f>IFERROR(VLOOKUP(BU373,'Начисление очков 2023'!$L$4:$M$69,2,FALSE),0)</f>
        <v>0</v>
      </c>
      <c r="BW373" s="6" t="s">
        <v>572</v>
      </c>
      <c r="BX373" s="28">
        <f>IFERROR(VLOOKUP(BW373,'Начисление очков 2023'!$AA$4:$AB$69,2,FALSE),0)</f>
        <v>0</v>
      </c>
      <c r="BY373" s="32" t="s">
        <v>572</v>
      </c>
      <c r="BZ373" s="31">
        <f>IFERROR(VLOOKUP(BY373,'Начисление очков 2023'!$AF$4:$AG$69,2,FALSE),0)</f>
        <v>0</v>
      </c>
      <c r="CA373" s="6" t="s">
        <v>572</v>
      </c>
      <c r="CB373" s="28">
        <f>IFERROR(VLOOKUP(CA373,'Начисление очков 2023'!$V$4:$W$69,2,FALSE),0)</f>
        <v>0</v>
      </c>
      <c r="CC373" s="32" t="s">
        <v>572</v>
      </c>
      <c r="CD373" s="31">
        <f>IFERROR(VLOOKUP(CC373,'Начисление очков 2023'!$AA$4:$AB$69,2,FALSE),0)</f>
        <v>0</v>
      </c>
      <c r="CE373" s="47"/>
      <c r="CF373" s="46"/>
      <c r="CG373" s="32" t="s">
        <v>572</v>
      </c>
      <c r="CH373" s="31">
        <f>IFERROR(VLOOKUP(CG373,'Начисление очков 2023'!$AA$4:$AB$69,2,FALSE),0)</f>
        <v>0</v>
      </c>
      <c r="CI373" s="6" t="s">
        <v>572</v>
      </c>
      <c r="CJ373" s="28">
        <f>IFERROR(VLOOKUP(CI373,'Начисление очков 2023_1'!$B$4:$C$117,2,FALSE),0)</f>
        <v>0</v>
      </c>
      <c r="CK373" s="32" t="s">
        <v>572</v>
      </c>
      <c r="CL373" s="31">
        <f>IFERROR(VLOOKUP(CK373,'Начисление очков 2023'!$V$4:$W$69,2,FALSE),0)</f>
        <v>0</v>
      </c>
      <c r="CM373" s="6" t="s">
        <v>572</v>
      </c>
      <c r="CN373" s="28">
        <f>IFERROR(VLOOKUP(CM373,'Начисление очков 2023'!$AF$4:$AG$69,2,FALSE),0)</f>
        <v>0</v>
      </c>
      <c r="CO373" s="32" t="s">
        <v>572</v>
      </c>
      <c r="CP373" s="31">
        <f>IFERROR(VLOOKUP(CO373,'Начисление очков 2023'!$G$4:$H$69,2,FALSE),0)</f>
        <v>0</v>
      </c>
      <c r="CQ373" s="6" t="s">
        <v>572</v>
      </c>
      <c r="CR373" s="28">
        <f>IFERROR(VLOOKUP(CQ373,'Начисление очков 2023'!$AA$4:$AB$69,2,FALSE),0)</f>
        <v>0</v>
      </c>
      <c r="CS373" s="32" t="s">
        <v>572</v>
      </c>
      <c r="CT373" s="31">
        <f>IFERROR(VLOOKUP(CS373,'Начисление очков 2023'!$Q$4:$R$69,2,FALSE),0)</f>
        <v>0</v>
      </c>
      <c r="CU373" s="6" t="s">
        <v>572</v>
      </c>
      <c r="CV373" s="28">
        <f>IFERROR(VLOOKUP(CU373,'Начисление очков 2023'!$AF$4:$AG$69,2,FALSE),0)</f>
        <v>0</v>
      </c>
      <c r="CW373" s="32" t="s">
        <v>572</v>
      </c>
      <c r="CX373" s="31">
        <f>IFERROR(VLOOKUP(CW373,'Начисление очков 2023'!$AA$4:$AB$69,2,FALSE),0)</f>
        <v>0</v>
      </c>
      <c r="CY373" s="6" t="s">
        <v>572</v>
      </c>
      <c r="CZ373" s="28">
        <f>IFERROR(VLOOKUP(CY373,'Начисление очков 2023'!$AA$4:$AB$69,2,FALSE),0)</f>
        <v>0</v>
      </c>
      <c r="DA373" s="32" t="s">
        <v>572</v>
      </c>
      <c r="DB373" s="31">
        <f>IFERROR(VLOOKUP(DA373,'Начисление очков 2023'!$L$4:$M$69,2,FALSE),0)</f>
        <v>0</v>
      </c>
      <c r="DC373" s="6" t="s">
        <v>572</v>
      </c>
      <c r="DD373" s="28">
        <f>IFERROR(VLOOKUP(DC373,'Начисление очков 2023'!$L$4:$M$69,2,FALSE),0)</f>
        <v>0</v>
      </c>
      <c r="DE373" s="32" t="s">
        <v>572</v>
      </c>
      <c r="DF373" s="31">
        <f>IFERROR(VLOOKUP(DE373,'Начисление очков 2023'!$G$4:$H$69,2,FALSE),0)</f>
        <v>0</v>
      </c>
      <c r="DG373" s="6" t="s">
        <v>572</v>
      </c>
      <c r="DH373" s="28">
        <f>IFERROR(VLOOKUP(DG373,'Начисление очков 2023'!$AA$4:$AB$69,2,FALSE),0)</f>
        <v>0</v>
      </c>
      <c r="DI373" s="32" t="s">
        <v>572</v>
      </c>
      <c r="DJ373" s="31">
        <f>IFERROR(VLOOKUP(DI373,'Начисление очков 2023'!$AF$4:$AG$69,2,FALSE),0)</f>
        <v>0</v>
      </c>
      <c r="DK373" s="6" t="s">
        <v>572</v>
      </c>
      <c r="DL373" s="28">
        <f>IFERROR(VLOOKUP(DK373,'Начисление очков 2023'!$V$4:$W$69,2,FALSE),0)</f>
        <v>0</v>
      </c>
      <c r="DM373" s="32" t="s">
        <v>572</v>
      </c>
      <c r="DN373" s="31">
        <f>IFERROR(VLOOKUP(DM373,'Начисление очков 2023'!$Q$4:$R$69,2,FALSE),0)</f>
        <v>0</v>
      </c>
      <c r="DO373" s="6" t="s">
        <v>572</v>
      </c>
      <c r="DP373" s="28">
        <f>IFERROR(VLOOKUP(DO373,'Начисление очков 2023'!$AA$4:$AB$69,2,FALSE),0)</f>
        <v>0</v>
      </c>
      <c r="DQ373" s="32" t="s">
        <v>572</v>
      </c>
      <c r="DR373" s="31">
        <f>IFERROR(VLOOKUP(DQ373,'Начисление очков 2023'!$AA$4:$AB$69,2,FALSE),0)</f>
        <v>0</v>
      </c>
      <c r="DS373" s="6" t="s">
        <v>572</v>
      </c>
      <c r="DT373" s="28">
        <f>IFERROR(VLOOKUP(DS373,'Начисление очков 2023'!$AA$4:$AB$69,2,FALSE),0)</f>
        <v>0</v>
      </c>
      <c r="DU373" s="32">
        <v>24</v>
      </c>
      <c r="DV373" s="31">
        <f>IFERROR(VLOOKUP(DU373,'Начисление очков 2023'!$AF$4:$AG$69,2,FALSE),0)</f>
        <v>1</v>
      </c>
      <c r="DW373" s="6" t="s">
        <v>572</v>
      </c>
      <c r="DX373" s="28">
        <f>IFERROR(VLOOKUP(DW373,'Начисление очков 2023'!$AA$4:$AB$69,2,FALSE),0)</f>
        <v>0</v>
      </c>
      <c r="DY373" s="32" t="s">
        <v>572</v>
      </c>
      <c r="DZ373" s="31">
        <f>IFERROR(VLOOKUP(DY373,'Начисление очков 2023'!$B$4:$C$69,2,FALSE),0)</f>
        <v>0</v>
      </c>
      <c r="EA373" s="6" t="s">
        <v>572</v>
      </c>
      <c r="EB373" s="28">
        <f>IFERROR(VLOOKUP(EA373,'Начисление очков 2023'!$AA$4:$AB$69,2,FALSE),0)</f>
        <v>0</v>
      </c>
      <c r="EC373" s="32" t="s">
        <v>572</v>
      </c>
      <c r="ED373" s="31">
        <f>IFERROR(VLOOKUP(EC373,'Начисление очков 2023'!$V$4:$W$69,2,FALSE),0)</f>
        <v>0</v>
      </c>
      <c r="EE373" s="6" t="s">
        <v>572</v>
      </c>
      <c r="EF373" s="28">
        <f>IFERROR(VLOOKUP(EE373,'Начисление очков 2023'!$AA$4:$AB$69,2,FALSE),0)</f>
        <v>0</v>
      </c>
      <c r="EG373" s="32" t="s">
        <v>572</v>
      </c>
      <c r="EH373" s="31">
        <f>IFERROR(VLOOKUP(EG373,'Начисление очков 2023'!$AA$4:$AB$69,2,FALSE),0)</f>
        <v>0</v>
      </c>
      <c r="EI373" s="6" t="s">
        <v>572</v>
      </c>
      <c r="EJ373" s="28">
        <f>IFERROR(VLOOKUP(EI373,'Начисление очков 2023'!$G$4:$H$69,2,FALSE),0)</f>
        <v>0</v>
      </c>
      <c r="EK373" s="32" t="s">
        <v>572</v>
      </c>
      <c r="EL373" s="31">
        <f>IFERROR(VLOOKUP(EK373,'Начисление очков 2023'!$V$4:$W$69,2,FALSE),0)</f>
        <v>0</v>
      </c>
      <c r="EM373" s="6" t="s">
        <v>572</v>
      </c>
      <c r="EN373" s="28">
        <f>IFERROR(VLOOKUP(EM373,'Начисление очков 2023'!$B$4:$C$101,2,FALSE),0)</f>
        <v>0</v>
      </c>
      <c r="EO373" s="32" t="s">
        <v>572</v>
      </c>
      <c r="EP373" s="31">
        <f>IFERROR(VLOOKUP(EO373,'Начисление очков 2023'!$AA$4:$AB$69,2,FALSE),0)</f>
        <v>0</v>
      </c>
      <c r="EQ373" s="6" t="s">
        <v>572</v>
      </c>
      <c r="ER373" s="28">
        <f>IFERROR(VLOOKUP(EQ373,'Начисление очков 2023'!$AF$4:$AG$69,2,FALSE),0)</f>
        <v>0</v>
      </c>
      <c r="ES373" s="32" t="s">
        <v>572</v>
      </c>
      <c r="ET373" s="31">
        <f>IFERROR(VLOOKUP(ES373,'Начисление очков 2023'!$B$4:$C$101,2,FALSE),0)</f>
        <v>0</v>
      </c>
      <c r="EU373" s="6" t="s">
        <v>572</v>
      </c>
      <c r="EV373" s="28">
        <f>IFERROR(VLOOKUP(EU373,'Начисление очков 2023'!$G$4:$H$69,2,FALSE),0)</f>
        <v>0</v>
      </c>
      <c r="EW373" s="32" t="s">
        <v>572</v>
      </c>
      <c r="EX373" s="31">
        <f>IFERROR(VLOOKUP(EW373,'Начисление очков 2023'!$AA$4:$AB$69,2,FALSE),0)</f>
        <v>0</v>
      </c>
      <c r="EY373" s="6" t="s">
        <v>572</v>
      </c>
      <c r="EZ373" s="28">
        <f>IFERROR(VLOOKUP(EY373,'Начисление очков 2023'!$AA$4:$AB$69,2,FALSE),0)</f>
        <v>0</v>
      </c>
      <c r="FA373" s="32" t="s">
        <v>572</v>
      </c>
      <c r="FB373" s="31">
        <f>IFERROR(VLOOKUP(FA373,'Начисление очков 2023'!$L$4:$M$69,2,FALSE),0)</f>
        <v>0</v>
      </c>
      <c r="FC373" s="6" t="s">
        <v>572</v>
      </c>
      <c r="FD373" s="28">
        <f>IFERROR(VLOOKUP(FC373,'Начисление очков 2023'!$AF$4:$AG$69,2,FALSE),0)</f>
        <v>0</v>
      </c>
      <c r="FE373" s="32" t="s">
        <v>572</v>
      </c>
      <c r="FF373" s="31">
        <f>IFERROR(VLOOKUP(FE373,'Начисление очков 2023'!$AA$4:$AB$69,2,FALSE),0)</f>
        <v>0</v>
      </c>
      <c r="FG373" s="6" t="s">
        <v>572</v>
      </c>
      <c r="FH373" s="28">
        <f>IFERROR(VLOOKUP(FG373,'Начисление очков 2023'!$G$4:$H$69,2,FALSE),0)</f>
        <v>0</v>
      </c>
      <c r="FI373" s="32" t="s">
        <v>572</v>
      </c>
      <c r="FJ373" s="31">
        <f>IFERROR(VLOOKUP(FI373,'Начисление очков 2023'!$AA$4:$AB$69,2,FALSE),0)</f>
        <v>0</v>
      </c>
      <c r="FK373" s="6" t="s">
        <v>572</v>
      </c>
      <c r="FL373" s="28">
        <f>IFERROR(VLOOKUP(FK373,'Начисление очков 2023'!$AA$4:$AB$69,2,FALSE),0)</f>
        <v>0</v>
      </c>
      <c r="FM373" s="32" t="s">
        <v>572</v>
      </c>
      <c r="FN373" s="31">
        <f>IFERROR(VLOOKUP(FM373,'Начисление очков 2023'!$AA$4:$AB$69,2,FALSE),0)</f>
        <v>0</v>
      </c>
      <c r="FO373" s="6" t="s">
        <v>572</v>
      </c>
      <c r="FP373" s="28">
        <f>IFERROR(VLOOKUP(FO373,'Начисление очков 2023'!$AF$4:$AG$69,2,FALSE),0)</f>
        <v>0</v>
      </c>
      <c r="FQ373" s="109">
        <v>361</v>
      </c>
      <c r="FR373" s="110">
        <v>2</v>
      </c>
      <c r="FS373" s="110"/>
      <c r="FT373" s="109">
        <v>3</v>
      </c>
      <c r="FU373" s="111"/>
      <c r="FV373" s="108">
        <v>1</v>
      </c>
      <c r="FW373" s="106">
        <v>0</v>
      </c>
      <c r="FX373" s="107" t="s">
        <v>563</v>
      </c>
      <c r="FY373" s="108">
        <v>1</v>
      </c>
      <c r="FZ373" s="127" t="s">
        <v>572</v>
      </c>
      <c r="GA373" s="121">
        <f>IFERROR(VLOOKUP(FZ373,'Начисление очков 2023'!$AA$4:$AB$69,2,FALSE),0)</f>
        <v>0</v>
      </c>
    </row>
    <row r="374" spans="1:183" ht="16.149999999999999" customHeight="1" x14ac:dyDescent="0.25">
      <c r="A374" s="1"/>
      <c r="B374" s="6" t="str">
        <f>IFERROR(INDEX('Ласт турнир'!$A$1:$A$96,MATCH($D374,'Ласт турнир'!$B$1:$B$96,0)),"")</f>
        <v/>
      </c>
      <c r="C374" s="1"/>
      <c r="D374" s="39" t="s">
        <v>633</v>
      </c>
      <c r="E374" s="40">
        <f>E373+1</f>
        <v>365</v>
      </c>
      <c r="F374" s="59">
        <f>IF(FQ374=0," ",IF(FQ374-E374=0," ",FQ374-E374))</f>
        <v>-3</v>
      </c>
      <c r="G374" s="44"/>
      <c r="H374" s="54">
        <v>3</v>
      </c>
      <c r="I374" s="134"/>
      <c r="J374" s="139">
        <f>AB374+AP374+BB374+BN374+BR374+SUMPRODUCT(LARGE((T374,V374,X374,Z374,AD374,AF374,AH374,AJ374,AL374,AN374,AR374,AT374,AV374,AX374,AZ374,BD374,BF374,BH374,BJ374,BL374,BP374,BT374,BV374,BX374,BZ374,CB374,CD374,CF374,CH374,CJ374,CL374,CN374,CP374,CR374,CT374,CV374,CX374,CZ374,DB374,DD374,DF374,DH374,DJ374,DL374,DN374,DP374,DR374,DT374,DV374,DX374,DZ374,EB374,ED374,EF374,EH374,EJ374,EL374,EN374,EP374,ER374,ET374,EV374,EX374,EZ374,FB374,FD374,FF374,FH374,FJ374,FL374,FN374,FP374),{1,2,3,4,5,6,7,8}))</f>
        <v>1</v>
      </c>
      <c r="K374" s="135">
        <f>J374-FV374</f>
        <v>0</v>
      </c>
      <c r="L374" s="140" t="str">
        <f>IF(SUMIF(S374:FP374,"&lt;0")&lt;&gt;0,SUMIF(S374:FP374,"&lt;0")*(-1)," ")</f>
        <v xml:space="preserve"> </v>
      </c>
      <c r="M374" s="141">
        <f>T374+V374+X374+Z374+AB374+AD374+AF374+AH374+AJ374+AL374+AN374+AP374+AR374+AT374+AV374+AX374+AZ374+BB374+BD374+BF374+BH374+BJ374+BL374+BN374+BP374+BR374+BT374+BV374+BX374+BZ374+CB374+CD374+CF374+CH374+CJ374+CL374+CN374+CP374+CR374+CT374+CV374+CX374+CZ374+DB374+DD374+DF374+DH374+DJ374+DL374+DN374+DP374+DR374+DT374+DV374+DX374+DZ374+EB374+ED374+EF374+EH374+EJ374+EL374+EN374+EP374+ER374+ET374+EV374+EX374+EZ374+FB374+FD374+FF374+FH374+FJ374+FL374+FN374+FP374</f>
        <v>1</v>
      </c>
      <c r="N374" s="135">
        <f>M374-FY374</f>
        <v>0</v>
      </c>
      <c r="O374" s="136">
        <f>ROUNDUP(COUNTIF(S374:FP374,"&gt; 0")/2,0)</f>
        <v>1</v>
      </c>
      <c r="P374" s="142">
        <f>IF(O374=0,"-",IF(O374-R374&gt;8,J374/(8+R374),J374/O374))</f>
        <v>1</v>
      </c>
      <c r="Q374" s="145">
        <f>IF(OR(M374=0,O374=0),"-",M374/O374)</f>
        <v>1</v>
      </c>
      <c r="R374" s="150">
        <f>+IF(AA374="",0,1)+IF(AO374="",0,1)++IF(BA374="",0,1)+IF(BM374="",0,1)+IF(BQ374="",0,1)</f>
        <v>0</v>
      </c>
      <c r="S374" s="6" t="s">
        <v>572</v>
      </c>
      <c r="T374" s="28">
        <f>IFERROR(VLOOKUP(S374,'Начисление очков 2024'!$AA$4:$AB$69,2,FALSE),0)</f>
        <v>0</v>
      </c>
      <c r="U374" s="32" t="s">
        <v>572</v>
      </c>
      <c r="V374" s="31">
        <f>IFERROR(VLOOKUP(U374,'Начисление очков 2024'!$AA$4:$AB$69,2,FALSE),0)</f>
        <v>0</v>
      </c>
      <c r="W374" s="6" t="s">
        <v>572</v>
      </c>
      <c r="X374" s="28">
        <f>IFERROR(VLOOKUP(W374,'Начисление очков 2024'!$L$4:$M$69,2,FALSE),0)</f>
        <v>0</v>
      </c>
      <c r="Y374" s="32" t="s">
        <v>572</v>
      </c>
      <c r="Z374" s="31">
        <f>IFERROR(VLOOKUP(Y374,'Начисление очков 2024'!$AA$4:$AB$69,2,FALSE),0)</f>
        <v>0</v>
      </c>
      <c r="AA374" s="6" t="s">
        <v>572</v>
      </c>
      <c r="AB374" s="28">
        <f>ROUND(IFERROR(VLOOKUP(AA374,'Начисление очков 2024'!$L$4:$M$69,2,FALSE),0)/4,0)</f>
        <v>0</v>
      </c>
      <c r="AC374" s="32" t="s">
        <v>572</v>
      </c>
      <c r="AD374" s="31">
        <f>IFERROR(VLOOKUP(AC374,'Начисление очков 2024'!$AA$4:$AB$69,2,FALSE),0)</f>
        <v>0</v>
      </c>
      <c r="AE374" s="6" t="s">
        <v>572</v>
      </c>
      <c r="AF374" s="28">
        <f>IFERROR(VLOOKUP(AE374,'Начисление очков 2024'!$AA$4:$AB$69,2,FALSE),0)</f>
        <v>0</v>
      </c>
      <c r="AG374" s="32" t="s">
        <v>572</v>
      </c>
      <c r="AH374" s="31">
        <f>IFERROR(VLOOKUP(AG374,'Начисление очков 2024'!$Q$4:$R$69,2,FALSE),0)</f>
        <v>0</v>
      </c>
      <c r="AI374" s="6" t="s">
        <v>572</v>
      </c>
      <c r="AJ374" s="28">
        <f>IFERROR(VLOOKUP(AI374,'Начисление очков 2024'!$AA$4:$AB$69,2,FALSE),0)</f>
        <v>0</v>
      </c>
      <c r="AK374" s="32" t="s">
        <v>572</v>
      </c>
      <c r="AL374" s="31">
        <f>IFERROR(VLOOKUP(AK374,'Начисление очков 2024'!$AA$4:$AB$69,2,FALSE),0)</f>
        <v>0</v>
      </c>
      <c r="AM374" s="6" t="s">
        <v>572</v>
      </c>
      <c r="AN374" s="28">
        <f>IFERROR(VLOOKUP(AM374,'Начисление очков 2023'!$AF$4:$AG$69,2,FALSE),0)</f>
        <v>0</v>
      </c>
      <c r="AO374" s="32" t="s">
        <v>572</v>
      </c>
      <c r="AP374" s="31">
        <f>ROUND(IFERROR(VLOOKUP(AO374,'Начисление очков 2024'!$G$4:$H$69,2,FALSE),0)/4,0)</f>
        <v>0</v>
      </c>
      <c r="AQ374" s="6" t="s">
        <v>572</v>
      </c>
      <c r="AR374" s="28">
        <f>IFERROR(VLOOKUP(AQ374,'Начисление очков 2024'!$AA$4:$AB$69,2,FALSE),0)</f>
        <v>0</v>
      </c>
      <c r="AS374" s="32" t="s">
        <v>572</v>
      </c>
      <c r="AT374" s="31">
        <f>IFERROR(VLOOKUP(AS374,'Начисление очков 2024'!$G$4:$H$69,2,FALSE),0)</f>
        <v>0</v>
      </c>
      <c r="AU374" s="6" t="s">
        <v>572</v>
      </c>
      <c r="AV374" s="28">
        <f>IFERROR(VLOOKUP(AU374,'Начисление очков 2023'!$V$4:$W$69,2,FALSE),0)</f>
        <v>0</v>
      </c>
      <c r="AW374" s="32" t="s">
        <v>572</v>
      </c>
      <c r="AX374" s="31">
        <f>IFERROR(VLOOKUP(AW374,'Начисление очков 2024'!$Q$4:$R$69,2,FALSE),0)</f>
        <v>0</v>
      </c>
      <c r="AY374" s="6" t="s">
        <v>572</v>
      </c>
      <c r="AZ374" s="28">
        <f>IFERROR(VLOOKUP(AY374,'Начисление очков 2024'!$AA$4:$AB$69,2,FALSE),0)</f>
        <v>0</v>
      </c>
      <c r="BA374" s="32" t="s">
        <v>572</v>
      </c>
      <c r="BB374" s="31">
        <f>ROUND(IFERROR(VLOOKUP(BA374,'Начисление очков 2024'!$G$4:$H$69,2,FALSE),0)/4,0)</f>
        <v>0</v>
      </c>
      <c r="BC374" s="6" t="s">
        <v>572</v>
      </c>
      <c r="BD374" s="28">
        <f>IFERROR(VLOOKUP(BC374,'Начисление очков 2023'!$AA$4:$AB$69,2,FALSE),0)</f>
        <v>0</v>
      </c>
      <c r="BE374" s="32" t="s">
        <v>572</v>
      </c>
      <c r="BF374" s="31">
        <f>IFERROR(VLOOKUP(BE374,'Начисление очков 2024'!$G$4:$H$69,2,FALSE),0)</f>
        <v>0</v>
      </c>
      <c r="BG374" s="6" t="s">
        <v>572</v>
      </c>
      <c r="BH374" s="28">
        <f>IFERROR(VLOOKUP(BG374,'Начисление очков 2024'!$Q$4:$R$69,2,FALSE),0)</f>
        <v>0</v>
      </c>
      <c r="BI374" s="32" t="s">
        <v>572</v>
      </c>
      <c r="BJ374" s="31">
        <f>IFERROR(VLOOKUP(BI374,'Начисление очков 2024'!$AA$4:$AB$69,2,FALSE),0)</f>
        <v>0</v>
      </c>
      <c r="BK374" s="6" t="s">
        <v>572</v>
      </c>
      <c r="BL374" s="28">
        <f>IFERROR(VLOOKUP(BK374,'Начисление очков 2023'!$V$4:$W$69,2,FALSE),0)</f>
        <v>0</v>
      </c>
      <c r="BM374" s="32" t="s">
        <v>572</v>
      </c>
      <c r="BN374" s="31">
        <f>ROUND(IFERROR(VLOOKUP(BM374,'Начисление очков 2023'!$L$4:$M$69,2,FALSE),0)/4,0)</f>
        <v>0</v>
      </c>
      <c r="BO374" s="6" t="s">
        <v>572</v>
      </c>
      <c r="BP374" s="28">
        <f>IFERROR(VLOOKUP(BO374,'Начисление очков 2023'!$AA$4:$AB$69,2,FALSE),0)</f>
        <v>0</v>
      </c>
      <c r="BQ374" s="32" t="s">
        <v>572</v>
      </c>
      <c r="BR374" s="31">
        <f>ROUND(IFERROR(VLOOKUP(BQ374,'Начисление очков 2023'!$L$4:$M$69,2,FALSE),0)/4,0)</f>
        <v>0</v>
      </c>
      <c r="BS374" s="6" t="s">
        <v>572</v>
      </c>
      <c r="BT374" s="28">
        <f>IFERROR(VLOOKUP(BS374,'Начисление очков 2023'!$AA$4:$AB$69,2,FALSE),0)</f>
        <v>0</v>
      </c>
      <c r="BU374" s="32" t="s">
        <v>572</v>
      </c>
      <c r="BV374" s="31">
        <f>IFERROR(VLOOKUP(BU374,'Начисление очков 2023'!$L$4:$M$69,2,FALSE),0)</f>
        <v>0</v>
      </c>
      <c r="BW374" s="6" t="s">
        <v>572</v>
      </c>
      <c r="BX374" s="28">
        <f>IFERROR(VLOOKUP(BW374,'Начисление очков 2023'!$AA$4:$AB$69,2,FALSE),0)</f>
        <v>0</v>
      </c>
      <c r="BY374" s="32" t="s">
        <v>572</v>
      </c>
      <c r="BZ374" s="31">
        <f>IFERROR(VLOOKUP(BY374,'Начисление очков 2023'!$AF$4:$AG$69,2,FALSE),0)</f>
        <v>0</v>
      </c>
      <c r="CA374" s="6" t="s">
        <v>572</v>
      </c>
      <c r="CB374" s="28">
        <f>IFERROR(VLOOKUP(CA374,'Начисление очков 2023'!$V$4:$W$69,2,FALSE),0)</f>
        <v>0</v>
      </c>
      <c r="CC374" s="32" t="s">
        <v>572</v>
      </c>
      <c r="CD374" s="31">
        <f>IFERROR(VLOOKUP(CC374,'Начисление очков 2023'!$AA$4:$AB$69,2,FALSE),0)</f>
        <v>0</v>
      </c>
      <c r="CE374" s="47"/>
      <c r="CF374" s="46"/>
      <c r="CG374" s="32" t="s">
        <v>572</v>
      </c>
      <c r="CH374" s="31">
        <f>IFERROR(VLOOKUP(CG374,'Начисление очков 2023'!$AA$4:$AB$69,2,FALSE),0)</f>
        <v>0</v>
      </c>
      <c r="CI374" s="6" t="s">
        <v>572</v>
      </c>
      <c r="CJ374" s="28">
        <f>IFERROR(VLOOKUP(CI374,'Начисление очков 2023_1'!$B$4:$C$117,2,FALSE),0)</f>
        <v>0</v>
      </c>
      <c r="CK374" s="32" t="s">
        <v>572</v>
      </c>
      <c r="CL374" s="31">
        <f>IFERROR(VLOOKUP(CK374,'Начисление очков 2023'!$V$4:$W$69,2,FALSE),0)</f>
        <v>0</v>
      </c>
      <c r="CM374" s="6" t="s">
        <v>572</v>
      </c>
      <c r="CN374" s="28">
        <f>IFERROR(VLOOKUP(CM374,'Начисление очков 2023'!$AF$4:$AG$69,2,FALSE),0)</f>
        <v>0</v>
      </c>
      <c r="CO374" s="32" t="s">
        <v>572</v>
      </c>
      <c r="CP374" s="31">
        <f>IFERROR(VLOOKUP(CO374,'Начисление очков 2023'!$G$4:$H$69,2,FALSE),0)</f>
        <v>0</v>
      </c>
      <c r="CQ374" s="6" t="s">
        <v>572</v>
      </c>
      <c r="CR374" s="28">
        <f>IFERROR(VLOOKUP(CQ374,'Начисление очков 2023'!$AA$4:$AB$69,2,FALSE),0)</f>
        <v>0</v>
      </c>
      <c r="CS374" s="32" t="s">
        <v>572</v>
      </c>
      <c r="CT374" s="31">
        <f>IFERROR(VLOOKUP(CS374,'Начисление очков 2023'!$Q$4:$R$69,2,FALSE),0)</f>
        <v>0</v>
      </c>
      <c r="CU374" s="6" t="s">
        <v>572</v>
      </c>
      <c r="CV374" s="28">
        <f>IFERROR(VLOOKUP(CU374,'Начисление очков 2023'!$AF$4:$AG$69,2,FALSE),0)</f>
        <v>0</v>
      </c>
      <c r="CW374" s="32" t="s">
        <v>572</v>
      </c>
      <c r="CX374" s="31">
        <f>IFERROR(VLOOKUP(CW374,'Начисление очков 2023'!$AA$4:$AB$69,2,FALSE),0)</f>
        <v>0</v>
      </c>
      <c r="CY374" s="6" t="s">
        <v>572</v>
      </c>
      <c r="CZ374" s="28">
        <f>IFERROR(VLOOKUP(CY374,'Начисление очков 2023'!$AA$4:$AB$69,2,FALSE),0)</f>
        <v>0</v>
      </c>
      <c r="DA374" s="32" t="s">
        <v>572</v>
      </c>
      <c r="DB374" s="31">
        <f>IFERROR(VLOOKUP(DA374,'Начисление очков 2023'!$L$4:$M$69,2,FALSE),0)</f>
        <v>0</v>
      </c>
      <c r="DC374" s="6" t="s">
        <v>572</v>
      </c>
      <c r="DD374" s="28">
        <f>IFERROR(VLOOKUP(DC374,'Начисление очков 2023'!$L$4:$M$69,2,FALSE),0)</f>
        <v>0</v>
      </c>
      <c r="DE374" s="32" t="s">
        <v>572</v>
      </c>
      <c r="DF374" s="31">
        <f>IFERROR(VLOOKUP(DE374,'Начисление очков 2023'!$G$4:$H$69,2,FALSE),0)</f>
        <v>0</v>
      </c>
      <c r="DG374" s="6" t="s">
        <v>572</v>
      </c>
      <c r="DH374" s="28">
        <f>IFERROR(VLOOKUP(DG374,'Начисление очков 2023'!$AA$4:$AB$69,2,FALSE),0)</f>
        <v>0</v>
      </c>
      <c r="DI374" s="32" t="s">
        <v>572</v>
      </c>
      <c r="DJ374" s="31">
        <f>IFERROR(VLOOKUP(DI374,'Начисление очков 2023'!$AF$4:$AG$69,2,FALSE),0)</f>
        <v>0</v>
      </c>
      <c r="DK374" s="6" t="s">
        <v>572</v>
      </c>
      <c r="DL374" s="28">
        <f>IFERROR(VLOOKUP(DK374,'Начисление очков 2023'!$V$4:$W$69,2,FALSE),0)</f>
        <v>0</v>
      </c>
      <c r="DM374" s="32" t="s">
        <v>572</v>
      </c>
      <c r="DN374" s="31">
        <f>IFERROR(VLOOKUP(DM374,'Начисление очков 2023'!$Q$4:$R$69,2,FALSE),0)</f>
        <v>0</v>
      </c>
      <c r="DO374" s="6" t="s">
        <v>572</v>
      </c>
      <c r="DP374" s="28">
        <f>IFERROR(VLOOKUP(DO374,'Начисление очков 2023'!$AA$4:$AB$69,2,FALSE),0)</f>
        <v>0</v>
      </c>
      <c r="DQ374" s="32" t="s">
        <v>572</v>
      </c>
      <c r="DR374" s="31">
        <f>IFERROR(VLOOKUP(DQ374,'Начисление очков 2023'!$AA$4:$AB$69,2,FALSE),0)</f>
        <v>0</v>
      </c>
      <c r="DS374" s="6" t="s">
        <v>572</v>
      </c>
      <c r="DT374" s="28">
        <f>IFERROR(VLOOKUP(DS374,'Начисление очков 2023'!$AA$4:$AB$69,2,FALSE),0)</f>
        <v>0</v>
      </c>
      <c r="DU374" s="32" t="s">
        <v>572</v>
      </c>
      <c r="DV374" s="31">
        <f>IFERROR(VLOOKUP(DU374,'Начисление очков 2023'!$AF$4:$AG$69,2,FALSE),0)</f>
        <v>0</v>
      </c>
      <c r="DW374" s="6" t="s">
        <v>572</v>
      </c>
      <c r="DX374" s="28">
        <f>IFERROR(VLOOKUP(DW374,'Начисление очков 2023'!$AA$4:$AB$69,2,FALSE),0)</f>
        <v>0</v>
      </c>
      <c r="DY374" s="32" t="s">
        <v>572</v>
      </c>
      <c r="DZ374" s="31">
        <f>IFERROR(VLOOKUP(DY374,'Начисление очков 2023'!$B$4:$C$69,2,FALSE),0)</f>
        <v>0</v>
      </c>
      <c r="EA374" s="6" t="s">
        <v>572</v>
      </c>
      <c r="EB374" s="28">
        <f>IFERROR(VLOOKUP(EA374,'Начисление очков 2023'!$AA$4:$AB$69,2,FALSE),0)</f>
        <v>0</v>
      </c>
      <c r="EC374" s="32" t="s">
        <v>572</v>
      </c>
      <c r="ED374" s="31">
        <f>IFERROR(VLOOKUP(EC374,'Начисление очков 2023'!$V$4:$W$69,2,FALSE),0)</f>
        <v>0</v>
      </c>
      <c r="EE374" s="6" t="s">
        <v>572</v>
      </c>
      <c r="EF374" s="28">
        <f>IFERROR(VLOOKUP(EE374,'Начисление очков 2023'!$AA$4:$AB$69,2,FALSE),0)</f>
        <v>0</v>
      </c>
      <c r="EG374" s="32" t="s">
        <v>572</v>
      </c>
      <c r="EH374" s="31">
        <f>IFERROR(VLOOKUP(EG374,'Начисление очков 2023'!$AA$4:$AB$69,2,FALSE),0)</f>
        <v>0</v>
      </c>
      <c r="EI374" s="6" t="s">
        <v>572</v>
      </c>
      <c r="EJ374" s="28">
        <f>IFERROR(VLOOKUP(EI374,'Начисление очков 2023'!$G$4:$H$69,2,FALSE),0)</f>
        <v>0</v>
      </c>
      <c r="EK374" s="32" t="s">
        <v>572</v>
      </c>
      <c r="EL374" s="31">
        <f>IFERROR(VLOOKUP(EK374,'Начисление очков 2023'!$V$4:$W$69,2,FALSE),0)</f>
        <v>0</v>
      </c>
      <c r="EM374" s="6" t="s">
        <v>572</v>
      </c>
      <c r="EN374" s="28">
        <f>IFERROR(VLOOKUP(EM374,'Начисление очков 2023'!$B$4:$C$101,2,FALSE),0)</f>
        <v>0</v>
      </c>
      <c r="EO374" s="32" t="s">
        <v>572</v>
      </c>
      <c r="EP374" s="31">
        <f>IFERROR(VLOOKUP(EO374,'Начисление очков 2023'!$AA$4:$AB$69,2,FALSE),0)</f>
        <v>0</v>
      </c>
      <c r="EQ374" s="6">
        <v>28</v>
      </c>
      <c r="ER374" s="28">
        <f>IFERROR(VLOOKUP(EQ374,'Начисление очков 2023'!$AF$4:$AG$69,2,FALSE),0)</f>
        <v>1</v>
      </c>
      <c r="ES374" s="32" t="s">
        <v>572</v>
      </c>
      <c r="ET374" s="31">
        <f>IFERROR(VLOOKUP(ES374,'Начисление очков 2023'!$B$4:$C$101,2,FALSE),0)</f>
        <v>0</v>
      </c>
      <c r="EU374" s="6" t="s">
        <v>572</v>
      </c>
      <c r="EV374" s="28">
        <f>IFERROR(VLOOKUP(EU374,'Начисление очков 2023'!$G$4:$H$69,2,FALSE),0)</f>
        <v>0</v>
      </c>
      <c r="EW374" s="32" t="s">
        <v>572</v>
      </c>
      <c r="EX374" s="31">
        <f>IFERROR(VLOOKUP(EW374,'Начисление очков 2023'!$AA$4:$AB$69,2,FALSE),0)</f>
        <v>0</v>
      </c>
      <c r="EY374" s="6"/>
      <c r="EZ374" s="28">
        <f>IFERROR(VLOOKUP(EY374,'Начисление очков 2023'!$AA$4:$AB$69,2,FALSE),0)</f>
        <v>0</v>
      </c>
      <c r="FA374" s="32" t="s">
        <v>572</v>
      </c>
      <c r="FB374" s="31">
        <f>IFERROR(VLOOKUP(FA374,'Начисление очков 2023'!$L$4:$M$69,2,FALSE),0)</f>
        <v>0</v>
      </c>
      <c r="FC374" s="6" t="s">
        <v>572</v>
      </c>
      <c r="FD374" s="28">
        <f>IFERROR(VLOOKUP(FC374,'Начисление очков 2023'!$AF$4:$AG$69,2,FALSE),0)</f>
        <v>0</v>
      </c>
      <c r="FE374" s="32" t="s">
        <v>572</v>
      </c>
      <c r="FF374" s="31">
        <f>IFERROR(VLOOKUP(FE374,'Начисление очков 2023'!$AA$4:$AB$69,2,FALSE),0)</f>
        <v>0</v>
      </c>
      <c r="FG374" s="6" t="s">
        <v>572</v>
      </c>
      <c r="FH374" s="28">
        <f>IFERROR(VLOOKUP(FG374,'Начисление очков 2023'!$G$4:$H$69,2,FALSE),0)</f>
        <v>0</v>
      </c>
      <c r="FI374" s="32" t="s">
        <v>572</v>
      </c>
      <c r="FJ374" s="31">
        <f>IFERROR(VLOOKUP(FI374,'Начисление очков 2023'!$AA$4:$AB$69,2,FALSE),0)</f>
        <v>0</v>
      </c>
      <c r="FK374" s="6" t="s">
        <v>572</v>
      </c>
      <c r="FL374" s="28">
        <f>IFERROR(VLOOKUP(FK374,'Начисление очков 2023'!$AA$4:$AB$69,2,FALSE),0)</f>
        <v>0</v>
      </c>
      <c r="FM374" s="32" t="s">
        <v>572</v>
      </c>
      <c r="FN374" s="31">
        <f>IFERROR(VLOOKUP(FM374,'Начисление очков 2023'!$AA$4:$AB$69,2,FALSE),0)</f>
        <v>0</v>
      </c>
      <c r="FO374" s="6" t="s">
        <v>572</v>
      </c>
      <c r="FP374" s="28">
        <f>IFERROR(VLOOKUP(FO374,'Начисление очков 2023'!$AF$4:$AG$69,2,FALSE),0)</f>
        <v>0</v>
      </c>
      <c r="FQ374" s="109">
        <v>362</v>
      </c>
      <c r="FR374" s="110">
        <v>2</v>
      </c>
      <c r="FS374" s="110"/>
      <c r="FT374" s="109">
        <v>3</v>
      </c>
      <c r="FU374" s="111"/>
      <c r="FV374" s="108">
        <v>1</v>
      </c>
      <c r="FW374" s="106">
        <v>0</v>
      </c>
      <c r="FX374" s="107" t="s">
        <v>563</v>
      </c>
      <c r="FY374" s="108">
        <v>1</v>
      </c>
      <c r="FZ374" s="127" t="s">
        <v>572</v>
      </c>
      <c r="GA374" s="121">
        <f>IFERROR(VLOOKUP(FZ374,'Начисление очков 2023'!$AA$4:$AB$69,2,FALSE),0)</f>
        <v>0</v>
      </c>
    </row>
    <row r="375" spans="1:183" ht="16.149999999999999" customHeight="1" x14ac:dyDescent="0.25">
      <c r="A375" s="1"/>
      <c r="B375" s="6" t="str">
        <f>IFERROR(INDEX('Ласт турнир'!$A$1:$A$96,MATCH($D375,'Ласт турнир'!$B$1:$B$96,0)),"")</f>
        <v/>
      </c>
      <c r="C375" s="1"/>
      <c r="D375" s="39" t="s">
        <v>671</v>
      </c>
      <c r="E375" s="40">
        <f>E374+1</f>
        <v>366</v>
      </c>
      <c r="F375" s="59">
        <f>IF(FQ375=0," ",IF(FQ375-E375=0," ",FQ375-E375))</f>
        <v>-3</v>
      </c>
      <c r="G375" s="44"/>
      <c r="H375" s="54">
        <v>3</v>
      </c>
      <c r="I375" s="134"/>
      <c r="J375" s="139">
        <f>AB375+AP375+BB375+BN375+BR375+SUMPRODUCT(LARGE((T375,V375,X375,Z375,AD375,AF375,AH375,AJ375,AL375,AN375,AR375,AT375,AV375,AX375,AZ375,BD375,BF375,BH375,BJ375,BL375,BP375,BT375,BV375,BX375,BZ375,CB375,CD375,CF375,CH375,CJ375,CL375,CN375,CP375,CR375,CT375,CV375,CX375,CZ375,DB375,DD375,DF375,DH375,DJ375,DL375,DN375,DP375,DR375,DT375,DV375,DX375,DZ375,EB375,ED375,EF375,EH375,EJ375,EL375,EN375,EP375,ER375,ET375,EV375,EX375,EZ375,FB375,FD375,FF375,FH375,FJ375,FL375,FN375,FP375),{1,2,3,4,5,6,7,8}))</f>
        <v>1</v>
      </c>
      <c r="K375" s="135">
        <f>J375-FV375</f>
        <v>0</v>
      </c>
      <c r="L375" s="140" t="str">
        <f>IF(SUMIF(S375:FP375,"&lt;0")&lt;&gt;0,SUMIF(S375:FP375,"&lt;0")*(-1)," ")</f>
        <v xml:space="preserve"> </v>
      </c>
      <c r="M375" s="141">
        <f>T375+V375+X375+Z375+AB375+AD375+AF375+AH375+AJ375+AL375+AN375+AP375+AR375+AT375+AV375+AX375+AZ375+BB375+BD375+BF375+BH375+BJ375+BL375+BN375+BP375+BR375+BT375+BV375+BX375+BZ375+CB375+CD375+CF375+CH375+CJ375+CL375+CN375+CP375+CR375+CT375+CV375+CX375+CZ375+DB375+DD375+DF375+DH375+DJ375+DL375+DN375+DP375+DR375+DT375+DV375+DX375+DZ375+EB375+ED375+EF375+EH375+EJ375+EL375+EN375+EP375+ER375+ET375+EV375+EX375+EZ375+FB375+FD375+FF375+FH375+FJ375+FL375+FN375+FP375</f>
        <v>1</v>
      </c>
      <c r="N375" s="135">
        <f>M375-FY375</f>
        <v>0</v>
      </c>
      <c r="O375" s="136">
        <f>ROUNDUP(COUNTIF(S375:FP375,"&gt; 0")/2,0)</f>
        <v>1</v>
      </c>
      <c r="P375" s="142">
        <f>IF(O375=0,"-",IF(O375-R375&gt;8,J375/(8+R375),J375/O375))</f>
        <v>1</v>
      </c>
      <c r="Q375" s="145">
        <f>IF(OR(M375=0,O375=0),"-",M375/O375)</f>
        <v>1</v>
      </c>
      <c r="R375" s="150">
        <f>+IF(AA375="",0,1)+IF(AO375="",0,1)++IF(BA375="",0,1)+IF(BM375="",0,1)+IF(BQ375="",0,1)</f>
        <v>0</v>
      </c>
      <c r="S375" s="6" t="s">
        <v>572</v>
      </c>
      <c r="T375" s="28">
        <f>IFERROR(VLOOKUP(S375,'Начисление очков 2024'!$AA$4:$AB$69,2,FALSE),0)</f>
        <v>0</v>
      </c>
      <c r="U375" s="32" t="s">
        <v>572</v>
      </c>
      <c r="V375" s="31">
        <f>IFERROR(VLOOKUP(U375,'Начисление очков 2024'!$AA$4:$AB$69,2,FALSE),0)</f>
        <v>0</v>
      </c>
      <c r="W375" s="6" t="s">
        <v>572</v>
      </c>
      <c r="X375" s="28">
        <f>IFERROR(VLOOKUP(W375,'Начисление очков 2024'!$L$4:$M$69,2,FALSE),0)</f>
        <v>0</v>
      </c>
      <c r="Y375" s="32" t="s">
        <v>572</v>
      </c>
      <c r="Z375" s="31">
        <f>IFERROR(VLOOKUP(Y375,'Начисление очков 2024'!$AA$4:$AB$69,2,FALSE),0)</f>
        <v>0</v>
      </c>
      <c r="AA375" s="6" t="s">
        <v>572</v>
      </c>
      <c r="AB375" s="28">
        <f>ROUND(IFERROR(VLOOKUP(AA375,'Начисление очков 2024'!$L$4:$M$69,2,FALSE),0)/4,0)</f>
        <v>0</v>
      </c>
      <c r="AC375" s="32" t="s">
        <v>572</v>
      </c>
      <c r="AD375" s="31">
        <f>IFERROR(VLOOKUP(AC375,'Начисление очков 2024'!$AA$4:$AB$69,2,FALSE),0)</f>
        <v>0</v>
      </c>
      <c r="AE375" s="6" t="s">
        <v>572</v>
      </c>
      <c r="AF375" s="28">
        <f>IFERROR(VLOOKUP(AE375,'Начисление очков 2024'!$AA$4:$AB$69,2,FALSE),0)</f>
        <v>0</v>
      </c>
      <c r="AG375" s="32" t="s">
        <v>572</v>
      </c>
      <c r="AH375" s="31">
        <f>IFERROR(VLOOKUP(AG375,'Начисление очков 2024'!$Q$4:$R$69,2,FALSE),0)</f>
        <v>0</v>
      </c>
      <c r="AI375" s="6" t="s">
        <v>572</v>
      </c>
      <c r="AJ375" s="28">
        <f>IFERROR(VLOOKUP(AI375,'Начисление очков 2024'!$AA$4:$AB$69,2,FALSE),0)</f>
        <v>0</v>
      </c>
      <c r="AK375" s="32" t="s">
        <v>572</v>
      </c>
      <c r="AL375" s="31">
        <f>IFERROR(VLOOKUP(AK375,'Начисление очков 2024'!$AA$4:$AB$69,2,FALSE),0)</f>
        <v>0</v>
      </c>
      <c r="AM375" s="6" t="s">
        <v>572</v>
      </c>
      <c r="AN375" s="28">
        <f>IFERROR(VLOOKUP(AM375,'Начисление очков 2023'!$AF$4:$AG$69,2,FALSE),0)</f>
        <v>0</v>
      </c>
      <c r="AO375" s="32" t="s">
        <v>572</v>
      </c>
      <c r="AP375" s="31">
        <f>ROUND(IFERROR(VLOOKUP(AO375,'Начисление очков 2024'!$G$4:$H$69,2,FALSE),0)/4,0)</f>
        <v>0</v>
      </c>
      <c r="AQ375" s="6" t="s">
        <v>572</v>
      </c>
      <c r="AR375" s="28">
        <f>IFERROR(VLOOKUP(AQ375,'Начисление очков 2024'!$AA$4:$AB$69,2,FALSE),0)</f>
        <v>0</v>
      </c>
      <c r="AS375" s="32" t="s">
        <v>572</v>
      </c>
      <c r="AT375" s="31">
        <f>IFERROR(VLOOKUP(AS375,'Начисление очков 2024'!$G$4:$H$69,2,FALSE),0)</f>
        <v>0</v>
      </c>
      <c r="AU375" s="6" t="s">
        <v>572</v>
      </c>
      <c r="AV375" s="28">
        <f>IFERROR(VLOOKUP(AU375,'Начисление очков 2023'!$V$4:$W$69,2,FALSE),0)</f>
        <v>0</v>
      </c>
      <c r="AW375" s="32" t="s">
        <v>572</v>
      </c>
      <c r="AX375" s="31">
        <f>IFERROR(VLOOKUP(AW375,'Начисление очков 2024'!$Q$4:$R$69,2,FALSE),0)</f>
        <v>0</v>
      </c>
      <c r="AY375" s="6" t="s">
        <v>572</v>
      </c>
      <c r="AZ375" s="28">
        <f>IFERROR(VLOOKUP(AY375,'Начисление очков 2024'!$AA$4:$AB$69,2,FALSE),0)</f>
        <v>0</v>
      </c>
      <c r="BA375" s="32" t="s">
        <v>572</v>
      </c>
      <c r="BB375" s="31">
        <f>ROUND(IFERROR(VLOOKUP(BA375,'Начисление очков 2024'!$G$4:$H$69,2,FALSE),0)/4,0)</f>
        <v>0</v>
      </c>
      <c r="BC375" s="6" t="s">
        <v>572</v>
      </c>
      <c r="BD375" s="28">
        <f>IFERROR(VLOOKUP(BC375,'Начисление очков 2023'!$AA$4:$AB$69,2,FALSE),0)</f>
        <v>0</v>
      </c>
      <c r="BE375" s="32" t="s">
        <v>572</v>
      </c>
      <c r="BF375" s="31">
        <f>IFERROR(VLOOKUP(BE375,'Начисление очков 2024'!$G$4:$H$69,2,FALSE),0)</f>
        <v>0</v>
      </c>
      <c r="BG375" s="6" t="s">
        <v>572</v>
      </c>
      <c r="BH375" s="28">
        <f>IFERROR(VLOOKUP(BG375,'Начисление очков 2024'!$Q$4:$R$69,2,FALSE),0)</f>
        <v>0</v>
      </c>
      <c r="BI375" s="32" t="s">
        <v>572</v>
      </c>
      <c r="BJ375" s="31">
        <f>IFERROR(VLOOKUP(BI375,'Начисление очков 2024'!$AA$4:$AB$69,2,FALSE),0)</f>
        <v>0</v>
      </c>
      <c r="BK375" s="6" t="s">
        <v>572</v>
      </c>
      <c r="BL375" s="28">
        <f>IFERROR(VLOOKUP(BK375,'Начисление очков 2023'!$V$4:$W$69,2,FALSE),0)</f>
        <v>0</v>
      </c>
      <c r="BM375" s="32" t="s">
        <v>572</v>
      </c>
      <c r="BN375" s="31">
        <f>ROUND(IFERROR(VLOOKUP(BM375,'Начисление очков 2023'!$L$4:$M$69,2,FALSE),0)/4,0)</f>
        <v>0</v>
      </c>
      <c r="BO375" s="6" t="s">
        <v>572</v>
      </c>
      <c r="BP375" s="28">
        <f>IFERROR(VLOOKUP(BO375,'Начисление очков 2023'!$AA$4:$AB$69,2,FALSE),0)</f>
        <v>0</v>
      </c>
      <c r="BQ375" s="32" t="s">
        <v>572</v>
      </c>
      <c r="BR375" s="31">
        <f>ROUND(IFERROR(VLOOKUP(BQ375,'Начисление очков 2023'!$L$4:$M$69,2,FALSE),0)/4,0)</f>
        <v>0</v>
      </c>
      <c r="BS375" s="6" t="s">
        <v>572</v>
      </c>
      <c r="BT375" s="28">
        <f>IFERROR(VLOOKUP(BS375,'Начисление очков 2023'!$AA$4:$AB$69,2,FALSE),0)</f>
        <v>0</v>
      </c>
      <c r="BU375" s="32" t="s">
        <v>572</v>
      </c>
      <c r="BV375" s="31">
        <f>IFERROR(VLOOKUP(BU375,'Начисление очков 2023'!$L$4:$M$69,2,FALSE),0)</f>
        <v>0</v>
      </c>
      <c r="BW375" s="6" t="s">
        <v>572</v>
      </c>
      <c r="BX375" s="28">
        <f>IFERROR(VLOOKUP(BW375,'Начисление очков 2023'!$AA$4:$AB$69,2,FALSE),0)</f>
        <v>0</v>
      </c>
      <c r="BY375" s="32" t="s">
        <v>572</v>
      </c>
      <c r="BZ375" s="31">
        <f>IFERROR(VLOOKUP(BY375,'Начисление очков 2023'!$AF$4:$AG$69,2,FALSE),0)</f>
        <v>0</v>
      </c>
      <c r="CA375" s="6" t="s">
        <v>572</v>
      </c>
      <c r="CB375" s="28">
        <f>IFERROR(VLOOKUP(CA375,'Начисление очков 2023'!$V$4:$W$69,2,FALSE),0)</f>
        <v>0</v>
      </c>
      <c r="CC375" s="32" t="s">
        <v>572</v>
      </c>
      <c r="CD375" s="31">
        <f>IFERROR(VLOOKUP(CC375,'Начисление очков 2023'!$AA$4:$AB$69,2,FALSE),0)</f>
        <v>0</v>
      </c>
      <c r="CE375" s="47"/>
      <c r="CF375" s="46"/>
      <c r="CG375" s="32" t="s">
        <v>572</v>
      </c>
      <c r="CH375" s="31">
        <f>IFERROR(VLOOKUP(CG375,'Начисление очков 2023'!$AA$4:$AB$69,2,FALSE),0)</f>
        <v>0</v>
      </c>
      <c r="CI375" s="6" t="s">
        <v>572</v>
      </c>
      <c r="CJ375" s="28">
        <f>IFERROR(VLOOKUP(CI375,'Начисление очков 2023_1'!$B$4:$C$117,2,FALSE),0)</f>
        <v>0</v>
      </c>
      <c r="CK375" s="32" t="s">
        <v>572</v>
      </c>
      <c r="CL375" s="31">
        <f>IFERROR(VLOOKUP(CK375,'Начисление очков 2023'!$V$4:$W$69,2,FALSE),0)</f>
        <v>0</v>
      </c>
      <c r="CM375" s="6" t="s">
        <v>572</v>
      </c>
      <c r="CN375" s="28">
        <f>IFERROR(VLOOKUP(CM375,'Начисление очков 2023'!$AF$4:$AG$69,2,FALSE),0)</f>
        <v>0</v>
      </c>
      <c r="CO375" s="32" t="s">
        <v>572</v>
      </c>
      <c r="CP375" s="31">
        <f>IFERROR(VLOOKUP(CO375,'Начисление очков 2023'!$G$4:$H$69,2,FALSE),0)</f>
        <v>0</v>
      </c>
      <c r="CQ375" s="6" t="s">
        <v>572</v>
      </c>
      <c r="CR375" s="28">
        <f>IFERROR(VLOOKUP(CQ375,'Начисление очков 2023'!$AA$4:$AB$69,2,FALSE),0)</f>
        <v>0</v>
      </c>
      <c r="CS375" s="32" t="s">
        <v>572</v>
      </c>
      <c r="CT375" s="31">
        <f>IFERROR(VLOOKUP(CS375,'Начисление очков 2023'!$Q$4:$R$69,2,FALSE),0)</f>
        <v>0</v>
      </c>
      <c r="CU375" s="6" t="s">
        <v>572</v>
      </c>
      <c r="CV375" s="28">
        <f>IFERROR(VLOOKUP(CU375,'Начисление очков 2023'!$AF$4:$AG$69,2,FALSE),0)</f>
        <v>0</v>
      </c>
      <c r="CW375" s="32" t="s">
        <v>572</v>
      </c>
      <c r="CX375" s="31">
        <f>IFERROR(VLOOKUP(CW375,'Начисление очков 2023'!$AA$4:$AB$69,2,FALSE),0)</f>
        <v>0</v>
      </c>
      <c r="CY375" s="6" t="s">
        <v>572</v>
      </c>
      <c r="CZ375" s="28">
        <f>IFERROR(VLOOKUP(CY375,'Начисление очков 2023'!$AA$4:$AB$69,2,FALSE),0)</f>
        <v>0</v>
      </c>
      <c r="DA375" s="32" t="s">
        <v>572</v>
      </c>
      <c r="DB375" s="31">
        <f>IFERROR(VLOOKUP(DA375,'Начисление очков 2023'!$L$4:$M$69,2,FALSE),0)</f>
        <v>0</v>
      </c>
      <c r="DC375" s="6" t="s">
        <v>572</v>
      </c>
      <c r="DD375" s="28">
        <f>IFERROR(VLOOKUP(DC375,'Начисление очков 2023'!$L$4:$M$69,2,FALSE),0)</f>
        <v>0</v>
      </c>
      <c r="DE375" s="32" t="s">
        <v>572</v>
      </c>
      <c r="DF375" s="31">
        <f>IFERROR(VLOOKUP(DE375,'Начисление очков 2023'!$G$4:$H$69,2,FALSE),0)</f>
        <v>0</v>
      </c>
      <c r="DG375" s="6" t="s">
        <v>572</v>
      </c>
      <c r="DH375" s="28">
        <f>IFERROR(VLOOKUP(DG375,'Начисление очков 2023'!$AA$4:$AB$69,2,FALSE),0)</f>
        <v>0</v>
      </c>
      <c r="DI375" s="32" t="s">
        <v>572</v>
      </c>
      <c r="DJ375" s="31">
        <f>IFERROR(VLOOKUP(DI375,'Начисление очков 2023'!$AF$4:$AG$69,2,FALSE),0)</f>
        <v>0</v>
      </c>
      <c r="DK375" s="6" t="s">
        <v>572</v>
      </c>
      <c r="DL375" s="28">
        <f>IFERROR(VLOOKUP(DK375,'Начисление очков 2023'!$V$4:$W$69,2,FALSE),0)</f>
        <v>0</v>
      </c>
      <c r="DM375" s="32" t="s">
        <v>572</v>
      </c>
      <c r="DN375" s="31">
        <f>IFERROR(VLOOKUP(DM375,'Начисление очков 2023'!$Q$4:$R$69,2,FALSE),0)</f>
        <v>0</v>
      </c>
      <c r="DO375" s="6" t="s">
        <v>572</v>
      </c>
      <c r="DP375" s="28">
        <f>IFERROR(VLOOKUP(DO375,'Начисление очков 2023'!$AA$4:$AB$69,2,FALSE),0)</f>
        <v>0</v>
      </c>
      <c r="DQ375" s="32" t="s">
        <v>572</v>
      </c>
      <c r="DR375" s="31">
        <f>IFERROR(VLOOKUP(DQ375,'Начисление очков 2023'!$AA$4:$AB$69,2,FALSE),0)</f>
        <v>0</v>
      </c>
      <c r="DS375" s="6" t="s">
        <v>572</v>
      </c>
      <c r="DT375" s="28">
        <f>IFERROR(VLOOKUP(DS375,'Начисление очков 2023'!$AA$4:$AB$69,2,FALSE),0)</f>
        <v>0</v>
      </c>
      <c r="DU375" s="32">
        <v>32</v>
      </c>
      <c r="DV375" s="31">
        <f>IFERROR(VLOOKUP(DU375,'Начисление очков 2023'!$AF$4:$AG$69,2,FALSE),0)</f>
        <v>1</v>
      </c>
      <c r="DW375" s="6" t="s">
        <v>572</v>
      </c>
      <c r="DX375" s="28">
        <f>IFERROR(VLOOKUP(DW375,'Начисление очков 2023'!$AA$4:$AB$69,2,FALSE),0)</f>
        <v>0</v>
      </c>
      <c r="DY375" s="32" t="s">
        <v>572</v>
      </c>
      <c r="DZ375" s="31">
        <f>IFERROR(VLOOKUP(DY375,'Начисление очков 2023'!$B$4:$C$69,2,FALSE),0)</f>
        <v>0</v>
      </c>
      <c r="EA375" s="6" t="s">
        <v>572</v>
      </c>
      <c r="EB375" s="28">
        <f>IFERROR(VLOOKUP(EA375,'Начисление очков 2023'!$AA$4:$AB$69,2,FALSE),0)</f>
        <v>0</v>
      </c>
      <c r="EC375" s="32" t="s">
        <v>572</v>
      </c>
      <c r="ED375" s="31">
        <f>IFERROR(VLOOKUP(EC375,'Начисление очков 2023'!$V$4:$W$69,2,FALSE),0)</f>
        <v>0</v>
      </c>
      <c r="EE375" s="6" t="s">
        <v>572</v>
      </c>
      <c r="EF375" s="28">
        <f>IFERROR(VLOOKUP(EE375,'Начисление очков 2023'!$AA$4:$AB$69,2,FALSE),0)</f>
        <v>0</v>
      </c>
      <c r="EG375" s="32" t="s">
        <v>572</v>
      </c>
      <c r="EH375" s="31">
        <f>IFERROR(VLOOKUP(EG375,'Начисление очков 2023'!$AA$4:$AB$69,2,FALSE),0)</f>
        <v>0</v>
      </c>
      <c r="EI375" s="6" t="s">
        <v>572</v>
      </c>
      <c r="EJ375" s="28">
        <f>IFERROR(VLOOKUP(EI375,'Начисление очков 2023'!$G$4:$H$69,2,FALSE),0)</f>
        <v>0</v>
      </c>
      <c r="EK375" s="32" t="s">
        <v>572</v>
      </c>
      <c r="EL375" s="31">
        <f>IFERROR(VLOOKUP(EK375,'Начисление очков 2023'!$V$4:$W$69,2,FALSE),0)</f>
        <v>0</v>
      </c>
      <c r="EM375" s="6" t="s">
        <v>572</v>
      </c>
      <c r="EN375" s="28">
        <f>IFERROR(VLOOKUP(EM375,'Начисление очков 2023'!$B$4:$C$101,2,FALSE),0)</f>
        <v>0</v>
      </c>
      <c r="EO375" s="32" t="s">
        <v>572</v>
      </c>
      <c r="EP375" s="31">
        <f>IFERROR(VLOOKUP(EO375,'Начисление очков 2023'!$AA$4:$AB$69,2,FALSE),0)</f>
        <v>0</v>
      </c>
      <c r="EQ375" s="6" t="s">
        <v>572</v>
      </c>
      <c r="ER375" s="28">
        <f>IFERROR(VLOOKUP(EQ375,'Начисление очков 2023'!$AF$4:$AG$69,2,FALSE),0)</f>
        <v>0</v>
      </c>
      <c r="ES375" s="32" t="s">
        <v>572</v>
      </c>
      <c r="ET375" s="31">
        <f>IFERROR(VLOOKUP(ES375,'Начисление очков 2023'!$B$4:$C$101,2,FALSE),0)</f>
        <v>0</v>
      </c>
      <c r="EU375" s="6" t="s">
        <v>572</v>
      </c>
      <c r="EV375" s="28">
        <f>IFERROR(VLOOKUP(EU375,'Начисление очков 2023'!$G$4:$H$69,2,FALSE),0)</f>
        <v>0</v>
      </c>
      <c r="EW375" s="32" t="s">
        <v>572</v>
      </c>
      <c r="EX375" s="31">
        <f>IFERROR(VLOOKUP(EW375,'Начисление очков 2023'!$AA$4:$AB$69,2,FALSE),0)</f>
        <v>0</v>
      </c>
      <c r="EY375" s="6"/>
      <c r="EZ375" s="28">
        <f>IFERROR(VLOOKUP(EY375,'Начисление очков 2023'!$AA$4:$AB$69,2,FALSE),0)</f>
        <v>0</v>
      </c>
      <c r="FA375" s="32" t="s">
        <v>572</v>
      </c>
      <c r="FB375" s="31">
        <f>IFERROR(VLOOKUP(FA375,'Начисление очков 2023'!$L$4:$M$69,2,FALSE),0)</f>
        <v>0</v>
      </c>
      <c r="FC375" s="6" t="s">
        <v>572</v>
      </c>
      <c r="FD375" s="28">
        <f>IFERROR(VLOOKUP(FC375,'Начисление очков 2023'!$AF$4:$AG$69,2,FALSE),0)</f>
        <v>0</v>
      </c>
      <c r="FE375" s="32" t="s">
        <v>572</v>
      </c>
      <c r="FF375" s="31">
        <f>IFERROR(VLOOKUP(FE375,'Начисление очков 2023'!$AA$4:$AB$69,2,FALSE),0)</f>
        <v>0</v>
      </c>
      <c r="FG375" s="6" t="s">
        <v>572</v>
      </c>
      <c r="FH375" s="28">
        <f>IFERROR(VLOOKUP(FG375,'Начисление очков 2023'!$G$4:$H$69,2,FALSE),0)</f>
        <v>0</v>
      </c>
      <c r="FI375" s="32" t="s">
        <v>572</v>
      </c>
      <c r="FJ375" s="31">
        <f>IFERROR(VLOOKUP(FI375,'Начисление очков 2023'!$AA$4:$AB$69,2,FALSE),0)</f>
        <v>0</v>
      </c>
      <c r="FK375" s="6" t="s">
        <v>572</v>
      </c>
      <c r="FL375" s="28">
        <f>IFERROR(VLOOKUP(FK375,'Начисление очков 2023'!$AA$4:$AB$69,2,FALSE),0)</f>
        <v>0</v>
      </c>
      <c r="FM375" s="32" t="s">
        <v>572</v>
      </c>
      <c r="FN375" s="31">
        <f>IFERROR(VLOOKUP(FM375,'Начисление очков 2023'!$AA$4:$AB$69,2,FALSE),0)</f>
        <v>0</v>
      </c>
      <c r="FO375" s="6" t="s">
        <v>572</v>
      </c>
      <c r="FP375" s="28">
        <f>IFERROR(VLOOKUP(FO375,'Начисление очков 2023'!$AF$4:$AG$69,2,FALSE),0)</f>
        <v>0</v>
      </c>
      <c r="FQ375" s="109">
        <v>363</v>
      </c>
      <c r="FR375" s="110">
        <v>2</v>
      </c>
      <c r="FS375" s="110"/>
      <c r="FT375" s="109">
        <v>3</v>
      </c>
      <c r="FU375" s="111"/>
      <c r="FV375" s="108">
        <v>1</v>
      </c>
      <c r="FW375" s="106">
        <v>0</v>
      </c>
      <c r="FX375" s="107" t="s">
        <v>563</v>
      </c>
      <c r="FY375" s="108">
        <v>1</v>
      </c>
      <c r="FZ375" s="127" t="s">
        <v>572</v>
      </c>
      <c r="GA375" s="121">
        <f>IFERROR(VLOOKUP(FZ375,'Начисление очков 2023'!$AA$4:$AB$69,2,FALSE),0)</f>
        <v>0</v>
      </c>
    </row>
    <row r="376" spans="1:183" ht="16.149999999999999" customHeight="1" x14ac:dyDescent="0.25">
      <c r="A376" s="1"/>
      <c r="B376" s="6" t="str">
        <f>IFERROR(INDEX('Ласт турнир'!$A$1:$A$96,MATCH($D376,'Ласт турнир'!$B$1:$B$96,0)),"")</f>
        <v/>
      </c>
      <c r="C376" s="1"/>
      <c r="D376" s="39" t="s">
        <v>670</v>
      </c>
      <c r="E376" s="40">
        <f>E375+1</f>
        <v>367</v>
      </c>
      <c r="F376" s="59">
        <f>IF(FQ376=0," ",IF(FQ376-E376=0," ",FQ376-E376))</f>
        <v>-3</v>
      </c>
      <c r="G376" s="44"/>
      <c r="H376" s="54">
        <v>3</v>
      </c>
      <c r="I376" s="134"/>
      <c r="J376" s="139">
        <f>AB376+AP376+BB376+BN376+BR376+SUMPRODUCT(LARGE((T376,V376,X376,Z376,AD376,AF376,AH376,AJ376,AL376,AN376,AR376,AT376,AV376,AX376,AZ376,BD376,BF376,BH376,BJ376,BL376,BP376,BT376,BV376,BX376,BZ376,CB376,CD376,CF376,CH376,CJ376,CL376,CN376,CP376,CR376,CT376,CV376,CX376,CZ376,DB376,DD376,DF376,DH376,DJ376,DL376,DN376,DP376,DR376,DT376,DV376,DX376,DZ376,EB376,ED376,EF376,EH376,EJ376,EL376,EN376,EP376,ER376,ET376,EV376,EX376,EZ376,FB376,FD376,FF376,FH376,FJ376,FL376,FN376,FP376),{1,2,3,4,5,6,7,8}))</f>
        <v>1</v>
      </c>
      <c r="K376" s="135">
        <f>J376-FV376</f>
        <v>0</v>
      </c>
      <c r="L376" s="140" t="str">
        <f>IF(SUMIF(S376:FP376,"&lt;0")&lt;&gt;0,SUMIF(S376:FP376,"&lt;0")*(-1)," ")</f>
        <v xml:space="preserve"> </v>
      </c>
      <c r="M376" s="141">
        <f>T376+V376+X376+Z376+AB376+AD376+AF376+AH376+AJ376+AL376+AN376+AP376+AR376+AT376+AV376+AX376+AZ376+BB376+BD376+BF376+BH376+BJ376+BL376+BN376+BP376+BR376+BT376+BV376+BX376+BZ376+CB376+CD376+CF376+CH376+CJ376+CL376+CN376+CP376+CR376+CT376+CV376+CX376+CZ376+DB376+DD376+DF376+DH376+DJ376+DL376+DN376+DP376+DR376+DT376+DV376+DX376+DZ376+EB376+ED376+EF376+EH376+EJ376+EL376+EN376+EP376+ER376+ET376+EV376+EX376+EZ376+FB376+FD376+FF376+FH376+FJ376+FL376+FN376+FP376</f>
        <v>1</v>
      </c>
      <c r="N376" s="135">
        <f>M376-FY376</f>
        <v>0</v>
      </c>
      <c r="O376" s="136">
        <f>ROUNDUP(COUNTIF(S376:FP376,"&gt; 0")/2,0)</f>
        <v>1</v>
      </c>
      <c r="P376" s="142">
        <f>IF(O376=0,"-",IF(O376-R376&gt;8,J376/(8+R376),J376/O376))</f>
        <v>1</v>
      </c>
      <c r="Q376" s="145">
        <f>IF(OR(M376=0,O376=0),"-",M376/O376)</f>
        <v>1</v>
      </c>
      <c r="R376" s="150">
        <f>+IF(AA376="",0,1)+IF(AO376="",0,1)++IF(BA376="",0,1)+IF(BM376="",0,1)+IF(BQ376="",0,1)</f>
        <v>0</v>
      </c>
      <c r="S376" s="6" t="s">
        <v>572</v>
      </c>
      <c r="T376" s="28">
        <f>IFERROR(VLOOKUP(S376,'Начисление очков 2024'!$AA$4:$AB$69,2,FALSE),0)</f>
        <v>0</v>
      </c>
      <c r="U376" s="32" t="s">
        <v>572</v>
      </c>
      <c r="V376" s="31">
        <f>IFERROR(VLOOKUP(U376,'Начисление очков 2024'!$AA$4:$AB$69,2,FALSE),0)</f>
        <v>0</v>
      </c>
      <c r="W376" s="6" t="s">
        <v>572</v>
      </c>
      <c r="X376" s="28">
        <f>IFERROR(VLOOKUP(W376,'Начисление очков 2024'!$L$4:$M$69,2,FALSE),0)</f>
        <v>0</v>
      </c>
      <c r="Y376" s="32" t="s">
        <v>572</v>
      </c>
      <c r="Z376" s="31">
        <f>IFERROR(VLOOKUP(Y376,'Начисление очков 2024'!$AA$4:$AB$69,2,FALSE),0)</f>
        <v>0</v>
      </c>
      <c r="AA376" s="6" t="s">
        <v>572</v>
      </c>
      <c r="AB376" s="28">
        <f>ROUND(IFERROR(VLOOKUP(AA376,'Начисление очков 2024'!$L$4:$M$69,2,FALSE),0)/4,0)</f>
        <v>0</v>
      </c>
      <c r="AC376" s="32" t="s">
        <v>572</v>
      </c>
      <c r="AD376" s="31">
        <f>IFERROR(VLOOKUP(AC376,'Начисление очков 2024'!$AA$4:$AB$69,2,FALSE),0)</f>
        <v>0</v>
      </c>
      <c r="AE376" s="6" t="s">
        <v>572</v>
      </c>
      <c r="AF376" s="28">
        <f>IFERROR(VLOOKUP(AE376,'Начисление очков 2024'!$AA$4:$AB$69,2,FALSE),0)</f>
        <v>0</v>
      </c>
      <c r="AG376" s="32" t="s">
        <v>572</v>
      </c>
      <c r="AH376" s="31">
        <f>IFERROR(VLOOKUP(AG376,'Начисление очков 2024'!$Q$4:$R$69,2,FALSE),0)</f>
        <v>0</v>
      </c>
      <c r="AI376" s="6" t="s">
        <v>572</v>
      </c>
      <c r="AJ376" s="28">
        <f>IFERROR(VLOOKUP(AI376,'Начисление очков 2024'!$AA$4:$AB$69,2,FALSE),0)</f>
        <v>0</v>
      </c>
      <c r="AK376" s="32" t="s">
        <v>572</v>
      </c>
      <c r="AL376" s="31">
        <f>IFERROR(VLOOKUP(AK376,'Начисление очков 2024'!$AA$4:$AB$69,2,FALSE),0)</f>
        <v>0</v>
      </c>
      <c r="AM376" s="6" t="s">
        <v>572</v>
      </c>
      <c r="AN376" s="28">
        <f>IFERROR(VLOOKUP(AM376,'Начисление очков 2023'!$AF$4:$AG$69,2,FALSE),0)</f>
        <v>0</v>
      </c>
      <c r="AO376" s="32" t="s">
        <v>572</v>
      </c>
      <c r="AP376" s="31">
        <f>ROUND(IFERROR(VLOOKUP(AO376,'Начисление очков 2024'!$G$4:$H$69,2,FALSE),0)/4,0)</f>
        <v>0</v>
      </c>
      <c r="AQ376" s="6" t="s">
        <v>572</v>
      </c>
      <c r="AR376" s="28">
        <f>IFERROR(VLOOKUP(AQ376,'Начисление очков 2024'!$AA$4:$AB$69,2,FALSE),0)</f>
        <v>0</v>
      </c>
      <c r="AS376" s="32" t="s">
        <v>572</v>
      </c>
      <c r="AT376" s="31">
        <f>IFERROR(VLOOKUP(AS376,'Начисление очков 2024'!$G$4:$H$69,2,FALSE),0)</f>
        <v>0</v>
      </c>
      <c r="AU376" s="6" t="s">
        <v>572</v>
      </c>
      <c r="AV376" s="28">
        <f>IFERROR(VLOOKUP(AU376,'Начисление очков 2023'!$V$4:$W$69,2,FALSE),0)</f>
        <v>0</v>
      </c>
      <c r="AW376" s="32" t="s">
        <v>572</v>
      </c>
      <c r="AX376" s="31">
        <f>IFERROR(VLOOKUP(AW376,'Начисление очков 2024'!$Q$4:$R$69,2,FALSE),0)</f>
        <v>0</v>
      </c>
      <c r="AY376" s="6" t="s">
        <v>572</v>
      </c>
      <c r="AZ376" s="28">
        <f>IFERROR(VLOOKUP(AY376,'Начисление очков 2024'!$AA$4:$AB$69,2,FALSE),0)</f>
        <v>0</v>
      </c>
      <c r="BA376" s="32" t="s">
        <v>572</v>
      </c>
      <c r="BB376" s="31">
        <f>ROUND(IFERROR(VLOOKUP(BA376,'Начисление очков 2024'!$G$4:$H$69,2,FALSE),0)/4,0)</f>
        <v>0</v>
      </c>
      <c r="BC376" s="6" t="s">
        <v>572</v>
      </c>
      <c r="BD376" s="28">
        <f>IFERROR(VLOOKUP(BC376,'Начисление очков 2023'!$AA$4:$AB$69,2,FALSE),0)</f>
        <v>0</v>
      </c>
      <c r="BE376" s="32" t="s">
        <v>572</v>
      </c>
      <c r="BF376" s="31">
        <f>IFERROR(VLOOKUP(BE376,'Начисление очков 2024'!$G$4:$H$69,2,FALSE),0)</f>
        <v>0</v>
      </c>
      <c r="BG376" s="6" t="s">
        <v>572</v>
      </c>
      <c r="BH376" s="28">
        <f>IFERROR(VLOOKUP(BG376,'Начисление очков 2024'!$Q$4:$R$69,2,FALSE),0)</f>
        <v>0</v>
      </c>
      <c r="BI376" s="32" t="s">
        <v>572</v>
      </c>
      <c r="BJ376" s="31">
        <f>IFERROR(VLOOKUP(BI376,'Начисление очков 2024'!$AA$4:$AB$69,2,FALSE),0)</f>
        <v>0</v>
      </c>
      <c r="BK376" s="6" t="s">
        <v>572</v>
      </c>
      <c r="BL376" s="28">
        <f>IFERROR(VLOOKUP(BK376,'Начисление очков 2023'!$V$4:$W$69,2,FALSE),0)</f>
        <v>0</v>
      </c>
      <c r="BM376" s="32" t="s">
        <v>572</v>
      </c>
      <c r="BN376" s="31">
        <f>ROUND(IFERROR(VLOOKUP(BM376,'Начисление очков 2023'!$L$4:$M$69,2,FALSE),0)/4,0)</f>
        <v>0</v>
      </c>
      <c r="BO376" s="6" t="s">
        <v>572</v>
      </c>
      <c r="BP376" s="28">
        <f>IFERROR(VLOOKUP(BO376,'Начисление очков 2023'!$AA$4:$AB$69,2,FALSE),0)</f>
        <v>0</v>
      </c>
      <c r="BQ376" s="32" t="s">
        <v>572</v>
      </c>
      <c r="BR376" s="31">
        <f>ROUND(IFERROR(VLOOKUP(BQ376,'Начисление очков 2023'!$L$4:$M$69,2,FALSE),0)/4,0)</f>
        <v>0</v>
      </c>
      <c r="BS376" s="6" t="s">
        <v>572</v>
      </c>
      <c r="BT376" s="28">
        <f>IFERROR(VLOOKUP(BS376,'Начисление очков 2023'!$AA$4:$AB$69,2,FALSE),0)</f>
        <v>0</v>
      </c>
      <c r="BU376" s="32" t="s">
        <v>572</v>
      </c>
      <c r="BV376" s="31">
        <f>IFERROR(VLOOKUP(BU376,'Начисление очков 2023'!$L$4:$M$69,2,FALSE),0)</f>
        <v>0</v>
      </c>
      <c r="BW376" s="6" t="s">
        <v>572</v>
      </c>
      <c r="BX376" s="28">
        <f>IFERROR(VLOOKUP(BW376,'Начисление очков 2023'!$AA$4:$AB$69,2,FALSE),0)</f>
        <v>0</v>
      </c>
      <c r="BY376" s="32" t="s">
        <v>572</v>
      </c>
      <c r="BZ376" s="31">
        <f>IFERROR(VLOOKUP(BY376,'Начисление очков 2023'!$AF$4:$AG$69,2,FALSE),0)</f>
        <v>0</v>
      </c>
      <c r="CA376" s="6" t="s">
        <v>572</v>
      </c>
      <c r="CB376" s="28">
        <f>IFERROR(VLOOKUP(CA376,'Начисление очков 2023'!$V$4:$W$69,2,FALSE),0)</f>
        <v>0</v>
      </c>
      <c r="CC376" s="32" t="s">
        <v>572</v>
      </c>
      <c r="CD376" s="31">
        <f>IFERROR(VLOOKUP(CC376,'Начисление очков 2023'!$AA$4:$AB$69,2,FALSE),0)</f>
        <v>0</v>
      </c>
      <c r="CE376" s="47"/>
      <c r="CF376" s="46"/>
      <c r="CG376" s="32" t="s">
        <v>572</v>
      </c>
      <c r="CH376" s="31">
        <f>IFERROR(VLOOKUP(CG376,'Начисление очков 2023'!$AA$4:$AB$69,2,FALSE),0)</f>
        <v>0</v>
      </c>
      <c r="CI376" s="6" t="s">
        <v>572</v>
      </c>
      <c r="CJ376" s="28">
        <f>IFERROR(VLOOKUP(CI376,'Начисление очков 2023_1'!$B$4:$C$117,2,FALSE),0)</f>
        <v>0</v>
      </c>
      <c r="CK376" s="32" t="s">
        <v>572</v>
      </c>
      <c r="CL376" s="31">
        <f>IFERROR(VLOOKUP(CK376,'Начисление очков 2023'!$V$4:$W$69,2,FALSE),0)</f>
        <v>0</v>
      </c>
      <c r="CM376" s="6" t="s">
        <v>572</v>
      </c>
      <c r="CN376" s="28">
        <f>IFERROR(VLOOKUP(CM376,'Начисление очков 2023'!$AF$4:$AG$69,2,FALSE),0)</f>
        <v>0</v>
      </c>
      <c r="CO376" s="32" t="s">
        <v>572</v>
      </c>
      <c r="CP376" s="31">
        <f>IFERROR(VLOOKUP(CO376,'Начисление очков 2023'!$G$4:$H$69,2,FALSE),0)</f>
        <v>0</v>
      </c>
      <c r="CQ376" s="6" t="s">
        <v>572</v>
      </c>
      <c r="CR376" s="28">
        <f>IFERROR(VLOOKUP(CQ376,'Начисление очков 2023'!$AA$4:$AB$69,2,FALSE),0)</f>
        <v>0</v>
      </c>
      <c r="CS376" s="32" t="s">
        <v>572</v>
      </c>
      <c r="CT376" s="31">
        <f>IFERROR(VLOOKUP(CS376,'Начисление очков 2023'!$Q$4:$R$69,2,FALSE),0)</f>
        <v>0</v>
      </c>
      <c r="CU376" s="6" t="s">
        <v>572</v>
      </c>
      <c r="CV376" s="28">
        <f>IFERROR(VLOOKUP(CU376,'Начисление очков 2023'!$AF$4:$AG$69,2,FALSE),0)</f>
        <v>0</v>
      </c>
      <c r="CW376" s="32" t="s">
        <v>572</v>
      </c>
      <c r="CX376" s="31">
        <f>IFERROR(VLOOKUP(CW376,'Начисление очков 2023'!$AA$4:$AB$69,2,FALSE),0)</f>
        <v>0</v>
      </c>
      <c r="CY376" s="6" t="s">
        <v>572</v>
      </c>
      <c r="CZ376" s="28">
        <f>IFERROR(VLOOKUP(CY376,'Начисление очков 2023'!$AA$4:$AB$69,2,FALSE),0)</f>
        <v>0</v>
      </c>
      <c r="DA376" s="32" t="s">
        <v>572</v>
      </c>
      <c r="DB376" s="31">
        <f>IFERROR(VLOOKUP(DA376,'Начисление очков 2023'!$L$4:$M$69,2,FALSE),0)</f>
        <v>0</v>
      </c>
      <c r="DC376" s="6" t="s">
        <v>572</v>
      </c>
      <c r="DD376" s="28">
        <f>IFERROR(VLOOKUP(DC376,'Начисление очков 2023'!$L$4:$M$69,2,FALSE),0)</f>
        <v>0</v>
      </c>
      <c r="DE376" s="32" t="s">
        <v>572</v>
      </c>
      <c r="DF376" s="31">
        <f>IFERROR(VLOOKUP(DE376,'Начисление очков 2023'!$G$4:$H$69,2,FALSE),0)</f>
        <v>0</v>
      </c>
      <c r="DG376" s="6" t="s">
        <v>572</v>
      </c>
      <c r="DH376" s="28">
        <f>IFERROR(VLOOKUP(DG376,'Начисление очков 2023'!$AA$4:$AB$69,2,FALSE),0)</f>
        <v>0</v>
      </c>
      <c r="DI376" s="32" t="s">
        <v>572</v>
      </c>
      <c r="DJ376" s="31">
        <f>IFERROR(VLOOKUP(DI376,'Начисление очков 2023'!$AF$4:$AG$69,2,FALSE),0)</f>
        <v>0</v>
      </c>
      <c r="DK376" s="6" t="s">
        <v>572</v>
      </c>
      <c r="DL376" s="28">
        <f>IFERROR(VLOOKUP(DK376,'Начисление очков 2023'!$V$4:$W$69,2,FALSE),0)</f>
        <v>0</v>
      </c>
      <c r="DM376" s="32" t="s">
        <v>572</v>
      </c>
      <c r="DN376" s="31">
        <f>IFERROR(VLOOKUP(DM376,'Начисление очков 2023'!$Q$4:$R$69,2,FALSE),0)</f>
        <v>0</v>
      </c>
      <c r="DO376" s="6" t="s">
        <v>572</v>
      </c>
      <c r="DP376" s="28">
        <f>IFERROR(VLOOKUP(DO376,'Начисление очков 2023'!$AA$4:$AB$69,2,FALSE),0)</f>
        <v>0</v>
      </c>
      <c r="DQ376" s="32" t="s">
        <v>572</v>
      </c>
      <c r="DR376" s="31">
        <f>IFERROR(VLOOKUP(DQ376,'Начисление очков 2023'!$AA$4:$AB$69,2,FALSE),0)</f>
        <v>0</v>
      </c>
      <c r="DS376" s="6" t="s">
        <v>572</v>
      </c>
      <c r="DT376" s="28">
        <f>IFERROR(VLOOKUP(DS376,'Начисление очков 2023'!$AA$4:$AB$69,2,FALSE),0)</f>
        <v>0</v>
      </c>
      <c r="DU376" s="32">
        <v>32</v>
      </c>
      <c r="DV376" s="31">
        <f>IFERROR(VLOOKUP(DU376,'Начисление очков 2023'!$AF$4:$AG$69,2,FALSE),0)</f>
        <v>1</v>
      </c>
      <c r="DW376" s="6" t="s">
        <v>572</v>
      </c>
      <c r="DX376" s="28">
        <f>IFERROR(VLOOKUP(DW376,'Начисление очков 2023'!$AA$4:$AB$69,2,FALSE),0)</f>
        <v>0</v>
      </c>
      <c r="DY376" s="32" t="s">
        <v>572</v>
      </c>
      <c r="DZ376" s="31">
        <f>IFERROR(VLOOKUP(DY376,'Начисление очков 2023'!$B$4:$C$69,2,FALSE),0)</f>
        <v>0</v>
      </c>
      <c r="EA376" s="6" t="s">
        <v>572</v>
      </c>
      <c r="EB376" s="28">
        <f>IFERROR(VLOOKUP(EA376,'Начисление очков 2023'!$AA$4:$AB$69,2,FALSE),0)</f>
        <v>0</v>
      </c>
      <c r="EC376" s="32" t="s">
        <v>572</v>
      </c>
      <c r="ED376" s="31">
        <f>IFERROR(VLOOKUP(EC376,'Начисление очков 2023'!$V$4:$W$69,2,FALSE),0)</f>
        <v>0</v>
      </c>
      <c r="EE376" s="6" t="s">
        <v>572</v>
      </c>
      <c r="EF376" s="28">
        <f>IFERROR(VLOOKUP(EE376,'Начисление очков 2023'!$AA$4:$AB$69,2,FALSE),0)</f>
        <v>0</v>
      </c>
      <c r="EG376" s="32" t="s">
        <v>572</v>
      </c>
      <c r="EH376" s="31">
        <f>IFERROR(VLOOKUP(EG376,'Начисление очков 2023'!$AA$4:$AB$69,2,FALSE),0)</f>
        <v>0</v>
      </c>
      <c r="EI376" s="6" t="s">
        <v>572</v>
      </c>
      <c r="EJ376" s="28">
        <f>IFERROR(VLOOKUP(EI376,'Начисление очков 2023'!$G$4:$H$69,2,FALSE),0)</f>
        <v>0</v>
      </c>
      <c r="EK376" s="32" t="s">
        <v>572</v>
      </c>
      <c r="EL376" s="31">
        <f>IFERROR(VLOOKUP(EK376,'Начисление очков 2023'!$V$4:$W$69,2,FALSE),0)</f>
        <v>0</v>
      </c>
      <c r="EM376" s="6" t="s">
        <v>572</v>
      </c>
      <c r="EN376" s="28">
        <f>IFERROR(VLOOKUP(EM376,'Начисление очков 2023'!$B$4:$C$101,2,FALSE),0)</f>
        <v>0</v>
      </c>
      <c r="EO376" s="32" t="s">
        <v>572</v>
      </c>
      <c r="EP376" s="31">
        <f>IFERROR(VLOOKUP(EO376,'Начисление очков 2023'!$AA$4:$AB$69,2,FALSE),0)</f>
        <v>0</v>
      </c>
      <c r="EQ376" s="6" t="s">
        <v>572</v>
      </c>
      <c r="ER376" s="28">
        <f>IFERROR(VLOOKUP(EQ376,'Начисление очков 2023'!$AF$4:$AG$69,2,FALSE),0)</f>
        <v>0</v>
      </c>
      <c r="ES376" s="32" t="s">
        <v>572</v>
      </c>
      <c r="ET376" s="31">
        <f>IFERROR(VLOOKUP(ES376,'Начисление очков 2023'!$B$4:$C$101,2,FALSE),0)</f>
        <v>0</v>
      </c>
      <c r="EU376" s="6" t="s">
        <v>572</v>
      </c>
      <c r="EV376" s="28">
        <f>IFERROR(VLOOKUP(EU376,'Начисление очков 2023'!$G$4:$H$69,2,FALSE),0)</f>
        <v>0</v>
      </c>
      <c r="EW376" s="32" t="s">
        <v>572</v>
      </c>
      <c r="EX376" s="31">
        <f>IFERROR(VLOOKUP(EW376,'Начисление очков 2023'!$AA$4:$AB$69,2,FALSE),0)</f>
        <v>0</v>
      </c>
      <c r="EY376" s="6"/>
      <c r="EZ376" s="28">
        <f>IFERROR(VLOOKUP(EY376,'Начисление очков 2023'!$AA$4:$AB$69,2,FALSE),0)</f>
        <v>0</v>
      </c>
      <c r="FA376" s="32" t="s">
        <v>572</v>
      </c>
      <c r="FB376" s="31">
        <f>IFERROR(VLOOKUP(FA376,'Начисление очков 2023'!$L$4:$M$69,2,FALSE),0)</f>
        <v>0</v>
      </c>
      <c r="FC376" s="6" t="s">
        <v>572</v>
      </c>
      <c r="FD376" s="28">
        <f>IFERROR(VLOOKUP(FC376,'Начисление очков 2023'!$AF$4:$AG$69,2,FALSE),0)</f>
        <v>0</v>
      </c>
      <c r="FE376" s="32" t="s">
        <v>572</v>
      </c>
      <c r="FF376" s="31">
        <f>IFERROR(VLOOKUP(FE376,'Начисление очков 2023'!$AA$4:$AB$69,2,FALSE),0)</f>
        <v>0</v>
      </c>
      <c r="FG376" s="6" t="s">
        <v>572</v>
      </c>
      <c r="FH376" s="28">
        <f>IFERROR(VLOOKUP(FG376,'Начисление очков 2023'!$G$4:$H$69,2,FALSE),0)</f>
        <v>0</v>
      </c>
      <c r="FI376" s="32" t="s">
        <v>572</v>
      </c>
      <c r="FJ376" s="31">
        <f>IFERROR(VLOOKUP(FI376,'Начисление очков 2023'!$AA$4:$AB$69,2,FALSE),0)</f>
        <v>0</v>
      </c>
      <c r="FK376" s="6" t="s">
        <v>572</v>
      </c>
      <c r="FL376" s="28">
        <f>IFERROR(VLOOKUP(FK376,'Начисление очков 2023'!$AA$4:$AB$69,2,FALSE),0)</f>
        <v>0</v>
      </c>
      <c r="FM376" s="32" t="s">
        <v>572</v>
      </c>
      <c r="FN376" s="31">
        <f>IFERROR(VLOOKUP(FM376,'Начисление очков 2023'!$AA$4:$AB$69,2,FALSE),0)</f>
        <v>0</v>
      </c>
      <c r="FO376" s="6" t="s">
        <v>572</v>
      </c>
      <c r="FP376" s="28">
        <f>IFERROR(VLOOKUP(FO376,'Начисление очков 2023'!$AF$4:$AG$69,2,FALSE),0)</f>
        <v>0</v>
      </c>
      <c r="FQ376" s="109">
        <v>364</v>
      </c>
      <c r="FR376" s="110">
        <v>2</v>
      </c>
      <c r="FS376" s="110"/>
      <c r="FT376" s="109">
        <v>3</v>
      </c>
      <c r="FU376" s="111"/>
      <c r="FV376" s="108">
        <v>1</v>
      </c>
      <c r="FW376" s="106">
        <v>0</v>
      </c>
      <c r="FX376" s="107" t="s">
        <v>563</v>
      </c>
      <c r="FY376" s="108">
        <v>1</v>
      </c>
      <c r="FZ376" s="127" t="s">
        <v>572</v>
      </c>
      <c r="GA376" s="121">
        <f>IFERROR(VLOOKUP(FZ376,'Начисление очков 2023'!$AA$4:$AB$69,2,FALSE),0)</f>
        <v>0</v>
      </c>
    </row>
    <row r="377" spans="1:183" ht="16.149999999999999" customHeight="1" x14ac:dyDescent="0.25">
      <c r="A377" s="1"/>
      <c r="B377" s="6" t="str">
        <f>IFERROR(INDEX('Ласт турнир'!$A$1:$A$96,MATCH($D377,'Ласт турнир'!$B$1:$B$96,0)),"")</f>
        <v/>
      </c>
      <c r="C377" s="1"/>
      <c r="D377" s="39" t="s">
        <v>612</v>
      </c>
      <c r="E377" s="40">
        <f>E376+1</f>
        <v>368</v>
      </c>
      <c r="F377" s="59">
        <f>IF(FQ377=0," ",IF(FQ377-E377=0," ",FQ377-E377))</f>
        <v>-3</v>
      </c>
      <c r="G377" s="44"/>
      <c r="H377" s="54">
        <v>3</v>
      </c>
      <c r="I377" s="134"/>
      <c r="J377" s="139">
        <f>AB377+AP377+BB377+BN377+BR377+SUMPRODUCT(LARGE((T377,V377,X377,Z377,AD377,AF377,AH377,AJ377,AL377,AN377,AR377,AT377,AV377,AX377,AZ377,BD377,BF377,BH377,BJ377,BL377,BP377,BT377,BV377,BX377,BZ377,CB377,CD377,CF377,CH377,CJ377,CL377,CN377,CP377,CR377,CT377,CV377,CX377,CZ377,DB377,DD377,DF377,DH377,DJ377,DL377,DN377,DP377,DR377,DT377,DV377,DX377,DZ377,EB377,ED377,EF377,EH377,EJ377,EL377,EN377,EP377,ER377,ET377,EV377,EX377,EZ377,FB377,FD377,FF377,FH377,FJ377,FL377,FN377,FP377),{1,2,3,4,5,6,7,8}))</f>
        <v>1</v>
      </c>
      <c r="K377" s="135">
        <f>J377-FV377</f>
        <v>0</v>
      </c>
      <c r="L377" s="140" t="str">
        <f>IF(SUMIF(S377:FP377,"&lt;0")&lt;&gt;0,SUMIF(S377:FP377,"&lt;0")*(-1)," ")</f>
        <v xml:space="preserve"> </v>
      </c>
      <c r="M377" s="141">
        <f>T377+V377+X377+Z377+AB377+AD377+AF377+AH377+AJ377+AL377+AN377+AP377+AR377+AT377+AV377+AX377+AZ377+BB377+BD377+BF377+BH377+BJ377+BL377+BN377+BP377+BR377+BT377+BV377+BX377+BZ377+CB377+CD377+CF377+CH377+CJ377+CL377+CN377+CP377+CR377+CT377+CV377+CX377+CZ377+DB377+DD377+DF377+DH377+DJ377+DL377+DN377+DP377+DR377+DT377+DV377+DX377+DZ377+EB377+ED377+EF377+EH377+EJ377+EL377+EN377+EP377+ER377+ET377+EV377+EX377+EZ377+FB377+FD377+FF377+FH377+FJ377+FL377+FN377+FP377</f>
        <v>1</v>
      </c>
      <c r="N377" s="135">
        <f>M377-FY377</f>
        <v>0</v>
      </c>
      <c r="O377" s="136">
        <f>ROUNDUP(COUNTIF(S377:FP377,"&gt; 0")/2,0)</f>
        <v>1</v>
      </c>
      <c r="P377" s="142">
        <f>IF(O377=0,"-",IF(O377-R377&gt;8,J377/(8+R377),J377/O377))</f>
        <v>1</v>
      </c>
      <c r="Q377" s="145">
        <f>IF(OR(M377=0,O377=0),"-",M377/O377)</f>
        <v>1</v>
      </c>
      <c r="R377" s="150">
        <f>+IF(AA377="",0,1)+IF(AO377="",0,1)++IF(BA377="",0,1)+IF(BM377="",0,1)+IF(BQ377="",0,1)</f>
        <v>0</v>
      </c>
      <c r="S377" s="6" t="s">
        <v>572</v>
      </c>
      <c r="T377" s="28">
        <f>IFERROR(VLOOKUP(S377,'Начисление очков 2024'!$AA$4:$AB$69,2,FALSE),0)</f>
        <v>0</v>
      </c>
      <c r="U377" s="32" t="s">
        <v>572</v>
      </c>
      <c r="V377" s="31">
        <f>IFERROR(VLOOKUP(U377,'Начисление очков 2024'!$AA$4:$AB$69,2,FALSE),0)</f>
        <v>0</v>
      </c>
      <c r="W377" s="6" t="s">
        <v>572</v>
      </c>
      <c r="X377" s="28">
        <f>IFERROR(VLOOKUP(W377,'Начисление очков 2024'!$L$4:$M$69,2,FALSE),0)</f>
        <v>0</v>
      </c>
      <c r="Y377" s="32" t="s">
        <v>572</v>
      </c>
      <c r="Z377" s="31">
        <f>IFERROR(VLOOKUP(Y377,'Начисление очков 2024'!$AA$4:$AB$69,2,FALSE),0)</f>
        <v>0</v>
      </c>
      <c r="AA377" s="6" t="s">
        <v>572</v>
      </c>
      <c r="AB377" s="28">
        <f>ROUND(IFERROR(VLOOKUP(AA377,'Начисление очков 2024'!$L$4:$M$69,2,FALSE),0)/4,0)</f>
        <v>0</v>
      </c>
      <c r="AC377" s="32" t="s">
        <v>572</v>
      </c>
      <c r="AD377" s="31">
        <f>IFERROR(VLOOKUP(AC377,'Начисление очков 2024'!$AA$4:$AB$69,2,FALSE),0)</f>
        <v>0</v>
      </c>
      <c r="AE377" s="6" t="s">
        <v>572</v>
      </c>
      <c r="AF377" s="28">
        <f>IFERROR(VLOOKUP(AE377,'Начисление очков 2024'!$AA$4:$AB$69,2,FALSE),0)</f>
        <v>0</v>
      </c>
      <c r="AG377" s="32" t="s">
        <v>572</v>
      </c>
      <c r="AH377" s="31">
        <f>IFERROR(VLOOKUP(AG377,'Начисление очков 2024'!$Q$4:$R$69,2,FALSE),0)</f>
        <v>0</v>
      </c>
      <c r="AI377" s="6" t="s">
        <v>572</v>
      </c>
      <c r="AJ377" s="28">
        <f>IFERROR(VLOOKUP(AI377,'Начисление очков 2024'!$AA$4:$AB$69,2,FALSE),0)</f>
        <v>0</v>
      </c>
      <c r="AK377" s="32" t="s">
        <v>572</v>
      </c>
      <c r="AL377" s="31">
        <f>IFERROR(VLOOKUP(AK377,'Начисление очков 2024'!$AA$4:$AB$69,2,FALSE),0)</f>
        <v>0</v>
      </c>
      <c r="AM377" s="6" t="s">
        <v>572</v>
      </c>
      <c r="AN377" s="28">
        <f>IFERROR(VLOOKUP(AM377,'Начисление очков 2023'!$AF$4:$AG$69,2,FALSE),0)</f>
        <v>0</v>
      </c>
      <c r="AO377" s="32" t="s">
        <v>572</v>
      </c>
      <c r="AP377" s="31">
        <f>ROUND(IFERROR(VLOOKUP(AO377,'Начисление очков 2024'!$G$4:$H$69,2,FALSE),0)/4,0)</f>
        <v>0</v>
      </c>
      <c r="AQ377" s="6" t="s">
        <v>572</v>
      </c>
      <c r="AR377" s="28">
        <f>IFERROR(VLOOKUP(AQ377,'Начисление очков 2024'!$AA$4:$AB$69,2,FALSE),0)</f>
        <v>0</v>
      </c>
      <c r="AS377" s="32" t="s">
        <v>572</v>
      </c>
      <c r="AT377" s="31">
        <f>IFERROR(VLOOKUP(AS377,'Начисление очков 2024'!$G$4:$H$69,2,FALSE),0)</f>
        <v>0</v>
      </c>
      <c r="AU377" s="6" t="s">
        <v>572</v>
      </c>
      <c r="AV377" s="28">
        <f>IFERROR(VLOOKUP(AU377,'Начисление очков 2023'!$V$4:$W$69,2,FALSE),0)</f>
        <v>0</v>
      </c>
      <c r="AW377" s="32" t="s">
        <v>572</v>
      </c>
      <c r="AX377" s="31">
        <f>IFERROR(VLOOKUP(AW377,'Начисление очков 2024'!$Q$4:$R$69,2,FALSE),0)</f>
        <v>0</v>
      </c>
      <c r="AY377" s="6" t="s">
        <v>572</v>
      </c>
      <c r="AZ377" s="28">
        <f>IFERROR(VLOOKUP(AY377,'Начисление очков 2024'!$AA$4:$AB$69,2,FALSE),0)</f>
        <v>0</v>
      </c>
      <c r="BA377" s="32" t="s">
        <v>572</v>
      </c>
      <c r="BB377" s="31">
        <f>ROUND(IFERROR(VLOOKUP(BA377,'Начисление очков 2024'!$G$4:$H$69,2,FALSE),0)/4,0)</f>
        <v>0</v>
      </c>
      <c r="BC377" s="6" t="s">
        <v>572</v>
      </c>
      <c r="BD377" s="28">
        <f>IFERROR(VLOOKUP(BC377,'Начисление очков 2023'!$AA$4:$AB$69,2,FALSE),0)</f>
        <v>0</v>
      </c>
      <c r="BE377" s="32" t="s">
        <v>572</v>
      </c>
      <c r="BF377" s="31">
        <f>IFERROR(VLOOKUP(BE377,'Начисление очков 2024'!$G$4:$H$69,2,FALSE),0)</f>
        <v>0</v>
      </c>
      <c r="BG377" s="6" t="s">
        <v>572</v>
      </c>
      <c r="BH377" s="28">
        <f>IFERROR(VLOOKUP(BG377,'Начисление очков 2024'!$Q$4:$R$69,2,FALSE),0)</f>
        <v>0</v>
      </c>
      <c r="BI377" s="32" t="s">
        <v>572</v>
      </c>
      <c r="BJ377" s="31">
        <f>IFERROR(VLOOKUP(BI377,'Начисление очков 2024'!$AA$4:$AB$69,2,FALSE),0)</f>
        <v>0</v>
      </c>
      <c r="BK377" s="6" t="s">
        <v>572</v>
      </c>
      <c r="BL377" s="28">
        <f>IFERROR(VLOOKUP(BK377,'Начисление очков 2023'!$V$4:$W$69,2,FALSE),0)</f>
        <v>0</v>
      </c>
      <c r="BM377" s="32" t="s">
        <v>572</v>
      </c>
      <c r="BN377" s="31">
        <f>ROUND(IFERROR(VLOOKUP(BM377,'Начисление очков 2023'!$L$4:$M$69,2,FALSE),0)/4,0)</f>
        <v>0</v>
      </c>
      <c r="BO377" s="6" t="s">
        <v>572</v>
      </c>
      <c r="BP377" s="28">
        <f>IFERROR(VLOOKUP(BO377,'Начисление очков 2023'!$AA$4:$AB$69,2,FALSE),0)</f>
        <v>0</v>
      </c>
      <c r="BQ377" s="32" t="s">
        <v>572</v>
      </c>
      <c r="BR377" s="31">
        <f>ROUND(IFERROR(VLOOKUP(BQ377,'Начисление очков 2023'!$L$4:$M$69,2,FALSE),0)/4,0)</f>
        <v>0</v>
      </c>
      <c r="BS377" s="6" t="s">
        <v>572</v>
      </c>
      <c r="BT377" s="28">
        <f>IFERROR(VLOOKUP(BS377,'Начисление очков 2023'!$AA$4:$AB$69,2,FALSE),0)</f>
        <v>0</v>
      </c>
      <c r="BU377" s="32" t="s">
        <v>572</v>
      </c>
      <c r="BV377" s="31">
        <f>IFERROR(VLOOKUP(BU377,'Начисление очков 2023'!$L$4:$M$69,2,FALSE),0)</f>
        <v>0</v>
      </c>
      <c r="BW377" s="6" t="s">
        <v>572</v>
      </c>
      <c r="BX377" s="28">
        <f>IFERROR(VLOOKUP(BW377,'Начисление очков 2023'!$AA$4:$AB$69,2,FALSE),0)</f>
        <v>0</v>
      </c>
      <c r="BY377" s="32" t="s">
        <v>572</v>
      </c>
      <c r="BZ377" s="31">
        <f>IFERROR(VLOOKUP(BY377,'Начисление очков 2023'!$AF$4:$AG$69,2,FALSE),0)</f>
        <v>0</v>
      </c>
      <c r="CA377" s="6" t="s">
        <v>572</v>
      </c>
      <c r="CB377" s="28">
        <f>IFERROR(VLOOKUP(CA377,'Начисление очков 2023'!$V$4:$W$69,2,FALSE),0)</f>
        <v>0</v>
      </c>
      <c r="CC377" s="32" t="s">
        <v>572</v>
      </c>
      <c r="CD377" s="31">
        <f>IFERROR(VLOOKUP(CC377,'Начисление очков 2023'!$AA$4:$AB$69,2,FALSE),0)</f>
        <v>0</v>
      </c>
      <c r="CE377" s="47"/>
      <c r="CF377" s="46"/>
      <c r="CG377" s="32" t="s">
        <v>572</v>
      </c>
      <c r="CH377" s="31">
        <f>IFERROR(VLOOKUP(CG377,'Начисление очков 2023'!$AA$4:$AB$69,2,FALSE),0)</f>
        <v>0</v>
      </c>
      <c r="CI377" s="6" t="s">
        <v>572</v>
      </c>
      <c r="CJ377" s="28">
        <f>IFERROR(VLOOKUP(CI377,'Начисление очков 2023_1'!$B$4:$C$117,2,FALSE),0)</f>
        <v>0</v>
      </c>
      <c r="CK377" s="32" t="s">
        <v>572</v>
      </c>
      <c r="CL377" s="31">
        <f>IFERROR(VLOOKUP(CK377,'Начисление очков 2023'!$V$4:$W$69,2,FALSE),0)</f>
        <v>0</v>
      </c>
      <c r="CM377" s="6" t="s">
        <v>572</v>
      </c>
      <c r="CN377" s="28">
        <f>IFERROR(VLOOKUP(CM377,'Начисление очков 2023'!$AF$4:$AG$69,2,FALSE),0)</f>
        <v>0</v>
      </c>
      <c r="CO377" s="32" t="s">
        <v>572</v>
      </c>
      <c r="CP377" s="31">
        <f>IFERROR(VLOOKUP(CO377,'Начисление очков 2023'!$G$4:$H$69,2,FALSE),0)</f>
        <v>0</v>
      </c>
      <c r="CQ377" s="6" t="s">
        <v>572</v>
      </c>
      <c r="CR377" s="28">
        <f>IFERROR(VLOOKUP(CQ377,'Начисление очков 2023'!$AA$4:$AB$69,2,FALSE),0)</f>
        <v>0</v>
      </c>
      <c r="CS377" s="32" t="s">
        <v>572</v>
      </c>
      <c r="CT377" s="31">
        <f>IFERROR(VLOOKUP(CS377,'Начисление очков 2023'!$Q$4:$R$69,2,FALSE),0)</f>
        <v>0</v>
      </c>
      <c r="CU377" s="6" t="s">
        <v>572</v>
      </c>
      <c r="CV377" s="28">
        <f>IFERROR(VLOOKUP(CU377,'Начисление очков 2023'!$AF$4:$AG$69,2,FALSE),0)</f>
        <v>0</v>
      </c>
      <c r="CW377" s="32" t="s">
        <v>572</v>
      </c>
      <c r="CX377" s="31">
        <f>IFERROR(VLOOKUP(CW377,'Начисление очков 2023'!$AA$4:$AB$69,2,FALSE),0)</f>
        <v>0</v>
      </c>
      <c r="CY377" s="6" t="s">
        <v>572</v>
      </c>
      <c r="CZ377" s="28">
        <f>IFERROR(VLOOKUP(CY377,'Начисление очков 2023'!$AA$4:$AB$69,2,FALSE),0)</f>
        <v>0</v>
      </c>
      <c r="DA377" s="32" t="s">
        <v>572</v>
      </c>
      <c r="DB377" s="31">
        <f>IFERROR(VLOOKUP(DA377,'Начисление очков 2023'!$L$4:$M$69,2,FALSE),0)</f>
        <v>0</v>
      </c>
      <c r="DC377" s="6" t="s">
        <v>572</v>
      </c>
      <c r="DD377" s="28">
        <f>IFERROR(VLOOKUP(DC377,'Начисление очков 2023'!$L$4:$M$69,2,FALSE),0)</f>
        <v>0</v>
      </c>
      <c r="DE377" s="32" t="s">
        <v>572</v>
      </c>
      <c r="DF377" s="31">
        <f>IFERROR(VLOOKUP(DE377,'Начисление очков 2023'!$G$4:$H$69,2,FALSE),0)</f>
        <v>0</v>
      </c>
      <c r="DG377" s="6" t="s">
        <v>572</v>
      </c>
      <c r="DH377" s="28">
        <f>IFERROR(VLOOKUP(DG377,'Начисление очков 2023'!$AA$4:$AB$69,2,FALSE),0)</f>
        <v>0</v>
      </c>
      <c r="DI377" s="32" t="s">
        <v>572</v>
      </c>
      <c r="DJ377" s="31">
        <f>IFERROR(VLOOKUP(DI377,'Начисление очков 2023'!$AF$4:$AG$69,2,FALSE),0)</f>
        <v>0</v>
      </c>
      <c r="DK377" s="6" t="s">
        <v>572</v>
      </c>
      <c r="DL377" s="28">
        <f>IFERROR(VLOOKUP(DK377,'Начисление очков 2023'!$V$4:$W$69,2,FALSE),0)</f>
        <v>0</v>
      </c>
      <c r="DM377" s="32" t="s">
        <v>572</v>
      </c>
      <c r="DN377" s="31">
        <f>IFERROR(VLOOKUP(DM377,'Начисление очков 2023'!$Q$4:$R$69,2,FALSE),0)</f>
        <v>0</v>
      </c>
      <c r="DO377" s="6" t="s">
        <v>572</v>
      </c>
      <c r="DP377" s="28">
        <f>IFERROR(VLOOKUP(DO377,'Начисление очков 2023'!$AA$4:$AB$69,2,FALSE),0)</f>
        <v>0</v>
      </c>
      <c r="DQ377" s="32" t="s">
        <v>572</v>
      </c>
      <c r="DR377" s="31">
        <f>IFERROR(VLOOKUP(DQ377,'Начисление очков 2023'!$AA$4:$AB$69,2,FALSE),0)</f>
        <v>0</v>
      </c>
      <c r="DS377" s="6" t="s">
        <v>572</v>
      </c>
      <c r="DT377" s="28">
        <f>IFERROR(VLOOKUP(DS377,'Начисление очков 2023'!$AA$4:$AB$69,2,FALSE),0)</f>
        <v>0</v>
      </c>
      <c r="DU377" s="32" t="s">
        <v>572</v>
      </c>
      <c r="DV377" s="31">
        <f>IFERROR(VLOOKUP(DU377,'Начисление очков 2023'!$AF$4:$AG$69,2,FALSE),0)</f>
        <v>0</v>
      </c>
      <c r="DW377" s="6" t="s">
        <v>572</v>
      </c>
      <c r="DX377" s="28">
        <f>IFERROR(VLOOKUP(DW377,'Начисление очков 2023'!$AA$4:$AB$69,2,FALSE),0)</f>
        <v>0</v>
      </c>
      <c r="DY377" s="32" t="s">
        <v>572</v>
      </c>
      <c r="DZ377" s="31">
        <f>IFERROR(VLOOKUP(DY377,'Начисление очков 2023'!$B$4:$C$69,2,FALSE),0)</f>
        <v>0</v>
      </c>
      <c r="EA377" s="6" t="s">
        <v>572</v>
      </c>
      <c r="EB377" s="28">
        <f>IFERROR(VLOOKUP(EA377,'Начисление очков 2023'!$AA$4:$AB$69,2,FALSE),0)</f>
        <v>0</v>
      </c>
      <c r="EC377" s="32" t="s">
        <v>572</v>
      </c>
      <c r="ED377" s="31">
        <f>IFERROR(VLOOKUP(EC377,'Начисление очков 2023'!$V$4:$W$69,2,FALSE),0)</f>
        <v>0</v>
      </c>
      <c r="EE377" s="6" t="s">
        <v>572</v>
      </c>
      <c r="EF377" s="28">
        <f>IFERROR(VLOOKUP(EE377,'Начисление очков 2023'!$AA$4:$AB$69,2,FALSE),0)</f>
        <v>0</v>
      </c>
      <c r="EG377" s="32" t="s">
        <v>572</v>
      </c>
      <c r="EH377" s="31">
        <f>IFERROR(VLOOKUP(EG377,'Начисление очков 2023'!$AA$4:$AB$69,2,FALSE),0)</f>
        <v>0</v>
      </c>
      <c r="EI377" s="6" t="s">
        <v>572</v>
      </c>
      <c r="EJ377" s="28">
        <f>IFERROR(VLOOKUP(EI377,'Начисление очков 2023'!$G$4:$H$69,2,FALSE),0)</f>
        <v>0</v>
      </c>
      <c r="EK377" s="32" t="s">
        <v>572</v>
      </c>
      <c r="EL377" s="31">
        <f>IFERROR(VLOOKUP(EK377,'Начисление очков 2023'!$V$4:$W$69,2,FALSE),0)</f>
        <v>0</v>
      </c>
      <c r="EM377" s="6" t="s">
        <v>572</v>
      </c>
      <c r="EN377" s="28">
        <f>IFERROR(VLOOKUP(EM377,'Начисление очков 2023'!$B$4:$C$101,2,FALSE),0)</f>
        <v>0</v>
      </c>
      <c r="EO377" s="32" t="s">
        <v>572</v>
      </c>
      <c r="EP377" s="31">
        <f>IFERROR(VLOOKUP(EO377,'Начисление очков 2023'!$AA$4:$AB$69,2,FALSE),0)</f>
        <v>0</v>
      </c>
      <c r="EQ377" s="6" t="s">
        <v>572</v>
      </c>
      <c r="ER377" s="28">
        <f>IFERROR(VLOOKUP(EQ377,'Начисление очков 2023'!$AF$4:$AG$69,2,FALSE),0)</f>
        <v>0</v>
      </c>
      <c r="ES377" s="32" t="s">
        <v>572</v>
      </c>
      <c r="ET377" s="31">
        <f>IFERROR(VLOOKUP(ES377,'Начисление очков 2023'!$B$4:$C$101,2,FALSE),0)</f>
        <v>0</v>
      </c>
      <c r="EU377" s="6" t="s">
        <v>572</v>
      </c>
      <c r="EV377" s="28">
        <f>IFERROR(VLOOKUP(EU377,'Начисление очков 2023'!$G$4:$H$69,2,FALSE),0)</f>
        <v>0</v>
      </c>
      <c r="EW377" s="32" t="s">
        <v>572</v>
      </c>
      <c r="EX377" s="31">
        <f>IFERROR(VLOOKUP(EW377,'Начисление очков 2023'!$AA$4:$AB$69,2,FALSE),0)</f>
        <v>0</v>
      </c>
      <c r="EY377" s="6" t="s">
        <v>572</v>
      </c>
      <c r="EZ377" s="28">
        <f>IFERROR(VLOOKUP(EY377,'Начисление очков 2023'!$AA$4:$AB$69,2,FALSE),0)</f>
        <v>0</v>
      </c>
      <c r="FA377" s="32" t="s">
        <v>572</v>
      </c>
      <c r="FB377" s="31">
        <f>IFERROR(VLOOKUP(FA377,'Начисление очков 2023'!$L$4:$M$69,2,FALSE),0)</f>
        <v>0</v>
      </c>
      <c r="FC377" s="6">
        <v>32</v>
      </c>
      <c r="FD377" s="28">
        <f>IFERROR(VLOOKUP(FC377,'Начисление очков 2023'!$AF$4:$AG$69,2,FALSE),0)</f>
        <v>1</v>
      </c>
      <c r="FE377" s="32" t="s">
        <v>572</v>
      </c>
      <c r="FF377" s="31">
        <f>IFERROR(VLOOKUP(FE377,'Начисление очков 2023'!$AA$4:$AB$69,2,FALSE),0)</f>
        <v>0</v>
      </c>
      <c r="FG377" s="6" t="s">
        <v>572</v>
      </c>
      <c r="FH377" s="28">
        <f>IFERROR(VLOOKUP(FG377,'Начисление очков 2023'!$G$4:$H$69,2,FALSE),0)</f>
        <v>0</v>
      </c>
      <c r="FI377" s="32" t="s">
        <v>572</v>
      </c>
      <c r="FJ377" s="31">
        <f>IFERROR(VLOOKUP(FI377,'Начисление очков 2023'!$AA$4:$AB$69,2,FALSE),0)</f>
        <v>0</v>
      </c>
      <c r="FK377" s="6" t="s">
        <v>572</v>
      </c>
      <c r="FL377" s="28">
        <f>IFERROR(VLOOKUP(FK377,'Начисление очков 2023'!$AA$4:$AB$69,2,FALSE),0)</f>
        <v>0</v>
      </c>
      <c r="FM377" s="32" t="s">
        <v>572</v>
      </c>
      <c r="FN377" s="31">
        <f>IFERROR(VLOOKUP(FM377,'Начисление очков 2023'!$AA$4:$AB$69,2,FALSE),0)</f>
        <v>0</v>
      </c>
      <c r="FO377" s="6" t="s">
        <v>572</v>
      </c>
      <c r="FP377" s="28">
        <f>IFERROR(VLOOKUP(FO377,'Начисление очков 2023'!$AF$4:$AG$69,2,FALSE),0)</f>
        <v>0</v>
      </c>
      <c r="FQ377" s="109">
        <v>365</v>
      </c>
      <c r="FR377" s="110">
        <v>2</v>
      </c>
      <c r="FS377" s="110"/>
      <c r="FT377" s="109">
        <v>3</v>
      </c>
      <c r="FU377" s="111"/>
      <c r="FV377" s="108">
        <v>1</v>
      </c>
      <c r="FW377" s="106">
        <v>0</v>
      </c>
      <c r="FX377" s="107" t="s">
        <v>563</v>
      </c>
      <c r="FY377" s="108">
        <v>1</v>
      </c>
      <c r="FZ377" s="127" t="s">
        <v>572</v>
      </c>
      <c r="GA377" s="121">
        <f>IFERROR(VLOOKUP(FZ377,'Начисление очков 2023'!$AA$4:$AB$69,2,FALSE),0)</f>
        <v>0</v>
      </c>
    </row>
    <row r="378" spans="1:183" ht="16.149999999999999" customHeight="1" x14ac:dyDescent="0.25">
      <c r="A378" s="1"/>
      <c r="B378" s="6" t="str">
        <f>IFERROR(INDEX('Ласт турнир'!$A$1:$A$96,MATCH($D378,'Ласт турнир'!$B$1:$B$96,0)),"")</f>
        <v/>
      </c>
      <c r="C378" s="1"/>
      <c r="D378" s="39" t="s">
        <v>629</v>
      </c>
      <c r="E378" s="40">
        <f>E377+1</f>
        <v>369</v>
      </c>
      <c r="F378" s="59">
        <f>IF(FQ378=0," ",IF(FQ378-E378=0," ",FQ378-E378))</f>
        <v>-3</v>
      </c>
      <c r="G378" s="44"/>
      <c r="H378" s="54">
        <v>3</v>
      </c>
      <c r="I378" s="134"/>
      <c r="J378" s="139">
        <f>AB378+AP378+BB378+BN378+BR378+SUMPRODUCT(LARGE((T378,V378,X378,Z378,AD378,AF378,AH378,AJ378,AL378,AN378,AR378,AT378,AV378,AX378,AZ378,BD378,BF378,BH378,BJ378,BL378,BP378,BT378,BV378,BX378,BZ378,CB378,CD378,CF378,CH378,CJ378,CL378,CN378,CP378,CR378,CT378,CV378,CX378,CZ378,DB378,DD378,DF378,DH378,DJ378,DL378,DN378,DP378,DR378,DT378,DV378,DX378,DZ378,EB378,ED378,EF378,EH378,EJ378,EL378,EN378,EP378,ER378,ET378,EV378,EX378,EZ378,FB378,FD378,FF378,FH378,FJ378,FL378,FN378,FP378),{1,2,3,4,5,6,7,8}))</f>
        <v>1</v>
      </c>
      <c r="K378" s="135">
        <f>J378-FV378</f>
        <v>0</v>
      </c>
      <c r="L378" s="140" t="str">
        <f>IF(SUMIF(S378:FP378,"&lt;0")&lt;&gt;0,SUMIF(S378:FP378,"&lt;0")*(-1)," ")</f>
        <v xml:space="preserve"> </v>
      </c>
      <c r="M378" s="141">
        <f>T378+V378+X378+Z378+AB378+AD378+AF378+AH378+AJ378+AL378+AN378+AP378+AR378+AT378+AV378+AX378+AZ378+BB378+BD378+BF378+BH378+BJ378+BL378+BN378+BP378+BR378+BT378+BV378+BX378+BZ378+CB378+CD378+CF378+CH378+CJ378+CL378+CN378+CP378+CR378+CT378+CV378+CX378+CZ378+DB378+DD378+DF378+DH378+DJ378+DL378+DN378+DP378+DR378+DT378+DV378+DX378+DZ378+EB378+ED378+EF378+EH378+EJ378+EL378+EN378+EP378+ER378+ET378+EV378+EX378+EZ378+FB378+FD378+FF378+FH378+FJ378+FL378+FN378+FP378</f>
        <v>1</v>
      </c>
      <c r="N378" s="135">
        <f>M378-FY378</f>
        <v>0</v>
      </c>
      <c r="O378" s="136">
        <f>ROUNDUP(COUNTIF(S378:FP378,"&gt; 0")/2,0)</f>
        <v>1</v>
      </c>
      <c r="P378" s="142">
        <f>IF(O378=0,"-",IF(O378-R378&gt;8,J378/(8+R378),J378/O378))</f>
        <v>1</v>
      </c>
      <c r="Q378" s="145">
        <f>IF(OR(M378=0,O378=0),"-",M378/O378)</f>
        <v>1</v>
      </c>
      <c r="R378" s="150">
        <f>+IF(AA378="",0,1)+IF(AO378="",0,1)++IF(BA378="",0,1)+IF(BM378="",0,1)+IF(BQ378="",0,1)</f>
        <v>0</v>
      </c>
      <c r="S378" s="6" t="s">
        <v>572</v>
      </c>
      <c r="T378" s="28">
        <f>IFERROR(VLOOKUP(S378,'Начисление очков 2024'!$AA$4:$AB$69,2,FALSE),0)</f>
        <v>0</v>
      </c>
      <c r="U378" s="32" t="s">
        <v>572</v>
      </c>
      <c r="V378" s="31">
        <f>IFERROR(VLOOKUP(U378,'Начисление очков 2024'!$AA$4:$AB$69,2,FALSE),0)</f>
        <v>0</v>
      </c>
      <c r="W378" s="6" t="s">
        <v>572</v>
      </c>
      <c r="X378" s="28">
        <f>IFERROR(VLOOKUP(W378,'Начисление очков 2024'!$L$4:$M$69,2,FALSE),0)</f>
        <v>0</v>
      </c>
      <c r="Y378" s="32" t="s">
        <v>572</v>
      </c>
      <c r="Z378" s="31">
        <f>IFERROR(VLOOKUP(Y378,'Начисление очков 2024'!$AA$4:$AB$69,2,FALSE),0)</f>
        <v>0</v>
      </c>
      <c r="AA378" s="6" t="s">
        <v>572</v>
      </c>
      <c r="AB378" s="28">
        <f>ROUND(IFERROR(VLOOKUP(AA378,'Начисление очков 2024'!$L$4:$M$69,2,FALSE),0)/4,0)</f>
        <v>0</v>
      </c>
      <c r="AC378" s="32" t="s">
        <v>572</v>
      </c>
      <c r="AD378" s="31">
        <f>IFERROR(VLOOKUP(AC378,'Начисление очков 2024'!$AA$4:$AB$69,2,FALSE),0)</f>
        <v>0</v>
      </c>
      <c r="AE378" s="6" t="s">
        <v>572</v>
      </c>
      <c r="AF378" s="28">
        <f>IFERROR(VLOOKUP(AE378,'Начисление очков 2024'!$AA$4:$AB$69,2,FALSE),0)</f>
        <v>0</v>
      </c>
      <c r="AG378" s="32" t="s">
        <v>572</v>
      </c>
      <c r="AH378" s="31">
        <f>IFERROR(VLOOKUP(AG378,'Начисление очков 2024'!$Q$4:$R$69,2,FALSE),0)</f>
        <v>0</v>
      </c>
      <c r="AI378" s="6" t="s">
        <v>572</v>
      </c>
      <c r="AJ378" s="28">
        <f>IFERROR(VLOOKUP(AI378,'Начисление очков 2024'!$AA$4:$AB$69,2,FALSE),0)</f>
        <v>0</v>
      </c>
      <c r="AK378" s="32" t="s">
        <v>572</v>
      </c>
      <c r="AL378" s="31">
        <f>IFERROR(VLOOKUP(AK378,'Начисление очков 2024'!$AA$4:$AB$69,2,FALSE),0)</f>
        <v>0</v>
      </c>
      <c r="AM378" s="6" t="s">
        <v>572</v>
      </c>
      <c r="AN378" s="28">
        <f>IFERROR(VLOOKUP(AM378,'Начисление очков 2023'!$AF$4:$AG$69,2,FALSE),0)</f>
        <v>0</v>
      </c>
      <c r="AO378" s="32" t="s">
        <v>572</v>
      </c>
      <c r="AP378" s="31">
        <f>ROUND(IFERROR(VLOOKUP(AO378,'Начисление очков 2024'!$G$4:$H$69,2,FALSE),0)/4,0)</f>
        <v>0</v>
      </c>
      <c r="AQ378" s="6" t="s">
        <v>572</v>
      </c>
      <c r="AR378" s="28">
        <f>IFERROR(VLOOKUP(AQ378,'Начисление очков 2024'!$AA$4:$AB$69,2,FALSE),0)</f>
        <v>0</v>
      </c>
      <c r="AS378" s="32" t="s">
        <v>572</v>
      </c>
      <c r="AT378" s="31">
        <f>IFERROR(VLOOKUP(AS378,'Начисление очков 2024'!$G$4:$H$69,2,FALSE),0)</f>
        <v>0</v>
      </c>
      <c r="AU378" s="6" t="s">
        <v>572</v>
      </c>
      <c r="AV378" s="28">
        <f>IFERROR(VLOOKUP(AU378,'Начисление очков 2023'!$V$4:$W$69,2,FALSE),0)</f>
        <v>0</v>
      </c>
      <c r="AW378" s="32" t="s">
        <v>572</v>
      </c>
      <c r="AX378" s="31">
        <f>IFERROR(VLOOKUP(AW378,'Начисление очков 2024'!$Q$4:$R$69,2,FALSE),0)</f>
        <v>0</v>
      </c>
      <c r="AY378" s="6" t="s">
        <v>572</v>
      </c>
      <c r="AZ378" s="28">
        <f>IFERROR(VLOOKUP(AY378,'Начисление очков 2024'!$AA$4:$AB$69,2,FALSE),0)</f>
        <v>0</v>
      </c>
      <c r="BA378" s="32" t="s">
        <v>572</v>
      </c>
      <c r="BB378" s="31">
        <f>ROUND(IFERROR(VLOOKUP(BA378,'Начисление очков 2024'!$G$4:$H$69,2,FALSE),0)/4,0)</f>
        <v>0</v>
      </c>
      <c r="BC378" s="6" t="s">
        <v>572</v>
      </c>
      <c r="BD378" s="28">
        <f>IFERROR(VLOOKUP(BC378,'Начисление очков 2023'!$AA$4:$AB$69,2,FALSE),0)</f>
        <v>0</v>
      </c>
      <c r="BE378" s="32" t="s">
        <v>572</v>
      </c>
      <c r="BF378" s="31">
        <f>IFERROR(VLOOKUP(BE378,'Начисление очков 2024'!$G$4:$H$69,2,FALSE),0)</f>
        <v>0</v>
      </c>
      <c r="BG378" s="6" t="s">
        <v>572</v>
      </c>
      <c r="BH378" s="28">
        <f>IFERROR(VLOOKUP(BG378,'Начисление очков 2024'!$Q$4:$R$69,2,FALSE),0)</f>
        <v>0</v>
      </c>
      <c r="BI378" s="32" t="s">
        <v>572</v>
      </c>
      <c r="BJ378" s="31">
        <f>IFERROR(VLOOKUP(BI378,'Начисление очков 2024'!$AA$4:$AB$69,2,FALSE),0)</f>
        <v>0</v>
      </c>
      <c r="BK378" s="6" t="s">
        <v>572</v>
      </c>
      <c r="BL378" s="28">
        <f>IFERROR(VLOOKUP(BK378,'Начисление очков 2023'!$V$4:$W$69,2,FALSE),0)</f>
        <v>0</v>
      </c>
      <c r="BM378" s="32" t="s">
        <v>572</v>
      </c>
      <c r="BN378" s="31">
        <f>ROUND(IFERROR(VLOOKUP(BM378,'Начисление очков 2023'!$L$4:$M$69,2,FALSE),0)/4,0)</f>
        <v>0</v>
      </c>
      <c r="BO378" s="6" t="s">
        <v>572</v>
      </c>
      <c r="BP378" s="28">
        <f>IFERROR(VLOOKUP(BO378,'Начисление очков 2023'!$AA$4:$AB$69,2,FALSE),0)</f>
        <v>0</v>
      </c>
      <c r="BQ378" s="32" t="s">
        <v>572</v>
      </c>
      <c r="BR378" s="31">
        <f>ROUND(IFERROR(VLOOKUP(BQ378,'Начисление очков 2023'!$L$4:$M$69,2,FALSE),0)/4,0)</f>
        <v>0</v>
      </c>
      <c r="BS378" s="6" t="s">
        <v>572</v>
      </c>
      <c r="BT378" s="28">
        <f>IFERROR(VLOOKUP(BS378,'Начисление очков 2023'!$AA$4:$AB$69,2,FALSE),0)</f>
        <v>0</v>
      </c>
      <c r="BU378" s="32" t="s">
        <v>572</v>
      </c>
      <c r="BV378" s="31">
        <f>IFERROR(VLOOKUP(BU378,'Начисление очков 2023'!$L$4:$M$69,2,FALSE),0)</f>
        <v>0</v>
      </c>
      <c r="BW378" s="6" t="s">
        <v>572</v>
      </c>
      <c r="BX378" s="28">
        <f>IFERROR(VLOOKUP(BW378,'Начисление очков 2023'!$AA$4:$AB$69,2,FALSE),0)</f>
        <v>0</v>
      </c>
      <c r="BY378" s="32" t="s">
        <v>572</v>
      </c>
      <c r="BZ378" s="31">
        <f>IFERROR(VLOOKUP(BY378,'Начисление очков 2023'!$AF$4:$AG$69,2,FALSE),0)</f>
        <v>0</v>
      </c>
      <c r="CA378" s="6" t="s">
        <v>572</v>
      </c>
      <c r="CB378" s="28">
        <f>IFERROR(VLOOKUP(CA378,'Начисление очков 2023'!$V$4:$W$69,2,FALSE),0)</f>
        <v>0</v>
      </c>
      <c r="CC378" s="32" t="s">
        <v>572</v>
      </c>
      <c r="CD378" s="31">
        <f>IFERROR(VLOOKUP(CC378,'Начисление очков 2023'!$AA$4:$AB$69,2,FALSE),0)</f>
        <v>0</v>
      </c>
      <c r="CE378" s="47"/>
      <c r="CF378" s="46"/>
      <c r="CG378" s="32" t="s">
        <v>572</v>
      </c>
      <c r="CH378" s="31">
        <f>IFERROR(VLOOKUP(CG378,'Начисление очков 2023'!$AA$4:$AB$69,2,FALSE),0)</f>
        <v>0</v>
      </c>
      <c r="CI378" s="6" t="s">
        <v>572</v>
      </c>
      <c r="CJ378" s="28">
        <f>IFERROR(VLOOKUP(CI378,'Начисление очков 2023_1'!$B$4:$C$117,2,FALSE),0)</f>
        <v>0</v>
      </c>
      <c r="CK378" s="32" t="s">
        <v>572</v>
      </c>
      <c r="CL378" s="31">
        <f>IFERROR(VLOOKUP(CK378,'Начисление очков 2023'!$V$4:$W$69,2,FALSE),0)</f>
        <v>0</v>
      </c>
      <c r="CM378" s="6" t="s">
        <v>572</v>
      </c>
      <c r="CN378" s="28">
        <f>IFERROR(VLOOKUP(CM378,'Начисление очков 2023'!$AF$4:$AG$69,2,FALSE),0)</f>
        <v>0</v>
      </c>
      <c r="CO378" s="32" t="s">
        <v>572</v>
      </c>
      <c r="CP378" s="31">
        <f>IFERROR(VLOOKUP(CO378,'Начисление очков 2023'!$G$4:$H$69,2,FALSE),0)</f>
        <v>0</v>
      </c>
      <c r="CQ378" s="6" t="s">
        <v>572</v>
      </c>
      <c r="CR378" s="28">
        <f>IFERROR(VLOOKUP(CQ378,'Начисление очков 2023'!$AA$4:$AB$69,2,FALSE),0)</f>
        <v>0</v>
      </c>
      <c r="CS378" s="32" t="s">
        <v>572</v>
      </c>
      <c r="CT378" s="31">
        <f>IFERROR(VLOOKUP(CS378,'Начисление очков 2023'!$Q$4:$R$69,2,FALSE),0)</f>
        <v>0</v>
      </c>
      <c r="CU378" s="6" t="s">
        <v>572</v>
      </c>
      <c r="CV378" s="28">
        <f>IFERROR(VLOOKUP(CU378,'Начисление очков 2023'!$AF$4:$AG$69,2,FALSE),0)</f>
        <v>0</v>
      </c>
      <c r="CW378" s="32" t="s">
        <v>572</v>
      </c>
      <c r="CX378" s="31">
        <f>IFERROR(VLOOKUP(CW378,'Начисление очков 2023'!$AA$4:$AB$69,2,FALSE),0)</f>
        <v>0</v>
      </c>
      <c r="CY378" s="6" t="s">
        <v>572</v>
      </c>
      <c r="CZ378" s="28">
        <f>IFERROR(VLOOKUP(CY378,'Начисление очков 2023'!$AA$4:$AB$69,2,FALSE),0)</f>
        <v>0</v>
      </c>
      <c r="DA378" s="32" t="s">
        <v>572</v>
      </c>
      <c r="DB378" s="31">
        <f>IFERROR(VLOOKUP(DA378,'Начисление очков 2023'!$L$4:$M$69,2,FALSE),0)</f>
        <v>0</v>
      </c>
      <c r="DC378" s="6" t="s">
        <v>572</v>
      </c>
      <c r="DD378" s="28">
        <f>IFERROR(VLOOKUP(DC378,'Начисление очков 2023'!$L$4:$M$69,2,FALSE),0)</f>
        <v>0</v>
      </c>
      <c r="DE378" s="32" t="s">
        <v>572</v>
      </c>
      <c r="DF378" s="31">
        <f>IFERROR(VLOOKUP(DE378,'Начисление очков 2023'!$G$4:$H$69,2,FALSE),0)</f>
        <v>0</v>
      </c>
      <c r="DG378" s="6" t="s">
        <v>572</v>
      </c>
      <c r="DH378" s="28">
        <f>IFERROR(VLOOKUP(DG378,'Начисление очков 2023'!$AA$4:$AB$69,2,FALSE),0)</f>
        <v>0</v>
      </c>
      <c r="DI378" s="32" t="s">
        <v>572</v>
      </c>
      <c r="DJ378" s="31">
        <f>IFERROR(VLOOKUP(DI378,'Начисление очков 2023'!$AF$4:$AG$69,2,FALSE),0)</f>
        <v>0</v>
      </c>
      <c r="DK378" s="6" t="s">
        <v>572</v>
      </c>
      <c r="DL378" s="28">
        <f>IFERROR(VLOOKUP(DK378,'Начисление очков 2023'!$V$4:$W$69,2,FALSE),0)</f>
        <v>0</v>
      </c>
      <c r="DM378" s="32" t="s">
        <v>572</v>
      </c>
      <c r="DN378" s="31">
        <f>IFERROR(VLOOKUP(DM378,'Начисление очков 2023'!$Q$4:$R$69,2,FALSE),0)</f>
        <v>0</v>
      </c>
      <c r="DO378" s="6" t="s">
        <v>572</v>
      </c>
      <c r="DP378" s="28">
        <f>IFERROR(VLOOKUP(DO378,'Начисление очков 2023'!$AA$4:$AB$69,2,FALSE),0)</f>
        <v>0</v>
      </c>
      <c r="DQ378" s="32" t="s">
        <v>572</v>
      </c>
      <c r="DR378" s="31">
        <f>IFERROR(VLOOKUP(DQ378,'Начисление очков 2023'!$AA$4:$AB$69,2,FALSE),0)</f>
        <v>0</v>
      </c>
      <c r="DS378" s="6" t="s">
        <v>572</v>
      </c>
      <c r="DT378" s="28">
        <f>IFERROR(VLOOKUP(DS378,'Начисление очков 2023'!$AA$4:$AB$69,2,FALSE),0)</f>
        <v>0</v>
      </c>
      <c r="DU378" s="32" t="s">
        <v>572</v>
      </c>
      <c r="DV378" s="31">
        <f>IFERROR(VLOOKUP(DU378,'Начисление очков 2023'!$AF$4:$AG$69,2,FALSE),0)</f>
        <v>0</v>
      </c>
      <c r="DW378" s="6" t="s">
        <v>572</v>
      </c>
      <c r="DX378" s="28">
        <f>IFERROR(VLOOKUP(DW378,'Начисление очков 2023'!$AA$4:$AB$69,2,FALSE),0)</f>
        <v>0</v>
      </c>
      <c r="DY378" s="32" t="s">
        <v>572</v>
      </c>
      <c r="DZ378" s="31">
        <f>IFERROR(VLOOKUP(DY378,'Начисление очков 2023'!$B$4:$C$69,2,FALSE),0)</f>
        <v>0</v>
      </c>
      <c r="EA378" s="6" t="s">
        <v>572</v>
      </c>
      <c r="EB378" s="28">
        <f>IFERROR(VLOOKUP(EA378,'Начисление очков 2023'!$AA$4:$AB$69,2,FALSE),0)</f>
        <v>0</v>
      </c>
      <c r="EC378" s="32" t="s">
        <v>572</v>
      </c>
      <c r="ED378" s="31">
        <f>IFERROR(VLOOKUP(EC378,'Начисление очков 2023'!$V$4:$W$69,2,FALSE),0)</f>
        <v>0</v>
      </c>
      <c r="EE378" s="6" t="s">
        <v>572</v>
      </c>
      <c r="EF378" s="28">
        <f>IFERROR(VLOOKUP(EE378,'Начисление очков 2023'!$AA$4:$AB$69,2,FALSE),0)</f>
        <v>0</v>
      </c>
      <c r="EG378" s="32" t="s">
        <v>572</v>
      </c>
      <c r="EH378" s="31">
        <f>IFERROR(VLOOKUP(EG378,'Начисление очков 2023'!$AA$4:$AB$69,2,FALSE),0)</f>
        <v>0</v>
      </c>
      <c r="EI378" s="6" t="s">
        <v>572</v>
      </c>
      <c r="EJ378" s="28">
        <f>IFERROR(VLOOKUP(EI378,'Начисление очков 2023'!$G$4:$H$69,2,FALSE),0)</f>
        <v>0</v>
      </c>
      <c r="EK378" s="32" t="s">
        <v>572</v>
      </c>
      <c r="EL378" s="31">
        <f>IFERROR(VLOOKUP(EK378,'Начисление очков 2023'!$V$4:$W$69,2,FALSE),0)</f>
        <v>0</v>
      </c>
      <c r="EM378" s="6" t="s">
        <v>572</v>
      </c>
      <c r="EN378" s="28">
        <f>IFERROR(VLOOKUP(EM378,'Начисление очков 2023'!$B$4:$C$101,2,FALSE),0)</f>
        <v>0</v>
      </c>
      <c r="EO378" s="32" t="s">
        <v>572</v>
      </c>
      <c r="EP378" s="31">
        <f>IFERROR(VLOOKUP(EO378,'Начисление очков 2023'!$AA$4:$AB$69,2,FALSE),0)</f>
        <v>0</v>
      </c>
      <c r="EQ378" s="6">
        <v>25</v>
      </c>
      <c r="ER378" s="28">
        <f>IFERROR(VLOOKUP(EQ378,'Начисление очков 2023'!$AF$4:$AG$69,2,FALSE),0)</f>
        <v>1</v>
      </c>
      <c r="ES378" s="32" t="s">
        <v>572</v>
      </c>
      <c r="ET378" s="31">
        <f>IFERROR(VLOOKUP(ES378,'Начисление очков 2023'!$B$4:$C$101,2,FALSE),0)</f>
        <v>0</v>
      </c>
      <c r="EU378" s="6" t="s">
        <v>572</v>
      </c>
      <c r="EV378" s="28">
        <f>IFERROR(VLOOKUP(EU378,'Начисление очков 2023'!$G$4:$H$69,2,FALSE),0)</f>
        <v>0</v>
      </c>
      <c r="EW378" s="32" t="s">
        <v>572</v>
      </c>
      <c r="EX378" s="31">
        <f>IFERROR(VLOOKUP(EW378,'Начисление очков 2023'!$AA$4:$AB$69,2,FALSE),0)</f>
        <v>0</v>
      </c>
      <c r="EY378" s="6"/>
      <c r="EZ378" s="28">
        <f>IFERROR(VLOOKUP(EY378,'Начисление очков 2023'!$AA$4:$AB$69,2,FALSE),0)</f>
        <v>0</v>
      </c>
      <c r="FA378" s="32" t="s">
        <v>572</v>
      </c>
      <c r="FB378" s="31">
        <f>IFERROR(VLOOKUP(FA378,'Начисление очков 2023'!$L$4:$M$69,2,FALSE),0)</f>
        <v>0</v>
      </c>
      <c r="FC378" s="6" t="s">
        <v>572</v>
      </c>
      <c r="FD378" s="28">
        <f>IFERROR(VLOOKUP(FC378,'Начисление очков 2023'!$AF$4:$AG$69,2,FALSE),0)</f>
        <v>0</v>
      </c>
      <c r="FE378" s="32" t="s">
        <v>572</v>
      </c>
      <c r="FF378" s="31">
        <f>IFERROR(VLOOKUP(FE378,'Начисление очков 2023'!$AA$4:$AB$69,2,FALSE),0)</f>
        <v>0</v>
      </c>
      <c r="FG378" s="6" t="s">
        <v>572</v>
      </c>
      <c r="FH378" s="28">
        <f>IFERROR(VLOOKUP(FG378,'Начисление очков 2023'!$G$4:$H$69,2,FALSE),0)</f>
        <v>0</v>
      </c>
      <c r="FI378" s="32" t="s">
        <v>572</v>
      </c>
      <c r="FJ378" s="31">
        <f>IFERROR(VLOOKUP(FI378,'Начисление очков 2023'!$AA$4:$AB$69,2,FALSE),0)</f>
        <v>0</v>
      </c>
      <c r="FK378" s="6" t="s">
        <v>572</v>
      </c>
      <c r="FL378" s="28">
        <f>IFERROR(VLOOKUP(FK378,'Начисление очков 2023'!$AA$4:$AB$69,2,FALSE),0)</f>
        <v>0</v>
      </c>
      <c r="FM378" s="32" t="s">
        <v>572</v>
      </c>
      <c r="FN378" s="31">
        <f>IFERROR(VLOOKUP(FM378,'Начисление очков 2023'!$AA$4:$AB$69,2,FALSE),0)</f>
        <v>0</v>
      </c>
      <c r="FO378" s="6" t="s">
        <v>572</v>
      </c>
      <c r="FP378" s="28">
        <f>IFERROR(VLOOKUP(FO378,'Начисление очков 2023'!$AF$4:$AG$69,2,FALSE),0)</f>
        <v>0</v>
      </c>
      <c r="FQ378" s="109">
        <v>366</v>
      </c>
      <c r="FR378" s="110">
        <v>2</v>
      </c>
      <c r="FS378" s="110"/>
      <c r="FT378" s="109">
        <v>3</v>
      </c>
      <c r="FU378" s="111"/>
      <c r="FV378" s="108">
        <v>1</v>
      </c>
      <c r="FW378" s="106">
        <v>0</v>
      </c>
      <c r="FX378" s="107" t="s">
        <v>563</v>
      </c>
      <c r="FY378" s="108">
        <v>1</v>
      </c>
      <c r="FZ378" s="127" t="s">
        <v>572</v>
      </c>
      <c r="GA378" s="121">
        <f>IFERROR(VLOOKUP(FZ378,'Начисление очков 2023'!$AA$4:$AB$69,2,FALSE),0)</f>
        <v>0</v>
      </c>
    </row>
    <row r="379" spans="1:183" ht="16.149999999999999" customHeight="1" x14ac:dyDescent="0.25">
      <c r="A379" s="1"/>
      <c r="B379" s="6" t="str">
        <f>IFERROR(INDEX('Ласт турнир'!$A$1:$A$96,MATCH($D379,'Ласт турнир'!$B$1:$B$96,0)),"")</f>
        <v/>
      </c>
      <c r="C379" s="1"/>
      <c r="D379" s="39" t="s">
        <v>628</v>
      </c>
      <c r="E379" s="40">
        <f>E378+1</f>
        <v>370</v>
      </c>
      <c r="F379" s="59">
        <f>IF(FQ379=0," ",IF(FQ379-E379=0," ",FQ379-E379))</f>
        <v>-3</v>
      </c>
      <c r="G379" s="44"/>
      <c r="H379" s="54">
        <v>3</v>
      </c>
      <c r="I379" s="134"/>
      <c r="J379" s="139">
        <f>AB379+AP379+BB379+BN379+BR379+SUMPRODUCT(LARGE((T379,V379,X379,Z379,AD379,AF379,AH379,AJ379,AL379,AN379,AR379,AT379,AV379,AX379,AZ379,BD379,BF379,BH379,BJ379,BL379,BP379,BT379,BV379,BX379,BZ379,CB379,CD379,CF379,CH379,CJ379,CL379,CN379,CP379,CR379,CT379,CV379,CX379,CZ379,DB379,DD379,DF379,DH379,DJ379,DL379,DN379,DP379,DR379,DT379,DV379,DX379,DZ379,EB379,ED379,EF379,EH379,EJ379,EL379,EN379,EP379,ER379,ET379,EV379,EX379,EZ379,FB379,FD379,FF379,FH379,FJ379,FL379,FN379,FP379),{1,2,3,4,5,6,7,8}))</f>
        <v>1</v>
      </c>
      <c r="K379" s="135">
        <f>J379-FV379</f>
        <v>0</v>
      </c>
      <c r="L379" s="140" t="str">
        <f>IF(SUMIF(S379:FP379,"&lt;0")&lt;&gt;0,SUMIF(S379:FP379,"&lt;0")*(-1)," ")</f>
        <v xml:space="preserve"> </v>
      </c>
      <c r="M379" s="141">
        <f>T379+V379+X379+Z379+AB379+AD379+AF379+AH379+AJ379+AL379+AN379+AP379+AR379+AT379+AV379+AX379+AZ379+BB379+BD379+BF379+BH379+BJ379+BL379+BN379+BP379+BR379+BT379+BV379+BX379+BZ379+CB379+CD379+CF379+CH379+CJ379+CL379+CN379+CP379+CR379+CT379+CV379+CX379+CZ379+DB379+DD379+DF379+DH379+DJ379+DL379+DN379+DP379+DR379+DT379+DV379+DX379+DZ379+EB379+ED379+EF379+EH379+EJ379+EL379+EN379+EP379+ER379+ET379+EV379+EX379+EZ379+FB379+FD379+FF379+FH379+FJ379+FL379+FN379+FP379</f>
        <v>1</v>
      </c>
      <c r="N379" s="135">
        <f>M379-FY379</f>
        <v>0</v>
      </c>
      <c r="O379" s="136">
        <f>ROUNDUP(COUNTIF(S379:FP379,"&gt; 0")/2,0)</f>
        <v>1</v>
      </c>
      <c r="P379" s="142">
        <f>IF(O379=0,"-",IF(O379-R379&gt;8,J379/(8+R379),J379/O379))</f>
        <v>1</v>
      </c>
      <c r="Q379" s="145">
        <f>IF(OR(M379=0,O379=0),"-",M379/O379)</f>
        <v>1</v>
      </c>
      <c r="R379" s="150">
        <f>+IF(AA379="",0,1)+IF(AO379="",0,1)++IF(BA379="",0,1)+IF(BM379="",0,1)+IF(BQ379="",0,1)</f>
        <v>0</v>
      </c>
      <c r="S379" s="6" t="s">
        <v>572</v>
      </c>
      <c r="T379" s="28">
        <f>IFERROR(VLOOKUP(S379,'Начисление очков 2024'!$AA$4:$AB$69,2,FALSE),0)</f>
        <v>0</v>
      </c>
      <c r="U379" s="32" t="s">
        <v>572</v>
      </c>
      <c r="V379" s="31">
        <f>IFERROR(VLOOKUP(U379,'Начисление очков 2024'!$AA$4:$AB$69,2,FALSE),0)</f>
        <v>0</v>
      </c>
      <c r="W379" s="6" t="s">
        <v>572</v>
      </c>
      <c r="X379" s="28">
        <f>IFERROR(VLOOKUP(W379,'Начисление очков 2024'!$L$4:$M$69,2,FALSE),0)</f>
        <v>0</v>
      </c>
      <c r="Y379" s="32" t="s">
        <v>572</v>
      </c>
      <c r="Z379" s="31">
        <f>IFERROR(VLOOKUP(Y379,'Начисление очков 2024'!$AA$4:$AB$69,2,FALSE),0)</f>
        <v>0</v>
      </c>
      <c r="AA379" s="6" t="s">
        <v>572</v>
      </c>
      <c r="AB379" s="28">
        <f>ROUND(IFERROR(VLOOKUP(AA379,'Начисление очков 2024'!$L$4:$M$69,2,FALSE),0)/4,0)</f>
        <v>0</v>
      </c>
      <c r="AC379" s="32" t="s">
        <v>572</v>
      </c>
      <c r="AD379" s="31">
        <f>IFERROR(VLOOKUP(AC379,'Начисление очков 2024'!$AA$4:$AB$69,2,FALSE),0)</f>
        <v>0</v>
      </c>
      <c r="AE379" s="6" t="s">
        <v>572</v>
      </c>
      <c r="AF379" s="28">
        <f>IFERROR(VLOOKUP(AE379,'Начисление очков 2024'!$AA$4:$AB$69,2,FALSE),0)</f>
        <v>0</v>
      </c>
      <c r="AG379" s="32" t="s">
        <v>572</v>
      </c>
      <c r="AH379" s="31">
        <f>IFERROR(VLOOKUP(AG379,'Начисление очков 2024'!$Q$4:$R$69,2,FALSE),0)</f>
        <v>0</v>
      </c>
      <c r="AI379" s="6" t="s">
        <v>572</v>
      </c>
      <c r="AJ379" s="28">
        <f>IFERROR(VLOOKUP(AI379,'Начисление очков 2024'!$AA$4:$AB$69,2,FALSE),0)</f>
        <v>0</v>
      </c>
      <c r="AK379" s="32" t="s">
        <v>572</v>
      </c>
      <c r="AL379" s="31">
        <f>IFERROR(VLOOKUP(AK379,'Начисление очков 2024'!$AA$4:$AB$69,2,FALSE),0)</f>
        <v>0</v>
      </c>
      <c r="AM379" s="6" t="s">
        <v>572</v>
      </c>
      <c r="AN379" s="28">
        <f>IFERROR(VLOOKUP(AM379,'Начисление очков 2023'!$AF$4:$AG$69,2,FALSE),0)</f>
        <v>0</v>
      </c>
      <c r="AO379" s="32" t="s">
        <v>572</v>
      </c>
      <c r="AP379" s="31">
        <f>ROUND(IFERROR(VLOOKUP(AO379,'Начисление очков 2024'!$G$4:$H$69,2,FALSE),0)/4,0)</f>
        <v>0</v>
      </c>
      <c r="AQ379" s="6" t="s">
        <v>572</v>
      </c>
      <c r="AR379" s="28">
        <f>IFERROR(VLOOKUP(AQ379,'Начисление очков 2024'!$AA$4:$AB$69,2,FALSE),0)</f>
        <v>0</v>
      </c>
      <c r="AS379" s="32" t="s">
        <v>572</v>
      </c>
      <c r="AT379" s="31">
        <f>IFERROR(VLOOKUP(AS379,'Начисление очков 2024'!$G$4:$H$69,2,FALSE),0)</f>
        <v>0</v>
      </c>
      <c r="AU379" s="6" t="s">
        <v>572</v>
      </c>
      <c r="AV379" s="28">
        <f>IFERROR(VLOOKUP(AU379,'Начисление очков 2023'!$V$4:$W$69,2,FALSE),0)</f>
        <v>0</v>
      </c>
      <c r="AW379" s="32" t="s">
        <v>572</v>
      </c>
      <c r="AX379" s="31">
        <f>IFERROR(VLOOKUP(AW379,'Начисление очков 2024'!$Q$4:$R$69,2,FALSE),0)</f>
        <v>0</v>
      </c>
      <c r="AY379" s="6" t="s">
        <v>572</v>
      </c>
      <c r="AZ379" s="28">
        <f>IFERROR(VLOOKUP(AY379,'Начисление очков 2024'!$AA$4:$AB$69,2,FALSE),0)</f>
        <v>0</v>
      </c>
      <c r="BA379" s="32" t="s">
        <v>572</v>
      </c>
      <c r="BB379" s="31">
        <f>ROUND(IFERROR(VLOOKUP(BA379,'Начисление очков 2024'!$G$4:$H$69,2,FALSE),0)/4,0)</f>
        <v>0</v>
      </c>
      <c r="BC379" s="6" t="s">
        <v>572</v>
      </c>
      <c r="BD379" s="28">
        <f>IFERROR(VLOOKUP(BC379,'Начисление очков 2023'!$AA$4:$AB$69,2,FALSE),0)</f>
        <v>0</v>
      </c>
      <c r="BE379" s="32" t="s">
        <v>572</v>
      </c>
      <c r="BF379" s="31">
        <f>IFERROR(VLOOKUP(BE379,'Начисление очков 2024'!$G$4:$H$69,2,FALSE),0)</f>
        <v>0</v>
      </c>
      <c r="BG379" s="6" t="s">
        <v>572</v>
      </c>
      <c r="BH379" s="28">
        <f>IFERROR(VLOOKUP(BG379,'Начисление очков 2024'!$Q$4:$R$69,2,FALSE),0)</f>
        <v>0</v>
      </c>
      <c r="BI379" s="32" t="s">
        <v>572</v>
      </c>
      <c r="BJ379" s="31">
        <f>IFERROR(VLOOKUP(BI379,'Начисление очков 2024'!$AA$4:$AB$69,2,FALSE),0)</f>
        <v>0</v>
      </c>
      <c r="BK379" s="6" t="s">
        <v>572</v>
      </c>
      <c r="BL379" s="28">
        <f>IFERROR(VLOOKUP(BK379,'Начисление очков 2023'!$V$4:$W$69,2,FALSE),0)</f>
        <v>0</v>
      </c>
      <c r="BM379" s="32" t="s">
        <v>572</v>
      </c>
      <c r="BN379" s="31">
        <f>ROUND(IFERROR(VLOOKUP(BM379,'Начисление очков 2023'!$L$4:$M$69,2,FALSE),0)/4,0)</f>
        <v>0</v>
      </c>
      <c r="BO379" s="6" t="s">
        <v>572</v>
      </c>
      <c r="BP379" s="28">
        <f>IFERROR(VLOOKUP(BO379,'Начисление очков 2023'!$AA$4:$AB$69,2,FALSE),0)</f>
        <v>0</v>
      </c>
      <c r="BQ379" s="32" t="s">
        <v>572</v>
      </c>
      <c r="BR379" s="31">
        <f>ROUND(IFERROR(VLOOKUP(BQ379,'Начисление очков 2023'!$L$4:$M$69,2,FALSE),0)/4,0)</f>
        <v>0</v>
      </c>
      <c r="BS379" s="6" t="s">
        <v>572</v>
      </c>
      <c r="BT379" s="28">
        <f>IFERROR(VLOOKUP(BS379,'Начисление очков 2023'!$AA$4:$AB$69,2,FALSE),0)</f>
        <v>0</v>
      </c>
      <c r="BU379" s="32" t="s">
        <v>572</v>
      </c>
      <c r="BV379" s="31">
        <f>IFERROR(VLOOKUP(BU379,'Начисление очков 2023'!$L$4:$M$69,2,FALSE),0)</f>
        <v>0</v>
      </c>
      <c r="BW379" s="6" t="s">
        <v>572</v>
      </c>
      <c r="BX379" s="28">
        <f>IFERROR(VLOOKUP(BW379,'Начисление очков 2023'!$AA$4:$AB$69,2,FALSE),0)</f>
        <v>0</v>
      </c>
      <c r="BY379" s="32" t="s">
        <v>572</v>
      </c>
      <c r="BZ379" s="31">
        <f>IFERROR(VLOOKUP(BY379,'Начисление очков 2023'!$AF$4:$AG$69,2,FALSE),0)</f>
        <v>0</v>
      </c>
      <c r="CA379" s="6" t="s">
        <v>572</v>
      </c>
      <c r="CB379" s="28">
        <f>IFERROR(VLOOKUP(CA379,'Начисление очков 2023'!$V$4:$W$69,2,FALSE),0)</f>
        <v>0</v>
      </c>
      <c r="CC379" s="32" t="s">
        <v>572</v>
      </c>
      <c r="CD379" s="31">
        <f>IFERROR(VLOOKUP(CC379,'Начисление очков 2023'!$AA$4:$AB$69,2,FALSE),0)</f>
        <v>0</v>
      </c>
      <c r="CE379" s="47"/>
      <c r="CF379" s="46"/>
      <c r="CG379" s="32" t="s">
        <v>572</v>
      </c>
      <c r="CH379" s="31">
        <f>IFERROR(VLOOKUP(CG379,'Начисление очков 2023'!$AA$4:$AB$69,2,FALSE),0)</f>
        <v>0</v>
      </c>
      <c r="CI379" s="6" t="s">
        <v>572</v>
      </c>
      <c r="CJ379" s="28">
        <f>IFERROR(VLOOKUP(CI379,'Начисление очков 2023_1'!$B$4:$C$117,2,FALSE),0)</f>
        <v>0</v>
      </c>
      <c r="CK379" s="32" t="s">
        <v>572</v>
      </c>
      <c r="CL379" s="31">
        <f>IFERROR(VLOOKUP(CK379,'Начисление очков 2023'!$V$4:$W$69,2,FALSE),0)</f>
        <v>0</v>
      </c>
      <c r="CM379" s="6" t="s">
        <v>572</v>
      </c>
      <c r="CN379" s="28">
        <f>IFERROR(VLOOKUP(CM379,'Начисление очков 2023'!$AF$4:$AG$69,2,FALSE),0)</f>
        <v>0</v>
      </c>
      <c r="CO379" s="32" t="s">
        <v>572</v>
      </c>
      <c r="CP379" s="31">
        <f>IFERROR(VLOOKUP(CO379,'Начисление очков 2023'!$G$4:$H$69,2,FALSE),0)</f>
        <v>0</v>
      </c>
      <c r="CQ379" s="6" t="s">
        <v>572</v>
      </c>
      <c r="CR379" s="28">
        <f>IFERROR(VLOOKUP(CQ379,'Начисление очков 2023'!$AA$4:$AB$69,2,FALSE),0)</f>
        <v>0</v>
      </c>
      <c r="CS379" s="32" t="s">
        <v>572</v>
      </c>
      <c r="CT379" s="31">
        <f>IFERROR(VLOOKUP(CS379,'Начисление очков 2023'!$Q$4:$R$69,2,FALSE),0)</f>
        <v>0</v>
      </c>
      <c r="CU379" s="6" t="s">
        <v>572</v>
      </c>
      <c r="CV379" s="28">
        <f>IFERROR(VLOOKUP(CU379,'Начисление очков 2023'!$AF$4:$AG$69,2,FALSE),0)</f>
        <v>0</v>
      </c>
      <c r="CW379" s="32" t="s">
        <v>572</v>
      </c>
      <c r="CX379" s="31">
        <f>IFERROR(VLOOKUP(CW379,'Начисление очков 2023'!$AA$4:$AB$69,2,FALSE),0)</f>
        <v>0</v>
      </c>
      <c r="CY379" s="6" t="s">
        <v>572</v>
      </c>
      <c r="CZ379" s="28">
        <f>IFERROR(VLOOKUP(CY379,'Начисление очков 2023'!$AA$4:$AB$69,2,FALSE),0)</f>
        <v>0</v>
      </c>
      <c r="DA379" s="32" t="s">
        <v>572</v>
      </c>
      <c r="DB379" s="31">
        <f>IFERROR(VLOOKUP(DA379,'Начисление очков 2023'!$L$4:$M$69,2,FALSE),0)</f>
        <v>0</v>
      </c>
      <c r="DC379" s="6" t="s">
        <v>572</v>
      </c>
      <c r="DD379" s="28">
        <f>IFERROR(VLOOKUP(DC379,'Начисление очков 2023'!$L$4:$M$69,2,FALSE),0)</f>
        <v>0</v>
      </c>
      <c r="DE379" s="32" t="s">
        <v>572</v>
      </c>
      <c r="DF379" s="31">
        <f>IFERROR(VLOOKUP(DE379,'Начисление очков 2023'!$G$4:$H$69,2,FALSE),0)</f>
        <v>0</v>
      </c>
      <c r="DG379" s="6" t="s">
        <v>572</v>
      </c>
      <c r="DH379" s="28">
        <f>IFERROR(VLOOKUP(DG379,'Начисление очков 2023'!$AA$4:$AB$69,2,FALSE),0)</f>
        <v>0</v>
      </c>
      <c r="DI379" s="32" t="s">
        <v>572</v>
      </c>
      <c r="DJ379" s="31">
        <f>IFERROR(VLOOKUP(DI379,'Начисление очков 2023'!$AF$4:$AG$69,2,FALSE),0)</f>
        <v>0</v>
      </c>
      <c r="DK379" s="6" t="s">
        <v>572</v>
      </c>
      <c r="DL379" s="28">
        <f>IFERROR(VLOOKUP(DK379,'Начисление очков 2023'!$V$4:$W$69,2,FALSE),0)</f>
        <v>0</v>
      </c>
      <c r="DM379" s="32" t="s">
        <v>572</v>
      </c>
      <c r="DN379" s="31">
        <f>IFERROR(VLOOKUP(DM379,'Начисление очков 2023'!$Q$4:$R$69,2,FALSE),0)</f>
        <v>0</v>
      </c>
      <c r="DO379" s="6" t="s">
        <v>572</v>
      </c>
      <c r="DP379" s="28">
        <f>IFERROR(VLOOKUP(DO379,'Начисление очков 2023'!$AA$4:$AB$69,2,FALSE),0)</f>
        <v>0</v>
      </c>
      <c r="DQ379" s="32" t="s">
        <v>572</v>
      </c>
      <c r="DR379" s="31">
        <f>IFERROR(VLOOKUP(DQ379,'Начисление очков 2023'!$AA$4:$AB$69,2,FALSE),0)</f>
        <v>0</v>
      </c>
      <c r="DS379" s="6" t="s">
        <v>572</v>
      </c>
      <c r="DT379" s="28">
        <f>IFERROR(VLOOKUP(DS379,'Начисление очков 2023'!$AA$4:$AB$69,2,FALSE),0)</f>
        <v>0</v>
      </c>
      <c r="DU379" s="32" t="s">
        <v>572</v>
      </c>
      <c r="DV379" s="31">
        <f>IFERROR(VLOOKUP(DU379,'Начисление очков 2023'!$AF$4:$AG$69,2,FALSE),0)</f>
        <v>0</v>
      </c>
      <c r="DW379" s="6" t="s">
        <v>572</v>
      </c>
      <c r="DX379" s="28">
        <f>IFERROR(VLOOKUP(DW379,'Начисление очков 2023'!$AA$4:$AB$69,2,FALSE),0)</f>
        <v>0</v>
      </c>
      <c r="DY379" s="32" t="s">
        <v>572</v>
      </c>
      <c r="DZ379" s="31">
        <f>IFERROR(VLOOKUP(DY379,'Начисление очков 2023'!$B$4:$C$69,2,FALSE),0)</f>
        <v>0</v>
      </c>
      <c r="EA379" s="6" t="s">
        <v>572</v>
      </c>
      <c r="EB379" s="28">
        <f>IFERROR(VLOOKUP(EA379,'Начисление очков 2023'!$AA$4:$AB$69,2,FALSE),0)</f>
        <v>0</v>
      </c>
      <c r="EC379" s="32" t="s">
        <v>572</v>
      </c>
      <c r="ED379" s="31">
        <f>IFERROR(VLOOKUP(EC379,'Начисление очков 2023'!$V$4:$W$69,2,FALSE),0)</f>
        <v>0</v>
      </c>
      <c r="EE379" s="6" t="s">
        <v>572</v>
      </c>
      <c r="EF379" s="28">
        <f>IFERROR(VLOOKUP(EE379,'Начисление очков 2023'!$AA$4:$AB$69,2,FALSE),0)</f>
        <v>0</v>
      </c>
      <c r="EG379" s="32" t="s">
        <v>572</v>
      </c>
      <c r="EH379" s="31">
        <f>IFERROR(VLOOKUP(EG379,'Начисление очков 2023'!$AA$4:$AB$69,2,FALSE),0)</f>
        <v>0</v>
      </c>
      <c r="EI379" s="6" t="s">
        <v>572</v>
      </c>
      <c r="EJ379" s="28">
        <f>IFERROR(VLOOKUP(EI379,'Начисление очков 2023'!$G$4:$H$69,2,FALSE),0)</f>
        <v>0</v>
      </c>
      <c r="EK379" s="32" t="s">
        <v>572</v>
      </c>
      <c r="EL379" s="31">
        <f>IFERROR(VLOOKUP(EK379,'Начисление очков 2023'!$V$4:$W$69,2,FALSE),0)</f>
        <v>0</v>
      </c>
      <c r="EM379" s="6" t="s">
        <v>572</v>
      </c>
      <c r="EN379" s="28">
        <f>IFERROR(VLOOKUP(EM379,'Начисление очков 2023'!$B$4:$C$101,2,FALSE),0)</f>
        <v>0</v>
      </c>
      <c r="EO379" s="32" t="s">
        <v>572</v>
      </c>
      <c r="EP379" s="31">
        <f>IFERROR(VLOOKUP(EO379,'Начисление очков 2023'!$AA$4:$AB$69,2,FALSE),0)</f>
        <v>0</v>
      </c>
      <c r="EQ379" s="6">
        <v>24</v>
      </c>
      <c r="ER379" s="28">
        <f>IFERROR(VLOOKUP(EQ379,'Начисление очков 2023'!$AF$4:$AG$69,2,FALSE),0)</f>
        <v>1</v>
      </c>
      <c r="ES379" s="32" t="s">
        <v>572</v>
      </c>
      <c r="ET379" s="31">
        <f>IFERROR(VLOOKUP(ES379,'Начисление очков 2023'!$B$4:$C$101,2,FALSE),0)</f>
        <v>0</v>
      </c>
      <c r="EU379" s="6" t="s">
        <v>572</v>
      </c>
      <c r="EV379" s="28">
        <f>IFERROR(VLOOKUP(EU379,'Начисление очков 2023'!$G$4:$H$69,2,FALSE),0)</f>
        <v>0</v>
      </c>
      <c r="EW379" s="32" t="s">
        <v>572</v>
      </c>
      <c r="EX379" s="31">
        <f>IFERROR(VLOOKUP(EW379,'Начисление очков 2023'!$AA$4:$AB$69,2,FALSE),0)</f>
        <v>0</v>
      </c>
      <c r="EY379" s="6"/>
      <c r="EZ379" s="28">
        <f>IFERROR(VLOOKUP(EY379,'Начисление очков 2023'!$AA$4:$AB$69,2,FALSE),0)</f>
        <v>0</v>
      </c>
      <c r="FA379" s="32" t="s">
        <v>572</v>
      </c>
      <c r="FB379" s="31">
        <f>IFERROR(VLOOKUP(FA379,'Начисление очков 2023'!$L$4:$M$69,2,FALSE),0)</f>
        <v>0</v>
      </c>
      <c r="FC379" s="6" t="s">
        <v>572</v>
      </c>
      <c r="FD379" s="28">
        <f>IFERROR(VLOOKUP(FC379,'Начисление очков 2023'!$AF$4:$AG$69,2,FALSE),0)</f>
        <v>0</v>
      </c>
      <c r="FE379" s="32" t="s">
        <v>572</v>
      </c>
      <c r="FF379" s="31">
        <f>IFERROR(VLOOKUP(FE379,'Начисление очков 2023'!$AA$4:$AB$69,2,FALSE),0)</f>
        <v>0</v>
      </c>
      <c r="FG379" s="6" t="s">
        <v>572</v>
      </c>
      <c r="FH379" s="28">
        <f>IFERROR(VLOOKUP(FG379,'Начисление очков 2023'!$G$4:$H$69,2,FALSE),0)</f>
        <v>0</v>
      </c>
      <c r="FI379" s="32" t="s">
        <v>572</v>
      </c>
      <c r="FJ379" s="31">
        <f>IFERROR(VLOOKUP(FI379,'Начисление очков 2023'!$AA$4:$AB$69,2,FALSE),0)</f>
        <v>0</v>
      </c>
      <c r="FK379" s="6" t="s">
        <v>572</v>
      </c>
      <c r="FL379" s="28">
        <f>IFERROR(VLOOKUP(FK379,'Начисление очков 2023'!$AA$4:$AB$69,2,FALSE),0)</f>
        <v>0</v>
      </c>
      <c r="FM379" s="32" t="s">
        <v>572</v>
      </c>
      <c r="FN379" s="31">
        <f>IFERROR(VLOOKUP(FM379,'Начисление очков 2023'!$AA$4:$AB$69,2,FALSE),0)</f>
        <v>0</v>
      </c>
      <c r="FO379" s="6" t="s">
        <v>572</v>
      </c>
      <c r="FP379" s="28">
        <f>IFERROR(VLOOKUP(FO379,'Начисление очков 2023'!$AF$4:$AG$69,2,FALSE),0)</f>
        <v>0</v>
      </c>
      <c r="FQ379" s="109">
        <v>367</v>
      </c>
      <c r="FR379" s="110">
        <v>2</v>
      </c>
      <c r="FS379" s="110"/>
      <c r="FT379" s="109">
        <v>3</v>
      </c>
      <c r="FU379" s="111"/>
      <c r="FV379" s="108">
        <v>1</v>
      </c>
      <c r="FW379" s="106">
        <v>0</v>
      </c>
      <c r="FX379" s="107" t="s">
        <v>563</v>
      </c>
      <c r="FY379" s="108">
        <v>1</v>
      </c>
      <c r="FZ379" s="127" t="s">
        <v>572</v>
      </c>
      <c r="GA379" s="121">
        <f>IFERROR(VLOOKUP(FZ379,'Начисление очков 2023'!$AA$4:$AB$69,2,FALSE),0)</f>
        <v>0</v>
      </c>
    </row>
    <row r="380" spans="1:183" ht="16.149999999999999" customHeight="1" x14ac:dyDescent="0.25">
      <c r="A380" s="1"/>
      <c r="B380" s="6" t="str">
        <f>IFERROR(INDEX('Ласт турнир'!$A$1:$A$96,MATCH($D380,'Ласт турнир'!$B$1:$B$96,0)),"")</f>
        <v/>
      </c>
      <c r="C380" s="1"/>
      <c r="D380" s="39" t="s">
        <v>803</v>
      </c>
      <c r="E380" s="40">
        <f>E379+1</f>
        <v>371</v>
      </c>
      <c r="F380" s="59">
        <f>IF(FQ380=0," ",IF(FQ380-E380=0," ",FQ380-E380))</f>
        <v>-3</v>
      </c>
      <c r="G380" s="44"/>
      <c r="H380" s="54">
        <v>3</v>
      </c>
      <c r="I380" s="134"/>
      <c r="J380" s="139">
        <f>AB380+AP380+BB380+BN380+BR380+SUMPRODUCT(LARGE((T380,V380,X380,Z380,AD380,AF380,AH380,AJ380,AL380,AN380,AR380,AT380,AV380,AX380,AZ380,BD380,BF380,BH380,BJ380,BL380,BP380,BT380,BV380,BX380,BZ380,CB380,CD380,CF380,CH380,CJ380,CL380,CN380,CP380,CR380,CT380,CV380,CX380,CZ380,DB380,DD380,DF380,DH380,DJ380,DL380,DN380,DP380,DR380,DT380,DV380,DX380,DZ380,EB380,ED380,EF380,EH380,EJ380,EL380,EN380,EP380,ER380,ET380,EV380,EX380,EZ380,FB380,FD380,FF380,FH380,FJ380,FL380,FN380,FP380),{1,2,3,4,5,6,7,8}))</f>
        <v>1</v>
      </c>
      <c r="K380" s="135">
        <f>J380-FV380</f>
        <v>0</v>
      </c>
      <c r="L380" s="140" t="str">
        <f>IF(SUMIF(S380:FP380,"&lt;0")&lt;&gt;0,SUMIF(S380:FP380,"&lt;0")*(-1)," ")</f>
        <v xml:space="preserve"> </v>
      </c>
      <c r="M380" s="141">
        <f>T380+V380+X380+Z380+AB380+AD380+AF380+AH380+AJ380+AL380+AN380+AP380+AR380+AT380+AV380+AX380+AZ380+BB380+BD380+BF380+BH380+BJ380+BL380+BN380+BP380+BR380+BT380+BV380+BX380+BZ380+CB380+CD380+CF380+CH380+CJ380+CL380+CN380+CP380+CR380+CT380+CV380+CX380+CZ380+DB380+DD380+DF380+DH380+DJ380+DL380+DN380+DP380+DR380+DT380+DV380+DX380+DZ380+EB380+ED380+EF380+EH380+EJ380+EL380+EN380+EP380+ER380+ET380+EV380+EX380+EZ380+FB380+FD380+FF380+FH380+FJ380+FL380+FN380+FP380</f>
        <v>1</v>
      </c>
      <c r="N380" s="135">
        <f>M380-FY380</f>
        <v>0</v>
      </c>
      <c r="O380" s="136">
        <f>ROUNDUP(COUNTIF(S380:FP380,"&gt; 0")/2,0)</f>
        <v>1</v>
      </c>
      <c r="P380" s="142">
        <f>IF(O380=0,"-",IF(O380-R380&gt;8,J380/(8+R380),J380/O380))</f>
        <v>1</v>
      </c>
      <c r="Q380" s="145">
        <f>IF(OR(M380=0,O380=0),"-",M380/O380)</f>
        <v>1</v>
      </c>
      <c r="R380" s="150">
        <f>+IF(AA380="",0,1)+IF(AO380="",0,1)++IF(BA380="",0,1)+IF(BM380="",0,1)+IF(BQ380="",0,1)</f>
        <v>0</v>
      </c>
      <c r="S380" s="6" t="s">
        <v>572</v>
      </c>
      <c r="T380" s="28">
        <f>IFERROR(VLOOKUP(S380,'Начисление очков 2024'!$AA$4:$AB$69,2,FALSE),0)</f>
        <v>0</v>
      </c>
      <c r="U380" s="32" t="s">
        <v>572</v>
      </c>
      <c r="V380" s="31">
        <f>IFERROR(VLOOKUP(U380,'Начисление очков 2024'!$AA$4:$AB$69,2,FALSE),0)</f>
        <v>0</v>
      </c>
      <c r="W380" s="6" t="s">
        <v>572</v>
      </c>
      <c r="X380" s="28">
        <f>IFERROR(VLOOKUP(W380,'Начисление очков 2024'!$L$4:$M$69,2,FALSE),0)</f>
        <v>0</v>
      </c>
      <c r="Y380" s="32" t="s">
        <v>572</v>
      </c>
      <c r="Z380" s="31">
        <f>IFERROR(VLOOKUP(Y380,'Начисление очков 2024'!$AA$4:$AB$69,2,FALSE),0)</f>
        <v>0</v>
      </c>
      <c r="AA380" s="6" t="s">
        <v>572</v>
      </c>
      <c r="AB380" s="28">
        <f>ROUND(IFERROR(VLOOKUP(AA380,'Начисление очков 2024'!$L$4:$M$69,2,FALSE),0)/4,0)</f>
        <v>0</v>
      </c>
      <c r="AC380" s="32" t="s">
        <v>572</v>
      </c>
      <c r="AD380" s="31">
        <f>IFERROR(VLOOKUP(AC380,'Начисление очков 2024'!$AA$4:$AB$69,2,FALSE),0)</f>
        <v>0</v>
      </c>
      <c r="AE380" s="6" t="s">
        <v>572</v>
      </c>
      <c r="AF380" s="28">
        <f>IFERROR(VLOOKUP(AE380,'Начисление очков 2024'!$AA$4:$AB$69,2,FALSE),0)</f>
        <v>0</v>
      </c>
      <c r="AG380" s="32" t="s">
        <v>572</v>
      </c>
      <c r="AH380" s="31">
        <f>IFERROR(VLOOKUP(AG380,'Начисление очков 2024'!$Q$4:$R$69,2,FALSE),0)</f>
        <v>0</v>
      </c>
      <c r="AI380" s="6" t="s">
        <v>572</v>
      </c>
      <c r="AJ380" s="28">
        <f>IFERROR(VLOOKUP(AI380,'Начисление очков 2024'!$AA$4:$AB$69,2,FALSE),0)</f>
        <v>0</v>
      </c>
      <c r="AK380" s="32" t="s">
        <v>572</v>
      </c>
      <c r="AL380" s="31">
        <f>IFERROR(VLOOKUP(AK380,'Начисление очков 2024'!$AA$4:$AB$69,2,FALSE),0)</f>
        <v>0</v>
      </c>
      <c r="AM380" s="6">
        <v>24</v>
      </c>
      <c r="AN380" s="28">
        <f>IFERROR(VLOOKUP(AM380,'Начисление очков 2023'!$AF$4:$AG$69,2,FALSE),0)</f>
        <v>1</v>
      </c>
      <c r="AO380" s="32" t="s">
        <v>572</v>
      </c>
      <c r="AP380" s="31">
        <f>ROUND(IFERROR(VLOOKUP(AO380,'Начисление очков 2024'!$G$4:$H$69,2,FALSE),0)/4,0)</f>
        <v>0</v>
      </c>
      <c r="AQ380" s="6" t="s">
        <v>572</v>
      </c>
      <c r="AR380" s="28">
        <f>IFERROR(VLOOKUP(AQ380,'Начисление очков 2024'!$AA$4:$AB$69,2,FALSE),0)</f>
        <v>0</v>
      </c>
      <c r="AS380" s="32" t="s">
        <v>572</v>
      </c>
      <c r="AT380" s="31">
        <f>IFERROR(VLOOKUP(AS380,'Начисление очков 2024'!$G$4:$H$69,2,FALSE),0)</f>
        <v>0</v>
      </c>
      <c r="AU380" s="6" t="s">
        <v>572</v>
      </c>
      <c r="AV380" s="28">
        <f>IFERROR(VLOOKUP(AU380,'Начисление очков 2023'!$V$4:$W$69,2,FALSE),0)</f>
        <v>0</v>
      </c>
      <c r="AW380" s="32" t="s">
        <v>572</v>
      </c>
      <c r="AX380" s="31">
        <f>IFERROR(VLOOKUP(AW380,'Начисление очков 2024'!$Q$4:$R$69,2,FALSE),0)</f>
        <v>0</v>
      </c>
      <c r="AY380" s="6" t="s">
        <v>572</v>
      </c>
      <c r="AZ380" s="28">
        <f>IFERROR(VLOOKUP(AY380,'Начисление очков 2024'!$AA$4:$AB$69,2,FALSE),0)</f>
        <v>0</v>
      </c>
      <c r="BA380" s="32" t="s">
        <v>572</v>
      </c>
      <c r="BB380" s="31">
        <f>ROUND(IFERROR(VLOOKUP(BA380,'Начисление очков 2024'!$G$4:$H$69,2,FALSE),0)/4,0)</f>
        <v>0</v>
      </c>
      <c r="BC380" s="6" t="s">
        <v>572</v>
      </c>
      <c r="BD380" s="28">
        <f>IFERROR(VLOOKUP(BC380,'Начисление очков 2023'!$AA$4:$AB$69,2,FALSE),0)</f>
        <v>0</v>
      </c>
      <c r="BE380" s="32" t="s">
        <v>572</v>
      </c>
      <c r="BF380" s="31">
        <f>IFERROR(VLOOKUP(BE380,'Начисление очков 2024'!$G$4:$H$69,2,FALSE),0)</f>
        <v>0</v>
      </c>
      <c r="BG380" s="6" t="s">
        <v>572</v>
      </c>
      <c r="BH380" s="28">
        <f>IFERROR(VLOOKUP(BG380,'Начисление очков 2024'!$Q$4:$R$69,2,FALSE),0)</f>
        <v>0</v>
      </c>
      <c r="BI380" s="32" t="s">
        <v>572</v>
      </c>
      <c r="BJ380" s="31">
        <f>IFERROR(VLOOKUP(BI380,'Начисление очков 2024'!$AA$4:$AB$69,2,FALSE),0)</f>
        <v>0</v>
      </c>
      <c r="BK380" s="6" t="s">
        <v>572</v>
      </c>
      <c r="BL380" s="28">
        <f>IFERROR(VLOOKUP(BK380,'Начисление очков 2023'!$V$4:$W$69,2,FALSE),0)</f>
        <v>0</v>
      </c>
      <c r="BM380" s="32" t="s">
        <v>572</v>
      </c>
      <c r="BN380" s="31">
        <f>ROUND(IFERROR(VLOOKUP(BM380,'Начисление очков 2023'!$L$4:$M$69,2,FALSE),0)/4,0)</f>
        <v>0</v>
      </c>
      <c r="BO380" s="6" t="s">
        <v>572</v>
      </c>
      <c r="BP380" s="28">
        <f>IFERROR(VLOOKUP(BO380,'Начисление очков 2023'!$AA$4:$AB$69,2,FALSE),0)</f>
        <v>0</v>
      </c>
      <c r="BQ380" s="32" t="s">
        <v>572</v>
      </c>
      <c r="BR380" s="31">
        <f>ROUND(IFERROR(VLOOKUP(BQ380,'Начисление очков 2023'!$L$4:$M$69,2,FALSE),0)/4,0)</f>
        <v>0</v>
      </c>
      <c r="BS380" s="6" t="s">
        <v>572</v>
      </c>
      <c r="BT380" s="28">
        <f>IFERROR(VLOOKUP(BS380,'Начисление очков 2023'!$AA$4:$AB$69,2,FALSE),0)</f>
        <v>0</v>
      </c>
      <c r="BU380" s="32" t="s">
        <v>572</v>
      </c>
      <c r="BV380" s="31">
        <f>IFERROR(VLOOKUP(BU380,'Начисление очков 2023'!$L$4:$M$69,2,FALSE),0)</f>
        <v>0</v>
      </c>
      <c r="BW380" s="6" t="s">
        <v>572</v>
      </c>
      <c r="BX380" s="28">
        <f>IFERROR(VLOOKUP(BW380,'Начисление очков 2023'!$AA$4:$AB$69,2,FALSE),0)</f>
        <v>0</v>
      </c>
      <c r="BY380" s="32" t="s">
        <v>572</v>
      </c>
      <c r="BZ380" s="31">
        <f>IFERROR(VLOOKUP(BY380,'Начисление очков 2023'!$AF$4:$AG$69,2,FALSE),0)</f>
        <v>0</v>
      </c>
      <c r="CA380" s="6" t="s">
        <v>572</v>
      </c>
      <c r="CB380" s="28">
        <f>IFERROR(VLOOKUP(CA380,'Начисление очков 2023'!$V$4:$W$69,2,FALSE),0)</f>
        <v>0</v>
      </c>
      <c r="CC380" s="32" t="s">
        <v>572</v>
      </c>
      <c r="CD380" s="31">
        <f>IFERROR(VLOOKUP(CC380,'Начисление очков 2023'!$AA$4:$AB$69,2,FALSE),0)</f>
        <v>0</v>
      </c>
      <c r="CE380" s="47"/>
      <c r="CF380" s="46"/>
      <c r="CG380" s="32" t="s">
        <v>572</v>
      </c>
      <c r="CH380" s="31">
        <f>IFERROR(VLOOKUP(CG380,'Начисление очков 2023'!$AA$4:$AB$69,2,FALSE),0)</f>
        <v>0</v>
      </c>
      <c r="CI380" s="6" t="s">
        <v>572</v>
      </c>
      <c r="CJ380" s="28">
        <f>IFERROR(VLOOKUP(CI380,'Начисление очков 2023_1'!$B$4:$C$117,2,FALSE),0)</f>
        <v>0</v>
      </c>
      <c r="CK380" s="32" t="s">
        <v>572</v>
      </c>
      <c r="CL380" s="31">
        <f>IFERROR(VLOOKUP(CK380,'Начисление очков 2023'!$V$4:$W$69,2,FALSE),0)</f>
        <v>0</v>
      </c>
      <c r="CM380" s="6" t="s">
        <v>572</v>
      </c>
      <c r="CN380" s="28">
        <f>IFERROR(VLOOKUP(CM380,'Начисление очков 2023'!$AF$4:$AG$69,2,FALSE),0)</f>
        <v>0</v>
      </c>
      <c r="CO380" s="32" t="s">
        <v>572</v>
      </c>
      <c r="CP380" s="31">
        <f>IFERROR(VLOOKUP(CO380,'Начисление очков 2023'!$G$4:$H$69,2,FALSE),0)</f>
        <v>0</v>
      </c>
      <c r="CQ380" s="6" t="s">
        <v>572</v>
      </c>
      <c r="CR380" s="28">
        <f>IFERROR(VLOOKUP(CQ380,'Начисление очков 2023'!$AA$4:$AB$69,2,FALSE),0)</f>
        <v>0</v>
      </c>
      <c r="CS380" s="32" t="s">
        <v>572</v>
      </c>
      <c r="CT380" s="31">
        <f>IFERROR(VLOOKUP(CS380,'Начисление очков 2023'!$Q$4:$R$69,2,FALSE),0)</f>
        <v>0</v>
      </c>
      <c r="CU380" s="6" t="s">
        <v>572</v>
      </c>
      <c r="CV380" s="28">
        <f>IFERROR(VLOOKUP(CU380,'Начисление очков 2023'!$AF$4:$AG$69,2,FALSE),0)</f>
        <v>0</v>
      </c>
      <c r="CW380" s="32" t="s">
        <v>572</v>
      </c>
      <c r="CX380" s="31">
        <f>IFERROR(VLOOKUP(CW380,'Начисление очков 2023'!$AA$4:$AB$69,2,FALSE),0)</f>
        <v>0</v>
      </c>
      <c r="CY380" s="6" t="s">
        <v>572</v>
      </c>
      <c r="CZ380" s="28">
        <f>IFERROR(VLOOKUP(CY380,'Начисление очков 2023'!$AA$4:$AB$69,2,FALSE),0)</f>
        <v>0</v>
      </c>
      <c r="DA380" s="32" t="s">
        <v>572</v>
      </c>
      <c r="DB380" s="31">
        <f>IFERROR(VLOOKUP(DA380,'Начисление очков 2023'!$L$4:$M$69,2,FALSE),0)</f>
        <v>0</v>
      </c>
      <c r="DC380" s="6" t="s">
        <v>572</v>
      </c>
      <c r="DD380" s="28">
        <f>IFERROR(VLOOKUP(DC380,'Начисление очков 2023'!$L$4:$M$69,2,FALSE),0)</f>
        <v>0</v>
      </c>
      <c r="DE380" s="32" t="s">
        <v>572</v>
      </c>
      <c r="DF380" s="31">
        <f>IFERROR(VLOOKUP(DE380,'Начисление очков 2023'!$G$4:$H$69,2,FALSE),0)</f>
        <v>0</v>
      </c>
      <c r="DG380" s="6" t="s">
        <v>572</v>
      </c>
      <c r="DH380" s="28">
        <f>IFERROR(VLOOKUP(DG380,'Начисление очков 2023'!$AA$4:$AB$69,2,FALSE),0)</f>
        <v>0</v>
      </c>
      <c r="DI380" s="32" t="s">
        <v>572</v>
      </c>
      <c r="DJ380" s="31">
        <f>IFERROR(VLOOKUP(DI380,'Начисление очков 2023'!$AF$4:$AG$69,2,FALSE),0)</f>
        <v>0</v>
      </c>
      <c r="DK380" s="6" t="s">
        <v>572</v>
      </c>
      <c r="DL380" s="28">
        <f>IFERROR(VLOOKUP(DK380,'Начисление очков 2023'!$V$4:$W$69,2,FALSE),0)</f>
        <v>0</v>
      </c>
      <c r="DM380" s="32" t="s">
        <v>572</v>
      </c>
      <c r="DN380" s="31">
        <f>IFERROR(VLOOKUP(DM380,'Начисление очков 2023'!$Q$4:$R$69,2,FALSE),0)</f>
        <v>0</v>
      </c>
      <c r="DO380" s="6" t="s">
        <v>572</v>
      </c>
      <c r="DP380" s="28">
        <f>IFERROR(VLOOKUP(DO380,'Начисление очков 2023'!$AA$4:$AB$69,2,FALSE),0)</f>
        <v>0</v>
      </c>
      <c r="DQ380" s="32" t="s">
        <v>572</v>
      </c>
      <c r="DR380" s="31">
        <f>IFERROR(VLOOKUP(DQ380,'Начисление очков 2023'!$AA$4:$AB$69,2,FALSE),0)</f>
        <v>0</v>
      </c>
      <c r="DS380" s="6" t="s">
        <v>572</v>
      </c>
      <c r="DT380" s="28">
        <f>IFERROR(VLOOKUP(DS380,'Начисление очков 2023'!$AA$4:$AB$69,2,FALSE),0)</f>
        <v>0</v>
      </c>
      <c r="DU380" s="32" t="s">
        <v>572</v>
      </c>
      <c r="DV380" s="31">
        <f>IFERROR(VLOOKUP(DU380,'Начисление очков 2023'!$AF$4:$AG$69,2,FALSE),0)</f>
        <v>0</v>
      </c>
      <c r="DW380" s="6" t="s">
        <v>572</v>
      </c>
      <c r="DX380" s="28">
        <f>IFERROR(VLOOKUP(DW380,'Начисление очков 2023'!$AA$4:$AB$69,2,FALSE),0)</f>
        <v>0</v>
      </c>
      <c r="DY380" s="32" t="s">
        <v>572</v>
      </c>
      <c r="DZ380" s="31">
        <f>IFERROR(VLOOKUP(DY380,'Начисление очков 2023'!$B$4:$C$69,2,FALSE),0)</f>
        <v>0</v>
      </c>
      <c r="EA380" s="6" t="s">
        <v>572</v>
      </c>
      <c r="EB380" s="28">
        <f>IFERROR(VLOOKUP(EA380,'Начисление очков 2023'!$AA$4:$AB$69,2,FALSE),0)</f>
        <v>0</v>
      </c>
      <c r="EC380" s="32" t="s">
        <v>572</v>
      </c>
      <c r="ED380" s="31">
        <f>IFERROR(VLOOKUP(EC380,'Начисление очков 2023'!$V$4:$W$69,2,FALSE),0)</f>
        <v>0</v>
      </c>
      <c r="EE380" s="6" t="s">
        <v>572</v>
      </c>
      <c r="EF380" s="28">
        <f>IFERROR(VLOOKUP(EE380,'Начисление очков 2023'!$AA$4:$AB$69,2,FALSE),0)</f>
        <v>0</v>
      </c>
      <c r="EG380" s="32" t="s">
        <v>572</v>
      </c>
      <c r="EH380" s="31">
        <f>IFERROR(VLOOKUP(EG380,'Начисление очков 2023'!$AA$4:$AB$69,2,FALSE),0)</f>
        <v>0</v>
      </c>
      <c r="EI380" s="6" t="s">
        <v>572</v>
      </c>
      <c r="EJ380" s="28">
        <f>IFERROR(VLOOKUP(EI380,'Начисление очков 2023'!$G$4:$H$69,2,FALSE),0)</f>
        <v>0</v>
      </c>
      <c r="EK380" s="32" t="s">
        <v>572</v>
      </c>
      <c r="EL380" s="31">
        <f>IFERROR(VLOOKUP(EK380,'Начисление очков 2023'!$V$4:$W$69,2,FALSE),0)</f>
        <v>0</v>
      </c>
      <c r="EM380" s="6" t="s">
        <v>572</v>
      </c>
      <c r="EN380" s="28">
        <f>IFERROR(VLOOKUP(EM380,'Начисление очков 2023'!$B$4:$C$101,2,FALSE),0)</f>
        <v>0</v>
      </c>
      <c r="EO380" s="32" t="s">
        <v>572</v>
      </c>
      <c r="EP380" s="31">
        <f>IFERROR(VLOOKUP(EO380,'Начисление очков 2023'!$AA$4:$AB$69,2,FALSE),0)</f>
        <v>0</v>
      </c>
      <c r="EQ380" s="6" t="s">
        <v>572</v>
      </c>
      <c r="ER380" s="28">
        <f>IFERROR(VLOOKUP(EQ380,'Начисление очков 2023'!$AF$4:$AG$69,2,FALSE),0)</f>
        <v>0</v>
      </c>
      <c r="ES380" s="32" t="s">
        <v>572</v>
      </c>
      <c r="ET380" s="31">
        <f>IFERROR(VLOOKUP(ES380,'Начисление очков 2023'!$B$4:$C$101,2,FALSE),0)</f>
        <v>0</v>
      </c>
      <c r="EU380" s="6" t="s">
        <v>572</v>
      </c>
      <c r="EV380" s="28">
        <f>IFERROR(VLOOKUP(EU380,'Начисление очков 2023'!$G$4:$H$69,2,FALSE),0)</f>
        <v>0</v>
      </c>
      <c r="EW380" s="32" t="s">
        <v>572</v>
      </c>
      <c r="EX380" s="31">
        <f>IFERROR(VLOOKUP(EW380,'Начисление очков 2023'!$AA$4:$AB$69,2,FALSE),0)</f>
        <v>0</v>
      </c>
      <c r="EY380" s="6" t="s">
        <v>572</v>
      </c>
      <c r="EZ380" s="28">
        <f>IFERROR(VLOOKUP(EY380,'Начисление очков 2023'!$AA$4:$AB$69,2,FALSE),0)</f>
        <v>0</v>
      </c>
      <c r="FA380" s="32" t="s">
        <v>572</v>
      </c>
      <c r="FB380" s="31">
        <f>IFERROR(VLOOKUP(FA380,'Начисление очков 2023'!$L$4:$M$69,2,FALSE),0)</f>
        <v>0</v>
      </c>
      <c r="FC380" s="6" t="s">
        <v>572</v>
      </c>
      <c r="FD380" s="28">
        <f>IFERROR(VLOOKUP(FC380,'Начисление очков 2023'!$AF$4:$AG$69,2,FALSE),0)</f>
        <v>0</v>
      </c>
      <c r="FE380" s="32" t="s">
        <v>572</v>
      </c>
      <c r="FF380" s="31">
        <f>IFERROR(VLOOKUP(FE380,'Начисление очков 2023'!$AA$4:$AB$69,2,FALSE),0)</f>
        <v>0</v>
      </c>
      <c r="FG380" s="6" t="s">
        <v>572</v>
      </c>
      <c r="FH380" s="28">
        <f>IFERROR(VLOOKUP(FG380,'Начисление очков 2023'!$G$4:$H$69,2,FALSE),0)</f>
        <v>0</v>
      </c>
      <c r="FI380" s="32" t="s">
        <v>572</v>
      </c>
      <c r="FJ380" s="31">
        <f>IFERROR(VLOOKUP(FI380,'Начисление очков 2023'!$AA$4:$AB$69,2,FALSE),0)</f>
        <v>0</v>
      </c>
      <c r="FK380" s="6" t="s">
        <v>572</v>
      </c>
      <c r="FL380" s="28">
        <f>IFERROR(VLOOKUP(FK380,'Начисление очков 2023'!$AA$4:$AB$69,2,FALSE),0)</f>
        <v>0</v>
      </c>
      <c r="FM380" s="32" t="s">
        <v>572</v>
      </c>
      <c r="FN380" s="31">
        <f>IFERROR(VLOOKUP(FM380,'Начисление очков 2023'!$AA$4:$AB$69,2,FALSE),0)</f>
        <v>0</v>
      </c>
      <c r="FO380" s="6" t="s">
        <v>572</v>
      </c>
      <c r="FP380" s="28">
        <f>IFERROR(VLOOKUP(FO380,'Начисление очков 2023'!$AF$4:$AG$69,2,FALSE),0)</f>
        <v>0</v>
      </c>
      <c r="FQ380" s="109">
        <v>368</v>
      </c>
      <c r="FR380" s="110">
        <v>2</v>
      </c>
      <c r="FS380" s="110"/>
      <c r="FT380" s="109">
        <v>3</v>
      </c>
      <c r="FU380" s="111"/>
      <c r="FV380" s="108">
        <v>1</v>
      </c>
      <c r="FW380" s="106">
        <v>0</v>
      </c>
      <c r="FX380" s="107" t="s">
        <v>563</v>
      </c>
      <c r="FY380" s="108">
        <v>1</v>
      </c>
      <c r="FZ380" s="127" t="s">
        <v>572</v>
      </c>
      <c r="GA380" s="121">
        <f>IFERROR(VLOOKUP(FZ380,'Начисление очков 2023'!$AA$4:$AB$69,2,FALSE),0)</f>
        <v>0</v>
      </c>
    </row>
    <row r="381" spans="1:183" ht="16.149999999999999" customHeight="1" x14ac:dyDescent="0.25">
      <c r="A381" s="1"/>
      <c r="B381" s="6" t="str">
        <f>IFERROR(INDEX('Ласт турнир'!$A$1:$A$96,MATCH($D381,'Ласт турнир'!$B$1:$B$96,0)),"")</f>
        <v/>
      </c>
      <c r="C381" s="1"/>
      <c r="D381" s="39" t="s">
        <v>804</v>
      </c>
      <c r="E381" s="40">
        <f>E380+1</f>
        <v>372</v>
      </c>
      <c r="F381" s="59">
        <f>IF(FQ381=0," ",IF(FQ381-E381=0," ",FQ381-E381))</f>
        <v>-3</v>
      </c>
      <c r="G381" s="44"/>
      <c r="H381" s="54">
        <v>3</v>
      </c>
      <c r="I381" s="134"/>
      <c r="J381" s="139">
        <f>AB381+AP381+BB381+BN381+BR381+SUMPRODUCT(LARGE((T381,V381,X381,Z381,AD381,AF381,AH381,AJ381,AL381,AN381,AR381,AT381,AV381,AX381,AZ381,BD381,BF381,BH381,BJ381,BL381,BP381,BT381,BV381,BX381,BZ381,CB381,CD381,CF381,CH381,CJ381,CL381,CN381,CP381,CR381,CT381,CV381,CX381,CZ381,DB381,DD381,DF381,DH381,DJ381,DL381,DN381,DP381,DR381,DT381,DV381,DX381,DZ381,EB381,ED381,EF381,EH381,EJ381,EL381,EN381,EP381,ER381,ET381,EV381,EX381,EZ381,FB381,FD381,FF381,FH381,FJ381,FL381,FN381,FP381),{1,2,3,4,5,6,7,8}))</f>
        <v>1</v>
      </c>
      <c r="K381" s="135">
        <f>J381-FV381</f>
        <v>0</v>
      </c>
      <c r="L381" s="140" t="str">
        <f>IF(SUMIF(S381:FP381,"&lt;0")&lt;&gt;0,SUMIF(S381:FP381,"&lt;0")*(-1)," ")</f>
        <v xml:space="preserve"> </v>
      </c>
      <c r="M381" s="141">
        <f>T381+V381+X381+Z381+AB381+AD381+AF381+AH381+AJ381+AL381+AN381+AP381+AR381+AT381+AV381+AX381+AZ381+BB381+BD381+BF381+BH381+BJ381+BL381+BN381+BP381+BR381+BT381+BV381+BX381+BZ381+CB381+CD381+CF381+CH381+CJ381+CL381+CN381+CP381+CR381+CT381+CV381+CX381+CZ381+DB381+DD381+DF381+DH381+DJ381+DL381+DN381+DP381+DR381+DT381+DV381+DX381+DZ381+EB381+ED381+EF381+EH381+EJ381+EL381+EN381+EP381+ER381+ET381+EV381+EX381+EZ381+FB381+FD381+FF381+FH381+FJ381+FL381+FN381+FP381</f>
        <v>1</v>
      </c>
      <c r="N381" s="135">
        <f>M381-FY381</f>
        <v>0</v>
      </c>
      <c r="O381" s="136">
        <f>ROUNDUP(COUNTIF(S381:FP381,"&gt; 0")/2,0)</f>
        <v>1</v>
      </c>
      <c r="P381" s="142">
        <f>IF(O381=0,"-",IF(O381-R381&gt;8,J381/(8+R381),J381/O381))</f>
        <v>1</v>
      </c>
      <c r="Q381" s="145">
        <f>IF(OR(M381=0,O381=0),"-",M381/O381)</f>
        <v>1</v>
      </c>
      <c r="R381" s="150">
        <f>+IF(AA381="",0,1)+IF(AO381="",0,1)++IF(BA381="",0,1)+IF(BM381="",0,1)+IF(BQ381="",0,1)</f>
        <v>0</v>
      </c>
      <c r="S381" s="6" t="s">
        <v>572</v>
      </c>
      <c r="T381" s="28">
        <f>IFERROR(VLOOKUP(S381,'Начисление очков 2024'!$AA$4:$AB$69,2,FALSE),0)</f>
        <v>0</v>
      </c>
      <c r="U381" s="32" t="s">
        <v>572</v>
      </c>
      <c r="V381" s="31">
        <f>IFERROR(VLOOKUP(U381,'Начисление очков 2024'!$AA$4:$AB$69,2,FALSE),0)</f>
        <v>0</v>
      </c>
      <c r="W381" s="6" t="s">
        <v>572</v>
      </c>
      <c r="X381" s="28">
        <f>IFERROR(VLOOKUP(W381,'Начисление очков 2024'!$L$4:$M$69,2,FALSE),0)</f>
        <v>0</v>
      </c>
      <c r="Y381" s="32" t="s">
        <v>572</v>
      </c>
      <c r="Z381" s="31">
        <f>IFERROR(VLOOKUP(Y381,'Начисление очков 2024'!$AA$4:$AB$69,2,FALSE),0)</f>
        <v>0</v>
      </c>
      <c r="AA381" s="6" t="s">
        <v>572</v>
      </c>
      <c r="AB381" s="28">
        <f>ROUND(IFERROR(VLOOKUP(AA381,'Начисление очков 2024'!$L$4:$M$69,2,FALSE),0)/4,0)</f>
        <v>0</v>
      </c>
      <c r="AC381" s="32" t="s">
        <v>572</v>
      </c>
      <c r="AD381" s="31">
        <f>IFERROR(VLOOKUP(AC381,'Начисление очков 2024'!$AA$4:$AB$69,2,FALSE),0)</f>
        <v>0</v>
      </c>
      <c r="AE381" s="6" t="s">
        <v>572</v>
      </c>
      <c r="AF381" s="28">
        <f>IFERROR(VLOOKUP(AE381,'Начисление очков 2024'!$AA$4:$AB$69,2,FALSE),0)</f>
        <v>0</v>
      </c>
      <c r="AG381" s="32" t="s">
        <v>572</v>
      </c>
      <c r="AH381" s="31">
        <f>IFERROR(VLOOKUP(AG381,'Начисление очков 2024'!$Q$4:$R$69,2,FALSE),0)</f>
        <v>0</v>
      </c>
      <c r="AI381" s="6" t="s">
        <v>572</v>
      </c>
      <c r="AJ381" s="28">
        <f>IFERROR(VLOOKUP(AI381,'Начисление очков 2024'!$AA$4:$AB$69,2,FALSE),0)</f>
        <v>0</v>
      </c>
      <c r="AK381" s="32" t="s">
        <v>572</v>
      </c>
      <c r="AL381" s="31">
        <f>IFERROR(VLOOKUP(AK381,'Начисление очков 2024'!$AA$4:$AB$69,2,FALSE),0)</f>
        <v>0</v>
      </c>
      <c r="AM381" s="6">
        <v>24</v>
      </c>
      <c r="AN381" s="28">
        <f>IFERROR(VLOOKUP(AM381,'Начисление очков 2023'!$AF$4:$AG$69,2,FALSE),0)</f>
        <v>1</v>
      </c>
      <c r="AO381" s="32" t="s">
        <v>572</v>
      </c>
      <c r="AP381" s="31">
        <f>ROUND(IFERROR(VLOOKUP(AO381,'Начисление очков 2024'!$G$4:$H$69,2,FALSE),0)/4,0)</f>
        <v>0</v>
      </c>
      <c r="AQ381" s="6" t="s">
        <v>572</v>
      </c>
      <c r="AR381" s="28">
        <f>IFERROR(VLOOKUP(AQ381,'Начисление очков 2024'!$AA$4:$AB$69,2,FALSE),0)</f>
        <v>0</v>
      </c>
      <c r="AS381" s="32" t="s">
        <v>572</v>
      </c>
      <c r="AT381" s="31">
        <f>IFERROR(VLOOKUP(AS381,'Начисление очков 2024'!$G$4:$H$69,2,FALSE),0)</f>
        <v>0</v>
      </c>
      <c r="AU381" s="6" t="s">
        <v>572</v>
      </c>
      <c r="AV381" s="28">
        <f>IFERROR(VLOOKUP(AU381,'Начисление очков 2023'!$V$4:$W$69,2,FALSE),0)</f>
        <v>0</v>
      </c>
      <c r="AW381" s="32" t="s">
        <v>572</v>
      </c>
      <c r="AX381" s="31">
        <f>IFERROR(VLOOKUP(AW381,'Начисление очков 2024'!$Q$4:$R$69,2,FALSE),0)</f>
        <v>0</v>
      </c>
      <c r="AY381" s="6" t="s">
        <v>572</v>
      </c>
      <c r="AZ381" s="28">
        <f>IFERROR(VLOOKUP(AY381,'Начисление очков 2024'!$AA$4:$AB$69,2,FALSE),0)</f>
        <v>0</v>
      </c>
      <c r="BA381" s="32" t="s">
        <v>572</v>
      </c>
      <c r="BB381" s="31">
        <f>ROUND(IFERROR(VLOOKUP(BA381,'Начисление очков 2024'!$G$4:$H$69,2,FALSE),0)/4,0)</f>
        <v>0</v>
      </c>
      <c r="BC381" s="6" t="s">
        <v>572</v>
      </c>
      <c r="BD381" s="28">
        <f>IFERROR(VLOOKUP(BC381,'Начисление очков 2023'!$AA$4:$AB$69,2,FALSE),0)</f>
        <v>0</v>
      </c>
      <c r="BE381" s="32" t="s">
        <v>572</v>
      </c>
      <c r="BF381" s="31">
        <f>IFERROR(VLOOKUP(BE381,'Начисление очков 2024'!$G$4:$H$69,2,FALSE),0)</f>
        <v>0</v>
      </c>
      <c r="BG381" s="6" t="s">
        <v>572</v>
      </c>
      <c r="BH381" s="28">
        <f>IFERROR(VLOOKUP(BG381,'Начисление очков 2024'!$Q$4:$R$69,2,FALSE),0)</f>
        <v>0</v>
      </c>
      <c r="BI381" s="32" t="s">
        <v>572</v>
      </c>
      <c r="BJ381" s="31">
        <f>IFERROR(VLOOKUP(BI381,'Начисление очков 2024'!$AA$4:$AB$69,2,FALSE),0)</f>
        <v>0</v>
      </c>
      <c r="BK381" s="6" t="s">
        <v>572</v>
      </c>
      <c r="BL381" s="28">
        <f>IFERROR(VLOOKUP(BK381,'Начисление очков 2023'!$V$4:$W$69,2,FALSE),0)</f>
        <v>0</v>
      </c>
      <c r="BM381" s="32" t="s">
        <v>572</v>
      </c>
      <c r="BN381" s="31">
        <f>ROUND(IFERROR(VLOOKUP(BM381,'Начисление очков 2023'!$L$4:$M$69,2,FALSE),0)/4,0)</f>
        <v>0</v>
      </c>
      <c r="BO381" s="6" t="s">
        <v>572</v>
      </c>
      <c r="BP381" s="28">
        <f>IFERROR(VLOOKUP(BO381,'Начисление очков 2023'!$AA$4:$AB$69,2,FALSE),0)</f>
        <v>0</v>
      </c>
      <c r="BQ381" s="32" t="s">
        <v>572</v>
      </c>
      <c r="BR381" s="31">
        <f>ROUND(IFERROR(VLOOKUP(BQ381,'Начисление очков 2023'!$L$4:$M$69,2,FALSE),0)/4,0)</f>
        <v>0</v>
      </c>
      <c r="BS381" s="6" t="s">
        <v>572</v>
      </c>
      <c r="BT381" s="28">
        <f>IFERROR(VLOOKUP(BS381,'Начисление очков 2023'!$AA$4:$AB$69,2,FALSE),0)</f>
        <v>0</v>
      </c>
      <c r="BU381" s="32" t="s">
        <v>572</v>
      </c>
      <c r="BV381" s="31">
        <f>IFERROR(VLOOKUP(BU381,'Начисление очков 2023'!$L$4:$M$69,2,FALSE),0)</f>
        <v>0</v>
      </c>
      <c r="BW381" s="6" t="s">
        <v>572</v>
      </c>
      <c r="BX381" s="28">
        <f>IFERROR(VLOOKUP(BW381,'Начисление очков 2023'!$AA$4:$AB$69,2,FALSE),0)</f>
        <v>0</v>
      </c>
      <c r="BY381" s="32" t="s">
        <v>572</v>
      </c>
      <c r="BZ381" s="31">
        <f>IFERROR(VLOOKUP(BY381,'Начисление очков 2023'!$AF$4:$AG$69,2,FALSE),0)</f>
        <v>0</v>
      </c>
      <c r="CA381" s="6" t="s">
        <v>572</v>
      </c>
      <c r="CB381" s="28">
        <f>IFERROR(VLOOKUP(CA381,'Начисление очков 2023'!$V$4:$W$69,2,FALSE),0)</f>
        <v>0</v>
      </c>
      <c r="CC381" s="32" t="s">
        <v>572</v>
      </c>
      <c r="CD381" s="31">
        <f>IFERROR(VLOOKUP(CC381,'Начисление очков 2023'!$AA$4:$AB$69,2,FALSE),0)</f>
        <v>0</v>
      </c>
      <c r="CE381" s="47"/>
      <c r="CF381" s="46"/>
      <c r="CG381" s="32" t="s">
        <v>572</v>
      </c>
      <c r="CH381" s="31">
        <f>IFERROR(VLOOKUP(CG381,'Начисление очков 2023'!$AA$4:$AB$69,2,FALSE),0)</f>
        <v>0</v>
      </c>
      <c r="CI381" s="6" t="s">
        <v>572</v>
      </c>
      <c r="CJ381" s="28">
        <f>IFERROR(VLOOKUP(CI381,'Начисление очков 2023_1'!$B$4:$C$117,2,FALSE),0)</f>
        <v>0</v>
      </c>
      <c r="CK381" s="32" t="s">
        <v>572</v>
      </c>
      <c r="CL381" s="31">
        <f>IFERROR(VLOOKUP(CK381,'Начисление очков 2023'!$V$4:$W$69,2,FALSE),0)</f>
        <v>0</v>
      </c>
      <c r="CM381" s="6" t="s">
        <v>572</v>
      </c>
      <c r="CN381" s="28">
        <f>IFERROR(VLOOKUP(CM381,'Начисление очков 2023'!$AF$4:$AG$69,2,FALSE),0)</f>
        <v>0</v>
      </c>
      <c r="CO381" s="32" t="s">
        <v>572</v>
      </c>
      <c r="CP381" s="31">
        <f>IFERROR(VLOOKUP(CO381,'Начисление очков 2023'!$G$4:$H$69,2,FALSE),0)</f>
        <v>0</v>
      </c>
      <c r="CQ381" s="6" t="s">
        <v>572</v>
      </c>
      <c r="CR381" s="28">
        <f>IFERROR(VLOOKUP(CQ381,'Начисление очков 2023'!$AA$4:$AB$69,2,FALSE),0)</f>
        <v>0</v>
      </c>
      <c r="CS381" s="32" t="s">
        <v>572</v>
      </c>
      <c r="CT381" s="31">
        <f>IFERROR(VLOOKUP(CS381,'Начисление очков 2023'!$Q$4:$R$69,2,FALSE),0)</f>
        <v>0</v>
      </c>
      <c r="CU381" s="6" t="s">
        <v>572</v>
      </c>
      <c r="CV381" s="28">
        <f>IFERROR(VLOOKUP(CU381,'Начисление очков 2023'!$AF$4:$AG$69,2,FALSE),0)</f>
        <v>0</v>
      </c>
      <c r="CW381" s="32" t="s">
        <v>572</v>
      </c>
      <c r="CX381" s="31">
        <f>IFERROR(VLOOKUP(CW381,'Начисление очков 2023'!$AA$4:$AB$69,2,FALSE),0)</f>
        <v>0</v>
      </c>
      <c r="CY381" s="6" t="s">
        <v>572</v>
      </c>
      <c r="CZ381" s="28">
        <f>IFERROR(VLOOKUP(CY381,'Начисление очков 2023'!$AA$4:$AB$69,2,FALSE),0)</f>
        <v>0</v>
      </c>
      <c r="DA381" s="32" t="s">
        <v>572</v>
      </c>
      <c r="DB381" s="31">
        <f>IFERROR(VLOOKUP(DA381,'Начисление очков 2023'!$L$4:$M$69,2,FALSE),0)</f>
        <v>0</v>
      </c>
      <c r="DC381" s="6" t="s">
        <v>572</v>
      </c>
      <c r="DD381" s="28">
        <f>IFERROR(VLOOKUP(DC381,'Начисление очков 2023'!$L$4:$M$69,2,FALSE),0)</f>
        <v>0</v>
      </c>
      <c r="DE381" s="32" t="s">
        <v>572</v>
      </c>
      <c r="DF381" s="31">
        <f>IFERROR(VLOOKUP(DE381,'Начисление очков 2023'!$G$4:$H$69,2,FALSE),0)</f>
        <v>0</v>
      </c>
      <c r="DG381" s="6" t="s">
        <v>572</v>
      </c>
      <c r="DH381" s="28">
        <f>IFERROR(VLOOKUP(DG381,'Начисление очков 2023'!$AA$4:$AB$69,2,FALSE),0)</f>
        <v>0</v>
      </c>
      <c r="DI381" s="32" t="s">
        <v>572</v>
      </c>
      <c r="DJ381" s="31">
        <f>IFERROR(VLOOKUP(DI381,'Начисление очков 2023'!$AF$4:$AG$69,2,FALSE),0)</f>
        <v>0</v>
      </c>
      <c r="DK381" s="6" t="s">
        <v>572</v>
      </c>
      <c r="DL381" s="28">
        <f>IFERROR(VLOOKUP(DK381,'Начисление очков 2023'!$V$4:$W$69,2,FALSE),0)</f>
        <v>0</v>
      </c>
      <c r="DM381" s="32" t="s">
        <v>572</v>
      </c>
      <c r="DN381" s="31">
        <f>IFERROR(VLOOKUP(DM381,'Начисление очков 2023'!$Q$4:$R$69,2,FALSE),0)</f>
        <v>0</v>
      </c>
      <c r="DO381" s="6" t="s">
        <v>572</v>
      </c>
      <c r="DP381" s="28">
        <f>IFERROR(VLOOKUP(DO381,'Начисление очков 2023'!$AA$4:$AB$69,2,FALSE),0)</f>
        <v>0</v>
      </c>
      <c r="DQ381" s="32" t="s">
        <v>572</v>
      </c>
      <c r="DR381" s="31">
        <f>IFERROR(VLOOKUP(DQ381,'Начисление очков 2023'!$AA$4:$AB$69,2,FALSE),0)</f>
        <v>0</v>
      </c>
      <c r="DS381" s="6" t="s">
        <v>572</v>
      </c>
      <c r="DT381" s="28">
        <f>IFERROR(VLOOKUP(DS381,'Начисление очков 2023'!$AA$4:$AB$69,2,FALSE),0)</f>
        <v>0</v>
      </c>
      <c r="DU381" s="32" t="s">
        <v>572</v>
      </c>
      <c r="DV381" s="31">
        <f>IFERROR(VLOOKUP(DU381,'Начисление очков 2023'!$AF$4:$AG$69,2,FALSE),0)</f>
        <v>0</v>
      </c>
      <c r="DW381" s="6" t="s">
        <v>572</v>
      </c>
      <c r="DX381" s="28">
        <f>IFERROR(VLOOKUP(DW381,'Начисление очков 2023'!$AA$4:$AB$69,2,FALSE),0)</f>
        <v>0</v>
      </c>
      <c r="DY381" s="32" t="s">
        <v>572</v>
      </c>
      <c r="DZ381" s="31">
        <f>IFERROR(VLOOKUP(DY381,'Начисление очков 2023'!$B$4:$C$69,2,FALSE),0)</f>
        <v>0</v>
      </c>
      <c r="EA381" s="6" t="s">
        <v>572</v>
      </c>
      <c r="EB381" s="28">
        <f>IFERROR(VLOOKUP(EA381,'Начисление очков 2023'!$AA$4:$AB$69,2,FALSE),0)</f>
        <v>0</v>
      </c>
      <c r="EC381" s="32" t="s">
        <v>572</v>
      </c>
      <c r="ED381" s="31">
        <f>IFERROR(VLOOKUP(EC381,'Начисление очков 2023'!$V$4:$W$69,2,FALSE),0)</f>
        <v>0</v>
      </c>
      <c r="EE381" s="6" t="s">
        <v>572</v>
      </c>
      <c r="EF381" s="28">
        <f>IFERROR(VLOOKUP(EE381,'Начисление очков 2023'!$AA$4:$AB$69,2,FALSE),0)</f>
        <v>0</v>
      </c>
      <c r="EG381" s="32" t="s">
        <v>572</v>
      </c>
      <c r="EH381" s="31">
        <f>IFERROR(VLOOKUP(EG381,'Начисление очков 2023'!$AA$4:$AB$69,2,FALSE),0)</f>
        <v>0</v>
      </c>
      <c r="EI381" s="6" t="s">
        <v>572</v>
      </c>
      <c r="EJ381" s="28">
        <f>IFERROR(VLOOKUP(EI381,'Начисление очков 2023'!$G$4:$H$69,2,FALSE),0)</f>
        <v>0</v>
      </c>
      <c r="EK381" s="32" t="s">
        <v>572</v>
      </c>
      <c r="EL381" s="31">
        <f>IFERROR(VLOOKUP(EK381,'Начисление очков 2023'!$V$4:$W$69,2,FALSE),0)</f>
        <v>0</v>
      </c>
      <c r="EM381" s="6" t="s">
        <v>572</v>
      </c>
      <c r="EN381" s="28">
        <f>IFERROR(VLOOKUP(EM381,'Начисление очков 2023'!$B$4:$C$101,2,FALSE),0)</f>
        <v>0</v>
      </c>
      <c r="EO381" s="32" t="s">
        <v>572</v>
      </c>
      <c r="EP381" s="31">
        <f>IFERROR(VLOOKUP(EO381,'Начисление очков 2023'!$AA$4:$AB$69,2,FALSE),0)</f>
        <v>0</v>
      </c>
      <c r="EQ381" s="6" t="s">
        <v>572</v>
      </c>
      <c r="ER381" s="28">
        <f>IFERROR(VLOOKUP(EQ381,'Начисление очков 2023'!$AF$4:$AG$69,2,FALSE),0)</f>
        <v>0</v>
      </c>
      <c r="ES381" s="32" t="s">
        <v>572</v>
      </c>
      <c r="ET381" s="31">
        <f>IFERROR(VLOOKUP(ES381,'Начисление очков 2023'!$B$4:$C$101,2,FALSE),0)</f>
        <v>0</v>
      </c>
      <c r="EU381" s="6" t="s">
        <v>572</v>
      </c>
      <c r="EV381" s="28">
        <f>IFERROR(VLOOKUP(EU381,'Начисление очков 2023'!$G$4:$H$69,2,FALSE),0)</f>
        <v>0</v>
      </c>
      <c r="EW381" s="32" t="s">
        <v>572</v>
      </c>
      <c r="EX381" s="31">
        <f>IFERROR(VLOOKUP(EW381,'Начисление очков 2023'!$AA$4:$AB$69,2,FALSE),0)</f>
        <v>0</v>
      </c>
      <c r="EY381" s="6" t="s">
        <v>572</v>
      </c>
      <c r="EZ381" s="28">
        <f>IFERROR(VLOOKUP(EY381,'Начисление очков 2023'!$AA$4:$AB$69,2,FALSE),0)</f>
        <v>0</v>
      </c>
      <c r="FA381" s="32" t="s">
        <v>572</v>
      </c>
      <c r="FB381" s="31">
        <f>IFERROR(VLOOKUP(FA381,'Начисление очков 2023'!$L$4:$M$69,2,FALSE),0)</f>
        <v>0</v>
      </c>
      <c r="FC381" s="6" t="s">
        <v>572</v>
      </c>
      <c r="FD381" s="28">
        <f>IFERROR(VLOOKUP(FC381,'Начисление очков 2023'!$AF$4:$AG$69,2,FALSE),0)</f>
        <v>0</v>
      </c>
      <c r="FE381" s="32" t="s">
        <v>572</v>
      </c>
      <c r="FF381" s="31">
        <f>IFERROR(VLOOKUP(FE381,'Начисление очков 2023'!$AA$4:$AB$69,2,FALSE),0)</f>
        <v>0</v>
      </c>
      <c r="FG381" s="6" t="s">
        <v>572</v>
      </c>
      <c r="FH381" s="28">
        <f>IFERROR(VLOOKUP(FG381,'Начисление очков 2023'!$G$4:$H$69,2,FALSE),0)</f>
        <v>0</v>
      </c>
      <c r="FI381" s="32" t="s">
        <v>572</v>
      </c>
      <c r="FJ381" s="31">
        <f>IFERROR(VLOOKUP(FI381,'Начисление очков 2023'!$AA$4:$AB$69,2,FALSE),0)</f>
        <v>0</v>
      </c>
      <c r="FK381" s="6" t="s">
        <v>572</v>
      </c>
      <c r="FL381" s="28">
        <f>IFERROR(VLOOKUP(FK381,'Начисление очков 2023'!$AA$4:$AB$69,2,FALSE),0)</f>
        <v>0</v>
      </c>
      <c r="FM381" s="32" t="s">
        <v>572</v>
      </c>
      <c r="FN381" s="31">
        <f>IFERROR(VLOOKUP(FM381,'Начисление очков 2023'!$AA$4:$AB$69,2,FALSE),0)</f>
        <v>0</v>
      </c>
      <c r="FO381" s="6" t="s">
        <v>572</v>
      </c>
      <c r="FP381" s="28">
        <f>IFERROR(VLOOKUP(FO381,'Начисление очков 2023'!$AF$4:$AG$69,2,FALSE),0)</f>
        <v>0</v>
      </c>
      <c r="FQ381" s="109">
        <v>369</v>
      </c>
      <c r="FR381" s="110">
        <v>2</v>
      </c>
      <c r="FS381" s="110"/>
      <c r="FT381" s="109">
        <v>3</v>
      </c>
      <c r="FU381" s="111"/>
      <c r="FV381" s="108">
        <v>1</v>
      </c>
      <c r="FW381" s="106">
        <v>0</v>
      </c>
      <c r="FX381" s="107" t="s">
        <v>563</v>
      </c>
      <c r="FY381" s="108">
        <v>1</v>
      </c>
      <c r="FZ381" s="127" t="s">
        <v>572</v>
      </c>
      <c r="GA381" s="121">
        <f>IFERROR(VLOOKUP(FZ381,'Начисление очков 2023'!$AA$4:$AB$69,2,FALSE),0)</f>
        <v>0</v>
      </c>
    </row>
    <row r="382" spans="1:183" ht="16.149999999999999" customHeight="1" x14ac:dyDescent="0.25">
      <c r="A382" s="1"/>
      <c r="B382" s="6" t="str">
        <f>IFERROR(INDEX('Ласт турнир'!$A$1:$A$96,MATCH($D382,'Ласт турнир'!$B$1:$B$96,0)),"")</f>
        <v/>
      </c>
      <c r="C382" s="1"/>
      <c r="D382" s="39" t="s">
        <v>805</v>
      </c>
      <c r="E382" s="40">
        <f>E381+1</f>
        <v>373</v>
      </c>
      <c r="F382" s="59">
        <f>IF(FQ382=0," ",IF(FQ382-E382=0," ",FQ382-E382))</f>
        <v>-3</v>
      </c>
      <c r="G382" s="44"/>
      <c r="H382" s="54">
        <v>3</v>
      </c>
      <c r="I382" s="134"/>
      <c r="J382" s="139">
        <f>AB382+AP382+BB382+BN382+BR382+SUMPRODUCT(LARGE((T382,V382,X382,Z382,AD382,AF382,AH382,AJ382,AL382,AN382,AR382,AT382,AV382,AX382,AZ382,BD382,BF382,BH382,BJ382,BL382,BP382,BT382,BV382,BX382,BZ382,CB382,CD382,CF382,CH382,CJ382,CL382,CN382,CP382,CR382,CT382,CV382,CX382,CZ382,DB382,DD382,DF382,DH382,DJ382,DL382,DN382,DP382,DR382,DT382,DV382,DX382,DZ382,EB382,ED382,EF382,EH382,EJ382,EL382,EN382,EP382,ER382,ET382,EV382,EX382,EZ382,FB382,FD382,FF382,FH382,FJ382,FL382,FN382,FP382),{1,2,3,4,5,6,7,8}))</f>
        <v>1</v>
      </c>
      <c r="K382" s="135">
        <f>J382-FV382</f>
        <v>0</v>
      </c>
      <c r="L382" s="140" t="str">
        <f>IF(SUMIF(S382:FP382,"&lt;0")&lt;&gt;0,SUMIF(S382:FP382,"&lt;0")*(-1)," ")</f>
        <v xml:space="preserve"> </v>
      </c>
      <c r="M382" s="141">
        <f>T382+V382+X382+Z382+AB382+AD382+AF382+AH382+AJ382+AL382+AN382+AP382+AR382+AT382+AV382+AX382+AZ382+BB382+BD382+BF382+BH382+BJ382+BL382+BN382+BP382+BR382+BT382+BV382+BX382+BZ382+CB382+CD382+CF382+CH382+CJ382+CL382+CN382+CP382+CR382+CT382+CV382+CX382+CZ382+DB382+DD382+DF382+DH382+DJ382+DL382+DN382+DP382+DR382+DT382+DV382+DX382+DZ382+EB382+ED382+EF382+EH382+EJ382+EL382+EN382+EP382+ER382+ET382+EV382+EX382+EZ382+FB382+FD382+FF382+FH382+FJ382+FL382+FN382+FP382</f>
        <v>1</v>
      </c>
      <c r="N382" s="135">
        <f>M382-FY382</f>
        <v>0</v>
      </c>
      <c r="O382" s="136">
        <f>ROUNDUP(COUNTIF(S382:FP382,"&gt; 0")/2,0)</f>
        <v>1</v>
      </c>
      <c r="P382" s="142">
        <f>IF(O382=0,"-",IF(O382-R382&gt;8,J382/(8+R382),J382/O382))</f>
        <v>1</v>
      </c>
      <c r="Q382" s="145">
        <f>IF(OR(M382=0,O382=0),"-",M382/O382)</f>
        <v>1</v>
      </c>
      <c r="R382" s="150">
        <f>+IF(AA382="",0,1)+IF(AO382="",0,1)++IF(BA382="",0,1)+IF(BM382="",0,1)+IF(BQ382="",0,1)</f>
        <v>0</v>
      </c>
      <c r="S382" s="6" t="s">
        <v>572</v>
      </c>
      <c r="T382" s="28">
        <f>IFERROR(VLOOKUP(S382,'Начисление очков 2024'!$AA$4:$AB$69,2,FALSE),0)</f>
        <v>0</v>
      </c>
      <c r="U382" s="32" t="s">
        <v>572</v>
      </c>
      <c r="V382" s="31">
        <f>IFERROR(VLOOKUP(U382,'Начисление очков 2024'!$AA$4:$AB$69,2,FALSE),0)</f>
        <v>0</v>
      </c>
      <c r="W382" s="6" t="s">
        <v>572</v>
      </c>
      <c r="X382" s="28">
        <f>IFERROR(VLOOKUP(W382,'Начисление очков 2024'!$L$4:$M$69,2,FALSE),0)</f>
        <v>0</v>
      </c>
      <c r="Y382" s="32" t="s">
        <v>572</v>
      </c>
      <c r="Z382" s="31">
        <f>IFERROR(VLOOKUP(Y382,'Начисление очков 2024'!$AA$4:$AB$69,2,FALSE),0)</f>
        <v>0</v>
      </c>
      <c r="AA382" s="6" t="s">
        <v>572</v>
      </c>
      <c r="AB382" s="28">
        <f>ROUND(IFERROR(VLOOKUP(AA382,'Начисление очков 2024'!$L$4:$M$69,2,FALSE),0)/4,0)</f>
        <v>0</v>
      </c>
      <c r="AC382" s="32" t="s">
        <v>572</v>
      </c>
      <c r="AD382" s="31">
        <f>IFERROR(VLOOKUP(AC382,'Начисление очков 2024'!$AA$4:$AB$69,2,FALSE),0)</f>
        <v>0</v>
      </c>
      <c r="AE382" s="6" t="s">
        <v>572</v>
      </c>
      <c r="AF382" s="28">
        <f>IFERROR(VLOOKUP(AE382,'Начисление очков 2024'!$AA$4:$AB$69,2,FALSE),0)</f>
        <v>0</v>
      </c>
      <c r="AG382" s="32" t="s">
        <v>572</v>
      </c>
      <c r="AH382" s="31">
        <f>IFERROR(VLOOKUP(AG382,'Начисление очков 2024'!$Q$4:$R$69,2,FALSE),0)</f>
        <v>0</v>
      </c>
      <c r="AI382" s="6" t="s">
        <v>572</v>
      </c>
      <c r="AJ382" s="28">
        <f>IFERROR(VLOOKUP(AI382,'Начисление очков 2024'!$AA$4:$AB$69,2,FALSE),0)</f>
        <v>0</v>
      </c>
      <c r="AK382" s="32" t="s">
        <v>572</v>
      </c>
      <c r="AL382" s="31">
        <f>IFERROR(VLOOKUP(AK382,'Начисление очков 2024'!$AA$4:$AB$69,2,FALSE),0)</f>
        <v>0</v>
      </c>
      <c r="AM382" s="6">
        <v>32</v>
      </c>
      <c r="AN382" s="28">
        <f>IFERROR(VLOOKUP(AM382,'Начисление очков 2023'!$AF$4:$AG$69,2,FALSE),0)</f>
        <v>1</v>
      </c>
      <c r="AO382" s="32" t="s">
        <v>572</v>
      </c>
      <c r="AP382" s="31">
        <f>ROUND(IFERROR(VLOOKUP(AO382,'Начисление очков 2024'!$G$4:$H$69,2,FALSE),0)/4,0)</f>
        <v>0</v>
      </c>
      <c r="AQ382" s="6" t="s">
        <v>572</v>
      </c>
      <c r="AR382" s="28">
        <f>IFERROR(VLOOKUP(AQ382,'Начисление очков 2024'!$AA$4:$AB$69,2,FALSE),0)</f>
        <v>0</v>
      </c>
      <c r="AS382" s="32" t="s">
        <v>572</v>
      </c>
      <c r="AT382" s="31">
        <f>IFERROR(VLOOKUP(AS382,'Начисление очков 2024'!$G$4:$H$69,2,FALSE),0)</f>
        <v>0</v>
      </c>
      <c r="AU382" s="6" t="s">
        <v>572</v>
      </c>
      <c r="AV382" s="28">
        <f>IFERROR(VLOOKUP(AU382,'Начисление очков 2023'!$V$4:$W$69,2,FALSE),0)</f>
        <v>0</v>
      </c>
      <c r="AW382" s="32" t="s">
        <v>572</v>
      </c>
      <c r="AX382" s="31">
        <f>IFERROR(VLOOKUP(AW382,'Начисление очков 2024'!$Q$4:$R$69,2,FALSE),0)</f>
        <v>0</v>
      </c>
      <c r="AY382" s="6" t="s">
        <v>572</v>
      </c>
      <c r="AZ382" s="28">
        <f>IFERROR(VLOOKUP(AY382,'Начисление очков 2024'!$AA$4:$AB$69,2,FALSE),0)</f>
        <v>0</v>
      </c>
      <c r="BA382" s="32" t="s">
        <v>572</v>
      </c>
      <c r="BB382" s="31">
        <f>ROUND(IFERROR(VLOOKUP(BA382,'Начисление очков 2024'!$G$4:$H$69,2,FALSE),0)/4,0)</f>
        <v>0</v>
      </c>
      <c r="BC382" s="6" t="s">
        <v>572</v>
      </c>
      <c r="BD382" s="28">
        <f>IFERROR(VLOOKUP(BC382,'Начисление очков 2023'!$AA$4:$AB$69,2,FALSE),0)</f>
        <v>0</v>
      </c>
      <c r="BE382" s="32" t="s">
        <v>572</v>
      </c>
      <c r="BF382" s="31">
        <f>IFERROR(VLOOKUP(BE382,'Начисление очков 2024'!$G$4:$H$69,2,FALSE),0)</f>
        <v>0</v>
      </c>
      <c r="BG382" s="6" t="s">
        <v>572</v>
      </c>
      <c r="BH382" s="28">
        <f>IFERROR(VLOOKUP(BG382,'Начисление очков 2024'!$Q$4:$R$69,2,FALSE),0)</f>
        <v>0</v>
      </c>
      <c r="BI382" s="32" t="s">
        <v>572</v>
      </c>
      <c r="BJ382" s="31">
        <f>IFERROR(VLOOKUP(BI382,'Начисление очков 2024'!$AA$4:$AB$69,2,FALSE),0)</f>
        <v>0</v>
      </c>
      <c r="BK382" s="6" t="s">
        <v>572</v>
      </c>
      <c r="BL382" s="28">
        <f>IFERROR(VLOOKUP(BK382,'Начисление очков 2023'!$V$4:$W$69,2,FALSE),0)</f>
        <v>0</v>
      </c>
      <c r="BM382" s="32" t="s">
        <v>572</v>
      </c>
      <c r="BN382" s="31">
        <f>ROUND(IFERROR(VLOOKUP(BM382,'Начисление очков 2023'!$L$4:$M$69,2,FALSE),0)/4,0)</f>
        <v>0</v>
      </c>
      <c r="BO382" s="6" t="s">
        <v>572</v>
      </c>
      <c r="BP382" s="28">
        <f>IFERROR(VLOOKUP(BO382,'Начисление очков 2023'!$AA$4:$AB$69,2,FALSE),0)</f>
        <v>0</v>
      </c>
      <c r="BQ382" s="32" t="s">
        <v>572</v>
      </c>
      <c r="BR382" s="31">
        <f>ROUND(IFERROR(VLOOKUP(BQ382,'Начисление очков 2023'!$L$4:$M$69,2,FALSE),0)/4,0)</f>
        <v>0</v>
      </c>
      <c r="BS382" s="6" t="s">
        <v>572</v>
      </c>
      <c r="BT382" s="28">
        <f>IFERROR(VLOOKUP(BS382,'Начисление очков 2023'!$AA$4:$AB$69,2,FALSE),0)</f>
        <v>0</v>
      </c>
      <c r="BU382" s="32" t="s">
        <v>572</v>
      </c>
      <c r="BV382" s="31">
        <f>IFERROR(VLOOKUP(BU382,'Начисление очков 2023'!$L$4:$M$69,2,FALSE),0)</f>
        <v>0</v>
      </c>
      <c r="BW382" s="6" t="s">
        <v>572</v>
      </c>
      <c r="BX382" s="28">
        <f>IFERROR(VLOOKUP(BW382,'Начисление очков 2023'!$AA$4:$AB$69,2,FALSE),0)</f>
        <v>0</v>
      </c>
      <c r="BY382" s="32" t="s">
        <v>572</v>
      </c>
      <c r="BZ382" s="31">
        <f>IFERROR(VLOOKUP(BY382,'Начисление очков 2023'!$AF$4:$AG$69,2,FALSE),0)</f>
        <v>0</v>
      </c>
      <c r="CA382" s="6" t="s">
        <v>572</v>
      </c>
      <c r="CB382" s="28">
        <f>IFERROR(VLOOKUP(CA382,'Начисление очков 2023'!$V$4:$W$69,2,FALSE),0)</f>
        <v>0</v>
      </c>
      <c r="CC382" s="32" t="s">
        <v>572</v>
      </c>
      <c r="CD382" s="31">
        <f>IFERROR(VLOOKUP(CC382,'Начисление очков 2023'!$AA$4:$AB$69,2,FALSE),0)</f>
        <v>0</v>
      </c>
      <c r="CE382" s="47"/>
      <c r="CF382" s="46"/>
      <c r="CG382" s="32" t="s">
        <v>572</v>
      </c>
      <c r="CH382" s="31">
        <f>IFERROR(VLOOKUP(CG382,'Начисление очков 2023'!$AA$4:$AB$69,2,FALSE),0)</f>
        <v>0</v>
      </c>
      <c r="CI382" s="6" t="s">
        <v>572</v>
      </c>
      <c r="CJ382" s="28">
        <f>IFERROR(VLOOKUP(CI382,'Начисление очков 2023_1'!$B$4:$C$117,2,FALSE),0)</f>
        <v>0</v>
      </c>
      <c r="CK382" s="32" t="s">
        <v>572</v>
      </c>
      <c r="CL382" s="31">
        <f>IFERROR(VLOOKUP(CK382,'Начисление очков 2023'!$V$4:$W$69,2,FALSE),0)</f>
        <v>0</v>
      </c>
      <c r="CM382" s="6" t="s">
        <v>572</v>
      </c>
      <c r="CN382" s="28">
        <f>IFERROR(VLOOKUP(CM382,'Начисление очков 2023'!$AF$4:$AG$69,2,FALSE),0)</f>
        <v>0</v>
      </c>
      <c r="CO382" s="32" t="s">
        <v>572</v>
      </c>
      <c r="CP382" s="31">
        <f>IFERROR(VLOOKUP(CO382,'Начисление очков 2023'!$G$4:$H$69,2,FALSE),0)</f>
        <v>0</v>
      </c>
      <c r="CQ382" s="6" t="s">
        <v>572</v>
      </c>
      <c r="CR382" s="28">
        <f>IFERROR(VLOOKUP(CQ382,'Начисление очков 2023'!$AA$4:$AB$69,2,FALSE),0)</f>
        <v>0</v>
      </c>
      <c r="CS382" s="32" t="s">
        <v>572</v>
      </c>
      <c r="CT382" s="31">
        <f>IFERROR(VLOOKUP(CS382,'Начисление очков 2023'!$Q$4:$R$69,2,FALSE),0)</f>
        <v>0</v>
      </c>
      <c r="CU382" s="6" t="s">
        <v>572</v>
      </c>
      <c r="CV382" s="28">
        <f>IFERROR(VLOOKUP(CU382,'Начисление очков 2023'!$AF$4:$AG$69,2,FALSE),0)</f>
        <v>0</v>
      </c>
      <c r="CW382" s="32" t="s">
        <v>572</v>
      </c>
      <c r="CX382" s="31">
        <f>IFERROR(VLOOKUP(CW382,'Начисление очков 2023'!$AA$4:$AB$69,2,FALSE),0)</f>
        <v>0</v>
      </c>
      <c r="CY382" s="6" t="s">
        <v>572</v>
      </c>
      <c r="CZ382" s="28">
        <f>IFERROR(VLOOKUP(CY382,'Начисление очков 2023'!$AA$4:$AB$69,2,FALSE),0)</f>
        <v>0</v>
      </c>
      <c r="DA382" s="32" t="s">
        <v>572</v>
      </c>
      <c r="DB382" s="31">
        <f>IFERROR(VLOOKUP(DA382,'Начисление очков 2023'!$L$4:$M$69,2,FALSE),0)</f>
        <v>0</v>
      </c>
      <c r="DC382" s="6" t="s">
        <v>572</v>
      </c>
      <c r="DD382" s="28">
        <f>IFERROR(VLOOKUP(DC382,'Начисление очков 2023'!$L$4:$M$69,2,FALSE),0)</f>
        <v>0</v>
      </c>
      <c r="DE382" s="32" t="s">
        <v>572</v>
      </c>
      <c r="DF382" s="31">
        <f>IFERROR(VLOOKUP(DE382,'Начисление очков 2023'!$G$4:$H$69,2,FALSE),0)</f>
        <v>0</v>
      </c>
      <c r="DG382" s="6" t="s">
        <v>572</v>
      </c>
      <c r="DH382" s="28">
        <f>IFERROR(VLOOKUP(DG382,'Начисление очков 2023'!$AA$4:$AB$69,2,FALSE),0)</f>
        <v>0</v>
      </c>
      <c r="DI382" s="32" t="s">
        <v>572</v>
      </c>
      <c r="DJ382" s="31">
        <f>IFERROR(VLOOKUP(DI382,'Начисление очков 2023'!$AF$4:$AG$69,2,FALSE),0)</f>
        <v>0</v>
      </c>
      <c r="DK382" s="6" t="s">
        <v>572</v>
      </c>
      <c r="DL382" s="28">
        <f>IFERROR(VLOOKUP(DK382,'Начисление очков 2023'!$V$4:$W$69,2,FALSE),0)</f>
        <v>0</v>
      </c>
      <c r="DM382" s="32" t="s">
        <v>572</v>
      </c>
      <c r="DN382" s="31">
        <f>IFERROR(VLOOKUP(DM382,'Начисление очков 2023'!$Q$4:$R$69,2,FALSE),0)</f>
        <v>0</v>
      </c>
      <c r="DO382" s="6" t="s">
        <v>572</v>
      </c>
      <c r="DP382" s="28">
        <f>IFERROR(VLOOKUP(DO382,'Начисление очков 2023'!$AA$4:$AB$69,2,FALSE),0)</f>
        <v>0</v>
      </c>
      <c r="DQ382" s="32" t="s">
        <v>572</v>
      </c>
      <c r="DR382" s="31">
        <f>IFERROR(VLOOKUP(DQ382,'Начисление очков 2023'!$AA$4:$AB$69,2,FALSE),0)</f>
        <v>0</v>
      </c>
      <c r="DS382" s="6" t="s">
        <v>572</v>
      </c>
      <c r="DT382" s="28">
        <f>IFERROR(VLOOKUP(DS382,'Начисление очков 2023'!$AA$4:$AB$69,2,FALSE),0)</f>
        <v>0</v>
      </c>
      <c r="DU382" s="32" t="s">
        <v>572</v>
      </c>
      <c r="DV382" s="31">
        <f>IFERROR(VLOOKUP(DU382,'Начисление очков 2023'!$AF$4:$AG$69,2,FALSE),0)</f>
        <v>0</v>
      </c>
      <c r="DW382" s="6" t="s">
        <v>572</v>
      </c>
      <c r="DX382" s="28">
        <f>IFERROR(VLOOKUP(DW382,'Начисление очков 2023'!$AA$4:$AB$69,2,FALSE),0)</f>
        <v>0</v>
      </c>
      <c r="DY382" s="32" t="s">
        <v>572</v>
      </c>
      <c r="DZ382" s="31">
        <f>IFERROR(VLOOKUP(DY382,'Начисление очков 2023'!$B$4:$C$69,2,FALSE),0)</f>
        <v>0</v>
      </c>
      <c r="EA382" s="6" t="s">
        <v>572</v>
      </c>
      <c r="EB382" s="28">
        <f>IFERROR(VLOOKUP(EA382,'Начисление очков 2023'!$AA$4:$AB$69,2,FALSE),0)</f>
        <v>0</v>
      </c>
      <c r="EC382" s="32" t="s">
        <v>572</v>
      </c>
      <c r="ED382" s="31">
        <f>IFERROR(VLOOKUP(EC382,'Начисление очков 2023'!$V$4:$W$69,2,FALSE),0)</f>
        <v>0</v>
      </c>
      <c r="EE382" s="6" t="s">
        <v>572</v>
      </c>
      <c r="EF382" s="28">
        <f>IFERROR(VLOOKUP(EE382,'Начисление очков 2023'!$AA$4:$AB$69,2,FALSE),0)</f>
        <v>0</v>
      </c>
      <c r="EG382" s="32" t="s">
        <v>572</v>
      </c>
      <c r="EH382" s="31">
        <f>IFERROR(VLOOKUP(EG382,'Начисление очков 2023'!$AA$4:$AB$69,2,FALSE),0)</f>
        <v>0</v>
      </c>
      <c r="EI382" s="6" t="s">
        <v>572</v>
      </c>
      <c r="EJ382" s="28">
        <f>IFERROR(VLOOKUP(EI382,'Начисление очков 2023'!$G$4:$H$69,2,FALSE),0)</f>
        <v>0</v>
      </c>
      <c r="EK382" s="32" t="s">
        <v>572</v>
      </c>
      <c r="EL382" s="31">
        <f>IFERROR(VLOOKUP(EK382,'Начисление очков 2023'!$V$4:$W$69,2,FALSE),0)</f>
        <v>0</v>
      </c>
      <c r="EM382" s="6" t="s">
        <v>572</v>
      </c>
      <c r="EN382" s="28">
        <f>IFERROR(VLOOKUP(EM382,'Начисление очков 2023'!$B$4:$C$101,2,FALSE),0)</f>
        <v>0</v>
      </c>
      <c r="EO382" s="32" t="s">
        <v>572</v>
      </c>
      <c r="EP382" s="31">
        <f>IFERROR(VLOOKUP(EO382,'Начисление очков 2023'!$AA$4:$AB$69,2,FALSE),0)</f>
        <v>0</v>
      </c>
      <c r="EQ382" s="6" t="s">
        <v>572</v>
      </c>
      <c r="ER382" s="28">
        <f>IFERROR(VLOOKUP(EQ382,'Начисление очков 2023'!$AF$4:$AG$69,2,FALSE),0)</f>
        <v>0</v>
      </c>
      <c r="ES382" s="32" t="s">
        <v>572</v>
      </c>
      <c r="ET382" s="31">
        <f>IFERROR(VLOOKUP(ES382,'Начисление очков 2023'!$B$4:$C$101,2,FALSE),0)</f>
        <v>0</v>
      </c>
      <c r="EU382" s="6" t="s">
        <v>572</v>
      </c>
      <c r="EV382" s="28">
        <f>IFERROR(VLOOKUP(EU382,'Начисление очков 2023'!$G$4:$H$69,2,FALSE),0)</f>
        <v>0</v>
      </c>
      <c r="EW382" s="32" t="s">
        <v>572</v>
      </c>
      <c r="EX382" s="31">
        <f>IFERROR(VLOOKUP(EW382,'Начисление очков 2023'!$AA$4:$AB$69,2,FALSE),0)</f>
        <v>0</v>
      </c>
      <c r="EY382" s="6" t="s">
        <v>572</v>
      </c>
      <c r="EZ382" s="28">
        <f>IFERROR(VLOOKUP(EY382,'Начисление очков 2023'!$AA$4:$AB$69,2,FALSE),0)</f>
        <v>0</v>
      </c>
      <c r="FA382" s="32" t="s">
        <v>572</v>
      </c>
      <c r="FB382" s="31">
        <f>IFERROR(VLOOKUP(FA382,'Начисление очков 2023'!$L$4:$M$69,2,FALSE),0)</f>
        <v>0</v>
      </c>
      <c r="FC382" s="6" t="s">
        <v>572</v>
      </c>
      <c r="FD382" s="28">
        <f>IFERROR(VLOOKUP(FC382,'Начисление очков 2023'!$AF$4:$AG$69,2,FALSE),0)</f>
        <v>0</v>
      </c>
      <c r="FE382" s="32" t="s">
        <v>572</v>
      </c>
      <c r="FF382" s="31">
        <f>IFERROR(VLOOKUP(FE382,'Начисление очков 2023'!$AA$4:$AB$69,2,FALSE),0)</f>
        <v>0</v>
      </c>
      <c r="FG382" s="6" t="s">
        <v>572</v>
      </c>
      <c r="FH382" s="28">
        <f>IFERROR(VLOOKUP(FG382,'Начисление очков 2023'!$G$4:$H$69,2,FALSE),0)</f>
        <v>0</v>
      </c>
      <c r="FI382" s="32" t="s">
        <v>572</v>
      </c>
      <c r="FJ382" s="31">
        <f>IFERROR(VLOOKUP(FI382,'Начисление очков 2023'!$AA$4:$AB$69,2,FALSE),0)</f>
        <v>0</v>
      </c>
      <c r="FK382" s="6" t="s">
        <v>572</v>
      </c>
      <c r="FL382" s="28">
        <f>IFERROR(VLOOKUP(FK382,'Начисление очков 2023'!$AA$4:$AB$69,2,FALSE),0)</f>
        <v>0</v>
      </c>
      <c r="FM382" s="32" t="s">
        <v>572</v>
      </c>
      <c r="FN382" s="31">
        <f>IFERROR(VLOOKUP(FM382,'Начисление очков 2023'!$AA$4:$AB$69,2,FALSE),0)</f>
        <v>0</v>
      </c>
      <c r="FO382" s="6" t="s">
        <v>572</v>
      </c>
      <c r="FP382" s="28">
        <f>IFERROR(VLOOKUP(FO382,'Начисление очков 2023'!$AF$4:$AG$69,2,FALSE),0)</f>
        <v>0</v>
      </c>
      <c r="FQ382" s="109">
        <v>370</v>
      </c>
      <c r="FR382" s="110">
        <v>2</v>
      </c>
      <c r="FS382" s="110"/>
      <c r="FT382" s="109">
        <v>3</v>
      </c>
      <c r="FU382" s="111"/>
      <c r="FV382" s="108">
        <v>1</v>
      </c>
      <c r="FW382" s="106">
        <v>0</v>
      </c>
      <c r="FX382" s="107" t="s">
        <v>563</v>
      </c>
      <c r="FY382" s="108">
        <v>1</v>
      </c>
      <c r="FZ382" s="127" t="s">
        <v>572</v>
      </c>
      <c r="GA382" s="121">
        <f>IFERROR(VLOOKUP(FZ382,'Начисление очков 2023'!$AA$4:$AB$69,2,FALSE),0)</f>
        <v>0</v>
      </c>
    </row>
    <row r="383" spans="1:183" ht="16.149999999999999" customHeight="1" x14ac:dyDescent="0.25">
      <c r="A383" s="1"/>
      <c r="B383" s="6" t="str">
        <f>IFERROR(INDEX('Ласт турнир'!$A$1:$A$96,MATCH($D383,'Ласт турнир'!$B$1:$B$96,0)),"")</f>
        <v/>
      </c>
      <c r="C383" s="1"/>
      <c r="D383" s="39" t="s">
        <v>806</v>
      </c>
      <c r="E383" s="40">
        <f>E382+1</f>
        <v>374</v>
      </c>
      <c r="F383" s="59">
        <f>IF(FQ383=0," ",IF(FQ383-E383=0," ",FQ383-E383))</f>
        <v>-3</v>
      </c>
      <c r="G383" s="44"/>
      <c r="H383" s="54">
        <v>3</v>
      </c>
      <c r="I383" s="134"/>
      <c r="J383" s="139">
        <f>AB383+AP383+BB383+BN383+BR383+SUMPRODUCT(LARGE((T383,V383,X383,Z383,AD383,AF383,AH383,AJ383,AL383,AN383,AR383,AT383,AV383,AX383,AZ383,BD383,BF383,BH383,BJ383,BL383,BP383,BT383,BV383,BX383,BZ383,CB383,CD383,CF383,CH383,CJ383,CL383,CN383,CP383,CR383,CT383,CV383,CX383,CZ383,DB383,DD383,DF383,DH383,DJ383,DL383,DN383,DP383,DR383,DT383,DV383,DX383,DZ383,EB383,ED383,EF383,EH383,EJ383,EL383,EN383,EP383,ER383,ET383,EV383,EX383,EZ383,FB383,FD383,FF383,FH383,FJ383,FL383,FN383,FP383),{1,2,3,4,5,6,7,8}))</f>
        <v>1</v>
      </c>
      <c r="K383" s="135">
        <f>J383-FV383</f>
        <v>0</v>
      </c>
      <c r="L383" s="140" t="str">
        <f>IF(SUMIF(S383:FP383,"&lt;0")&lt;&gt;0,SUMIF(S383:FP383,"&lt;0")*(-1)," ")</f>
        <v xml:space="preserve"> </v>
      </c>
      <c r="M383" s="141">
        <f>T383+V383+X383+Z383+AB383+AD383+AF383+AH383+AJ383+AL383+AN383+AP383+AR383+AT383+AV383+AX383+AZ383+BB383+BD383+BF383+BH383+BJ383+BL383+BN383+BP383+BR383+BT383+BV383+BX383+BZ383+CB383+CD383+CF383+CH383+CJ383+CL383+CN383+CP383+CR383+CT383+CV383+CX383+CZ383+DB383+DD383+DF383+DH383+DJ383+DL383+DN383+DP383+DR383+DT383+DV383+DX383+DZ383+EB383+ED383+EF383+EH383+EJ383+EL383+EN383+EP383+ER383+ET383+EV383+EX383+EZ383+FB383+FD383+FF383+FH383+FJ383+FL383+FN383+FP383</f>
        <v>1</v>
      </c>
      <c r="N383" s="135">
        <f>M383-FY383</f>
        <v>0</v>
      </c>
      <c r="O383" s="136">
        <f>ROUNDUP(COUNTIF(S383:FP383,"&gt; 0")/2,0)</f>
        <v>1</v>
      </c>
      <c r="P383" s="142">
        <f>IF(O383=0,"-",IF(O383-R383&gt;8,J383/(8+R383),J383/O383))</f>
        <v>1</v>
      </c>
      <c r="Q383" s="145">
        <f>IF(OR(M383=0,O383=0),"-",M383/O383)</f>
        <v>1</v>
      </c>
      <c r="R383" s="150">
        <f>+IF(AA383="",0,1)+IF(AO383="",0,1)++IF(BA383="",0,1)+IF(BM383="",0,1)+IF(BQ383="",0,1)</f>
        <v>0</v>
      </c>
      <c r="S383" s="6" t="s">
        <v>572</v>
      </c>
      <c r="T383" s="28">
        <f>IFERROR(VLOOKUP(S383,'Начисление очков 2024'!$AA$4:$AB$69,2,FALSE),0)</f>
        <v>0</v>
      </c>
      <c r="U383" s="32" t="s">
        <v>572</v>
      </c>
      <c r="V383" s="31">
        <f>IFERROR(VLOOKUP(U383,'Начисление очков 2024'!$AA$4:$AB$69,2,FALSE),0)</f>
        <v>0</v>
      </c>
      <c r="W383" s="6" t="s">
        <v>572</v>
      </c>
      <c r="X383" s="28">
        <f>IFERROR(VLOOKUP(W383,'Начисление очков 2024'!$L$4:$M$69,2,FALSE),0)</f>
        <v>0</v>
      </c>
      <c r="Y383" s="32" t="s">
        <v>572</v>
      </c>
      <c r="Z383" s="31">
        <f>IFERROR(VLOOKUP(Y383,'Начисление очков 2024'!$AA$4:$AB$69,2,FALSE),0)</f>
        <v>0</v>
      </c>
      <c r="AA383" s="6" t="s">
        <v>572</v>
      </c>
      <c r="AB383" s="28">
        <f>ROUND(IFERROR(VLOOKUP(AA383,'Начисление очков 2024'!$L$4:$M$69,2,FALSE),0)/4,0)</f>
        <v>0</v>
      </c>
      <c r="AC383" s="32" t="s">
        <v>572</v>
      </c>
      <c r="AD383" s="31">
        <f>IFERROR(VLOOKUP(AC383,'Начисление очков 2024'!$AA$4:$AB$69,2,FALSE),0)</f>
        <v>0</v>
      </c>
      <c r="AE383" s="6" t="s">
        <v>572</v>
      </c>
      <c r="AF383" s="28">
        <f>IFERROR(VLOOKUP(AE383,'Начисление очков 2024'!$AA$4:$AB$69,2,FALSE),0)</f>
        <v>0</v>
      </c>
      <c r="AG383" s="32" t="s">
        <v>572</v>
      </c>
      <c r="AH383" s="31">
        <f>IFERROR(VLOOKUP(AG383,'Начисление очков 2024'!$Q$4:$R$69,2,FALSE),0)</f>
        <v>0</v>
      </c>
      <c r="AI383" s="6" t="s">
        <v>572</v>
      </c>
      <c r="AJ383" s="28">
        <f>IFERROR(VLOOKUP(AI383,'Начисление очков 2024'!$AA$4:$AB$69,2,FALSE),0)</f>
        <v>0</v>
      </c>
      <c r="AK383" s="32" t="s">
        <v>572</v>
      </c>
      <c r="AL383" s="31">
        <f>IFERROR(VLOOKUP(AK383,'Начисление очков 2024'!$AA$4:$AB$69,2,FALSE),0)</f>
        <v>0</v>
      </c>
      <c r="AM383" s="6">
        <v>32</v>
      </c>
      <c r="AN383" s="28">
        <f>IFERROR(VLOOKUP(AM383,'Начисление очков 2023'!$AF$4:$AG$69,2,FALSE),0)</f>
        <v>1</v>
      </c>
      <c r="AO383" s="32" t="s">
        <v>572</v>
      </c>
      <c r="AP383" s="31">
        <f>ROUND(IFERROR(VLOOKUP(AO383,'Начисление очков 2024'!$G$4:$H$69,2,FALSE),0)/4,0)</f>
        <v>0</v>
      </c>
      <c r="AQ383" s="6" t="s">
        <v>572</v>
      </c>
      <c r="AR383" s="28">
        <f>IFERROR(VLOOKUP(AQ383,'Начисление очков 2024'!$AA$4:$AB$69,2,FALSE),0)</f>
        <v>0</v>
      </c>
      <c r="AS383" s="32" t="s">
        <v>572</v>
      </c>
      <c r="AT383" s="31">
        <f>IFERROR(VLOOKUP(AS383,'Начисление очков 2024'!$G$4:$H$69,2,FALSE),0)</f>
        <v>0</v>
      </c>
      <c r="AU383" s="6" t="s">
        <v>572</v>
      </c>
      <c r="AV383" s="28">
        <f>IFERROR(VLOOKUP(AU383,'Начисление очков 2023'!$V$4:$W$69,2,FALSE),0)</f>
        <v>0</v>
      </c>
      <c r="AW383" s="32" t="s">
        <v>572</v>
      </c>
      <c r="AX383" s="31">
        <f>IFERROR(VLOOKUP(AW383,'Начисление очков 2024'!$Q$4:$R$69,2,FALSE),0)</f>
        <v>0</v>
      </c>
      <c r="AY383" s="6" t="s">
        <v>572</v>
      </c>
      <c r="AZ383" s="28">
        <f>IFERROR(VLOOKUP(AY383,'Начисление очков 2024'!$AA$4:$AB$69,2,FALSE),0)</f>
        <v>0</v>
      </c>
      <c r="BA383" s="32" t="s">
        <v>572</v>
      </c>
      <c r="BB383" s="31">
        <f>ROUND(IFERROR(VLOOKUP(BA383,'Начисление очков 2024'!$G$4:$H$69,2,FALSE),0)/4,0)</f>
        <v>0</v>
      </c>
      <c r="BC383" s="6" t="s">
        <v>572</v>
      </c>
      <c r="BD383" s="28">
        <f>IFERROR(VLOOKUP(BC383,'Начисление очков 2023'!$AA$4:$AB$69,2,FALSE),0)</f>
        <v>0</v>
      </c>
      <c r="BE383" s="32" t="s">
        <v>572</v>
      </c>
      <c r="BF383" s="31">
        <f>IFERROR(VLOOKUP(BE383,'Начисление очков 2024'!$G$4:$H$69,2,FALSE),0)</f>
        <v>0</v>
      </c>
      <c r="BG383" s="6" t="s">
        <v>572</v>
      </c>
      <c r="BH383" s="28">
        <f>IFERROR(VLOOKUP(BG383,'Начисление очков 2024'!$Q$4:$R$69,2,FALSE),0)</f>
        <v>0</v>
      </c>
      <c r="BI383" s="32" t="s">
        <v>572</v>
      </c>
      <c r="BJ383" s="31">
        <f>IFERROR(VLOOKUP(BI383,'Начисление очков 2024'!$AA$4:$AB$69,2,FALSE),0)</f>
        <v>0</v>
      </c>
      <c r="BK383" s="6" t="s">
        <v>572</v>
      </c>
      <c r="BL383" s="28">
        <f>IFERROR(VLOOKUP(BK383,'Начисление очков 2023'!$V$4:$W$69,2,FALSE),0)</f>
        <v>0</v>
      </c>
      <c r="BM383" s="32" t="s">
        <v>572</v>
      </c>
      <c r="BN383" s="31">
        <f>ROUND(IFERROR(VLOOKUP(BM383,'Начисление очков 2023'!$L$4:$M$69,2,FALSE),0)/4,0)</f>
        <v>0</v>
      </c>
      <c r="BO383" s="6" t="s">
        <v>572</v>
      </c>
      <c r="BP383" s="28">
        <f>IFERROR(VLOOKUP(BO383,'Начисление очков 2023'!$AA$4:$AB$69,2,FALSE),0)</f>
        <v>0</v>
      </c>
      <c r="BQ383" s="32" t="s">
        <v>572</v>
      </c>
      <c r="BR383" s="31">
        <f>ROUND(IFERROR(VLOOKUP(BQ383,'Начисление очков 2023'!$L$4:$M$69,2,FALSE),0)/4,0)</f>
        <v>0</v>
      </c>
      <c r="BS383" s="6" t="s">
        <v>572</v>
      </c>
      <c r="BT383" s="28">
        <f>IFERROR(VLOOKUP(BS383,'Начисление очков 2023'!$AA$4:$AB$69,2,FALSE),0)</f>
        <v>0</v>
      </c>
      <c r="BU383" s="32" t="s">
        <v>572</v>
      </c>
      <c r="BV383" s="31">
        <f>IFERROR(VLOOKUP(BU383,'Начисление очков 2023'!$L$4:$M$69,2,FALSE),0)</f>
        <v>0</v>
      </c>
      <c r="BW383" s="6" t="s">
        <v>572</v>
      </c>
      <c r="BX383" s="28">
        <f>IFERROR(VLOOKUP(BW383,'Начисление очков 2023'!$AA$4:$AB$69,2,FALSE),0)</f>
        <v>0</v>
      </c>
      <c r="BY383" s="32" t="s">
        <v>572</v>
      </c>
      <c r="BZ383" s="31">
        <f>IFERROR(VLOOKUP(BY383,'Начисление очков 2023'!$AF$4:$AG$69,2,FALSE),0)</f>
        <v>0</v>
      </c>
      <c r="CA383" s="6" t="s">
        <v>572</v>
      </c>
      <c r="CB383" s="28">
        <f>IFERROR(VLOOKUP(CA383,'Начисление очков 2023'!$V$4:$W$69,2,FALSE),0)</f>
        <v>0</v>
      </c>
      <c r="CC383" s="32" t="s">
        <v>572</v>
      </c>
      <c r="CD383" s="31">
        <f>IFERROR(VLOOKUP(CC383,'Начисление очков 2023'!$AA$4:$AB$69,2,FALSE),0)</f>
        <v>0</v>
      </c>
      <c r="CE383" s="47"/>
      <c r="CF383" s="46"/>
      <c r="CG383" s="32" t="s">
        <v>572</v>
      </c>
      <c r="CH383" s="31">
        <f>IFERROR(VLOOKUP(CG383,'Начисление очков 2023'!$AA$4:$AB$69,2,FALSE),0)</f>
        <v>0</v>
      </c>
      <c r="CI383" s="6" t="s">
        <v>572</v>
      </c>
      <c r="CJ383" s="28">
        <f>IFERROR(VLOOKUP(CI383,'Начисление очков 2023_1'!$B$4:$C$117,2,FALSE),0)</f>
        <v>0</v>
      </c>
      <c r="CK383" s="32" t="s">
        <v>572</v>
      </c>
      <c r="CL383" s="31">
        <f>IFERROR(VLOOKUP(CK383,'Начисление очков 2023'!$V$4:$W$69,2,FALSE),0)</f>
        <v>0</v>
      </c>
      <c r="CM383" s="6" t="s">
        <v>572</v>
      </c>
      <c r="CN383" s="28">
        <f>IFERROR(VLOOKUP(CM383,'Начисление очков 2023'!$AF$4:$AG$69,2,FALSE),0)</f>
        <v>0</v>
      </c>
      <c r="CO383" s="32" t="s">
        <v>572</v>
      </c>
      <c r="CP383" s="31">
        <f>IFERROR(VLOOKUP(CO383,'Начисление очков 2023'!$G$4:$H$69,2,FALSE),0)</f>
        <v>0</v>
      </c>
      <c r="CQ383" s="6" t="s">
        <v>572</v>
      </c>
      <c r="CR383" s="28">
        <f>IFERROR(VLOOKUP(CQ383,'Начисление очков 2023'!$AA$4:$AB$69,2,FALSE),0)</f>
        <v>0</v>
      </c>
      <c r="CS383" s="32" t="s">
        <v>572</v>
      </c>
      <c r="CT383" s="31">
        <f>IFERROR(VLOOKUP(CS383,'Начисление очков 2023'!$Q$4:$R$69,2,FALSE),0)</f>
        <v>0</v>
      </c>
      <c r="CU383" s="6" t="s">
        <v>572</v>
      </c>
      <c r="CV383" s="28">
        <f>IFERROR(VLOOKUP(CU383,'Начисление очков 2023'!$AF$4:$AG$69,2,FALSE),0)</f>
        <v>0</v>
      </c>
      <c r="CW383" s="32" t="s">
        <v>572</v>
      </c>
      <c r="CX383" s="31">
        <f>IFERROR(VLOOKUP(CW383,'Начисление очков 2023'!$AA$4:$AB$69,2,FALSE),0)</f>
        <v>0</v>
      </c>
      <c r="CY383" s="6" t="s">
        <v>572</v>
      </c>
      <c r="CZ383" s="28">
        <f>IFERROR(VLOOKUP(CY383,'Начисление очков 2023'!$AA$4:$AB$69,2,FALSE),0)</f>
        <v>0</v>
      </c>
      <c r="DA383" s="32" t="s">
        <v>572</v>
      </c>
      <c r="DB383" s="31">
        <f>IFERROR(VLOOKUP(DA383,'Начисление очков 2023'!$L$4:$M$69,2,FALSE),0)</f>
        <v>0</v>
      </c>
      <c r="DC383" s="6" t="s">
        <v>572</v>
      </c>
      <c r="DD383" s="28">
        <f>IFERROR(VLOOKUP(DC383,'Начисление очков 2023'!$L$4:$M$69,2,FALSE),0)</f>
        <v>0</v>
      </c>
      <c r="DE383" s="32" t="s">
        <v>572</v>
      </c>
      <c r="DF383" s="31">
        <f>IFERROR(VLOOKUP(DE383,'Начисление очков 2023'!$G$4:$H$69,2,FALSE),0)</f>
        <v>0</v>
      </c>
      <c r="DG383" s="6" t="s">
        <v>572</v>
      </c>
      <c r="DH383" s="28">
        <f>IFERROR(VLOOKUP(DG383,'Начисление очков 2023'!$AA$4:$AB$69,2,FALSE),0)</f>
        <v>0</v>
      </c>
      <c r="DI383" s="32" t="s">
        <v>572</v>
      </c>
      <c r="DJ383" s="31">
        <f>IFERROR(VLOOKUP(DI383,'Начисление очков 2023'!$AF$4:$AG$69,2,FALSE),0)</f>
        <v>0</v>
      </c>
      <c r="DK383" s="6" t="s">
        <v>572</v>
      </c>
      <c r="DL383" s="28">
        <f>IFERROR(VLOOKUP(DK383,'Начисление очков 2023'!$V$4:$W$69,2,FALSE),0)</f>
        <v>0</v>
      </c>
      <c r="DM383" s="32" t="s">
        <v>572</v>
      </c>
      <c r="DN383" s="31">
        <f>IFERROR(VLOOKUP(DM383,'Начисление очков 2023'!$Q$4:$R$69,2,FALSE),0)</f>
        <v>0</v>
      </c>
      <c r="DO383" s="6" t="s">
        <v>572</v>
      </c>
      <c r="DP383" s="28">
        <f>IFERROR(VLOOKUP(DO383,'Начисление очков 2023'!$AA$4:$AB$69,2,FALSE),0)</f>
        <v>0</v>
      </c>
      <c r="DQ383" s="32" t="s">
        <v>572</v>
      </c>
      <c r="DR383" s="31">
        <f>IFERROR(VLOOKUP(DQ383,'Начисление очков 2023'!$AA$4:$AB$69,2,FALSE),0)</f>
        <v>0</v>
      </c>
      <c r="DS383" s="6" t="s">
        <v>572</v>
      </c>
      <c r="DT383" s="28">
        <f>IFERROR(VLOOKUP(DS383,'Начисление очков 2023'!$AA$4:$AB$69,2,FALSE),0)</f>
        <v>0</v>
      </c>
      <c r="DU383" s="32" t="s">
        <v>572</v>
      </c>
      <c r="DV383" s="31">
        <f>IFERROR(VLOOKUP(DU383,'Начисление очков 2023'!$AF$4:$AG$69,2,FALSE),0)</f>
        <v>0</v>
      </c>
      <c r="DW383" s="6" t="s">
        <v>572</v>
      </c>
      <c r="DX383" s="28">
        <f>IFERROR(VLOOKUP(DW383,'Начисление очков 2023'!$AA$4:$AB$69,2,FALSE),0)</f>
        <v>0</v>
      </c>
      <c r="DY383" s="32" t="s">
        <v>572</v>
      </c>
      <c r="DZ383" s="31">
        <f>IFERROR(VLOOKUP(DY383,'Начисление очков 2023'!$B$4:$C$69,2,FALSE),0)</f>
        <v>0</v>
      </c>
      <c r="EA383" s="6" t="s">
        <v>572</v>
      </c>
      <c r="EB383" s="28">
        <f>IFERROR(VLOOKUP(EA383,'Начисление очков 2023'!$AA$4:$AB$69,2,FALSE),0)</f>
        <v>0</v>
      </c>
      <c r="EC383" s="32" t="s">
        <v>572</v>
      </c>
      <c r="ED383" s="31">
        <f>IFERROR(VLOOKUP(EC383,'Начисление очков 2023'!$V$4:$W$69,2,FALSE),0)</f>
        <v>0</v>
      </c>
      <c r="EE383" s="6" t="s">
        <v>572</v>
      </c>
      <c r="EF383" s="28">
        <f>IFERROR(VLOOKUP(EE383,'Начисление очков 2023'!$AA$4:$AB$69,2,FALSE),0)</f>
        <v>0</v>
      </c>
      <c r="EG383" s="32" t="s">
        <v>572</v>
      </c>
      <c r="EH383" s="31">
        <f>IFERROR(VLOOKUP(EG383,'Начисление очков 2023'!$AA$4:$AB$69,2,FALSE),0)</f>
        <v>0</v>
      </c>
      <c r="EI383" s="6" t="s">
        <v>572</v>
      </c>
      <c r="EJ383" s="28">
        <f>IFERROR(VLOOKUP(EI383,'Начисление очков 2023'!$G$4:$H$69,2,FALSE),0)</f>
        <v>0</v>
      </c>
      <c r="EK383" s="32" t="s">
        <v>572</v>
      </c>
      <c r="EL383" s="31">
        <f>IFERROR(VLOOKUP(EK383,'Начисление очков 2023'!$V$4:$W$69,2,FALSE),0)</f>
        <v>0</v>
      </c>
      <c r="EM383" s="6" t="s">
        <v>572</v>
      </c>
      <c r="EN383" s="28">
        <f>IFERROR(VLOOKUP(EM383,'Начисление очков 2023'!$B$4:$C$101,2,FALSE),0)</f>
        <v>0</v>
      </c>
      <c r="EO383" s="32" t="s">
        <v>572</v>
      </c>
      <c r="EP383" s="31">
        <f>IFERROR(VLOOKUP(EO383,'Начисление очков 2023'!$AA$4:$AB$69,2,FALSE),0)</f>
        <v>0</v>
      </c>
      <c r="EQ383" s="6" t="s">
        <v>572</v>
      </c>
      <c r="ER383" s="28">
        <f>IFERROR(VLOOKUP(EQ383,'Начисление очков 2023'!$AF$4:$AG$69,2,FALSE),0)</f>
        <v>0</v>
      </c>
      <c r="ES383" s="32" t="s">
        <v>572</v>
      </c>
      <c r="ET383" s="31">
        <f>IFERROR(VLOOKUP(ES383,'Начисление очков 2023'!$B$4:$C$101,2,FALSE),0)</f>
        <v>0</v>
      </c>
      <c r="EU383" s="6" t="s">
        <v>572</v>
      </c>
      <c r="EV383" s="28">
        <f>IFERROR(VLOOKUP(EU383,'Начисление очков 2023'!$G$4:$H$69,2,FALSE),0)</f>
        <v>0</v>
      </c>
      <c r="EW383" s="32" t="s">
        <v>572</v>
      </c>
      <c r="EX383" s="31">
        <f>IFERROR(VLOOKUP(EW383,'Начисление очков 2023'!$AA$4:$AB$69,2,FALSE),0)</f>
        <v>0</v>
      </c>
      <c r="EY383" s="6" t="s">
        <v>572</v>
      </c>
      <c r="EZ383" s="28">
        <f>IFERROR(VLOOKUP(EY383,'Начисление очков 2023'!$AA$4:$AB$69,2,FALSE),0)</f>
        <v>0</v>
      </c>
      <c r="FA383" s="32" t="s">
        <v>572</v>
      </c>
      <c r="FB383" s="31">
        <f>IFERROR(VLOOKUP(FA383,'Начисление очков 2023'!$L$4:$M$69,2,FALSE),0)</f>
        <v>0</v>
      </c>
      <c r="FC383" s="6" t="s">
        <v>572</v>
      </c>
      <c r="FD383" s="28">
        <f>IFERROR(VLOOKUP(FC383,'Начисление очков 2023'!$AF$4:$AG$69,2,FALSE),0)</f>
        <v>0</v>
      </c>
      <c r="FE383" s="32" t="s">
        <v>572</v>
      </c>
      <c r="FF383" s="31">
        <f>IFERROR(VLOOKUP(FE383,'Начисление очков 2023'!$AA$4:$AB$69,2,FALSE),0)</f>
        <v>0</v>
      </c>
      <c r="FG383" s="6" t="s">
        <v>572</v>
      </c>
      <c r="FH383" s="28">
        <f>IFERROR(VLOOKUP(FG383,'Начисление очков 2023'!$G$4:$H$69,2,FALSE),0)</f>
        <v>0</v>
      </c>
      <c r="FI383" s="32" t="s">
        <v>572</v>
      </c>
      <c r="FJ383" s="31">
        <f>IFERROR(VLOOKUP(FI383,'Начисление очков 2023'!$AA$4:$AB$69,2,FALSE),0)</f>
        <v>0</v>
      </c>
      <c r="FK383" s="6" t="s">
        <v>572</v>
      </c>
      <c r="FL383" s="28">
        <f>IFERROR(VLOOKUP(FK383,'Начисление очков 2023'!$AA$4:$AB$69,2,FALSE),0)</f>
        <v>0</v>
      </c>
      <c r="FM383" s="32" t="s">
        <v>572</v>
      </c>
      <c r="FN383" s="31">
        <f>IFERROR(VLOOKUP(FM383,'Начисление очков 2023'!$AA$4:$AB$69,2,FALSE),0)</f>
        <v>0</v>
      </c>
      <c r="FO383" s="6" t="s">
        <v>572</v>
      </c>
      <c r="FP383" s="28">
        <f>IFERROR(VLOOKUP(FO383,'Начисление очков 2023'!$AF$4:$AG$69,2,FALSE),0)</f>
        <v>0</v>
      </c>
      <c r="FQ383" s="109">
        <v>371</v>
      </c>
      <c r="FR383" s="110">
        <v>2</v>
      </c>
      <c r="FS383" s="110"/>
      <c r="FT383" s="109">
        <v>3</v>
      </c>
      <c r="FU383" s="111"/>
      <c r="FV383" s="108">
        <v>1</v>
      </c>
      <c r="FW383" s="106">
        <v>0</v>
      </c>
      <c r="FX383" s="107" t="s">
        <v>563</v>
      </c>
      <c r="FY383" s="108">
        <v>1</v>
      </c>
      <c r="FZ383" s="127" t="s">
        <v>572</v>
      </c>
      <c r="GA383" s="121">
        <f>IFERROR(VLOOKUP(FZ383,'Начисление очков 2023'!$AA$4:$AB$69,2,FALSE),0)</f>
        <v>0</v>
      </c>
    </row>
    <row r="384" spans="1:183" ht="16.149999999999999" customHeight="1" x14ac:dyDescent="0.25">
      <c r="A384" s="1"/>
      <c r="B384" s="6" t="str">
        <f>IFERROR(INDEX('Ласт турнир'!$A$1:$A$96,MATCH($D384,'Ласт турнир'!$B$1:$B$96,0)),"")</f>
        <v/>
      </c>
      <c r="C384" s="1"/>
      <c r="D384" s="39" t="s">
        <v>570</v>
      </c>
      <c r="E384" s="40">
        <f>E383+1</f>
        <v>375</v>
      </c>
      <c r="F384" s="59">
        <f>IF(FQ384=0," ",IF(FQ384-E384=0," ",FQ384-E384))</f>
        <v>-57</v>
      </c>
      <c r="G384" s="44"/>
      <c r="H384" s="54">
        <v>3</v>
      </c>
      <c r="I384" s="134"/>
      <c r="J384" s="139">
        <f>AB384+AP384+BB384+BN384+BR384+SUMPRODUCT(LARGE((T384,V384,X384,Z384,AD384,AF384,AH384,AJ384,AL384,AN384,AR384,AT384,AV384,AX384,AZ384,BD384,BF384,BH384,BJ384,BL384,BP384,BT384,BV384,BX384,BZ384,CB384,CD384,CF384,CH384,CJ384,CL384,CN384,CP384,CR384,CT384,CV384,CX384,CZ384,DB384,DD384,DF384,DH384,DJ384,DL384,DN384,DP384,DR384,DT384,DV384,DX384,DZ384,EB384,ED384,EF384,EH384,EJ384,EL384,EN384,EP384,ER384,ET384,EV384,EX384,EZ384,FB384,FD384,FF384,FH384,FJ384,FL384,FN384,FP384),{1,2,3,4,5,6,7,8}))</f>
        <v>0</v>
      </c>
      <c r="K384" s="135">
        <f>J384-FV384</f>
        <v>-5</v>
      </c>
      <c r="L384" s="140" t="str">
        <f>IF(SUMIF(S384:FP384,"&lt;0")&lt;&gt;0,SUMIF(S384:FP384,"&lt;0")*(-1)," ")</f>
        <v xml:space="preserve"> </v>
      </c>
      <c r="M384" s="141">
        <f>T384+V384+X384+Z384+AB384+AD384+AF384+AH384+AJ384+AL384+AN384+AP384+AR384+AT384+AV384+AX384+AZ384+BB384+BD384+BF384+BH384+BJ384+BL384+BN384+BP384+BR384+BT384+BV384+BX384+BZ384+CB384+CD384+CF384+CH384+CJ384+CL384+CN384+CP384+CR384+CT384+CV384+CX384+CZ384+DB384+DD384+DF384+DH384+DJ384+DL384+DN384+DP384+DR384+DT384+DV384+DX384+DZ384+EB384+ED384+EF384+EH384+EJ384+EL384+EN384+EP384+ER384+ET384+EV384+EX384+EZ384+FB384+FD384+FF384+FH384+FJ384+FL384+FN384+FP384</f>
        <v>0</v>
      </c>
      <c r="N384" s="135">
        <f>M384-FY384</f>
        <v>-5</v>
      </c>
      <c r="O384" s="136">
        <f>ROUNDUP(COUNTIF(S384:FP384,"&gt; 0")/2,0)</f>
        <v>0</v>
      </c>
      <c r="P384" s="142" t="str">
        <f>IF(O384=0,"-",IF(O384-R384&gt;8,J384/(8+R384),J384/O384))</f>
        <v>-</v>
      </c>
      <c r="Q384" s="145" t="str">
        <f>IF(OR(M384=0,O384=0),"-",M384/O384)</f>
        <v>-</v>
      </c>
      <c r="R384" s="150">
        <f>+IF(AA384="",0,1)+IF(AO384="",0,1)++IF(BA384="",0,1)+IF(BM384="",0,1)+IF(BQ384="",0,1)</f>
        <v>0</v>
      </c>
      <c r="S384" s="6" t="s">
        <v>572</v>
      </c>
      <c r="T384" s="28">
        <f>IFERROR(VLOOKUP(S384,'Начисление очков 2024'!$AA$4:$AB$69,2,FALSE),0)</f>
        <v>0</v>
      </c>
      <c r="U384" s="32" t="s">
        <v>572</v>
      </c>
      <c r="V384" s="31">
        <f>IFERROR(VLOOKUP(U384,'Начисление очков 2024'!$AA$4:$AB$69,2,FALSE),0)</f>
        <v>0</v>
      </c>
      <c r="W384" s="6" t="s">
        <v>572</v>
      </c>
      <c r="X384" s="28">
        <f>IFERROR(VLOOKUP(W384,'Начисление очков 2024'!$L$4:$M$69,2,FALSE),0)</f>
        <v>0</v>
      </c>
      <c r="Y384" s="32" t="s">
        <v>572</v>
      </c>
      <c r="Z384" s="31">
        <f>IFERROR(VLOOKUP(Y384,'Начисление очков 2024'!$AA$4:$AB$69,2,FALSE),0)</f>
        <v>0</v>
      </c>
      <c r="AA384" s="6" t="s">
        <v>572</v>
      </c>
      <c r="AB384" s="28">
        <f>ROUND(IFERROR(VLOOKUP(AA384,'Начисление очков 2024'!$L$4:$M$69,2,FALSE),0)/4,0)</f>
        <v>0</v>
      </c>
      <c r="AC384" s="32" t="s">
        <v>572</v>
      </c>
      <c r="AD384" s="31">
        <f>IFERROR(VLOOKUP(AC384,'Начисление очков 2024'!$AA$4:$AB$69,2,FALSE),0)</f>
        <v>0</v>
      </c>
      <c r="AE384" s="6" t="s">
        <v>572</v>
      </c>
      <c r="AF384" s="28">
        <f>IFERROR(VLOOKUP(AE384,'Начисление очков 2024'!$AA$4:$AB$69,2,FALSE),0)</f>
        <v>0</v>
      </c>
      <c r="AG384" s="32" t="s">
        <v>572</v>
      </c>
      <c r="AH384" s="31">
        <f>IFERROR(VLOOKUP(AG384,'Начисление очков 2024'!$Q$4:$R$69,2,FALSE),0)</f>
        <v>0</v>
      </c>
      <c r="AI384" s="6" t="s">
        <v>572</v>
      </c>
      <c r="AJ384" s="28">
        <f>IFERROR(VLOOKUP(AI384,'Начисление очков 2024'!$AA$4:$AB$69,2,FALSE),0)</f>
        <v>0</v>
      </c>
      <c r="AK384" s="32" t="s">
        <v>572</v>
      </c>
      <c r="AL384" s="31">
        <f>IFERROR(VLOOKUP(AK384,'Начисление очков 2024'!$AA$4:$AB$69,2,FALSE),0)</f>
        <v>0</v>
      </c>
      <c r="AM384" s="6" t="s">
        <v>572</v>
      </c>
      <c r="AN384" s="28">
        <f>IFERROR(VLOOKUP(AM384,'Начисление очков 2023'!$AF$4:$AG$69,2,FALSE),0)</f>
        <v>0</v>
      </c>
      <c r="AO384" s="32" t="s">
        <v>572</v>
      </c>
      <c r="AP384" s="31">
        <f>ROUND(IFERROR(VLOOKUP(AO384,'Начисление очков 2024'!$G$4:$H$69,2,FALSE),0)/4,0)</f>
        <v>0</v>
      </c>
      <c r="AQ384" s="6" t="s">
        <v>572</v>
      </c>
      <c r="AR384" s="28">
        <f>IFERROR(VLOOKUP(AQ384,'Начисление очков 2024'!$AA$4:$AB$69,2,FALSE),0)</f>
        <v>0</v>
      </c>
      <c r="AS384" s="32" t="s">
        <v>572</v>
      </c>
      <c r="AT384" s="31">
        <f>IFERROR(VLOOKUP(AS384,'Начисление очков 2024'!$G$4:$H$69,2,FALSE),0)</f>
        <v>0</v>
      </c>
      <c r="AU384" s="6" t="s">
        <v>572</v>
      </c>
      <c r="AV384" s="28">
        <f>IFERROR(VLOOKUP(AU384,'Начисление очков 2023'!$V$4:$W$69,2,FALSE),0)</f>
        <v>0</v>
      </c>
      <c r="AW384" s="32" t="s">
        <v>572</v>
      </c>
      <c r="AX384" s="31">
        <f>IFERROR(VLOOKUP(AW384,'Начисление очков 2024'!$Q$4:$R$69,2,FALSE),0)</f>
        <v>0</v>
      </c>
      <c r="AY384" s="6" t="s">
        <v>572</v>
      </c>
      <c r="AZ384" s="28">
        <f>IFERROR(VLOOKUP(AY384,'Начисление очков 2024'!$AA$4:$AB$69,2,FALSE),0)</f>
        <v>0</v>
      </c>
      <c r="BA384" s="32" t="s">
        <v>572</v>
      </c>
      <c r="BB384" s="31">
        <f>ROUND(IFERROR(VLOOKUP(BA384,'Начисление очков 2024'!$G$4:$H$69,2,FALSE),0)/4,0)</f>
        <v>0</v>
      </c>
      <c r="BC384" s="6" t="s">
        <v>572</v>
      </c>
      <c r="BD384" s="28">
        <f>IFERROR(VLOOKUP(BC384,'Начисление очков 2023'!$AA$4:$AB$69,2,FALSE),0)</f>
        <v>0</v>
      </c>
      <c r="BE384" s="32" t="s">
        <v>572</v>
      </c>
      <c r="BF384" s="31">
        <f>IFERROR(VLOOKUP(BE384,'Начисление очков 2024'!$G$4:$H$69,2,FALSE),0)</f>
        <v>0</v>
      </c>
      <c r="BG384" s="6" t="s">
        <v>572</v>
      </c>
      <c r="BH384" s="28">
        <f>IFERROR(VLOOKUP(BG384,'Начисление очков 2024'!$Q$4:$R$69,2,FALSE),0)</f>
        <v>0</v>
      </c>
      <c r="BI384" s="32" t="s">
        <v>572</v>
      </c>
      <c r="BJ384" s="31">
        <f>IFERROR(VLOOKUP(BI384,'Начисление очков 2024'!$AA$4:$AB$69,2,FALSE),0)</f>
        <v>0</v>
      </c>
      <c r="BK384" s="6" t="s">
        <v>572</v>
      </c>
      <c r="BL384" s="28">
        <f>IFERROR(VLOOKUP(BK384,'Начисление очков 2023'!$V$4:$W$69,2,FALSE),0)</f>
        <v>0</v>
      </c>
      <c r="BM384" s="32" t="s">
        <v>572</v>
      </c>
      <c r="BN384" s="31">
        <f>ROUND(IFERROR(VLOOKUP(BM384,'Начисление очков 2023'!$L$4:$M$69,2,FALSE),0)/4,0)</f>
        <v>0</v>
      </c>
      <c r="BO384" s="6" t="s">
        <v>572</v>
      </c>
      <c r="BP384" s="28">
        <f>IFERROR(VLOOKUP(BO384,'Начисление очков 2023'!$AA$4:$AB$69,2,FALSE),0)</f>
        <v>0</v>
      </c>
      <c r="BQ384" s="32" t="s">
        <v>572</v>
      </c>
      <c r="BR384" s="31">
        <f>ROUND(IFERROR(VLOOKUP(BQ384,'Начисление очков 2023'!$L$4:$M$69,2,FALSE),0)/4,0)</f>
        <v>0</v>
      </c>
      <c r="BS384" s="6" t="s">
        <v>572</v>
      </c>
      <c r="BT384" s="28">
        <f>IFERROR(VLOOKUP(BS384,'Начисление очков 2023'!$AA$4:$AB$69,2,FALSE),0)</f>
        <v>0</v>
      </c>
      <c r="BU384" s="32" t="s">
        <v>572</v>
      </c>
      <c r="BV384" s="31">
        <f>IFERROR(VLOOKUP(BU384,'Начисление очков 2023'!$L$4:$M$69,2,FALSE),0)</f>
        <v>0</v>
      </c>
      <c r="BW384" s="6" t="s">
        <v>572</v>
      </c>
      <c r="BX384" s="28">
        <f>IFERROR(VLOOKUP(BW384,'Начисление очков 2023'!$AA$4:$AB$69,2,FALSE),0)</f>
        <v>0</v>
      </c>
      <c r="BY384" s="32" t="s">
        <v>572</v>
      </c>
      <c r="BZ384" s="31">
        <f>IFERROR(VLOOKUP(BY384,'Начисление очков 2023'!$AF$4:$AG$69,2,FALSE),0)</f>
        <v>0</v>
      </c>
      <c r="CA384" s="6" t="s">
        <v>572</v>
      </c>
      <c r="CB384" s="28">
        <f>IFERROR(VLOOKUP(CA384,'Начисление очков 2023'!$V$4:$W$69,2,FALSE),0)</f>
        <v>0</v>
      </c>
      <c r="CC384" s="32" t="s">
        <v>572</v>
      </c>
      <c r="CD384" s="31">
        <f>IFERROR(VLOOKUP(CC384,'Начисление очков 2023'!$AA$4:$AB$69,2,FALSE),0)</f>
        <v>0</v>
      </c>
      <c r="CE384" s="47"/>
      <c r="CF384" s="46"/>
      <c r="CG384" s="32" t="s">
        <v>572</v>
      </c>
      <c r="CH384" s="31">
        <f>IFERROR(VLOOKUP(CG384,'Начисление очков 2023'!$AA$4:$AB$69,2,FALSE),0)</f>
        <v>0</v>
      </c>
      <c r="CI384" s="6" t="s">
        <v>572</v>
      </c>
      <c r="CJ384" s="28">
        <f>IFERROR(VLOOKUP(CI384,'Начисление очков 2023_1'!$B$4:$C$117,2,FALSE),0)</f>
        <v>0</v>
      </c>
      <c r="CK384" s="32" t="s">
        <v>572</v>
      </c>
      <c r="CL384" s="31">
        <f>IFERROR(VLOOKUP(CK384,'Начисление очков 2023'!$V$4:$W$69,2,FALSE),0)</f>
        <v>0</v>
      </c>
      <c r="CM384" s="6" t="s">
        <v>572</v>
      </c>
      <c r="CN384" s="28">
        <f>IFERROR(VLOOKUP(CM384,'Начисление очков 2023'!$AF$4:$AG$69,2,FALSE),0)</f>
        <v>0</v>
      </c>
      <c r="CO384" s="32" t="s">
        <v>572</v>
      </c>
      <c r="CP384" s="31">
        <f>IFERROR(VLOOKUP(CO384,'Начисление очков 2023'!$G$4:$H$69,2,FALSE),0)</f>
        <v>0</v>
      </c>
      <c r="CQ384" s="6" t="s">
        <v>572</v>
      </c>
      <c r="CR384" s="28">
        <f>IFERROR(VLOOKUP(CQ384,'Начисление очков 2023'!$AA$4:$AB$69,2,FALSE),0)</f>
        <v>0</v>
      </c>
      <c r="CS384" s="32" t="s">
        <v>572</v>
      </c>
      <c r="CT384" s="31">
        <f>IFERROR(VLOOKUP(CS384,'Начисление очков 2023'!$Q$4:$R$69,2,FALSE),0)</f>
        <v>0</v>
      </c>
      <c r="CU384" s="6" t="s">
        <v>572</v>
      </c>
      <c r="CV384" s="28">
        <f>IFERROR(VLOOKUP(CU384,'Начисление очков 2023'!$AF$4:$AG$69,2,FALSE),0)</f>
        <v>0</v>
      </c>
      <c r="CW384" s="32" t="s">
        <v>572</v>
      </c>
      <c r="CX384" s="31">
        <f>IFERROR(VLOOKUP(CW384,'Начисление очков 2023'!$AA$4:$AB$69,2,FALSE),0)</f>
        <v>0</v>
      </c>
      <c r="CY384" s="6" t="s">
        <v>572</v>
      </c>
      <c r="CZ384" s="28">
        <f>IFERROR(VLOOKUP(CY384,'Начисление очков 2023'!$AA$4:$AB$69,2,FALSE),0)</f>
        <v>0</v>
      </c>
      <c r="DA384" s="32" t="s">
        <v>572</v>
      </c>
      <c r="DB384" s="31">
        <f>IFERROR(VLOOKUP(DA384,'Начисление очков 2023'!$L$4:$M$69,2,FALSE),0)</f>
        <v>0</v>
      </c>
      <c r="DC384" s="6" t="s">
        <v>572</v>
      </c>
      <c r="DD384" s="28">
        <f>IFERROR(VLOOKUP(DC384,'Начисление очков 2023'!$L$4:$M$69,2,FALSE),0)</f>
        <v>0</v>
      </c>
      <c r="DE384" s="32" t="s">
        <v>572</v>
      </c>
      <c r="DF384" s="31">
        <f>IFERROR(VLOOKUP(DE384,'Начисление очков 2023'!$G$4:$H$69,2,FALSE),0)</f>
        <v>0</v>
      </c>
      <c r="DG384" s="6" t="s">
        <v>572</v>
      </c>
      <c r="DH384" s="28">
        <f>IFERROR(VLOOKUP(DG384,'Начисление очков 2023'!$AA$4:$AB$69,2,FALSE),0)</f>
        <v>0</v>
      </c>
      <c r="DI384" s="32" t="s">
        <v>572</v>
      </c>
      <c r="DJ384" s="31">
        <f>IFERROR(VLOOKUP(DI384,'Начисление очков 2023'!$AF$4:$AG$69,2,FALSE),0)</f>
        <v>0</v>
      </c>
      <c r="DK384" s="6" t="s">
        <v>572</v>
      </c>
      <c r="DL384" s="28">
        <f>IFERROR(VLOOKUP(DK384,'Начисление очков 2023'!$V$4:$W$69,2,FALSE),0)</f>
        <v>0</v>
      </c>
      <c r="DM384" s="32" t="s">
        <v>572</v>
      </c>
      <c r="DN384" s="31">
        <f>IFERROR(VLOOKUP(DM384,'Начисление очков 2023'!$Q$4:$R$69,2,FALSE),0)</f>
        <v>0</v>
      </c>
      <c r="DO384" s="6" t="s">
        <v>572</v>
      </c>
      <c r="DP384" s="28">
        <f>IFERROR(VLOOKUP(DO384,'Начисление очков 2023'!$AA$4:$AB$69,2,FALSE),0)</f>
        <v>0</v>
      </c>
      <c r="DQ384" s="32" t="s">
        <v>572</v>
      </c>
      <c r="DR384" s="31">
        <f>IFERROR(VLOOKUP(DQ384,'Начисление очков 2023'!$AA$4:$AB$69,2,FALSE),0)</f>
        <v>0</v>
      </c>
      <c r="DS384" s="6" t="s">
        <v>572</v>
      </c>
      <c r="DT384" s="28">
        <f>IFERROR(VLOOKUP(DS384,'Начисление очков 2023'!$AA$4:$AB$69,2,FALSE),0)</f>
        <v>0</v>
      </c>
      <c r="DU384" s="32" t="s">
        <v>572</v>
      </c>
      <c r="DV384" s="31">
        <f>IFERROR(VLOOKUP(DU384,'Начисление очков 2023'!$AF$4:$AG$69,2,FALSE),0)</f>
        <v>0</v>
      </c>
      <c r="DW384" s="6" t="s">
        <v>572</v>
      </c>
      <c r="DX384" s="28">
        <f>IFERROR(VLOOKUP(DW384,'Начисление очков 2023'!$AA$4:$AB$69,2,FALSE),0)</f>
        <v>0</v>
      </c>
      <c r="DY384" s="32" t="s">
        <v>572</v>
      </c>
      <c r="DZ384" s="31">
        <f>IFERROR(VLOOKUP(DY384,'Начисление очков 2023'!$B$4:$C$69,2,FALSE),0)</f>
        <v>0</v>
      </c>
      <c r="EA384" s="6" t="s">
        <v>572</v>
      </c>
      <c r="EB384" s="28">
        <f>IFERROR(VLOOKUP(EA384,'Начисление очков 2023'!$AA$4:$AB$69,2,FALSE),0)</f>
        <v>0</v>
      </c>
      <c r="EC384" s="32" t="s">
        <v>572</v>
      </c>
      <c r="ED384" s="31">
        <f>IFERROR(VLOOKUP(EC384,'Начисление очков 2023'!$V$4:$W$69,2,FALSE),0)</f>
        <v>0</v>
      </c>
      <c r="EE384" s="6" t="s">
        <v>572</v>
      </c>
      <c r="EF384" s="28">
        <f>IFERROR(VLOOKUP(EE384,'Начисление очков 2023'!$AA$4:$AB$69,2,FALSE),0)</f>
        <v>0</v>
      </c>
      <c r="EG384" s="32" t="s">
        <v>572</v>
      </c>
      <c r="EH384" s="31">
        <f>IFERROR(VLOOKUP(EG384,'Начисление очков 2023'!$AA$4:$AB$69,2,FALSE),0)</f>
        <v>0</v>
      </c>
      <c r="EI384" s="6" t="s">
        <v>572</v>
      </c>
      <c r="EJ384" s="28">
        <f>IFERROR(VLOOKUP(EI384,'Начисление очков 2023'!$G$4:$H$69,2,FALSE),0)</f>
        <v>0</v>
      </c>
      <c r="EK384" s="32" t="s">
        <v>572</v>
      </c>
      <c r="EL384" s="31">
        <f>IFERROR(VLOOKUP(EK384,'Начисление очков 2023'!$V$4:$W$69,2,FALSE),0)</f>
        <v>0</v>
      </c>
      <c r="EM384" s="6" t="s">
        <v>572</v>
      </c>
      <c r="EN384" s="28">
        <f>IFERROR(VLOOKUP(EM384,'Начисление очков 2023'!$B$4:$C$101,2,FALSE),0)</f>
        <v>0</v>
      </c>
      <c r="EO384" s="32" t="s">
        <v>572</v>
      </c>
      <c r="EP384" s="31">
        <f>IFERROR(VLOOKUP(EO384,'Начисление очков 2023'!$AA$4:$AB$69,2,FALSE),0)</f>
        <v>0</v>
      </c>
      <c r="EQ384" s="6" t="s">
        <v>572</v>
      </c>
      <c r="ER384" s="28">
        <f>IFERROR(VLOOKUP(EQ384,'Начисление очков 2023'!$AF$4:$AG$69,2,FALSE),0)</f>
        <v>0</v>
      </c>
      <c r="ES384" s="32" t="s">
        <v>572</v>
      </c>
      <c r="ET384" s="31">
        <f>IFERROR(VLOOKUP(ES384,'Начисление очков 2023'!$B$4:$C$101,2,FALSE),0)</f>
        <v>0</v>
      </c>
      <c r="EU384" s="6" t="s">
        <v>572</v>
      </c>
      <c r="EV384" s="28">
        <f>IFERROR(VLOOKUP(EU384,'Начисление очков 2023'!$G$4:$H$69,2,FALSE),0)</f>
        <v>0</v>
      </c>
      <c r="EW384" s="32" t="s">
        <v>572</v>
      </c>
      <c r="EX384" s="31">
        <f>IFERROR(VLOOKUP(EW384,'Начисление очков 2023'!$AA$4:$AB$69,2,FALSE),0)</f>
        <v>0</v>
      </c>
      <c r="EY384" s="6" t="s">
        <v>572</v>
      </c>
      <c r="EZ384" s="28">
        <f>IFERROR(VLOOKUP(EY384,'Начисление очков 2023'!$AA$4:$AB$69,2,FALSE),0)</f>
        <v>0</v>
      </c>
      <c r="FA384" s="32" t="s">
        <v>572</v>
      </c>
      <c r="FB384" s="31">
        <f>IFERROR(VLOOKUP(FA384,'Начисление очков 2023'!$L$4:$M$69,2,FALSE),0)</f>
        <v>0</v>
      </c>
      <c r="FC384" s="6" t="s">
        <v>572</v>
      </c>
      <c r="FD384" s="28">
        <f>IFERROR(VLOOKUP(FC384,'Начисление очков 2023'!$AF$4:$AG$69,2,FALSE),0)</f>
        <v>0</v>
      </c>
      <c r="FE384" s="32" t="s">
        <v>572</v>
      </c>
      <c r="FF384" s="31">
        <f>IFERROR(VLOOKUP(FE384,'Начисление очков 2023'!$AA$4:$AB$69,2,FALSE),0)</f>
        <v>0</v>
      </c>
      <c r="FG384" s="6" t="s">
        <v>572</v>
      </c>
      <c r="FH384" s="28">
        <f>IFERROR(VLOOKUP(FG384,'Начисление очков 2023'!$G$4:$H$69,2,FALSE),0)</f>
        <v>0</v>
      </c>
      <c r="FI384" s="32" t="s">
        <v>572</v>
      </c>
      <c r="FJ384" s="31">
        <f>IFERROR(VLOOKUP(FI384,'Начисление очков 2023'!$AA$4:$AB$69,2,FALSE),0)</f>
        <v>0</v>
      </c>
      <c r="FK384" s="6" t="s">
        <v>572</v>
      </c>
      <c r="FL384" s="28">
        <f>IFERROR(VLOOKUP(FK384,'Начисление очков 2023'!$AA$4:$AB$69,2,FALSE),0)</f>
        <v>0</v>
      </c>
      <c r="FM384" s="32" t="s">
        <v>572</v>
      </c>
      <c r="FN384" s="31">
        <f>IFERROR(VLOOKUP(FM384,'Начисление очков 2023'!$AA$4:$AB$69,2,FALSE),0)</f>
        <v>0</v>
      </c>
      <c r="FO384" s="6" t="s">
        <v>572</v>
      </c>
      <c r="FP384" s="28">
        <f>IFERROR(VLOOKUP(FO384,'Начисление очков 2023'!$AF$4:$AG$69,2,FALSE),0)</f>
        <v>0</v>
      </c>
      <c r="FQ384" s="109">
        <v>318</v>
      </c>
      <c r="FR384" s="110">
        <v>-16</v>
      </c>
      <c r="FS384" s="110"/>
      <c r="FT384" s="109">
        <v>3</v>
      </c>
      <c r="FU384" s="111"/>
      <c r="FV384" s="108">
        <v>5</v>
      </c>
      <c r="FW384" s="106">
        <v>-2</v>
      </c>
      <c r="FX384" s="107" t="s">
        <v>563</v>
      </c>
      <c r="FY384" s="108">
        <v>5</v>
      </c>
      <c r="FZ384" s="127">
        <v>18</v>
      </c>
      <c r="GA384" s="121">
        <f>IFERROR(VLOOKUP(FZ384,'Начисление очков 2023'!$AA$4:$AB$69,2,FALSE),0)</f>
        <v>5</v>
      </c>
    </row>
    <row r="385" spans="1:183" ht="16.149999999999999" hidden="1" customHeight="1" x14ac:dyDescent="0.25">
      <c r="A385" s="1"/>
      <c r="B385" s="6" t="s">
        <v>572</v>
      </c>
      <c r="C385" s="1"/>
      <c r="D385" s="39"/>
      <c r="E385" s="40">
        <f t="shared" ref="E385:E393" si="75">E384+1</f>
        <v>376</v>
      </c>
      <c r="F385" s="59" t="s">
        <v>563</v>
      </c>
      <c r="G385" s="44"/>
      <c r="H385" s="54">
        <v>3</v>
      </c>
      <c r="I385" s="134"/>
      <c r="J385" s="139">
        <f>AB385+AP385+BB385+BN385+BR385+SUMPRODUCT(LARGE((T385,V385,X385,Z385,AD385,AF385,AH385,AJ385,AL385,AN385,AR385,AT385,AV385,AX385,AZ385,BD385,BF385,BH385,BJ385,BL385,BP385,BT385,BV385,BX385,BZ385,CB385,CD385,CF385,CH385,CJ385,CL385,CN385,CP385,CR385,CT385,CV385,CX385,CZ385,DB385,DD385,DF385,DH385,DJ385,DL385,DN385,DP385,DR385,DT385,DV385,DX385,DZ385,EB385,ED385,EF385,EH385,EJ385,EL385,EN385,EP385,ER385,ET385,EV385,EX385,EZ385,FB385,FD385,FF385,FH385,FJ385,FL385,FN385,FP385),{1,2,3,4,5,6,7,8}))</f>
        <v>0</v>
      </c>
      <c r="K385" s="135">
        <f t="shared" ref="K385:K388" si="76">J385-FV385</f>
        <v>0</v>
      </c>
      <c r="L385" s="140" t="str">
        <f t="shared" ref="L385:L388" si="77">IF(SUMIF(S385:FP385,"&lt;0")&lt;&gt;0,SUMIF(S385:FP385,"&lt;0")*(-1)," ")</f>
        <v xml:space="preserve"> </v>
      </c>
      <c r="M385" s="141">
        <f t="shared" ref="M385:M388" si="78">T385+V385+X385+Z385+AB385+AD385+AF385+AH385+AJ385+AL385+AN385+AP385+AR385+AT385+AV385+AX385+AZ385+BB385+BD385+BF385+BH385+BJ385+BL385+BN385+BP385+BR385+BT385+BV385+BX385+BZ385+CB385+CD385+CF385+CH385+CJ385+CL385+CN385+CP385+CR385+CT385+CV385+CX385+CZ385+DB385+DD385+DF385+DH385+DJ385+DL385+DN385+DP385+DR385+DT385+DV385+DX385+DZ385+EB385+ED385+EF385+EH385+EJ385+EL385+EN385+EP385+ER385+ET385+EV385+EX385+EZ385+FB385+FD385+FF385+FH385+FJ385+FL385+FN385+FP385</f>
        <v>0</v>
      </c>
      <c r="N385" s="135">
        <f t="shared" ref="N385:N388" si="79">M385-FY385</f>
        <v>0</v>
      </c>
      <c r="O385" s="136">
        <f t="shared" ref="O385:O388" si="80">ROUNDUP(COUNTIF(S385:FP385,"&gt; 0")/2,0)</f>
        <v>0</v>
      </c>
      <c r="P385" s="142" t="s">
        <v>355</v>
      </c>
      <c r="Q385" s="145" t="s">
        <v>355</v>
      </c>
      <c r="R385" s="150">
        <v>0</v>
      </c>
      <c r="S385" s="6" t="s">
        <v>572</v>
      </c>
      <c r="T385" s="28">
        <f>IFERROR(VLOOKUP(S385,'Начисление очков 2024'!$AA$4:$AB$69,2,FALSE),0)</f>
        <v>0</v>
      </c>
      <c r="U385" s="32" t="s">
        <v>572</v>
      </c>
      <c r="V385" s="31">
        <f>IFERROR(VLOOKUP(U385,'Начисление очков 2024'!$AA$4:$AB$69,2,FALSE),0)</f>
        <v>0</v>
      </c>
      <c r="W385" s="6" t="s">
        <v>572</v>
      </c>
      <c r="X385" s="28">
        <f>IFERROR(VLOOKUP(W385,'Начисление очков 2024'!$L$4:$M$69,2,FALSE),0)</f>
        <v>0</v>
      </c>
      <c r="Y385" s="32" t="s">
        <v>572</v>
      </c>
      <c r="Z385" s="31">
        <f>IFERROR(VLOOKUP(Y385,'Начисление очков 2024'!$AA$4:$AB$69,2,FALSE),0)</f>
        <v>0</v>
      </c>
      <c r="AA385" s="6" t="s">
        <v>572</v>
      </c>
      <c r="AB385" s="28">
        <f>ROUND(IFERROR(VLOOKUP(AA385,'Начисление очков 2024'!$L$4:$M$69,2,FALSE),0)/4,0)</f>
        <v>0</v>
      </c>
      <c r="AC385" s="32" t="s">
        <v>572</v>
      </c>
      <c r="AD385" s="31">
        <v>0</v>
      </c>
      <c r="AE385" s="6" t="s">
        <v>572</v>
      </c>
      <c r="AF385" s="28">
        <v>0</v>
      </c>
      <c r="AG385" s="32" t="s">
        <v>572</v>
      </c>
      <c r="AH385" s="31">
        <v>0</v>
      </c>
      <c r="AI385" s="6" t="s">
        <v>572</v>
      </c>
      <c r="AJ385" s="28">
        <v>0</v>
      </c>
      <c r="AK385" s="32" t="s">
        <v>572</v>
      </c>
      <c r="AL385" s="31">
        <v>0</v>
      </c>
      <c r="AM385" s="6" t="s">
        <v>572</v>
      </c>
      <c r="AN385" s="28">
        <v>0</v>
      </c>
      <c r="AO385" s="32" t="s">
        <v>572</v>
      </c>
      <c r="AP385" s="31">
        <v>0</v>
      </c>
      <c r="AQ385" s="6" t="s">
        <v>572</v>
      </c>
      <c r="AR385" s="28">
        <v>0</v>
      </c>
      <c r="AS385" s="32" t="s">
        <v>572</v>
      </c>
      <c r="AT385" s="31">
        <v>0</v>
      </c>
      <c r="AU385" s="6" t="s">
        <v>572</v>
      </c>
      <c r="AV385" s="28">
        <v>0</v>
      </c>
      <c r="AW385" s="32" t="s">
        <v>572</v>
      </c>
      <c r="AX385" s="31">
        <v>0</v>
      </c>
      <c r="AY385" s="6" t="s">
        <v>572</v>
      </c>
      <c r="AZ385" s="28">
        <v>0</v>
      </c>
      <c r="BA385" s="32" t="s">
        <v>572</v>
      </c>
      <c r="BB385" s="31">
        <v>0</v>
      </c>
      <c r="BC385" s="6" t="s">
        <v>572</v>
      </c>
      <c r="BD385" s="28">
        <v>0</v>
      </c>
      <c r="BE385" s="32" t="s">
        <v>572</v>
      </c>
      <c r="BF385" s="31">
        <v>0</v>
      </c>
      <c r="BG385" s="6" t="s">
        <v>572</v>
      </c>
      <c r="BH385" s="28">
        <v>0</v>
      </c>
      <c r="BI385" s="32" t="s">
        <v>572</v>
      </c>
      <c r="BJ385" s="31">
        <v>0</v>
      </c>
      <c r="BK385" s="6" t="s">
        <v>572</v>
      </c>
      <c r="BL385" s="28">
        <v>0</v>
      </c>
      <c r="BM385" s="32" t="s">
        <v>572</v>
      </c>
      <c r="BN385" s="31">
        <v>0</v>
      </c>
      <c r="BO385" s="6" t="s">
        <v>572</v>
      </c>
      <c r="BP385" s="28">
        <v>0</v>
      </c>
      <c r="BQ385" s="32" t="s">
        <v>572</v>
      </c>
      <c r="BR385" s="31">
        <v>0</v>
      </c>
      <c r="BS385" s="6" t="s">
        <v>572</v>
      </c>
      <c r="BT385" s="28">
        <v>0</v>
      </c>
      <c r="BU385" s="32" t="s">
        <v>572</v>
      </c>
      <c r="BV385" s="31">
        <v>0</v>
      </c>
      <c r="BW385" s="6" t="s">
        <v>572</v>
      </c>
      <c r="BX385" s="28">
        <v>0</v>
      </c>
      <c r="BY385" s="32" t="s">
        <v>572</v>
      </c>
      <c r="BZ385" s="31">
        <v>0</v>
      </c>
      <c r="CA385" s="6" t="s">
        <v>572</v>
      </c>
      <c r="CB385" s="28">
        <v>0</v>
      </c>
      <c r="CC385" s="32" t="s">
        <v>572</v>
      </c>
      <c r="CD385" s="31">
        <v>0</v>
      </c>
      <c r="CE385" s="47"/>
      <c r="CF385" s="46"/>
      <c r="CG385" s="32" t="s">
        <v>572</v>
      </c>
      <c r="CH385" s="31">
        <v>0</v>
      </c>
      <c r="CI385" s="6" t="s">
        <v>572</v>
      </c>
      <c r="CJ385" s="28">
        <v>0</v>
      </c>
      <c r="CK385" s="32" t="s">
        <v>572</v>
      </c>
      <c r="CL385" s="31">
        <v>0</v>
      </c>
      <c r="CM385" s="6" t="s">
        <v>572</v>
      </c>
      <c r="CN385" s="28">
        <v>0</v>
      </c>
      <c r="CO385" s="32" t="s">
        <v>572</v>
      </c>
      <c r="CP385" s="31">
        <v>0</v>
      </c>
      <c r="CQ385" s="6" t="s">
        <v>572</v>
      </c>
      <c r="CR385" s="28">
        <v>0</v>
      </c>
      <c r="CS385" s="32" t="s">
        <v>572</v>
      </c>
      <c r="CT385" s="31">
        <v>0</v>
      </c>
      <c r="CU385" s="6" t="s">
        <v>572</v>
      </c>
      <c r="CV385" s="28">
        <v>0</v>
      </c>
      <c r="CW385" s="32" t="s">
        <v>572</v>
      </c>
      <c r="CX385" s="31">
        <v>0</v>
      </c>
      <c r="CY385" s="6" t="s">
        <v>572</v>
      </c>
      <c r="CZ385" s="28">
        <v>0</v>
      </c>
      <c r="DA385" s="32" t="s">
        <v>572</v>
      </c>
      <c r="DB385" s="31">
        <v>0</v>
      </c>
      <c r="DC385" s="6" t="s">
        <v>572</v>
      </c>
      <c r="DD385" s="28">
        <v>0</v>
      </c>
      <c r="DE385" s="32" t="s">
        <v>572</v>
      </c>
      <c r="DF385" s="31">
        <v>0</v>
      </c>
      <c r="DG385" s="6" t="s">
        <v>572</v>
      </c>
      <c r="DH385" s="28">
        <v>0</v>
      </c>
      <c r="DI385" s="32" t="s">
        <v>572</v>
      </c>
      <c r="DJ385" s="31">
        <v>0</v>
      </c>
      <c r="DK385" s="6" t="s">
        <v>572</v>
      </c>
      <c r="DL385" s="28">
        <v>0</v>
      </c>
      <c r="DM385" s="32" t="s">
        <v>572</v>
      </c>
      <c r="DN385" s="31">
        <v>0</v>
      </c>
      <c r="DO385" s="6" t="s">
        <v>572</v>
      </c>
      <c r="DP385" s="28">
        <v>0</v>
      </c>
      <c r="DQ385" s="32" t="s">
        <v>572</v>
      </c>
      <c r="DR385" s="31">
        <v>0</v>
      </c>
      <c r="DS385" s="6" t="s">
        <v>572</v>
      </c>
      <c r="DT385" s="28">
        <v>0</v>
      </c>
      <c r="DU385" s="32" t="s">
        <v>572</v>
      </c>
      <c r="DV385" s="31">
        <v>0</v>
      </c>
      <c r="DW385" s="6" t="s">
        <v>572</v>
      </c>
      <c r="DX385" s="28">
        <v>0</v>
      </c>
      <c r="DY385" s="32" t="s">
        <v>572</v>
      </c>
      <c r="DZ385" s="31">
        <v>0</v>
      </c>
      <c r="EA385" s="6" t="s">
        <v>572</v>
      </c>
      <c r="EB385" s="28">
        <v>0</v>
      </c>
      <c r="EC385" s="32" t="s">
        <v>572</v>
      </c>
      <c r="ED385" s="31">
        <v>0</v>
      </c>
      <c r="EE385" s="6" t="s">
        <v>572</v>
      </c>
      <c r="EF385" s="28">
        <v>0</v>
      </c>
      <c r="EG385" s="32" t="s">
        <v>572</v>
      </c>
      <c r="EH385" s="31">
        <v>0</v>
      </c>
      <c r="EI385" s="6" t="s">
        <v>572</v>
      </c>
      <c r="EJ385" s="28">
        <v>0</v>
      </c>
      <c r="EK385" s="32" t="s">
        <v>572</v>
      </c>
      <c r="EL385" s="31">
        <v>0</v>
      </c>
      <c r="EM385" s="6" t="s">
        <v>572</v>
      </c>
      <c r="EN385" s="28">
        <v>0</v>
      </c>
      <c r="EO385" s="32" t="s">
        <v>572</v>
      </c>
      <c r="EP385" s="31">
        <v>0</v>
      </c>
      <c r="EQ385" s="6" t="s">
        <v>572</v>
      </c>
      <c r="ER385" s="28">
        <v>0</v>
      </c>
      <c r="ES385" s="32" t="s">
        <v>572</v>
      </c>
      <c r="ET385" s="31">
        <v>0</v>
      </c>
      <c r="EU385" s="6" t="s">
        <v>572</v>
      </c>
      <c r="EV385" s="28">
        <v>0</v>
      </c>
      <c r="EW385" s="32" t="s">
        <v>572</v>
      </c>
      <c r="EX385" s="31">
        <v>0</v>
      </c>
      <c r="EY385" s="6" t="s">
        <v>572</v>
      </c>
      <c r="EZ385" s="28">
        <v>0</v>
      </c>
      <c r="FA385" s="32" t="s">
        <v>572</v>
      </c>
      <c r="FB385" s="31">
        <v>0</v>
      </c>
      <c r="FC385" s="6" t="s">
        <v>572</v>
      </c>
      <c r="FD385" s="28">
        <v>0</v>
      </c>
      <c r="FE385" s="32" t="s">
        <v>572</v>
      </c>
      <c r="FF385" s="31">
        <v>0</v>
      </c>
      <c r="FG385" s="6" t="s">
        <v>572</v>
      </c>
      <c r="FH385" s="28">
        <v>0</v>
      </c>
      <c r="FI385" s="32" t="s">
        <v>572</v>
      </c>
      <c r="FJ385" s="31">
        <v>0</v>
      </c>
      <c r="FK385" s="6" t="s">
        <v>572</v>
      </c>
      <c r="FL385" s="28">
        <v>0</v>
      </c>
      <c r="FM385" s="32" t="s">
        <v>572</v>
      </c>
      <c r="FN385" s="31">
        <v>0</v>
      </c>
      <c r="FO385" s="6" t="s">
        <v>572</v>
      </c>
      <c r="FP385" s="28">
        <v>0</v>
      </c>
      <c r="FQ385" s="109"/>
      <c r="FR385" s="110">
        <v>2</v>
      </c>
      <c r="FS385" s="110"/>
      <c r="FT385" s="109">
        <v>3</v>
      </c>
      <c r="FU385" s="111"/>
      <c r="FV385" s="108"/>
      <c r="FW385" s="106">
        <v>0</v>
      </c>
      <c r="FX385" s="107" t="s">
        <v>563</v>
      </c>
      <c r="FY385" s="108"/>
      <c r="FZ385" s="127" t="s">
        <v>572</v>
      </c>
      <c r="GA385" s="121">
        <v>0</v>
      </c>
    </row>
    <row r="386" spans="1:183" ht="16.149999999999999" hidden="1" customHeight="1" x14ac:dyDescent="0.25">
      <c r="A386" s="1"/>
      <c r="B386" s="6" t="s">
        <v>572</v>
      </c>
      <c r="C386" s="1"/>
      <c r="D386" s="39"/>
      <c r="E386" s="40">
        <f t="shared" si="75"/>
        <v>377</v>
      </c>
      <c r="F386" s="59" t="s">
        <v>563</v>
      </c>
      <c r="G386" s="44"/>
      <c r="H386" s="54">
        <v>3</v>
      </c>
      <c r="I386" s="134"/>
      <c r="J386" s="139">
        <f>AB386+AP386+BB386+BN386+BR386+SUMPRODUCT(LARGE((T386,V386,X386,Z386,AD386,AF386,AH386,AJ386,AL386,AN386,AR386,AT386,AV386,AX386,AZ386,BD386,BF386,BH386,BJ386,BL386,BP386,BT386,BV386,BX386,BZ386,CB386,CD386,CF386,CH386,CJ386,CL386,CN386,CP386,CR386,CT386,CV386,CX386,CZ386,DB386,DD386,DF386,DH386,DJ386,DL386,DN386,DP386,DR386,DT386,DV386,DX386,DZ386,EB386,ED386,EF386,EH386,EJ386,EL386,EN386,EP386,ER386,ET386,EV386,EX386,EZ386,FB386,FD386,FF386,FH386,FJ386,FL386,FN386,FP386),{1,2,3,4,5,6,7,8}))</f>
        <v>0</v>
      </c>
      <c r="K386" s="135">
        <f t="shared" si="76"/>
        <v>0</v>
      </c>
      <c r="L386" s="140" t="str">
        <f t="shared" si="77"/>
        <v xml:space="preserve"> </v>
      </c>
      <c r="M386" s="141">
        <f t="shared" si="78"/>
        <v>0</v>
      </c>
      <c r="N386" s="135">
        <f t="shared" si="79"/>
        <v>0</v>
      </c>
      <c r="O386" s="136">
        <f t="shared" si="80"/>
        <v>0</v>
      </c>
      <c r="P386" s="142" t="s">
        <v>355</v>
      </c>
      <c r="Q386" s="145" t="s">
        <v>355</v>
      </c>
      <c r="R386" s="150">
        <v>0</v>
      </c>
      <c r="S386" s="6" t="s">
        <v>572</v>
      </c>
      <c r="T386" s="28">
        <f>IFERROR(VLOOKUP(S386,'Начисление очков 2024'!$AA$4:$AB$69,2,FALSE),0)</f>
        <v>0</v>
      </c>
      <c r="U386" s="32" t="s">
        <v>572</v>
      </c>
      <c r="V386" s="31">
        <f>IFERROR(VLOOKUP(U386,'Начисление очков 2024'!$AA$4:$AB$69,2,FALSE),0)</f>
        <v>0</v>
      </c>
      <c r="W386" s="6" t="s">
        <v>572</v>
      </c>
      <c r="X386" s="28">
        <f>IFERROR(VLOOKUP(W386,'Начисление очков 2024'!$L$4:$M$69,2,FALSE),0)</f>
        <v>0</v>
      </c>
      <c r="Y386" s="32" t="s">
        <v>572</v>
      </c>
      <c r="Z386" s="31">
        <f>IFERROR(VLOOKUP(Y386,'Начисление очков 2024'!$AA$4:$AB$69,2,FALSE),0)</f>
        <v>0</v>
      </c>
      <c r="AA386" s="6" t="s">
        <v>572</v>
      </c>
      <c r="AB386" s="28">
        <f>ROUND(IFERROR(VLOOKUP(AA386,'Начисление очков 2024'!$L$4:$M$69,2,FALSE),0)/4,0)</f>
        <v>0</v>
      </c>
      <c r="AC386" s="32" t="s">
        <v>572</v>
      </c>
      <c r="AD386" s="31">
        <v>0</v>
      </c>
      <c r="AE386" s="6" t="s">
        <v>572</v>
      </c>
      <c r="AF386" s="28">
        <v>0</v>
      </c>
      <c r="AG386" s="32" t="s">
        <v>572</v>
      </c>
      <c r="AH386" s="31">
        <v>0</v>
      </c>
      <c r="AI386" s="6" t="s">
        <v>572</v>
      </c>
      <c r="AJ386" s="28">
        <v>0</v>
      </c>
      <c r="AK386" s="32" t="s">
        <v>572</v>
      </c>
      <c r="AL386" s="31">
        <v>0</v>
      </c>
      <c r="AM386" s="6" t="s">
        <v>572</v>
      </c>
      <c r="AN386" s="28">
        <v>0</v>
      </c>
      <c r="AO386" s="32" t="s">
        <v>572</v>
      </c>
      <c r="AP386" s="31">
        <v>0</v>
      </c>
      <c r="AQ386" s="6" t="s">
        <v>572</v>
      </c>
      <c r="AR386" s="28">
        <v>0</v>
      </c>
      <c r="AS386" s="32" t="s">
        <v>572</v>
      </c>
      <c r="AT386" s="31">
        <v>0</v>
      </c>
      <c r="AU386" s="6" t="s">
        <v>572</v>
      </c>
      <c r="AV386" s="28">
        <v>0</v>
      </c>
      <c r="AW386" s="32" t="s">
        <v>572</v>
      </c>
      <c r="AX386" s="31">
        <v>0</v>
      </c>
      <c r="AY386" s="6" t="s">
        <v>572</v>
      </c>
      <c r="AZ386" s="28">
        <v>0</v>
      </c>
      <c r="BA386" s="32" t="s">
        <v>572</v>
      </c>
      <c r="BB386" s="31">
        <v>0</v>
      </c>
      <c r="BC386" s="6" t="s">
        <v>572</v>
      </c>
      <c r="BD386" s="28">
        <v>0</v>
      </c>
      <c r="BE386" s="32" t="s">
        <v>572</v>
      </c>
      <c r="BF386" s="31">
        <v>0</v>
      </c>
      <c r="BG386" s="6" t="s">
        <v>572</v>
      </c>
      <c r="BH386" s="28">
        <v>0</v>
      </c>
      <c r="BI386" s="32" t="s">
        <v>572</v>
      </c>
      <c r="BJ386" s="31">
        <v>0</v>
      </c>
      <c r="BK386" s="6" t="s">
        <v>572</v>
      </c>
      <c r="BL386" s="28">
        <v>0</v>
      </c>
      <c r="BM386" s="32" t="s">
        <v>572</v>
      </c>
      <c r="BN386" s="31">
        <v>0</v>
      </c>
      <c r="BO386" s="6" t="s">
        <v>572</v>
      </c>
      <c r="BP386" s="28">
        <v>0</v>
      </c>
      <c r="BQ386" s="32" t="s">
        <v>572</v>
      </c>
      <c r="BR386" s="31">
        <v>0</v>
      </c>
      <c r="BS386" s="6" t="s">
        <v>572</v>
      </c>
      <c r="BT386" s="28">
        <v>0</v>
      </c>
      <c r="BU386" s="32" t="s">
        <v>572</v>
      </c>
      <c r="BV386" s="31">
        <v>0</v>
      </c>
      <c r="BW386" s="6" t="s">
        <v>572</v>
      </c>
      <c r="BX386" s="28">
        <v>0</v>
      </c>
      <c r="BY386" s="32" t="s">
        <v>572</v>
      </c>
      <c r="BZ386" s="31">
        <v>0</v>
      </c>
      <c r="CA386" s="6" t="s">
        <v>572</v>
      </c>
      <c r="CB386" s="28">
        <v>0</v>
      </c>
      <c r="CC386" s="32" t="s">
        <v>572</v>
      </c>
      <c r="CD386" s="31">
        <v>0</v>
      </c>
      <c r="CE386" s="47"/>
      <c r="CF386" s="46"/>
      <c r="CG386" s="32" t="s">
        <v>572</v>
      </c>
      <c r="CH386" s="31">
        <v>0</v>
      </c>
      <c r="CI386" s="6" t="s">
        <v>572</v>
      </c>
      <c r="CJ386" s="28">
        <v>0</v>
      </c>
      <c r="CK386" s="32" t="s">
        <v>572</v>
      </c>
      <c r="CL386" s="31">
        <v>0</v>
      </c>
      <c r="CM386" s="6" t="s">
        <v>572</v>
      </c>
      <c r="CN386" s="28">
        <v>0</v>
      </c>
      <c r="CO386" s="32" t="s">
        <v>572</v>
      </c>
      <c r="CP386" s="31">
        <v>0</v>
      </c>
      <c r="CQ386" s="6" t="s">
        <v>572</v>
      </c>
      <c r="CR386" s="28">
        <v>0</v>
      </c>
      <c r="CS386" s="32" t="s">
        <v>572</v>
      </c>
      <c r="CT386" s="31">
        <v>0</v>
      </c>
      <c r="CU386" s="6" t="s">
        <v>572</v>
      </c>
      <c r="CV386" s="28">
        <v>0</v>
      </c>
      <c r="CW386" s="32" t="s">
        <v>572</v>
      </c>
      <c r="CX386" s="31">
        <v>0</v>
      </c>
      <c r="CY386" s="6" t="s">
        <v>572</v>
      </c>
      <c r="CZ386" s="28">
        <v>0</v>
      </c>
      <c r="DA386" s="32" t="s">
        <v>572</v>
      </c>
      <c r="DB386" s="31">
        <v>0</v>
      </c>
      <c r="DC386" s="6" t="s">
        <v>572</v>
      </c>
      <c r="DD386" s="28">
        <v>0</v>
      </c>
      <c r="DE386" s="32" t="s">
        <v>572</v>
      </c>
      <c r="DF386" s="31">
        <v>0</v>
      </c>
      <c r="DG386" s="6" t="s">
        <v>572</v>
      </c>
      <c r="DH386" s="28">
        <v>0</v>
      </c>
      <c r="DI386" s="32" t="s">
        <v>572</v>
      </c>
      <c r="DJ386" s="31">
        <v>0</v>
      </c>
      <c r="DK386" s="6" t="s">
        <v>572</v>
      </c>
      <c r="DL386" s="28">
        <v>0</v>
      </c>
      <c r="DM386" s="32" t="s">
        <v>572</v>
      </c>
      <c r="DN386" s="31">
        <v>0</v>
      </c>
      <c r="DO386" s="6" t="s">
        <v>572</v>
      </c>
      <c r="DP386" s="28">
        <v>0</v>
      </c>
      <c r="DQ386" s="32" t="s">
        <v>572</v>
      </c>
      <c r="DR386" s="31">
        <v>0</v>
      </c>
      <c r="DS386" s="6" t="s">
        <v>572</v>
      </c>
      <c r="DT386" s="28">
        <v>0</v>
      </c>
      <c r="DU386" s="32" t="s">
        <v>572</v>
      </c>
      <c r="DV386" s="31">
        <v>0</v>
      </c>
      <c r="DW386" s="6" t="s">
        <v>572</v>
      </c>
      <c r="DX386" s="28">
        <v>0</v>
      </c>
      <c r="DY386" s="32" t="s">
        <v>572</v>
      </c>
      <c r="DZ386" s="31">
        <v>0</v>
      </c>
      <c r="EA386" s="6" t="s">
        <v>572</v>
      </c>
      <c r="EB386" s="28">
        <v>0</v>
      </c>
      <c r="EC386" s="32" t="s">
        <v>572</v>
      </c>
      <c r="ED386" s="31">
        <v>0</v>
      </c>
      <c r="EE386" s="6" t="s">
        <v>572</v>
      </c>
      <c r="EF386" s="28">
        <v>0</v>
      </c>
      <c r="EG386" s="32" t="s">
        <v>572</v>
      </c>
      <c r="EH386" s="31">
        <v>0</v>
      </c>
      <c r="EI386" s="6" t="s">
        <v>572</v>
      </c>
      <c r="EJ386" s="28">
        <v>0</v>
      </c>
      <c r="EK386" s="32" t="s">
        <v>572</v>
      </c>
      <c r="EL386" s="31">
        <v>0</v>
      </c>
      <c r="EM386" s="6" t="s">
        <v>572</v>
      </c>
      <c r="EN386" s="28">
        <v>0</v>
      </c>
      <c r="EO386" s="32" t="s">
        <v>572</v>
      </c>
      <c r="EP386" s="31">
        <v>0</v>
      </c>
      <c r="EQ386" s="6" t="s">
        <v>572</v>
      </c>
      <c r="ER386" s="28">
        <v>0</v>
      </c>
      <c r="ES386" s="32" t="s">
        <v>572</v>
      </c>
      <c r="ET386" s="31">
        <v>0</v>
      </c>
      <c r="EU386" s="6" t="s">
        <v>572</v>
      </c>
      <c r="EV386" s="28">
        <v>0</v>
      </c>
      <c r="EW386" s="32" t="s">
        <v>572</v>
      </c>
      <c r="EX386" s="31">
        <v>0</v>
      </c>
      <c r="EY386" s="6" t="s">
        <v>572</v>
      </c>
      <c r="EZ386" s="28">
        <v>0</v>
      </c>
      <c r="FA386" s="32" t="s">
        <v>572</v>
      </c>
      <c r="FB386" s="31">
        <v>0</v>
      </c>
      <c r="FC386" s="6" t="s">
        <v>572</v>
      </c>
      <c r="FD386" s="28">
        <v>0</v>
      </c>
      <c r="FE386" s="32" t="s">
        <v>572</v>
      </c>
      <c r="FF386" s="31">
        <v>0</v>
      </c>
      <c r="FG386" s="6" t="s">
        <v>572</v>
      </c>
      <c r="FH386" s="28">
        <v>0</v>
      </c>
      <c r="FI386" s="32" t="s">
        <v>572</v>
      </c>
      <c r="FJ386" s="31">
        <v>0</v>
      </c>
      <c r="FK386" s="6" t="s">
        <v>572</v>
      </c>
      <c r="FL386" s="28">
        <v>0</v>
      </c>
      <c r="FM386" s="32" t="s">
        <v>572</v>
      </c>
      <c r="FN386" s="31">
        <v>0</v>
      </c>
      <c r="FO386" s="6" t="s">
        <v>572</v>
      </c>
      <c r="FP386" s="28">
        <v>0</v>
      </c>
      <c r="FQ386" s="109"/>
      <c r="FR386" s="110">
        <v>2</v>
      </c>
      <c r="FS386" s="110"/>
      <c r="FT386" s="109">
        <v>3</v>
      </c>
      <c r="FU386" s="111"/>
      <c r="FV386" s="108"/>
      <c r="FW386" s="106">
        <v>0</v>
      </c>
      <c r="FX386" s="107" t="s">
        <v>563</v>
      </c>
      <c r="FY386" s="108"/>
      <c r="FZ386" s="127" t="s">
        <v>572</v>
      </c>
      <c r="GA386" s="121">
        <v>0</v>
      </c>
    </row>
    <row r="387" spans="1:183" ht="16.149999999999999" hidden="1" customHeight="1" x14ac:dyDescent="0.25">
      <c r="A387" s="1"/>
      <c r="B387" s="6" t="s">
        <v>572</v>
      </c>
      <c r="C387" s="1"/>
      <c r="D387" s="39"/>
      <c r="E387" s="40">
        <f t="shared" si="75"/>
        <v>378</v>
      </c>
      <c r="F387" s="59" t="s">
        <v>563</v>
      </c>
      <c r="G387" s="44"/>
      <c r="H387" s="54">
        <v>3</v>
      </c>
      <c r="I387" s="134"/>
      <c r="J387" s="139">
        <f>AB387+AP387+BB387+BN387+BR387+SUMPRODUCT(LARGE((T387,V387,X387,Z387,AD387,AF387,AH387,AJ387,AL387,AN387,AR387,AT387,AV387,AX387,AZ387,BD387,BF387,BH387,BJ387,BL387,BP387,BT387,BV387,BX387,BZ387,CB387,CD387,CF387,CH387,CJ387,CL387,CN387,CP387,CR387,CT387,CV387,CX387,CZ387,DB387,DD387,DF387,DH387,DJ387,DL387,DN387,DP387,DR387,DT387,DV387,DX387,DZ387,EB387,ED387,EF387,EH387,EJ387,EL387,EN387,EP387,ER387,ET387,EV387,EX387,EZ387,FB387,FD387,FF387,FH387,FJ387,FL387,FN387,FP387),{1,2,3,4,5,6,7,8}))</f>
        <v>0</v>
      </c>
      <c r="K387" s="135">
        <f t="shared" si="76"/>
        <v>0</v>
      </c>
      <c r="L387" s="140" t="str">
        <f t="shared" si="77"/>
        <v xml:space="preserve"> </v>
      </c>
      <c r="M387" s="141">
        <f t="shared" si="78"/>
        <v>0</v>
      </c>
      <c r="N387" s="135">
        <f t="shared" si="79"/>
        <v>0</v>
      </c>
      <c r="O387" s="136">
        <f t="shared" si="80"/>
        <v>0</v>
      </c>
      <c r="P387" s="142" t="s">
        <v>355</v>
      </c>
      <c r="Q387" s="145" t="s">
        <v>355</v>
      </c>
      <c r="R387" s="150">
        <v>0</v>
      </c>
      <c r="S387" s="6" t="s">
        <v>572</v>
      </c>
      <c r="T387" s="28">
        <f>IFERROR(VLOOKUP(S387,'Начисление очков 2024'!$AA$4:$AB$69,2,FALSE),0)</f>
        <v>0</v>
      </c>
      <c r="U387" s="32" t="s">
        <v>572</v>
      </c>
      <c r="V387" s="31">
        <f>IFERROR(VLOOKUP(U387,'Начисление очков 2024'!$AA$4:$AB$69,2,FALSE),0)</f>
        <v>0</v>
      </c>
      <c r="W387" s="6" t="s">
        <v>572</v>
      </c>
      <c r="X387" s="28">
        <f>IFERROR(VLOOKUP(W387,'Начисление очков 2024'!$L$4:$M$69,2,FALSE),0)</f>
        <v>0</v>
      </c>
      <c r="Y387" s="32" t="s">
        <v>572</v>
      </c>
      <c r="Z387" s="31">
        <f>IFERROR(VLOOKUP(Y387,'Начисление очков 2024'!$AA$4:$AB$69,2,FALSE),0)</f>
        <v>0</v>
      </c>
      <c r="AA387" s="6" t="s">
        <v>572</v>
      </c>
      <c r="AB387" s="28">
        <f>ROUND(IFERROR(VLOOKUP(AA387,'Начисление очков 2024'!$L$4:$M$69,2,FALSE),0)/4,0)</f>
        <v>0</v>
      </c>
      <c r="AC387" s="32" t="s">
        <v>572</v>
      </c>
      <c r="AD387" s="31">
        <v>0</v>
      </c>
      <c r="AE387" s="6" t="s">
        <v>572</v>
      </c>
      <c r="AF387" s="28">
        <v>0</v>
      </c>
      <c r="AG387" s="32" t="s">
        <v>572</v>
      </c>
      <c r="AH387" s="31">
        <v>0</v>
      </c>
      <c r="AI387" s="6" t="s">
        <v>572</v>
      </c>
      <c r="AJ387" s="28">
        <v>0</v>
      </c>
      <c r="AK387" s="32" t="s">
        <v>572</v>
      </c>
      <c r="AL387" s="31">
        <v>0</v>
      </c>
      <c r="AM387" s="6" t="s">
        <v>572</v>
      </c>
      <c r="AN387" s="28">
        <v>0</v>
      </c>
      <c r="AO387" s="32" t="s">
        <v>572</v>
      </c>
      <c r="AP387" s="31">
        <v>0</v>
      </c>
      <c r="AQ387" s="6" t="s">
        <v>572</v>
      </c>
      <c r="AR387" s="28">
        <v>0</v>
      </c>
      <c r="AS387" s="32" t="s">
        <v>572</v>
      </c>
      <c r="AT387" s="31">
        <v>0</v>
      </c>
      <c r="AU387" s="6" t="s">
        <v>572</v>
      </c>
      <c r="AV387" s="28">
        <v>0</v>
      </c>
      <c r="AW387" s="32" t="s">
        <v>572</v>
      </c>
      <c r="AX387" s="31">
        <v>0</v>
      </c>
      <c r="AY387" s="6" t="s">
        <v>572</v>
      </c>
      <c r="AZ387" s="28">
        <v>0</v>
      </c>
      <c r="BA387" s="32" t="s">
        <v>572</v>
      </c>
      <c r="BB387" s="31">
        <v>0</v>
      </c>
      <c r="BC387" s="6" t="s">
        <v>572</v>
      </c>
      <c r="BD387" s="28">
        <v>0</v>
      </c>
      <c r="BE387" s="32" t="s">
        <v>572</v>
      </c>
      <c r="BF387" s="31">
        <v>0</v>
      </c>
      <c r="BG387" s="6" t="s">
        <v>572</v>
      </c>
      <c r="BH387" s="28">
        <v>0</v>
      </c>
      <c r="BI387" s="32" t="s">
        <v>572</v>
      </c>
      <c r="BJ387" s="31">
        <v>0</v>
      </c>
      <c r="BK387" s="6" t="s">
        <v>572</v>
      </c>
      <c r="BL387" s="28">
        <v>0</v>
      </c>
      <c r="BM387" s="32" t="s">
        <v>572</v>
      </c>
      <c r="BN387" s="31">
        <v>0</v>
      </c>
      <c r="BO387" s="6" t="s">
        <v>572</v>
      </c>
      <c r="BP387" s="28">
        <v>0</v>
      </c>
      <c r="BQ387" s="32" t="s">
        <v>572</v>
      </c>
      <c r="BR387" s="31">
        <v>0</v>
      </c>
      <c r="BS387" s="6" t="s">
        <v>572</v>
      </c>
      <c r="BT387" s="28">
        <v>0</v>
      </c>
      <c r="BU387" s="32" t="s">
        <v>572</v>
      </c>
      <c r="BV387" s="31">
        <v>0</v>
      </c>
      <c r="BW387" s="6" t="s">
        <v>572</v>
      </c>
      <c r="BX387" s="28">
        <v>0</v>
      </c>
      <c r="BY387" s="32" t="s">
        <v>572</v>
      </c>
      <c r="BZ387" s="31">
        <v>0</v>
      </c>
      <c r="CA387" s="6" t="s">
        <v>572</v>
      </c>
      <c r="CB387" s="28">
        <v>0</v>
      </c>
      <c r="CC387" s="32" t="s">
        <v>572</v>
      </c>
      <c r="CD387" s="31">
        <v>0</v>
      </c>
      <c r="CE387" s="47"/>
      <c r="CF387" s="46"/>
      <c r="CG387" s="32" t="s">
        <v>572</v>
      </c>
      <c r="CH387" s="31">
        <v>0</v>
      </c>
      <c r="CI387" s="6" t="s">
        <v>572</v>
      </c>
      <c r="CJ387" s="28">
        <v>0</v>
      </c>
      <c r="CK387" s="32" t="s">
        <v>572</v>
      </c>
      <c r="CL387" s="31">
        <v>0</v>
      </c>
      <c r="CM387" s="6" t="s">
        <v>572</v>
      </c>
      <c r="CN387" s="28">
        <v>0</v>
      </c>
      <c r="CO387" s="32" t="s">
        <v>572</v>
      </c>
      <c r="CP387" s="31">
        <v>0</v>
      </c>
      <c r="CQ387" s="6" t="s">
        <v>572</v>
      </c>
      <c r="CR387" s="28">
        <v>0</v>
      </c>
      <c r="CS387" s="32" t="s">
        <v>572</v>
      </c>
      <c r="CT387" s="31">
        <v>0</v>
      </c>
      <c r="CU387" s="6" t="s">
        <v>572</v>
      </c>
      <c r="CV387" s="28">
        <v>0</v>
      </c>
      <c r="CW387" s="32" t="s">
        <v>572</v>
      </c>
      <c r="CX387" s="31">
        <v>0</v>
      </c>
      <c r="CY387" s="6" t="s">
        <v>572</v>
      </c>
      <c r="CZ387" s="28">
        <v>0</v>
      </c>
      <c r="DA387" s="32" t="s">
        <v>572</v>
      </c>
      <c r="DB387" s="31">
        <v>0</v>
      </c>
      <c r="DC387" s="6" t="s">
        <v>572</v>
      </c>
      <c r="DD387" s="28">
        <v>0</v>
      </c>
      <c r="DE387" s="32" t="s">
        <v>572</v>
      </c>
      <c r="DF387" s="31">
        <v>0</v>
      </c>
      <c r="DG387" s="6" t="s">
        <v>572</v>
      </c>
      <c r="DH387" s="28">
        <v>0</v>
      </c>
      <c r="DI387" s="32" t="s">
        <v>572</v>
      </c>
      <c r="DJ387" s="31">
        <v>0</v>
      </c>
      <c r="DK387" s="6" t="s">
        <v>572</v>
      </c>
      <c r="DL387" s="28">
        <v>0</v>
      </c>
      <c r="DM387" s="32" t="s">
        <v>572</v>
      </c>
      <c r="DN387" s="31">
        <v>0</v>
      </c>
      <c r="DO387" s="6" t="s">
        <v>572</v>
      </c>
      <c r="DP387" s="28">
        <v>0</v>
      </c>
      <c r="DQ387" s="32" t="s">
        <v>572</v>
      </c>
      <c r="DR387" s="31">
        <v>0</v>
      </c>
      <c r="DS387" s="6" t="s">
        <v>572</v>
      </c>
      <c r="DT387" s="28">
        <v>0</v>
      </c>
      <c r="DU387" s="32" t="s">
        <v>572</v>
      </c>
      <c r="DV387" s="31">
        <v>0</v>
      </c>
      <c r="DW387" s="6" t="s">
        <v>572</v>
      </c>
      <c r="DX387" s="28">
        <v>0</v>
      </c>
      <c r="DY387" s="32" t="s">
        <v>572</v>
      </c>
      <c r="DZ387" s="31">
        <v>0</v>
      </c>
      <c r="EA387" s="6" t="s">
        <v>572</v>
      </c>
      <c r="EB387" s="28">
        <v>0</v>
      </c>
      <c r="EC387" s="32" t="s">
        <v>572</v>
      </c>
      <c r="ED387" s="31">
        <v>0</v>
      </c>
      <c r="EE387" s="6" t="s">
        <v>572</v>
      </c>
      <c r="EF387" s="28">
        <v>0</v>
      </c>
      <c r="EG387" s="32" t="s">
        <v>572</v>
      </c>
      <c r="EH387" s="31">
        <v>0</v>
      </c>
      <c r="EI387" s="6" t="s">
        <v>572</v>
      </c>
      <c r="EJ387" s="28">
        <v>0</v>
      </c>
      <c r="EK387" s="32" t="s">
        <v>572</v>
      </c>
      <c r="EL387" s="31">
        <v>0</v>
      </c>
      <c r="EM387" s="6" t="s">
        <v>572</v>
      </c>
      <c r="EN387" s="28">
        <v>0</v>
      </c>
      <c r="EO387" s="32" t="s">
        <v>572</v>
      </c>
      <c r="EP387" s="31">
        <v>0</v>
      </c>
      <c r="EQ387" s="6" t="s">
        <v>572</v>
      </c>
      <c r="ER387" s="28">
        <v>0</v>
      </c>
      <c r="ES387" s="32" t="s">
        <v>572</v>
      </c>
      <c r="ET387" s="31">
        <v>0</v>
      </c>
      <c r="EU387" s="6" t="s">
        <v>572</v>
      </c>
      <c r="EV387" s="28">
        <v>0</v>
      </c>
      <c r="EW387" s="32" t="s">
        <v>572</v>
      </c>
      <c r="EX387" s="31">
        <v>0</v>
      </c>
      <c r="EY387" s="6" t="s">
        <v>572</v>
      </c>
      <c r="EZ387" s="28">
        <v>0</v>
      </c>
      <c r="FA387" s="32" t="s">
        <v>572</v>
      </c>
      <c r="FB387" s="31">
        <v>0</v>
      </c>
      <c r="FC387" s="6" t="s">
        <v>572</v>
      </c>
      <c r="FD387" s="28">
        <v>0</v>
      </c>
      <c r="FE387" s="32" t="s">
        <v>572</v>
      </c>
      <c r="FF387" s="31">
        <v>0</v>
      </c>
      <c r="FG387" s="6" t="s">
        <v>572</v>
      </c>
      <c r="FH387" s="28">
        <v>0</v>
      </c>
      <c r="FI387" s="32" t="s">
        <v>572</v>
      </c>
      <c r="FJ387" s="31">
        <v>0</v>
      </c>
      <c r="FK387" s="6" t="s">
        <v>572</v>
      </c>
      <c r="FL387" s="28">
        <v>0</v>
      </c>
      <c r="FM387" s="32" t="s">
        <v>572</v>
      </c>
      <c r="FN387" s="31">
        <v>0</v>
      </c>
      <c r="FO387" s="6" t="s">
        <v>572</v>
      </c>
      <c r="FP387" s="28">
        <v>0</v>
      </c>
      <c r="FQ387" s="109"/>
      <c r="FR387" s="110">
        <v>2</v>
      </c>
      <c r="FS387" s="110"/>
      <c r="FT387" s="109">
        <v>3</v>
      </c>
      <c r="FU387" s="111"/>
      <c r="FV387" s="108"/>
      <c r="FW387" s="106">
        <v>0</v>
      </c>
      <c r="FX387" s="107" t="s">
        <v>563</v>
      </c>
      <c r="FY387" s="108"/>
      <c r="FZ387" s="127" t="s">
        <v>572</v>
      </c>
      <c r="GA387" s="121">
        <v>0</v>
      </c>
    </row>
    <row r="388" spans="1:183" ht="16.149999999999999" hidden="1" customHeight="1" x14ac:dyDescent="0.25">
      <c r="A388" s="1"/>
      <c r="B388" s="6" t="s">
        <v>572</v>
      </c>
      <c r="C388" s="1"/>
      <c r="D388" s="39"/>
      <c r="E388" s="40">
        <f t="shared" si="75"/>
        <v>379</v>
      </c>
      <c r="F388" s="59" t="s">
        <v>563</v>
      </c>
      <c r="G388" s="44"/>
      <c r="H388" s="54">
        <v>3</v>
      </c>
      <c r="I388" s="134"/>
      <c r="J388" s="139">
        <f>AB388+AP388+BB388+BN388+BR388+SUMPRODUCT(LARGE((T388,V388,X388,Z388,AD388,AF388,AH388,AJ388,AL388,AN388,AR388,AT388,AV388,AX388,AZ388,BD388,BF388,BH388,BJ388,BL388,BP388,BT388,BV388,BX388,BZ388,CB388,CD388,CF388,CH388,CJ388,CL388,CN388,CP388,CR388,CT388,CV388,CX388,CZ388,DB388,DD388,DF388,DH388,DJ388,DL388,DN388,DP388,DR388,DT388,DV388,DX388,DZ388,EB388,ED388,EF388,EH388,EJ388,EL388,EN388,EP388,ER388,ET388,EV388,EX388,EZ388,FB388,FD388,FF388,FH388,FJ388,FL388,FN388,FP388),{1,2,3,4,5,6,7,8}))</f>
        <v>0</v>
      </c>
      <c r="K388" s="135">
        <f t="shared" si="76"/>
        <v>0</v>
      </c>
      <c r="L388" s="140" t="str">
        <f t="shared" si="77"/>
        <v xml:space="preserve"> </v>
      </c>
      <c r="M388" s="141">
        <f t="shared" si="78"/>
        <v>0</v>
      </c>
      <c r="N388" s="135">
        <f t="shared" si="79"/>
        <v>0</v>
      </c>
      <c r="O388" s="136">
        <f t="shared" si="80"/>
        <v>0</v>
      </c>
      <c r="P388" s="142" t="s">
        <v>355</v>
      </c>
      <c r="Q388" s="145" t="s">
        <v>355</v>
      </c>
      <c r="R388" s="150">
        <v>0</v>
      </c>
      <c r="S388" s="6" t="s">
        <v>572</v>
      </c>
      <c r="T388" s="28">
        <f>IFERROR(VLOOKUP(S388,'Начисление очков 2024'!$AA$4:$AB$69,2,FALSE),0)</f>
        <v>0</v>
      </c>
      <c r="U388" s="32" t="s">
        <v>572</v>
      </c>
      <c r="V388" s="31">
        <f>IFERROR(VLOOKUP(U388,'Начисление очков 2024'!$AA$4:$AB$69,2,FALSE),0)</f>
        <v>0</v>
      </c>
      <c r="W388" s="6" t="s">
        <v>572</v>
      </c>
      <c r="X388" s="28">
        <f>IFERROR(VLOOKUP(W388,'Начисление очков 2024'!$L$4:$M$69,2,FALSE),0)</f>
        <v>0</v>
      </c>
      <c r="Y388" s="32" t="s">
        <v>572</v>
      </c>
      <c r="Z388" s="31">
        <f>IFERROR(VLOOKUP(Y388,'Начисление очков 2024'!$AA$4:$AB$69,2,FALSE),0)</f>
        <v>0</v>
      </c>
      <c r="AA388" s="6" t="s">
        <v>572</v>
      </c>
      <c r="AB388" s="28">
        <f>ROUND(IFERROR(VLOOKUP(AA388,'Начисление очков 2024'!$L$4:$M$69,2,FALSE),0)/4,0)</f>
        <v>0</v>
      </c>
      <c r="AC388" s="32" t="s">
        <v>572</v>
      </c>
      <c r="AD388" s="31">
        <v>0</v>
      </c>
      <c r="AE388" s="6" t="s">
        <v>572</v>
      </c>
      <c r="AF388" s="28">
        <v>0</v>
      </c>
      <c r="AG388" s="32" t="s">
        <v>572</v>
      </c>
      <c r="AH388" s="31">
        <v>0</v>
      </c>
      <c r="AI388" s="6" t="s">
        <v>572</v>
      </c>
      <c r="AJ388" s="28">
        <v>0</v>
      </c>
      <c r="AK388" s="32" t="s">
        <v>572</v>
      </c>
      <c r="AL388" s="31">
        <v>0</v>
      </c>
      <c r="AM388" s="6" t="s">
        <v>572</v>
      </c>
      <c r="AN388" s="28">
        <v>0</v>
      </c>
      <c r="AO388" s="32" t="s">
        <v>572</v>
      </c>
      <c r="AP388" s="31">
        <v>0</v>
      </c>
      <c r="AQ388" s="6" t="s">
        <v>572</v>
      </c>
      <c r="AR388" s="28">
        <v>0</v>
      </c>
      <c r="AS388" s="32" t="s">
        <v>572</v>
      </c>
      <c r="AT388" s="31">
        <v>0</v>
      </c>
      <c r="AU388" s="6" t="s">
        <v>572</v>
      </c>
      <c r="AV388" s="28">
        <v>0</v>
      </c>
      <c r="AW388" s="32" t="s">
        <v>572</v>
      </c>
      <c r="AX388" s="31">
        <v>0</v>
      </c>
      <c r="AY388" s="6" t="s">
        <v>572</v>
      </c>
      <c r="AZ388" s="28">
        <v>0</v>
      </c>
      <c r="BA388" s="32" t="s">
        <v>572</v>
      </c>
      <c r="BB388" s="31">
        <v>0</v>
      </c>
      <c r="BC388" s="6" t="s">
        <v>572</v>
      </c>
      <c r="BD388" s="28">
        <v>0</v>
      </c>
      <c r="BE388" s="32" t="s">
        <v>572</v>
      </c>
      <c r="BF388" s="31">
        <v>0</v>
      </c>
      <c r="BG388" s="6" t="s">
        <v>572</v>
      </c>
      <c r="BH388" s="28">
        <v>0</v>
      </c>
      <c r="BI388" s="32" t="s">
        <v>572</v>
      </c>
      <c r="BJ388" s="31">
        <v>0</v>
      </c>
      <c r="BK388" s="6" t="s">
        <v>572</v>
      </c>
      <c r="BL388" s="28">
        <v>0</v>
      </c>
      <c r="BM388" s="32" t="s">
        <v>572</v>
      </c>
      <c r="BN388" s="31">
        <v>0</v>
      </c>
      <c r="BO388" s="6" t="s">
        <v>572</v>
      </c>
      <c r="BP388" s="28">
        <v>0</v>
      </c>
      <c r="BQ388" s="32" t="s">
        <v>572</v>
      </c>
      <c r="BR388" s="31">
        <v>0</v>
      </c>
      <c r="BS388" s="6" t="s">
        <v>572</v>
      </c>
      <c r="BT388" s="28">
        <v>0</v>
      </c>
      <c r="BU388" s="32" t="s">
        <v>572</v>
      </c>
      <c r="BV388" s="31">
        <v>0</v>
      </c>
      <c r="BW388" s="6" t="s">
        <v>572</v>
      </c>
      <c r="BX388" s="28">
        <v>0</v>
      </c>
      <c r="BY388" s="32" t="s">
        <v>572</v>
      </c>
      <c r="BZ388" s="31">
        <v>0</v>
      </c>
      <c r="CA388" s="6" t="s">
        <v>572</v>
      </c>
      <c r="CB388" s="28">
        <v>0</v>
      </c>
      <c r="CC388" s="32" t="s">
        <v>572</v>
      </c>
      <c r="CD388" s="31">
        <v>0</v>
      </c>
      <c r="CE388" s="47"/>
      <c r="CF388" s="46"/>
      <c r="CG388" s="32" t="s">
        <v>572</v>
      </c>
      <c r="CH388" s="31">
        <v>0</v>
      </c>
      <c r="CI388" s="6" t="s">
        <v>572</v>
      </c>
      <c r="CJ388" s="28">
        <v>0</v>
      </c>
      <c r="CK388" s="32" t="s">
        <v>572</v>
      </c>
      <c r="CL388" s="31">
        <v>0</v>
      </c>
      <c r="CM388" s="6" t="s">
        <v>572</v>
      </c>
      <c r="CN388" s="28">
        <v>0</v>
      </c>
      <c r="CO388" s="32" t="s">
        <v>572</v>
      </c>
      <c r="CP388" s="31">
        <v>0</v>
      </c>
      <c r="CQ388" s="6" t="s">
        <v>572</v>
      </c>
      <c r="CR388" s="28">
        <v>0</v>
      </c>
      <c r="CS388" s="32" t="s">
        <v>572</v>
      </c>
      <c r="CT388" s="31">
        <v>0</v>
      </c>
      <c r="CU388" s="6" t="s">
        <v>572</v>
      </c>
      <c r="CV388" s="28">
        <v>0</v>
      </c>
      <c r="CW388" s="32" t="s">
        <v>572</v>
      </c>
      <c r="CX388" s="31">
        <v>0</v>
      </c>
      <c r="CY388" s="6" t="s">
        <v>572</v>
      </c>
      <c r="CZ388" s="28">
        <v>0</v>
      </c>
      <c r="DA388" s="32" t="s">
        <v>572</v>
      </c>
      <c r="DB388" s="31">
        <v>0</v>
      </c>
      <c r="DC388" s="6" t="s">
        <v>572</v>
      </c>
      <c r="DD388" s="28">
        <v>0</v>
      </c>
      <c r="DE388" s="32" t="s">
        <v>572</v>
      </c>
      <c r="DF388" s="31">
        <v>0</v>
      </c>
      <c r="DG388" s="6" t="s">
        <v>572</v>
      </c>
      <c r="DH388" s="28">
        <v>0</v>
      </c>
      <c r="DI388" s="32" t="s">
        <v>572</v>
      </c>
      <c r="DJ388" s="31">
        <v>0</v>
      </c>
      <c r="DK388" s="6" t="s">
        <v>572</v>
      </c>
      <c r="DL388" s="28">
        <v>0</v>
      </c>
      <c r="DM388" s="32" t="s">
        <v>572</v>
      </c>
      <c r="DN388" s="31">
        <v>0</v>
      </c>
      <c r="DO388" s="6" t="s">
        <v>572</v>
      </c>
      <c r="DP388" s="28">
        <v>0</v>
      </c>
      <c r="DQ388" s="32" t="s">
        <v>572</v>
      </c>
      <c r="DR388" s="31">
        <v>0</v>
      </c>
      <c r="DS388" s="6" t="s">
        <v>572</v>
      </c>
      <c r="DT388" s="28">
        <v>0</v>
      </c>
      <c r="DU388" s="32" t="s">
        <v>572</v>
      </c>
      <c r="DV388" s="31">
        <v>0</v>
      </c>
      <c r="DW388" s="6" t="s">
        <v>572</v>
      </c>
      <c r="DX388" s="28">
        <v>0</v>
      </c>
      <c r="DY388" s="32" t="s">
        <v>572</v>
      </c>
      <c r="DZ388" s="31">
        <v>0</v>
      </c>
      <c r="EA388" s="6" t="s">
        <v>572</v>
      </c>
      <c r="EB388" s="28">
        <v>0</v>
      </c>
      <c r="EC388" s="32" t="s">
        <v>572</v>
      </c>
      <c r="ED388" s="31">
        <v>0</v>
      </c>
      <c r="EE388" s="6" t="s">
        <v>572</v>
      </c>
      <c r="EF388" s="28">
        <v>0</v>
      </c>
      <c r="EG388" s="32" t="s">
        <v>572</v>
      </c>
      <c r="EH388" s="31">
        <v>0</v>
      </c>
      <c r="EI388" s="6" t="s">
        <v>572</v>
      </c>
      <c r="EJ388" s="28">
        <v>0</v>
      </c>
      <c r="EK388" s="32" t="s">
        <v>572</v>
      </c>
      <c r="EL388" s="31">
        <v>0</v>
      </c>
      <c r="EM388" s="6" t="s">
        <v>572</v>
      </c>
      <c r="EN388" s="28">
        <v>0</v>
      </c>
      <c r="EO388" s="32" t="s">
        <v>572</v>
      </c>
      <c r="EP388" s="31">
        <v>0</v>
      </c>
      <c r="EQ388" s="6" t="s">
        <v>572</v>
      </c>
      <c r="ER388" s="28">
        <v>0</v>
      </c>
      <c r="ES388" s="32" t="s">
        <v>572</v>
      </c>
      <c r="ET388" s="31">
        <v>0</v>
      </c>
      <c r="EU388" s="6" t="s">
        <v>572</v>
      </c>
      <c r="EV388" s="28">
        <v>0</v>
      </c>
      <c r="EW388" s="32" t="s">
        <v>572</v>
      </c>
      <c r="EX388" s="31">
        <v>0</v>
      </c>
      <c r="EY388" s="6" t="s">
        <v>572</v>
      </c>
      <c r="EZ388" s="28">
        <v>0</v>
      </c>
      <c r="FA388" s="32" t="s">
        <v>572</v>
      </c>
      <c r="FB388" s="31">
        <v>0</v>
      </c>
      <c r="FC388" s="6" t="s">
        <v>572</v>
      </c>
      <c r="FD388" s="28">
        <v>0</v>
      </c>
      <c r="FE388" s="32" t="s">
        <v>572</v>
      </c>
      <c r="FF388" s="31">
        <v>0</v>
      </c>
      <c r="FG388" s="6" t="s">
        <v>572</v>
      </c>
      <c r="FH388" s="28">
        <v>0</v>
      </c>
      <c r="FI388" s="32" t="s">
        <v>572</v>
      </c>
      <c r="FJ388" s="31">
        <v>0</v>
      </c>
      <c r="FK388" s="6" t="s">
        <v>572</v>
      </c>
      <c r="FL388" s="28">
        <v>0</v>
      </c>
      <c r="FM388" s="32" t="s">
        <v>572</v>
      </c>
      <c r="FN388" s="31">
        <v>0</v>
      </c>
      <c r="FO388" s="6" t="s">
        <v>572</v>
      </c>
      <c r="FP388" s="28">
        <v>0</v>
      </c>
      <c r="FQ388" s="109"/>
      <c r="FR388" s="110">
        <v>2</v>
      </c>
      <c r="FS388" s="110"/>
      <c r="FT388" s="109">
        <v>3</v>
      </c>
      <c r="FU388" s="111"/>
      <c r="FV388" s="108"/>
      <c r="FW388" s="106">
        <v>0</v>
      </c>
      <c r="FX388" s="107" t="s">
        <v>563</v>
      </c>
      <c r="FY388" s="108"/>
      <c r="FZ388" s="127" t="s">
        <v>572</v>
      </c>
      <c r="GA388" s="121">
        <v>0</v>
      </c>
    </row>
    <row r="389" spans="1:183" ht="16.149999999999999" hidden="1" customHeight="1" x14ac:dyDescent="0.25">
      <c r="A389" s="1"/>
      <c r="B389" s="6" t="s">
        <v>572</v>
      </c>
      <c r="C389" s="1"/>
      <c r="D389" s="39"/>
      <c r="E389" s="40">
        <f t="shared" si="75"/>
        <v>380</v>
      </c>
      <c r="F389" s="59" t="s">
        <v>563</v>
      </c>
      <c r="G389" s="44"/>
      <c r="H389" s="54">
        <v>3</v>
      </c>
      <c r="I389" s="134"/>
      <c r="J389" s="139">
        <f>AB389+AP389+BB389+BN389+BR389+SUMPRODUCT(LARGE((T389,V389,X389,Z389,AD389,AF389,AH389,AJ389,AL389,AN389,AR389,AT389,AV389,AX389,AZ389,BD389,BF389,BH389,BJ389,BL389,BP389,BT389,BV389,BX389,BZ389,CB389,CD389,CF389,CH389,CJ389,CL389,CN389,CP389,CR389,CT389,CV389,CX389,CZ389,DB389,DD389,DF389,DH389,DJ389,DL389,DN389,DP389,DR389,DT389,DV389,DX389,DZ389,EB389,ED389,EF389,EH389,EJ389,EL389,EN389,EP389,ER389,ET389,EV389,EX389,EZ389,FB389,FD389,FF389,FH389,FJ389,FL389,FN389,FP389),{1,2,3,4,5,6,7,8}))</f>
        <v>0</v>
      </c>
      <c r="K389" s="135">
        <f t="shared" ref="K389:K393" si="81">J389-FV389</f>
        <v>0</v>
      </c>
      <c r="L389" s="140" t="str">
        <f t="shared" ref="L389:L393" si="82">IF(SUMIF(S389:FP389,"&lt;0")&lt;&gt;0,SUMIF(S389:FP389,"&lt;0")*(-1)," ")</f>
        <v xml:space="preserve"> </v>
      </c>
      <c r="M389" s="141">
        <f t="shared" ref="M389:M393" si="83">T389+V389+X389+Z389+AB389+AD389+AF389+AH389+AJ389+AL389+AN389+AP389+AR389+AT389+AV389+AX389+AZ389+BB389+BD389+BF389+BH389+BJ389+BL389+BN389+BP389+BR389+BT389+BV389+BX389+BZ389+CB389+CD389+CF389+CH389+CJ389+CL389+CN389+CP389+CR389+CT389+CV389+CX389+CZ389+DB389+DD389+DF389+DH389+DJ389+DL389+DN389+DP389+DR389+DT389+DV389+DX389+DZ389+EB389+ED389+EF389+EH389+EJ389+EL389+EN389+EP389+ER389+ET389+EV389+EX389+EZ389+FB389+FD389+FF389+FH389+FJ389+FL389+FN389+FP389</f>
        <v>0</v>
      </c>
      <c r="N389" s="135">
        <f t="shared" ref="N389:N393" si="84">M389-FY389</f>
        <v>0</v>
      </c>
      <c r="O389" s="136">
        <f t="shared" ref="O389:O393" si="85">ROUNDUP(COUNTIF(S389:FP389,"&gt; 0")/2,0)</f>
        <v>0</v>
      </c>
      <c r="P389" s="142" t="s">
        <v>355</v>
      </c>
      <c r="Q389" s="145" t="s">
        <v>355</v>
      </c>
      <c r="R389" s="150">
        <v>0</v>
      </c>
      <c r="S389" s="6" t="s">
        <v>572</v>
      </c>
      <c r="T389" s="28">
        <f>IFERROR(VLOOKUP(S389,'Начисление очков 2024'!$AA$4:$AB$69,2,FALSE),0)</f>
        <v>0</v>
      </c>
      <c r="U389" s="32" t="s">
        <v>572</v>
      </c>
      <c r="V389" s="31">
        <f>IFERROR(VLOOKUP(U389,'Начисление очков 2024'!$AA$4:$AB$69,2,FALSE),0)</f>
        <v>0</v>
      </c>
      <c r="W389" s="6" t="s">
        <v>572</v>
      </c>
      <c r="X389" s="28">
        <f>IFERROR(VLOOKUP(W389,'Начисление очков 2024'!$L$4:$M$69,2,FALSE),0)</f>
        <v>0</v>
      </c>
      <c r="Y389" s="32" t="s">
        <v>572</v>
      </c>
      <c r="Z389" s="31">
        <f>IFERROR(VLOOKUP(Y389,'Начисление очков 2024'!$AA$4:$AB$69,2,FALSE),0)</f>
        <v>0</v>
      </c>
      <c r="AA389" s="6" t="s">
        <v>572</v>
      </c>
      <c r="AB389" s="28">
        <f>ROUND(IFERROR(VLOOKUP(AA389,'Начисление очков 2024'!$L$4:$M$69,2,FALSE),0)/4,0)</f>
        <v>0</v>
      </c>
      <c r="AC389" s="32" t="s">
        <v>572</v>
      </c>
      <c r="AD389" s="31">
        <v>0</v>
      </c>
      <c r="AE389" s="6" t="s">
        <v>572</v>
      </c>
      <c r="AF389" s="28">
        <v>0</v>
      </c>
      <c r="AG389" s="32" t="s">
        <v>572</v>
      </c>
      <c r="AH389" s="31">
        <v>0</v>
      </c>
      <c r="AI389" s="6" t="s">
        <v>572</v>
      </c>
      <c r="AJ389" s="28">
        <v>0</v>
      </c>
      <c r="AK389" s="32" t="s">
        <v>572</v>
      </c>
      <c r="AL389" s="31">
        <v>0</v>
      </c>
      <c r="AM389" s="6" t="s">
        <v>572</v>
      </c>
      <c r="AN389" s="28">
        <v>0</v>
      </c>
      <c r="AO389" s="32" t="s">
        <v>572</v>
      </c>
      <c r="AP389" s="31">
        <v>0</v>
      </c>
      <c r="AQ389" s="6" t="s">
        <v>572</v>
      </c>
      <c r="AR389" s="28">
        <v>0</v>
      </c>
      <c r="AS389" s="32" t="s">
        <v>572</v>
      </c>
      <c r="AT389" s="31">
        <v>0</v>
      </c>
      <c r="AU389" s="6" t="s">
        <v>572</v>
      </c>
      <c r="AV389" s="28">
        <v>0</v>
      </c>
      <c r="AW389" s="32" t="s">
        <v>572</v>
      </c>
      <c r="AX389" s="31">
        <v>0</v>
      </c>
      <c r="AY389" s="6" t="s">
        <v>572</v>
      </c>
      <c r="AZ389" s="28">
        <v>0</v>
      </c>
      <c r="BA389" s="32" t="s">
        <v>572</v>
      </c>
      <c r="BB389" s="31">
        <v>0</v>
      </c>
      <c r="BC389" s="6" t="s">
        <v>572</v>
      </c>
      <c r="BD389" s="28">
        <v>0</v>
      </c>
      <c r="BE389" s="32" t="s">
        <v>572</v>
      </c>
      <c r="BF389" s="31">
        <v>0</v>
      </c>
      <c r="BG389" s="6" t="s">
        <v>572</v>
      </c>
      <c r="BH389" s="28">
        <v>0</v>
      </c>
      <c r="BI389" s="32" t="s">
        <v>572</v>
      </c>
      <c r="BJ389" s="31">
        <v>0</v>
      </c>
      <c r="BK389" s="6" t="s">
        <v>572</v>
      </c>
      <c r="BL389" s="28">
        <v>0</v>
      </c>
      <c r="BM389" s="32" t="s">
        <v>572</v>
      </c>
      <c r="BN389" s="31">
        <v>0</v>
      </c>
      <c r="BO389" s="6" t="s">
        <v>572</v>
      </c>
      <c r="BP389" s="28">
        <v>0</v>
      </c>
      <c r="BQ389" s="32" t="s">
        <v>572</v>
      </c>
      <c r="BR389" s="31">
        <v>0</v>
      </c>
      <c r="BS389" s="6" t="s">
        <v>572</v>
      </c>
      <c r="BT389" s="28">
        <v>0</v>
      </c>
      <c r="BU389" s="32" t="s">
        <v>572</v>
      </c>
      <c r="BV389" s="31">
        <v>0</v>
      </c>
      <c r="BW389" s="6" t="s">
        <v>572</v>
      </c>
      <c r="BX389" s="28">
        <v>0</v>
      </c>
      <c r="BY389" s="32" t="s">
        <v>572</v>
      </c>
      <c r="BZ389" s="31">
        <v>0</v>
      </c>
      <c r="CA389" s="6" t="s">
        <v>572</v>
      </c>
      <c r="CB389" s="28">
        <v>0</v>
      </c>
      <c r="CC389" s="32" t="s">
        <v>572</v>
      </c>
      <c r="CD389" s="31">
        <v>0</v>
      </c>
      <c r="CE389" s="47"/>
      <c r="CF389" s="46"/>
      <c r="CG389" s="32" t="s">
        <v>572</v>
      </c>
      <c r="CH389" s="31">
        <v>0</v>
      </c>
      <c r="CI389" s="6" t="s">
        <v>572</v>
      </c>
      <c r="CJ389" s="28">
        <v>0</v>
      </c>
      <c r="CK389" s="32" t="s">
        <v>572</v>
      </c>
      <c r="CL389" s="31">
        <v>0</v>
      </c>
      <c r="CM389" s="6" t="s">
        <v>572</v>
      </c>
      <c r="CN389" s="28">
        <v>0</v>
      </c>
      <c r="CO389" s="32" t="s">
        <v>572</v>
      </c>
      <c r="CP389" s="31">
        <v>0</v>
      </c>
      <c r="CQ389" s="6" t="s">
        <v>572</v>
      </c>
      <c r="CR389" s="28">
        <v>0</v>
      </c>
      <c r="CS389" s="32" t="s">
        <v>572</v>
      </c>
      <c r="CT389" s="31">
        <v>0</v>
      </c>
      <c r="CU389" s="6" t="s">
        <v>572</v>
      </c>
      <c r="CV389" s="28">
        <v>0</v>
      </c>
      <c r="CW389" s="32" t="s">
        <v>572</v>
      </c>
      <c r="CX389" s="31">
        <v>0</v>
      </c>
      <c r="CY389" s="6" t="s">
        <v>572</v>
      </c>
      <c r="CZ389" s="28">
        <v>0</v>
      </c>
      <c r="DA389" s="32" t="s">
        <v>572</v>
      </c>
      <c r="DB389" s="31">
        <v>0</v>
      </c>
      <c r="DC389" s="6" t="s">
        <v>572</v>
      </c>
      <c r="DD389" s="28">
        <v>0</v>
      </c>
      <c r="DE389" s="32" t="s">
        <v>572</v>
      </c>
      <c r="DF389" s="31">
        <v>0</v>
      </c>
      <c r="DG389" s="6" t="s">
        <v>572</v>
      </c>
      <c r="DH389" s="28">
        <v>0</v>
      </c>
      <c r="DI389" s="32" t="s">
        <v>572</v>
      </c>
      <c r="DJ389" s="31">
        <v>0</v>
      </c>
      <c r="DK389" s="6" t="s">
        <v>572</v>
      </c>
      <c r="DL389" s="28">
        <v>0</v>
      </c>
      <c r="DM389" s="32" t="s">
        <v>572</v>
      </c>
      <c r="DN389" s="31">
        <v>0</v>
      </c>
      <c r="DO389" s="6" t="s">
        <v>572</v>
      </c>
      <c r="DP389" s="28">
        <v>0</v>
      </c>
      <c r="DQ389" s="32" t="s">
        <v>572</v>
      </c>
      <c r="DR389" s="31">
        <v>0</v>
      </c>
      <c r="DS389" s="6" t="s">
        <v>572</v>
      </c>
      <c r="DT389" s="28">
        <v>0</v>
      </c>
      <c r="DU389" s="32" t="s">
        <v>572</v>
      </c>
      <c r="DV389" s="31">
        <v>0</v>
      </c>
      <c r="DW389" s="6" t="s">
        <v>572</v>
      </c>
      <c r="DX389" s="28">
        <v>0</v>
      </c>
      <c r="DY389" s="32" t="s">
        <v>572</v>
      </c>
      <c r="DZ389" s="31">
        <v>0</v>
      </c>
      <c r="EA389" s="6" t="s">
        <v>572</v>
      </c>
      <c r="EB389" s="28">
        <v>0</v>
      </c>
      <c r="EC389" s="32" t="s">
        <v>572</v>
      </c>
      <c r="ED389" s="31">
        <v>0</v>
      </c>
      <c r="EE389" s="6" t="s">
        <v>572</v>
      </c>
      <c r="EF389" s="28">
        <v>0</v>
      </c>
      <c r="EG389" s="32" t="s">
        <v>572</v>
      </c>
      <c r="EH389" s="31">
        <v>0</v>
      </c>
      <c r="EI389" s="6" t="s">
        <v>572</v>
      </c>
      <c r="EJ389" s="28">
        <v>0</v>
      </c>
      <c r="EK389" s="32" t="s">
        <v>572</v>
      </c>
      <c r="EL389" s="31">
        <v>0</v>
      </c>
      <c r="EM389" s="6" t="s">
        <v>572</v>
      </c>
      <c r="EN389" s="28">
        <v>0</v>
      </c>
      <c r="EO389" s="32" t="s">
        <v>572</v>
      </c>
      <c r="EP389" s="31">
        <v>0</v>
      </c>
      <c r="EQ389" s="6" t="s">
        <v>572</v>
      </c>
      <c r="ER389" s="28">
        <v>0</v>
      </c>
      <c r="ES389" s="32" t="s">
        <v>572</v>
      </c>
      <c r="ET389" s="31">
        <v>0</v>
      </c>
      <c r="EU389" s="6" t="s">
        <v>572</v>
      </c>
      <c r="EV389" s="28">
        <v>0</v>
      </c>
      <c r="EW389" s="32" t="s">
        <v>572</v>
      </c>
      <c r="EX389" s="31">
        <v>0</v>
      </c>
      <c r="EY389" s="6" t="s">
        <v>572</v>
      </c>
      <c r="EZ389" s="28">
        <v>0</v>
      </c>
      <c r="FA389" s="32" t="s">
        <v>572</v>
      </c>
      <c r="FB389" s="31">
        <v>0</v>
      </c>
      <c r="FC389" s="6" t="s">
        <v>572</v>
      </c>
      <c r="FD389" s="28">
        <v>0</v>
      </c>
      <c r="FE389" s="32" t="s">
        <v>572</v>
      </c>
      <c r="FF389" s="31">
        <v>0</v>
      </c>
      <c r="FG389" s="6" t="s">
        <v>572</v>
      </c>
      <c r="FH389" s="28">
        <v>0</v>
      </c>
      <c r="FI389" s="32" t="s">
        <v>572</v>
      </c>
      <c r="FJ389" s="31">
        <v>0</v>
      </c>
      <c r="FK389" s="6" t="s">
        <v>572</v>
      </c>
      <c r="FL389" s="28">
        <v>0</v>
      </c>
      <c r="FM389" s="32" t="s">
        <v>572</v>
      </c>
      <c r="FN389" s="31">
        <v>0</v>
      </c>
      <c r="FO389" s="6" t="s">
        <v>572</v>
      </c>
      <c r="FP389" s="28">
        <v>0</v>
      </c>
      <c r="FQ389" s="109"/>
      <c r="FR389" s="110">
        <v>2</v>
      </c>
      <c r="FS389" s="110"/>
      <c r="FT389" s="109">
        <v>3</v>
      </c>
      <c r="FU389" s="111"/>
      <c r="FV389" s="108"/>
      <c r="FW389" s="106">
        <v>0</v>
      </c>
      <c r="FX389" s="107" t="s">
        <v>563</v>
      </c>
      <c r="FY389" s="108"/>
      <c r="FZ389" s="127" t="s">
        <v>572</v>
      </c>
      <c r="GA389" s="121">
        <v>0</v>
      </c>
    </row>
    <row r="390" spans="1:183" ht="16.149999999999999" hidden="1" customHeight="1" x14ac:dyDescent="0.25">
      <c r="A390" s="1"/>
      <c r="B390" s="6" t="s">
        <v>572</v>
      </c>
      <c r="C390" s="1"/>
      <c r="D390" s="39"/>
      <c r="E390" s="40">
        <f t="shared" si="75"/>
        <v>381</v>
      </c>
      <c r="F390" s="59" t="s">
        <v>563</v>
      </c>
      <c r="G390" s="44"/>
      <c r="H390" s="54">
        <v>3</v>
      </c>
      <c r="I390" s="134"/>
      <c r="J390" s="139">
        <f>AB390+AP390+BB390+BN390+BR390+SUMPRODUCT(LARGE((T390,V390,X390,Z390,AD390,AF390,AH390,AJ390,AL390,AN390,AR390,AT390,AV390,AX390,AZ390,BD390,BF390,BH390,BJ390,BL390,BP390,BT390,BV390,BX390,BZ390,CB390,CD390,CF390,CH390,CJ390,CL390,CN390,CP390,CR390,CT390,CV390,CX390,CZ390,DB390,DD390,DF390,DH390,DJ390,DL390,DN390,DP390,DR390,DT390,DV390,DX390,DZ390,EB390,ED390,EF390,EH390,EJ390,EL390,EN390,EP390,ER390,ET390,EV390,EX390,EZ390,FB390,FD390,FF390,FH390,FJ390,FL390,FN390,FP390),{1,2,3,4,5,6,7,8}))</f>
        <v>0</v>
      </c>
      <c r="K390" s="135">
        <f t="shared" si="81"/>
        <v>0</v>
      </c>
      <c r="L390" s="140" t="str">
        <f t="shared" si="82"/>
        <v xml:space="preserve"> </v>
      </c>
      <c r="M390" s="141">
        <f t="shared" si="83"/>
        <v>0</v>
      </c>
      <c r="N390" s="135">
        <f t="shared" si="84"/>
        <v>0</v>
      </c>
      <c r="O390" s="136">
        <f t="shared" si="85"/>
        <v>0</v>
      </c>
      <c r="P390" s="142" t="s">
        <v>355</v>
      </c>
      <c r="Q390" s="145" t="s">
        <v>355</v>
      </c>
      <c r="R390" s="150">
        <v>0</v>
      </c>
      <c r="S390" s="6" t="s">
        <v>572</v>
      </c>
      <c r="T390" s="28">
        <f>IFERROR(VLOOKUP(S390,'Начисление очков 2024'!$AA$4:$AB$69,2,FALSE),0)</f>
        <v>0</v>
      </c>
      <c r="U390" s="32" t="s">
        <v>572</v>
      </c>
      <c r="V390" s="31">
        <f>IFERROR(VLOOKUP(U390,'Начисление очков 2024'!$AA$4:$AB$69,2,FALSE),0)</f>
        <v>0</v>
      </c>
      <c r="W390" s="6" t="s">
        <v>572</v>
      </c>
      <c r="X390" s="28">
        <f>IFERROR(VLOOKUP(W390,'Начисление очков 2024'!$L$4:$M$69,2,FALSE),0)</f>
        <v>0</v>
      </c>
      <c r="Y390" s="32" t="s">
        <v>572</v>
      </c>
      <c r="Z390" s="31">
        <f>IFERROR(VLOOKUP(Y390,'Начисление очков 2024'!$AA$4:$AB$69,2,FALSE),0)</f>
        <v>0</v>
      </c>
      <c r="AA390" s="6" t="s">
        <v>572</v>
      </c>
      <c r="AB390" s="28">
        <f>ROUND(IFERROR(VLOOKUP(AA390,'Начисление очков 2024'!$L$4:$M$69,2,FALSE),0)/4,0)</f>
        <v>0</v>
      </c>
      <c r="AC390" s="32" t="s">
        <v>572</v>
      </c>
      <c r="AD390" s="31">
        <v>0</v>
      </c>
      <c r="AE390" s="6" t="s">
        <v>572</v>
      </c>
      <c r="AF390" s="28">
        <v>0</v>
      </c>
      <c r="AG390" s="32" t="s">
        <v>572</v>
      </c>
      <c r="AH390" s="31">
        <v>0</v>
      </c>
      <c r="AI390" s="6" t="s">
        <v>572</v>
      </c>
      <c r="AJ390" s="28">
        <v>0</v>
      </c>
      <c r="AK390" s="32" t="s">
        <v>572</v>
      </c>
      <c r="AL390" s="31">
        <v>0</v>
      </c>
      <c r="AM390" s="6" t="s">
        <v>572</v>
      </c>
      <c r="AN390" s="28">
        <v>0</v>
      </c>
      <c r="AO390" s="32" t="s">
        <v>572</v>
      </c>
      <c r="AP390" s="31">
        <v>0</v>
      </c>
      <c r="AQ390" s="6" t="s">
        <v>572</v>
      </c>
      <c r="AR390" s="28">
        <v>0</v>
      </c>
      <c r="AS390" s="32" t="s">
        <v>572</v>
      </c>
      <c r="AT390" s="31">
        <v>0</v>
      </c>
      <c r="AU390" s="6" t="s">
        <v>572</v>
      </c>
      <c r="AV390" s="28">
        <v>0</v>
      </c>
      <c r="AW390" s="32" t="s">
        <v>572</v>
      </c>
      <c r="AX390" s="31">
        <v>0</v>
      </c>
      <c r="AY390" s="6" t="s">
        <v>572</v>
      </c>
      <c r="AZ390" s="28">
        <v>0</v>
      </c>
      <c r="BA390" s="32" t="s">
        <v>572</v>
      </c>
      <c r="BB390" s="31">
        <v>0</v>
      </c>
      <c r="BC390" s="6" t="s">
        <v>572</v>
      </c>
      <c r="BD390" s="28">
        <v>0</v>
      </c>
      <c r="BE390" s="32" t="s">
        <v>572</v>
      </c>
      <c r="BF390" s="31">
        <v>0</v>
      </c>
      <c r="BG390" s="6" t="s">
        <v>572</v>
      </c>
      <c r="BH390" s="28">
        <v>0</v>
      </c>
      <c r="BI390" s="32" t="s">
        <v>572</v>
      </c>
      <c r="BJ390" s="31">
        <v>0</v>
      </c>
      <c r="BK390" s="6" t="s">
        <v>572</v>
      </c>
      <c r="BL390" s="28">
        <v>0</v>
      </c>
      <c r="BM390" s="32" t="s">
        <v>572</v>
      </c>
      <c r="BN390" s="31">
        <v>0</v>
      </c>
      <c r="BO390" s="6" t="s">
        <v>572</v>
      </c>
      <c r="BP390" s="28">
        <v>0</v>
      </c>
      <c r="BQ390" s="32" t="s">
        <v>572</v>
      </c>
      <c r="BR390" s="31">
        <v>0</v>
      </c>
      <c r="BS390" s="6" t="s">
        <v>572</v>
      </c>
      <c r="BT390" s="28">
        <v>0</v>
      </c>
      <c r="BU390" s="32" t="s">
        <v>572</v>
      </c>
      <c r="BV390" s="31">
        <v>0</v>
      </c>
      <c r="BW390" s="6" t="s">
        <v>572</v>
      </c>
      <c r="BX390" s="28">
        <v>0</v>
      </c>
      <c r="BY390" s="32" t="s">
        <v>572</v>
      </c>
      <c r="BZ390" s="31">
        <v>0</v>
      </c>
      <c r="CA390" s="6" t="s">
        <v>572</v>
      </c>
      <c r="CB390" s="28">
        <v>0</v>
      </c>
      <c r="CC390" s="32" t="s">
        <v>572</v>
      </c>
      <c r="CD390" s="31">
        <v>0</v>
      </c>
      <c r="CE390" s="47"/>
      <c r="CF390" s="46"/>
      <c r="CG390" s="32" t="s">
        <v>572</v>
      </c>
      <c r="CH390" s="31">
        <v>0</v>
      </c>
      <c r="CI390" s="6" t="s">
        <v>572</v>
      </c>
      <c r="CJ390" s="28">
        <v>0</v>
      </c>
      <c r="CK390" s="32" t="s">
        <v>572</v>
      </c>
      <c r="CL390" s="31">
        <v>0</v>
      </c>
      <c r="CM390" s="6" t="s">
        <v>572</v>
      </c>
      <c r="CN390" s="28">
        <v>0</v>
      </c>
      <c r="CO390" s="32" t="s">
        <v>572</v>
      </c>
      <c r="CP390" s="31">
        <v>0</v>
      </c>
      <c r="CQ390" s="6" t="s">
        <v>572</v>
      </c>
      <c r="CR390" s="28">
        <v>0</v>
      </c>
      <c r="CS390" s="32" t="s">
        <v>572</v>
      </c>
      <c r="CT390" s="31">
        <v>0</v>
      </c>
      <c r="CU390" s="6" t="s">
        <v>572</v>
      </c>
      <c r="CV390" s="28">
        <v>0</v>
      </c>
      <c r="CW390" s="32" t="s">
        <v>572</v>
      </c>
      <c r="CX390" s="31">
        <v>0</v>
      </c>
      <c r="CY390" s="6" t="s">
        <v>572</v>
      </c>
      <c r="CZ390" s="28">
        <v>0</v>
      </c>
      <c r="DA390" s="32" t="s">
        <v>572</v>
      </c>
      <c r="DB390" s="31">
        <v>0</v>
      </c>
      <c r="DC390" s="6" t="s">
        <v>572</v>
      </c>
      <c r="DD390" s="28">
        <v>0</v>
      </c>
      <c r="DE390" s="32" t="s">
        <v>572</v>
      </c>
      <c r="DF390" s="31">
        <v>0</v>
      </c>
      <c r="DG390" s="6" t="s">
        <v>572</v>
      </c>
      <c r="DH390" s="28">
        <v>0</v>
      </c>
      <c r="DI390" s="32" t="s">
        <v>572</v>
      </c>
      <c r="DJ390" s="31">
        <v>0</v>
      </c>
      <c r="DK390" s="6" t="s">
        <v>572</v>
      </c>
      <c r="DL390" s="28">
        <v>0</v>
      </c>
      <c r="DM390" s="32" t="s">
        <v>572</v>
      </c>
      <c r="DN390" s="31">
        <v>0</v>
      </c>
      <c r="DO390" s="6" t="s">
        <v>572</v>
      </c>
      <c r="DP390" s="28">
        <v>0</v>
      </c>
      <c r="DQ390" s="32" t="s">
        <v>572</v>
      </c>
      <c r="DR390" s="31">
        <v>0</v>
      </c>
      <c r="DS390" s="6" t="s">
        <v>572</v>
      </c>
      <c r="DT390" s="28">
        <v>0</v>
      </c>
      <c r="DU390" s="32" t="s">
        <v>572</v>
      </c>
      <c r="DV390" s="31">
        <v>0</v>
      </c>
      <c r="DW390" s="6" t="s">
        <v>572</v>
      </c>
      <c r="DX390" s="28">
        <v>0</v>
      </c>
      <c r="DY390" s="32" t="s">
        <v>572</v>
      </c>
      <c r="DZ390" s="31">
        <v>0</v>
      </c>
      <c r="EA390" s="6" t="s">
        <v>572</v>
      </c>
      <c r="EB390" s="28">
        <v>0</v>
      </c>
      <c r="EC390" s="32" t="s">
        <v>572</v>
      </c>
      <c r="ED390" s="31">
        <v>0</v>
      </c>
      <c r="EE390" s="6" t="s">
        <v>572</v>
      </c>
      <c r="EF390" s="28">
        <v>0</v>
      </c>
      <c r="EG390" s="32" t="s">
        <v>572</v>
      </c>
      <c r="EH390" s="31">
        <v>0</v>
      </c>
      <c r="EI390" s="6" t="s">
        <v>572</v>
      </c>
      <c r="EJ390" s="28">
        <v>0</v>
      </c>
      <c r="EK390" s="32" t="s">
        <v>572</v>
      </c>
      <c r="EL390" s="31">
        <v>0</v>
      </c>
      <c r="EM390" s="6" t="s">
        <v>572</v>
      </c>
      <c r="EN390" s="28">
        <v>0</v>
      </c>
      <c r="EO390" s="32" t="s">
        <v>572</v>
      </c>
      <c r="EP390" s="31">
        <v>0</v>
      </c>
      <c r="EQ390" s="6" t="s">
        <v>572</v>
      </c>
      <c r="ER390" s="28">
        <v>0</v>
      </c>
      <c r="ES390" s="32" t="s">
        <v>572</v>
      </c>
      <c r="ET390" s="31">
        <v>0</v>
      </c>
      <c r="EU390" s="6" t="s">
        <v>572</v>
      </c>
      <c r="EV390" s="28">
        <v>0</v>
      </c>
      <c r="EW390" s="32" t="s">
        <v>572</v>
      </c>
      <c r="EX390" s="31">
        <v>0</v>
      </c>
      <c r="EY390" s="6" t="s">
        <v>572</v>
      </c>
      <c r="EZ390" s="28">
        <v>0</v>
      </c>
      <c r="FA390" s="32" t="s">
        <v>572</v>
      </c>
      <c r="FB390" s="31">
        <v>0</v>
      </c>
      <c r="FC390" s="6" t="s">
        <v>572</v>
      </c>
      <c r="FD390" s="28">
        <v>0</v>
      </c>
      <c r="FE390" s="32" t="s">
        <v>572</v>
      </c>
      <c r="FF390" s="31">
        <v>0</v>
      </c>
      <c r="FG390" s="6" t="s">
        <v>572</v>
      </c>
      <c r="FH390" s="28">
        <v>0</v>
      </c>
      <c r="FI390" s="32" t="s">
        <v>572</v>
      </c>
      <c r="FJ390" s="31">
        <v>0</v>
      </c>
      <c r="FK390" s="6" t="s">
        <v>572</v>
      </c>
      <c r="FL390" s="28">
        <v>0</v>
      </c>
      <c r="FM390" s="32" t="s">
        <v>572</v>
      </c>
      <c r="FN390" s="31">
        <v>0</v>
      </c>
      <c r="FO390" s="6" t="s">
        <v>572</v>
      </c>
      <c r="FP390" s="28">
        <v>0</v>
      </c>
      <c r="FQ390" s="109"/>
      <c r="FR390" s="110">
        <v>2</v>
      </c>
      <c r="FS390" s="110"/>
      <c r="FT390" s="109">
        <v>3</v>
      </c>
      <c r="FU390" s="111"/>
      <c r="FV390" s="108"/>
      <c r="FW390" s="106">
        <v>0</v>
      </c>
      <c r="FX390" s="107" t="s">
        <v>563</v>
      </c>
      <c r="FY390" s="108"/>
      <c r="FZ390" s="127" t="s">
        <v>572</v>
      </c>
      <c r="GA390" s="121">
        <v>0</v>
      </c>
    </row>
    <row r="391" spans="1:183" ht="16.149999999999999" hidden="1" customHeight="1" x14ac:dyDescent="0.25">
      <c r="A391" s="1"/>
      <c r="B391" s="6" t="s">
        <v>572</v>
      </c>
      <c r="C391" s="1"/>
      <c r="D391" s="39"/>
      <c r="E391" s="40">
        <f t="shared" si="75"/>
        <v>382</v>
      </c>
      <c r="F391" s="59" t="s">
        <v>563</v>
      </c>
      <c r="G391" s="44"/>
      <c r="H391" s="54">
        <v>3</v>
      </c>
      <c r="I391" s="134"/>
      <c r="J391" s="139">
        <f>AB391+AP391+BB391+BN391+BR391+SUMPRODUCT(LARGE((T391,V391,X391,Z391,AD391,AF391,AH391,AJ391,AL391,AN391,AR391,AT391,AV391,AX391,AZ391,BD391,BF391,BH391,BJ391,BL391,BP391,BT391,BV391,BX391,BZ391,CB391,CD391,CF391,CH391,CJ391,CL391,CN391,CP391,CR391,CT391,CV391,CX391,CZ391,DB391,DD391,DF391,DH391,DJ391,DL391,DN391,DP391,DR391,DT391,DV391,DX391,DZ391,EB391,ED391,EF391,EH391,EJ391,EL391,EN391,EP391,ER391,ET391,EV391,EX391,EZ391,FB391,FD391,FF391,FH391,FJ391,FL391,FN391,FP391),{1,2,3,4,5,6,7,8}))</f>
        <v>0</v>
      </c>
      <c r="K391" s="135">
        <f t="shared" si="81"/>
        <v>0</v>
      </c>
      <c r="L391" s="140" t="str">
        <f t="shared" si="82"/>
        <v xml:space="preserve"> </v>
      </c>
      <c r="M391" s="141">
        <f t="shared" si="83"/>
        <v>0</v>
      </c>
      <c r="N391" s="135">
        <f t="shared" si="84"/>
        <v>0</v>
      </c>
      <c r="O391" s="136">
        <f t="shared" si="85"/>
        <v>0</v>
      </c>
      <c r="P391" s="142" t="s">
        <v>355</v>
      </c>
      <c r="Q391" s="145" t="s">
        <v>355</v>
      </c>
      <c r="R391" s="150">
        <v>0</v>
      </c>
      <c r="S391" s="6" t="s">
        <v>572</v>
      </c>
      <c r="T391" s="28">
        <f>IFERROR(VLOOKUP(S391,'Начисление очков 2024'!$AA$4:$AB$69,2,FALSE),0)</f>
        <v>0</v>
      </c>
      <c r="U391" s="32" t="s">
        <v>572</v>
      </c>
      <c r="V391" s="31">
        <f>IFERROR(VLOOKUP(U391,'Начисление очков 2024'!$AA$4:$AB$69,2,FALSE),0)</f>
        <v>0</v>
      </c>
      <c r="W391" s="6" t="s">
        <v>572</v>
      </c>
      <c r="X391" s="28">
        <f>IFERROR(VLOOKUP(W391,'Начисление очков 2024'!$L$4:$M$69,2,FALSE),0)</f>
        <v>0</v>
      </c>
      <c r="Y391" s="32" t="s">
        <v>572</v>
      </c>
      <c r="Z391" s="31">
        <f>IFERROR(VLOOKUP(Y391,'Начисление очков 2024'!$AA$4:$AB$69,2,FALSE),0)</f>
        <v>0</v>
      </c>
      <c r="AA391" s="6" t="s">
        <v>572</v>
      </c>
      <c r="AB391" s="28">
        <f>ROUND(IFERROR(VLOOKUP(AA391,'Начисление очков 2024'!$L$4:$M$69,2,FALSE),0)/4,0)</f>
        <v>0</v>
      </c>
      <c r="AC391" s="32" t="s">
        <v>572</v>
      </c>
      <c r="AD391" s="31">
        <v>0</v>
      </c>
      <c r="AE391" s="6" t="s">
        <v>572</v>
      </c>
      <c r="AF391" s="28">
        <v>0</v>
      </c>
      <c r="AG391" s="32" t="s">
        <v>572</v>
      </c>
      <c r="AH391" s="31">
        <v>0</v>
      </c>
      <c r="AI391" s="6" t="s">
        <v>572</v>
      </c>
      <c r="AJ391" s="28">
        <v>0</v>
      </c>
      <c r="AK391" s="32" t="s">
        <v>572</v>
      </c>
      <c r="AL391" s="31">
        <v>0</v>
      </c>
      <c r="AM391" s="6" t="s">
        <v>572</v>
      </c>
      <c r="AN391" s="28">
        <v>0</v>
      </c>
      <c r="AO391" s="32" t="s">
        <v>572</v>
      </c>
      <c r="AP391" s="31">
        <v>0</v>
      </c>
      <c r="AQ391" s="6" t="s">
        <v>572</v>
      </c>
      <c r="AR391" s="28">
        <v>0</v>
      </c>
      <c r="AS391" s="32" t="s">
        <v>572</v>
      </c>
      <c r="AT391" s="31">
        <v>0</v>
      </c>
      <c r="AU391" s="6" t="s">
        <v>572</v>
      </c>
      <c r="AV391" s="28">
        <v>0</v>
      </c>
      <c r="AW391" s="32" t="s">
        <v>572</v>
      </c>
      <c r="AX391" s="31">
        <v>0</v>
      </c>
      <c r="AY391" s="6" t="s">
        <v>572</v>
      </c>
      <c r="AZ391" s="28">
        <v>0</v>
      </c>
      <c r="BA391" s="32" t="s">
        <v>572</v>
      </c>
      <c r="BB391" s="31">
        <v>0</v>
      </c>
      <c r="BC391" s="6" t="s">
        <v>572</v>
      </c>
      <c r="BD391" s="28">
        <v>0</v>
      </c>
      <c r="BE391" s="32" t="s">
        <v>572</v>
      </c>
      <c r="BF391" s="31">
        <v>0</v>
      </c>
      <c r="BG391" s="6" t="s">
        <v>572</v>
      </c>
      <c r="BH391" s="28">
        <v>0</v>
      </c>
      <c r="BI391" s="32" t="s">
        <v>572</v>
      </c>
      <c r="BJ391" s="31">
        <v>0</v>
      </c>
      <c r="BK391" s="6" t="s">
        <v>572</v>
      </c>
      <c r="BL391" s="28">
        <v>0</v>
      </c>
      <c r="BM391" s="32" t="s">
        <v>572</v>
      </c>
      <c r="BN391" s="31">
        <v>0</v>
      </c>
      <c r="BO391" s="6" t="s">
        <v>572</v>
      </c>
      <c r="BP391" s="28">
        <v>0</v>
      </c>
      <c r="BQ391" s="32" t="s">
        <v>572</v>
      </c>
      <c r="BR391" s="31">
        <v>0</v>
      </c>
      <c r="BS391" s="6" t="s">
        <v>572</v>
      </c>
      <c r="BT391" s="28">
        <v>0</v>
      </c>
      <c r="BU391" s="32" t="s">
        <v>572</v>
      </c>
      <c r="BV391" s="31">
        <v>0</v>
      </c>
      <c r="BW391" s="6" t="s">
        <v>572</v>
      </c>
      <c r="BX391" s="28">
        <v>0</v>
      </c>
      <c r="BY391" s="32" t="s">
        <v>572</v>
      </c>
      <c r="BZ391" s="31">
        <v>0</v>
      </c>
      <c r="CA391" s="6" t="s">
        <v>572</v>
      </c>
      <c r="CB391" s="28">
        <v>0</v>
      </c>
      <c r="CC391" s="32" t="s">
        <v>572</v>
      </c>
      <c r="CD391" s="31">
        <v>0</v>
      </c>
      <c r="CE391" s="47"/>
      <c r="CF391" s="46"/>
      <c r="CG391" s="32" t="s">
        <v>572</v>
      </c>
      <c r="CH391" s="31">
        <v>0</v>
      </c>
      <c r="CI391" s="6" t="s">
        <v>572</v>
      </c>
      <c r="CJ391" s="28">
        <v>0</v>
      </c>
      <c r="CK391" s="32" t="s">
        <v>572</v>
      </c>
      <c r="CL391" s="31">
        <v>0</v>
      </c>
      <c r="CM391" s="6" t="s">
        <v>572</v>
      </c>
      <c r="CN391" s="28">
        <v>0</v>
      </c>
      <c r="CO391" s="32" t="s">
        <v>572</v>
      </c>
      <c r="CP391" s="31">
        <v>0</v>
      </c>
      <c r="CQ391" s="6" t="s">
        <v>572</v>
      </c>
      <c r="CR391" s="28">
        <v>0</v>
      </c>
      <c r="CS391" s="32" t="s">
        <v>572</v>
      </c>
      <c r="CT391" s="31">
        <v>0</v>
      </c>
      <c r="CU391" s="6" t="s">
        <v>572</v>
      </c>
      <c r="CV391" s="28">
        <v>0</v>
      </c>
      <c r="CW391" s="32" t="s">
        <v>572</v>
      </c>
      <c r="CX391" s="31">
        <v>0</v>
      </c>
      <c r="CY391" s="6" t="s">
        <v>572</v>
      </c>
      <c r="CZ391" s="28">
        <v>0</v>
      </c>
      <c r="DA391" s="32" t="s">
        <v>572</v>
      </c>
      <c r="DB391" s="31">
        <v>0</v>
      </c>
      <c r="DC391" s="6" t="s">
        <v>572</v>
      </c>
      <c r="DD391" s="28">
        <v>0</v>
      </c>
      <c r="DE391" s="32" t="s">
        <v>572</v>
      </c>
      <c r="DF391" s="31">
        <v>0</v>
      </c>
      <c r="DG391" s="6" t="s">
        <v>572</v>
      </c>
      <c r="DH391" s="28">
        <v>0</v>
      </c>
      <c r="DI391" s="32" t="s">
        <v>572</v>
      </c>
      <c r="DJ391" s="31">
        <v>0</v>
      </c>
      <c r="DK391" s="6" t="s">
        <v>572</v>
      </c>
      <c r="DL391" s="28">
        <v>0</v>
      </c>
      <c r="DM391" s="32" t="s">
        <v>572</v>
      </c>
      <c r="DN391" s="31">
        <v>0</v>
      </c>
      <c r="DO391" s="6" t="s">
        <v>572</v>
      </c>
      <c r="DP391" s="28">
        <v>0</v>
      </c>
      <c r="DQ391" s="32" t="s">
        <v>572</v>
      </c>
      <c r="DR391" s="31">
        <v>0</v>
      </c>
      <c r="DS391" s="6" t="s">
        <v>572</v>
      </c>
      <c r="DT391" s="28">
        <v>0</v>
      </c>
      <c r="DU391" s="32" t="s">
        <v>572</v>
      </c>
      <c r="DV391" s="31">
        <v>0</v>
      </c>
      <c r="DW391" s="6" t="s">
        <v>572</v>
      </c>
      <c r="DX391" s="28">
        <v>0</v>
      </c>
      <c r="DY391" s="32" t="s">
        <v>572</v>
      </c>
      <c r="DZ391" s="31">
        <v>0</v>
      </c>
      <c r="EA391" s="6" t="s">
        <v>572</v>
      </c>
      <c r="EB391" s="28">
        <v>0</v>
      </c>
      <c r="EC391" s="32" t="s">
        <v>572</v>
      </c>
      <c r="ED391" s="31">
        <v>0</v>
      </c>
      <c r="EE391" s="6" t="s">
        <v>572</v>
      </c>
      <c r="EF391" s="28">
        <v>0</v>
      </c>
      <c r="EG391" s="32" t="s">
        <v>572</v>
      </c>
      <c r="EH391" s="31">
        <v>0</v>
      </c>
      <c r="EI391" s="6" t="s">
        <v>572</v>
      </c>
      <c r="EJ391" s="28">
        <v>0</v>
      </c>
      <c r="EK391" s="32" t="s">
        <v>572</v>
      </c>
      <c r="EL391" s="31">
        <v>0</v>
      </c>
      <c r="EM391" s="6" t="s">
        <v>572</v>
      </c>
      <c r="EN391" s="28">
        <v>0</v>
      </c>
      <c r="EO391" s="32" t="s">
        <v>572</v>
      </c>
      <c r="EP391" s="31">
        <v>0</v>
      </c>
      <c r="EQ391" s="6" t="s">
        <v>572</v>
      </c>
      <c r="ER391" s="28">
        <v>0</v>
      </c>
      <c r="ES391" s="32" t="s">
        <v>572</v>
      </c>
      <c r="ET391" s="31">
        <v>0</v>
      </c>
      <c r="EU391" s="6" t="s">
        <v>572</v>
      </c>
      <c r="EV391" s="28">
        <v>0</v>
      </c>
      <c r="EW391" s="32" t="s">
        <v>572</v>
      </c>
      <c r="EX391" s="31">
        <v>0</v>
      </c>
      <c r="EY391" s="6" t="s">
        <v>572</v>
      </c>
      <c r="EZ391" s="28">
        <v>0</v>
      </c>
      <c r="FA391" s="32" t="s">
        <v>572</v>
      </c>
      <c r="FB391" s="31">
        <v>0</v>
      </c>
      <c r="FC391" s="6" t="s">
        <v>572</v>
      </c>
      <c r="FD391" s="28">
        <v>0</v>
      </c>
      <c r="FE391" s="32" t="s">
        <v>572</v>
      </c>
      <c r="FF391" s="31">
        <v>0</v>
      </c>
      <c r="FG391" s="6" t="s">
        <v>572</v>
      </c>
      <c r="FH391" s="28">
        <v>0</v>
      </c>
      <c r="FI391" s="32" t="s">
        <v>572</v>
      </c>
      <c r="FJ391" s="31">
        <v>0</v>
      </c>
      <c r="FK391" s="6" t="s">
        <v>572</v>
      </c>
      <c r="FL391" s="28">
        <v>0</v>
      </c>
      <c r="FM391" s="32" t="s">
        <v>572</v>
      </c>
      <c r="FN391" s="31">
        <v>0</v>
      </c>
      <c r="FO391" s="6" t="s">
        <v>572</v>
      </c>
      <c r="FP391" s="28">
        <v>0</v>
      </c>
      <c r="FQ391" s="109"/>
      <c r="FR391" s="110">
        <v>2</v>
      </c>
      <c r="FS391" s="110"/>
      <c r="FT391" s="109">
        <v>3</v>
      </c>
      <c r="FU391" s="111"/>
      <c r="FV391" s="108"/>
      <c r="FW391" s="106">
        <v>0</v>
      </c>
      <c r="FX391" s="107" t="s">
        <v>563</v>
      </c>
      <c r="FY391" s="108"/>
      <c r="FZ391" s="127" t="s">
        <v>572</v>
      </c>
      <c r="GA391" s="121">
        <v>0</v>
      </c>
    </row>
    <row r="392" spans="1:183" ht="16.149999999999999" hidden="1" customHeight="1" x14ac:dyDescent="0.25">
      <c r="A392" s="1"/>
      <c r="B392" s="6" t="s">
        <v>572</v>
      </c>
      <c r="C392" s="1"/>
      <c r="D392" s="39"/>
      <c r="E392" s="40">
        <f t="shared" si="75"/>
        <v>383</v>
      </c>
      <c r="F392" s="59" t="s">
        <v>563</v>
      </c>
      <c r="G392" s="44"/>
      <c r="H392" s="54">
        <v>3</v>
      </c>
      <c r="I392" s="134"/>
      <c r="J392" s="139">
        <f>AB392+AP392+BB392+BN392+BR392+SUMPRODUCT(LARGE((T392,V392,X392,Z392,AD392,AF392,AH392,AJ392,AL392,AN392,AR392,AT392,AV392,AX392,AZ392,BD392,BF392,BH392,BJ392,BL392,BP392,BT392,BV392,BX392,BZ392,CB392,CD392,CF392,CH392,CJ392,CL392,CN392,CP392,CR392,CT392,CV392,CX392,CZ392,DB392,DD392,DF392,DH392,DJ392,DL392,DN392,DP392,DR392,DT392,DV392,DX392,DZ392,EB392,ED392,EF392,EH392,EJ392,EL392,EN392,EP392,ER392,ET392,EV392,EX392,EZ392,FB392,FD392,FF392,FH392,FJ392,FL392,FN392,FP392),{1,2,3,4,5,6,7,8}))</f>
        <v>0</v>
      </c>
      <c r="K392" s="135">
        <f t="shared" si="81"/>
        <v>0</v>
      </c>
      <c r="L392" s="140" t="str">
        <f t="shared" si="82"/>
        <v xml:space="preserve"> </v>
      </c>
      <c r="M392" s="141">
        <f t="shared" si="83"/>
        <v>0</v>
      </c>
      <c r="N392" s="135">
        <f t="shared" si="84"/>
        <v>0</v>
      </c>
      <c r="O392" s="136">
        <f t="shared" si="85"/>
        <v>0</v>
      </c>
      <c r="P392" s="142" t="s">
        <v>355</v>
      </c>
      <c r="Q392" s="145" t="s">
        <v>355</v>
      </c>
      <c r="R392" s="150">
        <v>0</v>
      </c>
      <c r="S392" s="6" t="s">
        <v>572</v>
      </c>
      <c r="T392" s="28">
        <f>IFERROR(VLOOKUP(S392,'Начисление очков 2024'!$AA$4:$AB$69,2,FALSE),0)</f>
        <v>0</v>
      </c>
      <c r="U392" s="32" t="s">
        <v>572</v>
      </c>
      <c r="V392" s="31">
        <f>IFERROR(VLOOKUP(U392,'Начисление очков 2024'!$AA$4:$AB$69,2,FALSE),0)</f>
        <v>0</v>
      </c>
      <c r="W392" s="6" t="s">
        <v>572</v>
      </c>
      <c r="X392" s="28">
        <f>IFERROR(VLOOKUP(W392,'Начисление очков 2024'!$L$4:$M$69,2,FALSE),0)</f>
        <v>0</v>
      </c>
      <c r="Y392" s="32" t="s">
        <v>572</v>
      </c>
      <c r="Z392" s="31">
        <f>IFERROR(VLOOKUP(Y392,'Начисление очков 2024'!$AA$4:$AB$69,2,FALSE),0)</f>
        <v>0</v>
      </c>
      <c r="AA392" s="6" t="s">
        <v>572</v>
      </c>
      <c r="AB392" s="28">
        <f>ROUND(IFERROR(VLOOKUP(AA392,'Начисление очков 2024'!$L$4:$M$69,2,FALSE),0)/4,0)</f>
        <v>0</v>
      </c>
      <c r="AC392" s="32" t="s">
        <v>572</v>
      </c>
      <c r="AD392" s="31">
        <v>0</v>
      </c>
      <c r="AE392" s="6" t="s">
        <v>572</v>
      </c>
      <c r="AF392" s="28">
        <v>0</v>
      </c>
      <c r="AG392" s="32" t="s">
        <v>572</v>
      </c>
      <c r="AH392" s="31">
        <v>0</v>
      </c>
      <c r="AI392" s="6" t="s">
        <v>572</v>
      </c>
      <c r="AJ392" s="28">
        <v>0</v>
      </c>
      <c r="AK392" s="32" t="s">
        <v>572</v>
      </c>
      <c r="AL392" s="31">
        <v>0</v>
      </c>
      <c r="AM392" s="6" t="s">
        <v>572</v>
      </c>
      <c r="AN392" s="28">
        <v>0</v>
      </c>
      <c r="AO392" s="32" t="s">
        <v>572</v>
      </c>
      <c r="AP392" s="31">
        <v>0</v>
      </c>
      <c r="AQ392" s="6" t="s">
        <v>572</v>
      </c>
      <c r="AR392" s="28">
        <v>0</v>
      </c>
      <c r="AS392" s="32" t="s">
        <v>572</v>
      </c>
      <c r="AT392" s="31">
        <v>0</v>
      </c>
      <c r="AU392" s="6" t="s">
        <v>572</v>
      </c>
      <c r="AV392" s="28">
        <v>0</v>
      </c>
      <c r="AW392" s="32" t="s">
        <v>572</v>
      </c>
      <c r="AX392" s="31">
        <v>0</v>
      </c>
      <c r="AY392" s="6" t="s">
        <v>572</v>
      </c>
      <c r="AZ392" s="28">
        <v>0</v>
      </c>
      <c r="BA392" s="32" t="s">
        <v>572</v>
      </c>
      <c r="BB392" s="31">
        <v>0</v>
      </c>
      <c r="BC392" s="6" t="s">
        <v>572</v>
      </c>
      <c r="BD392" s="28">
        <v>0</v>
      </c>
      <c r="BE392" s="32" t="s">
        <v>572</v>
      </c>
      <c r="BF392" s="31">
        <v>0</v>
      </c>
      <c r="BG392" s="6" t="s">
        <v>572</v>
      </c>
      <c r="BH392" s="28">
        <v>0</v>
      </c>
      <c r="BI392" s="32" t="s">
        <v>572</v>
      </c>
      <c r="BJ392" s="31">
        <v>0</v>
      </c>
      <c r="BK392" s="6" t="s">
        <v>572</v>
      </c>
      <c r="BL392" s="28">
        <v>0</v>
      </c>
      <c r="BM392" s="32" t="s">
        <v>572</v>
      </c>
      <c r="BN392" s="31">
        <v>0</v>
      </c>
      <c r="BO392" s="6" t="s">
        <v>572</v>
      </c>
      <c r="BP392" s="28">
        <v>0</v>
      </c>
      <c r="BQ392" s="32" t="s">
        <v>572</v>
      </c>
      <c r="BR392" s="31">
        <v>0</v>
      </c>
      <c r="BS392" s="6" t="s">
        <v>572</v>
      </c>
      <c r="BT392" s="28">
        <v>0</v>
      </c>
      <c r="BU392" s="32" t="s">
        <v>572</v>
      </c>
      <c r="BV392" s="31">
        <v>0</v>
      </c>
      <c r="BW392" s="6" t="s">
        <v>572</v>
      </c>
      <c r="BX392" s="28">
        <v>0</v>
      </c>
      <c r="BY392" s="32" t="s">
        <v>572</v>
      </c>
      <c r="BZ392" s="31">
        <v>0</v>
      </c>
      <c r="CA392" s="6" t="s">
        <v>572</v>
      </c>
      <c r="CB392" s="28">
        <v>0</v>
      </c>
      <c r="CC392" s="32" t="s">
        <v>572</v>
      </c>
      <c r="CD392" s="31">
        <v>0</v>
      </c>
      <c r="CE392" s="47"/>
      <c r="CF392" s="46"/>
      <c r="CG392" s="32" t="s">
        <v>572</v>
      </c>
      <c r="CH392" s="31">
        <v>0</v>
      </c>
      <c r="CI392" s="6" t="s">
        <v>572</v>
      </c>
      <c r="CJ392" s="28">
        <v>0</v>
      </c>
      <c r="CK392" s="32" t="s">
        <v>572</v>
      </c>
      <c r="CL392" s="31">
        <v>0</v>
      </c>
      <c r="CM392" s="6" t="s">
        <v>572</v>
      </c>
      <c r="CN392" s="28">
        <v>0</v>
      </c>
      <c r="CO392" s="32" t="s">
        <v>572</v>
      </c>
      <c r="CP392" s="31">
        <v>0</v>
      </c>
      <c r="CQ392" s="6" t="s">
        <v>572</v>
      </c>
      <c r="CR392" s="28">
        <v>0</v>
      </c>
      <c r="CS392" s="32" t="s">
        <v>572</v>
      </c>
      <c r="CT392" s="31">
        <v>0</v>
      </c>
      <c r="CU392" s="6" t="s">
        <v>572</v>
      </c>
      <c r="CV392" s="28">
        <v>0</v>
      </c>
      <c r="CW392" s="32" t="s">
        <v>572</v>
      </c>
      <c r="CX392" s="31">
        <v>0</v>
      </c>
      <c r="CY392" s="6" t="s">
        <v>572</v>
      </c>
      <c r="CZ392" s="28">
        <v>0</v>
      </c>
      <c r="DA392" s="32" t="s">
        <v>572</v>
      </c>
      <c r="DB392" s="31">
        <v>0</v>
      </c>
      <c r="DC392" s="6" t="s">
        <v>572</v>
      </c>
      <c r="DD392" s="28">
        <v>0</v>
      </c>
      <c r="DE392" s="32" t="s">
        <v>572</v>
      </c>
      <c r="DF392" s="31">
        <v>0</v>
      </c>
      <c r="DG392" s="6" t="s">
        <v>572</v>
      </c>
      <c r="DH392" s="28">
        <v>0</v>
      </c>
      <c r="DI392" s="32" t="s">
        <v>572</v>
      </c>
      <c r="DJ392" s="31">
        <v>0</v>
      </c>
      <c r="DK392" s="6" t="s">
        <v>572</v>
      </c>
      <c r="DL392" s="28">
        <v>0</v>
      </c>
      <c r="DM392" s="32" t="s">
        <v>572</v>
      </c>
      <c r="DN392" s="31">
        <v>0</v>
      </c>
      <c r="DO392" s="6" t="s">
        <v>572</v>
      </c>
      <c r="DP392" s="28">
        <v>0</v>
      </c>
      <c r="DQ392" s="32" t="s">
        <v>572</v>
      </c>
      <c r="DR392" s="31">
        <v>0</v>
      </c>
      <c r="DS392" s="6" t="s">
        <v>572</v>
      </c>
      <c r="DT392" s="28">
        <v>0</v>
      </c>
      <c r="DU392" s="32" t="s">
        <v>572</v>
      </c>
      <c r="DV392" s="31">
        <v>0</v>
      </c>
      <c r="DW392" s="6" t="s">
        <v>572</v>
      </c>
      <c r="DX392" s="28">
        <v>0</v>
      </c>
      <c r="DY392" s="32" t="s">
        <v>572</v>
      </c>
      <c r="DZ392" s="31">
        <v>0</v>
      </c>
      <c r="EA392" s="6" t="s">
        <v>572</v>
      </c>
      <c r="EB392" s="28">
        <v>0</v>
      </c>
      <c r="EC392" s="32" t="s">
        <v>572</v>
      </c>
      <c r="ED392" s="31">
        <v>0</v>
      </c>
      <c r="EE392" s="6" t="s">
        <v>572</v>
      </c>
      <c r="EF392" s="28">
        <v>0</v>
      </c>
      <c r="EG392" s="32" t="s">
        <v>572</v>
      </c>
      <c r="EH392" s="31">
        <v>0</v>
      </c>
      <c r="EI392" s="6" t="s">
        <v>572</v>
      </c>
      <c r="EJ392" s="28">
        <v>0</v>
      </c>
      <c r="EK392" s="32" t="s">
        <v>572</v>
      </c>
      <c r="EL392" s="31">
        <v>0</v>
      </c>
      <c r="EM392" s="6" t="s">
        <v>572</v>
      </c>
      <c r="EN392" s="28">
        <v>0</v>
      </c>
      <c r="EO392" s="32" t="s">
        <v>572</v>
      </c>
      <c r="EP392" s="31">
        <v>0</v>
      </c>
      <c r="EQ392" s="6" t="s">
        <v>572</v>
      </c>
      <c r="ER392" s="28">
        <v>0</v>
      </c>
      <c r="ES392" s="32" t="s">
        <v>572</v>
      </c>
      <c r="ET392" s="31">
        <v>0</v>
      </c>
      <c r="EU392" s="6" t="s">
        <v>572</v>
      </c>
      <c r="EV392" s="28">
        <v>0</v>
      </c>
      <c r="EW392" s="32" t="s">
        <v>572</v>
      </c>
      <c r="EX392" s="31">
        <v>0</v>
      </c>
      <c r="EY392" s="6" t="s">
        <v>572</v>
      </c>
      <c r="EZ392" s="28">
        <v>0</v>
      </c>
      <c r="FA392" s="32" t="s">
        <v>572</v>
      </c>
      <c r="FB392" s="31">
        <v>0</v>
      </c>
      <c r="FC392" s="6" t="s">
        <v>572</v>
      </c>
      <c r="FD392" s="28">
        <v>0</v>
      </c>
      <c r="FE392" s="32" t="s">
        <v>572</v>
      </c>
      <c r="FF392" s="31">
        <v>0</v>
      </c>
      <c r="FG392" s="6" t="s">
        <v>572</v>
      </c>
      <c r="FH392" s="28">
        <v>0</v>
      </c>
      <c r="FI392" s="32" t="s">
        <v>572</v>
      </c>
      <c r="FJ392" s="31">
        <v>0</v>
      </c>
      <c r="FK392" s="6" t="s">
        <v>572</v>
      </c>
      <c r="FL392" s="28">
        <v>0</v>
      </c>
      <c r="FM392" s="32" t="s">
        <v>572</v>
      </c>
      <c r="FN392" s="31">
        <v>0</v>
      </c>
      <c r="FO392" s="6" t="s">
        <v>572</v>
      </c>
      <c r="FP392" s="28">
        <v>0</v>
      </c>
      <c r="FQ392" s="109"/>
      <c r="FR392" s="110">
        <v>2</v>
      </c>
      <c r="FS392" s="110"/>
      <c r="FT392" s="109">
        <v>3</v>
      </c>
      <c r="FU392" s="111"/>
      <c r="FV392" s="108"/>
      <c r="FW392" s="106">
        <v>0</v>
      </c>
      <c r="FX392" s="107" t="s">
        <v>563</v>
      </c>
      <c r="FY392" s="108"/>
      <c r="FZ392" s="127" t="s">
        <v>572</v>
      </c>
      <c r="GA392" s="121">
        <v>0</v>
      </c>
    </row>
    <row r="393" spans="1:183" ht="16.149999999999999" hidden="1" customHeight="1" x14ac:dyDescent="0.25">
      <c r="A393" s="1"/>
      <c r="B393" s="6" t="s">
        <v>572</v>
      </c>
      <c r="C393" s="1"/>
      <c r="D393" s="39"/>
      <c r="E393" s="40">
        <f t="shared" si="75"/>
        <v>384</v>
      </c>
      <c r="F393" s="59" t="s">
        <v>563</v>
      </c>
      <c r="G393" s="44"/>
      <c r="H393" s="54">
        <v>3</v>
      </c>
      <c r="I393" s="134"/>
      <c r="J393" s="139">
        <f>AB393+AP393+BB393+BN393+BR393+SUMPRODUCT(LARGE((T393,V393,X393,Z393,AD393,AF393,AH393,AJ393,AL393,AN393,AR393,AT393,AV393,AX393,AZ393,BD393,BF393,BH393,BJ393,BL393,BP393,BT393,BV393,BX393,BZ393,CB393,CD393,CF393,CH393,CJ393,CL393,CN393,CP393,CR393,CT393,CV393,CX393,CZ393,DB393,DD393,DF393,DH393,DJ393,DL393,DN393,DP393,DR393,DT393,DV393,DX393,DZ393,EB393,ED393,EF393,EH393,EJ393,EL393,EN393,EP393,ER393,ET393,EV393,EX393,EZ393,FB393,FD393,FF393,FH393,FJ393,FL393,FN393,FP393),{1,2,3,4,5,6,7,8}))</f>
        <v>0</v>
      </c>
      <c r="K393" s="135">
        <f t="shared" si="81"/>
        <v>0</v>
      </c>
      <c r="L393" s="140" t="str">
        <f t="shared" si="82"/>
        <v xml:space="preserve"> </v>
      </c>
      <c r="M393" s="141">
        <f t="shared" si="83"/>
        <v>0</v>
      </c>
      <c r="N393" s="135">
        <f t="shared" si="84"/>
        <v>0</v>
      </c>
      <c r="O393" s="136">
        <f t="shared" si="85"/>
        <v>0</v>
      </c>
      <c r="P393" s="142" t="s">
        <v>355</v>
      </c>
      <c r="Q393" s="145" t="s">
        <v>355</v>
      </c>
      <c r="R393" s="150">
        <v>0</v>
      </c>
      <c r="S393" s="6" t="s">
        <v>572</v>
      </c>
      <c r="T393" s="28">
        <f>IFERROR(VLOOKUP(S393,'Начисление очков 2024'!$AA$4:$AB$69,2,FALSE),0)</f>
        <v>0</v>
      </c>
      <c r="U393" s="32" t="s">
        <v>572</v>
      </c>
      <c r="V393" s="31">
        <f>IFERROR(VLOOKUP(U393,'Начисление очков 2024'!$AA$4:$AB$69,2,FALSE),0)</f>
        <v>0</v>
      </c>
      <c r="W393" s="6" t="s">
        <v>572</v>
      </c>
      <c r="X393" s="28">
        <f>IFERROR(VLOOKUP(W393,'Начисление очков 2024'!$L$4:$M$69,2,FALSE),0)</f>
        <v>0</v>
      </c>
      <c r="Y393" s="32" t="s">
        <v>572</v>
      </c>
      <c r="Z393" s="31">
        <f>IFERROR(VLOOKUP(Y393,'Начисление очков 2024'!$AA$4:$AB$69,2,FALSE),0)</f>
        <v>0</v>
      </c>
      <c r="AA393" s="6" t="s">
        <v>572</v>
      </c>
      <c r="AB393" s="28">
        <f>ROUND(IFERROR(VLOOKUP(AA393,'Начисление очков 2024'!$L$4:$M$69,2,FALSE),0)/4,0)</f>
        <v>0</v>
      </c>
      <c r="AC393" s="32" t="s">
        <v>572</v>
      </c>
      <c r="AD393" s="31">
        <v>0</v>
      </c>
      <c r="AE393" s="6" t="s">
        <v>572</v>
      </c>
      <c r="AF393" s="28">
        <v>0</v>
      </c>
      <c r="AG393" s="32" t="s">
        <v>572</v>
      </c>
      <c r="AH393" s="31">
        <v>0</v>
      </c>
      <c r="AI393" s="6" t="s">
        <v>572</v>
      </c>
      <c r="AJ393" s="28">
        <v>0</v>
      </c>
      <c r="AK393" s="32" t="s">
        <v>572</v>
      </c>
      <c r="AL393" s="31">
        <v>0</v>
      </c>
      <c r="AM393" s="6" t="s">
        <v>572</v>
      </c>
      <c r="AN393" s="28">
        <v>0</v>
      </c>
      <c r="AO393" s="32" t="s">
        <v>572</v>
      </c>
      <c r="AP393" s="31">
        <v>0</v>
      </c>
      <c r="AQ393" s="6" t="s">
        <v>572</v>
      </c>
      <c r="AR393" s="28">
        <v>0</v>
      </c>
      <c r="AS393" s="32" t="s">
        <v>572</v>
      </c>
      <c r="AT393" s="31">
        <v>0</v>
      </c>
      <c r="AU393" s="6" t="s">
        <v>572</v>
      </c>
      <c r="AV393" s="28">
        <v>0</v>
      </c>
      <c r="AW393" s="32" t="s">
        <v>572</v>
      </c>
      <c r="AX393" s="31">
        <v>0</v>
      </c>
      <c r="AY393" s="6" t="s">
        <v>572</v>
      </c>
      <c r="AZ393" s="28">
        <v>0</v>
      </c>
      <c r="BA393" s="32" t="s">
        <v>572</v>
      </c>
      <c r="BB393" s="31">
        <v>0</v>
      </c>
      <c r="BC393" s="6" t="s">
        <v>572</v>
      </c>
      <c r="BD393" s="28">
        <v>0</v>
      </c>
      <c r="BE393" s="32" t="s">
        <v>572</v>
      </c>
      <c r="BF393" s="31">
        <v>0</v>
      </c>
      <c r="BG393" s="6" t="s">
        <v>572</v>
      </c>
      <c r="BH393" s="28">
        <v>0</v>
      </c>
      <c r="BI393" s="32" t="s">
        <v>572</v>
      </c>
      <c r="BJ393" s="31">
        <v>0</v>
      </c>
      <c r="BK393" s="6" t="s">
        <v>572</v>
      </c>
      <c r="BL393" s="28">
        <v>0</v>
      </c>
      <c r="BM393" s="32" t="s">
        <v>572</v>
      </c>
      <c r="BN393" s="31">
        <v>0</v>
      </c>
      <c r="BO393" s="6" t="s">
        <v>572</v>
      </c>
      <c r="BP393" s="28">
        <v>0</v>
      </c>
      <c r="BQ393" s="32" t="s">
        <v>572</v>
      </c>
      <c r="BR393" s="31">
        <v>0</v>
      </c>
      <c r="BS393" s="6" t="s">
        <v>572</v>
      </c>
      <c r="BT393" s="28">
        <v>0</v>
      </c>
      <c r="BU393" s="32" t="s">
        <v>572</v>
      </c>
      <c r="BV393" s="31">
        <v>0</v>
      </c>
      <c r="BW393" s="6" t="s">
        <v>572</v>
      </c>
      <c r="BX393" s="28">
        <v>0</v>
      </c>
      <c r="BY393" s="32" t="s">
        <v>572</v>
      </c>
      <c r="BZ393" s="31">
        <v>0</v>
      </c>
      <c r="CA393" s="6" t="s">
        <v>572</v>
      </c>
      <c r="CB393" s="28">
        <v>0</v>
      </c>
      <c r="CC393" s="32" t="s">
        <v>572</v>
      </c>
      <c r="CD393" s="31">
        <v>0</v>
      </c>
      <c r="CE393" s="47"/>
      <c r="CF393" s="46"/>
      <c r="CG393" s="32" t="s">
        <v>572</v>
      </c>
      <c r="CH393" s="31">
        <v>0</v>
      </c>
      <c r="CI393" s="6" t="s">
        <v>572</v>
      </c>
      <c r="CJ393" s="28">
        <v>0</v>
      </c>
      <c r="CK393" s="32" t="s">
        <v>572</v>
      </c>
      <c r="CL393" s="31">
        <v>0</v>
      </c>
      <c r="CM393" s="6" t="s">
        <v>572</v>
      </c>
      <c r="CN393" s="28">
        <v>0</v>
      </c>
      <c r="CO393" s="32" t="s">
        <v>572</v>
      </c>
      <c r="CP393" s="31">
        <v>0</v>
      </c>
      <c r="CQ393" s="6" t="s">
        <v>572</v>
      </c>
      <c r="CR393" s="28">
        <v>0</v>
      </c>
      <c r="CS393" s="32" t="s">
        <v>572</v>
      </c>
      <c r="CT393" s="31">
        <v>0</v>
      </c>
      <c r="CU393" s="6" t="s">
        <v>572</v>
      </c>
      <c r="CV393" s="28">
        <v>0</v>
      </c>
      <c r="CW393" s="32" t="s">
        <v>572</v>
      </c>
      <c r="CX393" s="31">
        <v>0</v>
      </c>
      <c r="CY393" s="6" t="s">
        <v>572</v>
      </c>
      <c r="CZ393" s="28">
        <v>0</v>
      </c>
      <c r="DA393" s="32" t="s">
        <v>572</v>
      </c>
      <c r="DB393" s="31">
        <v>0</v>
      </c>
      <c r="DC393" s="6" t="s">
        <v>572</v>
      </c>
      <c r="DD393" s="28">
        <v>0</v>
      </c>
      <c r="DE393" s="32" t="s">
        <v>572</v>
      </c>
      <c r="DF393" s="31">
        <v>0</v>
      </c>
      <c r="DG393" s="6" t="s">
        <v>572</v>
      </c>
      <c r="DH393" s="28">
        <v>0</v>
      </c>
      <c r="DI393" s="32" t="s">
        <v>572</v>
      </c>
      <c r="DJ393" s="31">
        <v>0</v>
      </c>
      <c r="DK393" s="6" t="s">
        <v>572</v>
      </c>
      <c r="DL393" s="28">
        <v>0</v>
      </c>
      <c r="DM393" s="32" t="s">
        <v>572</v>
      </c>
      <c r="DN393" s="31">
        <v>0</v>
      </c>
      <c r="DO393" s="6" t="s">
        <v>572</v>
      </c>
      <c r="DP393" s="28">
        <v>0</v>
      </c>
      <c r="DQ393" s="32" t="s">
        <v>572</v>
      </c>
      <c r="DR393" s="31">
        <v>0</v>
      </c>
      <c r="DS393" s="6" t="s">
        <v>572</v>
      </c>
      <c r="DT393" s="28">
        <v>0</v>
      </c>
      <c r="DU393" s="32" t="s">
        <v>572</v>
      </c>
      <c r="DV393" s="31">
        <v>0</v>
      </c>
      <c r="DW393" s="6" t="s">
        <v>572</v>
      </c>
      <c r="DX393" s="28">
        <v>0</v>
      </c>
      <c r="DY393" s="32" t="s">
        <v>572</v>
      </c>
      <c r="DZ393" s="31">
        <v>0</v>
      </c>
      <c r="EA393" s="6" t="s">
        <v>572</v>
      </c>
      <c r="EB393" s="28">
        <v>0</v>
      </c>
      <c r="EC393" s="32" t="s">
        <v>572</v>
      </c>
      <c r="ED393" s="31">
        <v>0</v>
      </c>
      <c r="EE393" s="6" t="s">
        <v>572</v>
      </c>
      <c r="EF393" s="28">
        <v>0</v>
      </c>
      <c r="EG393" s="32" t="s">
        <v>572</v>
      </c>
      <c r="EH393" s="31">
        <v>0</v>
      </c>
      <c r="EI393" s="6" t="s">
        <v>572</v>
      </c>
      <c r="EJ393" s="28">
        <v>0</v>
      </c>
      <c r="EK393" s="32" t="s">
        <v>572</v>
      </c>
      <c r="EL393" s="31">
        <v>0</v>
      </c>
      <c r="EM393" s="6" t="s">
        <v>572</v>
      </c>
      <c r="EN393" s="28">
        <v>0</v>
      </c>
      <c r="EO393" s="32" t="s">
        <v>572</v>
      </c>
      <c r="EP393" s="31">
        <v>0</v>
      </c>
      <c r="EQ393" s="6" t="s">
        <v>572</v>
      </c>
      <c r="ER393" s="28">
        <v>0</v>
      </c>
      <c r="ES393" s="32" t="s">
        <v>572</v>
      </c>
      <c r="ET393" s="31">
        <v>0</v>
      </c>
      <c r="EU393" s="6" t="s">
        <v>572</v>
      </c>
      <c r="EV393" s="28">
        <v>0</v>
      </c>
      <c r="EW393" s="32" t="s">
        <v>572</v>
      </c>
      <c r="EX393" s="31">
        <v>0</v>
      </c>
      <c r="EY393" s="6" t="s">
        <v>572</v>
      </c>
      <c r="EZ393" s="28">
        <v>0</v>
      </c>
      <c r="FA393" s="32" t="s">
        <v>572</v>
      </c>
      <c r="FB393" s="31">
        <v>0</v>
      </c>
      <c r="FC393" s="6" t="s">
        <v>572</v>
      </c>
      <c r="FD393" s="28">
        <v>0</v>
      </c>
      <c r="FE393" s="32" t="s">
        <v>572</v>
      </c>
      <c r="FF393" s="31">
        <v>0</v>
      </c>
      <c r="FG393" s="6" t="s">
        <v>572</v>
      </c>
      <c r="FH393" s="28">
        <v>0</v>
      </c>
      <c r="FI393" s="32" t="s">
        <v>572</v>
      </c>
      <c r="FJ393" s="31">
        <v>0</v>
      </c>
      <c r="FK393" s="6" t="s">
        <v>572</v>
      </c>
      <c r="FL393" s="28">
        <v>0</v>
      </c>
      <c r="FM393" s="32" t="s">
        <v>572</v>
      </c>
      <c r="FN393" s="31">
        <v>0</v>
      </c>
      <c r="FO393" s="6" t="s">
        <v>572</v>
      </c>
      <c r="FP393" s="28">
        <v>0</v>
      </c>
      <c r="FQ393" s="109"/>
      <c r="FR393" s="110">
        <v>2</v>
      </c>
      <c r="FS393" s="110"/>
      <c r="FT393" s="109">
        <v>3</v>
      </c>
      <c r="FU393" s="111"/>
      <c r="FV393" s="108"/>
      <c r="FW393" s="106">
        <v>0</v>
      </c>
      <c r="FX393" s="107" t="s">
        <v>563</v>
      </c>
      <c r="FY393" s="108"/>
      <c r="FZ393" s="127" t="s">
        <v>572</v>
      </c>
      <c r="GA393" s="121">
        <v>0</v>
      </c>
    </row>
    <row r="394" spans="1:183" ht="16.149999999999999" customHeight="1" x14ac:dyDescent="0.25">
      <c r="A394" s="1"/>
      <c r="B394" s="6" t="str">
        <f>IFERROR(INDEX('Ласт турнир'!$A$1:$A$96,MATCH($D394,'Ласт турнир'!$B$1:$B$96,0)),"")</f>
        <v/>
      </c>
      <c r="C394" s="1"/>
      <c r="D394" s="72" t="s">
        <v>432</v>
      </c>
      <c r="E394" s="40"/>
      <c r="F394" s="59" t="str">
        <f>IF(FQ394=0," ",IF(FQ394-E394=0," ",FQ394-E394))</f>
        <v xml:space="preserve"> </v>
      </c>
      <c r="G394" s="44"/>
      <c r="H394" s="54"/>
      <c r="I394" s="134"/>
      <c r="J394" s="139"/>
      <c r="K394" s="135"/>
      <c r="L394" s="140"/>
      <c r="M394" s="141"/>
      <c r="N394" s="135"/>
      <c r="O394" s="136"/>
      <c r="P394" s="142"/>
      <c r="Q394" s="145"/>
      <c r="R394" s="150"/>
      <c r="S394" s="6" t="s">
        <v>572</v>
      </c>
      <c r="T394" s="28">
        <f>IFERROR(VLOOKUP(S394,'Начисление очков 2024'!$AA$4:$AB$69,2,FALSE),0)</f>
        <v>0</v>
      </c>
      <c r="U394" s="32" t="s">
        <v>572</v>
      </c>
      <c r="V394" s="31">
        <f>IFERROR(VLOOKUP(U394,'Начисление очков 2024'!$AA$4:$AB$69,2,FALSE),0)</f>
        <v>0</v>
      </c>
      <c r="W394" s="6" t="s">
        <v>572</v>
      </c>
      <c r="X394" s="28">
        <f>IFERROR(VLOOKUP(W394,'Начисление очков 2024'!$L$4:$M$69,2,FALSE),0)</f>
        <v>0</v>
      </c>
      <c r="Y394" s="32" t="s">
        <v>572</v>
      </c>
      <c r="Z394" s="31">
        <f>IFERROR(VLOOKUP(Y394,'Начисление очков 2024'!$AA$4:$AB$69,2,FALSE),0)</f>
        <v>0</v>
      </c>
      <c r="AA394" s="6" t="s">
        <v>572</v>
      </c>
      <c r="AB394" s="28">
        <f>ROUND(IFERROR(VLOOKUP(AA394,'Начисление очков 2024'!$L$4:$M$69,2,FALSE),0)/4,0)</f>
        <v>0</v>
      </c>
      <c r="AC394" s="32" t="s">
        <v>572</v>
      </c>
      <c r="AD394" s="31">
        <f>IFERROR(VLOOKUP(AC394,'Начисление очков 2024'!$AA$4:$AB$69,2,FALSE),0)</f>
        <v>0</v>
      </c>
      <c r="AE394" s="6" t="s">
        <v>572</v>
      </c>
      <c r="AF394" s="28">
        <f>IFERROR(VLOOKUP(AE394,'Начисление очков 2024'!$AA$4:$AB$69,2,FALSE),0)</f>
        <v>0</v>
      </c>
      <c r="AG394" s="32" t="s">
        <v>572</v>
      </c>
      <c r="AH394" s="31">
        <f>IFERROR(VLOOKUP(AG394,'Начисление очков 2024'!$Q$4:$R$69,2,FALSE),0)</f>
        <v>0</v>
      </c>
      <c r="AI394" s="6" t="s">
        <v>572</v>
      </c>
      <c r="AJ394" s="28">
        <f>IFERROR(VLOOKUP(AI394,'Начисление очков 2024'!$AA$4:$AB$69,2,FALSE),0)</f>
        <v>0</v>
      </c>
      <c r="AK394" s="32" t="s">
        <v>572</v>
      </c>
      <c r="AL394" s="31">
        <f>IFERROR(VLOOKUP(AK394,'Начисление очков 2024'!$AA$4:$AB$69,2,FALSE),0)</f>
        <v>0</v>
      </c>
      <c r="AM394" s="6" t="s">
        <v>572</v>
      </c>
      <c r="AN394" s="28">
        <f>IFERROR(VLOOKUP(AM394,'Начисление очков 2023'!$AF$4:$AG$69,2,FALSE),0)</f>
        <v>0</v>
      </c>
      <c r="AO394" s="32" t="s">
        <v>572</v>
      </c>
      <c r="AP394" s="31">
        <f>ROUND(IFERROR(VLOOKUP(AO394,'Начисление очков 2024'!$G$4:$H$69,2,FALSE),0)/4,0)</f>
        <v>0</v>
      </c>
      <c r="AQ394" s="6" t="s">
        <v>572</v>
      </c>
      <c r="AR394" s="28">
        <f>IFERROR(VLOOKUP(AQ394,'Начисление очков 2024'!$AA$4:$AB$69,2,FALSE),0)</f>
        <v>0</v>
      </c>
      <c r="AS394" s="32" t="s">
        <v>572</v>
      </c>
      <c r="AT394" s="31">
        <f>IFERROR(VLOOKUP(AS394,'Начисление очков 2024'!$G$4:$H$69,2,FALSE),0)</f>
        <v>0</v>
      </c>
      <c r="AU394" s="6" t="s">
        <v>572</v>
      </c>
      <c r="AV394" s="28">
        <f>IFERROR(VLOOKUP(AU394,'Начисление очков 2023'!$V$4:$W$69,2,FALSE),0)</f>
        <v>0</v>
      </c>
      <c r="AW394" s="32" t="s">
        <v>572</v>
      </c>
      <c r="AX394" s="31">
        <f>IFERROR(VLOOKUP(AW394,'Начисление очков 2024'!$Q$4:$R$69,2,FALSE),0)</f>
        <v>0</v>
      </c>
      <c r="AY394" s="6" t="s">
        <v>572</v>
      </c>
      <c r="AZ394" s="28">
        <f>IFERROR(VLOOKUP(AY394,'Начисление очков 2024'!$AA$4:$AB$69,2,FALSE),0)</f>
        <v>0</v>
      </c>
      <c r="BA394" s="32" t="s">
        <v>572</v>
      </c>
      <c r="BB394" s="31">
        <f>ROUND(IFERROR(VLOOKUP(BA394,'Начисление очков 2024'!$G$4:$H$69,2,FALSE),0)/4,0)</f>
        <v>0</v>
      </c>
      <c r="BC394" s="6" t="s">
        <v>572</v>
      </c>
      <c r="BD394" s="28">
        <f>IFERROR(VLOOKUP(BC394,'Начисление очков 2023'!$AA$4:$AB$69,2,FALSE),0)</f>
        <v>0</v>
      </c>
      <c r="BE394" s="32" t="s">
        <v>572</v>
      </c>
      <c r="BF394" s="31">
        <f>IFERROR(VLOOKUP(BE394,'Начисление очков 2024'!$G$4:$H$69,2,FALSE),0)</f>
        <v>0</v>
      </c>
      <c r="BG394" s="6" t="s">
        <v>572</v>
      </c>
      <c r="BH394" s="28">
        <f>IFERROR(VLOOKUP(BG394,'Начисление очков 2024'!$Q$4:$R$69,2,FALSE),0)</f>
        <v>0</v>
      </c>
      <c r="BI394" s="32" t="s">
        <v>572</v>
      </c>
      <c r="BJ394" s="31">
        <f>IFERROR(VLOOKUP(BI394,'Начисление очков 2024'!$AA$4:$AB$69,2,FALSE),0)</f>
        <v>0</v>
      </c>
      <c r="BK394" s="6" t="s">
        <v>572</v>
      </c>
      <c r="BL394" s="28">
        <f>IFERROR(VLOOKUP(BK394,'Начисление очков 2023'!$V$4:$W$69,2,FALSE),0)</f>
        <v>0</v>
      </c>
      <c r="BM394" s="32" t="s">
        <v>572</v>
      </c>
      <c r="BN394" s="31">
        <f>ROUND(IFERROR(VLOOKUP(BM394,'Начисление очков 2023'!$L$4:$M$69,2,FALSE),0)/4,0)</f>
        <v>0</v>
      </c>
      <c r="BO394" s="6" t="s">
        <v>572</v>
      </c>
      <c r="BP394" s="28">
        <f>IFERROR(VLOOKUP(BO394,'Начисление очков 2023'!$AA$4:$AB$69,2,FALSE),0)</f>
        <v>0</v>
      </c>
      <c r="BQ394" s="32" t="s">
        <v>572</v>
      </c>
      <c r="BR394" s="31">
        <f>ROUND(IFERROR(VLOOKUP(BQ394,'Начисление очков 2023'!$L$4:$M$69,2,FALSE),0)/4,0)</f>
        <v>0</v>
      </c>
      <c r="BS394" s="6" t="s">
        <v>572</v>
      </c>
      <c r="BT394" s="28">
        <f>IFERROR(VLOOKUP(BS394,'Начисление очков 2023'!$AA$4:$AB$69,2,FALSE),0)</f>
        <v>0</v>
      </c>
      <c r="BU394" s="32" t="s">
        <v>572</v>
      </c>
      <c r="BV394" s="31">
        <f>IFERROR(VLOOKUP(BU394,'Начисление очков 2023'!$L$4:$M$69,2,FALSE),0)</f>
        <v>0</v>
      </c>
      <c r="BW394" s="6" t="s">
        <v>572</v>
      </c>
      <c r="BX394" s="28">
        <f>IFERROR(VLOOKUP(BW394,'Начисление очков 2023'!$AA$4:$AB$69,2,FALSE),0)</f>
        <v>0</v>
      </c>
      <c r="BY394" s="32" t="s">
        <v>572</v>
      </c>
      <c r="BZ394" s="31">
        <f>IFERROR(VLOOKUP(BY394,'Начисление очков 2023'!$AF$4:$AG$69,2,FALSE),0)</f>
        <v>0</v>
      </c>
      <c r="CA394" s="6" t="s">
        <v>572</v>
      </c>
      <c r="CB394" s="28">
        <f>IFERROR(VLOOKUP(CA394,'Начисление очков 2023'!$V$4:$W$69,2,FALSE),0)</f>
        <v>0</v>
      </c>
      <c r="CC394" s="32" t="s">
        <v>572</v>
      </c>
      <c r="CD394" s="31">
        <f>IFERROR(VLOOKUP(CC394,'Начисление очков 2023'!$AA$4:$AB$69,2,FALSE),0)</f>
        <v>0</v>
      </c>
      <c r="CE394" s="47"/>
      <c r="CF394" s="46"/>
      <c r="CG394" s="32" t="s">
        <v>572</v>
      </c>
      <c r="CH394" s="31">
        <f>IFERROR(VLOOKUP(CG394,'Начисление очков 2023'!$AA$4:$AB$69,2,FALSE),0)</f>
        <v>0</v>
      </c>
      <c r="CI394" s="6" t="s">
        <v>572</v>
      </c>
      <c r="CJ394" s="28">
        <f>IFERROR(VLOOKUP(CI394,'Начисление очков 2023_1'!$B$4:$C$117,2,FALSE),0)</f>
        <v>0</v>
      </c>
      <c r="CK394" s="32" t="s">
        <v>572</v>
      </c>
      <c r="CL394" s="31">
        <f>IFERROR(VLOOKUP(CK394,'Начисление очков 2023'!$V$4:$W$69,2,FALSE),0)</f>
        <v>0</v>
      </c>
      <c r="CM394" s="6" t="s">
        <v>572</v>
      </c>
      <c r="CN394" s="28">
        <f>IFERROR(VLOOKUP(CM394,'Начисление очков 2023'!$AF$4:$AG$69,2,FALSE),0)</f>
        <v>0</v>
      </c>
      <c r="CO394" s="32" t="s">
        <v>572</v>
      </c>
      <c r="CP394" s="31">
        <f>IFERROR(VLOOKUP(CO394,'Начисление очков 2023'!$G$4:$H$69,2,FALSE),0)</f>
        <v>0</v>
      </c>
      <c r="CQ394" s="6" t="s">
        <v>572</v>
      </c>
      <c r="CR394" s="28">
        <f>IFERROR(VLOOKUP(CQ394,'Начисление очков 2023'!$AA$4:$AB$69,2,FALSE),0)</f>
        <v>0</v>
      </c>
      <c r="CS394" s="32" t="s">
        <v>572</v>
      </c>
      <c r="CT394" s="31">
        <f>IFERROR(VLOOKUP(CS394,'Начисление очков 2023'!$Q$4:$R$69,2,FALSE),0)</f>
        <v>0</v>
      </c>
      <c r="CU394" s="6" t="s">
        <v>572</v>
      </c>
      <c r="CV394" s="28">
        <f>IFERROR(VLOOKUP(CU394,'Начисление очков 2023'!$AF$4:$AG$69,2,FALSE),0)</f>
        <v>0</v>
      </c>
      <c r="CW394" s="32" t="s">
        <v>572</v>
      </c>
      <c r="CX394" s="31">
        <f>IFERROR(VLOOKUP(CW394,'Начисление очков 2023'!$AA$4:$AB$69,2,FALSE),0)</f>
        <v>0</v>
      </c>
      <c r="CY394" s="6" t="s">
        <v>572</v>
      </c>
      <c r="CZ394" s="28">
        <f>IFERROR(VLOOKUP(CY394,'Начисление очков 2023'!$AA$4:$AB$69,2,FALSE),0)</f>
        <v>0</v>
      </c>
      <c r="DA394" s="32" t="s">
        <v>572</v>
      </c>
      <c r="DB394" s="31">
        <f>IFERROR(VLOOKUP(DA394,'Начисление очков 2023'!$L$4:$M$69,2,FALSE),0)</f>
        <v>0</v>
      </c>
      <c r="DC394" s="6" t="s">
        <v>572</v>
      </c>
      <c r="DD394" s="28">
        <f>IFERROR(VLOOKUP(DC394,'Начисление очков 2023'!$L$4:$M$69,2,FALSE),0)</f>
        <v>0</v>
      </c>
      <c r="DE394" s="32" t="s">
        <v>572</v>
      </c>
      <c r="DF394" s="31">
        <f>IFERROR(VLOOKUP(DE394,'Начисление очков 2023'!$G$4:$H$69,2,FALSE),0)</f>
        <v>0</v>
      </c>
      <c r="DG394" s="6" t="s">
        <v>572</v>
      </c>
      <c r="DH394" s="28">
        <f>IFERROR(VLOOKUP(DG394,'Начисление очков 2023'!$AA$4:$AB$69,2,FALSE),0)</f>
        <v>0</v>
      </c>
      <c r="DI394" s="32" t="s">
        <v>572</v>
      </c>
      <c r="DJ394" s="31">
        <f>IFERROR(VLOOKUP(DI394,'Начисление очков 2023'!$AF$4:$AG$69,2,FALSE),0)</f>
        <v>0</v>
      </c>
      <c r="DK394" s="6" t="s">
        <v>572</v>
      </c>
      <c r="DL394" s="28">
        <f>IFERROR(VLOOKUP(DK394,'Начисление очков 2023'!$V$4:$W$69,2,FALSE),0)</f>
        <v>0</v>
      </c>
      <c r="DM394" s="32" t="s">
        <v>572</v>
      </c>
      <c r="DN394" s="31">
        <f>IFERROR(VLOOKUP(DM394,'Начисление очков 2023'!$Q$4:$R$69,2,FALSE),0)</f>
        <v>0</v>
      </c>
      <c r="DO394" s="6" t="s">
        <v>572</v>
      </c>
      <c r="DP394" s="28">
        <f>IFERROR(VLOOKUP(DO394,'Начисление очков 2023'!$AA$4:$AB$69,2,FALSE),0)</f>
        <v>0</v>
      </c>
      <c r="DQ394" s="32" t="s">
        <v>572</v>
      </c>
      <c r="DR394" s="31">
        <f>IFERROR(VLOOKUP(DQ394,'Начисление очков 2023'!$AA$4:$AB$69,2,FALSE),0)</f>
        <v>0</v>
      </c>
      <c r="DS394" s="6"/>
      <c r="DT394" s="28">
        <f>IFERROR(VLOOKUP(DS394,'Начисление очков 2023'!$AA$4:$AB$69,2,FALSE),0)</f>
        <v>0</v>
      </c>
      <c r="DU394" s="32" t="s">
        <v>572</v>
      </c>
      <c r="DV394" s="31">
        <f>IFERROR(VLOOKUP(DU394,'Начисление очков 2023'!$AF$4:$AG$69,2,FALSE),0)</f>
        <v>0</v>
      </c>
      <c r="DW394" s="6"/>
      <c r="DX394" s="28">
        <f>IFERROR(VLOOKUP(DW394,'Начисление очков 2023'!$AA$4:$AB$69,2,FALSE),0)</f>
        <v>0</v>
      </c>
      <c r="DY394" s="32"/>
      <c r="DZ394" s="31">
        <f>IFERROR(VLOOKUP(DY394,'Начисление очков 2023'!$B$4:$C$69,2,FALSE),0)</f>
        <v>0</v>
      </c>
      <c r="EA394" s="6"/>
      <c r="EB394" s="28">
        <f>IFERROR(VLOOKUP(EA394,'Начисление очков 2023'!$AA$4:$AB$69,2,FALSE),0)</f>
        <v>0</v>
      </c>
      <c r="EC394" s="32"/>
      <c r="ED394" s="31">
        <f>IFERROR(VLOOKUP(EC394,'Начисление очков 2023'!$V$4:$W$69,2,FALSE),0)</f>
        <v>0</v>
      </c>
      <c r="EE394" s="6"/>
      <c r="EF394" s="28">
        <f>IFERROR(VLOOKUP(EE394,'Начисление очков 2023'!$AA$4:$AB$69,2,FALSE),0)</f>
        <v>0</v>
      </c>
      <c r="EG394" s="32"/>
      <c r="EH394" s="31">
        <f>IFERROR(VLOOKUP(EG394,'Начисление очков 2023'!$AA$4:$AB$69,2,FALSE),0)</f>
        <v>0</v>
      </c>
      <c r="EI394" s="6"/>
      <c r="EJ394" s="28">
        <f>IFERROR(VLOOKUP(EI394,'Начисление очков 2023'!$G$4:$H$69,2,FALSE),0)</f>
        <v>0</v>
      </c>
      <c r="EK394" s="32"/>
      <c r="EL394" s="31">
        <f>IFERROR(VLOOKUP(EK394,'Начисление очков 2023'!$V$4:$W$69,2,FALSE),0)</f>
        <v>0</v>
      </c>
      <c r="EM394" s="6"/>
      <c r="EN394" s="28">
        <f>IFERROR(VLOOKUP(EM394,'Начисление очков 2023'!$B$4:$C$101,2,FALSE),0)</f>
        <v>0</v>
      </c>
      <c r="EO394" s="32"/>
      <c r="EP394" s="31">
        <f>IFERROR(VLOOKUP(EO394,'Начисление очков 2023'!$AA$4:$AB$69,2,FALSE),0)</f>
        <v>0</v>
      </c>
      <c r="EQ394" s="6"/>
      <c r="ER394" s="28">
        <f>IFERROR(VLOOKUP(EQ394,'Начисление очков 2023'!$AF$4:$AG$69,2,FALSE),0)</f>
        <v>0</v>
      </c>
      <c r="ES394" s="32"/>
      <c r="ET394" s="31">
        <f>IFERROR(VLOOKUP(ES394,'Начисление очков 2023'!$B$4:$C$101,2,FALSE),0)</f>
        <v>0</v>
      </c>
      <c r="EU394" s="6"/>
      <c r="EV394" s="28">
        <f>IFERROR(VLOOKUP(EU394,'Начисление очков 2023'!$G$4:$H$69,2,FALSE),0)</f>
        <v>0</v>
      </c>
      <c r="EW394" s="32"/>
      <c r="EX394" s="31">
        <f>IFERROR(VLOOKUP(EW394,'Начисление очков 2023'!$AF$4:$AG$69,2,FALSE),0)</f>
        <v>0</v>
      </c>
      <c r="EY394" s="6"/>
      <c r="EZ394" s="28">
        <f>IFERROR(VLOOKUP(EY394,'Начисление очков 2023'!$AA$4:$AB$69,2,FALSE),0)</f>
        <v>0</v>
      </c>
      <c r="FA394" s="32"/>
      <c r="FB394" s="31">
        <f>IFERROR(VLOOKUP(FA394,'Начисление очков 2023'!$L$4:$M$69,2,FALSE),0)</f>
        <v>0</v>
      </c>
      <c r="FC394" s="6"/>
      <c r="FD394" s="28">
        <f>IFERROR(VLOOKUP(FC394,'Начисление очков 2023'!$AF$4:$AG$69,2,FALSE),0)</f>
        <v>0</v>
      </c>
      <c r="FE394" s="32"/>
      <c r="FF394" s="31">
        <f>IFERROR(VLOOKUP(FE394,'Начисление очков 2023'!$AA$4:$AB$69,2,FALSE),0)</f>
        <v>0</v>
      </c>
      <c r="FG394" s="6"/>
      <c r="FH394" s="28">
        <f>IFERROR(VLOOKUP(FG394,'Начисление очков 2023'!$G$4:$H$69,2,FALSE),0)</f>
        <v>0</v>
      </c>
      <c r="FI394" s="32"/>
      <c r="FJ394" s="31">
        <f>IFERROR(VLOOKUP(FI394,'Начисление очков 2023'!$AA$4:$AB$69,2,FALSE),0)</f>
        <v>0</v>
      </c>
      <c r="FK394" s="6"/>
      <c r="FL394" s="28">
        <f>IFERROR(VLOOKUP(FK394,'Начисление очков 2023'!$AA$4:$AB$69,2,FALSE),0)</f>
        <v>0</v>
      </c>
      <c r="FM394" s="32"/>
      <c r="FN394" s="31">
        <f>IFERROR(VLOOKUP(FM394,'Начисление очков 2023'!$AA$4:$AB$69,2,FALSE),0)</f>
        <v>0</v>
      </c>
      <c r="FO394" s="6"/>
      <c r="FP394" s="28">
        <f>IFERROR(VLOOKUP(FO394,'Начисление очков 2023'!$AF$4:$AG$69,2,FALSE),0)</f>
        <v>0</v>
      </c>
      <c r="FQ394" s="109"/>
      <c r="FR394" s="110"/>
      <c r="FS394" s="110"/>
      <c r="FT394" s="109"/>
      <c r="FU394" s="111"/>
      <c r="FV394" s="108"/>
      <c r="FW394" s="106"/>
      <c r="FX394" s="107"/>
      <c r="FY394" s="108"/>
      <c r="FZ394" s="127"/>
      <c r="GA394" s="121">
        <f>IFERROR(VLOOKUP(FZ394,'Начисление очков 2023'!$AA$4:$AB$69,2,FALSE),0)</f>
        <v>0</v>
      </c>
    </row>
    <row r="395" spans="1:183" ht="16.149999999999999" customHeight="1" x14ac:dyDescent="0.25">
      <c r="A395" s="1"/>
      <c r="B395" s="6" t="str">
        <f>IFERROR(INDEX('Ласт турнир'!$A$1:$A$96,MATCH($D395,'Ласт турнир'!$B$1:$B$96,0)),"")</f>
        <v/>
      </c>
      <c r="C395" s="1"/>
      <c r="D395" s="71" t="s">
        <v>325</v>
      </c>
      <c r="E395" s="40"/>
      <c r="F395" s="59" t="str">
        <f>IF(FQ395=0," ",IF(FQ395-E395=0," ",FQ395-E395))</f>
        <v xml:space="preserve"> </v>
      </c>
      <c r="G395" s="44"/>
      <c r="H395" s="54">
        <v>3</v>
      </c>
      <c r="I395" s="134"/>
      <c r="J395" s="139"/>
      <c r="K395" s="135"/>
      <c r="L395" s="140"/>
      <c r="M395" s="141"/>
      <c r="N395" s="135"/>
      <c r="O395" s="136"/>
      <c r="P395" s="142"/>
      <c r="Q395" s="145"/>
      <c r="R395" s="150"/>
      <c r="S395" s="6" t="s">
        <v>572</v>
      </c>
      <c r="T395" s="28">
        <f>IFERROR(VLOOKUP(S395,'Начисление очков 2024'!$AA$4:$AB$69,2,FALSE),0)</f>
        <v>0</v>
      </c>
      <c r="U395" s="32" t="s">
        <v>572</v>
      </c>
      <c r="V395" s="31">
        <f>IFERROR(VLOOKUP(U395,'Начисление очков 2024'!$AA$4:$AB$69,2,FALSE),0)</f>
        <v>0</v>
      </c>
      <c r="W395" s="6" t="s">
        <v>572</v>
      </c>
      <c r="X395" s="28">
        <f>IFERROR(VLOOKUP(W395,'Начисление очков 2024'!$L$4:$M$69,2,FALSE),0)</f>
        <v>0</v>
      </c>
      <c r="Y395" s="32" t="s">
        <v>572</v>
      </c>
      <c r="Z395" s="31">
        <f>IFERROR(VLOOKUP(Y395,'Начисление очков 2024'!$AA$4:$AB$69,2,FALSE),0)</f>
        <v>0</v>
      </c>
      <c r="AA395" s="6" t="s">
        <v>572</v>
      </c>
      <c r="AB395" s="28">
        <f>ROUND(IFERROR(VLOOKUP(AA395,'Начисление очков 2024'!$L$4:$M$69,2,FALSE),0)/4,0)</f>
        <v>0</v>
      </c>
      <c r="AC395" s="32" t="s">
        <v>572</v>
      </c>
      <c r="AD395" s="31">
        <f>IFERROR(VLOOKUP(AC395,'Начисление очков 2024'!$AA$4:$AB$69,2,FALSE),0)</f>
        <v>0</v>
      </c>
      <c r="AE395" s="6" t="s">
        <v>572</v>
      </c>
      <c r="AF395" s="28">
        <f>IFERROR(VLOOKUP(AE395,'Начисление очков 2024'!$AA$4:$AB$69,2,FALSE),0)</f>
        <v>0</v>
      </c>
      <c r="AG395" s="32" t="s">
        <v>572</v>
      </c>
      <c r="AH395" s="31">
        <f>IFERROR(VLOOKUP(AG395,'Начисление очков 2024'!$Q$4:$R$69,2,FALSE),0)</f>
        <v>0</v>
      </c>
      <c r="AI395" s="6" t="s">
        <v>572</v>
      </c>
      <c r="AJ395" s="28">
        <f>IFERROR(VLOOKUP(AI395,'Начисление очков 2024'!$AA$4:$AB$69,2,FALSE),0)</f>
        <v>0</v>
      </c>
      <c r="AK395" s="32" t="s">
        <v>572</v>
      </c>
      <c r="AL395" s="31">
        <f>IFERROR(VLOOKUP(AK395,'Начисление очков 2024'!$AA$4:$AB$69,2,FALSE),0)</f>
        <v>0</v>
      </c>
      <c r="AM395" s="6" t="s">
        <v>572</v>
      </c>
      <c r="AN395" s="28">
        <f>IFERROR(VLOOKUP(AM395,'Начисление очков 2023'!$AF$4:$AG$69,2,FALSE),0)</f>
        <v>0</v>
      </c>
      <c r="AO395" s="32" t="s">
        <v>572</v>
      </c>
      <c r="AP395" s="31">
        <f>ROUND(IFERROR(VLOOKUP(AO395,'Начисление очков 2024'!$G$4:$H$69,2,FALSE),0)/4,0)</f>
        <v>0</v>
      </c>
      <c r="AQ395" s="6" t="s">
        <v>572</v>
      </c>
      <c r="AR395" s="28">
        <f>IFERROR(VLOOKUP(AQ395,'Начисление очков 2024'!$AA$4:$AB$69,2,FALSE),0)</f>
        <v>0</v>
      </c>
      <c r="AS395" s="32" t="s">
        <v>572</v>
      </c>
      <c r="AT395" s="31">
        <f>IFERROR(VLOOKUP(AS395,'Начисление очков 2024'!$G$4:$H$69,2,FALSE),0)</f>
        <v>0</v>
      </c>
      <c r="AU395" s="6" t="s">
        <v>572</v>
      </c>
      <c r="AV395" s="28">
        <f>IFERROR(VLOOKUP(AU395,'Начисление очков 2023'!$V$4:$W$69,2,FALSE),0)</f>
        <v>0</v>
      </c>
      <c r="AW395" s="32" t="s">
        <v>572</v>
      </c>
      <c r="AX395" s="31">
        <f>IFERROR(VLOOKUP(AW395,'Начисление очков 2024'!$Q$4:$R$69,2,FALSE),0)</f>
        <v>0</v>
      </c>
      <c r="AY395" s="6" t="s">
        <v>572</v>
      </c>
      <c r="AZ395" s="28">
        <f>IFERROR(VLOOKUP(AY395,'Начисление очков 2024'!$AA$4:$AB$69,2,FALSE),0)</f>
        <v>0</v>
      </c>
      <c r="BA395" s="32" t="s">
        <v>572</v>
      </c>
      <c r="BB395" s="31">
        <f>ROUND(IFERROR(VLOOKUP(BA395,'Начисление очков 2024'!$G$4:$H$69,2,FALSE),0)/4,0)</f>
        <v>0</v>
      </c>
      <c r="BC395" s="6" t="s">
        <v>572</v>
      </c>
      <c r="BD395" s="28">
        <f>IFERROR(VLOOKUP(BC395,'Начисление очков 2023'!$AA$4:$AB$69,2,FALSE),0)</f>
        <v>0</v>
      </c>
      <c r="BE395" s="32" t="s">
        <v>572</v>
      </c>
      <c r="BF395" s="31">
        <f>IFERROR(VLOOKUP(BE395,'Начисление очков 2024'!$G$4:$H$69,2,FALSE),0)</f>
        <v>0</v>
      </c>
      <c r="BG395" s="6" t="s">
        <v>572</v>
      </c>
      <c r="BH395" s="28">
        <f>IFERROR(VLOOKUP(BG395,'Начисление очков 2024'!$Q$4:$R$69,2,FALSE),0)</f>
        <v>0</v>
      </c>
      <c r="BI395" s="32" t="s">
        <v>572</v>
      </c>
      <c r="BJ395" s="31">
        <f>IFERROR(VLOOKUP(BI395,'Начисление очков 2024'!$AA$4:$AB$69,2,FALSE),0)</f>
        <v>0</v>
      </c>
      <c r="BK395" s="6" t="s">
        <v>572</v>
      </c>
      <c r="BL395" s="28">
        <f>IFERROR(VLOOKUP(BK395,'Начисление очков 2023'!$V$4:$W$69,2,FALSE),0)</f>
        <v>0</v>
      </c>
      <c r="BM395" s="32" t="s">
        <v>572</v>
      </c>
      <c r="BN395" s="31">
        <f>ROUND(IFERROR(VLOOKUP(BM395,'Начисление очков 2023'!$L$4:$M$69,2,FALSE),0)/4,0)</f>
        <v>0</v>
      </c>
      <c r="BO395" s="6" t="s">
        <v>572</v>
      </c>
      <c r="BP395" s="28">
        <f>IFERROR(VLOOKUP(BO395,'Начисление очков 2023'!$AA$4:$AB$69,2,FALSE),0)</f>
        <v>0</v>
      </c>
      <c r="BQ395" s="32" t="s">
        <v>572</v>
      </c>
      <c r="BR395" s="31">
        <f>ROUND(IFERROR(VLOOKUP(BQ395,'Начисление очков 2023'!$L$4:$M$69,2,FALSE),0)/4,0)</f>
        <v>0</v>
      </c>
      <c r="BS395" s="6" t="s">
        <v>572</v>
      </c>
      <c r="BT395" s="28">
        <f>IFERROR(VLOOKUP(BS395,'Начисление очков 2023'!$AA$4:$AB$69,2,FALSE),0)</f>
        <v>0</v>
      </c>
      <c r="BU395" s="32" t="s">
        <v>572</v>
      </c>
      <c r="BV395" s="31">
        <f>IFERROR(VLOOKUP(BU395,'Начисление очков 2023'!$L$4:$M$69,2,FALSE),0)</f>
        <v>0</v>
      </c>
      <c r="BW395" s="6" t="s">
        <v>572</v>
      </c>
      <c r="BX395" s="28">
        <f>IFERROR(VLOOKUP(BW395,'Начисление очков 2023'!$AA$4:$AB$69,2,FALSE),0)</f>
        <v>0</v>
      </c>
      <c r="BY395" s="32" t="s">
        <v>572</v>
      </c>
      <c r="BZ395" s="31">
        <f>IFERROR(VLOOKUP(BY395,'Начисление очков 2023'!$AF$4:$AG$69,2,FALSE),0)</f>
        <v>0</v>
      </c>
      <c r="CA395" s="6" t="s">
        <v>572</v>
      </c>
      <c r="CB395" s="28">
        <f>IFERROR(VLOOKUP(CA395,'Начисление очков 2023'!$V$4:$W$69,2,FALSE),0)</f>
        <v>0</v>
      </c>
      <c r="CC395" s="32" t="s">
        <v>572</v>
      </c>
      <c r="CD395" s="31">
        <f>IFERROR(VLOOKUP(CC395,'Начисление очков 2023'!$AA$4:$AB$69,2,FALSE),0)</f>
        <v>0</v>
      </c>
      <c r="CE395" s="47"/>
      <c r="CF395" s="46"/>
      <c r="CG395" s="32" t="s">
        <v>572</v>
      </c>
      <c r="CH395" s="31">
        <f>IFERROR(VLOOKUP(CG395,'Начисление очков 2023'!$AA$4:$AB$69,2,FALSE),0)</f>
        <v>0</v>
      </c>
      <c r="CI395" s="6" t="s">
        <v>572</v>
      </c>
      <c r="CJ395" s="28">
        <f>IFERROR(VLOOKUP(CI395,'Начисление очков 2023_1'!$B$4:$C$117,2,FALSE),0)</f>
        <v>0</v>
      </c>
      <c r="CK395" s="32" t="s">
        <v>572</v>
      </c>
      <c r="CL395" s="31">
        <f>IFERROR(VLOOKUP(CK395,'Начисление очков 2023'!$V$4:$W$69,2,FALSE),0)</f>
        <v>0</v>
      </c>
      <c r="CM395" s="6" t="s">
        <v>572</v>
      </c>
      <c r="CN395" s="28">
        <f>IFERROR(VLOOKUP(CM395,'Начисление очков 2023'!$AF$4:$AG$69,2,FALSE),0)</f>
        <v>0</v>
      </c>
      <c r="CO395" s="32" t="s">
        <v>572</v>
      </c>
      <c r="CP395" s="31">
        <f>IFERROR(VLOOKUP(CO395,'Начисление очков 2023'!$G$4:$H$69,2,FALSE),0)</f>
        <v>0</v>
      </c>
      <c r="CQ395" s="6" t="s">
        <v>572</v>
      </c>
      <c r="CR395" s="28">
        <f>IFERROR(VLOOKUP(CQ395,'Начисление очков 2023'!$AA$4:$AB$69,2,FALSE),0)</f>
        <v>0</v>
      </c>
      <c r="CS395" s="32" t="s">
        <v>572</v>
      </c>
      <c r="CT395" s="31">
        <f>IFERROR(VLOOKUP(CS395,'Начисление очков 2023'!$Q$4:$R$69,2,FALSE),0)</f>
        <v>0</v>
      </c>
      <c r="CU395" s="6" t="s">
        <v>572</v>
      </c>
      <c r="CV395" s="28">
        <f>IFERROR(VLOOKUP(CU395,'Начисление очков 2023'!$AF$4:$AG$69,2,FALSE),0)</f>
        <v>0</v>
      </c>
      <c r="CW395" s="32" t="s">
        <v>572</v>
      </c>
      <c r="CX395" s="31">
        <f>IFERROR(VLOOKUP(CW395,'Начисление очков 2023'!$AA$4:$AB$69,2,FALSE),0)</f>
        <v>0</v>
      </c>
      <c r="CY395" s="6" t="s">
        <v>572</v>
      </c>
      <c r="CZ395" s="28">
        <f>IFERROR(VLOOKUP(CY395,'Начисление очков 2023'!$AA$4:$AB$69,2,FALSE),0)</f>
        <v>0</v>
      </c>
      <c r="DA395" s="32" t="s">
        <v>572</v>
      </c>
      <c r="DB395" s="31">
        <f>IFERROR(VLOOKUP(DA395,'Начисление очков 2023'!$L$4:$M$69,2,FALSE),0)</f>
        <v>0</v>
      </c>
      <c r="DC395" s="6" t="s">
        <v>572</v>
      </c>
      <c r="DD395" s="28">
        <f>IFERROR(VLOOKUP(DC395,'Начисление очков 2023'!$L$4:$M$69,2,FALSE),0)</f>
        <v>0</v>
      </c>
      <c r="DE395" s="32" t="s">
        <v>572</v>
      </c>
      <c r="DF395" s="31">
        <f>IFERROR(VLOOKUP(DE395,'Начисление очков 2023'!$G$4:$H$69,2,FALSE),0)</f>
        <v>0</v>
      </c>
      <c r="DG395" s="6" t="s">
        <v>572</v>
      </c>
      <c r="DH395" s="28">
        <f>IFERROR(VLOOKUP(DG395,'Начисление очков 2023'!$AA$4:$AB$69,2,FALSE),0)</f>
        <v>0</v>
      </c>
      <c r="DI395" s="32" t="s">
        <v>572</v>
      </c>
      <c r="DJ395" s="31">
        <f>IFERROR(VLOOKUP(DI395,'Начисление очков 2023'!$AF$4:$AG$69,2,FALSE),0)</f>
        <v>0</v>
      </c>
      <c r="DK395" s="6" t="s">
        <v>572</v>
      </c>
      <c r="DL395" s="28">
        <f>IFERROR(VLOOKUP(DK395,'Начисление очков 2023'!$V$4:$W$69,2,FALSE),0)</f>
        <v>0</v>
      </c>
      <c r="DM395" s="32" t="s">
        <v>572</v>
      </c>
      <c r="DN395" s="31">
        <f>IFERROR(VLOOKUP(DM395,'Начисление очков 2023'!$Q$4:$R$69,2,FALSE),0)</f>
        <v>0</v>
      </c>
      <c r="DO395" s="6" t="s">
        <v>572</v>
      </c>
      <c r="DP395" s="28">
        <f>IFERROR(VLOOKUP(DO395,'Начисление очков 2023'!$AA$4:$AB$69,2,FALSE),0)</f>
        <v>0</v>
      </c>
      <c r="DQ395" s="32" t="s">
        <v>572</v>
      </c>
      <c r="DR395" s="31">
        <f>IFERROR(VLOOKUP(DQ395,'Начисление очков 2023'!$AA$4:$AB$69,2,FALSE),0)</f>
        <v>0</v>
      </c>
      <c r="DS395" s="6"/>
      <c r="DT395" s="28">
        <f>IFERROR(VLOOKUP(DS395,'Начисление очков 2023'!$AA$4:$AB$69,2,FALSE),0)</f>
        <v>0</v>
      </c>
      <c r="DU395" s="32" t="s">
        <v>572</v>
      </c>
      <c r="DV395" s="31">
        <f>IFERROR(VLOOKUP(DU395,'Начисление очков 2023'!$AF$4:$AG$69,2,FALSE),0)</f>
        <v>0</v>
      </c>
      <c r="DW395" s="6"/>
      <c r="DX395" s="28">
        <f>IFERROR(VLOOKUP(DW395,'Начисление очков 2023'!$AA$4:$AB$69,2,FALSE),0)</f>
        <v>0</v>
      </c>
      <c r="DY395" s="32"/>
      <c r="DZ395" s="31">
        <f>IFERROR(VLOOKUP(DY395,'Начисление очков 2023'!$B$4:$C$69,2,FALSE),0)</f>
        <v>0</v>
      </c>
      <c r="EA395" s="6"/>
      <c r="EB395" s="28">
        <f>IFERROR(VLOOKUP(EA395,'Начисление очков 2023'!$AA$4:$AB$69,2,FALSE),0)</f>
        <v>0</v>
      </c>
      <c r="EC395" s="32"/>
      <c r="ED395" s="31">
        <f>IFERROR(VLOOKUP(EC395,'Начисление очков 2023'!$V$4:$W$69,2,FALSE),0)</f>
        <v>0</v>
      </c>
      <c r="EE395" s="6"/>
      <c r="EF395" s="28">
        <f>IFERROR(VLOOKUP(EE395,'Начисление очков 2023'!$AA$4:$AB$69,2,FALSE),0)</f>
        <v>0</v>
      </c>
      <c r="EG395" s="32"/>
      <c r="EH395" s="31">
        <f>IFERROR(VLOOKUP(EG395,'Начисление очков 2023'!$AA$4:$AB$69,2,FALSE),0)</f>
        <v>0</v>
      </c>
      <c r="EI395" s="6"/>
      <c r="EJ395" s="28">
        <f>IFERROR(VLOOKUP(EI395,'Начисление очков 2023'!$G$4:$H$69,2,FALSE),0)</f>
        <v>0</v>
      </c>
      <c r="EK395" s="32"/>
      <c r="EL395" s="31">
        <f>IFERROR(VLOOKUP(EK395,'Начисление очков 2023'!$V$4:$W$69,2,FALSE),0)</f>
        <v>0</v>
      </c>
      <c r="EM395" s="6"/>
      <c r="EN395" s="28">
        <f>IFERROR(VLOOKUP(EM395,'Начисление очков 2023'!$B$4:$C$101,2,FALSE),0)</f>
        <v>0</v>
      </c>
      <c r="EO395" s="32"/>
      <c r="EP395" s="31">
        <f>IFERROR(VLOOKUP(EO395,'Начисление очков 2023'!$AA$4:$AB$69,2,FALSE),0)</f>
        <v>0</v>
      </c>
      <c r="EQ395" s="6"/>
      <c r="ER395" s="28">
        <f>IFERROR(VLOOKUP(EQ395,'Начисление очков 2023'!$AF$4:$AG$69,2,FALSE),0)</f>
        <v>0</v>
      </c>
      <c r="ES395" s="32"/>
      <c r="ET395" s="31">
        <f>IFERROR(VLOOKUP(ES395,'Начисление очков 2023'!$B$4:$C$101,2,FALSE),0)</f>
        <v>0</v>
      </c>
      <c r="EU395" s="6"/>
      <c r="EV395" s="28">
        <f>IFERROR(VLOOKUP(EU395,'Начисление очков 2023'!$G$4:$H$69,2,FALSE),0)</f>
        <v>0</v>
      </c>
      <c r="EW395" s="32"/>
      <c r="EX395" s="31">
        <f>IFERROR(VLOOKUP(EW395,'Начисление очков 2023'!$AF$4:$AG$69,2,FALSE),0)</f>
        <v>0</v>
      </c>
      <c r="EY395" s="6"/>
      <c r="EZ395" s="28">
        <f>IFERROR(VLOOKUP(EY395,'Начисление очков 2023'!$AA$4:$AB$69,2,FALSE),0)</f>
        <v>0</v>
      </c>
      <c r="FA395" s="32"/>
      <c r="FB395" s="31">
        <f>IFERROR(VLOOKUP(FA395,'Начисление очков 2023'!$L$4:$M$69,2,FALSE),0)</f>
        <v>0</v>
      </c>
      <c r="FC395" s="6"/>
      <c r="FD395" s="28">
        <f>IFERROR(VLOOKUP(FC395,'Начисление очков 2023'!$AF$4:$AG$69,2,FALSE),0)</f>
        <v>0</v>
      </c>
      <c r="FE395" s="32"/>
      <c r="FF395" s="31">
        <f>IFERROR(VLOOKUP(FE395,'Начисление очков 2023'!$AA$4:$AB$69,2,FALSE),0)</f>
        <v>0</v>
      </c>
      <c r="FG395" s="6"/>
      <c r="FH395" s="28">
        <f>IFERROR(VLOOKUP(FG395,'Начисление очков 2023'!$G$4:$H$69,2,FALSE),0)</f>
        <v>0</v>
      </c>
      <c r="FI395" s="32"/>
      <c r="FJ395" s="31">
        <f>IFERROR(VLOOKUP(FI395,'Начисление очков 2023'!$AA$4:$AB$69,2,FALSE),0)</f>
        <v>0</v>
      </c>
      <c r="FK395" s="6"/>
      <c r="FL395" s="28">
        <f>IFERROR(VLOOKUP(FK395,'Начисление очков 2023'!$AA$4:$AB$69,2,FALSE),0)</f>
        <v>0</v>
      </c>
      <c r="FM395" s="32"/>
      <c r="FN395" s="31">
        <f>IFERROR(VLOOKUP(FM395,'Начисление очков 2023'!$AA$4:$AB$69,2,FALSE),0)</f>
        <v>0</v>
      </c>
      <c r="FO395" s="6"/>
      <c r="FP395" s="28">
        <f>IFERROR(VLOOKUP(FO395,'Начисление очков 2023'!$AF$4:$AG$69,2,FALSE),0)</f>
        <v>0</v>
      </c>
      <c r="FQ395" s="109"/>
      <c r="FR395" s="110"/>
      <c r="FS395" s="110"/>
      <c r="FT395" s="109"/>
      <c r="FU395" s="111"/>
      <c r="FV395" s="108"/>
      <c r="FW395" s="106"/>
      <c r="FX395" s="107"/>
      <c r="FY395" s="108"/>
      <c r="FZ395" s="127"/>
      <c r="GA395" s="121">
        <f>IFERROR(VLOOKUP(FZ395,'Начисление очков 2023'!$AA$4:$AB$69,2,FALSE),0)</f>
        <v>0</v>
      </c>
    </row>
    <row r="396" spans="1:183" ht="15.95" customHeight="1" x14ac:dyDescent="0.25">
      <c r="B396" s="6" t="str">
        <f>IFERROR(INDEX('Ласт турнир'!$A$1:$A$96,MATCH($D396,'Ласт турнир'!$B$1:$B$96,0)),"")</f>
        <v/>
      </c>
      <c r="C396" s="1"/>
      <c r="D396" s="71" t="s">
        <v>769</v>
      </c>
      <c r="E396" s="40"/>
      <c r="F396" s="59"/>
      <c r="G396" s="44"/>
      <c r="H396" s="54">
        <v>3</v>
      </c>
      <c r="I396" s="134"/>
      <c r="J396" s="139"/>
      <c r="K396" s="135"/>
      <c r="L396" s="140"/>
      <c r="M396" s="141"/>
      <c r="N396" s="135"/>
      <c r="O396" s="136"/>
      <c r="P396" s="142"/>
      <c r="Q396" s="145"/>
      <c r="R396" s="150"/>
      <c r="S396" s="6" t="s">
        <v>572</v>
      </c>
      <c r="T396" s="28">
        <f>IFERROR(VLOOKUP(S396,'Начисление очков 2024'!$AA$4:$AB$69,2,FALSE),0)</f>
        <v>0</v>
      </c>
      <c r="U396" s="32" t="s">
        <v>572</v>
      </c>
      <c r="V396" s="31">
        <f>IFERROR(VLOOKUP(U396,'Начисление очков 2024'!$AA$4:$AB$69,2,FALSE),0)</f>
        <v>0</v>
      </c>
      <c r="W396" s="6" t="s">
        <v>572</v>
      </c>
      <c r="X396" s="28">
        <f>IFERROR(VLOOKUP(W396,'Начисление очков 2024'!$L$4:$M$69,2,FALSE),0)</f>
        <v>0</v>
      </c>
      <c r="Y396" s="32" t="s">
        <v>572</v>
      </c>
      <c r="Z396" s="31">
        <f>IFERROR(VLOOKUP(Y396,'Начисление очков 2024'!$AA$4:$AB$69,2,FALSE),0)</f>
        <v>0</v>
      </c>
      <c r="AA396" s="6" t="s">
        <v>572</v>
      </c>
      <c r="AB396" s="28">
        <f>ROUND(IFERROR(VLOOKUP(AA396,'Начисление очков 2024'!$L$4:$M$69,2,FALSE),0)/4,0)</f>
        <v>0</v>
      </c>
      <c r="AC396" s="32" t="s">
        <v>572</v>
      </c>
      <c r="AD396" s="31">
        <f>IFERROR(VLOOKUP(AC396,'Начисление очков 2024'!$AA$4:$AB$69,2,FALSE),0)</f>
        <v>0</v>
      </c>
      <c r="AE396" s="6" t="s">
        <v>572</v>
      </c>
      <c r="AF396" s="28">
        <f>IFERROR(VLOOKUP(AE396,'Начисление очков 2024'!$AA$4:$AB$69,2,FALSE),0)</f>
        <v>0</v>
      </c>
      <c r="AG396" s="32" t="s">
        <v>572</v>
      </c>
      <c r="AH396" s="31">
        <f>IFERROR(VLOOKUP(AG396,'Начисление очков 2024'!$Q$4:$R$69,2,FALSE),0)</f>
        <v>0</v>
      </c>
      <c r="AI396" s="6" t="s">
        <v>572</v>
      </c>
      <c r="AJ396" s="28">
        <f>IFERROR(VLOOKUP(AI396,'Начисление очков 2024'!$AA$4:$AB$69,2,FALSE),0)</f>
        <v>0</v>
      </c>
      <c r="AK396" s="32" t="s">
        <v>572</v>
      </c>
      <c r="AL396" s="31">
        <f>IFERROR(VLOOKUP(AK396,'Начисление очков 2024'!$AA$4:$AB$69,2,FALSE),0)</f>
        <v>0</v>
      </c>
      <c r="AM396" s="6" t="s">
        <v>572</v>
      </c>
      <c r="AN396" s="28">
        <f>IFERROR(VLOOKUP(AM396,'Начисление очков 2023'!$AF$4:$AG$69,2,FALSE),0)</f>
        <v>0</v>
      </c>
      <c r="AO396" s="32" t="s">
        <v>572</v>
      </c>
      <c r="AP396" s="31">
        <f>ROUND(IFERROR(VLOOKUP(AO396,'Начисление очков 2024'!$G$4:$H$69,2,FALSE),0)/4,0)</f>
        <v>0</v>
      </c>
      <c r="AQ396" s="6" t="s">
        <v>572</v>
      </c>
      <c r="AR396" s="28">
        <f>IFERROR(VLOOKUP(AQ396,'Начисление очков 2024'!$AA$4:$AB$69,2,FALSE),0)</f>
        <v>0</v>
      </c>
      <c r="AS396" s="32" t="s">
        <v>572</v>
      </c>
      <c r="AT396" s="31">
        <f>IFERROR(VLOOKUP(AS396,'Начисление очков 2024'!$G$4:$H$69,2,FALSE),0)</f>
        <v>0</v>
      </c>
      <c r="AU396" s="6" t="s">
        <v>572</v>
      </c>
      <c r="AV396" s="28">
        <f>IFERROR(VLOOKUP(AU396,'Начисление очков 2023'!$V$4:$W$69,2,FALSE),0)</f>
        <v>0</v>
      </c>
      <c r="AW396" s="32" t="s">
        <v>572</v>
      </c>
      <c r="AX396" s="31">
        <f>IFERROR(VLOOKUP(AW396,'Начисление очков 2024'!$Q$4:$R$69,2,FALSE),0)</f>
        <v>0</v>
      </c>
      <c r="AY396" s="6" t="s">
        <v>572</v>
      </c>
      <c r="AZ396" s="28">
        <f>IFERROR(VLOOKUP(AY396,'Начисление очков 2024'!$AA$4:$AB$69,2,FALSE),0)</f>
        <v>0</v>
      </c>
      <c r="BA396" s="32" t="s">
        <v>572</v>
      </c>
      <c r="BB396" s="31">
        <f>ROUND(IFERROR(VLOOKUP(BA396,'Начисление очков 2024'!$G$4:$H$69,2,FALSE),0)/4,0)</f>
        <v>0</v>
      </c>
      <c r="BC396" s="6" t="s">
        <v>572</v>
      </c>
      <c r="BD396" s="28">
        <f>IFERROR(VLOOKUP(BC396,'Начисление очков 2023'!$AA$4:$AB$69,2,FALSE),0)</f>
        <v>0</v>
      </c>
      <c r="BE396" s="32" t="s">
        <v>572</v>
      </c>
      <c r="BF396" s="31">
        <f>IFERROR(VLOOKUP(BE396,'Начисление очков 2024'!$G$4:$H$69,2,FALSE),0)</f>
        <v>0</v>
      </c>
      <c r="BG396" s="6" t="s">
        <v>572</v>
      </c>
      <c r="BH396" s="28">
        <f>IFERROR(VLOOKUP(BG396,'Начисление очков 2024'!$Q$4:$R$69,2,FALSE),0)</f>
        <v>0</v>
      </c>
      <c r="BI396" s="32" t="s">
        <v>572</v>
      </c>
      <c r="BJ396" s="31">
        <f>IFERROR(VLOOKUP(BI396,'Начисление очков 2024'!$AA$4:$AB$69,2,FALSE),0)</f>
        <v>0</v>
      </c>
      <c r="BK396" s="6" t="s">
        <v>572</v>
      </c>
      <c r="BL396" s="28">
        <f>IFERROR(VLOOKUP(BK396,'Начисление очков 2023'!$V$4:$W$69,2,FALSE),0)</f>
        <v>0</v>
      </c>
      <c r="BM396" s="32" t="s">
        <v>572</v>
      </c>
      <c r="BN396" s="31">
        <f>ROUND(IFERROR(VLOOKUP(BM396,'Начисление очков 2023'!$L$4:$M$69,2,FALSE),0)/4,0)</f>
        <v>0</v>
      </c>
      <c r="BO396" s="6" t="s">
        <v>572</v>
      </c>
      <c r="BP396" s="28">
        <f>IFERROR(VLOOKUP(BO396,'Начисление очков 2023'!$AA$4:$AB$69,2,FALSE),0)</f>
        <v>0</v>
      </c>
      <c r="BQ396" s="32" t="s">
        <v>572</v>
      </c>
      <c r="BR396" s="31">
        <f>ROUND(IFERROR(VLOOKUP(BQ396,'Начисление очков 2023'!$L$4:$M$69,2,FALSE),0)/4,0)</f>
        <v>0</v>
      </c>
      <c r="BS396" s="6" t="s">
        <v>572</v>
      </c>
      <c r="BT396" s="28">
        <f>IFERROR(VLOOKUP(BS396,'Начисление очков 2023'!$AA$4:$AB$69,2,FALSE),0)</f>
        <v>0</v>
      </c>
      <c r="BU396" s="32" t="s">
        <v>572</v>
      </c>
      <c r="BV396" s="31">
        <f>IFERROR(VLOOKUP(BU396,'Начисление очков 2023'!$L$4:$M$69,2,FALSE),0)</f>
        <v>0</v>
      </c>
      <c r="BW396" s="6" t="s">
        <v>572</v>
      </c>
      <c r="BX396" s="28">
        <f>IFERROR(VLOOKUP(BW396,'Начисление очков 2023'!$AA$4:$AB$69,2,FALSE),0)</f>
        <v>0</v>
      </c>
      <c r="BY396" s="32" t="s">
        <v>572</v>
      </c>
      <c r="BZ396" s="31">
        <f>IFERROR(VLOOKUP(BY396,'Начисление очков 2023'!$AF$4:$AG$69,2,FALSE),0)</f>
        <v>0</v>
      </c>
      <c r="CA396" s="6" t="s">
        <v>572</v>
      </c>
      <c r="CB396" s="28">
        <f>IFERROR(VLOOKUP(CA396,'Начисление очков 2023'!$V$4:$W$69,2,FALSE),0)</f>
        <v>0</v>
      </c>
      <c r="CC396" s="32" t="s">
        <v>572</v>
      </c>
      <c r="CD396" s="31">
        <f>IFERROR(VLOOKUP(CC396,'Начисление очков 2023'!$AA$4:$AB$69,2,FALSE),0)</f>
        <v>0</v>
      </c>
      <c r="CE396" s="47"/>
      <c r="CF396" s="96"/>
      <c r="CG396" s="32" t="s">
        <v>572</v>
      </c>
      <c r="CH396" s="31">
        <f>IFERROR(VLOOKUP(CG396,'Начисление очков 2023'!$AA$4:$AB$69,2,FALSE),0)</f>
        <v>0</v>
      </c>
      <c r="CI396" s="6" t="s">
        <v>572</v>
      </c>
      <c r="CJ396" s="28">
        <f>IFERROR(VLOOKUP(CI396,'Начисление очков 2023_1'!$B$4:$C$117,2,FALSE),0)</f>
        <v>0</v>
      </c>
      <c r="CK396" s="32" t="s">
        <v>572</v>
      </c>
      <c r="CL396" s="31">
        <f>IFERROR(VLOOKUP(CK396,'Начисление очков 2023'!$V$4:$W$69,2,FALSE),0)</f>
        <v>0</v>
      </c>
      <c r="CM396" s="6" t="s">
        <v>572</v>
      </c>
      <c r="CN396" s="28">
        <f>IFERROR(VLOOKUP(CM396,'Начисление очков 2023'!$AF$4:$AG$69,2,FALSE),0)</f>
        <v>0</v>
      </c>
      <c r="CO396" s="32" t="s">
        <v>572</v>
      </c>
      <c r="CP396" s="31">
        <f>IFERROR(VLOOKUP(CO396,'Начисление очков 2023'!$G$4:$H$69,2,FALSE),0)</f>
        <v>0</v>
      </c>
      <c r="CQ396" s="6" t="s">
        <v>572</v>
      </c>
      <c r="CR396" s="28">
        <f>IFERROR(VLOOKUP(CQ396,'Начисление очков 2023'!$AA$4:$AB$69,2,FALSE),0)</f>
        <v>0</v>
      </c>
      <c r="CS396" s="32" t="s">
        <v>572</v>
      </c>
      <c r="CT396" s="31">
        <f>IFERROR(VLOOKUP(CS396,'Начисление очков 2023'!$Q$4:$R$69,2,FALSE),0)</f>
        <v>0</v>
      </c>
      <c r="CU396" s="6" t="s">
        <v>572</v>
      </c>
      <c r="CV396" s="28">
        <f>IFERROR(VLOOKUP(CU396,'Начисление очков 2023'!$AF$4:$AG$69,2,FALSE),0)</f>
        <v>0</v>
      </c>
      <c r="CW396" s="32" t="s">
        <v>572</v>
      </c>
      <c r="CX396" s="31">
        <f>IFERROR(VLOOKUP(CW396,'Начисление очков 2023'!$AA$4:$AB$69,2,FALSE),0)</f>
        <v>0</v>
      </c>
      <c r="CY396" s="6" t="s">
        <v>572</v>
      </c>
      <c r="CZ396" s="28">
        <f>IFERROR(VLOOKUP(CY396,'Начисление очков 2023'!$AA$4:$AB$69,2,FALSE),0)</f>
        <v>0</v>
      </c>
      <c r="DA396" s="32" t="s">
        <v>572</v>
      </c>
      <c r="DB396" s="31">
        <f>IFERROR(VLOOKUP(DA396,'Начисление очков 2023'!$L$4:$M$69,2,FALSE),0)</f>
        <v>0</v>
      </c>
      <c r="DC396" s="6" t="s">
        <v>572</v>
      </c>
      <c r="DD396" s="28">
        <f>IFERROR(VLOOKUP(DC396,'Начисление очков 2023'!$L$4:$M$69,2,FALSE),0)</f>
        <v>0</v>
      </c>
      <c r="DE396" s="32" t="s">
        <v>572</v>
      </c>
      <c r="DF396" s="31">
        <f>IFERROR(VLOOKUP(DE396,'Начисление очков 2023'!$G$4:$H$69,2,FALSE),0)</f>
        <v>0</v>
      </c>
      <c r="DG396" s="6" t="s">
        <v>572</v>
      </c>
      <c r="DH396" s="28">
        <f>IFERROR(VLOOKUP(DG396,'Начисление очков 2023'!$AA$4:$AB$69,2,FALSE),0)</f>
        <v>0</v>
      </c>
      <c r="DI396" s="32" t="s">
        <v>572</v>
      </c>
      <c r="DJ396" s="31">
        <f>IFERROR(VLOOKUP(DI396,'Начисление очков 2023'!$AF$4:$AG$69,2,FALSE),0)</f>
        <v>0</v>
      </c>
      <c r="DK396" s="6" t="s">
        <v>572</v>
      </c>
      <c r="DL396" s="28">
        <f>IFERROR(VLOOKUP(DK396,'Начисление очков 2023'!$V$4:$W$69,2,FALSE),0)</f>
        <v>0</v>
      </c>
      <c r="DM396" s="32" t="s">
        <v>572</v>
      </c>
      <c r="DN396" s="31">
        <f>IFERROR(VLOOKUP(DM396,'Начисление очков 2023'!$Q$4:$R$69,2,FALSE),0)</f>
        <v>0</v>
      </c>
      <c r="DO396" s="6" t="s">
        <v>572</v>
      </c>
      <c r="DP396" s="28">
        <f>IFERROR(VLOOKUP(DO396,'Начисление очков 2023'!$AA$4:$AB$69,2,FALSE),0)</f>
        <v>0</v>
      </c>
      <c r="DQ396" s="32" t="s">
        <v>572</v>
      </c>
      <c r="DR396" s="31">
        <f>IFERROR(VLOOKUP(DQ396,'Начисление очков 2023'!$AA$4:$AB$69,2,FALSE),0)</f>
        <v>0</v>
      </c>
      <c r="DS396" s="6" t="s">
        <v>572</v>
      </c>
      <c r="DT396" s="28">
        <f>IFERROR(VLOOKUP(DS396,'Начисление очков 2023'!$AA$4:$AB$69,2,FALSE),0)</f>
        <v>0</v>
      </c>
      <c r="DU396" s="32" t="s">
        <v>572</v>
      </c>
      <c r="DV396" s="31">
        <f>IFERROR(VLOOKUP(DU396,'Начисление очков 2023'!$AF$4:$AG$69,2,FALSE),0)</f>
        <v>0</v>
      </c>
      <c r="DW396" s="6" t="s">
        <v>572</v>
      </c>
      <c r="DX396" s="28">
        <f>IFERROR(VLOOKUP(DW396,'Начисление очков 2023'!$AA$4:$AB$69,2,FALSE),0)</f>
        <v>0</v>
      </c>
      <c r="DY396" s="32" t="s">
        <v>572</v>
      </c>
      <c r="DZ396" s="31">
        <f>IFERROR(VLOOKUP(DY396,'Начисление очков 2023'!$B$4:$C$69,2,FALSE),0)</f>
        <v>0</v>
      </c>
      <c r="EA396" s="6" t="s">
        <v>572</v>
      </c>
      <c r="EB396" s="28">
        <f>IFERROR(VLOOKUP(EA396,'Начисление очков 2023'!$AA$4:$AB$69,2,FALSE),0)</f>
        <v>0</v>
      </c>
      <c r="EC396" s="32" t="s">
        <v>572</v>
      </c>
      <c r="ED396" s="31">
        <f>IFERROR(VLOOKUP(EC396,'Начисление очков 2023'!$V$4:$W$69,2,FALSE),0)</f>
        <v>0</v>
      </c>
      <c r="EE396" s="6" t="s">
        <v>572</v>
      </c>
      <c r="EF396" s="28">
        <f>IFERROR(VLOOKUP(EE396,'Начисление очков 2023'!$AA$4:$AB$69,2,FALSE),0)</f>
        <v>0</v>
      </c>
      <c r="EG396" s="32" t="s">
        <v>572</v>
      </c>
      <c r="EH396" s="31">
        <f>IFERROR(VLOOKUP(EG396,'Начисление очков 2023'!$AA$4:$AB$69,2,FALSE),0)</f>
        <v>0</v>
      </c>
      <c r="EI396" s="6" t="s">
        <v>572</v>
      </c>
      <c r="EJ396" s="28">
        <f>IFERROR(VLOOKUP(EI396,'Начисление очков 2023'!$G$4:$H$69,2,FALSE),0)</f>
        <v>0</v>
      </c>
      <c r="EK396" s="32" t="s">
        <v>572</v>
      </c>
      <c r="EL396" s="31">
        <f>IFERROR(VLOOKUP(EK396,'Начисление очков 2023'!$V$4:$W$69,2,FALSE),0)</f>
        <v>0</v>
      </c>
      <c r="EM396" s="6" t="s">
        <v>572</v>
      </c>
      <c r="EN396" s="28">
        <f>IFERROR(VLOOKUP(EM396,'Начисление очков 2023'!$B$4:$C$101,2,FALSE),0)</f>
        <v>0</v>
      </c>
      <c r="EO396" s="32" t="s">
        <v>572</v>
      </c>
      <c r="EP396" s="31">
        <f>IFERROR(VLOOKUP(EO396,'Начисление очков 2023'!$AA$4:$AB$69,2,FALSE),0)</f>
        <v>0</v>
      </c>
      <c r="EQ396" s="6" t="s">
        <v>572</v>
      </c>
      <c r="ER396" s="28">
        <f>IFERROR(VLOOKUP(EQ396,'Начисление очков 2023'!$AF$4:$AG$69,2,FALSE),0)</f>
        <v>0</v>
      </c>
      <c r="ES396" s="32" t="s">
        <v>572</v>
      </c>
      <c r="ET396" s="31">
        <f>IFERROR(VLOOKUP(ES396,'Начисление очков 2023'!$B$4:$C$101,2,FALSE),0)</f>
        <v>0</v>
      </c>
      <c r="EU396" s="6" t="s">
        <v>572</v>
      </c>
      <c r="EV396" s="28">
        <f>IFERROR(VLOOKUP(EU396,'Начисление очков 2023'!$G$4:$H$69,2,FALSE),0)</f>
        <v>0</v>
      </c>
      <c r="EW396" s="32" t="s">
        <v>572</v>
      </c>
      <c r="EX396" s="31">
        <f>IFERROR(VLOOKUP(EW396,'Начисление очков 2023'!$AA$4:$AB$69,2,FALSE),0)</f>
        <v>0</v>
      </c>
      <c r="EY396" s="6" t="s">
        <v>572</v>
      </c>
      <c r="EZ396" s="28">
        <f>IFERROR(VLOOKUP(EY396,'Начисление очков 2023'!$AA$4:$AB$69,2,FALSE),0)</f>
        <v>0</v>
      </c>
      <c r="FA396" s="32" t="s">
        <v>572</v>
      </c>
      <c r="FB396" s="31">
        <f>IFERROR(VLOOKUP(FA396,'Начисление очков 2023'!$L$4:$M$69,2,FALSE),0)</f>
        <v>0</v>
      </c>
      <c r="FC396" s="6" t="s">
        <v>572</v>
      </c>
      <c r="FD396" s="28">
        <f>IFERROR(VLOOKUP(FC396,'Начисление очков 2023'!$AF$4:$AG$69,2,FALSE),0)</f>
        <v>0</v>
      </c>
      <c r="FE396" s="32">
        <v>1</v>
      </c>
      <c r="FF396" s="31">
        <f>IFERROR(VLOOKUP(FE396,'Начисление очков 2023'!$AA$4:$AB$69,2,FALSE),0)</f>
        <v>35</v>
      </c>
      <c r="FG396" s="6" t="s">
        <v>572</v>
      </c>
      <c r="FH396" s="28">
        <f>IFERROR(VLOOKUP(FG396,'Начисление очков 2023'!$G$4:$H$69,2,FALSE),0)</f>
        <v>0</v>
      </c>
      <c r="FI396" s="32">
        <v>17</v>
      </c>
      <c r="FJ396" s="31">
        <f>IFERROR(VLOOKUP(FI396,'Начисление очков 2023'!$AA$4:$AB$69,2,FALSE),0)</f>
        <v>6</v>
      </c>
      <c r="FK396" s="6" t="s">
        <v>572</v>
      </c>
      <c r="FL396" s="28">
        <f>IFERROR(VLOOKUP(FK396,'Начисление очков 2023'!$AA$4:$AB$69,2,FALSE),0)</f>
        <v>0</v>
      </c>
      <c r="FM396" s="32" t="s">
        <v>572</v>
      </c>
      <c r="FN396" s="31">
        <f>IFERROR(VLOOKUP(FM396,'Начисление очков 2023'!$AA$4:$AB$69,2,FALSE),0)</f>
        <v>0</v>
      </c>
      <c r="FO396" s="6" t="s">
        <v>572</v>
      </c>
      <c r="FP396" s="28">
        <f>IFERROR(VLOOKUP(FO396,'Начисление очков 2023'!$AF$4:$AG$69,2,FALSE),0)</f>
        <v>0</v>
      </c>
      <c r="FQ396" s="109">
        <v>189</v>
      </c>
      <c r="FR396" s="110">
        <v>-1</v>
      </c>
      <c r="FS396" s="110"/>
      <c r="FT396" s="109">
        <v>3</v>
      </c>
      <c r="FU396" s="111"/>
      <c r="FV396" s="108">
        <v>41</v>
      </c>
      <c r="FW396" s="106">
        <v>0</v>
      </c>
      <c r="FX396" s="107" t="s">
        <v>563</v>
      </c>
      <c r="FY396" s="108">
        <v>41</v>
      </c>
      <c r="FZ396" s="127" t="s">
        <v>572</v>
      </c>
      <c r="GA396" s="121">
        <f>IFERROR(VLOOKUP(FZ396,'Начисление очков 2023'!$AA$4:$AB$69,2,FALSE),0)</f>
        <v>0</v>
      </c>
    </row>
    <row r="397" spans="1:183" ht="16.149999999999999" customHeight="1" x14ac:dyDescent="0.25">
      <c r="A397" s="1"/>
      <c r="B397" s="6" t="str">
        <f>IFERROR(INDEX('Ласт турнир'!$A$1:$A$96,MATCH($D397,'Ласт турнир'!$B$1:$B$96,0)),"")</f>
        <v/>
      </c>
      <c r="C397" s="1"/>
      <c r="D397" s="71" t="s">
        <v>353</v>
      </c>
      <c r="E397" s="40"/>
      <c r="F397" s="59" t="str">
        <f>IF(FQ397=0," ",IF(FQ397-E397=0," ",FQ397-E397))</f>
        <v xml:space="preserve"> </v>
      </c>
      <c r="G397" s="44"/>
      <c r="H397" s="54">
        <v>4.5</v>
      </c>
      <c r="I397" s="134"/>
      <c r="J397" s="139"/>
      <c r="K397" s="135"/>
      <c r="L397" s="140"/>
      <c r="M397" s="141"/>
      <c r="N397" s="135"/>
      <c r="O397" s="136"/>
      <c r="P397" s="142"/>
      <c r="Q397" s="145"/>
      <c r="R397" s="150"/>
      <c r="S397" s="6" t="s">
        <v>572</v>
      </c>
      <c r="T397" s="28">
        <f>IFERROR(VLOOKUP(S397,'Начисление очков 2024'!$AA$4:$AB$69,2,FALSE),0)</f>
        <v>0</v>
      </c>
      <c r="U397" s="32" t="s">
        <v>572</v>
      </c>
      <c r="V397" s="31">
        <f>IFERROR(VLOOKUP(U397,'Начисление очков 2024'!$AA$4:$AB$69,2,FALSE),0)</f>
        <v>0</v>
      </c>
      <c r="W397" s="6" t="s">
        <v>572</v>
      </c>
      <c r="X397" s="28">
        <f>IFERROR(VLOOKUP(W397,'Начисление очков 2024'!$L$4:$M$69,2,FALSE),0)</f>
        <v>0</v>
      </c>
      <c r="Y397" s="32" t="s">
        <v>572</v>
      </c>
      <c r="Z397" s="31">
        <f>IFERROR(VLOOKUP(Y397,'Начисление очков 2024'!$AA$4:$AB$69,2,FALSE),0)</f>
        <v>0</v>
      </c>
      <c r="AA397" s="6" t="s">
        <v>572</v>
      </c>
      <c r="AB397" s="28">
        <f>ROUND(IFERROR(VLOOKUP(AA397,'Начисление очков 2024'!$L$4:$M$69,2,FALSE),0)/4,0)</f>
        <v>0</v>
      </c>
      <c r="AC397" s="32" t="s">
        <v>572</v>
      </c>
      <c r="AD397" s="31">
        <f>IFERROR(VLOOKUP(AC397,'Начисление очков 2024'!$AA$4:$AB$69,2,FALSE),0)</f>
        <v>0</v>
      </c>
      <c r="AE397" s="6" t="s">
        <v>572</v>
      </c>
      <c r="AF397" s="28">
        <f>IFERROR(VLOOKUP(AE397,'Начисление очков 2024'!$AA$4:$AB$69,2,FALSE),0)</f>
        <v>0</v>
      </c>
      <c r="AG397" s="32" t="s">
        <v>572</v>
      </c>
      <c r="AH397" s="31">
        <f>IFERROR(VLOOKUP(AG397,'Начисление очков 2024'!$Q$4:$R$69,2,FALSE),0)</f>
        <v>0</v>
      </c>
      <c r="AI397" s="6" t="s">
        <v>572</v>
      </c>
      <c r="AJ397" s="28">
        <f>IFERROR(VLOOKUP(AI397,'Начисление очков 2024'!$AA$4:$AB$69,2,FALSE),0)</f>
        <v>0</v>
      </c>
      <c r="AK397" s="32" t="s">
        <v>572</v>
      </c>
      <c r="AL397" s="31">
        <f>IFERROR(VLOOKUP(AK397,'Начисление очков 2024'!$AA$4:$AB$69,2,FALSE),0)</f>
        <v>0</v>
      </c>
      <c r="AM397" s="6" t="s">
        <v>572</v>
      </c>
      <c r="AN397" s="28">
        <f>IFERROR(VLOOKUP(AM397,'Начисление очков 2023'!$AF$4:$AG$69,2,FALSE),0)</f>
        <v>0</v>
      </c>
      <c r="AO397" s="32" t="s">
        <v>572</v>
      </c>
      <c r="AP397" s="31">
        <f>ROUND(IFERROR(VLOOKUP(AO397,'Начисление очков 2024'!$G$4:$H$69,2,FALSE),0)/4,0)</f>
        <v>0</v>
      </c>
      <c r="AQ397" s="6" t="s">
        <v>572</v>
      </c>
      <c r="AR397" s="28">
        <f>IFERROR(VLOOKUP(AQ397,'Начисление очков 2024'!$AA$4:$AB$69,2,FALSE),0)</f>
        <v>0</v>
      </c>
      <c r="AS397" s="32" t="s">
        <v>572</v>
      </c>
      <c r="AT397" s="31">
        <f>IFERROR(VLOOKUP(AS397,'Начисление очков 2024'!$G$4:$H$69,2,FALSE),0)</f>
        <v>0</v>
      </c>
      <c r="AU397" s="6" t="s">
        <v>572</v>
      </c>
      <c r="AV397" s="28">
        <f>IFERROR(VLOOKUP(AU397,'Начисление очков 2023'!$V$4:$W$69,2,FALSE),0)</f>
        <v>0</v>
      </c>
      <c r="AW397" s="32" t="s">
        <v>572</v>
      </c>
      <c r="AX397" s="31">
        <f>IFERROR(VLOOKUP(AW397,'Начисление очков 2024'!$Q$4:$R$69,2,FALSE),0)</f>
        <v>0</v>
      </c>
      <c r="AY397" s="6" t="s">
        <v>572</v>
      </c>
      <c r="AZ397" s="28">
        <f>IFERROR(VLOOKUP(AY397,'Начисление очков 2024'!$AA$4:$AB$69,2,FALSE),0)</f>
        <v>0</v>
      </c>
      <c r="BA397" s="32" t="s">
        <v>572</v>
      </c>
      <c r="BB397" s="31">
        <f>ROUND(IFERROR(VLOOKUP(BA397,'Начисление очков 2024'!$G$4:$H$69,2,FALSE),0)/4,0)</f>
        <v>0</v>
      </c>
      <c r="BC397" s="6" t="s">
        <v>572</v>
      </c>
      <c r="BD397" s="28">
        <f>IFERROR(VLOOKUP(BC397,'Начисление очков 2023'!$AA$4:$AB$69,2,FALSE),0)</f>
        <v>0</v>
      </c>
      <c r="BE397" s="32" t="s">
        <v>572</v>
      </c>
      <c r="BF397" s="31">
        <f>IFERROR(VLOOKUP(BE397,'Начисление очков 2024'!$G$4:$H$69,2,FALSE),0)</f>
        <v>0</v>
      </c>
      <c r="BG397" s="6" t="s">
        <v>572</v>
      </c>
      <c r="BH397" s="28">
        <f>IFERROR(VLOOKUP(BG397,'Начисление очков 2024'!$Q$4:$R$69,2,FALSE),0)</f>
        <v>0</v>
      </c>
      <c r="BI397" s="32" t="s">
        <v>572</v>
      </c>
      <c r="BJ397" s="31">
        <f>IFERROR(VLOOKUP(BI397,'Начисление очков 2024'!$AA$4:$AB$69,2,FALSE),0)</f>
        <v>0</v>
      </c>
      <c r="BK397" s="6" t="s">
        <v>572</v>
      </c>
      <c r="BL397" s="28">
        <f>IFERROR(VLOOKUP(BK397,'Начисление очков 2023'!$V$4:$W$69,2,FALSE),0)</f>
        <v>0</v>
      </c>
      <c r="BM397" s="32" t="s">
        <v>572</v>
      </c>
      <c r="BN397" s="31">
        <f>ROUND(IFERROR(VLOOKUP(BM397,'Начисление очков 2023'!$L$4:$M$69,2,FALSE),0)/4,0)</f>
        <v>0</v>
      </c>
      <c r="BO397" s="6" t="s">
        <v>572</v>
      </c>
      <c r="BP397" s="28">
        <f>IFERROR(VLOOKUP(BO397,'Начисление очков 2023'!$AA$4:$AB$69,2,FALSE),0)</f>
        <v>0</v>
      </c>
      <c r="BQ397" s="32" t="s">
        <v>572</v>
      </c>
      <c r="BR397" s="31">
        <f>ROUND(IFERROR(VLOOKUP(BQ397,'Начисление очков 2023'!$L$4:$M$69,2,FALSE),0)/4,0)</f>
        <v>0</v>
      </c>
      <c r="BS397" s="6" t="s">
        <v>572</v>
      </c>
      <c r="BT397" s="28">
        <f>IFERROR(VLOOKUP(BS397,'Начисление очков 2023'!$AA$4:$AB$69,2,FALSE),0)</f>
        <v>0</v>
      </c>
      <c r="BU397" s="32" t="s">
        <v>572</v>
      </c>
      <c r="BV397" s="31">
        <f>IFERROR(VLOOKUP(BU397,'Начисление очков 2023'!$L$4:$M$69,2,FALSE),0)</f>
        <v>0</v>
      </c>
      <c r="BW397" s="6" t="s">
        <v>572</v>
      </c>
      <c r="BX397" s="28">
        <f>IFERROR(VLOOKUP(BW397,'Начисление очков 2023'!$AA$4:$AB$69,2,FALSE),0)</f>
        <v>0</v>
      </c>
      <c r="BY397" s="32" t="s">
        <v>572</v>
      </c>
      <c r="BZ397" s="31">
        <f>IFERROR(VLOOKUP(BY397,'Начисление очков 2023'!$AF$4:$AG$69,2,FALSE),0)</f>
        <v>0</v>
      </c>
      <c r="CA397" s="6" t="s">
        <v>572</v>
      </c>
      <c r="CB397" s="28">
        <f>IFERROR(VLOOKUP(CA397,'Начисление очков 2023'!$V$4:$W$69,2,FALSE),0)</f>
        <v>0</v>
      </c>
      <c r="CC397" s="32" t="s">
        <v>572</v>
      </c>
      <c r="CD397" s="31">
        <f>IFERROR(VLOOKUP(CC397,'Начисление очков 2023'!$AA$4:$AB$69,2,FALSE),0)</f>
        <v>0</v>
      </c>
      <c r="CE397" s="47"/>
      <c r="CF397" s="96"/>
      <c r="CG397" s="32" t="s">
        <v>572</v>
      </c>
      <c r="CH397" s="31">
        <f>IFERROR(VLOOKUP(CG397,'Начисление очков 2023'!$AA$4:$AB$69,2,FALSE),0)</f>
        <v>0</v>
      </c>
      <c r="CI397" s="6" t="s">
        <v>572</v>
      </c>
      <c r="CJ397" s="28">
        <f>IFERROR(VLOOKUP(CI397,'Начисление очков 2023_1'!$B$4:$C$117,2,FALSE),0)</f>
        <v>0</v>
      </c>
      <c r="CK397" s="32" t="s">
        <v>572</v>
      </c>
      <c r="CL397" s="31">
        <f>IFERROR(VLOOKUP(CK397,'Начисление очков 2023'!$V$4:$W$69,2,FALSE),0)</f>
        <v>0</v>
      </c>
      <c r="CM397" s="6" t="s">
        <v>572</v>
      </c>
      <c r="CN397" s="28">
        <f>IFERROR(VLOOKUP(CM397,'Начисление очков 2023'!$AF$4:$AG$69,2,FALSE),0)</f>
        <v>0</v>
      </c>
      <c r="CO397" s="32" t="s">
        <v>572</v>
      </c>
      <c r="CP397" s="31">
        <f>IFERROR(VLOOKUP(CO397,'Начисление очков 2023'!$G$4:$H$69,2,FALSE),0)</f>
        <v>0</v>
      </c>
      <c r="CQ397" s="6" t="s">
        <v>572</v>
      </c>
      <c r="CR397" s="28">
        <f>IFERROR(VLOOKUP(CQ397,'Начисление очков 2023'!$AA$4:$AB$69,2,FALSE),0)</f>
        <v>0</v>
      </c>
      <c r="CS397" s="32" t="s">
        <v>572</v>
      </c>
      <c r="CT397" s="31">
        <f>IFERROR(VLOOKUP(CS397,'Начисление очков 2023'!$Q$4:$R$69,2,FALSE),0)</f>
        <v>0</v>
      </c>
      <c r="CU397" s="6" t="s">
        <v>572</v>
      </c>
      <c r="CV397" s="28">
        <f>IFERROR(VLOOKUP(CU397,'Начисление очков 2023'!$AF$4:$AG$69,2,FALSE),0)</f>
        <v>0</v>
      </c>
      <c r="CW397" s="32" t="s">
        <v>572</v>
      </c>
      <c r="CX397" s="31">
        <f>IFERROR(VLOOKUP(CW397,'Начисление очков 2023'!$AA$4:$AB$69,2,FALSE),0)</f>
        <v>0</v>
      </c>
      <c r="CY397" s="6" t="s">
        <v>572</v>
      </c>
      <c r="CZ397" s="28">
        <f>IFERROR(VLOOKUP(CY397,'Начисление очков 2023'!$AA$4:$AB$69,2,FALSE),0)</f>
        <v>0</v>
      </c>
      <c r="DA397" s="32" t="s">
        <v>572</v>
      </c>
      <c r="DB397" s="31">
        <f>IFERROR(VLOOKUP(DA397,'Начисление очков 2023'!$L$4:$M$69,2,FALSE),0)</f>
        <v>0</v>
      </c>
      <c r="DC397" s="6" t="s">
        <v>572</v>
      </c>
      <c r="DD397" s="28">
        <f>IFERROR(VLOOKUP(DC397,'Начисление очков 2023'!$L$4:$M$69,2,FALSE),0)</f>
        <v>0</v>
      </c>
      <c r="DE397" s="32" t="s">
        <v>572</v>
      </c>
      <c r="DF397" s="31">
        <f>IFERROR(VLOOKUP(DE397,'Начисление очков 2023'!$G$4:$H$69,2,FALSE),0)</f>
        <v>0</v>
      </c>
      <c r="DG397" s="6" t="s">
        <v>572</v>
      </c>
      <c r="DH397" s="28">
        <f>IFERROR(VLOOKUP(DG397,'Начисление очков 2023'!$AA$4:$AB$69,2,FALSE),0)</f>
        <v>0</v>
      </c>
      <c r="DI397" s="32" t="s">
        <v>572</v>
      </c>
      <c r="DJ397" s="31">
        <f>IFERROR(VLOOKUP(DI397,'Начисление очков 2023'!$AF$4:$AG$69,2,FALSE),0)</f>
        <v>0</v>
      </c>
      <c r="DK397" s="6" t="s">
        <v>572</v>
      </c>
      <c r="DL397" s="28">
        <f>IFERROR(VLOOKUP(DK397,'Начисление очков 2023'!$V$4:$W$69,2,FALSE),0)</f>
        <v>0</v>
      </c>
      <c r="DM397" s="32" t="s">
        <v>572</v>
      </c>
      <c r="DN397" s="31">
        <f>IFERROR(VLOOKUP(DM397,'Начисление очков 2023'!$Q$4:$R$69,2,FALSE),0)</f>
        <v>0</v>
      </c>
      <c r="DO397" s="6" t="s">
        <v>572</v>
      </c>
      <c r="DP397" s="28">
        <f>IFERROR(VLOOKUP(DO397,'Начисление очков 2023'!$AA$4:$AB$69,2,FALSE),0)</f>
        <v>0</v>
      </c>
      <c r="DQ397" s="32" t="s">
        <v>572</v>
      </c>
      <c r="DR397" s="31">
        <f>IFERROR(VLOOKUP(DQ397,'Начисление очков 2023'!$AA$4:$AB$69,2,FALSE),0)</f>
        <v>0</v>
      </c>
      <c r="DS397" s="6"/>
      <c r="DT397" s="28">
        <f>IFERROR(VLOOKUP(DS397,'Начисление очков 2023'!$AA$4:$AB$69,2,FALSE),0)</f>
        <v>0</v>
      </c>
      <c r="DU397" s="32" t="s">
        <v>572</v>
      </c>
      <c r="DV397" s="31">
        <f>IFERROR(VLOOKUP(DU397,'Начисление очков 2023'!$AF$4:$AG$69,2,FALSE),0)</f>
        <v>0</v>
      </c>
      <c r="DW397" s="6"/>
      <c r="DX397" s="28">
        <f>IFERROR(VLOOKUP(DW397,'Начисление очков 2023'!$AA$4:$AB$69,2,FALSE),0)</f>
        <v>0</v>
      </c>
      <c r="DY397" s="32"/>
      <c r="DZ397" s="31">
        <f>IFERROR(VLOOKUP(DY397,'Начисление очков 2023'!$B$4:$C$69,2,FALSE),0)</f>
        <v>0</v>
      </c>
      <c r="EA397" s="6"/>
      <c r="EB397" s="28">
        <f>IFERROR(VLOOKUP(EA397,'Начисление очков 2023'!$AA$4:$AB$69,2,FALSE),0)</f>
        <v>0</v>
      </c>
      <c r="EC397" s="32"/>
      <c r="ED397" s="31">
        <f>IFERROR(VLOOKUP(EC397,'Начисление очков 2023'!$V$4:$W$69,2,FALSE),0)</f>
        <v>0</v>
      </c>
      <c r="EE397" s="6"/>
      <c r="EF397" s="28">
        <f>IFERROR(VLOOKUP(EE397,'Начисление очков 2023'!$AA$4:$AB$69,2,FALSE),0)</f>
        <v>0</v>
      </c>
      <c r="EG397" s="32"/>
      <c r="EH397" s="31">
        <f>IFERROR(VLOOKUP(EG397,'Начисление очков 2023'!$AA$4:$AB$69,2,FALSE),0)</f>
        <v>0</v>
      </c>
      <c r="EI397" s="6"/>
      <c r="EJ397" s="28">
        <f>IFERROR(VLOOKUP(EI397,'Начисление очков 2023'!$G$4:$H$69,2,FALSE),0)</f>
        <v>0</v>
      </c>
      <c r="EK397" s="32"/>
      <c r="EL397" s="31">
        <f>IFERROR(VLOOKUP(EK397,'Начисление очков 2023'!$V$4:$W$69,2,FALSE),0)</f>
        <v>0</v>
      </c>
      <c r="EM397" s="6"/>
      <c r="EN397" s="28">
        <f>IFERROR(VLOOKUP(EM397,'Начисление очков 2023'!$B$4:$C$101,2,FALSE),0)</f>
        <v>0</v>
      </c>
      <c r="EO397" s="32"/>
      <c r="EP397" s="31">
        <f>IFERROR(VLOOKUP(EO397,'Начисление очков 2023'!$AA$4:$AB$69,2,FALSE),0)</f>
        <v>0</v>
      </c>
      <c r="EQ397" s="6"/>
      <c r="ER397" s="28">
        <f>IFERROR(VLOOKUP(EQ397,'Начисление очков 2023'!$AF$4:$AG$69,2,FALSE),0)</f>
        <v>0</v>
      </c>
      <c r="ES397" s="32"/>
      <c r="ET397" s="31">
        <f>IFERROR(VLOOKUP(ES397,'Начисление очков 2023'!$B$4:$C$101,2,FALSE),0)</f>
        <v>0</v>
      </c>
      <c r="EU397" s="6"/>
      <c r="EV397" s="28">
        <f>IFERROR(VLOOKUP(EU397,'Начисление очков 2023'!$G$4:$H$69,2,FALSE),0)</f>
        <v>0</v>
      </c>
      <c r="EW397" s="32"/>
      <c r="EX397" s="31">
        <f>IFERROR(VLOOKUP(EW397,'Начисление очков 2023'!$AF$4:$AG$69,2,FALSE),0)</f>
        <v>0</v>
      </c>
      <c r="EY397" s="6"/>
      <c r="EZ397" s="28">
        <f>IFERROR(VLOOKUP(EY397,'Начисление очков 2023'!$AA$4:$AB$69,2,FALSE),0)</f>
        <v>0</v>
      </c>
      <c r="FA397" s="32"/>
      <c r="FB397" s="31">
        <f>IFERROR(VLOOKUP(FA397,'Начисление очков 2023'!$L$4:$M$69,2,FALSE),0)</f>
        <v>0</v>
      </c>
      <c r="FC397" s="6"/>
      <c r="FD397" s="28">
        <f>IFERROR(VLOOKUP(FC397,'Начисление очков 2023'!$AF$4:$AG$69,2,FALSE),0)</f>
        <v>0</v>
      </c>
      <c r="FE397" s="32"/>
      <c r="FF397" s="31">
        <f>IFERROR(VLOOKUP(FE397,'Начисление очков 2023'!$AA$4:$AB$69,2,FALSE),0)</f>
        <v>0</v>
      </c>
      <c r="FG397" s="6"/>
      <c r="FH397" s="28">
        <f>IFERROR(VLOOKUP(FG397,'Начисление очков 2023'!$G$4:$H$69,2,FALSE),0)</f>
        <v>0</v>
      </c>
      <c r="FI397" s="32"/>
      <c r="FJ397" s="31">
        <f>IFERROR(VLOOKUP(FI397,'Начисление очков 2023'!$AA$4:$AB$69,2,FALSE),0)</f>
        <v>0</v>
      </c>
      <c r="FK397" s="6"/>
      <c r="FL397" s="28">
        <f>IFERROR(VLOOKUP(FK397,'Начисление очков 2023'!$AA$4:$AB$69,2,FALSE),0)</f>
        <v>0</v>
      </c>
      <c r="FM397" s="32"/>
      <c r="FN397" s="31">
        <f>IFERROR(VLOOKUP(FM397,'Начисление очков 2023'!$AA$4:$AB$69,2,FALSE),0)</f>
        <v>0</v>
      </c>
      <c r="FO397" s="6"/>
      <c r="FP397" s="28">
        <f>IFERROR(VLOOKUP(FO397,'Начисление очков 2023'!$AF$4:$AG$69,2,FALSE),0)</f>
        <v>0</v>
      </c>
      <c r="FQ397" s="109"/>
      <c r="FR397" s="110"/>
      <c r="FS397" s="110"/>
      <c r="FT397" s="109"/>
      <c r="FU397" s="111"/>
      <c r="FV397" s="108"/>
      <c r="FW397" s="106"/>
      <c r="FX397" s="107"/>
      <c r="FY397" s="108"/>
      <c r="FZ397" s="127"/>
      <c r="GA397" s="121">
        <f>IFERROR(VLOOKUP(FZ397,'Начисление очков 2023'!$AA$4:$AB$69,2,FALSE),0)</f>
        <v>0</v>
      </c>
    </row>
    <row r="398" spans="1:183" ht="15.95" hidden="1" customHeight="1" x14ac:dyDescent="0.25">
      <c r="B398" s="6" t="str">
        <f>IFERROR(INDEX('Ласт турнир'!$A$1:$A$96,MATCH($D398,'Ласт турнир'!$B$1:$B$96,0)),"")</f>
        <v/>
      </c>
      <c r="D398" s="122"/>
      <c r="E398" s="40"/>
      <c r="F398" s="59" t="str">
        <f>IF(FQ398=0," ",IF(FQ398-E398=0," ",FQ398-E398))</f>
        <v xml:space="preserve"> </v>
      </c>
      <c r="G398" s="44"/>
      <c r="H398" s="54">
        <v>3.5</v>
      </c>
      <c r="I398" s="56"/>
      <c r="J398" s="139" t="e">
        <f>AB398+AP398+BB398+BN398+BR398+SUMPRODUCT(LARGE((V398,X398,Z398,AD398,AF398,AH398,AJ398,AL398,AN398,AR398,AT398,AV398,AX398,AZ398,BD398,BF398,BH398,BJ398,BL398,BP398,BT398,BV398,BX398,BZ398,CB398,CD398,CF398,CH398,CJ398,CL398,CN398,CP398,CR398,CT398,CV398,CX398,CZ398,DB398,DD398,DF398,DH398,DJ398,DL398,DN398,DP398,DR398,DT398,DV398,DX398,DZ398,EB398,ED398,EF398,EH398,EJ398,EL398,EN398,EP398,ER398,ET398,EV398,EX398,EZ398,FB398,FD398,FF398,FH398,FJ398,FL398,FN398,FP398,#REF!),{1,2,3,4,5,6,7,8}))</f>
        <v>#REF!</v>
      </c>
      <c r="K398" s="135" t="e">
        <f>J398-FV398</f>
        <v>#REF!</v>
      </c>
      <c r="L398" s="140" t="str">
        <f>IF(SUMIF(U398:FP398,"&lt;0")&lt;&gt;0,SUMIF(U398:FP398,"&lt;0")*(-1)," ")</f>
        <v xml:space="preserve"> </v>
      </c>
      <c r="M398" s="141" t="e">
        <f>V398+X398+Z398+AB398+AD398+AF398+AH398+AJ398+AL398+AN398+AP398+AR398+AT398+AV398+AX398+AZ398+BB398+BD398+BF398+BH398+BJ398+BL398+BN398+BP398+BR398+BT398+BV398+BX398+BZ398+CB398+CD398+CF398+CH398+CJ398+CL398+CN398+CP398+CR398+CT398+CV398+CX398+CZ398+DB398+DD398+DF398+DH398+DJ398+DL398+DN398+DP398+DR398+DT398+DV398+DX398+DZ398+EB398+ED398+EF398+EH398+EJ398+EL398+EN398+EP398+ER398+ET398+EV398+EX398+EZ398+FB398+FD398+FF398+FH398+FJ398+FL398+FN398+FP398+#REF!</f>
        <v>#REF!</v>
      </c>
      <c r="N398" s="135" t="e">
        <f>M398-FY398</f>
        <v>#REF!</v>
      </c>
      <c r="O398" s="136">
        <f>ROUNDUP(COUNTIF(U398:FP398,"&gt; 0")/2,0)</f>
        <v>0</v>
      </c>
      <c r="P398" s="142" t="str">
        <f t="shared" ref="P398" si="86">IF(O398=0,"-",IF(O398-R398&gt;8,J398/(8+R398),J398/O398))</f>
        <v>-</v>
      </c>
      <c r="Q398" s="145" t="e">
        <f t="shared" ref="Q398" si="87">IF(OR(M398=0,O398=0),"-",M398/O398)</f>
        <v>#REF!</v>
      </c>
      <c r="R398" s="150">
        <f t="shared" ref="R398" si="88">+IF(AA398="",0,1)+IF(AO398="",0,1)++IF(BA398="",0,1)+IF(BM398="",0,1)+IF(BQ398="",0,1)</f>
        <v>0</v>
      </c>
      <c r="S398" s="6" t="str">
        <f>IFERROR(INDEX('Ласт турнир'!$A$1:$A$96,MATCH($D398,'Ласт турнир'!$B$1:$B$96,0)),"")</f>
        <v/>
      </c>
      <c r="T398" s="28">
        <f>IFERROR(VLOOKUP(S398,'Начисление очков 2024'!$AA$4:$AB$69,2,FALSE),0)</f>
        <v>0</v>
      </c>
      <c r="U398" s="32" t="str">
        <f>IFERROR(INDEX('Ласт турнир'!$A$1:$A$96,MATCH($D398,'Ласт турнир'!$B$1:$B$96,0)),"")</f>
        <v/>
      </c>
      <c r="V398" s="31">
        <f>IFERROR(VLOOKUP(U398,'Начисление очков 2024'!$AA$4:$AB$69,2,FALSE),0)</f>
        <v>0</v>
      </c>
      <c r="W398" s="6" t="str">
        <f>IFERROR(INDEX('Ласт турнир'!$A$1:$A$96,MATCH($D398,'Ласт турнир'!$B$1:$B$96,0)),"")</f>
        <v/>
      </c>
      <c r="X398" s="28">
        <f>IFERROR(VLOOKUP(W398,'Начисление очков 2024'!$L$4:$M$69,2,FALSE),0)</f>
        <v>0</v>
      </c>
      <c r="Y398" s="32" t="str">
        <f>IFERROR(INDEX('Ласт турнир'!$A$1:$A$96,MATCH($D398,'Ласт турнир'!$B$1:$B$96,0)),"")</f>
        <v/>
      </c>
      <c r="Z398" s="31">
        <f>IFERROR(VLOOKUP(Y398,'Начисление очков 2024'!$AA$4:$AB$69,2,FALSE),0)</f>
        <v>0</v>
      </c>
      <c r="AA398" s="6" t="str">
        <f>IFERROR(INDEX('Ласт турнир'!$A$1:$A$96,MATCH($D398,'Ласт турнир'!$B$1:$B$96,0)),"")</f>
        <v/>
      </c>
      <c r="AB398" s="28">
        <f>ROUND(IFERROR(VLOOKUP(AA398,'Начисление очков 2024'!$L$4:$M$69,2,FALSE),0)/4,0)</f>
        <v>0</v>
      </c>
      <c r="AC398" s="32" t="str">
        <f>IFERROR(INDEX('Ласт турнир'!$A$1:$A$96,MATCH($D398,'Ласт турнир'!$B$1:$B$96,0)),"")</f>
        <v/>
      </c>
      <c r="AD398" s="31">
        <f>IFERROR(VLOOKUP(AC398,'Начисление очков 2024'!$AA$4:$AB$69,2,FALSE),0)</f>
        <v>0</v>
      </c>
      <c r="AE398" s="6" t="str">
        <f>IFERROR(INDEX('Ласт турнир'!$A$1:$A$96,MATCH($D398,'Ласт турнир'!$B$1:$B$96,0)),"")</f>
        <v/>
      </c>
      <c r="AF398" s="28">
        <f>IFERROR(VLOOKUP(AE398,'Начисление очков 2024'!$AA$4:$AB$69,2,FALSE),0)</f>
        <v>0</v>
      </c>
      <c r="AG398" s="32" t="str">
        <f>IFERROR(INDEX('Ласт турнир'!$A$1:$A$96,MATCH($D398,'Ласт турнир'!$B$1:$B$96,0)),"")</f>
        <v/>
      </c>
      <c r="AH398" s="31">
        <f>IFERROR(VLOOKUP(AG398,'Начисление очков 2024'!$Q$4:$R$69,2,FALSE),0)</f>
        <v>0</v>
      </c>
      <c r="AI398" s="6" t="str">
        <f>IFERROR(INDEX('Ласт турнир'!$A$1:$A$96,MATCH($D398,'Ласт турнир'!$B$1:$B$96,0)),"")</f>
        <v/>
      </c>
      <c r="AJ398" s="28">
        <f>IFERROR(VLOOKUP(AI398,'Начисление очков 2024'!$AA$4:$AB$69,2,FALSE),0)</f>
        <v>0</v>
      </c>
      <c r="AK398" s="32" t="str">
        <f>IFERROR(INDEX('Ласт турнир'!$A$1:$A$96,MATCH($D398,'Ласт турнир'!$B$1:$B$96,0)),"")</f>
        <v/>
      </c>
      <c r="AL398" s="31">
        <f>IFERROR(VLOOKUP(AK398,'Начисление очков 2024'!$AA$4:$AB$69,2,FALSE),0)</f>
        <v>0</v>
      </c>
      <c r="AM398" s="6" t="str">
        <f>IFERROR(INDEX('Ласт турнир'!$A$1:$A$96,MATCH($D398,'Ласт турнир'!$B$1:$B$96,0)),"")</f>
        <v/>
      </c>
      <c r="AN398" s="28">
        <f>IFERROR(VLOOKUP(AM398,'Начисление очков 2023'!$AF$4:$AG$69,2,FALSE),0)</f>
        <v>0</v>
      </c>
      <c r="AO398" s="32" t="str">
        <f>IFERROR(INDEX('Ласт турнир'!$A$1:$A$96,MATCH($D398,'Ласт турнир'!$B$1:$B$96,0)),"")</f>
        <v/>
      </c>
      <c r="AP398" s="31">
        <f>ROUND(IFERROR(VLOOKUP(AO398,'Начисление очков 2024'!$G$4:$H$69,2,FALSE),0)/4,0)</f>
        <v>0</v>
      </c>
      <c r="AQ398" s="6" t="str">
        <f>IFERROR(INDEX('Ласт турнир'!$A$1:$A$96,MATCH($D398,'Ласт турнир'!$B$1:$B$96,0)),"")</f>
        <v/>
      </c>
      <c r="AR398" s="28">
        <f>IFERROR(VLOOKUP(AQ398,'Начисление очков 2024'!$AA$4:$AB$69,2,FALSE),0)</f>
        <v>0</v>
      </c>
      <c r="AS398" s="32" t="str">
        <f>IFERROR(INDEX('Ласт турнир'!$A$1:$A$96,MATCH($D398,'Ласт турнир'!$B$1:$B$96,0)),"")</f>
        <v/>
      </c>
      <c r="AT398" s="31">
        <f>IFERROR(VLOOKUP(AS398,'Начисление очков 2024'!$G$4:$H$69,2,FALSE),0)</f>
        <v>0</v>
      </c>
      <c r="AU398" s="6" t="str">
        <f>IFERROR(INDEX('Ласт турнир'!$A$1:$A$96,MATCH($D398,'Ласт турнир'!$B$1:$B$96,0)),"")</f>
        <v/>
      </c>
      <c r="AV398" s="28">
        <f>IFERROR(VLOOKUP(AU398,'Начисление очков 2023'!$V$4:$W$69,2,FALSE),0)</f>
        <v>0</v>
      </c>
      <c r="AW398" s="32" t="str">
        <f>IFERROR(INDEX('Ласт турнир'!$A$1:$A$96,MATCH($D398,'Ласт турнир'!$B$1:$B$96,0)),"")</f>
        <v/>
      </c>
      <c r="AX398" s="31">
        <f>IFERROR(VLOOKUP(AW398,'Начисление очков 2024'!$Q$4:$R$69,2,FALSE),0)</f>
        <v>0</v>
      </c>
      <c r="AY398" s="6" t="str">
        <f>IFERROR(INDEX('Ласт турнир'!$A$1:$A$96,MATCH($D398,'Ласт турнир'!$B$1:$B$96,0)),"")</f>
        <v/>
      </c>
      <c r="AZ398" s="28">
        <f>IFERROR(VLOOKUP(AY398,'Начисление очков 2024'!$AA$4:$AB$69,2,FALSE),0)</f>
        <v>0</v>
      </c>
      <c r="BA398" s="32" t="str">
        <f>IFERROR(INDEX('Ласт турнир'!$A$1:$A$96,MATCH($D398,'Ласт турнир'!$B$1:$B$96,0)),"")</f>
        <v/>
      </c>
      <c r="BB398" s="31">
        <f>ROUND(IFERROR(VLOOKUP(BA398,'Начисление очков 2024'!$G$4:$H$69,2,FALSE),0)/4,0)</f>
        <v>0</v>
      </c>
      <c r="BC398" s="6" t="str">
        <f>IFERROR(INDEX('Ласт турнир'!$A$1:$A$96,MATCH($D398,'Ласт турнир'!$B$1:$B$96,0)),"")</f>
        <v/>
      </c>
      <c r="BD398" s="28">
        <f>IFERROR(VLOOKUP(BC398,'Начисление очков 2024'!$AA$4:$AB$69,2,FALSE),0)</f>
        <v>0</v>
      </c>
      <c r="BE398" s="32" t="str">
        <f>IFERROR(INDEX('Ласт турнир'!$A$1:$A$96,MATCH($D398,'Ласт турнир'!$B$1:$B$96,0)),"")</f>
        <v/>
      </c>
      <c r="BF398" s="31">
        <f>IFERROR(VLOOKUP(BE398,'Начисление очков 2024'!$G$4:$H$69,2,FALSE),0)</f>
        <v>0</v>
      </c>
      <c r="BG398" s="6" t="str">
        <f>IFERROR(INDEX('Ласт турнир'!$A$1:$A$96,MATCH($D398,'Ласт турнир'!$B$1:$B$96,0)),"")</f>
        <v/>
      </c>
      <c r="BH398" s="28">
        <f>IFERROR(VLOOKUP(BG398,'Начисление очков 2024'!$Q$4:$R$69,2,FALSE),0)</f>
        <v>0</v>
      </c>
      <c r="BI398" s="32" t="str">
        <f>IFERROR(INDEX('Ласт турнир'!$A$1:$A$96,MATCH($D398,'Ласт турнир'!$B$1:$B$96,0)),"")</f>
        <v/>
      </c>
      <c r="BJ398" s="31">
        <f>IFERROR(VLOOKUP(BI398,'Начисление очков 2024'!$AA$4:$AB$69,2,FALSE),0)</f>
        <v>0</v>
      </c>
      <c r="BK398" s="6" t="str">
        <f>IFERROR(INDEX('Ласт турнир'!$A$1:$A$96,MATCH($D398,'Ласт турнир'!$B$1:$B$96,0)),"")</f>
        <v/>
      </c>
      <c r="BL398" s="28">
        <f>IFERROR(VLOOKUP(BK398,'Начисление очков 2024'!$V$4:$W$69,2,FALSE),0)</f>
        <v>0</v>
      </c>
      <c r="BM398" s="32" t="str">
        <f>IFERROR(INDEX('Ласт турнир'!$A$1:$A$96,MATCH($D398,'Ласт турнир'!$B$1:$B$96,0)),"")</f>
        <v/>
      </c>
      <c r="BN398" s="31">
        <f>ROUND(IFERROR(VLOOKUP(BM398,'Начисление очков 2024'!$L$4:$M$69,2,FALSE),0)/4,0)</f>
        <v>0</v>
      </c>
      <c r="BO398" s="6" t="str">
        <f>IFERROR(INDEX('Ласт турнир'!$A$1:$A$96,MATCH($D398,'Ласт турнир'!$B$1:$B$96,0)),"")</f>
        <v/>
      </c>
      <c r="BP398" s="28">
        <f>IFERROR(VLOOKUP(BO398,'Начисление очков 2023'!$AA$4:$AB$69,2,FALSE),0)</f>
        <v>0</v>
      </c>
      <c r="BQ398" s="32" t="str">
        <f>IFERROR(INDEX('Ласт турнир'!$A$1:$A$96,MATCH($D398,'Ласт турнир'!$B$1:$B$96,0)),"")</f>
        <v/>
      </c>
      <c r="BR398" s="31">
        <f>ROUND(IFERROR(VLOOKUP(BQ398,'Начисление очков 2024'!$L$4:$M$69,2,FALSE),0)/4,0)</f>
        <v>0</v>
      </c>
      <c r="BS398" s="6" t="str">
        <f>IFERROR(INDEX('Ласт турнир'!$A$1:$A$96,MATCH($D398,'Ласт турнир'!$B$1:$B$96,0)),"")</f>
        <v/>
      </c>
      <c r="BT398" s="28">
        <f>IFERROR(VLOOKUP(BS398,'Начисление очков 2023'!$AA$4:$AB$69,2,FALSE),0)</f>
        <v>0</v>
      </c>
      <c r="BU398" s="32" t="str">
        <f>IFERROR(INDEX('Ласт турнир'!$A$1:$A$96,MATCH($D398,'Ласт турнир'!$B$1:$B$96,0)),"")</f>
        <v/>
      </c>
      <c r="BV398" s="31">
        <f>IFERROR(VLOOKUP(BU398,'Начисление очков 2024'!$L$4:$M$69,2,FALSE),0)</f>
        <v>0</v>
      </c>
      <c r="BW398" s="6" t="str">
        <f>IFERROR(INDEX('Ласт турнир'!$A$1:$A$96,MATCH($D398,'Ласт турнир'!$B$1:$B$96,0)),"")</f>
        <v/>
      </c>
      <c r="BX398" s="28">
        <f>IFERROR(VLOOKUP(BW398,'Начисление очков 2023'!$AA$4:$AB$69,2,FALSE),0)</f>
        <v>0</v>
      </c>
      <c r="BY398" s="32" t="str">
        <f>IFERROR(INDEX('Ласт турнир'!$A$1:$A$96,MATCH($D398,'Ласт турнир'!$B$1:$B$96,0)),"")</f>
        <v/>
      </c>
      <c r="BZ398" s="31">
        <f>IFERROR(VLOOKUP(BY398,'Начисление очков 2023'!$AF$4:$AG$69,2,FALSE),0)</f>
        <v>0</v>
      </c>
      <c r="CA398" s="6" t="str">
        <f>IFERROR(INDEX('Ласт турнир'!$A$1:$A$96,MATCH($D398,'Ласт турнир'!$B$1:$B$96,0)),"")</f>
        <v/>
      </c>
      <c r="CB398" s="28">
        <f>IFERROR(VLOOKUP(CA398,'Начисление очков 2023'!$V$4:$W$69,2,FALSE),0)</f>
        <v>0</v>
      </c>
      <c r="CC398" s="32" t="str">
        <f>IFERROR(INDEX('Ласт турнир'!$A$1:$A$96,MATCH($D398,'Ласт турнир'!$B$1:$B$96,0)),"")</f>
        <v/>
      </c>
      <c r="CD398" s="31">
        <f>IFERROR(VLOOKUP(CC398,'Начисление очков 2023'!$AA$4:$AB$69,2,FALSE),0)</f>
        <v>0</v>
      </c>
      <c r="CE398" s="47"/>
      <c r="CF398" s="96"/>
      <c r="CG398" s="32" t="str">
        <f>IFERROR(INDEX('Ласт турнир'!$A$1:$A$96,MATCH($D398,'Ласт турнир'!$B$1:$B$96,0)),"")</f>
        <v/>
      </c>
      <c r="CH398" s="31">
        <f>IFERROR(VLOOKUP(CG398,'Начисление очков 2023'!$AA$4:$AB$69,2,FALSE),0)</f>
        <v>0</v>
      </c>
      <c r="CI398" s="6" t="str">
        <f>IFERROR(INDEX('Ласт турнир'!$A$1:$A$112,MATCH($D398,'Ласт турнир'!$B$1:$B$112,0)),"")</f>
        <v/>
      </c>
      <c r="CJ398" s="28">
        <f>IFERROR(VLOOKUP(CI398,'Начисление очков 2023_1'!$B$4:$C$117,2,FALSE),0)</f>
        <v>0</v>
      </c>
      <c r="CK398" s="32" t="str">
        <f>IFERROR(INDEX('Ласт турнир'!$A$1:$A$96,MATCH($D398,'Ласт турнир'!$B$1:$B$96,0)),"")</f>
        <v/>
      </c>
      <c r="CL398" s="31">
        <f>IFERROR(VLOOKUP(CK398,'Начисление очков 2023'!$V$4:$W$69,2,FALSE),0)</f>
        <v>0</v>
      </c>
      <c r="CM398" s="6" t="str">
        <f>IFERROR(INDEX('Ласт турнир'!$A$1:$A$96,MATCH($D398,'Ласт турнир'!$B$1:$B$96,0)),"")</f>
        <v/>
      </c>
      <c r="CN398" s="28">
        <f>IFERROR(VLOOKUP(CM398,'Начисление очков 2023'!$AF$4:$AG$69,2,FALSE),0)</f>
        <v>0</v>
      </c>
      <c r="CO398" s="32" t="str">
        <f>IFERROR(INDEX('Ласт турнир'!$A$1:$A$96,MATCH($D398,'Ласт турнир'!$B$1:$B$96,0)),"")</f>
        <v/>
      </c>
      <c r="CP398" s="31">
        <f>IFERROR(VLOOKUP(CO398,'Начисление очков 2023'!$G$4:$H$69,2,FALSE),0)</f>
        <v>0</v>
      </c>
      <c r="CQ398" s="6" t="str">
        <f>IFERROR(INDEX('Ласт турнир'!$A$1:$A$96,MATCH($D398,'Ласт турнир'!$B$1:$B$96,0)),"")</f>
        <v/>
      </c>
      <c r="CR398" s="28">
        <f>IFERROR(VLOOKUP(CQ398,'Начисление очков 2023'!$AA$4:$AB$69,2,FALSE),0)</f>
        <v>0</v>
      </c>
      <c r="CS398" s="32" t="str">
        <f>IFERROR(INDEX('Ласт турнир'!$A$1:$A$96,MATCH($D398,'Ласт турнир'!$B$1:$B$96,0)),"")</f>
        <v/>
      </c>
      <c r="CT398" s="31">
        <f>IFERROR(VLOOKUP(CS398,'Начисление очков 2023'!$Q$4:$R$69,2,FALSE),0)</f>
        <v>0</v>
      </c>
      <c r="CU398" s="6" t="str">
        <f>IFERROR(INDEX('Ласт турнир'!$A$1:$A$96,MATCH($D398,'Ласт турнир'!$B$1:$B$96,0)),"")</f>
        <v/>
      </c>
      <c r="CV398" s="28">
        <f>IFERROR(VLOOKUP(CU398,'Начисление очков 2023'!$AF$4:$AG$69,2,FALSE),0)</f>
        <v>0</v>
      </c>
      <c r="CW398" s="32" t="str">
        <f>IFERROR(INDEX('Ласт турнир'!$A$1:$A$96,MATCH($D398,'Ласт турнир'!$B$1:$B$96,0)),"")</f>
        <v/>
      </c>
      <c r="CX398" s="31">
        <f>IFERROR(VLOOKUP(CW398,'Начисление очков 2023'!$AA$4:$AB$69,2,FALSE),0)</f>
        <v>0</v>
      </c>
      <c r="CY398" s="6" t="str">
        <f>IFERROR(INDEX('Ласт турнир'!$A$1:$A$96,MATCH($D398,'Ласт турнир'!$B$1:$B$96,0)),"")</f>
        <v/>
      </c>
      <c r="CZ398" s="28">
        <f>IFERROR(VLOOKUP(CY398,'Начисление очков 2023'!$AA$4:$AB$69,2,FALSE),0)</f>
        <v>0</v>
      </c>
      <c r="DA398" s="32" t="str">
        <f>IFERROR(INDEX('Ласт турнир'!$A$1:$A$96,MATCH($D398,'Ласт турнир'!$B$1:$B$96,0)),"")</f>
        <v/>
      </c>
      <c r="DB398" s="31">
        <f>IFERROR(VLOOKUP(DA398,'Начисление очков 2023'!$L$4:$M$69,2,FALSE),0)</f>
        <v>0</v>
      </c>
      <c r="DC398" s="6" t="str">
        <f>IFERROR(INDEX('Ласт турнир'!$A$1:$A$96,MATCH($D398,'Ласт турнир'!$B$1:$B$96,0)),"")</f>
        <v/>
      </c>
      <c r="DD398" s="28">
        <f>IFERROR(VLOOKUP(DC398,'Начисление очков 2023'!$L$4:$M$69,2,FALSE),0)</f>
        <v>0</v>
      </c>
      <c r="DE398" s="32" t="str">
        <f>IFERROR(INDEX('Ласт турнир'!$A$1:$A$96,MATCH($D398,'Ласт турнир'!$B$1:$B$96,0)),"")</f>
        <v/>
      </c>
      <c r="DF398" s="31">
        <f>IFERROR(VLOOKUP(DE398,'Начисление очков 2023'!$G$4:$H$69,2,FALSE),0)</f>
        <v>0</v>
      </c>
      <c r="DG398" s="6" t="str">
        <f>IFERROR(INDEX('Ласт турнир'!$A$1:$A$96,MATCH($D398,'Ласт турнир'!$B$1:$B$96,0)),"")</f>
        <v/>
      </c>
      <c r="DH398" s="28">
        <f>IFERROR(VLOOKUP(DG398,'Начисление очков 2023'!$AA$4:$AB$69,2,FALSE),0)</f>
        <v>0</v>
      </c>
      <c r="DI398" s="32" t="str">
        <f>IFERROR(INDEX('Ласт турнир'!$A$1:$A$96,MATCH($D398,'Ласт турнир'!$B$1:$B$96,0)),"")</f>
        <v/>
      </c>
      <c r="DJ398" s="31">
        <f>IFERROR(VLOOKUP(DI398,'Начисление очков 2023'!$AF$4:$AG$69,2,FALSE),0)</f>
        <v>0</v>
      </c>
      <c r="DK398" s="6" t="str">
        <f>IFERROR(INDEX('Ласт турнир'!$A$1:$A$96,MATCH($D398,'Ласт турнир'!$B$1:$B$96,0)),"")</f>
        <v/>
      </c>
      <c r="DL398" s="28">
        <f>IFERROR(VLOOKUP(DK398,'Начисление очков 2023'!$V$4:$W$69,2,FALSE),0)</f>
        <v>0</v>
      </c>
      <c r="DM398" s="32" t="str">
        <f>IFERROR(INDEX('Ласт турнир'!$A$1:$A$96,MATCH($D398,'Ласт турнир'!$B$1:$B$96,0)),"")</f>
        <v/>
      </c>
      <c r="DN398" s="31">
        <f>IFERROR(VLOOKUP(DM398,'Начисление очков 2023'!$Q$4:$R$69,2,FALSE),0)</f>
        <v>0</v>
      </c>
      <c r="DO398" s="6" t="str">
        <f>IFERROR(INDEX('Ласт турнир'!$A$1:$A$96,MATCH($D398,'Ласт турнир'!$B$1:$B$96,0)),"")</f>
        <v/>
      </c>
      <c r="DP398" s="28">
        <f>IFERROR(VLOOKUP(DO398,'Начисление очков 2023'!$AA$4:$AB$69,2,FALSE),0)</f>
        <v>0</v>
      </c>
      <c r="DQ398" s="32" t="str">
        <f>IFERROR(INDEX('Ласт турнир'!$A$1:$A$96,MATCH($D398,'Ласт турнир'!$B$1:$B$96,0)),"")</f>
        <v/>
      </c>
      <c r="DR398" s="31">
        <f>IFERROR(VLOOKUP(DQ398,'Начисление очков 2023'!$AA$4:$AB$69,2,FALSE),0)</f>
        <v>0</v>
      </c>
      <c r="DS398" s="6" t="str">
        <f>IFERROR(INDEX('Ласт турнир'!$A$1:$A$96,MATCH($D398,'Ласт турнир'!$B$1:$B$96,0)),"")</f>
        <v/>
      </c>
      <c r="DT398" s="28">
        <f>IFERROR(VLOOKUP(DS398,'Начисление очков 2023'!$AA$4:$AB$69,2,FALSE),0)</f>
        <v>0</v>
      </c>
      <c r="DU398" s="32" t="str">
        <f>IFERROR(INDEX('Ласт турнир'!$A$1:$A$96,MATCH($D398,'Ласт турнир'!$B$1:$B$96,0)),"")</f>
        <v/>
      </c>
      <c r="DV398" s="31">
        <f>IFERROR(VLOOKUP(DU398,'Начисление очков 2023'!$AF$4:$AG$69,2,FALSE),0)</f>
        <v>0</v>
      </c>
      <c r="DW398" s="6" t="str">
        <f>IFERROR(INDEX('Ласт турнир'!$A$1:$A$96,MATCH($D398,'Ласт турнир'!$B$1:$B$96,0)),"")</f>
        <v/>
      </c>
      <c r="DX398" s="28">
        <f>IFERROR(VLOOKUP(DW398,'Начисление очков 2023'!$AA$4:$AB$69,2,FALSE),0)</f>
        <v>0</v>
      </c>
      <c r="DY398" s="32" t="str">
        <f>IFERROR(INDEX('Ласт турнир'!$A$1:$A$96,MATCH($D398,'Ласт турнир'!$B$1:$B$96,0)),"")</f>
        <v/>
      </c>
      <c r="DZ398" s="31">
        <f>IFERROR(VLOOKUP(DY398,'Начисление очков 2023'!$B$4:$C$69,2,FALSE),0)</f>
        <v>0</v>
      </c>
      <c r="EA398" s="6" t="str">
        <f>IFERROR(INDEX('Ласт турнир'!$A$1:$A$96,MATCH($D398,'Ласт турнир'!$B$1:$B$96,0)),"")</f>
        <v/>
      </c>
      <c r="EB398" s="28">
        <f>IFERROR(VLOOKUP(EA398,'Начисление очков 2023'!$AA$4:$AB$69,2,FALSE),0)</f>
        <v>0</v>
      </c>
      <c r="EC398" s="32" t="str">
        <f>IFERROR(INDEX('Ласт турнир'!$A$1:$A$96,MATCH($D398,'Ласт турнир'!$B$1:$B$96,0)),"")</f>
        <v/>
      </c>
      <c r="ED398" s="31">
        <f>IFERROR(VLOOKUP(EC398,'Начисление очков 2023'!$V$4:$W$69,2,FALSE),0)</f>
        <v>0</v>
      </c>
      <c r="EE398" s="6" t="str">
        <f>IFERROR(INDEX('Ласт турнир'!$A$1:$A$96,MATCH($D398,'Ласт турнир'!$B$1:$B$96,0)),"")</f>
        <v/>
      </c>
      <c r="EF398" s="28">
        <f>IFERROR(VLOOKUP(EE398,'Начисление очков 2023'!$AA$4:$AB$69,2,FALSE),0)</f>
        <v>0</v>
      </c>
      <c r="EG398" s="32" t="str">
        <f>IFERROR(INDEX('Ласт турнир'!$A$1:$A$96,MATCH($D398,'Ласт турнир'!$B$1:$B$96,0)),"")</f>
        <v/>
      </c>
      <c r="EH398" s="31">
        <f>IFERROR(VLOOKUP(EG398,'Начисление очков 2023'!$AA$4:$AB$69,2,FALSE),0)</f>
        <v>0</v>
      </c>
      <c r="EI398" s="6" t="str">
        <f>IFERROR(INDEX('Ласт турнир'!$A$1:$A$96,MATCH($D398,'Ласт турнир'!$B$1:$B$96,0)),"")</f>
        <v/>
      </c>
      <c r="EJ398" s="28">
        <f>IFERROR(VLOOKUP(EI398,'Начисление очков 2023'!$G$4:$H$69,2,FALSE),0)</f>
        <v>0</v>
      </c>
      <c r="EK398" s="32" t="str">
        <f>IFERROR(INDEX('Ласт турнир'!$A$1:$A$96,MATCH($D398,'Ласт турнир'!$B$1:$B$96,0)),"")</f>
        <v/>
      </c>
      <c r="EL398" s="31">
        <f>IFERROR(VLOOKUP(EK398,'Начисление очков 2023'!$V$4:$W$69,2,FALSE),0)</f>
        <v>0</v>
      </c>
      <c r="EM398" s="6" t="str">
        <f>IFERROR(INDEX('Ласт турнир'!$A$1:$A$96,MATCH($D398,'Ласт турнир'!$B$1:$B$96,0)),"")</f>
        <v/>
      </c>
      <c r="EN398" s="28">
        <f>IFERROR(VLOOKUP(EM398,'Начисление очков 2023'!$B$4:$C$101,2,FALSE),0)</f>
        <v>0</v>
      </c>
      <c r="EO398" s="32" t="str">
        <f>IFERROR(INDEX('Ласт турнир'!$A$1:$A$96,MATCH($D398,'Ласт турнир'!$B$1:$B$96,0)),"")</f>
        <v/>
      </c>
      <c r="EP398" s="31">
        <f>IFERROR(VLOOKUP(EO398,'Начисление очков 2023'!$AA$4:$AB$69,2,FALSE),0)</f>
        <v>0</v>
      </c>
      <c r="EQ398" s="6" t="str">
        <f>IFERROR(INDEX('Ласт турнир'!$A$1:$A$96,MATCH($D398,'Ласт турнир'!$B$1:$B$96,0)),"")</f>
        <v/>
      </c>
      <c r="ER398" s="28">
        <f>IFERROR(VLOOKUP(EQ398,'Начисление очков 2023'!$AF$4:$AG$69,2,FALSE),0)</f>
        <v>0</v>
      </c>
      <c r="ES398" s="32" t="str">
        <f>IFERROR(INDEX('Ласт турнир'!$A$1:$A$96,MATCH($D398,'Ласт турнир'!$B$1:$B$96,0)),"")</f>
        <v/>
      </c>
      <c r="ET398" s="31">
        <f>IFERROR(VLOOKUP(ES398,'Начисление очков 2023'!$B$4:$C$101,2,FALSE),0)</f>
        <v>0</v>
      </c>
      <c r="EU398" s="6" t="str">
        <f>IFERROR(INDEX('Ласт турнир'!$A$1:$A$96,MATCH($D398,'Ласт турнир'!$B$1:$B$96,0)),"")</f>
        <v/>
      </c>
      <c r="EV398" s="28">
        <f>IFERROR(VLOOKUP(EU398,'Начисление очков 2023'!$G$4:$H$69,2,FALSE),0)</f>
        <v>0</v>
      </c>
      <c r="EW398" s="32" t="str">
        <f>IFERROR(INDEX('Ласт турнир'!$A$1:$A$96,MATCH($D398,'Ласт турнир'!$B$1:$B$96,0)),"")</f>
        <v/>
      </c>
      <c r="EX398" s="31">
        <f>IFERROR(VLOOKUP(EW398,'Начисление очков 2023'!$AF$4:$AG$69,2,FALSE),0)</f>
        <v>0</v>
      </c>
      <c r="EY398" s="6" t="str">
        <f>IFERROR(INDEX('Ласт турнир'!$A$1:$A$96,MATCH($D398,'Ласт турнир'!$B$1:$B$96,0)),"")</f>
        <v/>
      </c>
      <c r="EZ398" s="28">
        <f>IFERROR(VLOOKUP(EY398,'Начисление очков 2023'!$AA$4:$AB$69,2,FALSE),0)</f>
        <v>0</v>
      </c>
      <c r="FA398" s="32" t="str">
        <f>IFERROR(INDEX('Ласт турнир'!$A$1:$A$96,MATCH($D398,'Ласт турнир'!$B$1:$B$96,0)),"")</f>
        <v/>
      </c>
      <c r="FB398" s="31">
        <f>IFERROR(VLOOKUP(FA398,'Начисление очков 2023'!$L$4:$M$69,2,FALSE),0)</f>
        <v>0</v>
      </c>
      <c r="FC398" s="6" t="str">
        <f>IFERROR(INDEX('Ласт турнир'!$A$1:$A$96,MATCH($D398,'Ласт турнир'!$B$1:$B$96,0)),"")</f>
        <v/>
      </c>
      <c r="FD398" s="28">
        <f>IFERROR(VLOOKUP(FC398,'Начисление очков 2023'!$AF$4:$AG$69,2,FALSE),0)</f>
        <v>0</v>
      </c>
      <c r="FE398" s="32" t="str">
        <f>IFERROR(INDEX('Ласт турнир'!$A$1:$A$96,MATCH($D398,'Ласт турнир'!$B$1:$B$96,0)),"")</f>
        <v/>
      </c>
      <c r="FF398" s="31">
        <f>IFERROR(VLOOKUP(FE398,'Начисление очков 2023'!$AA$4:$AB$69,2,FALSE),0)</f>
        <v>0</v>
      </c>
      <c r="FG398" s="6" t="str">
        <f>IFERROR(INDEX('Ласт турнир'!$A$1:$A$96,MATCH($D398,'Ласт турнир'!$B$1:$B$96,0)),"")</f>
        <v/>
      </c>
      <c r="FH398" s="28">
        <f>IFERROR(VLOOKUP(FG398,'Начисление очков 2023'!$G$4:$H$69,2,FALSE),0)</f>
        <v>0</v>
      </c>
      <c r="FI398" s="32" t="str">
        <f>IFERROR(INDEX('Ласт турнир'!$A$1:$A$96,MATCH($D398,'Ласт турнир'!$B$1:$B$96,0)),"")</f>
        <v/>
      </c>
      <c r="FJ398" s="31">
        <f>IFERROR(VLOOKUP(FI398,'Начисление очков 2023'!$AA$4:$AB$69,2,FALSE),0)</f>
        <v>0</v>
      </c>
      <c r="FK398" s="6" t="str">
        <f>IFERROR(INDEX('Ласт турнир'!$A$1:$A$96,MATCH($D398,'Ласт турнир'!$B$1:$B$96,0)),"")</f>
        <v/>
      </c>
      <c r="FL398" s="28">
        <f>IFERROR(VLOOKUP(FK398,'Начисление очков 2023'!$AA$4:$AB$69,2,FALSE),0)</f>
        <v>0</v>
      </c>
      <c r="FM398" s="32" t="str">
        <f>IFERROR(INDEX('Ласт турнир'!$A$1:$A$96,MATCH($D398,'Ласт турнир'!$B$1:$B$96,0)),"")</f>
        <v/>
      </c>
      <c r="FN398" s="31">
        <f>IFERROR(VLOOKUP(FM398,'Начисление очков 2023'!$AA$4:$AB$69,2,FALSE),0)</f>
        <v>0</v>
      </c>
      <c r="FO398" s="6" t="str">
        <f>IFERROR(INDEX('Ласт турнир'!$A$1:$A$96,MATCH($D398,'Ласт турнир'!$B$1:$B$96,0)),"")</f>
        <v/>
      </c>
      <c r="FP398" s="28">
        <f>IFERROR(VLOOKUP(FO398,'Начисление очков 2023'!$AF$4:$AG$69,2,FALSE),0)</f>
        <v>0</v>
      </c>
      <c r="FQ398" s="98"/>
      <c r="FR398" s="99"/>
      <c r="FS398" s="99"/>
      <c r="FT398" s="100"/>
      <c r="FU398" s="101"/>
      <c r="FV398" s="102"/>
      <c r="FW398" s="103"/>
      <c r="FX398" s="104"/>
      <c r="FY398" s="105"/>
      <c r="FZ398" s="32" t="str">
        <f>IFERROR(INDEX('Ласт турнир'!$A$1:$A$96,MATCH($D398,'Ласт турнир'!$B$1:$B$96,0)),"")</f>
        <v/>
      </c>
      <c r="GA398" s="31">
        <f>IFERROR(VLOOKUP(FZ398,'Начисление очков 2023'!$AA$4:$AB$69,2,FALSE),0)</f>
        <v>0</v>
      </c>
    </row>
    <row r="399" spans="1:183" x14ac:dyDescent="0.25">
      <c r="J399" s="1"/>
      <c r="R399" s="1"/>
      <c r="FV399" s="1"/>
    </row>
    <row r="400" spans="1:183" ht="31.15" customHeight="1" x14ac:dyDescent="0.25">
      <c r="D400" s="209" t="s">
        <v>314</v>
      </c>
      <c r="E400" s="210"/>
      <c r="F400" s="210"/>
      <c r="G400" s="210"/>
      <c r="H400" s="210"/>
      <c r="FQ400" s="1"/>
      <c r="FT400" s="1"/>
    </row>
    <row r="401" spans="1:178" ht="61.15" customHeight="1" x14ac:dyDescent="0.25">
      <c r="D401" s="191" t="s">
        <v>740</v>
      </c>
      <c r="E401" s="192"/>
      <c r="F401" s="193"/>
      <c r="G401" s="86"/>
      <c r="H401" s="77" t="s">
        <v>312</v>
      </c>
      <c r="FQ401" s="61"/>
      <c r="FR401" s="62"/>
      <c r="FS401" s="62"/>
      <c r="FT401" s="61"/>
    </row>
    <row r="402" spans="1:178" ht="16.149999999999999" customHeight="1" x14ac:dyDescent="0.25">
      <c r="A402" s="1"/>
      <c r="B402" s="6" t="str">
        <f>IFERROR(INDEX('Ласт турнир'!$A$1:$A$96,MATCH($D402,'Ласт турнир'!$B$1:$B$96,0)),"")</f>
        <v/>
      </c>
      <c r="C402" s="1"/>
      <c r="D402" s="78" t="s">
        <v>187</v>
      </c>
      <c r="E402" s="40"/>
      <c r="F402" s="59"/>
      <c r="G402" s="44"/>
      <c r="H402" s="54">
        <v>3</v>
      </c>
      <c r="I402" s="134"/>
      <c r="J402" s="1"/>
      <c r="FA402" s="1"/>
      <c r="FB402" s="1"/>
      <c r="FQ402" s="1"/>
      <c r="FT402" s="1"/>
      <c r="FV402" s="1"/>
    </row>
    <row r="403" spans="1:178" ht="16.149999999999999" customHeight="1" x14ac:dyDescent="0.25">
      <c r="A403" s="1"/>
      <c r="B403" s="6"/>
      <c r="C403" s="1"/>
      <c r="D403" s="130" t="s">
        <v>767</v>
      </c>
      <c r="E403" s="123"/>
      <c r="F403" s="59"/>
      <c r="G403" s="44"/>
      <c r="H403" s="54">
        <v>4</v>
      </c>
      <c r="I403" s="134"/>
      <c r="J403" s="1"/>
      <c r="FA403" s="1"/>
      <c r="FB403" s="1"/>
      <c r="FQ403" s="1"/>
      <c r="FT403" s="1"/>
      <c r="FV403" s="1"/>
    </row>
    <row r="404" spans="1:178" ht="16.149999999999999" customHeight="1" x14ac:dyDescent="0.25">
      <c r="A404" s="1"/>
      <c r="B404" s="6" t="str">
        <f>IFERROR(INDEX('Ласт турнир'!$A$1:$A$96,MATCH($D404,'Ласт турнир'!$B$1:$B$96,0)),"")</f>
        <v/>
      </c>
      <c r="C404" s="1"/>
      <c r="D404" s="78" t="s">
        <v>238</v>
      </c>
      <c r="E404" s="40"/>
      <c r="F404" s="59"/>
      <c r="G404" s="44"/>
      <c r="H404" s="54">
        <v>3</v>
      </c>
      <c r="I404" s="134"/>
      <c r="J404" s="1"/>
      <c r="FA404" s="1"/>
      <c r="FB404" s="1"/>
      <c r="FQ404" s="1"/>
      <c r="FT404" s="1"/>
      <c r="FV404" s="1"/>
    </row>
    <row r="405" spans="1:178" ht="16.149999999999999" customHeight="1" x14ac:dyDescent="0.25">
      <c r="B405" s="6" t="str">
        <f>IFERROR(INDEX('Ласт турнир'!$A$1:$A$96,MATCH($D405,'Ласт турнир'!$B$1:$B$96,0)),"")</f>
        <v/>
      </c>
      <c r="D405" s="78" t="s">
        <v>466</v>
      </c>
      <c r="E405" s="40"/>
      <c r="F405" s="59"/>
      <c r="G405" s="44"/>
      <c r="H405" s="54">
        <v>3.5</v>
      </c>
      <c r="I405" s="134"/>
      <c r="J405" s="1"/>
      <c r="FA405" s="1"/>
      <c r="FB405" s="1"/>
      <c r="FQ405" s="1"/>
      <c r="FT405" s="1"/>
      <c r="FV405" s="1"/>
    </row>
    <row r="406" spans="1:178" ht="16.149999999999999" customHeight="1" x14ac:dyDescent="0.25">
      <c r="A406" s="1"/>
      <c r="B406" s="6" t="str">
        <f>IFERROR(INDEX('Ласт турнир'!$A$1:$A$96,MATCH($D406,'Ласт турнир'!$B$1:$B$96,0)),"")</f>
        <v/>
      </c>
      <c r="C406" s="1"/>
      <c r="D406" s="78" t="s">
        <v>451</v>
      </c>
      <c r="E406" s="40"/>
      <c r="F406" s="59"/>
      <c r="G406" s="44"/>
      <c r="H406" s="54">
        <v>3</v>
      </c>
      <c r="I406" s="134"/>
      <c r="J406" s="1"/>
      <c r="FA406" s="1"/>
      <c r="FB406" s="1"/>
      <c r="FQ406" s="1"/>
      <c r="FT406" s="1"/>
      <c r="FV406" s="1"/>
    </row>
    <row r="407" spans="1:178" ht="16.149999999999999" customHeight="1" x14ac:dyDescent="0.25">
      <c r="A407" s="1"/>
      <c r="B407" s="6" t="str">
        <f>IFERROR(INDEX('Ласт турнир'!$A$1:$A$96,MATCH($D407,'Ласт турнир'!$B$1:$B$96,0)),"")</f>
        <v/>
      </c>
      <c r="C407" s="1"/>
      <c r="D407" s="78" t="s">
        <v>131</v>
      </c>
      <c r="E407" s="40"/>
      <c r="F407" s="59"/>
      <c r="G407" s="44"/>
      <c r="H407" s="54">
        <v>3</v>
      </c>
      <c r="I407" s="134"/>
      <c r="J407" s="1"/>
      <c r="FA407" s="1"/>
      <c r="FB407" s="1"/>
      <c r="FQ407" s="1"/>
      <c r="FT407" s="1"/>
      <c r="FV407" s="1"/>
    </row>
    <row r="408" spans="1:178" ht="16.149999999999999" customHeight="1" x14ac:dyDescent="0.25">
      <c r="A408" s="1"/>
      <c r="B408" s="6" t="str">
        <f>IFERROR(INDEX('Ласт турнир'!$A$1:$A$96,MATCH($D408,'Ласт турнир'!$B$1:$B$96,0)),"")</f>
        <v/>
      </c>
      <c r="C408" s="1"/>
      <c r="D408" s="78" t="s">
        <v>382</v>
      </c>
      <c r="E408" s="40"/>
      <c r="F408" s="59"/>
      <c r="G408" s="44"/>
      <c r="H408" s="54">
        <v>3</v>
      </c>
      <c r="I408" s="134"/>
      <c r="J408" s="1"/>
      <c r="FA408" s="1"/>
      <c r="FB408" s="1"/>
      <c r="FQ408" s="1"/>
      <c r="FT408" s="1"/>
      <c r="FV408" s="1"/>
    </row>
    <row r="409" spans="1:178" ht="16.149999999999999" customHeight="1" x14ac:dyDescent="0.25">
      <c r="A409" s="1"/>
      <c r="B409" s="6" t="str">
        <f>IFERROR(INDEX('Ласт турнир'!$A$1:$A$96,MATCH(#REF!,'Ласт турнир'!$B$1:$B$96,0)),"")</f>
        <v/>
      </c>
      <c r="C409" s="1"/>
      <c r="D409" s="78" t="s">
        <v>130</v>
      </c>
      <c r="E409" s="40"/>
      <c r="F409" s="59"/>
      <c r="G409" s="44"/>
      <c r="H409" s="54">
        <v>3.5</v>
      </c>
      <c r="I409" s="134"/>
      <c r="J409" s="1"/>
      <c r="FA409" s="1"/>
      <c r="FB409" s="1"/>
      <c r="FQ409" s="1"/>
      <c r="FT409" s="1"/>
      <c r="FV409" s="1"/>
    </row>
    <row r="410" spans="1:178" ht="16.149999999999999" customHeight="1" x14ac:dyDescent="0.25">
      <c r="A410" s="1"/>
      <c r="B410" s="6" t="str">
        <f>IFERROR(INDEX('Ласт турнир'!$A$1:$A$96,MATCH($D410,'Ласт турнир'!$B$1:$B$96,0)),"")</f>
        <v/>
      </c>
      <c r="C410" s="1"/>
      <c r="D410" s="78" t="s">
        <v>480</v>
      </c>
      <c r="E410" s="40"/>
      <c r="F410" s="59"/>
      <c r="G410" s="44"/>
      <c r="H410" s="54">
        <v>3</v>
      </c>
      <c r="I410" s="134"/>
      <c r="J410" s="1"/>
      <c r="FA410" s="1"/>
      <c r="FB410" s="1"/>
      <c r="FQ410" s="1"/>
      <c r="FT410" s="1"/>
      <c r="FV410" s="1"/>
    </row>
    <row r="411" spans="1:178" ht="16.149999999999999" customHeight="1" x14ac:dyDescent="0.25">
      <c r="A411" s="1"/>
      <c r="B411" s="6" t="str">
        <f>IFERROR(INDEX('Ласт турнир'!$A$1:$A$96,MATCH($D411,'Ласт турнир'!$B$1:$B$96,0)),"")</f>
        <v/>
      </c>
      <c r="C411" s="1"/>
      <c r="D411" s="78" t="s">
        <v>112</v>
      </c>
      <c r="E411" s="40"/>
      <c r="F411" s="59"/>
      <c r="G411" s="44"/>
      <c r="H411" s="54">
        <v>3.5</v>
      </c>
      <c r="I411" s="134"/>
      <c r="J411" s="1"/>
      <c r="FA411" s="1"/>
      <c r="FB411" s="1"/>
      <c r="FQ411" s="1"/>
      <c r="FT411" s="1"/>
      <c r="FV411" s="1"/>
    </row>
    <row r="412" spans="1:178" ht="16.149999999999999" customHeight="1" x14ac:dyDescent="0.25">
      <c r="A412" s="1"/>
      <c r="B412" s="6" t="str">
        <f>IFERROR(INDEX('Ласт турнир'!$A$1:$A$96,MATCH($D412,'Ласт турнир'!$B$1:$B$96,0)),"")</f>
        <v/>
      </c>
      <c r="C412" s="1"/>
      <c r="D412" s="78" t="s">
        <v>429</v>
      </c>
      <c r="E412" s="40"/>
      <c r="F412" s="59"/>
      <c r="G412" s="44"/>
      <c r="H412" s="54">
        <v>3</v>
      </c>
      <c r="I412" s="134"/>
      <c r="J412" s="1"/>
      <c r="FA412" s="1"/>
      <c r="FB412" s="1"/>
      <c r="FQ412" s="1"/>
      <c r="FT412" s="1"/>
      <c r="FV412" s="1"/>
    </row>
    <row r="413" spans="1:178" ht="16.149999999999999" customHeight="1" x14ac:dyDescent="0.25">
      <c r="A413" s="1"/>
      <c r="B413" s="6" t="str">
        <f>IFERROR(INDEX('Ласт турнир'!$A$1:$A$96,MATCH($D413,'Ласт турнир'!$B$1:$B$96,0)),"")</f>
        <v/>
      </c>
      <c r="C413" s="1"/>
      <c r="D413" s="78" t="s">
        <v>543</v>
      </c>
      <c r="E413" s="40"/>
      <c r="F413" s="59"/>
      <c r="G413" s="44"/>
      <c r="H413" s="54">
        <v>3</v>
      </c>
      <c r="I413" s="134"/>
      <c r="FQ413" s="61"/>
      <c r="FR413" s="62"/>
      <c r="FS413" s="62"/>
      <c r="FT413" s="61"/>
    </row>
    <row r="414" spans="1:178" ht="16.149999999999999" customHeight="1" x14ac:dyDescent="0.25">
      <c r="A414" s="1"/>
      <c r="B414" s="6" t="str">
        <f>IFERROR(INDEX('Ласт турнир'!$A$1:$A$96,MATCH($D414,'Ласт турнир'!$B$1:$B$96,0)),"")</f>
        <v/>
      </c>
      <c r="C414" s="1"/>
      <c r="D414" s="78" t="s">
        <v>100</v>
      </c>
      <c r="E414" s="40"/>
      <c r="F414" s="59"/>
      <c r="G414" s="44"/>
      <c r="H414" s="54">
        <v>3.5</v>
      </c>
      <c r="I414" s="134"/>
      <c r="J414" s="1"/>
      <c r="FA414" s="1"/>
      <c r="FB414" s="1"/>
      <c r="FQ414" s="1"/>
      <c r="FT414" s="1"/>
      <c r="FV414" s="1"/>
    </row>
    <row r="415" spans="1:178" ht="16.149999999999999" customHeight="1" x14ac:dyDescent="0.25">
      <c r="A415" s="1"/>
      <c r="B415" s="6" t="str">
        <f>IFERROR(INDEX('Ласт турнир'!$A$1:$A$96,MATCH($D415,'Ласт турнир'!$B$1:$B$96,0)),"")</f>
        <v/>
      </c>
      <c r="C415" s="1"/>
      <c r="D415" s="78" t="s">
        <v>409</v>
      </c>
      <c r="E415" s="40"/>
      <c r="F415" s="59"/>
      <c r="G415" s="44"/>
      <c r="H415" s="54">
        <v>3</v>
      </c>
      <c r="I415" s="134"/>
      <c r="J415" s="1"/>
      <c r="FA415" s="1"/>
      <c r="FB415" s="1"/>
      <c r="FQ415" s="1"/>
      <c r="FT415" s="1"/>
      <c r="FV415" s="1"/>
    </row>
    <row r="416" spans="1:178" ht="16.149999999999999" customHeight="1" x14ac:dyDescent="0.25">
      <c r="A416" s="1"/>
      <c r="B416" s="6" t="str">
        <f>IFERROR(INDEX('Ласт турнир'!$A$1:$A$96,MATCH($D416,'Ласт турнир'!$B$1:$B$96,0)),"")</f>
        <v/>
      </c>
      <c r="C416" s="1"/>
      <c r="D416" s="78" t="s">
        <v>208</v>
      </c>
      <c r="E416" s="40"/>
      <c r="F416" s="59"/>
      <c r="G416" s="44"/>
      <c r="H416" s="54">
        <v>3</v>
      </c>
      <c r="I416" s="134"/>
      <c r="J416" s="1"/>
      <c r="FA416" s="1"/>
      <c r="FB416" s="1"/>
      <c r="FQ416" s="1"/>
      <c r="FT416" s="1"/>
      <c r="FV416" s="1"/>
    </row>
    <row r="417" spans="1:178" ht="16.149999999999999" customHeight="1" x14ac:dyDescent="0.25">
      <c r="A417" s="1"/>
      <c r="B417" s="6" t="str">
        <f>IFERROR(INDEX('Ласт турнир'!$A$1:$A$96,MATCH($D417,'Ласт турнир'!$B$1:$B$96,0)),"")</f>
        <v/>
      </c>
      <c r="C417" s="1"/>
      <c r="D417" s="78" t="s">
        <v>383</v>
      </c>
      <c r="E417" s="40"/>
      <c r="F417" s="59"/>
      <c r="G417" s="44"/>
      <c r="H417" s="54">
        <v>3</v>
      </c>
      <c r="I417" s="134"/>
      <c r="J417" s="1"/>
      <c r="FA417" s="1"/>
      <c r="FB417" s="1"/>
      <c r="FQ417" s="1"/>
      <c r="FT417" s="1"/>
      <c r="FV417" s="1"/>
    </row>
    <row r="418" spans="1:178" ht="16.149999999999999" customHeight="1" x14ac:dyDescent="0.25">
      <c r="A418" s="1"/>
      <c r="B418" s="6" t="str">
        <f>IFERROR(INDEX('Ласт турнир'!$A$1:$A$96,MATCH($D418,'Ласт турнир'!$B$1:$B$96,0)),"")</f>
        <v/>
      </c>
      <c r="C418" s="1"/>
      <c r="D418" s="78" t="s">
        <v>452</v>
      </c>
      <c r="E418" s="40"/>
      <c r="F418" s="59"/>
      <c r="G418" s="44"/>
      <c r="H418" s="54">
        <v>3</v>
      </c>
      <c r="I418" s="134"/>
      <c r="J418" s="1"/>
      <c r="FA418" s="1"/>
      <c r="FB418" s="1"/>
      <c r="FQ418" s="1"/>
      <c r="FT418" s="1"/>
      <c r="FV418" s="1"/>
    </row>
    <row r="419" spans="1:178" ht="16.149999999999999" customHeight="1" x14ac:dyDescent="0.25">
      <c r="B419" s="79"/>
      <c r="D419" s="78" t="s">
        <v>46</v>
      </c>
      <c r="E419" s="40"/>
      <c r="F419" s="59"/>
      <c r="G419" s="92" t="s">
        <v>516</v>
      </c>
      <c r="H419" s="54">
        <v>4.5</v>
      </c>
      <c r="I419" s="134"/>
      <c r="J419" s="1"/>
      <c r="FA419" s="1"/>
      <c r="FB419" s="1"/>
      <c r="FQ419" s="1"/>
      <c r="FT419" s="1"/>
      <c r="FV419" s="1"/>
    </row>
    <row r="420" spans="1:178" ht="16.149999999999999" customHeight="1" x14ac:dyDescent="0.25">
      <c r="A420" s="1"/>
      <c r="B420" s="6" t="str">
        <f>IFERROR(INDEX('Ласт турнир'!$A$1:$A$96,MATCH($D420,'Ласт турнир'!$B$1:$B$96,0)),"")</f>
        <v/>
      </c>
      <c r="C420" s="1"/>
      <c r="D420" s="78" t="s">
        <v>79</v>
      </c>
      <c r="E420" s="40"/>
      <c r="F420" s="59"/>
      <c r="G420" s="44"/>
      <c r="H420" s="54">
        <v>4</v>
      </c>
      <c r="I420" s="134"/>
      <c r="J420" s="1"/>
      <c r="FA420" s="1"/>
      <c r="FB420" s="1"/>
      <c r="FQ420" s="1"/>
      <c r="FT420" s="1"/>
      <c r="FV420" s="1"/>
    </row>
    <row r="421" spans="1:178" ht="16.149999999999999" customHeight="1" x14ac:dyDescent="0.25">
      <c r="B421" s="79"/>
      <c r="D421" s="78" t="s">
        <v>34</v>
      </c>
      <c r="E421" s="40"/>
      <c r="F421" s="59"/>
      <c r="G421" s="92"/>
      <c r="H421" s="54">
        <v>4</v>
      </c>
      <c r="I421" s="134"/>
      <c r="J421" s="1"/>
      <c r="FA421" s="1"/>
      <c r="FB421" s="1"/>
      <c r="FQ421" s="1"/>
      <c r="FT421" s="1"/>
      <c r="FV421" s="1"/>
    </row>
    <row r="422" spans="1:178" ht="16.149999999999999" customHeight="1" x14ac:dyDescent="0.25">
      <c r="B422" s="79"/>
      <c r="D422" s="78" t="s">
        <v>43</v>
      </c>
      <c r="E422" s="40"/>
      <c r="F422" s="59"/>
      <c r="G422" s="92"/>
      <c r="H422" s="54">
        <v>3.5</v>
      </c>
      <c r="I422" s="134"/>
      <c r="J422" s="1"/>
      <c r="FA422" s="1"/>
      <c r="FB422" s="1"/>
      <c r="FQ422" s="1"/>
      <c r="FT422" s="1"/>
      <c r="FV422" s="1"/>
    </row>
    <row r="423" spans="1:178" ht="16.149999999999999" customHeight="1" x14ac:dyDescent="0.25">
      <c r="A423" s="1"/>
      <c r="B423" s="6"/>
      <c r="C423" s="1"/>
      <c r="D423" s="78" t="s">
        <v>541</v>
      </c>
      <c r="E423" s="40"/>
      <c r="F423" s="59"/>
      <c r="G423" s="44"/>
      <c r="H423" s="54">
        <v>3</v>
      </c>
      <c r="I423" s="134"/>
      <c r="J423" s="1"/>
      <c r="FA423" s="1"/>
      <c r="FB423" s="1"/>
      <c r="FQ423" s="1"/>
      <c r="FT423" s="1"/>
      <c r="FV423" s="1"/>
    </row>
    <row r="424" spans="1:178" ht="16.149999999999999" customHeight="1" x14ac:dyDescent="0.25">
      <c r="A424" s="1"/>
      <c r="B424" s="6" t="str">
        <f>IFERROR(INDEX('Ласт турнир'!$A$1:$A$96,MATCH($D424,'Ласт турнир'!$B$1:$B$96,0)),"")</f>
        <v/>
      </c>
      <c r="C424" s="1"/>
      <c r="D424" s="78" t="s">
        <v>207</v>
      </c>
      <c r="E424" s="40"/>
      <c r="F424" s="59"/>
      <c r="G424" s="44"/>
      <c r="H424" s="54">
        <v>3</v>
      </c>
      <c r="I424" s="134"/>
      <c r="J424" s="1"/>
      <c r="FA424" s="1"/>
      <c r="FB424" s="1"/>
      <c r="FQ424" s="1"/>
      <c r="FT424" s="1"/>
      <c r="FV424" s="1"/>
    </row>
    <row r="425" spans="1:178" ht="16.149999999999999" customHeight="1" x14ac:dyDescent="0.25">
      <c r="A425" s="1"/>
      <c r="B425" s="6" t="str">
        <f>IFERROR(INDEX('Ласт турнир'!$A$1:$A$96,MATCH($D425,'Ласт турнир'!$B$1:$B$96,0)),"")</f>
        <v/>
      </c>
      <c r="C425" s="1"/>
      <c r="D425" s="78" t="s">
        <v>191</v>
      </c>
      <c r="E425" s="40"/>
      <c r="F425" s="59"/>
      <c r="G425" s="44"/>
      <c r="H425" s="54">
        <v>3</v>
      </c>
      <c r="I425" s="134"/>
      <c r="J425" s="1"/>
      <c r="FA425" s="1"/>
      <c r="FB425" s="1"/>
      <c r="FQ425" s="1"/>
      <c r="FT425" s="1"/>
      <c r="FV425" s="1"/>
    </row>
    <row r="426" spans="1:178" ht="16.149999999999999" customHeight="1" x14ac:dyDescent="0.25">
      <c r="A426" s="1"/>
      <c r="B426" s="6" t="str">
        <f>IFERROR(INDEX('Ласт турнир'!$A$1:$A$96,MATCH($D426,'Ласт турнир'!$B$1:$B$96,0)),"")</f>
        <v/>
      </c>
      <c r="C426" s="1"/>
      <c r="D426" s="78" t="s">
        <v>392</v>
      </c>
      <c r="E426" s="40"/>
      <c r="F426" s="59"/>
      <c r="G426" s="44"/>
      <c r="H426" s="54">
        <v>3</v>
      </c>
      <c r="I426" s="134"/>
      <c r="J426" s="1"/>
      <c r="FA426" s="1"/>
      <c r="FB426" s="1"/>
      <c r="FQ426" s="1"/>
      <c r="FT426" s="1"/>
      <c r="FV426" s="1"/>
    </row>
    <row r="427" spans="1:178" ht="16.149999999999999" customHeight="1" x14ac:dyDescent="0.25">
      <c r="A427" s="1"/>
      <c r="B427" s="6"/>
      <c r="C427" s="1"/>
      <c r="D427" s="78" t="s">
        <v>446</v>
      </c>
      <c r="E427" s="40"/>
      <c r="F427" s="59"/>
      <c r="G427" s="44"/>
      <c r="H427" s="54">
        <v>3</v>
      </c>
      <c r="I427" s="134"/>
      <c r="J427" s="1"/>
      <c r="FA427" s="1"/>
      <c r="FB427" s="1"/>
      <c r="FQ427" s="1"/>
      <c r="FT427" s="1"/>
      <c r="FV427" s="1"/>
    </row>
    <row r="428" spans="1:178" ht="16.149999999999999" customHeight="1" x14ac:dyDescent="0.25">
      <c r="A428" s="1"/>
      <c r="B428" s="6" t="str">
        <f>IFERROR(INDEX('Ласт турнир'!$A$1:$A$96,MATCH($D428,'Ласт турнир'!$B$1:$B$96,0)),"")</f>
        <v/>
      </c>
      <c r="C428" s="1"/>
      <c r="D428" s="78" t="s">
        <v>345</v>
      </c>
      <c r="E428" s="40"/>
      <c r="F428" s="59"/>
      <c r="G428" s="44"/>
      <c r="H428" s="54">
        <v>3</v>
      </c>
      <c r="I428" s="134"/>
      <c r="J428" s="1"/>
      <c r="FA428" s="1"/>
      <c r="FB428" s="1"/>
      <c r="FQ428" s="1"/>
      <c r="FT428" s="1"/>
      <c r="FV428" s="1"/>
    </row>
    <row r="429" spans="1:178" ht="16.149999999999999" customHeight="1" x14ac:dyDescent="0.25">
      <c r="A429" s="1"/>
      <c r="B429" s="6" t="str">
        <f>IFERROR(INDEX('Ласт турнир'!$A$1:$A$96,MATCH($D429,'Ласт турнир'!$B$1:$B$96,0)),"")</f>
        <v/>
      </c>
      <c r="C429" s="1"/>
      <c r="D429" s="78" t="s">
        <v>259</v>
      </c>
      <c r="E429" s="40"/>
      <c r="F429" s="59"/>
      <c r="G429" s="44"/>
      <c r="H429" s="54">
        <v>3</v>
      </c>
      <c r="I429" s="134"/>
      <c r="J429" s="1"/>
      <c r="FA429" s="1"/>
      <c r="FB429" s="1"/>
      <c r="FQ429" s="1"/>
      <c r="FT429" s="1"/>
      <c r="FV429" s="1"/>
    </row>
    <row r="430" spans="1:178" ht="16.149999999999999" customHeight="1" x14ac:dyDescent="0.25">
      <c r="A430" s="1"/>
      <c r="B430" s="6" t="str">
        <f>IFERROR(INDEX('Ласт турнир'!$A$1:$A$96,MATCH($D430,'Ласт турнир'!$B$1:$B$96,0)),"")</f>
        <v/>
      </c>
      <c r="C430" s="1"/>
      <c r="D430" s="78" t="s">
        <v>35</v>
      </c>
      <c r="E430" s="40"/>
      <c r="F430" s="59"/>
      <c r="G430" s="44"/>
      <c r="H430" s="54">
        <v>3</v>
      </c>
      <c r="I430" s="134"/>
      <c r="J430" s="1"/>
      <c r="FA430" s="1"/>
      <c r="FB430" s="1"/>
      <c r="FQ430" s="1"/>
      <c r="FT430" s="1"/>
      <c r="FV430" s="1"/>
    </row>
    <row r="431" spans="1:178" ht="16.149999999999999" customHeight="1" x14ac:dyDescent="0.25">
      <c r="A431" s="1"/>
      <c r="B431" s="6" t="str">
        <f>IFERROR(INDEX('Ласт турнир'!$A$1:$A$96,MATCH($D431,'Ласт турнир'!$B$1:$B$96,0)),"")</f>
        <v/>
      </c>
      <c r="C431" s="1"/>
      <c r="D431" s="78" t="s">
        <v>335</v>
      </c>
      <c r="E431" s="40"/>
      <c r="F431" s="59"/>
      <c r="G431" s="44"/>
      <c r="H431" s="54">
        <v>3</v>
      </c>
      <c r="I431" s="134"/>
      <c r="J431" s="1"/>
      <c r="FA431" s="1"/>
      <c r="FB431" s="1"/>
      <c r="FQ431" s="1"/>
      <c r="FT431" s="1"/>
      <c r="FV431" s="1"/>
    </row>
    <row r="432" spans="1:178" ht="16.149999999999999" customHeight="1" x14ac:dyDescent="0.25">
      <c r="B432" s="6" t="str">
        <f>IFERROR(INDEX('Ласт турнир'!$A$1:$A$96,MATCH($D432,'Ласт турнир'!$B$1:$B$96,0)),"")</f>
        <v/>
      </c>
      <c r="C432" s="1"/>
      <c r="D432" s="78" t="s">
        <v>550</v>
      </c>
      <c r="E432" s="40"/>
      <c r="F432" s="59"/>
      <c r="G432" s="44"/>
      <c r="H432" s="54">
        <v>3</v>
      </c>
      <c r="I432" s="134"/>
      <c r="FQ432" s="61"/>
      <c r="FR432" s="62"/>
      <c r="FS432" s="62"/>
      <c r="FT432" s="61"/>
    </row>
    <row r="433" spans="1:178" s="1" customFormat="1" ht="16.149999999999999" customHeight="1" x14ac:dyDescent="0.25">
      <c r="B433" s="6" t="str">
        <f>IFERROR(INDEX('Ласт турнир'!$A$1:$A$96,MATCH($D433,'Ласт турнир'!$B$1:$B$96,0)),"")</f>
        <v/>
      </c>
      <c r="D433" s="78" t="s">
        <v>265</v>
      </c>
      <c r="E433" s="40"/>
      <c r="F433" s="59"/>
      <c r="G433" s="44"/>
      <c r="H433" s="54">
        <v>3</v>
      </c>
      <c r="I433" s="134"/>
      <c r="R433" s="151"/>
    </row>
    <row r="434" spans="1:178" s="1" customFormat="1" ht="16.149999999999999" customHeight="1" x14ac:dyDescent="0.25">
      <c r="B434" s="79"/>
      <c r="D434" s="78" t="s">
        <v>315</v>
      </c>
      <c r="E434" s="153"/>
      <c r="F434" s="132"/>
      <c r="G434" s="93"/>
      <c r="H434" s="54">
        <v>3.5</v>
      </c>
      <c r="I434" s="134"/>
      <c r="R434" s="151"/>
    </row>
    <row r="435" spans="1:178" s="1" customFormat="1" ht="16.149999999999999" customHeight="1" x14ac:dyDescent="0.25">
      <c r="B435" s="6" t="str">
        <f>IFERROR(INDEX('Ласт турнир'!$A$1:$A$96,MATCH($D435,'Ласт турнир'!$B$1:$B$96,0)),"")</f>
        <v/>
      </c>
      <c r="D435" s="78" t="s">
        <v>261</v>
      </c>
      <c r="E435" s="40"/>
      <c r="F435" s="59"/>
      <c r="G435" s="44"/>
      <c r="H435" s="54">
        <v>3</v>
      </c>
      <c r="I435" s="134"/>
      <c r="R435" s="151"/>
    </row>
    <row r="436" spans="1:178" s="1" customFormat="1" ht="16.149999999999999" customHeight="1" x14ac:dyDescent="0.25">
      <c r="B436" s="6"/>
      <c r="D436" s="78" t="s">
        <v>30</v>
      </c>
      <c r="E436" s="40"/>
      <c r="F436" s="59"/>
      <c r="G436" s="44"/>
      <c r="H436" s="54">
        <v>3.5</v>
      </c>
      <c r="I436" s="134"/>
      <c r="R436" s="151"/>
    </row>
    <row r="437" spans="1:178" s="1" customFormat="1" ht="16.149999999999999" customHeight="1" x14ac:dyDescent="0.25">
      <c r="B437" s="6" t="str">
        <f>IFERROR(INDEX('Ласт турнир'!$A$1:$A$96,MATCH($D437,'Ласт турнир'!$B$1:$B$96,0)),"")</f>
        <v/>
      </c>
      <c r="D437" s="78" t="s">
        <v>477</v>
      </c>
      <c r="E437" s="40"/>
      <c r="F437" s="59"/>
      <c r="G437" s="44"/>
      <c r="H437" s="54">
        <v>3</v>
      </c>
      <c r="I437" s="134"/>
      <c r="R437" s="151"/>
    </row>
    <row r="438" spans="1:178" s="1" customFormat="1" ht="16.149999999999999" customHeight="1" x14ac:dyDescent="0.25">
      <c r="B438" s="6" t="str">
        <f>IFERROR(INDEX('Ласт турнир'!$A$1:$A$96,MATCH($D438,'Ласт турнир'!$B$1:$B$96,0)),"")</f>
        <v/>
      </c>
      <c r="D438" s="78" t="s">
        <v>381</v>
      </c>
      <c r="E438" s="40"/>
      <c r="F438" s="59"/>
      <c r="G438" s="44"/>
      <c r="H438" s="54">
        <v>3</v>
      </c>
      <c r="I438" s="134"/>
      <c r="R438" s="151"/>
    </row>
    <row r="439" spans="1:178" s="1" customFormat="1" ht="16.149999999999999" customHeight="1" x14ac:dyDescent="0.25">
      <c r="B439" s="6" t="str">
        <f>IFERROR(INDEX('Ласт турнир'!$A$1:$A$96,MATCH($D439,'Ласт турнир'!$B$1:$B$96,0)),"")</f>
        <v/>
      </c>
      <c r="D439" s="78" t="s">
        <v>476</v>
      </c>
      <c r="E439" s="40"/>
      <c r="F439" s="59"/>
      <c r="G439" s="44"/>
      <c r="H439" s="54">
        <v>3</v>
      </c>
      <c r="I439" s="134"/>
      <c r="R439" s="151"/>
    </row>
    <row r="440" spans="1:178" s="1" customFormat="1" ht="15" x14ac:dyDescent="0.25">
      <c r="B440" s="131" t="str">
        <f>IFERROR(INDEX('Ласт турнир'!$A$1:$A$96,MATCH($D440,'Ласт турнир'!$B$1:$B$96,0)),"")</f>
        <v/>
      </c>
      <c r="C440" s="24"/>
      <c r="D440" s="78" t="s">
        <v>147</v>
      </c>
      <c r="E440" s="40"/>
      <c r="F440" s="44"/>
      <c r="G440" s="92" t="s">
        <v>516</v>
      </c>
      <c r="H440" s="54">
        <v>4.5</v>
      </c>
      <c r="I440" s="56"/>
      <c r="R440" s="151"/>
    </row>
    <row r="441" spans="1:178" ht="15" x14ac:dyDescent="0.25">
      <c r="A441" s="1"/>
      <c r="B441" s="131" t="str">
        <f>IFERROR(INDEX('Ласт турнир'!$A$1:$A$96,MATCH($D441,'Ласт турнир'!$B$1:$B$96,0)),"")</f>
        <v/>
      </c>
      <c r="D441" s="78" t="s">
        <v>473</v>
      </c>
      <c r="E441" s="40"/>
      <c r="F441" s="44"/>
      <c r="G441" s="44"/>
      <c r="H441" s="54">
        <v>3.5</v>
      </c>
      <c r="I441" s="56"/>
      <c r="J441" s="1"/>
      <c r="FA441" s="1"/>
      <c r="FB441" s="1"/>
      <c r="FQ441" s="1"/>
      <c r="FT441" s="1"/>
      <c r="FV441" s="1"/>
    </row>
    <row r="442" spans="1:178" s="1" customFormat="1" ht="15" x14ac:dyDescent="0.25">
      <c r="B442" s="274" t="str">
        <f>IFERROR(INDEX('Ласт турнир'!$A$1:$A$96,MATCH($D442,'Ласт турнир'!$B$1:$B$96,0)),"")</f>
        <v/>
      </c>
      <c r="D442" s="78" t="s">
        <v>337</v>
      </c>
      <c r="E442" s="40"/>
      <c r="F442" s="44"/>
      <c r="G442" s="44"/>
      <c r="H442" s="54">
        <v>3</v>
      </c>
      <c r="I442" s="56"/>
      <c r="R442" s="151"/>
    </row>
    <row r="443" spans="1:178" s="1" customFormat="1" ht="15" x14ac:dyDescent="0.25">
      <c r="B443" s="274" t="str">
        <f>IFERROR(INDEX('Ласт турнир'!$A$1:$A$96,MATCH($D443,'Ласт турнир'!$B$1:$B$96,0)),"")</f>
        <v/>
      </c>
      <c r="D443" s="78" t="s">
        <v>397</v>
      </c>
      <c r="E443" s="40"/>
      <c r="F443" s="44"/>
      <c r="G443" s="44"/>
      <c r="H443" s="54">
        <v>3</v>
      </c>
      <c r="I443" s="56"/>
      <c r="R443" s="151"/>
    </row>
    <row r="444" spans="1:178" s="1" customFormat="1" ht="15" x14ac:dyDescent="0.25">
      <c r="B444" s="274"/>
      <c r="D444" s="78" t="s">
        <v>558</v>
      </c>
      <c r="E444" s="40"/>
      <c r="F444" s="44"/>
      <c r="G444" s="44"/>
      <c r="H444" s="54">
        <v>3</v>
      </c>
      <c r="I444" s="56"/>
      <c r="R444" s="151"/>
    </row>
    <row r="445" spans="1:178" s="1" customFormat="1" ht="15" x14ac:dyDescent="0.25">
      <c r="B445" s="274" t="str">
        <f>IFERROR(INDEX('Ласт турнир'!$A$1:$A$96,MATCH($D445,'Ласт турнир'!$B$1:$B$96,0)),"")</f>
        <v/>
      </c>
      <c r="D445" s="78" t="s">
        <v>181</v>
      </c>
      <c r="E445" s="40"/>
      <c r="F445" s="59"/>
      <c r="G445" s="44"/>
      <c r="H445" s="54">
        <v>3</v>
      </c>
      <c r="I445" s="56"/>
      <c r="R445" s="151"/>
    </row>
    <row r="446" spans="1:178" s="1" customFormat="1" ht="15" x14ac:dyDescent="0.25">
      <c r="B446" s="274" t="str">
        <f>IFERROR(INDEX('Ласт турнир'!$A$1:$A$96,MATCH($D446,'Ласт турнир'!$B$1:$B$96,0)),"")</f>
        <v/>
      </c>
      <c r="D446" s="78" t="s">
        <v>443</v>
      </c>
      <c r="E446" s="40"/>
      <c r="F446" s="59"/>
      <c r="G446" s="44"/>
      <c r="H446" s="54">
        <v>3</v>
      </c>
      <c r="I446" s="56"/>
      <c r="R446" s="151"/>
    </row>
    <row r="447" spans="1:178" s="1" customFormat="1" ht="15" customHeight="1" x14ac:dyDescent="0.25">
      <c r="B447" s="274" t="str">
        <f>IFERROR(INDEX('Ласт турнир'!$A$1:$A$96,MATCH($D447,'Ласт турнир'!$B$1:$B$96,0)),"")</f>
        <v/>
      </c>
      <c r="D447" s="78" t="s">
        <v>465</v>
      </c>
      <c r="E447" s="40"/>
      <c r="F447" s="44"/>
      <c r="G447" s="44"/>
      <c r="H447" s="54">
        <v>3</v>
      </c>
      <c r="I447" s="56"/>
      <c r="R447" s="151"/>
    </row>
    <row r="448" spans="1:178" s="1" customFormat="1" ht="16.149999999999999" customHeight="1" x14ac:dyDescent="0.25">
      <c r="B448" s="6" t="str">
        <f>IFERROR(INDEX('Ласт турнир'!$A$1:$A$96,MATCH($D448,'Ласт турнир'!$B$1:$B$96,0)),"")</f>
        <v/>
      </c>
      <c r="D448" s="78" t="s">
        <v>143</v>
      </c>
      <c r="E448" s="40"/>
      <c r="F448" s="59"/>
      <c r="G448" s="44"/>
      <c r="H448" s="54">
        <v>3</v>
      </c>
      <c r="I448" s="56"/>
      <c r="R448" s="151"/>
    </row>
    <row r="449" spans="1:178" ht="16.149999999999999" customHeight="1" x14ac:dyDescent="0.25">
      <c r="B449" s="79"/>
      <c r="D449" s="78" t="s">
        <v>571</v>
      </c>
      <c r="E449" s="40"/>
      <c r="F449" s="59"/>
      <c r="G449" s="92"/>
      <c r="H449" s="54">
        <v>3</v>
      </c>
      <c r="I449" s="56"/>
      <c r="J449" s="1"/>
      <c r="FA449" s="1"/>
      <c r="FB449" s="1"/>
      <c r="FQ449" s="1"/>
      <c r="FT449" s="1"/>
      <c r="FV449" s="1"/>
    </row>
    <row r="450" spans="1:178" ht="16.149999999999999" customHeight="1" x14ac:dyDescent="0.25">
      <c r="A450" s="1"/>
      <c r="B450" s="6" t="str">
        <f>IFERROR(INDEX('Ласт турнир'!$A$1:$A$96,MATCH($D450,'Ласт турнир'!$B$1:$B$96,0)),"")</f>
        <v/>
      </c>
      <c r="C450" s="1"/>
      <c r="D450" s="78" t="s">
        <v>58</v>
      </c>
      <c r="E450" s="40"/>
      <c r="F450" s="59"/>
      <c r="G450" s="44"/>
      <c r="H450" s="54">
        <v>3</v>
      </c>
      <c r="I450" s="56"/>
      <c r="J450" s="1"/>
      <c r="FA450" s="1"/>
      <c r="FB450" s="1"/>
      <c r="FQ450" s="1"/>
      <c r="FT450" s="1"/>
      <c r="FV450" s="1"/>
    </row>
    <row r="451" spans="1:178" ht="16.149999999999999" customHeight="1" x14ac:dyDescent="0.25">
      <c r="A451" s="1"/>
      <c r="B451" s="6" t="str">
        <f>IFERROR(INDEX('Ласт турнир'!$A$1:$A$96,MATCH($D451,'Ласт турнир'!$B$1:$B$96,0)),"")</f>
        <v/>
      </c>
      <c r="C451" s="1"/>
      <c r="D451" s="78" t="s">
        <v>174</v>
      </c>
      <c r="E451" s="40"/>
      <c r="F451" s="59"/>
      <c r="G451" s="44"/>
      <c r="H451" s="54">
        <v>3.5</v>
      </c>
      <c r="I451" s="56"/>
      <c r="J451" s="1"/>
      <c r="FA451" s="1"/>
      <c r="FB451" s="1"/>
      <c r="FQ451" s="1"/>
      <c r="FT451" s="1"/>
      <c r="FV451" s="1"/>
    </row>
    <row r="452" spans="1:178" ht="16.149999999999999" customHeight="1" x14ac:dyDescent="0.25">
      <c r="A452" s="1"/>
      <c r="B452" s="6" t="str">
        <f>IFERROR(INDEX('Ласт турнир'!$A$1:$A$96,MATCH($D452,'Ласт турнир'!$B$1:$B$96,0)),"")</f>
        <v/>
      </c>
      <c r="C452" s="1"/>
      <c r="D452" s="78" t="s">
        <v>62</v>
      </c>
      <c r="E452" s="40"/>
      <c r="F452" s="59"/>
      <c r="G452" s="44"/>
      <c r="H452" s="54">
        <v>3.5</v>
      </c>
      <c r="I452" s="56"/>
      <c r="J452" s="1"/>
      <c r="FA452" s="1"/>
      <c r="FB452" s="1"/>
      <c r="FQ452" s="1"/>
      <c r="FT452" s="1"/>
      <c r="FV452" s="1"/>
    </row>
    <row r="453" spans="1:178" ht="16.149999999999999" customHeight="1" x14ac:dyDescent="0.25">
      <c r="A453" s="1"/>
      <c r="B453" s="6" t="str">
        <f>IFERROR(INDEX('Ласт турнир'!$A$1:$A$96,MATCH($D453,'Ласт турнир'!$B$1:$B$96,0)),"")</f>
        <v/>
      </c>
      <c r="C453" s="1"/>
      <c r="D453" s="78" t="s">
        <v>442</v>
      </c>
      <c r="E453" s="40"/>
      <c r="F453" s="59"/>
      <c r="G453" s="44"/>
      <c r="H453" s="54">
        <v>3</v>
      </c>
      <c r="I453" s="56"/>
      <c r="J453" s="1"/>
      <c r="FA453" s="1"/>
      <c r="FB453" s="1"/>
      <c r="FQ453" s="1"/>
      <c r="FT453" s="1"/>
      <c r="FV453" s="1"/>
    </row>
    <row r="454" spans="1:178" ht="16.149999999999999" customHeight="1" x14ac:dyDescent="0.25">
      <c r="A454" s="1"/>
      <c r="B454" s="6" t="str">
        <f>IFERROR(INDEX('Ласт турнир'!$A$1:$A$96,MATCH($D454,'Ласт турнир'!$B$1:$B$96,0)),"")</f>
        <v/>
      </c>
      <c r="C454" s="1"/>
      <c r="D454" s="78" t="s">
        <v>160</v>
      </c>
      <c r="E454" s="40"/>
      <c r="F454" s="59"/>
      <c r="G454" s="44"/>
      <c r="H454" s="54">
        <v>3.5</v>
      </c>
      <c r="I454" s="56"/>
      <c r="J454" s="1"/>
      <c r="FA454" s="1"/>
      <c r="FB454" s="1"/>
      <c r="FQ454" s="1"/>
      <c r="FT454" s="1"/>
      <c r="FV454" s="1"/>
    </row>
    <row r="455" spans="1:178" ht="15" customHeight="1" x14ac:dyDescent="0.25">
      <c r="A455" s="1"/>
      <c r="B455" s="131"/>
      <c r="C455" s="1"/>
      <c r="D455" s="78" t="s">
        <v>386</v>
      </c>
      <c r="E455" s="40"/>
      <c r="F455" s="44"/>
      <c r="G455" s="44"/>
      <c r="H455" s="54">
        <v>4</v>
      </c>
      <c r="I455" s="78"/>
      <c r="J455" s="1"/>
      <c r="M455" s="146"/>
      <c r="N455" s="133"/>
      <c r="FA455" s="1"/>
      <c r="FB455" s="1"/>
      <c r="FQ455" s="1"/>
      <c r="FT455" s="1"/>
      <c r="FV455" s="1"/>
    </row>
    <row r="456" spans="1:178" ht="15.95" customHeight="1" x14ac:dyDescent="0.25">
      <c r="A456" s="1"/>
      <c r="B456" s="131"/>
      <c r="C456" s="1"/>
      <c r="D456" s="78" t="s">
        <v>537</v>
      </c>
      <c r="E456" s="40"/>
      <c r="F456" s="44"/>
      <c r="G456" s="44"/>
      <c r="H456" s="54">
        <v>4</v>
      </c>
      <c r="I456" s="56"/>
      <c r="J456" s="1"/>
      <c r="FA456" s="1"/>
      <c r="FB456" s="1"/>
      <c r="FQ456" s="1"/>
      <c r="FT456" s="1"/>
      <c r="FV456" s="1"/>
    </row>
    <row r="457" spans="1:178" ht="15.95" customHeight="1" x14ac:dyDescent="0.25">
      <c r="A457" s="1"/>
      <c r="B457" s="131" t="str">
        <f>IFERROR(INDEX('Ласт турнир'!$A$1:$A$96,MATCH($D457,'Ласт турнир'!$B$1:$B$96,0)),"")</f>
        <v/>
      </c>
      <c r="C457" s="1"/>
      <c r="D457" s="78" t="s">
        <v>247</v>
      </c>
      <c r="E457" s="40"/>
      <c r="F457" s="44"/>
      <c r="G457" s="44"/>
      <c r="H457" s="54">
        <v>3</v>
      </c>
      <c r="I457" s="56"/>
      <c r="J457" s="1"/>
      <c r="FA457" s="1"/>
      <c r="FB457" s="1"/>
      <c r="FQ457" s="1"/>
      <c r="FT457" s="1"/>
      <c r="FV457" s="1"/>
    </row>
    <row r="458" spans="1:178" ht="15.95" customHeight="1" x14ac:dyDescent="0.25">
      <c r="A458" s="1"/>
      <c r="B458" s="274" t="str">
        <f>IFERROR(INDEX('Ласт турнир'!$A$1:$A$96,MATCH($D458,'Ласт турнир'!$B$1:$B$96,0)),"")</f>
        <v/>
      </c>
      <c r="C458" s="1"/>
      <c r="D458" s="78" t="s">
        <v>500</v>
      </c>
      <c r="E458" s="40"/>
      <c r="F458" s="44"/>
      <c r="G458" s="44"/>
      <c r="H458" s="54">
        <v>3</v>
      </c>
      <c r="I458" s="56"/>
      <c r="J458" s="1"/>
      <c r="FA458" s="1"/>
      <c r="FB458" s="1"/>
      <c r="FQ458" s="1"/>
      <c r="FT458" s="1"/>
      <c r="FV458" s="1"/>
    </row>
    <row r="459" spans="1:178" ht="15.95" customHeight="1" x14ac:dyDescent="0.25">
      <c r="A459" s="1"/>
      <c r="C459" s="1"/>
      <c r="D459" s="78" t="s">
        <v>84</v>
      </c>
      <c r="E459" s="40"/>
      <c r="F459" s="44"/>
      <c r="G459" s="92"/>
      <c r="H459" s="54">
        <v>3.5</v>
      </c>
      <c r="I459" s="56"/>
      <c r="J459" s="1"/>
      <c r="FA459" s="1"/>
      <c r="FB459" s="1"/>
      <c r="FQ459" s="1"/>
      <c r="FT459" s="1"/>
      <c r="FV459" s="1"/>
    </row>
    <row r="460" spans="1:178" ht="15.95" customHeight="1" x14ac:dyDescent="0.25">
      <c r="A460" s="1"/>
      <c r="B460" s="131" t="str">
        <f>IFERROR(INDEX('Ласт турнир'!$A$1:$A$96,MATCH($D460,'Ласт турнир'!$B$1:$B$96,0)),"")</f>
        <v/>
      </c>
      <c r="C460" s="1"/>
      <c r="D460" s="78" t="s">
        <v>91</v>
      </c>
      <c r="E460" s="40"/>
      <c r="F460" s="44"/>
      <c r="G460" s="44"/>
      <c r="H460" s="54">
        <v>3.5</v>
      </c>
      <c r="I460" s="56"/>
      <c r="J460" s="1"/>
      <c r="FA460" s="1"/>
      <c r="FB460" s="1"/>
      <c r="FQ460" s="1"/>
      <c r="FT460" s="1"/>
      <c r="FV460" s="1"/>
    </row>
    <row r="461" spans="1:178" ht="15.95" customHeight="1" x14ac:dyDescent="0.25">
      <c r="A461" s="1"/>
      <c r="B461" s="131" t="str">
        <f>IFERROR(INDEX('Ласт турнир'!$A$1:$A$96,MATCH($D461,'Ласт турнир'!$B$1:$B$96,0)),"")</f>
        <v/>
      </c>
      <c r="C461" s="1"/>
      <c r="D461" s="78" t="s">
        <v>525</v>
      </c>
      <c r="E461" s="40"/>
      <c r="F461" s="44"/>
      <c r="G461" s="44"/>
      <c r="H461" s="54">
        <v>3</v>
      </c>
      <c r="I461" s="56"/>
      <c r="J461" s="1"/>
      <c r="FA461" s="1"/>
      <c r="FB461" s="1"/>
      <c r="FQ461" s="1"/>
      <c r="FT461" s="1"/>
      <c r="FV461" s="1"/>
    </row>
    <row r="462" spans="1:178" ht="15.95" customHeight="1" x14ac:dyDescent="0.25">
      <c r="A462" s="1"/>
      <c r="B462" s="131" t="str">
        <f>IFERROR(INDEX('Ласт турнир'!$A$1:$A$96,MATCH($D462,'Ласт турнир'!$B$1:$B$96,0)),"")</f>
        <v/>
      </c>
      <c r="C462" s="1"/>
      <c r="D462" s="78" t="s">
        <v>494</v>
      </c>
      <c r="E462" s="40"/>
      <c r="F462" s="44"/>
      <c r="G462" s="44"/>
      <c r="H462" s="54">
        <v>3</v>
      </c>
      <c r="I462" s="56"/>
      <c r="J462" s="1"/>
      <c r="FA462" s="1"/>
      <c r="FB462" s="1"/>
      <c r="FQ462" s="1"/>
      <c r="FT462" s="1"/>
      <c r="FV462" s="1"/>
    </row>
    <row r="463" spans="1:178" ht="16.149999999999999" customHeight="1" x14ac:dyDescent="0.25">
      <c r="A463" s="1"/>
      <c r="B463" s="6" t="str">
        <f>IFERROR(INDEX('Ласт турнир'!$A$1:$A$96,MATCH($D463,'Ласт турнир'!$B$1:$B$96,0)),"")</f>
        <v/>
      </c>
      <c r="C463" s="1"/>
      <c r="D463" s="78" t="s">
        <v>264</v>
      </c>
      <c r="E463" s="40"/>
      <c r="F463" s="44"/>
      <c r="G463" s="44"/>
      <c r="H463" s="54">
        <v>3</v>
      </c>
      <c r="I463" s="56"/>
      <c r="J463" s="1"/>
      <c r="FA463" s="1"/>
      <c r="FB463" s="1"/>
      <c r="FQ463" s="1"/>
      <c r="FT463" s="1"/>
      <c r="FV463" s="1"/>
    </row>
    <row r="464" spans="1:178" ht="15.95" customHeight="1" x14ac:dyDescent="0.25">
      <c r="A464" s="1"/>
      <c r="B464" s="131" t="str">
        <f>IFERROR(INDEX('Ласт турнир'!$A$1:$A$96,MATCH($D464,'Ласт турнир'!$B$1:$B$96,0)),"")</f>
        <v/>
      </c>
      <c r="C464" s="1"/>
      <c r="D464" s="78" t="s">
        <v>435</v>
      </c>
      <c r="E464" s="40"/>
      <c r="F464" s="44"/>
      <c r="G464" s="44"/>
      <c r="H464" s="54">
        <v>3</v>
      </c>
      <c r="I464" s="56"/>
      <c r="J464" s="1"/>
      <c r="FA464" s="1"/>
      <c r="FB464" s="1"/>
      <c r="FQ464" s="1"/>
      <c r="FT464" s="1"/>
      <c r="FV464" s="1"/>
    </row>
    <row r="465" spans="1:178" ht="15.95" customHeight="1" x14ac:dyDescent="0.25">
      <c r="A465" s="1"/>
      <c r="B465" s="131" t="str">
        <f>IFERROR(INDEX('Ласт турнир'!$A$1:$A$96,MATCH($D465,'Ласт турнир'!$B$1:$B$96,0)),"")</f>
        <v/>
      </c>
      <c r="C465" s="1"/>
      <c r="D465" s="78" t="s">
        <v>183</v>
      </c>
      <c r="E465" s="40"/>
      <c r="F465" s="44"/>
      <c r="G465" s="44"/>
      <c r="H465" s="54">
        <v>3</v>
      </c>
      <c r="I465" s="56"/>
      <c r="J465" s="1"/>
      <c r="FA465" s="1"/>
      <c r="FB465" s="1"/>
      <c r="FQ465" s="1"/>
      <c r="FT465" s="1"/>
      <c r="FV465" s="1"/>
    </row>
    <row r="466" spans="1:178" ht="15.95" customHeight="1" x14ac:dyDescent="0.25">
      <c r="A466" s="1"/>
      <c r="B466" s="131" t="str">
        <f>IFERROR(INDEX('Ласт турнир'!$A$1:$A$96,MATCH($D466,'Ласт турнир'!$B$1:$B$96,0)),"")</f>
        <v/>
      </c>
      <c r="C466" s="1"/>
      <c r="D466" s="78" t="s">
        <v>332</v>
      </c>
      <c r="E466" s="40"/>
      <c r="F466" s="44"/>
      <c r="G466" s="44"/>
      <c r="H466" s="54">
        <v>3</v>
      </c>
      <c r="I466" s="56"/>
      <c r="J466" s="1"/>
      <c r="FA466" s="1"/>
      <c r="FB466" s="1"/>
      <c r="FQ466" s="1"/>
      <c r="FT466" s="1"/>
      <c r="FV466" s="1"/>
    </row>
    <row r="467" spans="1:178" ht="15.95" customHeight="1" x14ac:dyDescent="0.25">
      <c r="A467" s="1"/>
      <c r="B467" s="131" t="str">
        <f>IFERROR(INDEX('Ласт турнир'!$A$1:$A$96,MATCH($D467,'Ласт турнир'!$B$1:$B$96,0)),"")</f>
        <v/>
      </c>
      <c r="C467" s="1"/>
      <c r="D467" s="78" t="s">
        <v>344</v>
      </c>
      <c r="E467" s="40"/>
      <c r="F467" s="44"/>
      <c r="G467" s="44"/>
      <c r="H467" s="54">
        <v>3</v>
      </c>
      <c r="I467" s="56"/>
      <c r="J467" s="1"/>
      <c r="FA467" s="1"/>
      <c r="FB467" s="1"/>
      <c r="FQ467" s="1"/>
      <c r="FT467" s="1"/>
      <c r="FV467" s="1"/>
    </row>
    <row r="468" spans="1:178" ht="15.95" customHeight="1" x14ac:dyDescent="0.25">
      <c r="A468" s="1"/>
      <c r="B468" s="131" t="str">
        <f>IFERROR(INDEX('Ласт турнир'!$A$1:$A$96,MATCH($D468,'Ласт турнир'!$B$1:$B$96,0)),"")</f>
        <v/>
      </c>
      <c r="C468" s="1"/>
      <c r="D468" s="78" t="s">
        <v>161</v>
      </c>
      <c r="E468" s="40"/>
      <c r="F468" s="44"/>
      <c r="G468" s="44"/>
      <c r="H468" s="54">
        <v>3.5</v>
      </c>
      <c r="I468" s="56"/>
      <c r="J468" s="1"/>
      <c r="FA468" s="1"/>
      <c r="FB468" s="1"/>
      <c r="FQ468" s="1"/>
      <c r="FT468" s="1"/>
      <c r="FV468" s="1"/>
    </row>
    <row r="469" spans="1:178" ht="15.95" customHeight="1" x14ac:dyDescent="0.25">
      <c r="A469" s="1"/>
      <c r="B469" s="131" t="str">
        <f>IFERROR(INDEX('Ласт турнир'!$A$1:$A$96,MATCH($D469,'Ласт турнир'!$B$1:$B$96,0)),"")</f>
        <v/>
      </c>
      <c r="C469" s="1"/>
      <c r="D469" s="78" t="s">
        <v>190</v>
      </c>
      <c r="E469" s="40"/>
      <c r="F469" s="44"/>
      <c r="G469" s="44"/>
      <c r="H469" s="54">
        <v>3</v>
      </c>
      <c r="I469" s="56"/>
      <c r="J469" s="1"/>
      <c r="FA469" s="1"/>
      <c r="FB469" s="1"/>
      <c r="FQ469" s="1"/>
      <c r="FT469" s="1"/>
      <c r="FV469" s="1"/>
    </row>
    <row r="470" spans="1:178" ht="16.149999999999999" customHeight="1" x14ac:dyDescent="0.25">
      <c r="A470" s="1"/>
      <c r="B470" s="131" t="str">
        <f>IFERROR(INDEX('Ласт турнир'!$A$1:$A$96,MATCH($D470,'Ласт турнир'!$B$1:$B$96,0)),"")</f>
        <v/>
      </c>
      <c r="C470" s="1"/>
      <c r="D470" s="78" t="s">
        <v>447</v>
      </c>
      <c r="E470" s="40"/>
      <c r="F470" s="44"/>
      <c r="G470" s="44"/>
      <c r="H470" s="54">
        <v>3</v>
      </c>
      <c r="I470" s="56"/>
      <c r="J470" s="1"/>
      <c r="FA470" s="1"/>
      <c r="FB470" s="1"/>
      <c r="FQ470" s="1"/>
      <c r="FT470" s="1"/>
      <c r="FV470" s="1"/>
    </row>
    <row r="471" spans="1:178" ht="16.149999999999999" customHeight="1" x14ac:dyDescent="0.25">
      <c r="A471" s="1"/>
      <c r="B471" s="274" t="str">
        <f>IFERROR(INDEX('Ласт турнир'!$A$1:$A$96,MATCH($D471,'Ласт турнир'!$B$1:$B$96,0)),"")</f>
        <v/>
      </c>
      <c r="C471" s="1"/>
      <c r="D471" s="78" t="s">
        <v>474</v>
      </c>
      <c r="E471" s="40"/>
      <c r="F471" s="44"/>
      <c r="G471" s="44"/>
      <c r="H471" s="54">
        <v>4</v>
      </c>
      <c r="I471" s="56"/>
      <c r="J471" s="1"/>
      <c r="FA471" s="1"/>
      <c r="FB471" s="1"/>
      <c r="FQ471" s="1"/>
      <c r="FT471" s="1"/>
      <c r="FV471" s="1"/>
    </row>
    <row r="472" spans="1:178" ht="16.149999999999999" customHeight="1" x14ac:dyDescent="0.25">
      <c r="A472" s="1"/>
      <c r="B472" s="274" t="str">
        <f>IFERROR(INDEX('Ласт турнир'!$A$1:$A$96,MATCH($D472,'Ласт турнир'!$B$1:$B$96,0)),"")</f>
        <v/>
      </c>
      <c r="C472" s="1"/>
      <c r="D472" s="78" t="s">
        <v>365</v>
      </c>
      <c r="E472" s="40"/>
      <c r="F472" s="44"/>
      <c r="G472" s="44"/>
      <c r="H472" s="54">
        <v>3</v>
      </c>
      <c r="I472" s="56"/>
      <c r="J472" s="1"/>
      <c r="FA472" s="1"/>
      <c r="FB472" s="1"/>
      <c r="FQ472" s="1"/>
      <c r="FT472" s="1"/>
      <c r="FV472" s="1"/>
    </row>
    <row r="473" spans="1:178" ht="16.149999999999999" customHeight="1" x14ac:dyDescent="0.25">
      <c r="A473" s="1"/>
      <c r="B473" s="274"/>
      <c r="C473" s="1"/>
      <c r="D473" s="78" t="s">
        <v>142</v>
      </c>
      <c r="E473" s="40"/>
      <c r="F473" s="44"/>
      <c r="G473" s="44"/>
      <c r="H473" s="54">
        <v>3</v>
      </c>
      <c r="I473" s="56"/>
      <c r="J473" s="1"/>
      <c r="FA473" s="1"/>
      <c r="FB473" s="1"/>
      <c r="FQ473" s="1"/>
      <c r="FT473" s="1"/>
      <c r="FV473" s="1"/>
    </row>
    <row r="474" spans="1:178" ht="16.149999999999999" customHeight="1" x14ac:dyDescent="0.25">
      <c r="A474" s="1"/>
      <c r="B474" s="274" t="str">
        <f>IFERROR(INDEX('Ласт турнир'!$A$1:$A$96,MATCH($D474,'Ласт турнир'!$B$1:$B$96,0)),"")</f>
        <v/>
      </c>
      <c r="C474" s="1"/>
      <c r="D474" s="78" t="s">
        <v>185</v>
      </c>
      <c r="E474" s="40"/>
      <c r="F474" s="44"/>
      <c r="G474" s="44"/>
      <c r="H474" s="54">
        <v>3</v>
      </c>
      <c r="I474" s="56"/>
      <c r="J474" s="1"/>
      <c r="FA474" s="1"/>
      <c r="FB474" s="1"/>
      <c r="FQ474" s="1"/>
      <c r="FT474" s="1"/>
      <c r="FV474" s="1"/>
    </row>
    <row r="475" spans="1:178" ht="16.149999999999999" customHeight="1" x14ac:dyDescent="0.25">
      <c r="A475" s="1"/>
      <c r="B475" s="274"/>
      <c r="C475" s="1"/>
      <c r="D475" s="78" t="s">
        <v>253</v>
      </c>
      <c r="E475" s="40"/>
      <c r="F475" s="44"/>
      <c r="G475" s="44"/>
      <c r="H475" s="54">
        <v>3.5</v>
      </c>
      <c r="I475" s="275"/>
      <c r="J475" s="1"/>
      <c r="FA475" s="1"/>
      <c r="FB475" s="1"/>
      <c r="FQ475" s="1"/>
      <c r="FT475" s="1"/>
      <c r="FV475" s="1"/>
    </row>
    <row r="476" spans="1:178" ht="16.149999999999999" customHeight="1" x14ac:dyDescent="0.25">
      <c r="A476" s="1"/>
      <c r="B476" s="6" t="str">
        <f>IFERROR(INDEX('Ласт турнир'!$A$1:$A$96,MATCH($D476,'Ласт турнир'!$B$1:$B$96,0)),"")</f>
        <v/>
      </c>
      <c r="C476" s="1"/>
      <c r="D476" s="78" t="s">
        <v>120</v>
      </c>
      <c r="E476" s="40"/>
      <c r="F476" s="59"/>
      <c r="G476" s="44"/>
      <c r="H476" s="54">
        <v>3</v>
      </c>
      <c r="I476" s="56"/>
      <c r="J476" s="1"/>
      <c r="FA476" s="1"/>
      <c r="FB476" s="1"/>
      <c r="FQ476" s="1"/>
      <c r="FT476" s="1"/>
      <c r="FV476" s="1"/>
    </row>
    <row r="477" spans="1:178" ht="16.149999999999999" customHeight="1" x14ac:dyDescent="0.25">
      <c r="A477" s="1"/>
      <c r="B477" s="6" t="str">
        <f>IFERROR(INDEX('Ласт турнир'!$A$1:$A$96,MATCH($D477,'Ласт турнир'!$B$1:$B$96,0)),"")</f>
        <v/>
      </c>
      <c r="C477" s="1"/>
      <c r="D477" s="78" t="s">
        <v>251</v>
      </c>
      <c r="E477" s="40"/>
      <c r="F477" s="59"/>
      <c r="G477" s="44"/>
      <c r="H477" s="54">
        <v>3</v>
      </c>
      <c r="I477" s="56"/>
      <c r="J477" s="1"/>
      <c r="FA477" s="1"/>
      <c r="FB477" s="1"/>
      <c r="FQ477" s="1"/>
      <c r="FT477" s="1"/>
      <c r="FV477" s="1"/>
    </row>
    <row r="478" spans="1:178" ht="16.149999999999999" customHeight="1" x14ac:dyDescent="0.25">
      <c r="B478" s="79"/>
      <c r="D478" s="78" t="s">
        <v>510</v>
      </c>
      <c r="E478" s="40"/>
      <c r="F478" s="59"/>
      <c r="G478" s="92"/>
      <c r="H478" s="54">
        <v>3</v>
      </c>
      <c r="I478" s="56"/>
      <c r="J478" s="1"/>
      <c r="FA478" s="1"/>
      <c r="FB478" s="1"/>
      <c r="FQ478" s="1"/>
      <c r="FT478" s="1"/>
      <c r="FV478" s="1"/>
    </row>
    <row r="479" spans="1:178" ht="16.149999999999999" customHeight="1" x14ac:dyDescent="0.25">
      <c r="A479" s="1"/>
      <c r="B479" s="6" t="str">
        <f>IFERROR(INDEX('Ласт турнир'!$A$1:$A$96,MATCH($D479,'Ласт турнир'!$B$1:$B$96,0)),"")</f>
        <v/>
      </c>
      <c r="C479" s="1"/>
      <c r="D479" s="78" t="s">
        <v>245</v>
      </c>
      <c r="E479" s="40"/>
      <c r="F479" s="59"/>
      <c r="G479" s="44"/>
      <c r="H479" s="54">
        <v>3</v>
      </c>
      <c r="I479" s="56"/>
      <c r="J479" s="1"/>
      <c r="FA479" s="1"/>
      <c r="FB479" s="1"/>
      <c r="FQ479" s="1"/>
      <c r="FT479" s="1"/>
      <c r="FV479" s="1"/>
    </row>
    <row r="480" spans="1:178" ht="16.149999999999999" customHeight="1" x14ac:dyDescent="0.25">
      <c r="A480" s="1"/>
      <c r="B480" s="6" t="str">
        <f>IFERROR(INDEX('Ласт турнир'!$A$1:$A$96,MATCH($D480,'Ласт турнир'!$B$1:$B$96,0)),"")</f>
        <v/>
      </c>
      <c r="C480" s="1"/>
      <c r="D480" s="78" t="s">
        <v>240</v>
      </c>
      <c r="E480" s="40"/>
      <c r="F480" s="59"/>
      <c r="G480" s="44"/>
      <c r="H480" s="54">
        <v>3</v>
      </c>
      <c r="I480" s="56"/>
      <c r="J480" s="1"/>
      <c r="FA480" s="1"/>
      <c r="FB480" s="1"/>
      <c r="FQ480" s="1"/>
      <c r="FT480" s="1"/>
      <c r="FV480" s="1"/>
    </row>
    <row r="481" spans="1:178" ht="16.149999999999999" customHeight="1" x14ac:dyDescent="0.25">
      <c r="B481" s="79"/>
      <c r="D481" s="78" t="s">
        <v>586</v>
      </c>
      <c r="E481" s="40"/>
      <c r="F481" s="59"/>
      <c r="G481" s="92"/>
      <c r="H481" s="54">
        <v>3</v>
      </c>
      <c r="I481" s="56"/>
      <c r="J481" s="1"/>
      <c r="FA481" s="1"/>
      <c r="FB481" s="1"/>
      <c r="FQ481" s="1"/>
      <c r="FT481" s="1"/>
      <c r="FV481" s="1"/>
    </row>
    <row r="482" spans="1:178" ht="16.149999999999999" customHeight="1" x14ac:dyDescent="0.25">
      <c r="A482" s="1"/>
      <c r="B482" s="6" t="str">
        <f>IFERROR(INDEX('Ласт турнир'!$A$1:$A$96,MATCH($D482,'Ласт турнир'!$B$1:$B$96,0)),"")</f>
        <v/>
      </c>
      <c r="D482" s="78" t="s">
        <v>475</v>
      </c>
      <c r="E482" s="40"/>
      <c r="F482" s="59"/>
      <c r="G482" s="44"/>
      <c r="H482" s="54">
        <v>3</v>
      </c>
      <c r="I482" s="56"/>
      <c r="J482" s="1"/>
      <c r="FA482" s="1"/>
      <c r="FB482" s="1"/>
      <c r="FQ482" s="1"/>
      <c r="FT482" s="1"/>
      <c r="FV482" s="1"/>
    </row>
    <row r="483" spans="1:178" ht="16.149999999999999" customHeight="1" x14ac:dyDescent="0.25">
      <c r="A483" s="1"/>
      <c r="B483" s="79"/>
      <c r="C483" s="1"/>
      <c r="D483" s="78" t="s">
        <v>487</v>
      </c>
      <c r="E483" s="40"/>
      <c r="F483" s="59"/>
      <c r="G483" s="92"/>
      <c r="H483" s="54">
        <v>4</v>
      </c>
      <c r="I483" s="56"/>
      <c r="J483" s="1"/>
      <c r="FA483" s="1"/>
      <c r="FB483" s="1"/>
      <c r="FQ483" s="1"/>
      <c r="FT483" s="1"/>
      <c r="FV483" s="1"/>
    </row>
    <row r="484" spans="1:178" ht="16.149999999999999" customHeight="1" x14ac:dyDescent="0.25">
      <c r="A484" s="1"/>
      <c r="B484" s="6" t="str">
        <f>IFERROR(INDEX('Ласт турнир'!$A$1:$A$96,MATCH($D484,'Ласт турнир'!$B$1:$B$96,0)),"")</f>
        <v/>
      </c>
      <c r="C484" s="1"/>
      <c r="D484" s="78" t="s">
        <v>170</v>
      </c>
      <c r="E484" s="40"/>
      <c r="F484" s="59"/>
      <c r="G484" s="44"/>
      <c r="H484" s="54">
        <v>3.5</v>
      </c>
      <c r="I484" s="56"/>
      <c r="J484" s="1"/>
      <c r="FA484" s="1"/>
      <c r="FB484" s="1"/>
      <c r="FQ484" s="1"/>
      <c r="FT484" s="1"/>
      <c r="FV484" s="1"/>
    </row>
    <row r="485" spans="1:178" ht="16.149999999999999" customHeight="1" x14ac:dyDescent="0.25">
      <c r="A485" s="1"/>
      <c r="B485" s="6" t="str">
        <f>IFERROR(INDEX('Ласт турнир'!$A$1:$A$96,MATCH($D485,'Ласт турнир'!$B$1:$B$96,0)),"")</f>
        <v/>
      </c>
      <c r="C485" s="1"/>
      <c r="D485" s="78" t="s">
        <v>164</v>
      </c>
      <c r="E485" s="40"/>
      <c r="F485" s="59"/>
      <c r="G485" s="44"/>
      <c r="H485" s="54">
        <v>3.5</v>
      </c>
      <c r="I485" s="56"/>
      <c r="J485" s="1"/>
      <c r="FA485" s="1"/>
      <c r="FB485" s="1"/>
      <c r="FQ485" s="1"/>
      <c r="FT485" s="1"/>
      <c r="FV485" s="1"/>
    </row>
    <row r="486" spans="1:178" ht="16.149999999999999" customHeight="1" x14ac:dyDescent="0.25">
      <c r="A486" s="1"/>
      <c r="B486" s="6" t="str">
        <f>IFERROR(INDEX('Ласт турнир'!$A$1:$A$96,MATCH($D486,'Ласт турнир'!$B$1:$B$96,0)),"")</f>
        <v/>
      </c>
      <c r="C486" s="1"/>
      <c r="D486" s="78" t="s">
        <v>415</v>
      </c>
      <c r="E486" s="40"/>
      <c r="F486" s="44"/>
      <c r="G486" s="44"/>
      <c r="H486" s="54">
        <v>3</v>
      </c>
      <c r="I486" s="56"/>
      <c r="J486" s="1"/>
      <c r="FA486" s="1"/>
      <c r="FB486" s="1"/>
      <c r="FQ486" s="1"/>
      <c r="FT486" s="1"/>
      <c r="FV486" s="1"/>
    </row>
    <row r="487" spans="1:178" ht="16.149999999999999" customHeight="1" x14ac:dyDescent="0.25">
      <c r="A487" s="1"/>
      <c r="B487" s="6"/>
      <c r="C487" s="1"/>
      <c r="D487" s="78" t="s">
        <v>424</v>
      </c>
      <c r="E487" s="40"/>
      <c r="F487" s="59"/>
      <c r="G487" s="44"/>
      <c r="H487" s="54">
        <v>3</v>
      </c>
      <c r="I487" s="78"/>
      <c r="J487" s="1"/>
      <c r="M487" s="146"/>
      <c r="N487" s="133"/>
      <c r="FA487" s="1"/>
      <c r="FB487" s="1"/>
      <c r="FQ487" s="1"/>
      <c r="FT487" s="1"/>
      <c r="FV487" s="1"/>
    </row>
    <row r="488" spans="1:178" ht="16.149999999999999" customHeight="1" x14ac:dyDescent="0.25">
      <c r="A488" s="1"/>
      <c r="B488" s="6"/>
      <c r="C488" s="1"/>
      <c r="D488" s="78" t="s">
        <v>268</v>
      </c>
      <c r="E488" s="40"/>
      <c r="F488" s="44"/>
      <c r="G488" s="44"/>
      <c r="H488" s="54">
        <v>4</v>
      </c>
      <c r="I488" s="56"/>
      <c r="J488" s="1"/>
      <c r="FA488" s="1"/>
      <c r="FB488" s="1"/>
      <c r="FQ488" s="1"/>
      <c r="FT488" s="1"/>
      <c r="FV488" s="1"/>
    </row>
    <row r="489" spans="1:178" ht="16.149999999999999" customHeight="1" x14ac:dyDescent="0.25">
      <c r="A489" s="1"/>
      <c r="B489" s="6" t="str">
        <f>IFERROR(INDEX('Ласт турнир'!$A$1:$A$96,MATCH($D489,'Ласт турнир'!$B$1:$B$96,0)),"")</f>
        <v/>
      </c>
      <c r="C489" s="1"/>
      <c r="D489" s="78" t="s">
        <v>552</v>
      </c>
      <c r="E489" s="40"/>
      <c r="F489" s="59"/>
      <c r="G489" s="44"/>
      <c r="H489" s="54">
        <v>3</v>
      </c>
      <c r="I489" s="56"/>
      <c r="FQ489" s="61"/>
      <c r="FR489" s="62"/>
      <c r="FS489" s="62"/>
      <c r="FT489" s="61"/>
    </row>
    <row r="490" spans="1:178" ht="16.149999999999999" customHeight="1" x14ac:dyDescent="0.25">
      <c r="A490" s="25"/>
      <c r="B490" s="6" t="str">
        <f>IFERROR(INDEX('Ласт турнир'!$A$1:$A$96,MATCH($D490,'Ласт турнир'!$B$1:$B$96,0)),"")</f>
        <v/>
      </c>
      <c r="C490" s="25"/>
      <c r="D490" s="78" t="s">
        <v>462</v>
      </c>
      <c r="E490" s="40"/>
      <c r="F490" s="59"/>
      <c r="G490" s="94" t="s">
        <v>516</v>
      </c>
      <c r="H490" s="54">
        <v>4.5</v>
      </c>
      <c r="I490" s="56"/>
      <c r="J490" s="2"/>
      <c r="K490" s="2"/>
      <c r="L490" s="2"/>
      <c r="M490" s="2"/>
      <c r="N490" s="2"/>
      <c r="O490" s="2"/>
      <c r="P490" s="2"/>
      <c r="Q490" s="2"/>
      <c r="R490" s="85"/>
      <c r="CE490" s="2"/>
      <c r="FA490" s="1"/>
      <c r="FB490" s="1"/>
      <c r="FQ490" s="1"/>
      <c r="FT490" s="1"/>
      <c r="FV490" s="1"/>
    </row>
    <row r="491" spans="1:178" ht="16.149999999999999" customHeight="1" x14ac:dyDescent="0.25">
      <c r="A491" s="1"/>
      <c r="B491" s="79"/>
      <c r="C491" s="1"/>
      <c r="D491" s="78" t="s">
        <v>256</v>
      </c>
      <c r="E491" s="40"/>
      <c r="F491" s="59"/>
      <c r="G491" s="92"/>
      <c r="H491" s="54">
        <v>4</v>
      </c>
      <c r="I491" s="56"/>
      <c r="J491" s="1"/>
      <c r="FA491" s="1"/>
      <c r="FB491" s="1"/>
      <c r="FQ491" s="1"/>
      <c r="FT491" s="1"/>
      <c r="FV491" s="1"/>
    </row>
    <row r="492" spans="1:178" ht="16.149999999999999" customHeight="1" x14ac:dyDescent="0.25">
      <c r="A492" s="1"/>
      <c r="B492" s="6" t="str">
        <f>IFERROR(INDEX('Ласт турнир'!$A$1:$A$96,MATCH($D492,'Ласт турнир'!$B$1:$B$96,0)),"")</f>
        <v/>
      </c>
      <c r="C492" s="1"/>
      <c r="D492" s="78" t="s">
        <v>390</v>
      </c>
      <c r="E492" s="40"/>
      <c r="F492" s="59"/>
      <c r="G492" s="44"/>
      <c r="H492" s="54">
        <v>3.5</v>
      </c>
      <c r="I492" s="56"/>
      <c r="FQ492" s="61"/>
      <c r="FR492" s="62"/>
      <c r="FS492" s="62"/>
      <c r="FT492" s="61"/>
    </row>
    <row r="493" spans="1:178" ht="16.149999999999999" customHeight="1" x14ac:dyDescent="0.25">
      <c r="A493" s="1"/>
      <c r="B493" s="6"/>
      <c r="C493" s="1"/>
      <c r="D493" s="78" t="s">
        <v>677</v>
      </c>
      <c r="E493" s="123"/>
      <c r="F493" s="59"/>
      <c r="G493" s="44"/>
      <c r="H493" s="54">
        <v>3</v>
      </c>
      <c r="I493" s="56"/>
      <c r="J493" s="1"/>
      <c r="FA493" s="1"/>
      <c r="FB493" s="1"/>
      <c r="FQ493" s="1"/>
      <c r="FT493" s="1"/>
      <c r="FV493" s="1"/>
    </row>
    <row r="494" spans="1:178" ht="16.149999999999999" customHeight="1" x14ac:dyDescent="0.25">
      <c r="B494" s="79"/>
      <c r="D494" s="78" t="s">
        <v>585</v>
      </c>
      <c r="E494" s="40"/>
      <c r="F494" s="59"/>
      <c r="G494" s="92"/>
      <c r="H494" s="54">
        <v>3</v>
      </c>
      <c r="I494" s="56"/>
      <c r="J494" s="1"/>
      <c r="FA494" s="1"/>
      <c r="FB494" s="1"/>
      <c r="FQ494" s="1"/>
      <c r="FT494" s="1"/>
      <c r="FV494" s="1"/>
    </row>
    <row r="495" spans="1:178" ht="16.149999999999999" customHeight="1" x14ac:dyDescent="0.25">
      <c r="A495" s="1"/>
      <c r="B495" s="6" t="str">
        <f>IFERROR(INDEX('Ласт турнир'!$A$1:$A$96,MATCH($D495,'Ласт турнир'!$B$1:$B$96,0)),"")</f>
        <v/>
      </c>
      <c r="C495" s="1"/>
      <c r="D495" s="78" t="s">
        <v>249</v>
      </c>
      <c r="E495" s="40"/>
      <c r="F495" s="59"/>
      <c r="G495" s="44"/>
      <c r="H495" s="54">
        <v>3</v>
      </c>
      <c r="I495" s="56"/>
      <c r="J495" s="1"/>
      <c r="FA495" s="1"/>
      <c r="FB495" s="1"/>
      <c r="FQ495" s="1"/>
      <c r="FT495" s="1"/>
      <c r="FV495" s="1"/>
    </row>
    <row r="496" spans="1:178" ht="16.149999999999999" customHeight="1" x14ac:dyDescent="0.25">
      <c r="A496" s="1"/>
      <c r="B496" s="6" t="str">
        <f>IFERROR(INDEX('Ласт турнир'!$A$1:$A$96,MATCH($D496,'Ласт турнир'!$B$1:$B$96,0)),"")</f>
        <v/>
      </c>
      <c r="C496" s="1"/>
      <c r="D496" s="78" t="s">
        <v>41</v>
      </c>
      <c r="E496" s="40"/>
      <c r="F496" s="59"/>
      <c r="G496" s="44"/>
      <c r="H496" s="54">
        <v>4</v>
      </c>
      <c r="I496" s="56"/>
      <c r="J496" s="1"/>
      <c r="FA496" s="1"/>
      <c r="FB496" s="1"/>
      <c r="FQ496" s="1"/>
      <c r="FT496" s="1"/>
      <c r="FV496" s="1"/>
    </row>
    <row r="497" spans="1:178" s="1" customFormat="1" ht="16.149999999999999" customHeight="1" x14ac:dyDescent="0.25">
      <c r="B497" s="79"/>
      <c r="D497" s="78" t="s">
        <v>122</v>
      </c>
      <c r="E497" s="40"/>
      <c r="F497" s="59"/>
      <c r="G497" s="92"/>
      <c r="H497" s="54">
        <v>3.5</v>
      </c>
      <c r="I497" s="56"/>
      <c r="R497" s="151"/>
    </row>
    <row r="498" spans="1:178" s="1" customFormat="1" ht="16.149999999999999" customHeight="1" x14ac:dyDescent="0.25">
      <c r="B498" s="6" t="str">
        <f>IFERROR(INDEX('Ласт турнир'!$A$1:$A$96,MATCH($D498,'Ласт турнир'!$B$1:$B$96,0)),"")</f>
        <v/>
      </c>
      <c r="D498" s="78" t="s">
        <v>254</v>
      </c>
      <c r="E498" s="40"/>
      <c r="F498" s="59"/>
      <c r="G498" s="44"/>
      <c r="H498" s="54">
        <v>3</v>
      </c>
      <c r="I498" s="56"/>
      <c r="R498" s="151"/>
    </row>
    <row r="499" spans="1:178" s="1" customFormat="1" ht="16.149999999999999" customHeight="1" x14ac:dyDescent="0.25">
      <c r="B499" s="6" t="str">
        <f>IFERROR(INDEX('Ласт турнир'!$A$1:$A$96,MATCH($D499,'Ласт турнир'!$B$1:$B$96,0)),"")</f>
        <v/>
      </c>
      <c r="D499" s="78" t="s">
        <v>408</v>
      </c>
      <c r="E499" s="40"/>
      <c r="F499" s="59"/>
      <c r="G499" s="44"/>
      <c r="H499" s="54">
        <v>3</v>
      </c>
      <c r="I499" s="56"/>
      <c r="R499" s="151"/>
    </row>
    <row r="500" spans="1:178" s="1" customFormat="1" ht="16.149999999999999" customHeight="1" x14ac:dyDescent="0.25">
      <c r="B500" s="6"/>
      <c r="D500" s="78" t="s">
        <v>551</v>
      </c>
      <c r="E500" s="40"/>
      <c r="F500" s="59"/>
      <c r="G500" s="44"/>
      <c r="H500" s="54">
        <v>3</v>
      </c>
      <c r="I500" s="56"/>
      <c r="R500" s="151"/>
    </row>
    <row r="501" spans="1:178" ht="16.149999999999999" customHeight="1" x14ac:dyDescent="0.25">
      <c r="A501" s="1"/>
      <c r="B501" s="6"/>
      <c r="C501" s="1"/>
      <c r="D501" s="78" t="s">
        <v>518</v>
      </c>
      <c r="E501" s="40"/>
      <c r="F501" s="59"/>
      <c r="G501" s="44"/>
      <c r="H501" s="54">
        <v>3</v>
      </c>
      <c r="I501" s="78"/>
      <c r="J501" s="1"/>
      <c r="M501" s="146"/>
      <c r="N501" s="133"/>
      <c r="FA501" s="1"/>
      <c r="FB501" s="1"/>
      <c r="FQ501" s="1"/>
      <c r="FT501" s="1"/>
      <c r="FV501" s="1"/>
    </row>
    <row r="502" spans="1:178" s="1" customFormat="1" ht="16.149999999999999" customHeight="1" x14ac:dyDescent="0.25">
      <c r="B502" s="6" t="str">
        <f>IFERROR(INDEX('Ласт турнир'!$A$1:$A$96,MATCH($D502,'Ласт турнир'!$B$1:$B$96,0)),"")</f>
        <v/>
      </c>
      <c r="D502" s="78" t="s">
        <v>481</v>
      </c>
      <c r="E502" s="40"/>
      <c r="F502" s="59"/>
      <c r="G502" s="44"/>
      <c r="H502" s="54">
        <v>3</v>
      </c>
      <c r="I502" s="56"/>
      <c r="R502" s="151"/>
    </row>
    <row r="503" spans="1:178" s="1" customFormat="1" ht="16.149999999999999" customHeight="1" x14ac:dyDescent="0.25">
      <c r="B503" s="6"/>
      <c r="D503" s="78" t="s">
        <v>574</v>
      </c>
      <c r="E503" s="40"/>
      <c r="F503" s="59"/>
      <c r="G503" s="44"/>
      <c r="H503" s="54">
        <v>3</v>
      </c>
      <c r="I503" s="56"/>
      <c r="R503" s="151"/>
    </row>
    <row r="504" spans="1:178" s="1" customFormat="1" ht="15.95" customHeight="1" x14ac:dyDescent="0.25">
      <c r="B504" s="6" t="str">
        <f>IFERROR(INDEX('Ласт турнир'!$A$1:$A$96,MATCH($D504,'Ласт турнир'!$B$1:$B$96,0)),"")</f>
        <v/>
      </c>
      <c r="D504" s="78" t="s">
        <v>376</v>
      </c>
      <c r="E504" s="40"/>
      <c r="F504" s="59"/>
      <c r="G504" s="44"/>
      <c r="H504" s="54">
        <v>3</v>
      </c>
      <c r="I504" s="56"/>
      <c r="R504" s="151"/>
    </row>
    <row r="505" spans="1:178" s="1" customFormat="1" ht="16.149999999999999" customHeight="1" x14ac:dyDescent="0.25">
      <c r="B505" s="79"/>
      <c r="D505" s="78" t="s">
        <v>103</v>
      </c>
      <c r="E505" s="40"/>
      <c r="F505" s="59"/>
      <c r="G505" s="92"/>
      <c r="H505" s="54">
        <v>4</v>
      </c>
      <c r="I505" s="56"/>
      <c r="R505" s="151"/>
    </row>
    <row r="506" spans="1:178" s="1" customFormat="1" ht="16.149999999999999" customHeight="1" x14ac:dyDescent="0.25">
      <c r="B506" s="6"/>
      <c r="D506" s="78" t="s">
        <v>422</v>
      </c>
      <c r="E506" s="40"/>
      <c r="F506" s="59"/>
      <c r="G506" s="44"/>
      <c r="H506" s="54">
        <v>3.5</v>
      </c>
      <c r="I506" s="56"/>
      <c r="R506" s="151"/>
    </row>
    <row r="507" spans="1:178" s="1" customFormat="1" ht="16.149999999999999" customHeight="1" x14ac:dyDescent="0.25">
      <c r="B507" s="6" t="str">
        <f>IFERROR(INDEX('Ласт турнир'!$A$1:$A$96,MATCH($D507,'Ласт турнир'!$B$1:$B$96,0)),"")</f>
        <v/>
      </c>
      <c r="D507" s="78" t="s">
        <v>90</v>
      </c>
      <c r="E507" s="40"/>
      <c r="F507" s="59"/>
      <c r="G507" s="44"/>
      <c r="H507" s="54">
        <v>3.5</v>
      </c>
      <c r="I507" s="56"/>
      <c r="R507" s="151"/>
    </row>
    <row r="508" spans="1:178" s="1" customFormat="1" ht="16.149999999999999" customHeight="1" x14ac:dyDescent="0.25">
      <c r="B508" s="6" t="str">
        <f>IFERROR(INDEX('Ласт турнир'!$A$1:$A$96,MATCH($D508,'Ласт турнир'!$B$1:$B$96,0)),"")</f>
        <v/>
      </c>
      <c r="D508" s="78" t="s">
        <v>250</v>
      </c>
      <c r="E508" s="40"/>
      <c r="F508" s="59"/>
      <c r="G508" s="44"/>
      <c r="H508" s="54">
        <v>3.5</v>
      </c>
      <c r="I508" s="56"/>
      <c r="R508" s="151"/>
    </row>
    <row r="509" spans="1:178" s="1" customFormat="1" ht="16.149999999999999" customHeight="1" x14ac:dyDescent="0.25">
      <c r="B509" s="6" t="str">
        <f>IFERROR(INDEX('Ласт турнир'!$A$1:$A$96,MATCH($D509,'Ласт турнир'!$B$1:$B$96,0)),"")</f>
        <v/>
      </c>
      <c r="D509" s="78" t="s">
        <v>461</v>
      </c>
      <c r="E509" s="40"/>
      <c r="F509" s="59"/>
      <c r="G509" s="44"/>
      <c r="H509" s="54">
        <v>3</v>
      </c>
      <c r="I509" s="56"/>
      <c r="R509" s="151"/>
    </row>
    <row r="510" spans="1:178" s="1" customFormat="1" ht="16.149999999999999" customHeight="1" x14ac:dyDescent="0.25">
      <c r="B510" s="6" t="str">
        <f>IFERROR(INDEX('Ласт турнир'!$A$1:$A$96,MATCH($D510,'Ласт турнир'!$B$1:$B$96,0)),"")</f>
        <v/>
      </c>
      <c r="D510" s="78" t="s">
        <v>105</v>
      </c>
      <c r="E510" s="40"/>
      <c r="F510" s="59"/>
      <c r="G510" s="44"/>
      <c r="H510" s="54">
        <v>3.5</v>
      </c>
      <c r="I510" s="56"/>
      <c r="R510" s="151"/>
    </row>
    <row r="511" spans="1:178" s="1" customFormat="1" ht="15.95" customHeight="1" x14ac:dyDescent="0.25">
      <c r="B511" s="6" t="str">
        <f>IFERROR(INDEX('Ласт турнир'!$A$1:$A$96,MATCH($D511,'Ласт турнир'!$B$1:$B$96,0)),"")</f>
        <v/>
      </c>
      <c r="D511" s="78" t="s">
        <v>271</v>
      </c>
      <c r="E511" s="40"/>
      <c r="F511" s="59"/>
      <c r="G511" s="44"/>
      <c r="H511" s="54">
        <v>3.5</v>
      </c>
      <c r="I511" s="56"/>
      <c r="R511" s="151"/>
    </row>
    <row r="512" spans="1:178" s="1" customFormat="1" ht="16.149999999999999" customHeight="1" x14ac:dyDescent="0.25">
      <c r="B512" s="6" t="str">
        <f>IFERROR(INDEX('Ласт турнир'!$A$1:$A$96,MATCH($D512,'Ласт турнир'!$B$1:$B$96,0)),"")</f>
        <v/>
      </c>
      <c r="D512" s="78" t="s">
        <v>323</v>
      </c>
      <c r="E512" s="40"/>
      <c r="F512" s="59"/>
      <c r="G512" s="44"/>
      <c r="H512" s="54">
        <v>4</v>
      </c>
      <c r="I512" s="56"/>
      <c r="R512" s="151"/>
    </row>
    <row r="513" spans="1:178" ht="16.149999999999999" customHeight="1" x14ac:dyDescent="0.25">
      <c r="A513" s="1"/>
      <c r="B513" s="6" t="str">
        <f>IFERROR(INDEX('Ласт турнир'!$A$1:$A$96,MATCH($D513,'Ласт турнир'!$B$1:$B$96,0)),"")</f>
        <v/>
      </c>
      <c r="C513" s="1"/>
      <c r="D513" s="78" t="s">
        <v>63</v>
      </c>
      <c r="E513" s="40"/>
      <c r="F513" s="59"/>
      <c r="G513" s="44"/>
      <c r="H513" s="54">
        <v>4</v>
      </c>
      <c r="I513" s="56"/>
      <c r="J513" s="1"/>
      <c r="FA513" s="1"/>
      <c r="FB513" s="1"/>
      <c r="FQ513" s="1"/>
      <c r="FT513" s="1"/>
      <c r="FV513" s="1"/>
    </row>
    <row r="514" spans="1:178" ht="16.149999999999999" customHeight="1" x14ac:dyDescent="0.25">
      <c r="A514" s="1"/>
      <c r="B514" s="6" t="str">
        <f>IFERROR(INDEX('Ласт турнир'!$A$1:$A$96,MATCH(#REF!,'Ласт турнир'!$B$1:$B$96,0)),"")</f>
        <v/>
      </c>
      <c r="C514" s="1"/>
      <c r="D514" s="78" t="s">
        <v>342</v>
      </c>
      <c r="E514" s="40"/>
      <c r="F514" s="59"/>
      <c r="G514" s="44"/>
      <c r="H514" s="54">
        <v>3</v>
      </c>
      <c r="I514" s="56"/>
      <c r="J514" s="1"/>
      <c r="FA514" s="1"/>
      <c r="FB514" s="1"/>
      <c r="FQ514" s="1"/>
      <c r="FT514" s="1"/>
      <c r="FV514" s="1"/>
    </row>
    <row r="515" spans="1:178" ht="16.149999999999999" customHeight="1" x14ac:dyDescent="0.25">
      <c r="A515" s="1"/>
      <c r="B515" s="6" t="str">
        <f>IFERROR(INDEX('Ласт турнир'!$A$1:$A$96,MATCH($D515,'Ласт турнир'!$B$1:$B$96,0)),"")</f>
        <v/>
      </c>
      <c r="C515" s="1"/>
      <c r="D515" s="78" t="s">
        <v>266</v>
      </c>
      <c r="E515" s="40"/>
      <c r="F515" s="59"/>
      <c r="G515" s="44"/>
      <c r="H515" s="54">
        <v>3</v>
      </c>
      <c r="I515" s="56"/>
      <c r="J515" s="1"/>
      <c r="FA515" s="1"/>
      <c r="FB515" s="1"/>
      <c r="FQ515" s="1"/>
      <c r="FT515" s="1"/>
      <c r="FV515" s="1"/>
    </row>
    <row r="516" spans="1:178" ht="16.149999999999999" customHeight="1" x14ac:dyDescent="0.25">
      <c r="A516" s="1"/>
      <c r="B516" s="6" t="str">
        <f>IFERROR(INDEX('Ласт турнир'!$A$1:$A$96,MATCH($D516,'Ласт турнир'!$B$1:$B$96,0)),"")</f>
        <v/>
      </c>
      <c r="C516" s="1"/>
      <c r="D516" s="78" t="s">
        <v>420</v>
      </c>
      <c r="E516" s="40"/>
      <c r="F516" s="59"/>
      <c r="G516" s="44"/>
      <c r="H516" s="54">
        <v>3</v>
      </c>
      <c r="I516" s="56"/>
      <c r="J516" s="1"/>
      <c r="FA516" s="1"/>
      <c r="FB516" s="1"/>
      <c r="FQ516" s="1"/>
      <c r="FT516" s="1"/>
      <c r="FV516" s="1"/>
    </row>
    <row r="517" spans="1:178" ht="16.149999999999999" customHeight="1" x14ac:dyDescent="0.25">
      <c r="B517" s="79"/>
      <c r="D517" s="78" t="s">
        <v>417</v>
      </c>
      <c r="E517" s="40"/>
      <c r="F517" s="59"/>
      <c r="G517" s="92"/>
      <c r="H517" s="54">
        <v>3</v>
      </c>
      <c r="I517" s="56"/>
      <c r="J517" s="1"/>
      <c r="FA517" s="1"/>
      <c r="FB517" s="1"/>
      <c r="FQ517" s="1"/>
      <c r="FT517" s="1"/>
      <c r="FV517" s="1"/>
    </row>
    <row r="518" spans="1:178" ht="16.149999999999999" customHeight="1" x14ac:dyDescent="0.25">
      <c r="A518" s="1"/>
      <c r="B518" s="6" t="str">
        <f>IFERROR(INDEX('Ласт турнир'!$A$1:$A$96,MATCH($D518,'Ласт турнир'!$B$1:$B$96,0)),"")</f>
        <v/>
      </c>
      <c r="C518" s="1"/>
      <c r="D518" s="78" t="s">
        <v>326</v>
      </c>
      <c r="E518" s="40"/>
      <c r="F518" s="59"/>
      <c r="G518" s="44"/>
      <c r="H518" s="54">
        <v>3</v>
      </c>
      <c r="I518" s="56"/>
      <c r="J518" s="1"/>
      <c r="FA518" s="1"/>
      <c r="FB518" s="1"/>
      <c r="FQ518" s="1"/>
      <c r="FT518" s="1"/>
      <c r="FV518" s="1"/>
    </row>
    <row r="519" spans="1:178" ht="16.149999999999999" customHeight="1" x14ac:dyDescent="0.25">
      <c r="A519" s="1"/>
      <c r="B519" s="6" t="str">
        <f>IFERROR(INDEX('Ласт турнир'!$A$1:$A$96,MATCH($D519,'Ласт турнир'!$B$1:$B$96,0)),"")</f>
        <v/>
      </c>
      <c r="C519" s="1"/>
      <c r="D519" s="78" t="s">
        <v>66</v>
      </c>
      <c r="E519" s="40"/>
      <c r="F519" s="59"/>
      <c r="G519" s="44"/>
      <c r="H519" s="54">
        <v>4</v>
      </c>
      <c r="I519" s="56"/>
      <c r="J519" s="1"/>
      <c r="FA519" s="1"/>
      <c r="FB519" s="1"/>
      <c r="FQ519" s="1"/>
      <c r="FT519" s="1"/>
      <c r="FV519" s="1"/>
    </row>
    <row r="520" spans="1:178" ht="16.149999999999999" customHeight="1" x14ac:dyDescent="0.25">
      <c r="A520" s="1"/>
      <c r="B520" s="6" t="str">
        <f>IFERROR(INDEX('Ласт турнир'!$A$1:$A$96,MATCH($D520,'Ласт турнир'!$B$1:$B$96,0)),"")</f>
        <v/>
      </c>
      <c r="C520" s="1"/>
      <c r="D520" s="78" t="s">
        <v>201</v>
      </c>
      <c r="E520" s="40"/>
      <c r="F520" s="59"/>
      <c r="G520" s="44"/>
      <c r="H520" s="54">
        <v>3</v>
      </c>
      <c r="I520" s="56"/>
      <c r="J520" s="1"/>
      <c r="FA520" s="1"/>
      <c r="FB520" s="1"/>
      <c r="FQ520" s="1"/>
      <c r="FT520" s="1"/>
      <c r="FV520" s="1"/>
    </row>
    <row r="521" spans="1:178" ht="16.149999999999999" customHeight="1" x14ac:dyDescent="0.25">
      <c r="A521" s="1"/>
      <c r="B521" s="6" t="str">
        <f>IFERROR(INDEX('Ласт турнир'!$A$1:$A$96,MATCH($D521,'Ласт турнир'!$B$1:$B$96,0)),"")</f>
        <v/>
      </c>
      <c r="C521" s="1"/>
      <c r="D521" s="78" t="s">
        <v>119</v>
      </c>
      <c r="E521" s="40"/>
      <c r="F521" s="59"/>
      <c r="G521" s="44"/>
      <c r="H521" s="54">
        <v>3</v>
      </c>
      <c r="I521" s="56"/>
      <c r="J521" s="1"/>
      <c r="FA521" s="1"/>
      <c r="FB521" s="1"/>
      <c r="FQ521" s="1"/>
      <c r="FT521" s="1"/>
      <c r="FV521" s="1"/>
    </row>
    <row r="522" spans="1:178" ht="16.149999999999999" customHeight="1" x14ac:dyDescent="0.25">
      <c r="A522" s="1"/>
      <c r="B522" s="6" t="str">
        <f>IFERROR(INDEX('Ласт турнир'!$A$1:$A$96,MATCH($D522,'Ласт турнир'!$B$1:$B$96,0)),"")</f>
        <v/>
      </c>
      <c r="C522" s="1"/>
      <c r="D522" s="78" t="s">
        <v>134</v>
      </c>
      <c r="E522" s="40"/>
      <c r="F522" s="59"/>
      <c r="G522" s="44"/>
      <c r="H522" s="54">
        <v>3</v>
      </c>
      <c r="I522" s="56"/>
      <c r="J522" s="1"/>
      <c r="FA522" s="1"/>
      <c r="FB522" s="1"/>
      <c r="FQ522" s="1"/>
      <c r="FT522" s="1"/>
      <c r="FV522" s="1"/>
    </row>
    <row r="523" spans="1:178" ht="16.149999999999999" customHeight="1" x14ac:dyDescent="0.25">
      <c r="A523" s="1"/>
      <c r="B523" s="6" t="str">
        <f>IFERROR(INDEX('Ласт турнир'!$A$1:$A$96,MATCH($D523,'Ласт турнир'!$B$1:$B$96,0)),"")</f>
        <v/>
      </c>
      <c r="C523" s="1"/>
      <c r="D523" s="78" t="s">
        <v>44</v>
      </c>
      <c r="E523" s="40"/>
      <c r="F523" s="59"/>
      <c r="G523" s="44"/>
      <c r="H523" s="54">
        <v>3</v>
      </c>
      <c r="I523" s="56"/>
      <c r="J523" s="1"/>
      <c r="FA523" s="1"/>
      <c r="FB523" s="1"/>
      <c r="FQ523" s="1"/>
      <c r="FT523" s="1"/>
      <c r="FV523" s="1"/>
    </row>
    <row r="524" spans="1:178" ht="16.149999999999999" customHeight="1" x14ac:dyDescent="0.25">
      <c r="A524" s="1"/>
      <c r="B524" s="6" t="str">
        <f>IFERROR(INDEX('Ласт турнир'!$A$1:$A$96,MATCH($D524,'Ласт турнир'!$B$1:$B$96,0)),"")</f>
        <v/>
      </c>
      <c r="C524" s="1"/>
      <c r="D524" s="78" t="s">
        <v>244</v>
      </c>
      <c r="E524" s="40"/>
      <c r="F524" s="59"/>
      <c r="G524" s="44"/>
      <c r="H524" s="54">
        <v>3.5</v>
      </c>
      <c r="I524" s="56"/>
      <c r="J524" s="1"/>
      <c r="FA524" s="1"/>
      <c r="FB524" s="1"/>
      <c r="FQ524" s="1"/>
      <c r="FT524" s="1"/>
      <c r="FV524" s="1"/>
    </row>
    <row r="525" spans="1:178" ht="16.149999999999999" customHeight="1" x14ac:dyDescent="0.25">
      <c r="A525" s="1"/>
      <c r="B525" s="6" t="str">
        <f>IFERROR(INDEX('Ласт турнир'!$A$1:$A$96,MATCH($D525,'Ласт турнир'!$B$1:$B$96,0)),"")</f>
        <v/>
      </c>
      <c r="C525" s="1"/>
      <c r="D525" s="78" t="s">
        <v>163</v>
      </c>
      <c r="E525" s="40"/>
      <c r="F525" s="59"/>
      <c r="G525" s="44"/>
      <c r="H525" s="54">
        <v>3</v>
      </c>
      <c r="I525" s="56"/>
      <c r="J525" s="1"/>
      <c r="FA525" s="1"/>
      <c r="FB525" s="1"/>
      <c r="FQ525" s="1"/>
      <c r="FT525" s="1"/>
      <c r="FV525" s="1"/>
    </row>
    <row r="526" spans="1:178" ht="16.149999999999999" customHeight="1" x14ac:dyDescent="0.25">
      <c r="A526" s="1"/>
      <c r="B526" s="79"/>
      <c r="C526" s="1"/>
      <c r="D526" s="78" t="s">
        <v>16</v>
      </c>
      <c r="E526" s="40"/>
      <c r="F526" s="59"/>
      <c r="G526" s="92"/>
      <c r="H526" s="54">
        <v>4</v>
      </c>
      <c r="I526" s="56"/>
      <c r="J526" s="1"/>
      <c r="FA526" s="1"/>
      <c r="FB526" s="1"/>
      <c r="FQ526" s="1"/>
      <c r="FT526" s="1"/>
      <c r="FV526" s="1"/>
    </row>
    <row r="527" spans="1:178" ht="16.149999999999999" customHeight="1" x14ac:dyDescent="0.25">
      <c r="A527" s="1"/>
      <c r="B527" s="79"/>
      <c r="C527" s="1"/>
      <c r="D527" s="78" t="s">
        <v>75</v>
      </c>
      <c r="E527" s="40"/>
      <c r="F527" s="59"/>
      <c r="G527" s="92"/>
      <c r="H527" s="54">
        <v>3.5</v>
      </c>
      <c r="I527" s="56"/>
      <c r="J527" s="1"/>
      <c r="FA527" s="1"/>
      <c r="FB527" s="1"/>
      <c r="FQ527" s="1"/>
      <c r="FT527" s="1"/>
      <c r="FV527" s="1"/>
    </row>
    <row r="528" spans="1:178" ht="16.149999999999999" customHeight="1" x14ac:dyDescent="0.25">
      <c r="A528" s="1"/>
      <c r="B528" s="6"/>
      <c r="C528" s="1"/>
      <c r="D528" s="78" t="s">
        <v>419</v>
      </c>
      <c r="E528" s="40"/>
      <c r="F528" s="59"/>
      <c r="G528" s="44"/>
      <c r="H528" s="54">
        <v>3.5</v>
      </c>
      <c r="I528" s="56"/>
      <c r="J528" s="1"/>
      <c r="FA528" s="1"/>
      <c r="FB528" s="1"/>
      <c r="FQ528" s="1"/>
      <c r="FT528" s="1"/>
      <c r="FV528" s="1"/>
    </row>
    <row r="529" spans="1:178" ht="16.149999999999999" customHeight="1" x14ac:dyDescent="0.25">
      <c r="A529" s="1"/>
      <c r="B529" s="6" t="str">
        <f>IFERROR(INDEX('Ласт турнир'!$A$1:$A$96,MATCH($D529,'Ласт турнир'!$B$1:$B$96,0)),"")</f>
        <v/>
      </c>
      <c r="C529" s="1"/>
      <c r="D529" s="78" t="s">
        <v>167</v>
      </c>
      <c r="E529" s="40"/>
      <c r="F529" s="59"/>
      <c r="G529" s="44"/>
      <c r="H529" s="54">
        <v>3</v>
      </c>
      <c r="I529" s="56"/>
      <c r="J529" s="1"/>
      <c r="FA529" s="1"/>
      <c r="FB529" s="1"/>
      <c r="FQ529" s="1"/>
      <c r="FT529" s="1"/>
      <c r="FV529" s="1"/>
    </row>
    <row r="530" spans="1:178" ht="16.149999999999999" customHeight="1" x14ac:dyDescent="0.25">
      <c r="A530" s="1"/>
      <c r="B530" s="6" t="str">
        <f>IFERROR(INDEX('Ласт турнир'!$A$1:$A$96,MATCH($D530,'Ласт турнир'!$B$1:$B$96,0)),"")</f>
        <v/>
      </c>
      <c r="C530" s="1"/>
      <c r="D530" s="78" t="s">
        <v>482</v>
      </c>
      <c r="E530" s="40"/>
      <c r="F530" s="59"/>
      <c r="G530" s="44"/>
      <c r="H530" s="54">
        <v>3</v>
      </c>
      <c r="I530" s="56"/>
      <c r="J530" s="1"/>
      <c r="FA530" s="1"/>
      <c r="FB530" s="1"/>
      <c r="FQ530" s="1"/>
      <c r="FT530" s="1"/>
      <c r="FV530" s="1"/>
    </row>
    <row r="531" spans="1:178" ht="16.149999999999999" customHeight="1" x14ac:dyDescent="0.25">
      <c r="A531" s="1"/>
      <c r="B531" s="6" t="str">
        <f>IFERROR(INDEX('Ласт турнир'!$A$1:$A$96,MATCH($D531,'Ласт турнир'!$B$1:$B$96,0)),"")</f>
        <v/>
      </c>
      <c r="C531" s="1"/>
      <c r="D531" s="78" t="s">
        <v>546</v>
      </c>
      <c r="E531" s="40"/>
      <c r="F531" s="59"/>
      <c r="G531" s="44"/>
      <c r="H531" s="54">
        <v>3</v>
      </c>
      <c r="I531" s="56"/>
      <c r="FQ531" s="61"/>
      <c r="FR531" s="62"/>
      <c r="FS531" s="62"/>
      <c r="FT531" s="61"/>
    </row>
    <row r="532" spans="1:178" ht="16.149999999999999" customHeight="1" x14ac:dyDescent="0.25">
      <c r="A532" s="1"/>
      <c r="B532" s="6"/>
      <c r="C532" s="1"/>
      <c r="D532" s="78" t="s">
        <v>522</v>
      </c>
      <c r="E532" s="40"/>
      <c r="F532" s="59"/>
      <c r="G532" s="44"/>
      <c r="H532" s="54">
        <v>3</v>
      </c>
      <c r="I532" s="56"/>
      <c r="J532" s="1"/>
      <c r="FA532" s="1"/>
      <c r="FB532" s="1"/>
      <c r="FQ532" s="1"/>
      <c r="FT532" s="1"/>
      <c r="FV532" s="1"/>
    </row>
    <row r="533" spans="1:178" ht="16.149999999999999" customHeight="1" x14ac:dyDescent="0.25">
      <c r="A533" s="1"/>
      <c r="B533" s="6" t="str">
        <f>IFERROR(INDEX('Ласт турнир'!$A$1:$A$96,MATCH($D533,'Ласт турнир'!$B$1:$B$96,0)),"")</f>
        <v/>
      </c>
      <c r="C533" s="1"/>
      <c r="D533" s="78" t="s">
        <v>444</v>
      </c>
      <c r="E533" s="40"/>
      <c r="F533" s="59"/>
      <c r="G533" s="44"/>
      <c r="H533" s="54">
        <v>3</v>
      </c>
      <c r="I533" s="56"/>
      <c r="J533" s="1"/>
      <c r="FA533" s="1"/>
      <c r="FB533" s="1"/>
      <c r="FQ533" s="1"/>
      <c r="FT533" s="1"/>
      <c r="FV533" s="1"/>
    </row>
    <row r="534" spans="1:178" ht="16.149999999999999" customHeight="1" x14ac:dyDescent="0.25">
      <c r="A534" s="1"/>
      <c r="B534" s="6"/>
      <c r="C534" s="1"/>
      <c r="D534" s="78" t="s">
        <v>101</v>
      </c>
      <c r="E534" s="40"/>
      <c r="F534" s="59"/>
      <c r="G534" s="44"/>
      <c r="H534" s="54">
        <v>3.5</v>
      </c>
      <c r="I534" s="78"/>
      <c r="J534" s="1"/>
      <c r="M534" s="146"/>
      <c r="N534" s="133"/>
      <c r="FA534" s="1"/>
      <c r="FB534" s="1"/>
      <c r="FQ534" s="1"/>
      <c r="FT534" s="1"/>
      <c r="FV534" s="1"/>
    </row>
    <row r="535" spans="1:178" ht="15.95" customHeight="1" x14ac:dyDescent="0.25">
      <c r="A535" s="1"/>
      <c r="B535" s="6"/>
      <c r="C535" s="1"/>
      <c r="D535" s="78" t="s">
        <v>559</v>
      </c>
      <c r="E535" s="40"/>
      <c r="F535" s="59"/>
      <c r="G535" s="44"/>
      <c r="H535" s="54">
        <v>3</v>
      </c>
      <c r="I535" s="56"/>
      <c r="J535" s="1"/>
      <c r="FA535" s="1"/>
      <c r="FB535" s="1"/>
      <c r="FQ535" s="1"/>
      <c r="FT535" s="1"/>
      <c r="FV535" s="1"/>
    </row>
    <row r="536" spans="1:178" ht="16.149999999999999" customHeight="1" x14ac:dyDescent="0.25">
      <c r="A536" s="1"/>
      <c r="B536" s="6" t="str">
        <f>IFERROR(INDEX('Ласт турнир'!$A$1:$A$96,MATCH($D536,'Ласт турнир'!$B$1:$B$96,0)),"")</f>
        <v/>
      </c>
      <c r="C536" s="1"/>
      <c r="D536" s="78" t="s">
        <v>186</v>
      </c>
      <c r="E536" s="40"/>
      <c r="F536" s="59"/>
      <c r="G536" s="44"/>
      <c r="H536" s="54">
        <v>3.5</v>
      </c>
      <c r="I536" s="56"/>
      <c r="J536" s="1"/>
      <c r="FA536" s="1"/>
      <c r="FB536" s="1"/>
      <c r="FQ536" s="1"/>
      <c r="FT536" s="1"/>
      <c r="FV536" s="1"/>
    </row>
    <row r="537" spans="1:178" ht="16.149999999999999" customHeight="1" x14ac:dyDescent="0.25">
      <c r="A537" s="1"/>
      <c r="B537" s="6"/>
      <c r="C537" s="1"/>
      <c r="D537" s="78" t="s">
        <v>548</v>
      </c>
      <c r="E537" s="40"/>
      <c r="F537" s="59"/>
      <c r="G537" s="44"/>
      <c r="H537" s="54">
        <v>3</v>
      </c>
      <c r="I537" s="56"/>
      <c r="J537" s="1"/>
      <c r="FA537" s="1"/>
      <c r="FB537" s="1"/>
      <c r="FQ537" s="1"/>
      <c r="FT537" s="1"/>
      <c r="FV537" s="1"/>
    </row>
    <row r="538" spans="1:178" ht="16.149999999999999" customHeight="1" x14ac:dyDescent="0.25">
      <c r="A538" s="1"/>
      <c r="B538" s="6" t="str">
        <f>IFERROR(INDEX('Ласт турнир'!$A$1:$A$96,MATCH($D538,'Ласт турнир'!$B$1:$B$96,0)),"")</f>
        <v/>
      </c>
      <c r="C538" s="1"/>
      <c r="D538" s="78" t="s">
        <v>448</v>
      </c>
      <c r="E538" s="40"/>
      <c r="F538" s="59"/>
      <c r="G538" s="44"/>
      <c r="H538" s="54">
        <v>3</v>
      </c>
      <c r="I538" s="56"/>
      <c r="J538" s="1"/>
      <c r="FA538" s="1"/>
      <c r="FB538" s="1"/>
      <c r="FQ538" s="1"/>
      <c r="FT538" s="1"/>
      <c r="FV538" s="1"/>
    </row>
    <row r="539" spans="1:178" ht="16.149999999999999" customHeight="1" x14ac:dyDescent="0.25">
      <c r="A539" s="1"/>
      <c r="B539" s="6" t="str">
        <f>IFERROR(INDEX('Ласт турнир'!$A$1:$A$96,MATCH($D539,'Ласт турнир'!$B$1:$B$96,0)),"")</f>
        <v/>
      </c>
      <c r="C539" s="1"/>
      <c r="D539" s="78" t="s">
        <v>175</v>
      </c>
      <c r="E539" s="40"/>
      <c r="F539" s="59"/>
      <c r="G539" s="44"/>
      <c r="H539" s="54">
        <v>3</v>
      </c>
      <c r="I539" s="56"/>
      <c r="J539" s="1"/>
      <c r="FA539" s="1"/>
      <c r="FB539" s="1"/>
      <c r="FQ539" s="1"/>
      <c r="FT539" s="1"/>
      <c r="FV539" s="1"/>
    </row>
    <row r="540" spans="1:178" ht="16.149999999999999" customHeight="1" x14ac:dyDescent="0.25">
      <c r="A540" s="1"/>
      <c r="B540" s="6"/>
      <c r="C540" s="1"/>
      <c r="D540" s="78" t="s">
        <v>528</v>
      </c>
      <c r="E540" s="40"/>
      <c r="F540" s="59"/>
      <c r="G540" s="44"/>
      <c r="H540" s="54">
        <v>3</v>
      </c>
      <c r="I540" s="56"/>
      <c r="J540" s="1"/>
      <c r="FA540" s="1"/>
      <c r="FB540" s="1"/>
      <c r="FQ540" s="1"/>
      <c r="FT540" s="1"/>
      <c r="FV540" s="1"/>
    </row>
    <row r="541" spans="1:178" ht="16.149999999999999" customHeight="1" x14ac:dyDescent="0.25">
      <c r="A541" s="1"/>
      <c r="B541" s="6"/>
      <c r="C541" s="1"/>
      <c r="D541" s="78" t="s">
        <v>573</v>
      </c>
      <c r="E541" s="40"/>
      <c r="F541" s="59"/>
      <c r="G541" s="44"/>
      <c r="H541" s="54">
        <v>3</v>
      </c>
      <c r="I541" s="56"/>
      <c r="J541" s="1"/>
      <c r="FA541" s="1"/>
      <c r="FB541" s="1"/>
      <c r="FQ541" s="1"/>
      <c r="FT541" s="1"/>
      <c r="FV541" s="1"/>
    </row>
    <row r="542" spans="1:178" ht="16.149999999999999" customHeight="1" x14ac:dyDescent="0.25">
      <c r="A542" s="1"/>
      <c r="B542" s="6" t="str">
        <f>IFERROR(INDEX('Ласт турнир'!$A$1:$A$96,MATCH($D542,'Ласт турнир'!$B$1:$B$96,0)),"")</f>
        <v/>
      </c>
      <c r="C542" s="1"/>
      <c r="D542" s="78" t="s">
        <v>241</v>
      </c>
      <c r="E542" s="40"/>
      <c r="F542" s="59"/>
      <c r="G542" s="44"/>
      <c r="H542" s="54">
        <v>3</v>
      </c>
      <c r="I542" s="56"/>
      <c r="J542" s="1"/>
      <c r="FA542" s="1"/>
      <c r="FB542" s="1"/>
      <c r="FQ542" s="1"/>
      <c r="FT542" s="1"/>
      <c r="FV542" s="1"/>
    </row>
    <row r="543" spans="1:178" ht="16.149999999999999" customHeight="1" x14ac:dyDescent="0.25">
      <c r="A543" s="1"/>
      <c r="B543" s="6" t="str">
        <f>IFERROR(INDEX('Ласт турнир'!$A$1:$A$96,MATCH($D543,'Ласт турнир'!$B$1:$B$96,0)),"")</f>
        <v/>
      </c>
      <c r="C543" s="1"/>
      <c r="D543" s="78" t="s">
        <v>404</v>
      </c>
      <c r="E543" s="40"/>
      <c r="F543" s="59"/>
      <c r="G543" s="44"/>
      <c r="H543" s="54">
        <v>3</v>
      </c>
      <c r="I543" s="56"/>
      <c r="J543" s="1"/>
      <c r="FA543" s="1"/>
      <c r="FB543" s="1"/>
      <c r="FQ543" s="1"/>
      <c r="FT543" s="1"/>
      <c r="FV543" s="1"/>
    </row>
    <row r="544" spans="1:178" ht="16.149999999999999" customHeight="1" x14ac:dyDescent="0.25">
      <c r="A544" s="1"/>
      <c r="B544" s="6" t="str">
        <f>IFERROR(INDEX('Ласт турнир'!$A$1:$A$96,MATCH($D544,'Ласт турнир'!$B$1:$B$96,0)),"")</f>
        <v/>
      </c>
      <c r="C544" s="1"/>
      <c r="D544" s="78" t="s">
        <v>495</v>
      </c>
      <c r="E544" s="40"/>
      <c r="F544" s="59"/>
      <c r="G544" s="44"/>
      <c r="H544" s="54">
        <v>3</v>
      </c>
      <c r="I544" s="56"/>
      <c r="J544" s="1"/>
      <c r="FA544" s="1"/>
      <c r="FB544" s="1"/>
      <c r="FQ544" s="1"/>
      <c r="FT544" s="1"/>
      <c r="FV544" s="1"/>
    </row>
    <row r="545" spans="1:178" s="1" customFormat="1" ht="16.149999999999999" customHeight="1" x14ac:dyDescent="0.25">
      <c r="B545" s="6"/>
      <c r="D545" s="78" t="s">
        <v>578</v>
      </c>
      <c r="E545" s="40"/>
      <c r="F545" s="59"/>
      <c r="G545" s="44"/>
      <c r="H545" s="54">
        <v>3</v>
      </c>
      <c r="I545" s="56"/>
      <c r="R545" s="151"/>
    </row>
    <row r="546" spans="1:178" s="1" customFormat="1" ht="16.149999999999999" customHeight="1" x14ac:dyDescent="0.25">
      <c r="B546" s="6" t="str">
        <f>IFERROR(INDEX('Ласт турнир'!$A$1:$A$96,MATCH($D546,'Ласт турнир'!$B$1:$B$96,0)),"")</f>
        <v/>
      </c>
      <c r="D546" s="78" t="s">
        <v>400</v>
      </c>
      <c r="E546" s="40"/>
      <c r="F546" s="59"/>
      <c r="G546" s="44"/>
      <c r="H546" s="54">
        <v>3</v>
      </c>
      <c r="I546" s="56"/>
      <c r="R546" s="151"/>
    </row>
    <row r="547" spans="1:178" s="1" customFormat="1" ht="16.149999999999999" customHeight="1" x14ac:dyDescent="0.25">
      <c r="B547" s="6" t="str">
        <f>IFERROR(INDEX('Ласт турнир'!$A$1:$A$96,MATCH($D547,'Ласт турнир'!$B$1:$B$96,0)),"")</f>
        <v/>
      </c>
      <c r="D547" s="78" t="s">
        <v>196</v>
      </c>
      <c r="E547" s="40"/>
      <c r="F547" s="59"/>
      <c r="G547" s="44"/>
      <c r="H547" s="54">
        <v>3</v>
      </c>
      <c r="I547" s="56"/>
      <c r="R547" s="151"/>
    </row>
    <row r="548" spans="1:178" s="1" customFormat="1" ht="16.149999999999999" customHeight="1" x14ac:dyDescent="0.25">
      <c r="B548" s="6" t="str">
        <f>IFERROR(INDEX('Ласт турнир'!$A$1:$A$96,MATCH($D548,'Ласт турнир'!$B$1:$B$96,0)),"")</f>
        <v/>
      </c>
      <c r="D548" s="78" t="s">
        <v>401</v>
      </c>
      <c r="E548" s="40"/>
      <c r="F548" s="59"/>
      <c r="G548" s="44"/>
      <c r="H548" s="54">
        <v>3</v>
      </c>
      <c r="I548" s="56"/>
      <c r="R548" s="151"/>
    </row>
    <row r="549" spans="1:178" s="1" customFormat="1" ht="16.149999999999999" customHeight="1" x14ac:dyDescent="0.25">
      <c r="B549" s="6" t="str">
        <f>IFERROR(INDEX('Ласт турнир'!$A$1:$A$96,MATCH($D549,'Ласт турнир'!$B$1:$B$96,0)),"")</f>
        <v/>
      </c>
      <c r="D549" s="78" t="s">
        <v>188</v>
      </c>
      <c r="E549" s="40"/>
      <c r="F549" s="59"/>
      <c r="G549" s="44"/>
      <c r="H549" s="54">
        <v>3</v>
      </c>
      <c r="I549" s="56"/>
      <c r="R549" s="151"/>
    </row>
    <row r="550" spans="1:178" s="1" customFormat="1" ht="16.149999999999999" customHeight="1" x14ac:dyDescent="0.25">
      <c r="B550" s="79"/>
      <c r="D550" s="78" t="s">
        <v>743</v>
      </c>
      <c r="E550" s="40"/>
      <c r="F550" s="59"/>
      <c r="G550" s="92"/>
      <c r="H550" s="54">
        <v>3.5</v>
      </c>
      <c r="I550" s="56"/>
      <c r="R550" s="151"/>
    </row>
    <row r="551" spans="1:178" s="1" customFormat="1" ht="16.149999999999999" customHeight="1" x14ac:dyDescent="0.25">
      <c r="B551" s="6" t="str">
        <f>IFERROR(INDEX('Ласт турнир'!$A$1:$A$96,MATCH($D551,'Ласт турнир'!$B$1:$B$96,0)),"")</f>
        <v/>
      </c>
      <c r="D551" s="78" t="s">
        <v>436</v>
      </c>
      <c r="E551" s="40"/>
      <c r="F551" s="59"/>
      <c r="G551" s="44"/>
      <c r="H551" s="54">
        <v>3</v>
      </c>
      <c r="I551" s="56"/>
      <c r="R551" s="151"/>
    </row>
    <row r="552" spans="1:178" s="1" customFormat="1" ht="16.149999999999999" customHeight="1" x14ac:dyDescent="0.25">
      <c r="B552" s="6" t="str">
        <f>IFERROR(INDEX('Ласт турнир'!$A$1:$A$96,MATCH($D552,'Ласт турнир'!$B$1:$B$96,0)),"")</f>
        <v/>
      </c>
      <c r="D552" s="78" t="s">
        <v>184</v>
      </c>
      <c r="E552" s="40"/>
      <c r="F552" s="59"/>
      <c r="G552" s="44"/>
      <c r="H552" s="54">
        <v>3</v>
      </c>
      <c r="I552" s="56"/>
      <c r="R552" s="151"/>
    </row>
    <row r="553" spans="1:178" s="1" customFormat="1" ht="16.149999999999999" customHeight="1" x14ac:dyDescent="0.25">
      <c r="B553" s="6" t="str">
        <f>IFERROR(INDEX('Ласт турнир'!$A$1:$A$96,MATCH($D553,'Ласт турнир'!$B$1:$B$96,0)),"")</f>
        <v/>
      </c>
      <c r="D553" s="78" t="s">
        <v>151</v>
      </c>
      <c r="E553" s="40"/>
      <c r="F553" s="59"/>
      <c r="G553" s="44"/>
      <c r="H553" s="54">
        <v>3.5</v>
      </c>
      <c r="I553" s="56"/>
      <c r="R553" s="151"/>
    </row>
    <row r="554" spans="1:178" s="1" customFormat="1" ht="16.149999999999999" customHeight="1" x14ac:dyDescent="0.25">
      <c r="B554" s="6" t="str">
        <f>IFERROR(INDEX('Ласт турнир'!$A$1:$A$96,MATCH($D554,'Ласт турнир'!$B$1:$B$96,0)),"")</f>
        <v/>
      </c>
      <c r="D554" s="78" t="s">
        <v>402</v>
      </c>
      <c r="E554" s="40"/>
      <c r="F554" s="59"/>
      <c r="G554" s="44"/>
      <c r="H554" s="54">
        <v>3.5</v>
      </c>
      <c r="I554" s="56"/>
      <c r="R554" s="151"/>
    </row>
    <row r="555" spans="1:178" s="1" customFormat="1" ht="16.149999999999999" customHeight="1" x14ac:dyDescent="0.25">
      <c r="B555" s="6" t="str">
        <f>IFERROR(INDEX('Ласт турнир'!$A$1:$A$96,MATCH($D555,'Ласт турнир'!$B$1:$B$96,0)),"")</f>
        <v/>
      </c>
      <c r="D555" s="78" t="s">
        <v>73</v>
      </c>
      <c r="E555" s="40"/>
      <c r="F555" s="59"/>
      <c r="G555" s="44"/>
      <c r="H555" s="54">
        <v>3</v>
      </c>
      <c r="I555" s="56"/>
      <c r="R555" s="151"/>
    </row>
    <row r="556" spans="1:178" s="1" customFormat="1" ht="16.149999999999999" customHeight="1" x14ac:dyDescent="0.25">
      <c r="B556" s="6" t="str">
        <f>IFERROR(INDEX('Ласт турнир'!$A$1:$A$96,MATCH($D556,'Ласт турнир'!$B$1:$B$96,0)),"")</f>
        <v/>
      </c>
      <c r="D556" s="78" t="s">
        <v>405</v>
      </c>
      <c r="E556" s="40"/>
      <c r="F556" s="59"/>
      <c r="G556" s="44"/>
      <c r="H556" s="54">
        <v>3</v>
      </c>
      <c r="I556" s="56"/>
      <c r="R556" s="151"/>
    </row>
    <row r="557" spans="1:178" s="1" customFormat="1" ht="16.149999999999999" customHeight="1" x14ac:dyDescent="0.25">
      <c r="B557" s="79"/>
      <c r="D557" s="78" t="s">
        <v>92</v>
      </c>
      <c r="E557" s="40"/>
      <c r="F557" s="59"/>
      <c r="G557" s="92"/>
      <c r="H557" s="54">
        <v>3.5</v>
      </c>
      <c r="I557" s="56"/>
      <c r="R557" s="151"/>
    </row>
    <row r="558" spans="1:178" s="1" customFormat="1" ht="16.149999999999999" customHeight="1" x14ac:dyDescent="0.25">
      <c r="B558" s="6" t="str">
        <f>IFERROR(INDEX('Ласт турнир'!$A$1:$A$96,MATCH($D558,'Ласт турнир'!$B$1:$B$96,0)),"")</f>
        <v/>
      </c>
      <c r="D558" s="78" t="s">
        <v>180</v>
      </c>
      <c r="E558" s="40"/>
      <c r="F558" s="59"/>
      <c r="G558" s="44"/>
      <c r="H558" s="54">
        <v>3</v>
      </c>
      <c r="I558" s="56"/>
      <c r="R558" s="151"/>
    </row>
    <row r="559" spans="1:178" s="1" customFormat="1" ht="16.149999999999999" customHeight="1" x14ac:dyDescent="0.25">
      <c r="B559" s="6" t="str">
        <f>IFERROR(INDEX('Ласт турнир'!$A$1:$A$96,MATCH($D559,'Ласт турнир'!$B$1:$B$96,0)),"")</f>
        <v/>
      </c>
      <c r="D559" s="78" t="s">
        <v>169</v>
      </c>
      <c r="E559" s="40"/>
      <c r="F559" s="59"/>
      <c r="G559" s="44"/>
      <c r="H559" s="54">
        <v>3</v>
      </c>
      <c r="I559" s="56"/>
      <c r="R559" s="151"/>
    </row>
    <row r="560" spans="1:178" ht="16.149999999999999" customHeight="1" x14ac:dyDescent="0.25">
      <c r="A560" s="1"/>
      <c r="B560" s="6" t="str">
        <f>IFERROR(INDEX('Ласт турнир'!$A$1:$A$96,MATCH($D560,'Ласт турнир'!$B$1:$B$96,0)),"")</f>
        <v/>
      </c>
      <c r="D560" s="78" t="s">
        <v>19</v>
      </c>
      <c r="E560" s="40"/>
      <c r="F560" s="59"/>
      <c r="G560" s="44"/>
      <c r="H560" s="54">
        <v>4</v>
      </c>
      <c r="I560" s="56"/>
      <c r="J560" s="1"/>
      <c r="FA560" s="1"/>
      <c r="FB560" s="1"/>
      <c r="FQ560" s="1"/>
      <c r="FT560" s="1"/>
      <c r="FV560" s="1"/>
    </row>
    <row r="561" spans="1:178" ht="16.149999999999999" customHeight="1" x14ac:dyDescent="0.25">
      <c r="A561" s="1"/>
      <c r="B561" s="6" t="str">
        <f>IFERROR(INDEX('Ласт турнир'!$A$1:$A$96,MATCH($D561,'Ласт турнир'!$B$1:$B$96,0)),"")</f>
        <v/>
      </c>
      <c r="C561" s="1"/>
      <c r="D561" s="78" t="s">
        <v>391</v>
      </c>
      <c r="E561" s="40"/>
      <c r="F561" s="59"/>
      <c r="G561" s="44"/>
      <c r="H561" s="54">
        <v>3</v>
      </c>
      <c r="I561" s="56"/>
      <c r="J561" s="1"/>
      <c r="FA561" s="1"/>
      <c r="FB561" s="1"/>
      <c r="FQ561" s="1"/>
      <c r="FT561" s="1"/>
      <c r="FV561" s="1"/>
    </row>
    <row r="562" spans="1:178" ht="16.149999999999999" customHeight="1" x14ac:dyDescent="0.25">
      <c r="A562" s="1"/>
      <c r="B562" s="6" t="str">
        <f>IFERROR(INDEX('Ласт турнир'!$A$1:$A$96,MATCH($D562,'Ласт турнир'!$B$1:$B$96,0)),"")</f>
        <v/>
      </c>
      <c r="C562" s="1"/>
      <c r="D562" s="78" t="s">
        <v>553</v>
      </c>
      <c r="E562" s="40"/>
      <c r="F562" s="59"/>
      <c r="G562" s="44"/>
      <c r="H562" s="54">
        <v>3</v>
      </c>
      <c r="I562" s="56"/>
      <c r="FQ562" s="61"/>
      <c r="FR562" s="62"/>
      <c r="FS562" s="62"/>
      <c r="FT562" s="61"/>
    </row>
    <row r="563" spans="1:178" ht="15.95" customHeight="1" x14ac:dyDescent="0.25">
      <c r="A563" s="1"/>
      <c r="B563" s="6" t="str">
        <f>IFERROR(INDEX('Ласт турнир'!$A$1:$A$96,MATCH($D563,'Ласт турнир'!$B$1:$B$96,0)),"")</f>
        <v/>
      </c>
      <c r="C563" s="1"/>
      <c r="D563" s="78" t="s">
        <v>203</v>
      </c>
      <c r="E563" s="40"/>
      <c r="F563" s="59"/>
      <c r="G563" s="44"/>
      <c r="H563" s="54">
        <v>3</v>
      </c>
      <c r="I563" s="56"/>
      <c r="J563" s="1"/>
      <c r="FA563" s="1"/>
      <c r="FB563" s="1"/>
      <c r="FQ563" s="1"/>
      <c r="FT563" s="1"/>
      <c r="FV563" s="1"/>
    </row>
    <row r="564" spans="1:178" ht="15.95" customHeight="1" x14ac:dyDescent="0.25">
      <c r="A564" s="1"/>
      <c r="B564" s="6" t="str">
        <f>IFERROR(INDEX('Ласт турнир'!$A$1:$A$96,MATCH($D564,'Ласт турнир'!$B$1:$B$96,0)),"")</f>
        <v/>
      </c>
      <c r="C564" s="1"/>
      <c r="D564" s="78" t="s">
        <v>416</v>
      </c>
      <c r="E564" s="40"/>
      <c r="F564" s="59"/>
      <c r="G564" s="44"/>
      <c r="H564" s="54">
        <v>3</v>
      </c>
      <c r="I564" s="56"/>
      <c r="J564" s="1"/>
      <c r="FA564" s="1"/>
      <c r="FB564" s="1"/>
      <c r="FQ564" s="1"/>
      <c r="FT564" s="1"/>
      <c r="FV564" s="1"/>
    </row>
    <row r="565" spans="1:178" ht="15.95" customHeight="1" x14ac:dyDescent="0.25">
      <c r="A565" s="1"/>
      <c r="B565" s="6" t="str">
        <f>IFERROR(INDEX('Ласт турнир'!$A$1:$A$96,MATCH($D565,'Ласт турнир'!$B$1:$B$96,0)),"")</f>
        <v/>
      </c>
      <c r="C565" s="1"/>
      <c r="D565" s="78" t="s">
        <v>561</v>
      </c>
      <c r="E565" s="40"/>
      <c r="F565" s="59"/>
      <c r="G565" s="44"/>
      <c r="H565" s="54">
        <v>3</v>
      </c>
      <c r="I565" s="56"/>
      <c r="FQ565" s="61"/>
      <c r="FR565" s="62"/>
      <c r="FS565" s="62"/>
      <c r="FT565" s="61"/>
    </row>
    <row r="566" spans="1:178" ht="15.95" customHeight="1" x14ac:dyDescent="0.25">
      <c r="A566" s="1"/>
      <c r="B566" s="6" t="str">
        <f>IFERROR(INDEX('Ласт турнир'!$A$1:$A$96,MATCH($D566,'Ласт турнир'!$B$1:$B$96,0)),"")</f>
        <v/>
      </c>
      <c r="C566" s="1"/>
      <c r="D566" s="78" t="s">
        <v>148</v>
      </c>
      <c r="E566" s="40"/>
      <c r="F566" s="59"/>
      <c r="G566" s="44"/>
      <c r="H566" s="54">
        <v>3</v>
      </c>
      <c r="I566" s="56"/>
      <c r="J566" s="1"/>
      <c r="FA566" s="1"/>
      <c r="FB566" s="1"/>
      <c r="FQ566" s="1"/>
      <c r="FT566" s="1"/>
      <c r="FV566" s="1"/>
    </row>
    <row r="567" spans="1:178" ht="15.95" customHeight="1" x14ac:dyDescent="0.25">
      <c r="A567" s="1"/>
      <c r="B567" s="6"/>
      <c r="C567" s="1"/>
      <c r="D567" s="78" t="s">
        <v>498</v>
      </c>
      <c r="E567" s="40"/>
      <c r="F567" s="59"/>
      <c r="G567" s="44"/>
      <c r="H567" s="54">
        <v>4</v>
      </c>
      <c r="I567" s="56"/>
      <c r="J567" s="1"/>
      <c r="FA567" s="1"/>
      <c r="FB567" s="1"/>
      <c r="FQ567" s="1"/>
      <c r="FT567" s="1"/>
      <c r="FV567" s="1"/>
    </row>
    <row r="568" spans="1:178" ht="16.149999999999999" customHeight="1" x14ac:dyDescent="0.25">
      <c r="A568" s="1"/>
      <c r="B568" s="6" t="str">
        <f>IFERROR(INDEX('Ласт турнир'!$A$1:$A$96,MATCH($D568,'Ласт турнир'!$B$1:$B$96,0)),"")</f>
        <v/>
      </c>
      <c r="C568" s="1"/>
      <c r="D568" s="78" t="s">
        <v>557</v>
      </c>
      <c r="E568" s="40"/>
      <c r="F568" s="59"/>
      <c r="G568" s="44"/>
      <c r="H568" s="54">
        <v>3</v>
      </c>
      <c r="I568" s="56"/>
      <c r="FQ568" s="61"/>
      <c r="FR568" s="62"/>
      <c r="FS568" s="62"/>
      <c r="FT568" s="61"/>
    </row>
    <row r="569" spans="1:178" ht="16.149999999999999" customHeight="1" x14ac:dyDescent="0.25">
      <c r="A569" s="1"/>
      <c r="B569" s="6" t="str">
        <f>IFERROR(INDEX('Ласт турнир'!$A$1:$A$96,MATCH($D569,'Ласт турнир'!$B$1:$B$96,0)),"")</f>
        <v/>
      </c>
      <c r="C569" s="1"/>
      <c r="D569" s="78" t="s">
        <v>331</v>
      </c>
      <c r="E569" s="40"/>
      <c r="F569" s="59"/>
      <c r="G569" s="44"/>
      <c r="H569" s="54">
        <v>3</v>
      </c>
      <c r="I569" s="56"/>
      <c r="J569" s="1"/>
      <c r="FA569" s="1"/>
      <c r="FB569" s="1"/>
      <c r="FQ569" s="1"/>
      <c r="FT569" s="1"/>
      <c r="FV569" s="1"/>
    </row>
    <row r="570" spans="1:178" ht="16.149999999999999" customHeight="1" x14ac:dyDescent="0.25">
      <c r="A570" s="1"/>
      <c r="B570" s="6" t="str">
        <f>IFERROR(INDEX('Ласт турнир'!$A$1:$A$96,MATCH($D570,'Ласт турнир'!$B$1:$B$96,0)),"")</f>
        <v/>
      </c>
      <c r="C570" s="1"/>
      <c r="D570" s="78" t="s">
        <v>132</v>
      </c>
      <c r="E570" s="40"/>
      <c r="F570" s="59"/>
      <c r="G570" s="44"/>
      <c r="H570" s="54">
        <v>3</v>
      </c>
      <c r="I570" s="56"/>
      <c r="J570" s="1"/>
      <c r="FA570" s="1"/>
      <c r="FB570" s="1"/>
      <c r="FQ570" s="1"/>
      <c r="FT570" s="1"/>
      <c r="FV570" s="1"/>
    </row>
    <row r="571" spans="1:178" ht="16.149999999999999" customHeight="1" x14ac:dyDescent="0.25">
      <c r="A571" s="1"/>
      <c r="B571" s="6" t="str">
        <f>IFERROR(INDEX('Ласт турнир'!$A$1:$A$96,MATCH($D571,'Ласт турнир'!$B$1:$B$96,0)),"")</f>
        <v/>
      </c>
      <c r="C571" s="1"/>
      <c r="D571" s="78" t="s">
        <v>330</v>
      </c>
      <c r="E571" s="40"/>
      <c r="F571" s="59"/>
      <c r="G571" s="44"/>
      <c r="H571" s="54">
        <v>3</v>
      </c>
      <c r="I571" s="56"/>
      <c r="J571" s="1"/>
      <c r="FA571" s="1"/>
      <c r="FB571" s="1"/>
      <c r="FQ571" s="1"/>
      <c r="FT571" s="1"/>
      <c r="FV571" s="1"/>
    </row>
    <row r="572" spans="1:178" ht="16.149999999999999" customHeight="1" x14ac:dyDescent="0.25">
      <c r="A572" s="1"/>
      <c r="B572" s="6"/>
      <c r="C572" s="1"/>
      <c r="D572" s="78" t="s">
        <v>430</v>
      </c>
      <c r="E572" s="40"/>
      <c r="F572" s="59"/>
      <c r="G572" s="44"/>
      <c r="H572" s="54">
        <v>3</v>
      </c>
      <c r="I572" s="56"/>
      <c r="J572" s="1"/>
      <c r="FA572" s="1"/>
      <c r="FB572" s="1"/>
      <c r="FQ572" s="1"/>
      <c r="FT572" s="1"/>
      <c r="FV572" s="1"/>
    </row>
    <row r="573" spans="1:178" ht="16.149999999999999" customHeight="1" x14ac:dyDescent="0.25">
      <c r="A573" s="1"/>
      <c r="B573" s="6" t="str">
        <f>IFERROR(INDEX('Ласт турнир'!$A$1:$A$96,MATCH($D573,'Ласт турнир'!$B$1:$B$96,0)),"")</f>
        <v/>
      </c>
      <c r="C573" s="1"/>
      <c r="D573" s="78" t="s">
        <v>104</v>
      </c>
      <c r="E573" s="40"/>
      <c r="F573" s="59"/>
      <c r="G573" s="44"/>
      <c r="H573" s="54">
        <v>3</v>
      </c>
      <c r="I573" s="56"/>
      <c r="J573" s="1"/>
      <c r="FA573" s="1"/>
      <c r="FB573" s="1"/>
      <c r="FQ573" s="1"/>
      <c r="FT573" s="1"/>
      <c r="FV573" s="1"/>
    </row>
    <row r="574" spans="1:178" ht="16.149999999999999" customHeight="1" x14ac:dyDescent="0.25">
      <c r="A574" s="1"/>
      <c r="B574" s="79"/>
      <c r="C574" s="1"/>
      <c r="D574" s="78" t="s">
        <v>71</v>
      </c>
      <c r="E574" s="40"/>
      <c r="F574" s="59"/>
      <c r="G574" s="92"/>
      <c r="H574" s="54">
        <v>3.5</v>
      </c>
      <c r="I574" s="56"/>
      <c r="J574" s="1"/>
      <c r="FA574" s="1"/>
      <c r="FB574" s="1"/>
      <c r="FQ574" s="1"/>
      <c r="FT574" s="1"/>
      <c r="FV574" s="1"/>
    </row>
    <row r="575" spans="1:178" ht="16.149999999999999" customHeight="1" x14ac:dyDescent="0.25">
      <c r="A575" s="1"/>
      <c r="B575" s="6" t="str">
        <f>IFERROR(INDEX('Ласт турнир'!$A$1:$A$96,MATCH($D575,'Ласт турнир'!$B$1:$B$96,0)),"")</f>
        <v/>
      </c>
      <c r="C575" s="1"/>
      <c r="D575" s="78" t="s">
        <v>126</v>
      </c>
      <c r="E575" s="40"/>
      <c r="F575" s="59"/>
      <c r="G575" s="44"/>
      <c r="H575" s="54">
        <v>3</v>
      </c>
      <c r="I575" s="56"/>
      <c r="J575" s="1"/>
      <c r="FA575" s="1"/>
      <c r="FB575" s="1"/>
      <c r="FQ575" s="1"/>
      <c r="FT575" s="1"/>
      <c r="FV575" s="1"/>
    </row>
    <row r="576" spans="1:178" ht="16.149999999999999" customHeight="1" x14ac:dyDescent="0.25">
      <c r="A576" s="1"/>
      <c r="B576" s="6" t="str">
        <f>IFERROR(INDEX('Ласт турнир'!$A$1:$A$96,MATCH($D576,'Ласт турнир'!$B$1:$B$96,0)),"")</f>
        <v/>
      </c>
      <c r="C576" s="1"/>
      <c r="D576" s="78" t="s">
        <v>150</v>
      </c>
      <c r="E576" s="40"/>
      <c r="F576" s="59"/>
      <c r="G576" s="44"/>
      <c r="H576" s="54">
        <v>3.5</v>
      </c>
      <c r="I576" s="56"/>
      <c r="J576" s="1"/>
      <c r="FA576" s="1"/>
      <c r="FB576" s="1"/>
      <c r="FQ576" s="1"/>
      <c r="FT576" s="1"/>
      <c r="FV576" s="1"/>
    </row>
    <row r="577" spans="1:178" s="1" customFormat="1" ht="16.149999999999999" customHeight="1" x14ac:dyDescent="0.25">
      <c r="B577" s="6" t="str">
        <f>IFERROR(INDEX('Ласт турнир'!$A$1:$A$96,MATCH($D577,'Ласт турнир'!$B$1:$B$96,0)),"")</f>
        <v/>
      </c>
      <c r="D577" s="78" t="s">
        <v>343</v>
      </c>
      <c r="E577" s="40"/>
      <c r="F577" s="59"/>
      <c r="G577" s="44"/>
      <c r="H577" s="54">
        <v>3</v>
      </c>
      <c r="I577" s="56"/>
      <c r="R577" s="151"/>
    </row>
    <row r="578" spans="1:178" s="1" customFormat="1" ht="16.149999999999999" customHeight="1" x14ac:dyDescent="0.25">
      <c r="B578" s="6" t="str">
        <f>IFERROR(INDEX('Ласт турнир'!$A$1:$A$96,MATCH($D578,'Ласт турнир'!$B$1:$B$96,0)),"")</f>
        <v/>
      </c>
      <c r="D578" s="78" t="s">
        <v>503</v>
      </c>
      <c r="E578" s="40"/>
      <c r="F578" s="59"/>
      <c r="G578" s="44"/>
      <c r="H578" s="54">
        <v>3</v>
      </c>
      <c r="I578" s="56"/>
      <c r="R578" s="151"/>
    </row>
    <row r="579" spans="1:178" s="1" customFormat="1" ht="16.149999999999999" customHeight="1" x14ac:dyDescent="0.25">
      <c r="B579" s="6" t="str">
        <f>IFERROR(INDEX('Ласт турнир'!$A$1:$A$96,MATCH($D579,'Ласт турнир'!$B$1:$B$96,0)),"")</f>
        <v/>
      </c>
      <c r="D579" s="78" t="s">
        <v>139</v>
      </c>
      <c r="E579" s="40"/>
      <c r="F579" s="59"/>
      <c r="G579" s="44"/>
      <c r="H579" s="54">
        <v>3.5</v>
      </c>
      <c r="I579" s="56"/>
      <c r="R579" s="151"/>
    </row>
    <row r="580" spans="1:178" s="1" customFormat="1" ht="16.149999999999999" customHeight="1" x14ac:dyDescent="0.25">
      <c r="B580" s="6"/>
      <c r="D580" s="78" t="s">
        <v>538</v>
      </c>
      <c r="E580" s="40"/>
      <c r="F580" s="59"/>
      <c r="G580" s="44"/>
      <c r="H580" s="54">
        <v>4</v>
      </c>
      <c r="I580" s="56"/>
      <c r="R580" s="151"/>
    </row>
    <row r="581" spans="1:178" s="1" customFormat="1" ht="16.149999999999999" customHeight="1" x14ac:dyDescent="0.25">
      <c r="B581" s="6" t="str">
        <f>IFERROR(INDEX('Ласт турнир'!$A$1:$A$96,MATCH($D581,'Ласт турнир'!$B$1:$B$96,0)),"")</f>
        <v/>
      </c>
      <c r="D581" s="78" t="s">
        <v>418</v>
      </c>
      <c r="E581" s="40"/>
      <c r="F581" s="59"/>
      <c r="G581" s="44"/>
      <c r="H581" s="54">
        <v>3</v>
      </c>
      <c r="I581" s="56"/>
      <c r="R581" s="151"/>
    </row>
    <row r="582" spans="1:178" s="1" customFormat="1" ht="16.149999999999999" customHeight="1" x14ac:dyDescent="0.25">
      <c r="B582" s="6" t="str">
        <f>IFERROR(INDEX('Ласт турнир'!$A$1:$A$96,MATCH($D582,'Ласт турнир'!$B$1:$B$96,0)),"")</f>
        <v/>
      </c>
      <c r="D582" s="78" t="s">
        <v>450</v>
      </c>
      <c r="E582" s="40"/>
      <c r="F582" s="59"/>
      <c r="G582" s="44"/>
      <c r="H582" s="54">
        <v>3</v>
      </c>
      <c r="I582" s="56"/>
      <c r="R582" s="151"/>
    </row>
    <row r="583" spans="1:178" s="1" customFormat="1" ht="16.149999999999999" customHeight="1" x14ac:dyDescent="0.25">
      <c r="B583" s="6" t="str">
        <f>IFERROR(INDEX('Ласт турнир'!$A$1:$A$96,MATCH($D583,'Ласт турнир'!$B$1:$B$96,0)),"")</f>
        <v/>
      </c>
      <c r="D583" s="130" t="s">
        <v>737</v>
      </c>
      <c r="E583" s="40"/>
      <c r="F583" s="59"/>
      <c r="G583" s="44"/>
      <c r="H583" s="54">
        <v>3.5</v>
      </c>
      <c r="I583" s="56"/>
      <c r="R583" s="151"/>
    </row>
    <row r="584" spans="1:178" s="1" customFormat="1" ht="16.149999999999999" customHeight="1" x14ac:dyDescent="0.25">
      <c r="B584" s="6" t="str">
        <f>IFERROR(INDEX('Ласт турнир'!$A$1:$A$96,MATCH($D584,'Ласт турнир'!$B$1:$B$96,0)),"")</f>
        <v/>
      </c>
      <c r="D584" s="78" t="s">
        <v>380</v>
      </c>
      <c r="E584" s="40"/>
      <c r="F584" s="59"/>
      <c r="G584" s="44"/>
      <c r="H584" s="54">
        <v>3.5</v>
      </c>
      <c r="I584" s="56"/>
      <c r="R584" s="151"/>
    </row>
    <row r="585" spans="1:178" s="1" customFormat="1" ht="16.149999999999999" customHeight="1" x14ac:dyDescent="0.25">
      <c r="B585" s="6" t="str">
        <f>IFERROR(INDEX('Ласт турнир'!$A$1:$A$96,MATCH($D585,'Ласт турнир'!$B$1:$B$96,0)),"")</f>
        <v/>
      </c>
      <c r="D585" s="78" t="s">
        <v>159</v>
      </c>
      <c r="E585" s="40"/>
      <c r="F585" s="59"/>
      <c r="G585" s="44"/>
      <c r="H585" s="54">
        <v>4</v>
      </c>
      <c r="I585" s="56"/>
      <c r="R585" s="151"/>
    </row>
    <row r="586" spans="1:178" s="1" customFormat="1" ht="16.149999999999999" customHeight="1" x14ac:dyDescent="0.25">
      <c r="B586" s="6" t="str">
        <f>IFERROR(INDEX('Ласт турнир'!$A$1:$A$96,MATCH($D586,'Ласт турнир'!$B$1:$B$96,0)),"")</f>
        <v/>
      </c>
      <c r="D586" s="78" t="s">
        <v>399</v>
      </c>
      <c r="E586" s="40"/>
      <c r="F586" s="59"/>
      <c r="G586" s="44"/>
      <c r="H586" s="54">
        <v>3</v>
      </c>
      <c r="I586" s="56"/>
      <c r="R586" s="151"/>
    </row>
    <row r="587" spans="1:178" s="1" customFormat="1" ht="16.149999999999999" customHeight="1" x14ac:dyDescent="0.25">
      <c r="B587" s="6"/>
      <c r="D587" s="78" t="s">
        <v>565</v>
      </c>
      <c r="E587" s="40"/>
      <c r="F587" s="59"/>
      <c r="G587" s="44"/>
      <c r="H587" s="54">
        <v>3</v>
      </c>
      <c r="I587" s="56"/>
      <c r="R587" s="151"/>
    </row>
    <row r="588" spans="1:178" s="1" customFormat="1" ht="16.149999999999999" customHeight="1" x14ac:dyDescent="0.25">
      <c r="B588" s="6" t="str">
        <f>IFERROR(INDEX('Ласт турнир'!$A$1:$A$96,MATCH($D588,'Ласт турнир'!$B$1:$B$96,0)),"")</f>
        <v/>
      </c>
      <c r="D588" s="78" t="s">
        <v>36</v>
      </c>
      <c r="E588" s="40"/>
      <c r="F588" s="59"/>
      <c r="G588" s="44"/>
      <c r="H588" s="54">
        <v>4</v>
      </c>
      <c r="I588" s="56"/>
      <c r="R588" s="151"/>
    </row>
    <row r="589" spans="1:178" s="1" customFormat="1" ht="16.149999999999999" customHeight="1" x14ac:dyDescent="0.25">
      <c r="B589" s="6"/>
      <c r="D589" s="78" t="s">
        <v>499</v>
      </c>
      <c r="E589" s="40"/>
      <c r="F589" s="59"/>
      <c r="G589" s="44"/>
      <c r="H589" s="54">
        <v>3</v>
      </c>
      <c r="I589" s="56"/>
      <c r="R589" s="151"/>
    </row>
    <row r="590" spans="1:178" ht="16.149999999999999" customHeight="1" x14ac:dyDescent="0.25">
      <c r="A590" s="1"/>
      <c r="B590" s="6" t="str">
        <f>IFERROR(INDEX('Ласт турнир'!$A$1:$A$96,MATCH($D590,'Ласт турнир'!$B$1:$B$96,0)),"")</f>
        <v/>
      </c>
      <c r="D590" s="78" t="s">
        <v>177</v>
      </c>
      <c r="E590" s="40"/>
      <c r="F590" s="59"/>
      <c r="G590" s="44"/>
      <c r="H590" s="54">
        <v>3</v>
      </c>
      <c r="I590" s="56"/>
      <c r="J590" s="1"/>
      <c r="FA590" s="1"/>
      <c r="FB590" s="1"/>
      <c r="FQ590" s="1"/>
      <c r="FT590" s="1"/>
      <c r="FV590" s="1"/>
    </row>
    <row r="591" spans="1:178" s="1" customFormat="1" ht="16.149999999999999" customHeight="1" x14ac:dyDescent="0.25">
      <c r="B591" s="6" t="str">
        <f>IFERROR(INDEX('Ласт турнир'!$A$1:$A$96,MATCH($D591,'Ласт турнир'!$B$1:$B$96,0)),"")</f>
        <v/>
      </c>
      <c r="D591" s="78" t="s">
        <v>438</v>
      </c>
      <c r="E591" s="40"/>
      <c r="F591" s="59"/>
      <c r="G591" s="44"/>
      <c r="H591" s="54">
        <v>3.5</v>
      </c>
      <c r="I591" s="56"/>
      <c r="R591" s="151"/>
    </row>
    <row r="592" spans="1:178" s="1" customFormat="1" ht="16.149999999999999" customHeight="1" x14ac:dyDescent="0.25">
      <c r="B592" s="6" t="str">
        <f>IFERROR(INDEX('Ласт турнир'!$A$1:$A$96,MATCH($D592,'Ласт турнир'!$B$1:$B$96,0)),"")</f>
        <v/>
      </c>
      <c r="D592" s="78" t="s">
        <v>455</v>
      </c>
      <c r="E592" s="40"/>
      <c r="F592" s="59"/>
      <c r="G592" s="44"/>
      <c r="H592" s="54">
        <v>3</v>
      </c>
      <c r="I592" s="56"/>
      <c r="R592" s="151"/>
    </row>
    <row r="593" spans="1:178" ht="16.149999999999999" customHeight="1" x14ac:dyDescent="0.25">
      <c r="A593" s="1"/>
      <c r="B593" s="6" t="str">
        <f>IFERROR(INDEX('Ласт турнир'!$A$1:$A$96,MATCH($D593,'Ласт турнир'!$B$1:$B$96,0)),"")</f>
        <v/>
      </c>
      <c r="C593" s="1"/>
      <c r="D593" s="78" t="s">
        <v>454</v>
      </c>
      <c r="E593" s="40"/>
      <c r="F593" s="59"/>
      <c r="G593" s="44"/>
      <c r="H593" s="54">
        <v>3</v>
      </c>
      <c r="I593" s="56"/>
      <c r="J593" s="1"/>
      <c r="FA593" s="1"/>
      <c r="FB593" s="1"/>
      <c r="FQ593" s="1"/>
      <c r="FT593" s="1"/>
      <c r="FV593" s="1"/>
    </row>
    <row r="594" spans="1:178" ht="16.149999999999999" customHeight="1" x14ac:dyDescent="0.25">
      <c r="A594" s="1"/>
      <c r="B594" s="6"/>
      <c r="C594" s="1"/>
      <c r="D594" s="78" t="s">
        <v>519</v>
      </c>
      <c r="E594" s="40"/>
      <c r="F594" s="59"/>
      <c r="G594" s="44"/>
      <c r="H594" s="54">
        <v>3</v>
      </c>
      <c r="I594" s="78"/>
      <c r="J594" s="1"/>
      <c r="M594" s="146"/>
      <c r="N594" s="133"/>
      <c r="FA594" s="1"/>
      <c r="FB594" s="1"/>
      <c r="FQ594" s="1"/>
      <c r="FT594" s="1"/>
      <c r="FV594" s="1"/>
    </row>
    <row r="595" spans="1:178" ht="16.149999999999999" customHeight="1" x14ac:dyDescent="0.25">
      <c r="A595" s="1"/>
      <c r="B595" s="6"/>
      <c r="C595" s="1"/>
      <c r="D595" s="78" t="s">
        <v>379</v>
      </c>
      <c r="E595" s="40"/>
      <c r="F595" s="59"/>
      <c r="G595" s="44"/>
      <c r="H595" s="54">
        <v>3</v>
      </c>
      <c r="I595" s="56"/>
      <c r="J595" s="1"/>
      <c r="FA595" s="1"/>
      <c r="FB595" s="1"/>
      <c r="FQ595" s="1"/>
      <c r="FT595" s="1"/>
      <c r="FV595" s="1"/>
    </row>
    <row r="596" spans="1:178" ht="16.149999999999999" customHeight="1" x14ac:dyDescent="0.25">
      <c r="A596" s="1"/>
      <c r="B596" s="6" t="str">
        <f>IFERROR(INDEX('Ласт турнир'!$A$1:$A$96,MATCH($D596,'Ласт турнир'!$B$1:$B$96,0)),"")</f>
        <v/>
      </c>
      <c r="C596" s="1"/>
      <c r="D596" s="78" t="s">
        <v>632</v>
      </c>
      <c r="E596" s="40"/>
      <c r="F596" s="59"/>
      <c r="G596" s="44"/>
      <c r="H596" s="54">
        <v>3</v>
      </c>
      <c r="I596" s="56"/>
      <c r="J596" s="1"/>
      <c r="FA596" s="1"/>
      <c r="FB596" s="1"/>
      <c r="FQ596" s="1"/>
      <c r="FT596" s="1"/>
      <c r="FV596" s="1"/>
    </row>
    <row r="597" spans="1:178" ht="16.149999999999999" customHeight="1" x14ac:dyDescent="0.25">
      <c r="A597" s="1"/>
      <c r="B597" s="6" t="str">
        <f>IFERROR(INDEX('Ласт турнир'!$A$1:$A$96,MATCH($D597,'Ласт турнир'!$B$1:$B$96,0)),"")</f>
        <v/>
      </c>
      <c r="C597" s="1"/>
      <c r="D597" s="78" t="s">
        <v>88</v>
      </c>
      <c r="E597" s="40"/>
      <c r="F597" s="59"/>
      <c r="G597" s="44"/>
      <c r="H597" s="54">
        <v>3.5</v>
      </c>
      <c r="I597" s="56"/>
      <c r="J597" s="1"/>
      <c r="FA597" s="1"/>
      <c r="FB597" s="1"/>
      <c r="FQ597" s="1"/>
      <c r="FT597" s="1"/>
      <c r="FV597" s="1"/>
    </row>
    <row r="598" spans="1:178" ht="16.149999999999999" customHeight="1" x14ac:dyDescent="0.25">
      <c r="A598" s="1"/>
      <c r="B598" s="6" t="str">
        <f>IFERROR(INDEX('Ласт турнир'!$A$1:$A$96,MATCH($D598,'Ласт турнир'!$B$1:$B$96,0)),"")</f>
        <v/>
      </c>
      <c r="C598" s="1"/>
      <c r="D598" s="78" t="s">
        <v>403</v>
      </c>
      <c r="E598" s="40"/>
      <c r="F598" s="59"/>
      <c r="G598" s="44"/>
      <c r="H598" s="54">
        <v>3</v>
      </c>
      <c r="I598" s="56"/>
      <c r="J598" s="1"/>
      <c r="FA598" s="1"/>
      <c r="FB598" s="1"/>
      <c r="FQ598" s="1"/>
      <c r="FT598" s="1"/>
      <c r="FV598" s="1"/>
    </row>
    <row r="599" spans="1:178" ht="16.149999999999999" customHeight="1" x14ac:dyDescent="0.25">
      <c r="A599" s="1"/>
      <c r="B599" s="6" t="str">
        <f>IFERROR(INDEX('Ласт турнир'!$A$1:$A$96,MATCH($D599,'Ласт турнир'!$B$1:$B$96,0)),"")</f>
        <v/>
      </c>
      <c r="C599" s="1"/>
      <c r="D599" s="78" t="s">
        <v>560</v>
      </c>
      <c r="E599" s="40"/>
      <c r="F599" s="59"/>
      <c r="G599" s="44"/>
      <c r="H599" s="54">
        <v>3</v>
      </c>
      <c r="I599" s="56"/>
      <c r="FQ599" s="61"/>
      <c r="FR599" s="62"/>
      <c r="FS599" s="62"/>
      <c r="FT599" s="61"/>
    </row>
    <row r="600" spans="1:178" ht="16.149999999999999" customHeight="1" x14ac:dyDescent="0.25">
      <c r="A600" s="1"/>
      <c r="B600" s="6" t="str">
        <f>IFERROR(INDEX('Ласт турнир'!$A$1:$A$96,MATCH($D600,'Ласт турнир'!$B$1:$B$96,0)),"")</f>
        <v/>
      </c>
      <c r="C600" s="1"/>
      <c r="D600" s="78" t="s">
        <v>428</v>
      </c>
      <c r="E600" s="40"/>
      <c r="F600" s="59"/>
      <c r="G600" s="44"/>
      <c r="H600" s="54">
        <v>3</v>
      </c>
      <c r="I600" s="56"/>
      <c r="J600" s="1"/>
      <c r="FA600" s="1"/>
      <c r="FB600" s="1"/>
      <c r="FQ600" s="1"/>
      <c r="FT600" s="1"/>
      <c r="FV600" s="1"/>
    </row>
    <row r="601" spans="1:178" ht="16.149999999999999" customHeight="1" x14ac:dyDescent="0.25">
      <c r="A601" s="1"/>
      <c r="B601" s="6" t="str">
        <f>IFERROR(INDEX('Ласт турнир'!$A$1:$A$96,MATCH($D601,'Ласт турнир'!$B$1:$B$96,0)),"")</f>
        <v/>
      </c>
      <c r="C601" s="1"/>
      <c r="D601" s="78" t="s">
        <v>242</v>
      </c>
      <c r="E601" s="40"/>
      <c r="F601" s="59"/>
      <c r="G601" s="44"/>
      <c r="H601" s="54">
        <v>3.5</v>
      </c>
      <c r="I601" s="56"/>
      <c r="J601" s="1"/>
      <c r="FA601" s="1"/>
      <c r="FB601" s="1"/>
      <c r="FQ601" s="1"/>
      <c r="FT601" s="1"/>
      <c r="FV601" s="1"/>
    </row>
    <row r="602" spans="1:178" ht="16.149999999999999" customHeight="1" x14ac:dyDescent="0.25">
      <c r="A602" s="1"/>
      <c r="B602" s="79"/>
      <c r="C602" s="1"/>
      <c r="D602" s="78" t="s">
        <v>18</v>
      </c>
      <c r="E602" s="40"/>
      <c r="F602" s="59"/>
      <c r="G602" s="92"/>
      <c r="H602" s="54">
        <v>3.5</v>
      </c>
      <c r="I602" s="56"/>
      <c r="J602" s="1"/>
      <c r="FA602" s="1"/>
      <c r="FB602" s="1"/>
      <c r="FQ602" s="1"/>
      <c r="FT602" s="1"/>
      <c r="FV602" s="1"/>
    </row>
    <row r="603" spans="1:178" ht="16.149999999999999" customHeight="1" x14ac:dyDescent="0.25">
      <c r="A603" s="1"/>
      <c r="B603" s="6" t="str">
        <f>IFERROR(INDEX('Ласт турнир'!$A$1:$A$96,MATCH($D603,'Ласт турнир'!$B$1:$B$96,0)),"")</f>
        <v/>
      </c>
      <c r="C603" s="1"/>
      <c r="D603" s="78" t="s">
        <v>437</v>
      </c>
      <c r="E603" s="40"/>
      <c r="F603" s="59"/>
      <c r="G603" s="44"/>
      <c r="H603" s="54">
        <v>3</v>
      </c>
      <c r="I603" s="56"/>
      <c r="J603" s="1"/>
      <c r="FA603" s="1"/>
      <c r="FB603" s="1"/>
      <c r="FQ603" s="1"/>
      <c r="FT603" s="1"/>
      <c r="FV603" s="1"/>
    </row>
    <row r="604" spans="1:178" ht="16.149999999999999" customHeight="1" x14ac:dyDescent="0.25">
      <c r="A604" s="1"/>
      <c r="B604" s="6" t="str">
        <f>IFERROR(INDEX('Ласт турнир'!$A$1:$A$96,MATCH($D604,'Ласт турнир'!$B$1:$B$96,0)),"")</f>
        <v/>
      </c>
      <c r="C604" s="1"/>
      <c r="D604" s="78" t="s">
        <v>20</v>
      </c>
      <c r="E604" s="40"/>
      <c r="F604" s="59"/>
      <c r="G604" s="44"/>
      <c r="H604" s="54">
        <v>3.5</v>
      </c>
      <c r="I604" s="56"/>
      <c r="J604" s="1"/>
      <c r="FA604" s="1"/>
      <c r="FB604" s="1"/>
      <c r="FQ604" s="1"/>
      <c r="FT604" s="1"/>
      <c r="FV604" s="1"/>
    </row>
    <row r="605" spans="1:178" ht="15" x14ac:dyDescent="0.25">
      <c r="A605" s="1"/>
      <c r="B605" s="274" t="str">
        <f>IFERROR(INDEX('Ласт турнир'!$A$1:$A$96,MATCH($D605,'Ласт турнир'!$B$1:$B$96,0)),"")</f>
        <v/>
      </c>
      <c r="C605" s="1"/>
      <c r="D605" s="78" t="s">
        <v>262</v>
      </c>
      <c r="E605" s="40"/>
      <c r="F605" s="44"/>
      <c r="G605" s="44"/>
      <c r="H605" s="54">
        <v>3</v>
      </c>
      <c r="I605" s="56"/>
      <c r="J605" s="1"/>
      <c r="FA605" s="1"/>
      <c r="FB605" s="1"/>
      <c r="FQ605" s="1"/>
      <c r="FT605" s="1"/>
      <c r="FV605" s="1"/>
    </row>
    <row r="606" spans="1:178" ht="16.149999999999999" customHeight="1" x14ac:dyDescent="0.25">
      <c r="A606" s="1"/>
      <c r="B606" s="6" t="str">
        <f>IFERROR(INDEX('Ласт турнир'!$A$1:$A$96,MATCH($D606,'Ласт турнир'!$B$1:$B$96,0)),"")</f>
        <v/>
      </c>
      <c r="C606" s="1"/>
      <c r="D606" s="78" t="s">
        <v>116</v>
      </c>
      <c r="E606" s="40"/>
      <c r="F606" s="59"/>
      <c r="G606" s="44"/>
      <c r="H606" s="54">
        <v>4</v>
      </c>
      <c r="I606" s="56"/>
      <c r="J606" s="1"/>
      <c r="FA606" s="1"/>
      <c r="FB606" s="1"/>
      <c r="FQ606" s="1"/>
      <c r="FT606" s="1"/>
      <c r="FV606" s="1"/>
    </row>
    <row r="607" spans="1:178" ht="16.149999999999999" customHeight="1" x14ac:dyDescent="0.25">
      <c r="B607" s="79"/>
      <c r="D607" s="78" t="s">
        <v>576</v>
      </c>
      <c r="E607" s="3"/>
      <c r="F607" s="132"/>
      <c r="G607" s="91"/>
      <c r="H607" s="129">
        <v>4.5</v>
      </c>
      <c r="I607" s="56"/>
      <c r="FQ607" s="61"/>
      <c r="FR607" s="62"/>
      <c r="FS607" s="62"/>
      <c r="FT607" s="61"/>
    </row>
    <row r="608" spans="1:178" ht="16.149999999999999" customHeight="1" x14ac:dyDescent="0.25">
      <c r="B608" s="79"/>
      <c r="D608" s="78" t="s">
        <v>587</v>
      </c>
      <c r="E608" s="40"/>
      <c r="F608" s="59"/>
      <c r="G608" s="92"/>
      <c r="H608" s="54">
        <v>3</v>
      </c>
      <c r="I608" s="56"/>
      <c r="J608" s="1"/>
      <c r="FA608" s="1"/>
      <c r="FB608" s="1"/>
      <c r="FQ608" s="1"/>
      <c r="FT608" s="1"/>
      <c r="FV608" s="1"/>
    </row>
    <row r="609" spans="1:178" ht="16.149999999999999" customHeight="1" x14ac:dyDescent="0.25">
      <c r="A609" s="1"/>
      <c r="B609" s="6" t="str">
        <f>IFERROR(INDEX('Ласт турнир'!$A$1:$A$96,MATCH($D609,'Ласт турнир'!$B$1:$B$96,0)),"")</f>
        <v/>
      </c>
      <c r="C609" s="1"/>
      <c r="D609" s="78" t="s">
        <v>472</v>
      </c>
      <c r="E609" s="40"/>
      <c r="F609" s="59"/>
      <c r="G609" s="44"/>
      <c r="H609" s="54">
        <v>3</v>
      </c>
      <c r="I609" s="56"/>
      <c r="J609" s="1"/>
      <c r="FA609" s="1"/>
      <c r="FB609" s="1"/>
      <c r="FQ609" s="1"/>
      <c r="FT609" s="1"/>
      <c r="FV609" s="1"/>
    </row>
    <row r="610" spans="1:178" ht="16.149999999999999" customHeight="1" x14ac:dyDescent="0.25">
      <c r="B610" s="6" t="str">
        <f>IFERROR(INDEX('Ласт турнир'!$A$1:$A$96,MATCH($D610,'Ласт турнир'!$B$1:$B$96,0)),"")</f>
        <v/>
      </c>
      <c r="D610" s="78" t="s">
        <v>87</v>
      </c>
      <c r="E610" s="40"/>
      <c r="F610" s="59"/>
      <c r="G610" s="44"/>
      <c r="H610" s="54">
        <v>4</v>
      </c>
      <c r="I610" s="56"/>
      <c r="FQ610" s="61"/>
      <c r="FR610" s="62"/>
      <c r="FS610" s="62"/>
      <c r="FT610" s="61"/>
    </row>
    <row r="611" spans="1:178" ht="16.149999999999999" customHeight="1" x14ac:dyDescent="0.25">
      <c r="A611" s="1"/>
      <c r="B611" s="6" t="str">
        <f>IFERROR(INDEX('Ласт турнир'!$A$1:$A$96,MATCH($D611,'Ласт турнир'!$B$1:$B$96,0)),"")</f>
        <v/>
      </c>
      <c r="C611" s="1"/>
      <c r="D611" s="78" t="s">
        <v>195</v>
      </c>
      <c r="E611" s="40"/>
      <c r="F611" s="59"/>
      <c r="G611" s="44"/>
      <c r="H611" s="54">
        <v>3</v>
      </c>
      <c r="I611" s="56"/>
      <c r="J611" s="1"/>
      <c r="FA611" s="1"/>
      <c r="FB611" s="1"/>
      <c r="FQ611" s="1"/>
      <c r="FT611" s="1"/>
      <c r="FV611" s="1"/>
    </row>
    <row r="612" spans="1:178" ht="16.149999999999999" customHeight="1" x14ac:dyDescent="0.25">
      <c r="A612" s="1"/>
      <c r="B612" s="6" t="str">
        <f>IFERROR(INDEX('Ласт турнир'!$A$1:$A$96,MATCH($D612,'Ласт турнир'!$B$1:$B$96,0)),"")</f>
        <v/>
      </c>
      <c r="C612" s="1"/>
      <c r="D612" s="78" t="s">
        <v>317</v>
      </c>
      <c r="E612" s="40"/>
      <c r="F612" s="59"/>
      <c r="G612" s="44"/>
      <c r="H612" s="54">
        <v>3</v>
      </c>
      <c r="I612" s="56"/>
      <c r="J612" s="1"/>
      <c r="FA612" s="1"/>
      <c r="FB612" s="1"/>
      <c r="FQ612" s="1"/>
      <c r="FT612" s="1"/>
      <c r="FV612" s="1"/>
    </row>
    <row r="613" spans="1:178" ht="16.149999999999999" customHeight="1" x14ac:dyDescent="0.25">
      <c r="A613" s="1"/>
      <c r="B613" s="79"/>
      <c r="C613" s="1"/>
      <c r="D613" s="78" t="s">
        <v>4</v>
      </c>
      <c r="E613" s="40"/>
      <c r="F613" s="59"/>
      <c r="G613" s="92" t="s">
        <v>516</v>
      </c>
      <c r="H613" s="54">
        <v>4.5</v>
      </c>
      <c r="I613" s="56"/>
      <c r="J613" s="1"/>
      <c r="FA613" s="1"/>
      <c r="FB613" s="1"/>
      <c r="FQ613" s="1"/>
      <c r="FT613" s="1"/>
      <c r="FV613" s="1"/>
    </row>
    <row r="614" spans="1:178" ht="16.149999999999999" customHeight="1" x14ac:dyDescent="0.25">
      <c r="A614" s="1"/>
      <c r="B614" s="6" t="str">
        <f>IFERROR(INDEX('Ласт турнир'!$A$1:$A$96,MATCH($D614,'Ласт турнир'!$B$1:$B$96,0)),"")</f>
        <v/>
      </c>
      <c r="C614" s="1"/>
      <c r="D614" s="78" t="s">
        <v>334</v>
      </c>
      <c r="E614" s="40"/>
      <c r="F614" s="59"/>
      <c r="G614" s="44"/>
      <c r="H614" s="54">
        <v>3</v>
      </c>
      <c r="I614" s="56"/>
      <c r="J614" s="1"/>
      <c r="FA614" s="1"/>
      <c r="FB614" s="1"/>
      <c r="FQ614" s="1"/>
      <c r="FT614" s="1"/>
      <c r="FV614" s="1"/>
    </row>
    <row r="615" spans="1:178" ht="16.149999999999999" customHeight="1" x14ac:dyDescent="0.25">
      <c r="A615" s="1"/>
      <c r="B615" s="6" t="str">
        <f>IFERROR(INDEX('Ласт турнир'!$A$1:$A$96,MATCH($D615,'Ласт турнир'!$B$1:$B$96,0)),"")</f>
        <v/>
      </c>
      <c r="C615" s="1"/>
      <c r="D615" s="78" t="s">
        <v>146</v>
      </c>
      <c r="E615" s="40"/>
      <c r="F615" s="59"/>
      <c r="G615" s="44"/>
      <c r="H615" s="54">
        <v>3.5</v>
      </c>
      <c r="I615" s="56"/>
      <c r="J615" s="1"/>
      <c r="FA615" s="1"/>
      <c r="FB615" s="1"/>
      <c r="FQ615" s="1"/>
      <c r="FT615" s="1"/>
      <c r="FV615" s="1"/>
    </row>
    <row r="616" spans="1:178" ht="16.149999999999999" customHeight="1" x14ac:dyDescent="0.25">
      <c r="A616" s="1"/>
      <c r="B616" s="6" t="str">
        <f>IFERROR(INDEX('Ласт турнир'!$A$1:$A$96,MATCH($D616,'Ласт турнир'!$B$1:$B$96,0)),"")</f>
        <v/>
      </c>
      <c r="C616" s="1"/>
      <c r="D616" s="78" t="s">
        <v>47</v>
      </c>
      <c r="E616" s="40"/>
      <c r="F616" s="59"/>
      <c r="G616" s="44"/>
      <c r="H616" s="54">
        <v>4</v>
      </c>
      <c r="I616" s="56"/>
      <c r="J616" s="1"/>
      <c r="FA616" s="1"/>
      <c r="FB616" s="1"/>
      <c r="FQ616" s="1"/>
      <c r="FT616" s="1"/>
      <c r="FV616" s="1"/>
    </row>
    <row r="617" spans="1:178" ht="16.149999999999999" customHeight="1" x14ac:dyDescent="0.25">
      <c r="A617" s="1"/>
      <c r="B617" s="6" t="str">
        <f>IFERROR(INDEX('Ласт турнир'!$A$1:$A$96,MATCH($D617,'Ласт турнир'!$B$1:$B$96,0)),"")</f>
        <v/>
      </c>
      <c r="C617" s="1"/>
      <c r="D617" s="78" t="s">
        <v>179</v>
      </c>
      <c r="E617" s="40"/>
      <c r="F617" s="59"/>
      <c r="G617" s="44"/>
      <c r="H617" s="54">
        <v>3</v>
      </c>
      <c r="I617" s="56"/>
      <c r="FQ617" s="61"/>
      <c r="FR617" s="62"/>
      <c r="FS617" s="62"/>
      <c r="FT617" s="61"/>
    </row>
    <row r="618" spans="1:178" ht="16.149999999999999" customHeight="1" x14ac:dyDescent="0.25">
      <c r="A618" s="1"/>
      <c r="B618" s="6" t="str">
        <f>IFERROR(INDEX('Ласт турнир'!$A$1:$A$96,MATCH($D618,'Ласт турнир'!$B$1:$B$96,0)),"")</f>
        <v/>
      </c>
      <c r="C618" s="1"/>
      <c r="D618" s="78" t="s">
        <v>205</v>
      </c>
      <c r="E618" s="40"/>
      <c r="F618" s="59"/>
      <c r="G618" s="44"/>
      <c r="H618" s="54">
        <v>3.5</v>
      </c>
      <c r="I618" s="56"/>
      <c r="J618" s="1"/>
      <c r="FA618" s="1"/>
      <c r="FB618" s="1"/>
      <c r="FQ618" s="1"/>
      <c r="FT618" s="1"/>
      <c r="FV618" s="1"/>
    </row>
    <row r="619" spans="1:178" ht="66.599999999999994" customHeight="1" x14ac:dyDescent="0.25">
      <c r="D619" s="191" t="s">
        <v>741</v>
      </c>
      <c r="E619" s="192"/>
      <c r="F619" s="193"/>
      <c r="G619" s="86"/>
      <c r="H619" s="77" t="s">
        <v>312</v>
      </c>
      <c r="J619" s="1"/>
      <c r="EZ619" s="118"/>
      <c r="FB619" s="1"/>
      <c r="FQ619" s="62"/>
      <c r="FR619" s="62"/>
      <c r="FS619" s="61"/>
      <c r="FT619" s="1"/>
      <c r="FU619" s="33"/>
      <c r="FV619" s="1"/>
    </row>
    <row r="620" spans="1:178" ht="15" customHeight="1" x14ac:dyDescent="0.25">
      <c r="D620" s="78" t="s">
        <v>301</v>
      </c>
      <c r="E620" s="3"/>
      <c r="F620" s="79"/>
      <c r="G620" s="79"/>
      <c r="H620" s="54">
        <v>4</v>
      </c>
      <c r="I620" s="56"/>
      <c r="J620" s="1"/>
      <c r="EZ620" s="118"/>
      <c r="FB620" s="1"/>
      <c r="FQ620" s="62"/>
      <c r="FR620" s="62"/>
      <c r="FS620" s="61"/>
      <c r="FT620" s="1"/>
      <c r="FU620" s="33"/>
      <c r="FV620" s="1"/>
    </row>
    <row r="621" spans="1:178" ht="15" x14ac:dyDescent="0.25">
      <c r="D621" s="78" t="s">
        <v>304</v>
      </c>
      <c r="E621" s="3"/>
      <c r="F621" s="79"/>
      <c r="G621" s="92" t="s">
        <v>516</v>
      </c>
      <c r="H621" s="54">
        <v>4.5</v>
      </c>
      <c r="I621" s="56"/>
      <c r="J621" s="1"/>
      <c r="EZ621" s="118"/>
      <c r="FB621" s="1"/>
      <c r="FQ621" s="62"/>
      <c r="FR621" s="62"/>
      <c r="FS621" s="61"/>
      <c r="FT621" s="1"/>
      <c r="FU621" s="33"/>
      <c r="FV621" s="1"/>
    </row>
    <row r="622" spans="1:178" ht="15" customHeight="1" x14ac:dyDescent="0.25">
      <c r="D622" s="78" t="s">
        <v>310</v>
      </c>
      <c r="E622" s="3"/>
      <c r="F622" s="79"/>
      <c r="G622" s="93"/>
      <c r="H622" s="54">
        <v>4.5</v>
      </c>
      <c r="I622" s="56"/>
      <c r="J622" s="1"/>
      <c r="EZ622" s="118"/>
      <c r="FB622" s="1"/>
      <c r="FQ622" s="62"/>
      <c r="FR622" s="62"/>
      <c r="FS622" s="61"/>
      <c r="FT622" s="1"/>
      <c r="FU622" s="33"/>
      <c r="FV622" s="1"/>
    </row>
    <row r="623" spans="1:178" ht="15" customHeight="1" x14ac:dyDescent="0.25">
      <c r="D623" s="78" t="s">
        <v>308</v>
      </c>
      <c r="E623" s="3"/>
      <c r="F623" s="79"/>
      <c r="G623" s="93"/>
      <c r="H623" s="54">
        <v>3</v>
      </c>
      <c r="I623" s="56"/>
      <c r="J623" s="1"/>
      <c r="EZ623" s="118"/>
      <c r="FB623" s="1"/>
      <c r="FQ623" s="62"/>
      <c r="FR623" s="62"/>
      <c r="FS623" s="61"/>
      <c r="FT623" s="1"/>
      <c r="FU623" s="33"/>
      <c r="FV623" s="1"/>
    </row>
    <row r="624" spans="1:178" ht="15" x14ac:dyDescent="0.25">
      <c r="D624" s="78" t="s">
        <v>300</v>
      </c>
      <c r="E624" s="3"/>
      <c r="F624" s="79"/>
      <c r="G624" s="92" t="s">
        <v>516</v>
      </c>
      <c r="H624" s="54">
        <v>4.5</v>
      </c>
      <c r="I624" s="56"/>
      <c r="J624" s="1"/>
      <c r="EZ624" s="118"/>
      <c r="FB624" s="1"/>
      <c r="FQ624" s="62"/>
      <c r="FR624" s="62"/>
      <c r="FS624" s="61"/>
      <c r="FT624" s="1"/>
      <c r="FU624" s="33"/>
      <c r="FV624" s="1"/>
    </row>
    <row r="625" spans="2:191" ht="15" customHeight="1" x14ac:dyDescent="0.25">
      <c r="D625" s="78" t="s">
        <v>302</v>
      </c>
      <c r="E625" s="3"/>
      <c r="F625" s="79"/>
      <c r="G625" s="93"/>
      <c r="H625" s="54">
        <v>4</v>
      </c>
      <c r="I625" s="56"/>
      <c r="FQ625" s="61"/>
      <c r="FR625" s="62"/>
      <c r="FS625" s="62"/>
      <c r="FT625" s="61"/>
    </row>
    <row r="626" spans="2:191" ht="15" customHeight="1" x14ac:dyDescent="0.25">
      <c r="D626" s="78" t="s">
        <v>307</v>
      </c>
      <c r="E626" s="3"/>
      <c r="F626" s="79"/>
      <c r="G626" s="93"/>
      <c r="H626" s="54">
        <v>4</v>
      </c>
      <c r="I626" s="56"/>
      <c r="FQ626" s="61"/>
      <c r="FR626" s="62"/>
      <c r="FS626" s="62"/>
      <c r="FT626" s="61"/>
    </row>
    <row r="627" spans="2:191" ht="15" customHeight="1" x14ac:dyDescent="0.25">
      <c r="D627" s="78" t="s">
        <v>303</v>
      </c>
      <c r="E627" s="3"/>
      <c r="F627" s="79"/>
      <c r="G627" s="93"/>
      <c r="H627" s="54">
        <v>4</v>
      </c>
      <c r="I627" s="56"/>
      <c r="FQ627" s="61"/>
      <c r="FR627" s="62"/>
      <c r="FS627" s="62"/>
      <c r="FT627" s="61"/>
    </row>
    <row r="628" spans="2:191" ht="15" x14ac:dyDescent="0.25">
      <c r="D628" s="78" t="s">
        <v>306</v>
      </c>
      <c r="E628" s="3"/>
      <c r="F628" s="79"/>
      <c r="G628" s="92" t="s">
        <v>516</v>
      </c>
      <c r="H628" s="54">
        <v>4.5</v>
      </c>
      <c r="I628" s="56"/>
      <c r="FQ628" s="61"/>
      <c r="FR628" s="62"/>
      <c r="FS628" s="62"/>
      <c r="FT628" s="61"/>
    </row>
    <row r="629" spans="2:191" ht="15" x14ac:dyDescent="0.25">
      <c r="D629" s="78" t="s">
        <v>298</v>
      </c>
      <c r="E629" s="40"/>
      <c r="F629" s="59"/>
      <c r="G629" s="92" t="s">
        <v>516</v>
      </c>
      <c r="H629" s="54">
        <v>4.5</v>
      </c>
      <c r="I629" s="56"/>
      <c r="FQ629" s="61"/>
      <c r="FR629" s="62"/>
      <c r="FS629" s="62"/>
      <c r="FT629" s="61"/>
    </row>
    <row r="630" spans="2:191" ht="82.15" customHeight="1" x14ac:dyDescent="0.25">
      <c r="D630" s="191" t="s">
        <v>297</v>
      </c>
      <c r="E630" s="192"/>
      <c r="F630" s="193"/>
      <c r="G630" s="89" t="s">
        <v>517</v>
      </c>
      <c r="H630" s="77" t="s">
        <v>312</v>
      </c>
      <c r="FQ630" s="61"/>
      <c r="FR630" s="62"/>
      <c r="FS630" s="62"/>
      <c r="FT630" s="61"/>
    </row>
    <row r="631" spans="2:191" ht="15" x14ac:dyDescent="0.25">
      <c r="D631" s="78" t="s">
        <v>316</v>
      </c>
      <c r="E631" s="3"/>
      <c r="F631" s="79"/>
      <c r="G631" s="91">
        <v>5</v>
      </c>
      <c r="H631" s="129">
        <v>5</v>
      </c>
      <c r="I631" s="56"/>
      <c r="FQ631" s="61"/>
      <c r="FR631" s="62"/>
      <c r="FS631" s="62"/>
      <c r="FT631" s="61"/>
    </row>
    <row r="632" spans="2:191" ht="15" x14ac:dyDescent="0.25">
      <c r="D632" s="78" t="s">
        <v>478</v>
      </c>
      <c r="E632" s="3"/>
      <c r="F632" s="79"/>
      <c r="G632" s="91">
        <v>5</v>
      </c>
      <c r="H632" s="129">
        <v>5</v>
      </c>
      <c r="I632" s="56"/>
      <c r="FQ632" s="61"/>
      <c r="FR632" s="62"/>
      <c r="FS632" s="62"/>
      <c r="FT632" s="61"/>
    </row>
    <row r="633" spans="2:191" ht="15" x14ac:dyDescent="0.25">
      <c r="D633" s="78" t="s">
        <v>171</v>
      </c>
      <c r="E633" s="3"/>
      <c r="F633" s="79"/>
      <c r="G633" s="91">
        <v>5</v>
      </c>
      <c r="H633" s="129">
        <v>5</v>
      </c>
      <c r="I633" s="56"/>
      <c r="FQ633" s="61"/>
      <c r="FR633" s="62"/>
      <c r="FS633" s="62"/>
      <c r="FT633" s="61"/>
    </row>
    <row r="634" spans="2:191" s="75" customFormat="1" ht="15.95" customHeight="1" x14ac:dyDescent="0.25">
      <c r="B634" s="1"/>
      <c r="C634" s="1"/>
      <c r="D634" s="78" t="s">
        <v>756</v>
      </c>
      <c r="E634" s="40"/>
      <c r="F634" s="59"/>
      <c r="G634" s="44"/>
      <c r="H634" s="129">
        <v>5</v>
      </c>
      <c r="I634" s="56"/>
      <c r="J634" s="33"/>
      <c r="K634" s="1"/>
      <c r="L634" s="1"/>
      <c r="M634" s="1"/>
      <c r="N634" s="1"/>
      <c r="O634" s="1"/>
      <c r="P634" s="1"/>
      <c r="Q634" s="1"/>
      <c r="R634" s="15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18"/>
      <c r="FB634" s="118"/>
      <c r="FC634" s="1"/>
      <c r="FD634" s="1"/>
      <c r="FE634" s="1"/>
      <c r="FF634" s="1"/>
      <c r="FG634" s="1"/>
      <c r="FH634" s="1"/>
      <c r="FI634" s="1"/>
      <c r="FJ634" s="1"/>
      <c r="FK634" s="1"/>
      <c r="FL634" s="1"/>
      <c r="FM634" s="1"/>
      <c r="FN634" s="1"/>
      <c r="FO634" s="1"/>
      <c r="FP634" s="1"/>
      <c r="FQ634" s="61"/>
      <c r="FR634" s="62"/>
      <c r="FS634" s="62"/>
      <c r="FT634" s="61"/>
      <c r="FU634" s="1"/>
      <c r="FV634" s="33"/>
      <c r="FW634" s="1"/>
      <c r="FX634" s="1"/>
      <c r="FY634" s="1"/>
      <c r="FZ634" s="1"/>
      <c r="GA634" s="1"/>
      <c r="GB634" s="1"/>
      <c r="GC634" s="1"/>
      <c r="GD634" s="1"/>
      <c r="GE634" s="1"/>
      <c r="GF634" s="1"/>
      <c r="GG634" s="1"/>
      <c r="GH634" s="1"/>
      <c r="GI634" s="1"/>
    </row>
    <row r="635" spans="2:191" s="75" customFormat="1" ht="15.95" customHeight="1" x14ac:dyDescent="0.25">
      <c r="B635" s="1"/>
      <c r="C635" s="1"/>
      <c r="D635" s="78" t="s">
        <v>94</v>
      </c>
      <c r="E635" s="40"/>
      <c r="F635" s="44"/>
      <c r="G635" s="91">
        <v>5</v>
      </c>
      <c r="H635" s="129">
        <v>5</v>
      </c>
      <c r="I635" s="56"/>
      <c r="J635" s="33"/>
      <c r="K635" s="1"/>
      <c r="L635" s="1"/>
      <c r="M635" s="1"/>
      <c r="N635" s="1"/>
      <c r="O635" s="1"/>
      <c r="P635" s="1"/>
      <c r="Q635" s="1"/>
      <c r="R635" s="15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18"/>
      <c r="FB635" s="118"/>
      <c r="FC635" s="1"/>
      <c r="FD635" s="1"/>
      <c r="FE635" s="1"/>
      <c r="FF635" s="1"/>
      <c r="FG635" s="1"/>
      <c r="FH635" s="1"/>
      <c r="FI635" s="1"/>
      <c r="FJ635" s="1"/>
      <c r="FK635" s="1"/>
      <c r="FL635" s="1"/>
      <c r="FM635" s="1"/>
      <c r="FN635" s="1"/>
      <c r="FO635" s="1"/>
      <c r="FP635" s="1"/>
      <c r="FQ635" s="61"/>
      <c r="FR635" s="62"/>
      <c r="FS635" s="62"/>
      <c r="FT635" s="61"/>
      <c r="FU635" s="1"/>
      <c r="FV635" s="33"/>
      <c r="FW635" s="1"/>
      <c r="FX635" s="1"/>
      <c r="FY635" s="1"/>
      <c r="FZ635" s="1"/>
      <c r="GA635" s="1"/>
      <c r="GB635" s="1"/>
      <c r="GC635" s="1"/>
      <c r="GD635" s="1"/>
      <c r="GE635" s="1"/>
      <c r="GF635" s="1"/>
      <c r="GG635" s="1"/>
      <c r="GH635" s="1"/>
      <c r="GI635" s="1"/>
    </row>
    <row r="636" spans="2:191" ht="15" x14ac:dyDescent="0.25">
      <c r="D636" s="78" t="s">
        <v>351</v>
      </c>
      <c r="E636" s="40"/>
      <c r="F636" s="44"/>
      <c r="G636" s="91">
        <v>5</v>
      </c>
      <c r="H636" s="129">
        <v>5</v>
      </c>
      <c r="I636" s="56"/>
      <c r="FQ636" s="61"/>
      <c r="FR636" s="62"/>
      <c r="FS636" s="62"/>
      <c r="FT636" s="61"/>
    </row>
    <row r="637" spans="2:191" ht="15" x14ac:dyDescent="0.25">
      <c r="D637" s="78" t="s">
        <v>274</v>
      </c>
      <c r="E637" s="3"/>
      <c r="F637" s="79"/>
      <c r="G637" s="91">
        <v>5</v>
      </c>
      <c r="H637" s="129">
        <v>5.5</v>
      </c>
      <c r="I637" s="56"/>
      <c r="FQ637" s="61"/>
      <c r="FR637" s="62"/>
      <c r="FS637" s="62"/>
      <c r="FT637" s="61"/>
    </row>
    <row r="638" spans="2:191" ht="15" x14ac:dyDescent="0.25">
      <c r="D638" s="78" t="s">
        <v>305</v>
      </c>
      <c r="E638" s="3"/>
      <c r="F638" s="79"/>
      <c r="G638" s="91">
        <v>5</v>
      </c>
      <c r="H638" s="129">
        <v>5</v>
      </c>
      <c r="I638" s="56"/>
      <c r="FQ638" s="61"/>
      <c r="FR638" s="62"/>
      <c r="FS638" s="62"/>
      <c r="FT638" s="61"/>
    </row>
    <row r="639" spans="2:191" ht="15" x14ac:dyDescent="0.25">
      <c r="D639" s="130" t="s">
        <v>738</v>
      </c>
      <c r="E639" s="3"/>
      <c r="F639" s="79"/>
      <c r="G639" s="91">
        <v>5</v>
      </c>
      <c r="H639" s="129">
        <v>6</v>
      </c>
      <c r="I639" s="56"/>
      <c r="FQ639" s="61"/>
      <c r="FR639" s="62"/>
      <c r="FS639" s="62"/>
      <c r="FT639" s="61"/>
    </row>
    <row r="640" spans="2:191" ht="15" x14ac:dyDescent="0.25">
      <c r="D640" s="78" t="s">
        <v>275</v>
      </c>
      <c r="E640" s="3"/>
      <c r="F640" s="79"/>
      <c r="G640" s="91">
        <v>5</v>
      </c>
      <c r="H640" s="129">
        <v>5</v>
      </c>
      <c r="I640" s="56"/>
      <c r="FQ640" s="61"/>
      <c r="FR640" s="62"/>
      <c r="FS640" s="62"/>
      <c r="FT640" s="61"/>
    </row>
    <row r="641" spans="1:191" ht="15" x14ac:dyDescent="0.25">
      <c r="D641" s="78" t="s">
        <v>276</v>
      </c>
      <c r="E641" s="3"/>
      <c r="F641" s="79"/>
      <c r="G641" s="91">
        <v>5</v>
      </c>
      <c r="H641" s="129">
        <v>5.5</v>
      </c>
      <c r="I641" s="56"/>
      <c r="FQ641" s="61"/>
      <c r="FR641" s="62"/>
      <c r="FS641" s="62"/>
      <c r="FT641" s="61"/>
    </row>
    <row r="642" spans="1:191" ht="15" x14ac:dyDescent="0.25">
      <c r="D642" s="78" t="s">
        <v>277</v>
      </c>
      <c r="E642" s="3"/>
      <c r="F642" s="79"/>
      <c r="G642" s="91">
        <v>5</v>
      </c>
      <c r="H642" s="129">
        <v>5</v>
      </c>
      <c r="I642" s="56"/>
      <c r="FQ642" s="61"/>
      <c r="FR642" s="62"/>
      <c r="FS642" s="62"/>
      <c r="FT642" s="61"/>
    </row>
    <row r="643" spans="1:191" ht="15" x14ac:dyDescent="0.25">
      <c r="D643" s="78" t="s">
        <v>278</v>
      </c>
      <c r="E643" s="3"/>
      <c r="F643" s="79"/>
      <c r="G643" s="91">
        <v>5</v>
      </c>
      <c r="H643" s="129">
        <v>6</v>
      </c>
      <c r="I643" s="56"/>
      <c r="FQ643" s="61"/>
      <c r="FR643" s="62"/>
      <c r="FS643" s="62"/>
      <c r="FT643" s="61"/>
    </row>
    <row r="644" spans="1:191" ht="15" x14ac:dyDescent="0.25">
      <c r="D644" s="78" t="s">
        <v>279</v>
      </c>
      <c r="E644" s="3"/>
      <c r="F644" s="79"/>
      <c r="G644" s="91">
        <v>5</v>
      </c>
      <c r="H644" s="129">
        <v>5</v>
      </c>
      <c r="I644" s="56"/>
      <c r="FQ644" s="61"/>
      <c r="FR644" s="62"/>
      <c r="FS644" s="62"/>
      <c r="FT644" s="61"/>
    </row>
    <row r="645" spans="1:191" s="75" customFormat="1" ht="15.95" customHeight="1" x14ac:dyDescent="0.25">
      <c r="B645" s="1"/>
      <c r="C645" s="1"/>
      <c r="D645" s="78" t="s">
        <v>199</v>
      </c>
      <c r="E645" s="40"/>
      <c r="F645" s="44"/>
      <c r="G645" s="91">
        <v>5</v>
      </c>
      <c r="H645" s="129">
        <v>5.5</v>
      </c>
      <c r="I645" s="56"/>
      <c r="J645" s="33"/>
      <c r="K645" s="1"/>
      <c r="L645" s="1"/>
      <c r="M645" s="1"/>
      <c r="N645" s="1"/>
      <c r="O645" s="1"/>
      <c r="P645" s="1"/>
      <c r="Q645" s="1"/>
      <c r="R645" s="15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18"/>
      <c r="FB645" s="118"/>
      <c r="FC645" s="1"/>
      <c r="FD645" s="1"/>
      <c r="FE645" s="1"/>
      <c r="FF645" s="1"/>
      <c r="FG645" s="1"/>
      <c r="FH645" s="1"/>
      <c r="FI645" s="1"/>
      <c r="FJ645" s="1"/>
      <c r="FK645" s="1"/>
      <c r="FL645" s="1"/>
      <c r="FM645" s="1"/>
      <c r="FN645" s="1"/>
      <c r="FO645" s="1"/>
      <c r="FP645" s="1"/>
      <c r="FQ645" s="61"/>
      <c r="FR645" s="62"/>
      <c r="FS645" s="62"/>
      <c r="FT645" s="61"/>
      <c r="FU645" s="1"/>
      <c r="FV645" s="33"/>
      <c r="FW645" s="1"/>
      <c r="FX645" s="1"/>
      <c r="FY645" s="1"/>
      <c r="FZ645" s="1"/>
      <c r="GA645" s="1"/>
      <c r="GB645" s="1"/>
      <c r="GC645" s="1"/>
      <c r="GD645" s="1"/>
      <c r="GE645" s="1"/>
      <c r="GF645" s="1"/>
      <c r="GG645" s="1"/>
      <c r="GH645" s="1"/>
      <c r="GI645" s="1"/>
    </row>
    <row r="646" spans="1:191" ht="15" x14ac:dyDescent="0.25">
      <c r="D646" s="78" t="s">
        <v>281</v>
      </c>
      <c r="E646" s="3"/>
      <c r="F646" s="79"/>
      <c r="G646" s="91">
        <v>5</v>
      </c>
      <c r="H646" s="129">
        <v>5</v>
      </c>
      <c r="I646" s="56"/>
      <c r="FQ646" s="61"/>
      <c r="FR646" s="62"/>
      <c r="FS646" s="62"/>
      <c r="FT646" s="61"/>
    </row>
    <row r="647" spans="1:191" ht="15" x14ac:dyDescent="0.25">
      <c r="D647" s="78" t="s">
        <v>280</v>
      </c>
      <c r="E647" s="3"/>
      <c r="F647" s="79"/>
      <c r="G647" s="91">
        <v>5</v>
      </c>
      <c r="H647" s="129">
        <v>5.5</v>
      </c>
      <c r="I647" s="56"/>
      <c r="FQ647" s="61"/>
      <c r="FR647" s="62"/>
      <c r="FS647" s="62"/>
      <c r="FT647" s="61"/>
    </row>
    <row r="648" spans="1:191" ht="15" x14ac:dyDescent="0.25">
      <c r="D648" s="130" t="s">
        <v>739</v>
      </c>
      <c r="E648" s="40"/>
      <c r="F648" s="44"/>
      <c r="G648" s="91">
        <v>5</v>
      </c>
      <c r="H648" s="129">
        <v>5</v>
      </c>
      <c r="I648" s="56"/>
      <c r="FQ648" s="61"/>
      <c r="FR648" s="62"/>
      <c r="FS648" s="62"/>
      <c r="FT648" s="61"/>
    </row>
    <row r="649" spans="1:191" ht="15" x14ac:dyDescent="0.25">
      <c r="D649" s="78" t="s">
        <v>282</v>
      </c>
      <c r="E649" s="3"/>
      <c r="F649" s="79"/>
      <c r="G649" s="91">
        <v>5</v>
      </c>
      <c r="H649" s="129">
        <v>6</v>
      </c>
      <c r="I649" s="56"/>
      <c r="FQ649" s="61"/>
      <c r="FR649" s="62"/>
      <c r="FS649" s="62"/>
      <c r="FT649" s="61"/>
    </row>
    <row r="650" spans="1:191" ht="15" x14ac:dyDescent="0.25">
      <c r="D650" s="78" t="s">
        <v>283</v>
      </c>
      <c r="E650" s="3"/>
      <c r="F650" s="79"/>
      <c r="G650" s="91">
        <v>5</v>
      </c>
      <c r="H650" s="129">
        <v>6</v>
      </c>
      <c r="I650" s="56"/>
      <c r="FQ650" s="61"/>
      <c r="FR650" s="62"/>
      <c r="FS650" s="62"/>
      <c r="FT650" s="61"/>
    </row>
    <row r="651" spans="1:191" ht="15" x14ac:dyDescent="0.25">
      <c r="D651" s="78" t="s">
        <v>479</v>
      </c>
      <c r="E651" s="40"/>
      <c r="F651" s="44"/>
      <c r="G651" s="91">
        <v>5</v>
      </c>
      <c r="H651" s="129">
        <v>5</v>
      </c>
      <c r="I651" s="56"/>
      <c r="FQ651" s="61"/>
      <c r="FR651" s="62"/>
      <c r="FS651" s="62"/>
      <c r="FT651" s="61"/>
    </row>
    <row r="652" spans="1:191" ht="15" x14ac:dyDescent="0.25">
      <c r="D652" s="78" t="s">
        <v>284</v>
      </c>
      <c r="E652" s="3"/>
      <c r="F652" s="79"/>
      <c r="G652" s="91">
        <v>5</v>
      </c>
      <c r="H652" s="129">
        <v>5.5</v>
      </c>
      <c r="I652" s="56"/>
      <c r="FQ652" s="61"/>
      <c r="FR652" s="62"/>
      <c r="FS652" s="62"/>
      <c r="FT652" s="61"/>
    </row>
    <row r="653" spans="1:191" ht="15" x14ac:dyDescent="0.25">
      <c r="D653" s="78" t="s">
        <v>285</v>
      </c>
      <c r="E653" s="3"/>
      <c r="F653" s="79"/>
      <c r="G653" s="91">
        <v>5</v>
      </c>
      <c r="H653" s="129">
        <v>6</v>
      </c>
      <c r="I653" s="56"/>
      <c r="FQ653" s="61"/>
      <c r="FR653" s="62"/>
      <c r="FS653" s="62"/>
      <c r="FT653" s="61"/>
    </row>
    <row r="654" spans="1:191" ht="16.149999999999999" customHeight="1" x14ac:dyDescent="0.25">
      <c r="A654" s="1"/>
      <c r="B654" s="6" t="str">
        <f>IFERROR(INDEX('Ласт турнир'!$A$1:$A$96,MATCH(#REF!,'Ласт турнир'!$B$1:$B$96,0)),"")</f>
        <v/>
      </c>
      <c r="C654" s="1"/>
      <c r="D654" s="78" t="s">
        <v>286</v>
      </c>
      <c r="E654" s="3"/>
      <c r="F654" s="79"/>
      <c r="G654" s="91">
        <v>5</v>
      </c>
      <c r="H654" s="129">
        <v>5.5</v>
      </c>
      <c r="I654" s="134"/>
      <c r="J654" s="139">
        <f>AB654+AP654+BB654+BN654+BR654+SUMPRODUCT(LARGE((T654,V654,X654,Z654,AD654,AF654,AH654,AJ654,AL654,AN654,AR654,AT654,AV654,AX654,AZ654,BD654,BF654,BH654,BJ654,BL654,BP654,BT654,BV654,BX654,BZ654,CB654,CD654,CF654,CH654,CJ654,CL654,CN654,CP654,CR654,CT654,CV654,CX654,CZ654,DB654,DD654,DF654,DH654,DJ654,DL654,DN654,DP654,DR654,DT654,DV654,DX654,DZ654,EB654,ED654,EF654,EH654,EJ654,EL654,EN654,EP654,ER654,ET654,EV654,EX654,EZ654,FB654,FD654,FF654,FH654,FJ654,FL654,FN654,FP654),{1,2,3,4,5,6,7,8}))</f>
        <v>42</v>
      </c>
      <c r="K654" s="135">
        <f>J654-FV654</f>
        <v>42</v>
      </c>
      <c r="L654" s="140" t="str">
        <f>IF(SUMIF(S654:FP654,"&lt;0")&lt;&gt;0,SUMIF(S654:FP654,"&lt;0")*(-1)," ")</f>
        <v xml:space="preserve"> </v>
      </c>
      <c r="M654" s="141">
        <f>T654+V654+X654+Z654+AB654+AD654+AF654+AH654+AJ654+AL654+AN654+AP654+AR654+AT654+AV654+AX654+AZ654+BB654+BD654+BF654+BH654+BJ654+BL654+BN654+BP654+BR654+BT654+BV654+BX654+BZ654+CB654+CD654+CF654+CH654+CJ654+CL654+CN654+CP654+CR654+CT654+CV654+CX654+CZ654+DB654+DD654+DF654+DH654+DJ654+DL654+DN654+DP654+DR654+DT654+DV654+DX654+DZ654+EB654+ED654+EF654+EH654+EJ654+EL654+EN654+EP654+ER654+ET654+EV654+EX654+EZ654+FB654+FD654+FF654+FH654+FJ654+FL654+FN654+FP654</f>
        <v>42</v>
      </c>
      <c r="N654" s="135">
        <f>M654-FY654</f>
        <v>42</v>
      </c>
      <c r="O654" s="136">
        <f>ROUNDUP(COUNTIF(S654:FP654,"&gt; 0")/2,0)</f>
        <v>3</v>
      </c>
      <c r="P654" s="156">
        <f t="shared" ref="P654" si="89">IF(O654=0,"-",IF(O654-R654&gt;8,J654/(8+R654),J654/O654))</f>
        <v>14</v>
      </c>
      <c r="Q654" s="156">
        <f t="shared" ref="Q654" si="90">IF(OR(M654=0,O654=0),"-",M654/O654)</f>
        <v>14</v>
      </c>
      <c r="R654" s="155">
        <f>+IF(AA654="",0,1)+IF(AO654="",0,1)++IF(BA654="",0,1)+IF(BM654="",0,1)+IF(BQ654="",0,1)</f>
        <v>3</v>
      </c>
      <c r="S654" s="6" t="s">
        <v>572</v>
      </c>
      <c r="T654" s="6">
        <f>IFERROR(VLOOKUP(S654,'Начисление очков 2023'!$AA$4:$AB$69,2,FALSE),0)</f>
        <v>0</v>
      </c>
      <c r="U654" s="6" t="s">
        <v>572</v>
      </c>
      <c r="V654" s="6">
        <f>IFERROR(VLOOKUP(U654,'Начисление очков 2023'!$AA$4:$AB$69,2,FALSE),0)</f>
        <v>0</v>
      </c>
      <c r="W654" s="32" t="s">
        <v>572</v>
      </c>
      <c r="X654" s="32">
        <f>IFERROR(VLOOKUP(W654,'Начисление очков 2023'!$L$4:$M$69,2,FALSE),0)</f>
        <v>0</v>
      </c>
      <c r="Y654" s="6" t="s">
        <v>572</v>
      </c>
      <c r="Z654" s="6">
        <f>IFERROR(VLOOKUP(Y654,'Начисление очков 2023'!$AA$4:$AB$69,2,FALSE),0)</f>
        <v>0</v>
      </c>
      <c r="AA654" s="32">
        <v>16</v>
      </c>
      <c r="AB654" s="32">
        <f>ROUND(IFERROR(VLOOKUP(AA654,'Начисление очков 2024'!$G$4:$H$69,2,FALSE),0)/4,0)</f>
        <v>14</v>
      </c>
      <c r="AC654" s="6" t="s">
        <v>572</v>
      </c>
      <c r="AD654" s="6">
        <f>IFERROR(VLOOKUP(AC654,'Начисление очков 2023'!$AA$4:$AB$69,2,FALSE),0)</f>
        <v>0</v>
      </c>
      <c r="AE654" s="6" t="s">
        <v>572</v>
      </c>
      <c r="AF654" s="6">
        <f>IFERROR(VLOOKUP(AE654,'Начисление очков 2023'!$AA$4:$AB$69,2,FALSE),0)</f>
        <v>0</v>
      </c>
      <c r="AG654" s="6" t="s">
        <v>572</v>
      </c>
      <c r="AH654" s="6">
        <f>IFERROR(VLOOKUP(AG654,'Начисление очков 2024'!$Q$4:$R$69,2,FALSE),0)</f>
        <v>0</v>
      </c>
      <c r="AI654" s="6" t="s">
        <v>572</v>
      </c>
      <c r="AJ654" s="6">
        <f>IFERROR(VLOOKUP(AI654,'Начисление очков 2023'!$AA$4:$AB$69,2,FALSE),0)</f>
        <v>0</v>
      </c>
      <c r="AK654" s="32" t="s">
        <v>572</v>
      </c>
      <c r="AL654" s="32">
        <f>IFERROR(VLOOKUP(AK654,'Начисление очков 2024'!$AA$4:$AB$69,2,FALSE),0)</f>
        <v>0</v>
      </c>
      <c r="AM654" s="6" t="s">
        <v>572</v>
      </c>
      <c r="AN654" s="6">
        <f>IFERROR(VLOOKUP(AM654,'Начисление очков 2023'!$AA$4:$AB$69,2,FALSE),0)</f>
        <v>0</v>
      </c>
      <c r="AO654" s="32">
        <v>16</v>
      </c>
      <c r="AP654" s="32">
        <f>ROUND(IFERROR(VLOOKUP(AO654,'Начисление очков 2024'!$G$4:$H$69,2,FALSE),0)/4,0)</f>
        <v>14</v>
      </c>
      <c r="AQ654" s="6" t="s">
        <v>572</v>
      </c>
      <c r="AR654" s="6">
        <f>IFERROR(VLOOKUP(AQ654,'Начисление очков 2023'!$AA$4:$AB$69,2,FALSE),0)</f>
        <v>0</v>
      </c>
      <c r="AS654" s="32" t="s">
        <v>572</v>
      </c>
      <c r="AT654" s="32">
        <f>IFERROR(VLOOKUP(AS654,'Начисление очков 2024'!$G$4:$H$69,2,FALSE),0)</f>
        <v>0</v>
      </c>
      <c r="AU654" s="6" t="s">
        <v>572</v>
      </c>
      <c r="AV654" s="6">
        <f>IFERROR(VLOOKUP(AU654,'Начисление очков 2023'!$V$4:$W$69,2,FALSE),0)</f>
        <v>0</v>
      </c>
      <c r="AW654" s="6" t="s">
        <v>572</v>
      </c>
      <c r="AX654" s="6">
        <f>IFERROR(VLOOKUP(AW654,'Начисление очков 2024'!$Q$4:$R$69,2,FALSE),0)</f>
        <v>0</v>
      </c>
      <c r="AY654" s="6" t="s">
        <v>572</v>
      </c>
      <c r="AZ654" s="6">
        <f>IFERROR(VLOOKUP(AY654,'Начисление очков 2023'!$AA$4:$AB$69,2,FALSE),0)</f>
        <v>0</v>
      </c>
      <c r="BA654" s="32">
        <v>16</v>
      </c>
      <c r="BB654" s="32">
        <f>ROUND(IFERROR(VLOOKUP(BA654,'Начисление очков 2024'!$G$4:$H$69,2,FALSE),0)/4,0)</f>
        <v>14</v>
      </c>
      <c r="BC654" s="6" t="s">
        <v>572</v>
      </c>
      <c r="BD654" s="6">
        <f>IFERROR(VLOOKUP(BC654,'Начисление очков 2023'!$AA$4:$AB$69,2,FALSE),0)</f>
        <v>0</v>
      </c>
      <c r="BE654" s="32" t="s">
        <v>572</v>
      </c>
      <c r="BF654" s="32">
        <f>IFERROR(VLOOKUP(BE654,'Начисление очков 2024'!$G$4:$H$69,2,FALSE),0)</f>
        <v>0</v>
      </c>
      <c r="BG654" s="6" t="s">
        <v>572</v>
      </c>
      <c r="BH654" s="6">
        <f>IFERROR(VLOOKUP(BG654,'Начисление очков 2024'!$Q$4:$R$69,2,FALSE),0)</f>
        <v>0</v>
      </c>
      <c r="BI654" s="32" t="s">
        <v>572</v>
      </c>
      <c r="BJ654" s="32">
        <f>IFERROR(VLOOKUP(BI654,'Начисление очков 2024'!$AA$4:$AB$69,2,FALSE),0)</f>
        <v>0</v>
      </c>
      <c r="BK654" s="6" t="s">
        <v>572</v>
      </c>
      <c r="BL654" s="6">
        <f>IFERROR(VLOOKUP(BK654,'Начисление очков 2023'!$V$4:$W$69,2,FALSE),0)</f>
        <v>0</v>
      </c>
      <c r="BM654" s="32" t="s">
        <v>572</v>
      </c>
      <c r="BN654" s="32">
        <f>ROUND(IFERROR(VLOOKUP(BM654,'Начисление очков 2023'!$L$4:$M$69,2,FALSE),0)/4,0)</f>
        <v>0</v>
      </c>
      <c r="BO654" s="6" t="s">
        <v>572</v>
      </c>
      <c r="BP654" s="6">
        <f>IFERROR(VLOOKUP(BO654,'Начисление очков 2023'!$AA$4:$AB$69,2,FALSE),0)</f>
        <v>0</v>
      </c>
      <c r="BQ654" s="32" t="s">
        <v>572</v>
      </c>
      <c r="BR654" s="32">
        <f>ROUND(IFERROR(VLOOKUP(BQ654,'Начисление очков 2023'!$L$4:$M$69,2,FALSE),0)/4,0)</f>
        <v>0</v>
      </c>
      <c r="BS654" s="6" t="s">
        <v>572</v>
      </c>
      <c r="BT654" s="6">
        <f>IFERROR(VLOOKUP(BS654,'Начисление очков 2023'!$AA$4:$AB$69,2,FALSE),0)</f>
        <v>0</v>
      </c>
      <c r="BU654" s="32" t="s">
        <v>572</v>
      </c>
      <c r="BV654" s="32">
        <f>IFERROR(VLOOKUP(BU654,'Начисление очков 2023'!$L$4:$M$69,2,FALSE),0)</f>
        <v>0</v>
      </c>
      <c r="BW654" s="6" t="s">
        <v>572</v>
      </c>
      <c r="BX654" s="6">
        <f>IFERROR(VLOOKUP(BW654,'Начисление очков 2023'!$AA$4:$AB$69,2,FALSE),0)</f>
        <v>0</v>
      </c>
      <c r="BY654" s="32" t="s">
        <v>572</v>
      </c>
      <c r="BZ654" s="32">
        <f>IFERROR(VLOOKUP(BY654,'Начисление очков 2023'!$AF$4:$AG$69,2,FALSE),0)</f>
        <v>0</v>
      </c>
      <c r="CA654" s="6" t="s">
        <v>572</v>
      </c>
      <c r="CB654" s="6">
        <f>IFERROR(VLOOKUP(CA654,'Начисление очков 2023'!$V$4:$W$69,2,FALSE),0)</f>
        <v>0</v>
      </c>
      <c r="CC654" s="32" t="s">
        <v>572</v>
      </c>
      <c r="CD654" s="32">
        <f>IFERROR(VLOOKUP(CC654,'Начисление очков 2023'!$AA$4:$AB$69,2,FALSE),0)</f>
        <v>0</v>
      </c>
      <c r="CE654" s="46"/>
      <c r="CF654" s="46"/>
      <c r="CG654" s="32" t="s">
        <v>572</v>
      </c>
      <c r="CH654" s="32">
        <f>IFERROR(VLOOKUP(CG654,'Начисление очков 2023'!$AA$4:$AB$69,2,FALSE),0)</f>
        <v>0</v>
      </c>
      <c r="CI654" s="6" t="s">
        <v>572</v>
      </c>
      <c r="CJ654" s="6">
        <f>IFERROR(VLOOKUP(CI654,'Начисление очков 2023_1'!$B$4:$C$117,2,FALSE),0)</f>
        <v>0</v>
      </c>
      <c r="CK654" s="32" t="s">
        <v>572</v>
      </c>
      <c r="CL654" s="32">
        <f>IFERROR(VLOOKUP(CK654,'Начисление очков 2023'!$V$4:$W$69,2,FALSE),0)</f>
        <v>0</v>
      </c>
      <c r="CM654" s="6" t="s">
        <v>572</v>
      </c>
      <c r="CN654" s="6">
        <f>IFERROR(VLOOKUP(CM654,'Начисление очков 2023'!$AF$4:$AG$69,2,FALSE),0)</f>
        <v>0</v>
      </c>
      <c r="CO654" s="32" t="s">
        <v>572</v>
      </c>
      <c r="CP654" s="32">
        <f>IFERROR(VLOOKUP(CO654,'Начисление очков 2023'!$G$4:$H$69,2,FALSE),0)</f>
        <v>0</v>
      </c>
      <c r="CQ654" s="6" t="s">
        <v>572</v>
      </c>
      <c r="CR654" s="6">
        <f>IFERROR(VLOOKUP(CQ654,'Начисление очков 2023'!$AA$4:$AB$69,2,FALSE),0)</f>
        <v>0</v>
      </c>
      <c r="CS654" s="32" t="s">
        <v>572</v>
      </c>
      <c r="CT654" s="32">
        <f>IFERROR(VLOOKUP(CS654,'Начисление очков 2023'!$Q$4:$R$69,2,FALSE),0)</f>
        <v>0</v>
      </c>
      <c r="CU654" s="6" t="s">
        <v>572</v>
      </c>
      <c r="CV654" s="6">
        <f>IFERROR(VLOOKUP(CU654,'Начисление очков 2023'!$AF$4:$AG$69,2,FALSE),0)</f>
        <v>0</v>
      </c>
      <c r="CW654" s="32" t="s">
        <v>572</v>
      </c>
      <c r="CX654" s="32">
        <f>IFERROR(VLOOKUP(CW654,'Начисление очков 2023'!$AA$4:$AB$69,2,FALSE),0)</f>
        <v>0</v>
      </c>
      <c r="CY654" s="6" t="s">
        <v>572</v>
      </c>
      <c r="CZ654" s="6">
        <f>IFERROR(VLOOKUP(CY654,'Начисление очков 2023'!$AA$4:$AB$69,2,FALSE),0)</f>
        <v>0</v>
      </c>
      <c r="DA654" s="32" t="s">
        <v>572</v>
      </c>
      <c r="DB654" s="32">
        <f>IFERROR(VLOOKUP(DA654,'Начисление очков 2023'!$L$4:$M$69,2,FALSE),0)</f>
        <v>0</v>
      </c>
      <c r="DC654" s="6" t="s">
        <v>572</v>
      </c>
      <c r="DD654" s="6">
        <f>IFERROR(VLOOKUP(DC654,'Начисление очков 2023'!$L$4:$M$69,2,FALSE),0)</f>
        <v>0</v>
      </c>
      <c r="DE654" s="32" t="s">
        <v>572</v>
      </c>
      <c r="DF654" s="32">
        <f>IFERROR(VLOOKUP(DE654,'Начисление очков 2023'!$G$4:$H$69,2,FALSE),0)</f>
        <v>0</v>
      </c>
      <c r="DG654" s="6" t="s">
        <v>572</v>
      </c>
      <c r="DH654" s="6">
        <f>IFERROR(VLOOKUP(DG654,'Начисление очков 2023'!$AA$4:$AB$69,2,FALSE),0)</f>
        <v>0</v>
      </c>
      <c r="DI654" s="32" t="s">
        <v>572</v>
      </c>
      <c r="DJ654" s="32">
        <f>IFERROR(VLOOKUP(DI654,'Начисление очков 2023'!$AF$4:$AG$69,2,FALSE),0)</f>
        <v>0</v>
      </c>
      <c r="DK654" s="6" t="s">
        <v>572</v>
      </c>
      <c r="DL654" s="6">
        <f>IFERROR(VLOOKUP(DK654,'Начисление очков 2023'!$V$4:$W$69,2,FALSE),0)</f>
        <v>0</v>
      </c>
      <c r="DM654" s="32" t="s">
        <v>572</v>
      </c>
      <c r="DN654" s="32">
        <f>IFERROR(VLOOKUP(DM654,'Начисление очков 2023'!$Q$4:$R$69,2,FALSE),0)</f>
        <v>0</v>
      </c>
      <c r="DO654" s="6" t="s">
        <v>572</v>
      </c>
      <c r="DP654" s="6">
        <f>IFERROR(VLOOKUP(DO654,'Начисление очков 2023'!$AA$4:$AB$69,2,FALSE),0)</f>
        <v>0</v>
      </c>
      <c r="DQ654" s="32" t="s">
        <v>572</v>
      </c>
      <c r="DR654" s="32">
        <f>IFERROR(VLOOKUP(DQ654,'Начисление очков 2023'!$AA$4:$AB$69,2,FALSE),0)</f>
        <v>0</v>
      </c>
      <c r="DS654" s="6"/>
      <c r="DT654" s="6">
        <f>IFERROR(VLOOKUP(DS654,'Начисление очков 2023'!$AA$4:$AB$69,2,FALSE),0)</f>
        <v>0</v>
      </c>
      <c r="DU654" s="32" t="s">
        <v>572</v>
      </c>
      <c r="DV654" s="32">
        <f>IFERROR(VLOOKUP(DU654,'Начисление очков 2023'!$AF$4:$AG$69,2,FALSE),0)</f>
        <v>0</v>
      </c>
      <c r="DW654" s="6"/>
      <c r="DX654" s="6">
        <f>IFERROR(VLOOKUP(DW654,'Начисление очков 2023'!$AA$4:$AB$69,2,FALSE),0)</f>
        <v>0</v>
      </c>
      <c r="DY654" s="32"/>
      <c r="DZ654" s="32">
        <f>IFERROR(VLOOKUP(DY654,'Начисление очков 2023'!$B$4:$C$69,2,FALSE),0)</f>
        <v>0</v>
      </c>
      <c r="EA654" s="6"/>
      <c r="EB654" s="6">
        <f>IFERROR(VLOOKUP(EA654,'Начисление очков 2023'!$AA$4:$AB$69,2,FALSE),0)</f>
        <v>0</v>
      </c>
      <c r="EC654" s="32"/>
      <c r="ED654" s="32">
        <f>IFERROR(VLOOKUP(EC654,'Начисление очков 2023'!$V$4:$W$69,2,FALSE),0)</f>
        <v>0</v>
      </c>
      <c r="EE654" s="6"/>
      <c r="EF654" s="6">
        <f>IFERROR(VLOOKUP(EE654,'Начисление очков 2023'!$AA$4:$AB$69,2,FALSE),0)</f>
        <v>0</v>
      </c>
      <c r="EG654" s="32"/>
      <c r="EH654" s="32">
        <f>IFERROR(VLOOKUP(EG654,'Начисление очков 2023'!$AA$4:$AB$69,2,FALSE),0)</f>
        <v>0</v>
      </c>
      <c r="EI654" s="6"/>
      <c r="EJ654" s="6">
        <f>IFERROR(VLOOKUP(EI654,'Начисление очков 2023'!$G$4:$H$69,2,FALSE),0)</f>
        <v>0</v>
      </c>
      <c r="EK654" s="32"/>
      <c r="EL654" s="32">
        <f>IFERROR(VLOOKUP(EK654,'Начисление очков 2023'!$V$4:$W$69,2,FALSE),0)</f>
        <v>0</v>
      </c>
      <c r="EM654" s="6"/>
      <c r="EN654" s="6">
        <f>IFERROR(VLOOKUP(EM654,'Начисление очков 2023'!$B$4:$C$101,2,FALSE),0)</f>
        <v>0</v>
      </c>
      <c r="EO654" s="32"/>
      <c r="EP654" s="32">
        <f>IFERROR(VLOOKUP(EO654,'Начисление очков 2023'!$AA$4:$AB$69,2,FALSE),0)</f>
        <v>0</v>
      </c>
      <c r="EQ654" s="6"/>
      <c r="ER654" s="6">
        <f>IFERROR(VLOOKUP(EQ654,'Начисление очков 2023'!$AF$4:$AG$69,2,FALSE),0)</f>
        <v>0</v>
      </c>
      <c r="ES654" s="32"/>
      <c r="ET654" s="32">
        <f>IFERROR(VLOOKUP(ES654,'Начисление очков 2023'!$B$4:$C$101,2,FALSE),0)</f>
        <v>0</v>
      </c>
      <c r="EU654" s="6"/>
      <c r="EV654" s="6">
        <f>IFERROR(VLOOKUP(EU654,'Начисление очков 2023'!$G$4:$H$69,2,FALSE),0)</f>
        <v>0</v>
      </c>
      <c r="EW654" s="32"/>
      <c r="EX654" s="32">
        <f>IFERROR(VLOOKUP(EW654,'Начисление очков 2023'!$AF$4:$AG$69,2,FALSE),0)</f>
        <v>0</v>
      </c>
      <c r="EY654" s="6"/>
      <c r="EZ654" s="6">
        <f>IFERROR(VLOOKUP(EY654,'Начисление очков 2023'!$AA$4:$AB$69,2,FALSE),0)</f>
        <v>0</v>
      </c>
      <c r="FA654" s="32"/>
      <c r="FB654" s="32">
        <f>IFERROR(VLOOKUP(FA654,'Начисление очков 2023'!$L$4:$M$69,2,FALSE),0)</f>
        <v>0</v>
      </c>
      <c r="FC654" s="6"/>
      <c r="FD654" s="6">
        <f>IFERROR(VLOOKUP(FC654,'Начисление очков 2023'!$AF$4:$AG$69,2,FALSE),0)</f>
        <v>0</v>
      </c>
      <c r="FE654" s="32"/>
      <c r="FF654" s="32">
        <f>IFERROR(VLOOKUP(FE654,'Начисление очков 2023'!$AA$4:$AB$69,2,FALSE),0)</f>
        <v>0</v>
      </c>
      <c r="FG654" s="6"/>
      <c r="FH654" s="6">
        <f>IFERROR(VLOOKUP(FG654,'Начисление очков 2023'!$G$4:$H$69,2,FALSE),0)</f>
        <v>0</v>
      </c>
      <c r="FI654" s="32"/>
      <c r="FJ654" s="32">
        <f>IFERROR(VLOOKUP(FI654,'Начисление очков 2023'!$AA$4:$AB$69,2,FALSE),0)</f>
        <v>0</v>
      </c>
      <c r="FK654" s="6"/>
      <c r="FL654" s="6">
        <f>IFERROR(VLOOKUP(FK654,'Начисление очков 2023'!$AA$4:$AB$69,2,FALSE),0)</f>
        <v>0</v>
      </c>
      <c r="FM654" s="32"/>
      <c r="FN654" s="32">
        <f>IFERROR(VLOOKUP(FM654,'Начисление очков 2023'!$AA$4:$AB$69,2,FALSE),0)</f>
        <v>0</v>
      </c>
      <c r="FO654" s="6"/>
      <c r="FP654" s="6">
        <f>IFERROR(VLOOKUP(FO654,'Начисление очков 2023'!$AF$4:$AG$69,2,FALSE),0)</f>
        <v>0</v>
      </c>
      <c r="FQ654" s="109"/>
      <c r="FR654" s="110"/>
      <c r="FS654" s="110"/>
      <c r="FT654" s="109"/>
      <c r="FU654" s="111"/>
      <c r="FV654" s="108"/>
      <c r="FW654" s="106"/>
      <c r="FX654" s="107"/>
      <c r="FY654" s="108"/>
      <c r="FZ654" s="32"/>
      <c r="GA654" s="32">
        <f>IFERROR(VLOOKUP(FZ654,'Начисление очков 2023'!$AA$4:$AB$69,2,FALSE),0)</f>
        <v>0</v>
      </c>
    </row>
    <row r="655" spans="1:191" ht="15" x14ac:dyDescent="0.25">
      <c r="D655" s="78" t="s">
        <v>287</v>
      </c>
      <c r="E655" s="3"/>
      <c r="F655" s="79"/>
      <c r="G655" s="91">
        <v>5</v>
      </c>
      <c r="H655" s="129">
        <v>5</v>
      </c>
      <c r="I655" s="56"/>
      <c r="FQ655" s="61"/>
      <c r="FR655" s="62"/>
      <c r="FS655" s="62"/>
      <c r="FT655" s="61"/>
    </row>
    <row r="656" spans="1:191" ht="15" x14ac:dyDescent="0.25">
      <c r="D656" s="78" t="s">
        <v>288</v>
      </c>
      <c r="E656" s="3"/>
      <c r="F656" s="79"/>
      <c r="G656" s="91">
        <v>5</v>
      </c>
      <c r="H656" s="129">
        <v>5</v>
      </c>
      <c r="I656" s="56"/>
      <c r="FQ656" s="61"/>
      <c r="FR656" s="62"/>
      <c r="FS656" s="62"/>
      <c r="FT656" s="61"/>
    </row>
    <row r="657" spans="1:183" ht="15" x14ac:dyDescent="0.25">
      <c r="D657" s="78" t="s">
        <v>318</v>
      </c>
      <c r="E657" s="3"/>
      <c r="F657" s="79"/>
      <c r="G657" s="91">
        <v>5</v>
      </c>
      <c r="H657" s="129">
        <v>5.5</v>
      </c>
      <c r="I657" s="56"/>
      <c r="J657" s="1"/>
      <c r="FQ657" s="61"/>
      <c r="FR657" s="62"/>
      <c r="FS657" s="62"/>
      <c r="FT657" s="61"/>
      <c r="FV657" s="1"/>
    </row>
    <row r="658" spans="1:183" ht="15.95" customHeight="1" x14ac:dyDescent="0.25">
      <c r="A658" s="1"/>
      <c r="C658" s="1"/>
      <c r="D658" s="78" t="s">
        <v>524</v>
      </c>
      <c r="E658" s="3"/>
      <c r="F658" s="79"/>
      <c r="G658" s="91">
        <v>5</v>
      </c>
      <c r="H658" s="129">
        <v>5</v>
      </c>
      <c r="I658" s="56"/>
      <c r="J658" s="1"/>
      <c r="EZ658" s="118"/>
      <c r="FB658" s="1"/>
      <c r="FQ658" s="62"/>
      <c r="FR658" s="62"/>
      <c r="FS658" s="61"/>
      <c r="FT658" s="56" t="e">
        <f>IF(#REF!=0," ",IF(#REF!-FS658=0," ",FS658-#REF!))</f>
        <v>#REF!</v>
      </c>
      <c r="FU658" s="33"/>
      <c r="FV658" s="1"/>
    </row>
    <row r="659" spans="1:183" ht="15.95" customHeight="1" x14ac:dyDescent="0.25">
      <c r="D659" s="78" t="s">
        <v>252</v>
      </c>
      <c r="E659" s="40"/>
      <c r="F659" s="44"/>
      <c r="G659" s="91">
        <v>5</v>
      </c>
      <c r="H659" s="129">
        <v>5</v>
      </c>
      <c r="I659" s="56"/>
      <c r="FQ659" s="61"/>
      <c r="FR659" s="62"/>
      <c r="FS659" s="62"/>
      <c r="FT659" s="61"/>
    </row>
    <row r="660" spans="1:183" ht="15" x14ac:dyDescent="0.25">
      <c r="D660" s="78" t="s">
        <v>290</v>
      </c>
      <c r="E660" s="3"/>
      <c r="F660" s="79"/>
      <c r="G660" s="91">
        <v>5</v>
      </c>
      <c r="H660" s="129">
        <v>6</v>
      </c>
      <c r="I660" s="56"/>
      <c r="FQ660" s="61"/>
      <c r="FR660" s="62"/>
      <c r="FS660" s="62"/>
      <c r="FT660" s="61"/>
    </row>
    <row r="661" spans="1:183" ht="15" x14ac:dyDescent="0.25">
      <c r="D661" s="78" t="s">
        <v>291</v>
      </c>
      <c r="E661" s="58"/>
      <c r="F661" s="59" t="str">
        <f>IF(FQ661=0," ",IF(FQ661-E661=0," ",FQ661-E661))</f>
        <v xml:space="preserve"> </v>
      </c>
      <c r="G661" s="137" t="s">
        <v>516</v>
      </c>
      <c r="H661" s="129">
        <v>5</v>
      </c>
      <c r="I661" s="138"/>
      <c r="J661" s="139">
        <f>AB661+AP661+BB661+BN661+BR661+SUMPRODUCT(LARGE((T661,V661,X661,Z661,AD661,AF661,AH661,AJ661,AL661,AN661,AR661,AT661,AV661,AX661,AZ661,BD661,BF661,BH661,BJ661,BL661,BP661,BT661,BV661,BX661,BZ661,CB661,CD661,CF661,CH661,CJ661,CL661,CN661,CP661,CR661,CT661,CV661,CX661,CZ661,DB661,DD661,DF661,DH661,DJ661,DL661,DN661,DP661,DR661,DT661,DV661,DX661,DZ661,EB661,ED661,EF661,EH661,EJ661,EL661,EN661,EP661,ER661,ET661,EV661,EX661,EZ661,FB661,FD661,FF661,FH661,FJ661,FL661,FN661,FP661),{1,2,3,4,5,6,7,8}))</f>
        <v>8</v>
      </c>
      <c r="K661" s="135">
        <f>J661-FV661</f>
        <v>8</v>
      </c>
      <c r="L661" s="140" t="str">
        <f>IF(SUMIF(S661:FP661,"&lt;0")&lt;&gt;0,SUMIF(S661:FP661,"&lt;0")*(-1)," ")</f>
        <v xml:space="preserve"> </v>
      </c>
      <c r="M661" s="141">
        <f>T661+V661+X661+Z661+AB661+AD661+AF661+AH661+AJ661+AL661+AN661+AP661+AR661+AT661+AV661+AX661+AZ661+BB661+BD661+BF661+BH661+BJ661+BL661+BN661+BP661+BR661+BT661+BV661+BX661+BZ661+CB661+CD661+CF661+CH661+CJ661+CL661+CN661+CP661+CR661+CT661+CV661+CX661+CZ661+DB661+DD661+DF661+DH661+DJ661+DL661+DN661+DP661+DR661+DT661+DV661+DX661+DZ661+EB661+ED661+EF661+EH661+EJ661+EL661+EN661+EP661+ER661+ET661+EV661+EX661+EZ661+FB661+FD661+FF661+FH661+FJ661+FL661+FN661+FP661</f>
        <v>8</v>
      </c>
      <c r="N661" s="135">
        <f>M661-FY661</f>
        <v>8</v>
      </c>
      <c r="O661" s="136">
        <f>ROUNDUP(COUNTIF(S661:FP661,"&gt; 0")/2,0)</f>
        <v>1</v>
      </c>
      <c r="P661" s="156">
        <f t="shared" ref="P661" si="91">IF(O661=0,"-",IF(O661-R661&gt;8,J661/(8+R661),J661/O661))</f>
        <v>8</v>
      </c>
      <c r="Q661" s="156">
        <f t="shared" ref="Q661" si="92">IF(OR(M661=0,O661=0),"-",M661/O661)</f>
        <v>8</v>
      </c>
      <c r="R661" s="155">
        <f>+IF(AA661="",0,1)+IF(AO661="",0,1)++IF(BA661="",0,1)+IF(BM661="",0,1)+IF(BQ661="",0,1)</f>
        <v>1</v>
      </c>
      <c r="S661" s="6" t="s">
        <v>572</v>
      </c>
      <c r="T661" s="6">
        <f>IFERROR(VLOOKUP(S661,'Начисление очков 2023'!$AA$4:$AB$69,2,FALSE),0)</f>
        <v>0</v>
      </c>
      <c r="U661" s="6" t="s">
        <v>572</v>
      </c>
      <c r="V661" s="6">
        <f>IFERROR(VLOOKUP(U661,'Начисление очков 2023'!$AA$4:$AB$69,2,FALSE),0)</f>
        <v>0</v>
      </c>
      <c r="W661" s="32" t="s">
        <v>572</v>
      </c>
      <c r="X661" s="32">
        <f>IFERROR(VLOOKUP(W661,'Начисление очков 2023'!$L$4:$M$69,2,FALSE),0)</f>
        <v>0</v>
      </c>
      <c r="Y661" s="6" t="s">
        <v>572</v>
      </c>
      <c r="Z661" s="6">
        <f>IFERROR(VLOOKUP(Y661,'Начисление очков 2023'!$AA$4:$AB$69,2,FALSE),0)</f>
        <v>0</v>
      </c>
      <c r="AA661" s="32"/>
      <c r="AB661" s="32">
        <f>ROUND(IFERROR(VLOOKUP(AA661,'Начисление очков 2023'!$L$4:$M$69,2,FALSE),0)/4,0)</f>
        <v>0</v>
      </c>
      <c r="AC661" s="6" t="s">
        <v>572</v>
      </c>
      <c r="AD661" s="6">
        <f>IFERROR(VLOOKUP(AC661,'Начисление очков 2023'!$AA$4:$AB$69,2,FALSE),0)</f>
        <v>0</v>
      </c>
      <c r="AE661" s="6" t="s">
        <v>572</v>
      </c>
      <c r="AF661" s="6">
        <f>IFERROR(VLOOKUP(AE661,'Начисление очков 2023'!$AA$4:$AB$69,2,FALSE),0)</f>
        <v>0</v>
      </c>
      <c r="AG661" s="6" t="s">
        <v>572</v>
      </c>
      <c r="AH661" s="6">
        <f>IFERROR(VLOOKUP(AG661,'Начисление очков 2023'!$Q$4:$R$69,2,FALSE),0)</f>
        <v>0</v>
      </c>
      <c r="AI661" s="6" t="s">
        <v>572</v>
      </c>
      <c r="AJ661" s="6">
        <f>IFERROR(VLOOKUP(AI661,'Начисление очков 2023'!$AA$4:$AB$69,2,FALSE),0)</f>
        <v>0</v>
      </c>
      <c r="AK661" s="32" t="s">
        <v>572</v>
      </c>
      <c r="AL661" s="32">
        <f>IFERROR(VLOOKUP(AK661,'Начисление очков 2023'!$AA$4:$AB$69,2,FALSE),0)</f>
        <v>0</v>
      </c>
      <c r="AM661" s="6" t="s">
        <v>572</v>
      </c>
      <c r="AN661" s="6">
        <f>IFERROR(VLOOKUP(AM661,'Начисление очков 2023'!$AA$4:$AB$69,2,FALSE),0)</f>
        <v>0</v>
      </c>
      <c r="AO661" s="32"/>
      <c r="AP661" s="32">
        <f>ROUND(IFERROR(VLOOKUP(AO661,'Начисление очков 2023'!$L$4:$M$69,2,FALSE),0)/4,0)</f>
        <v>0</v>
      </c>
      <c r="AQ661" s="6" t="s">
        <v>572</v>
      </c>
      <c r="AR661" s="6">
        <f>IFERROR(VLOOKUP(AQ661,'Начисление очков 2023'!$AA$4:$AB$69,2,FALSE),0)</f>
        <v>0</v>
      </c>
      <c r="AS661" s="32"/>
      <c r="AT661" s="32">
        <f>IFERROR(VLOOKUP(AS661,'Начисление очков 2023'!$G$4:$H$69,2,FALSE),0)</f>
        <v>0</v>
      </c>
      <c r="AU661" s="6" t="s">
        <v>572</v>
      </c>
      <c r="AV661" s="6">
        <f>IFERROR(VLOOKUP(AU661,'Начисление очков 2023'!$V$4:$W$69,2,FALSE),0)</f>
        <v>0</v>
      </c>
      <c r="AW661" s="6" t="s">
        <v>572</v>
      </c>
      <c r="AX661" s="6">
        <f>IFERROR(VLOOKUP(AW661,'Начисление очков 2023'!$Q$4:$R$69,2,FALSE),0)</f>
        <v>0</v>
      </c>
      <c r="AY661" s="6" t="s">
        <v>572</v>
      </c>
      <c r="AZ661" s="6">
        <f>IFERROR(VLOOKUP(AY661,'Начисление очков 2023'!$AA$4:$AB$69,2,FALSE),0)</f>
        <v>0</v>
      </c>
      <c r="BA661" s="32"/>
      <c r="BB661" s="32">
        <f>ROUND(IFERROR(VLOOKUP(BA661,'Начисление очков 2023'!$L$4:$M$69,2,FALSE),0)/4,0)</f>
        <v>0</v>
      </c>
      <c r="BC661" s="6" t="s">
        <v>572</v>
      </c>
      <c r="BD661" s="6">
        <f>IFERROR(VLOOKUP(BC661,'Начисление очков 2023'!$AA$4:$AB$69,2,FALSE),0)</f>
        <v>0</v>
      </c>
      <c r="BE661" s="32"/>
      <c r="BF661" s="32">
        <f>IFERROR(VLOOKUP(BE661,'Начисление очков 2023'!$G$4:$H$69,2,FALSE),0)</f>
        <v>0</v>
      </c>
      <c r="BG661" s="6" t="s">
        <v>572</v>
      </c>
      <c r="BH661" s="6">
        <f>IFERROR(VLOOKUP(BG661,'Начисление очков 2023'!$Q$4:$R$69,2,FALSE),0)</f>
        <v>0</v>
      </c>
      <c r="BI661" s="32" t="s">
        <v>572</v>
      </c>
      <c r="BJ661" s="32">
        <f>IFERROR(VLOOKUP(BI661,'Начисление очков 2023'!$AA$4:$AB$69,2,FALSE),0)</f>
        <v>0</v>
      </c>
      <c r="BK661" s="6" t="s">
        <v>572</v>
      </c>
      <c r="BL661" s="6">
        <f>IFERROR(VLOOKUP(BK661,'Начисление очков 2023'!$V$4:$W$69,2,FALSE),0)</f>
        <v>0</v>
      </c>
      <c r="BM661" s="32">
        <v>16</v>
      </c>
      <c r="BN661" s="32">
        <f>ROUND(IFERROR(VLOOKUP(BM661,'Начисление очков 2023'!$L$4:$M$69,2,FALSE),0)/4,0)</f>
        <v>8</v>
      </c>
      <c r="BO661" s="6" t="s">
        <v>572</v>
      </c>
      <c r="BP661" s="6">
        <f>IFERROR(VLOOKUP(BO661,'Начисление очков 2023'!$AA$4:$AB$69,2,FALSE),0)</f>
        <v>0</v>
      </c>
      <c r="BQ661" s="32" t="s">
        <v>572</v>
      </c>
      <c r="BR661" s="32">
        <f>ROUND(IFERROR(VLOOKUP(BQ661,'Начисление очков 2023'!$L$4:$M$69,2,FALSE),0)/4,0)</f>
        <v>0</v>
      </c>
      <c r="BS661" s="6" t="s">
        <v>572</v>
      </c>
      <c r="BT661" s="6">
        <f>IFERROR(VLOOKUP(BS661,'Начисление очков 2023'!$AA$4:$AB$69,2,FALSE),0)</f>
        <v>0</v>
      </c>
      <c r="BU661" s="32" t="s">
        <v>572</v>
      </c>
      <c r="BV661" s="32">
        <f>IFERROR(VLOOKUP(BU661,'Начисление очков 2023'!$L$4:$M$69,2,FALSE),0)</f>
        <v>0</v>
      </c>
      <c r="BW661" s="6" t="s">
        <v>572</v>
      </c>
      <c r="BX661" s="6">
        <f>IFERROR(VLOOKUP(BW661,'Начисление очков 2023'!$AA$4:$AB$69,2,FALSE),0)</f>
        <v>0</v>
      </c>
      <c r="BY661" s="32" t="s">
        <v>572</v>
      </c>
      <c r="BZ661" s="32">
        <f>IFERROR(VLOOKUP(BY661,'Начисление очков 2023'!$AF$4:$AG$69,2,FALSE),0)</f>
        <v>0</v>
      </c>
      <c r="CA661" s="6" t="s">
        <v>572</v>
      </c>
      <c r="CB661" s="6">
        <f>IFERROR(VLOOKUP(CA661,'Начисление очков 2023'!$V$4:$W$69,2,FALSE),0)</f>
        <v>0</v>
      </c>
      <c r="CC661" s="32" t="s">
        <v>572</v>
      </c>
      <c r="CD661" s="32">
        <f>IFERROR(VLOOKUP(CC661,'Начисление очков 2023'!$AA$4:$AB$69,2,FALSE),0)</f>
        <v>0</v>
      </c>
      <c r="CE661" s="46"/>
      <c r="CF661" s="46"/>
      <c r="CG661" s="32" t="s">
        <v>572</v>
      </c>
      <c r="CH661" s="32">
        <f>IFERROR(VLOOKUP(CG661,'Начисление очков 2023'!$AA$4:$AB$69,2,FALSE),0)</f>
        <v>0</v>
      </c>
      <c r="CI661" s="6" t="s">
        <v>572</v>
      </c>
      <c r="CJ661" s="6">
        <f>IFERROR(VLOOKUP(CI661,'Начисление очков 2023_1'!$B$4:$C$117,2,FALSE),0)</f>
        <v>0</v>
      </c>
      <c r="CK661" s="32" t="s">
        <v>572</v>
      </c>
      <c r="CL661" s="32">
        <f>IFERROR(VLOOKUP(CK661,'Начисление очков 2023'!$V$4:$W$69,2,FALSE),0)</f>
        <v>0</v>
      </c>
      <c r="CM661" s="6" t="s">
        <v>572</v>
      </c>
      <c r="CN661" s="6">
        <f>IFERROR(VLOOKUP(CM661,'Начисление очков 2023'!$AF$4:$AG$69,2,FALSE),0)</f>
        <v>0</v>
      </c>
      <c r="CO661" s="32" t="s">
        <v>572</v>
      </c>
      <c r="CP661" s="32">
        <f>IFERROR(VLOOKUP(CO661,'Начисление очков 2023'!$G$4:$H$69,2,FALSE),0)</f>
        <v>0</v>
      </c>
      <c r="CQ661" s="6" t="s">
        <v>572</v>
      </c>
      <c r="CR661" s="6">
        <f>IFERROR(VLOOKUP(CQ661,'Начисление очков 2023'!$AA$4:$AB$69,2,FALSE),0)</f>
        <v>0</v>
      </c>
      <c r="CS661" s="32" t="s">
        <v>572</v>
      </c>
      <c r="CT661" s="32">
        <f>IFERROR(VLOOKUP(CS661,'Начисление очков 2023'!$Q$4:$R$69,2,FALSE),0)</f>
        <v>0</v>
      </c>
      <c r="CU661" s="6" t="s">
        <v>572</v>
      </c>
      <c r="CV661" s="6">
        <f>IFERROR(VLOOKUP(CU661,'Начисление очков 2023'!$AF$4:$AG$69,2,FALSE),0)</f>
        <v>0</v>
      </c>
      <c r="CW661" s="32" t="s">
        <v>572</v>
      </c>
      <c r="CX661" s="32">
        <f>IFERROR(VLOOKUP(CW661,'Начисление очков 2023'!$AA$4:$AB$69,2,FALSE),0)</f>
        <v>0</v>
      </c>
      <c r="CY661" s="6" t="s">
        <v>572</v>
      </c>
      <c r="CZ661" s="6">
        <f>IFERROR(VLOOKUP(CY661,'Начисление очков 2023'!$AA$4:$AB$69,2,FALSE),0)</f>
        <v>0</v>
      </c>
      <c r="DA661" s="32" t="s">
        <v>572</v>
      </c>
      <c r="DB661" s="32">
        <f>IFERROR(VLOOKUP(DA661,'Начисление очков 2023'!$L$4:$M$69,2,FALSE),0)</f>
        <v>0</v>
      </c>
      <c r="DC661" s="6" t="s">
        <v>572</v>
      </c>
      <c r="DD661" s="6">
        <f>IFERROR(VLOOKUP(DC661,'Начисление очков 2023'!$L$4:$M$69,2,FALSE),0)</f>
        <v>0</v>
      </c>
      <c r="DE661" s="32" t="s">
        <v>572</v>
      </c>
      <c r="DF661" s="32">
        <f>IFERROR(VLOOKUP(DE661,'Начисление очков 2023'!$G$4:$H$69,2,FALSE),0)</f>
        <v>0</v>
      </c>
      <c r="DG661" s="6" t="s">
        <v>572</v>
      </c>
      <c r="DH661" s="6">
        <f>IFERROR(VLOOKUP(DG661,'Начисление очков 2023'!$AA$4:$AB$69,2,FALSE),0)</f>
        <v>0</v>
      </c>
      <c r="DI661" s="32" t="s">
        <v>572</v>
      </c>
      <c r="DJ661" s="32">
        <f>IFERROR(VLOOKUP(DI661,'Начисление очков 2023'!$AF$4:$AG$69,2,FALSE),0)</f>
        <v>0</v>
      </c>
      <c r="DK661" s="6" t="s">
        <v>572</v>
      </c>
      <c r="DL661" s="6">
        <f>IFERROR(VLOOKUP(DK661,'Начисление очков 2023'!$V$4:$W$69,2,FALSE),0)</f>
        <v>0</v>
      </c>
      <c r="DM661" s="32" t="s">
        <v>572</v>
      </c>
      <c r="DN661" s="32">
        <f>IFERROR(VLOOKUP(DM661,'Начисление очков 2023'!$Q$4:$R$69,2,FALSE),0)</f>
        <v>0</v>
      </c>
      <c r="DO661" s="6" t="s">
        <v>572</v>
      </c>
      <c r="DP661" s="6">
        <f>IFERROR(VLOOKUP(DO661,'Начисление очков 2023'!$AA$4:$AB$69,2,FALSE),0)</f>
        <v>0</v>
      </c>
      <c r="DQ661" s="32" t="s">
        <v>572</v>
      </c>
      <c r="DR661" s="32">
        <f>IFERROR(VLOOKUP(DQ661,'Начисление очков 2023'!$AA$4:$AB$69,2,FALSE),0)</f>
        <v>0</v>
      </c>
      <c r="DS661" s="6"/>
      <c r="DT661" s="6">
        <f>IFERROR(VLOOKUP(DS661,'Начисление очков 2023'!$AA$4:$AB$69,2,FALSE),0)</f>
        <v>0</v>
      </c>
      <c r="DU661" s="32" t="s">
        <v>572</v>
      </c>
      <c r="DV661" s="32">
        <f>IFERROR(VLOOKUP(DU661,'Начисление очков 2023'!$AF$4:$AG$69,2,FALSE),0)</f>
        <v>0</v>
      </c>
      <c r="DW661" s="6"/>
      <c r="DX661" s="6">
        <f>IFERROR(VLOOKUP(DW661,'Начисление очков 2023'!$AA$4:$AB$69,2,FALSE),0)</f>
        <v>0</v>
      </c>
      <c r="DY661" s="32"/>
      <c r="DZ661" s="32">
        <f>IFERROR(VLOOKUP(DY661,'Начисление очков 2023'!$B$4:$C$69,2,FALSE),0)</f>
        <v>0</v>
      </c>
      <c r="EA661" s="6"/>
      <c r="EB661" s="6">
        <f>IFERROR(VLOOKUP(EA661,'Начисление очков 2023'!$AA$4:$AB$69,2,FALSE),0)</f>
        <v>0</v>
      </c>
      <c r="EC661" s="32"/>
      <c r="ED661" s="32">
        <f>IFERROR(VLOOKUP(EC661,'Начисление очков 2023'!$V$4:$W$69,2,FALSE),0)</f>
        <v>0</v>
      </c>
      <c r="EE661" s="6"/>
      <c r="EF661" s="6">
        <f>IFERROR(VLOOKUP(EE661,'Начисление очков 2023'!$AA$4:$AB$69,2,FALSE),0)</f>
        <v>0</v>
      </c>
      <c r="EG661" s="32"/>
      <c r="EH661" s="32">
        <f>IFERROR(VLOOKUP(EG661,'Начисление очков 2023'!$AA$4:$AB$69,2,FALSE),0)</f>
        <v>0</v>
      </c>
      <c r="EI661" s="6"/>
      <c r="EJ661" s="6">
        <f>IFERROR(VLOOKUP(EI661,'Начисление очков 2023'!$G$4:$H$69,2,FALSE),0)</f>
        <v>0</v>
      </c>
      <c r="EK661" s="32"/>
      <c r="EL661" s="32">
        <f>IFERROR(VLOOKUP(EK661,'Начисление очков 2023'!$V$4:$W$69,2,FALSE),0)</f>
        <v>0</v>
      </c>
      <c r="EM661" s="6"/>
      <c r="EN661" s="6">
        <f>IFERROR(VLOOKUP(EM661,'Начисление очков 2023'!$B$4:$C$101,2,FALSE),0)</f>
        <v>0</v>
      </c>
      <c r="EO661" s="32"/>
      <c r="EP661" s="32">
        <f>IFERROR(VLOOKUP(EO661,'Начисление очков 2023'!$AA$4:$AB$69,2,FALSE),0)</f>
        <v>0</v>
      </c>
      <c r="EQ661" s="6"/>
      <c r="ER661" s="6">
        <f>IFERROR(VLOOKUP(EQ661,'Начисление очков 2023'!$AF$4:$AG$69,2,FALSE),0)</f>
        <v>0</v>
      </c>
      <c r="ES661" s="32"/>
      <c r="ET661" s="32">
        <f>IFERROR(VLOOKUP(ES661,'Начисление очков 2023'!$B$4:$C$101,2,FALSE),0)</f>
        <v>0</v>
      </c>
      <c r="EU661" s="6"/>
      <c r="EV661" s="6">
        <f>IFERROR(VLOOKUP(EU661,'Начисление очков 2023'!$G$4:$H$69,2,FALSE),0)</f>
        <v>0</v>
      </c>
      <c r="EW661" s="32"/>
      <c r="EX661" s="32">
        <f>IFERROR(VLOOKUP(EW661,'Начисление очков 2023'!$AF$4:$AG$69,2,FALSE),0)</f>
        <v>0</v>
      </c>
      <c r="EY661" s="6"/>
      <c r="EZ661" s="6">
        <f>IFERROR(VLOOKUP(EY661,'Начисление очков 2023'!$AA$4:$AB$69,2,FALSE),0)</f>
        <v>0</v>
      </c>
      <c r="FA661" s="32"/>
      <c r="FB661" s="32">
        <f>IFERROR(VLOOKUP(FA661,'Начисление очков 2023'!$L$4:$M$69,2,FALSE),0)</f>
        <v>0</v>
      </c>
      <c r="FC661" s="6"/>
      <c r="FD661" s="6">
        <f>IFERROR(VLOOKUP(FC661,'Начисление очков 2023'!$AF$4:$AG$69,2,FALSE),0)</f>
        <v>0</v>
      </c>
      <c r="FE661" s="32"/>
      <c r="FF661" s="32">
        <f>IFERROR(VLOOKUP(FE661,'Начисление очков 2023'!$AA$4:$AB$69,2,FALSE),0)</f>
        <v>0</v>
      </c>
      <c r="FG661" s="6"/>
      <c r="FH661" s="6">
        <f>IFERROR(VLOOKUP(FG661,'Начисление очков 2023'!$G$4:$H$69,2,FALSE),0)</f>
        <v>0</v>
      </c>
      <c r="FI661" s="32"/>
      <c r="FJ661" s="32">
        <f>IFERROR(VLOOKUP(FI661,'Начисление очков 2023'!$AA$4:$AB$69,2,FALSE),0)</f>
        <v>0</v>
      </c>
      <c r="FK661" s="6"/>
      <c r="FL661" s="6">
        <f>IFERROR(VLOOKUP(FK661,'Начисление очков 2023'!$AA$4:$AB$69,2,FALSE),0)</f>
        <v>0</v>
      </c>
      <c r="FM661" s="32"/>
      <c r="FN661" s="32">
        <f>IFERROR(VLOOKUP(FM661,'Начисление очков 2023'!$AA$4:$AB$69,2,FALSE),0)</f>
        <v>0</v>
      </c>
      <c r="FO661" s="6"/>
      <c r="FP661" s="6">
        <f>IFERROR(VLOOKUP(FO661,'Начисление очков 2023'!$AF$4:$AG$69,2,FALSE),0)</f>
        <v>0</v>
      </c>
      <c r="FQ661" s="109"/>
      <c r="FR661" s="110">
        <v>-4</v>
      </c>
      <c r="FS661" s="110"/>
      <c r="FT661" s="109">
        <v>3</v>
      </c>
      <c r="FU661" s="111" t="s">
        <v>563</v>
      </c>
      <c r="FV661" s="108">
        <v>0</v>
      </c>
      <c r="FW661" s="106">
        <v>0</v>
      </c>
      <c r="FX661" s="107" t="s">
        <v>563</v>
      </c>
      <c r="FY661" s="108">
        <v>0</v>
      </c>
      <c r="FZ661" s="32"/>
      <c r="GA661" s="32">
        <f>IFERROR(VLOOKUP(FZ661,'Начисление очков 2023'!$AA$4:$AB$69,2,FALSE),0)</f>
        <v>0</v>
      </c>
    </row>
    <row r="662" spans="1:183" ht="15" x14ac:dyDescent="0.25">
      <c r="D662" s="78" t="s">
        <v>299</v>
      </c>
      <c r="E662" s="3"/>
      <c r="F662" s="79"/>
      <c r="G662" s="91">
        <v>5</v>
      </c>
      <c r="H662" s="129">
        <v>5</v>
      </c>
      <c r="I662" s="56"/>
      <c r="FQ662" s="61"/>
      <c r="FR662" s="62"/>
      <c r="FS662" s="62"/>
      <c r="FT662" s="61"/>
    </row>
    <row r="663" spans="1:183" ht="15" x14ac:dyDescent="0.25">
      <c r="D663" s="78" t="s">
        <v>289</v>
      </c>
      <c r="E663" s="3"/>
      <c r="F663" s="79"/>
      <c r="G663" s="91">
        <v>5</v>
      </c>
      <c r="H663" s="129">
        <v>5.5</v>
      </c>
      <c r="I663" s="56"/>
      <c r="FQ663" s="61"/>
      <c r="FR663" s="62"/>
      <c r="FS663" s="62"/>
      <c r="FT663" s="61"/>
    </row>
    <row r="664" spans="1:183" ht="15" x14ac:dyDescent="0.25">
      <c r="D664" s="78" t="s">
        <v>292</v>
      </c>
      <c r="E664" s="3"/>
      <c r="F664" s="79"/>
      <c r="G664" s="91">
        <v>5</v>
      </c>
      <c r="H664" s="129">
        <v>5</v>
      </c>
      <c r="I664" s="56"/>
      <c r="FQ664" s="61"/>
      <c r="FR664" s="62"/>
      <c r="FS664" s="62"/>
      <c r="FT664" s="61"/>
    </row>
    <row r="665" spans="1:183" ht="15" x14ac:dyDescent="0.25">
      <c r="D665" s="78" t="s">
        <v>293</v>
      </c>
      <c r="E665" s="3"/>
      <c r="F665" s="79"/>
      <c r="G665" s="91">
        <v>5</v>
      </c>
      <c r="H665" s="129">
        <v>6</v>
      </c>
      <c r="I665" s="56"/>
      <c r="FQ665" s="61"/>
      <c r="FR665" s="62"/>
      <c r="FS665" s="62"/>
      <c r="FT665" s="61"/>
    </row>
    <row r="666" spans="1:183" ht="15" x14ac:dyDescent="0.25">
      <c r="D666" s="78" t="s">
        <v>294</v>
      </c>
      <c r="E666" s="3"/>
      <c r="F666" s="79"/>
      <c r="G666" s="91">
        <v>5</v>
      </c>
      <c r="H666" s="129">
        <v>6</v>
      </c>
      <c r="I666" s="56"/>
      <c r="FQ666" s="61"/>
      <c r="FR666" s="62"/>
      <c r="FS666" s="62"/>
      <c r="FT666" s="61"/>
    </row>
    <row r="667" spans="1:183" ht="15" x14ac:dyDescent="0.25">
      <c r="D667" s="78" t="s">
        <v>296</v>
      </c>
      <c r="E667" s="3"/>
      <c r="F667" s="79"/>
      <c r="G667" s="91">
        <v>5</v>
      </c>
      <c r="H667" s="129">
        <v>6</v>
      </c>
      <c r="I667" s="56"/>
      <c r="FQ667" s="61"/>
      <c r="FR667" s="62"/>
      <c r="FS667" s="62"/>
      <c r="FT667" s="61"/>
    </row>
    <row r="668" spans="1:183" ht="15" x14ac:dyDescent="0.25">
      <c r="D668" s="78" t="s">
        <v>295</v>
      </c>
      <c r="E668" s="3"/>
      <c r="F668" s="79"/>
      <c r="G668" s="91">
        <v>5</v>
      </c>
      <c r="H668" s="129">
        <v>5.5</v>
      </c>
      <c r="I668" s="56"/>
      <c r="FQ668" s="61"/>
      <c r="FR668" s="62"/>
      <c r="FS668" s="62"/>
      <c r="FT668" s="61"/>
    </row>
    <row r="669" spans="1:183" ht="15.95" customHeight="1" x14ac:dyDescent="0.25">
      <c r="D669" s="78" t="s">
        <v>255</v>
      </c>
      <c r="E669" s="40"/>
      <c r="F669" s="44"/>
      <c r="G669" s="91">
        <v>5</v>
      </c>
      <c r="H669" s="129">
        <v>5</v>
      </c>
      <c r="I669" s="56"/>
      <c r="FQ669" s="61"/>
      <c r="FR669" s="62"/>
      <c r="FS669" s="62"/>
      <c r="FT669" s="61"/>
    </row>
    <row r="670" spans="1:183" ht="15.95" customHeight="1" x14ac:dyDescent="0.25">
      <c r="D670" s="78" t="s">
        <v>493</v>
      </c>
      <c r="E670" s="40"/>
      <c r="F670" s="44"/>
      <c r="G670" s="91">
        <v>5</v>
      </c>
      <c r="H670" s="129">
        <v>5</v>
      </c>
      <c r="I670" s="56"/>
      <c r="FQ670" s="61"/>
      <c r="FR670" s="62"/>
      <c r="FS670" s="62"/>
      <c r="FT670" s="61"/>
    </row>
    <row r="671" spans="1:183" ht="15.95" customHeight="1" x14ac:dyDescent="0.25">
      <c r="D671" s="78" t="s">
        <v>577</v>
      </c>
      <c r="E671" s="40"/>
      <c r="F671" s="44"/>
      <c r="G671" s="91">
        <v>5</v>
      </c>
      <c r="H671" s="129">
        <v>5.5</v>
      </c>
      <c r="I671" s="56"/>
      <c r="FQ671" s="61"/>
      <c r="FR671" s="62"/>
      <c r="FS671" s="62"/>
      <c r="FT671" s="61"/>
    </row>
    <row r="672" spans="1:183" s="62" customFormat="1" ht="20.45" customHeight="1" x14ac:dyDescent="0.2">
      <c r="A672" s="61"/>
      <c r="C672" s="61"/>
      <c r="D672" s="80" t="s">
        <v>359</v>
      </c>
      <c r="E672" s="81"/>
      <c r="H672" s="61"/>
      <c r="J672" s="82"/>
      <c r="R672" s="152"/>
      <c r="FA672" s="119"/>
      <c r="FB672" s="119"/>
      <c r="FQ672" s="81"/>
      <c r="FT672" s="61"/>
      <c r="FV672" s="82"/>
    </row>
    <row r="673" spans="1:178" s="62" customFormat="1" ht="20.45" hidden="1" customHeight="1" x14ac:dyDescent="0.25">
      <c r="A673" s="63"/>
      <c r="C673" s="63"/>
      <c r="D673" s="83"/>
      <c r="E673" s="61"/>
      <c r="H673" s="61"/>
      <c r="J673" s="82"/>
      <c r="R673" s="152"/>
      <c r="FA673" s="119"/>
      <c r="FB673" s="119"/>
      <c r="FQ673" s="61"/>
      <c r="FT673" s="61"/>
      <c r="FV673" s="82"/>
    </row>
    <row r="674" spans="1:178" s="62" customFormat="1" ht="20.45" customHeight="1" x14ac:dyDescent="0.25">
      <c r="A674" s="63"/>
      <c r="C674" s="63" t="s">
        <v>355</v>
      </c>
      <c r="D674" s="83" t="s">
        <v>742</v>
      </c>
      <c r="E674" s="61"/>
      <c r="H674" s="61"/>
      <c r="J674" s="82"/>
      <c r="R674" s="152"/>
      <c r="FA674" s="119"/>
      <c r="FB674" s="119"/>
      <c r="FQ674" s="61"/>
      <c r="FT674" s="61"/>
      <c r="FV674" s="82"/>
    </row>
    <row r="675" spans="1:178" s="62" customFormat="1" ht="20.45" customHeight="1" x14ac:dyDescent="0.25">
      <c r="A675" s="63"/>
      <c r="C675" s="63" t="s">
        <v>360</v>
      </c>
      <c r="D675" s="83" t="s">
        <v>369</v>
      </c>
      <c r="E675" s="61"/>
      <c r="H675" s="61"/>
      <c r="J675" s="82"/>
      <c r="R675" s="152"/>
      <c r="FA675" s="119"/>
      <c r="FB675" s="119"/>
      <c r="FQ675" s="61"/>
      <c r="FT675" s="61"/>
      <c r="FV675" s="82"/>
    </row>
    <row r="676" spans="1:178" s="62" customFormat="1" ht="20.45" customHeight="1" x14ac:dyDescent="0.25">
      <c r="A676" s="63"/>
      <c r="C676" s="63"/>
      <c r="D676" s="83" t="s">
        <v>368</v>
      </c>
      <c r="E676" s="61"/>
      <c r="H676" s="61"/>
      <c r="J676" s="82"/>
      <c r="R676" s="152"/>
      <c r="FA676" s="119"/>
      <c r="FB676" s="119"/>
      <c r="FQ676" s="61"/>
      <c r="FT676" s="61"/>
      <c r="FV676" s="82"/>
    </row>
    <row r="677" spans="1:178" s="62" customFormat="1" ht="20.45" customHeight="1" x14ac:dyDescent="0.25">
      <c r="A677" s="63"/>
      <c r="C677" s="63" t="s">
        <v>360</v>
      </c>
      <c r="D677" s="83" t="s">
        <v>356</v>
      </c>
      <c r="E677" s="61"/>
      <c r="H677" s="61"/>
      <c r="J677" s="82"/>
      <c r="R677" s="152"/>
      <c r="FA677" s="119"/>
      <c r="FB677" s="119"/>
      <c r="FQ677" s="61"/>
      <c r="FT677" s="61"/>
      <c r="FV677" s="82"/>
    </row>
    <row r="678" spans="1:178" s="62" customFormat="1" ht="20.45" customHeight="1" x14ac:dyDescent="0.25">
      <c r="A678" s="63"/>
      <c r="C678" s="63" t="s">
        <v>360</v>
      </c>
      <c r="D678" s="83" t="s">
        <v>357</v>
      </c>
      <c r="E678" s="61"/>
      <c r="H678" s="61"/>
      <c r="J678" s="82"/>
      <c r="R678" s="152"/>
      <c r="FA678" s="119"/>
      <c r="FB678" s="119"/>
      <c r="FQ678" s="61"/>
      <c r="FT678" s="61"/>
      <c r="FV678" s="82"/>
    </row>
    <row r="679" spans="1:178" s="62" customFormat="1" ht="20.45" customHeight="1" x14ac:dyDescent="0.2">
      <c r="A679" s="61"/>
      <c r="C679" s="61"/>
      <c r="D679" s="76" t="s">
        <v>361</v>
      </c>
      <c r="E679" s="81"/>
      <c r="H679" s="61"/>
      <c r="J679" s="82"/>
      <c r="R679" s="152"/>
      <c r="FA679" s="119"/>
      <c r="FB679" s="119"/>
      <c r="FQ679" s="81"/>
      <c r="FT679" s="61"/>
      <c r="FV679" s="82"/>
    </row>
    <row r="680" spans="1:178" s="62" customFormat="1" ht="20.45" customHeight="1" x14ac:dyDescent="0.2">
      <c r="A680" s="61"/>
      <c r="C680" s="61"/>
      <c r="D680" s="76" t="s">
        <v>362</v>
      </c>
      <c r="E680" s="81"/>
      <c r="H680" s="61"/>
      <c r="J680" s="82"/>
      <c r="R680" s="152"/>
      <c r="FA680" s="119"/>
      <c r="FB680" s="119"/>
      <c r="FQ680" s="81"/>
      <c r="FT680" s="61"/>
      <c r="FV680" s="82"/>
    </row>
    <row r="681" spans="1:178" s="62" customFormat="1" ht="20.45" customHeight="1" x14ac:dyDescent="0.2">
      <c r="A681" s="61"/>
      <c r="C681" s="61"/>
      <c r="D681" s="76" t="s">
        <v>364</v>
      </c>
      <c r="E681" s="81"/>
      <c r="H681" s="61"/>
      <c r="J681" s="82"/>
      <c r="R681" s="152"/>
      <c r="FA681" s="119"/>
      <c r="FB681" s="119"/>
      <c r="FQ681" s="81"/>
      <c r="FT681" s="61"/>
      <c r="FV681" s="82"/>
    </row>
    <row r="682" spans="1:178" s="62" customFormat="1" ht="20.45" customHeight="1" x14ac:dyDescent="0.2">
      <c r="A682" s="61"/>
      <c r="C682" s="61"/>
      <c r="D682" s="76" t="s">
        <v>363</v>
      </c>
      <c r="E682" s="81"/>
      <c r="H682" s="61"/>
      <c r="J682" s="82"/>
      <c r="R682" s="152"/>
      <c r="FA682" s="119"/>
      <c r="FB682" s="119"/>
      <c r="FQ682" s="81"/>
      <c r="FT682" s="61"/>
      <c r="FV682" s="82"/>
    </row>
    <row r="683" spans="1:178" s="62" customFormat="1" ht="20.45" customHeight="1" x14ac:dyDescent="0.2">
      <c r="A683" s="61"/>
      <c r="C683" s="61"/>
      <c r="D683" s="76" t="s">
        <v>358</v>
      </c>
      <c r="E683" s="81"/>
      <c r="H683" s="61"/>
      <c r="J683" s="82"/>
      <c r="R683" s="152"/>
      <c r="FA683" s="119"/>
      <c r="FB683" s="119"/>
      <c r="FQ683" s="81"/>
      <c r="FT683" s="61"/>
      <c r="FV683" s="82"/>
    </row>
    <row r="684" spans="1:178" s="62" customFormat="1" ht="20.45" customHeight="1" x14ac:dyDescent="0.2">
      <c r="A684" s="61"/>
      <c r="C684" s="61"/>
      <c r="D684" s="76" t="s">
        <v>366</v>
      </c>
      <c r="E684" s="81"/>
      <c r="H684" s="61"/>
      <c r="J684" s="82"/>
      <c r="R684" s="152"/>
      <c r="FA684" s="119"/>
      <c r="FB684" s="119"/>
      <c r="FQ684" s="81"/>
      <c r="FT684" s="61"/>
      <c r="FV684" s="82"/>
    </row>
    <row r="685" spans="1:178" s="62" customFormat="1" ht="20.45" customHeight="1" x14ac:dyDescent="0.2">
      <c r="A685" s="61"/>
      <c r="C685" s="61"/>
      <c r="D685" s="76" t="s">
        <v>367</v>
      </c>
      <c r="E685" s="81"/>
      <c r="H685" s="61"/>
      <c r="J685" s="82"/>
      <c r="R685" s="152"/>
      <c r="FA685" s="119"/>
      <c r="FB685" s="119"/>
      <c r="FQ685" s="81"/>
      <c r="FT685" s="61"/>
      <c r="FV685" s="82"/>
    </row>
    <row r="686" spans="1:178" ht="20.45" hidden="1" customHeight="1" x14ac:dyDescent="0.25">
      <c r="D686" s="76" t="s">
        <v>488</v>
      </c>
    </row>
    <row r="687" spans="1:178" ht="20.45" hidden="1" customHeight="1" x14ac:dyDescent="0.25">
      <c r="D687" s="76" t="s">
        <v>489</v>
      </c>
    </row>
  </sheetData>
  <sortState xmlns:xlrd2="http://schemas.microsoft.com/office/spreadsheetml/2017/richdata2" ref="A402:GW618">
    <sortCondition ref="D402:D618"/>
  </sortState>
  <mergeCells count="264">
    <mergeCell ref="FZ7:GA7"/>
    <mergeCell ref="FZ8:GA8"/>
    <mergeCell ref="FZ5:GA6"/>
    <mergeCell ref="S6:T6"/>
    <mergeCell ref="S7:T7"/>
    <mergeCell ref="S8:T8"/>
    <mergeCell ref="S5:CD5"/>
    <mergeCell ref="AC6:AD6"/>
    <mergeCell ref="AC7:AD7"/>
    <mergeCell ref="AC8:AD8"/>
    <mergeCell ref="BG8:BH8"/>
    <mergeCell ref="BE6:BF6"/>
    <mergeCell ref="BE7:BF7"/>
    <mergeCell ref="BE8:BF8"/>
    <mergeCell ref="AS8:AT8"/>
    <mergeCell ref="AU7:AV7"/>
    <mergeCell ref="W6:X6"/>
    <mergeCell ref="W7:X7"/>
    <mergeCell ref="W8:X8"/>
    <mergeCell ref="Y6:Z6"/>
    <mergeCell ref="Y7:Z7"/>
    <mergeCell ref="Y8:Z8"/>
    <mergeCell ref="AA6:AB6"/>
    <mergeCell ref="AA7:AB7"/>
    <mergeCell ref="AA8:AB8"/>
    <mergeCell ref="CC6:CD6"/>
    <mergeCell ref="CC7:CD7"/>
    <mergeCell ref="CC8:CD8"/>
    <mergeCell ref="CE6:CF6"/>
    <mergeCell ref="CQ6:CR6"/>
    <mergeCell ref="CQ7:CR7"/>
    <mergeCell ref="CQ8:CR8"/>
    <mergeCell ref="CE7:CF7"/>
    <mergeCell ref="CE8:CF8"/>
    <mergeCell ref="CG6:CH6"/>
    <mergeCell ref="CG7:CH7"/>
    <mergeCell ref="CG8:CH8"/>
    <mergeCell ref="AU8:AV8"/>
    <mergeCell ref="BC6:BD6"/>
    <mergeCell ref="BC7:BD7"/>
    <mergeCell ref="BC8:BD8"/>
    <mergeCell ref="BA6:BB6"/>
    <mergeCell ref="BA7:BB7"/>
    <mergeCell ref="BA8:BB8"/>
    <mergeCell ref="CA6:CB6"/>
    <mergeCell ref="CA7:CB7"/>
    <mergeCell ref="CA8:CB8"/>
    <mergeCell ref="BY6:BZ6"/>
    <mergeCell ref="BY7:BZ7"/>
    <mergeCell ref="BY8:BZ8"/>
    <mergeCell ref="EY8:EZ8"/>
    <mergeCell ref="EU6:EV6"/>
    <mergeCell ref="EU7:EV7"/>
    <mergeCell ref="FK6:FL6"/>
    <mergeCell ref="FK7:FL7"/>
    <mergeCell ref="FM6:FN6"/>
    <mergeCell ref="FM7:FN7"/>
    <mergeCell ref="FM8:FN8"/>
    <mergeCell ref="EG6:EH6"/>
    <mergeCell ref="EG8:EH8"/>
    <mergeCell ref="EO8:EP8"/>
    <mergeCell ref="EQ8:ER8"/>
    <mergeCell ref="ES6:ET6"/>
    <mergeCell ref="ES7:ET7"/>
    <mergeCell ref="FA7:FB7"/>
    <mergeCell ref="EO6:EP6"/>
    <mergeCell ref="FI7:FJ7"/>
    <mergeCell ref="FI8:FJ8"/>
    <mergeCell ref="FE6:FF6"/>
    <mergeCell ref="FK8:FL8"/>
    <mergeCell ref="EK6:EL6"/>
    <mergeCell ref="DG7:DH7"/>
    <mergeCell ref="DG8:DH8"/>
    <mergeCell ref="DK6:DL6"/>
    <mergeCell ref="DK7:DL7"/>
    <mergeCell ref="DS8:DT8"/>
    <mergeCell ref="DA6:DB6"/>
    <mergeCell ref="DA7:DB7"/>
    <mergeCell ref="DA8:DB8"/>
    <mergeCell ref="CK6:CL6"/>
    <mergeCell ref="CK7:CL7"/>
    <mergeCell ref="CK8:CL8"/>
    <mergeCell ref="CS7:CT7"/>
    <mergeCell ref="CS8:CT8"/>
    <mergeCell ref="CU6:CV6"/>
    <mergeCell ref="CO6:CP6"/>
    <mergeCell ref="CO7:CP7"/>
    <mergeCell ref="CO8:CP8"/>
    <mergeCell ref="CS6:CT6"/>
    <mergeCell ref="CW7:CX7"/>
    <mergeCell ref="CW8:CX8"/>
    <mergeCell ref="CM7:CN7"/>
    <mergeCell ref="CM8:CN8"/>
    <mergeCell ref="D2:L2"/>
    <mergeCell ref="D3:L3"/>
    <mergeCell ref="D4:L4"/>
    <mergeCell ref="L5:L8"/>
    <mergeCell ref="F5:F9"/>
    <mergeCell ref="E5:E9"/>
    <mergeCell ref="D5:D9"/>
    <mergeCell ref="J5:K9"/>
    <mergeCell ref="H5:H9"/>
    <mergeCell ref="I5:I9"/>
    <mergeCell ref="D630:F630"/>
    <mergeCell ref="M5:N9"/>
    <mergeCell ref="P5:P9"/>
    <mergeCell ref="O5:O9"/>
    <mergeCell ref="Q5:Q9"/>
    <mergeCell ref="D401:F401"/>
    <mergeCell ref="D400:H400"/>
    <mergeCell ref="D619:F619"/>
    <mergeCell ref="BW8:BX8"/>
    <mergeCell ref="AY6:AZ6"/>
    <mergeCell ref="AY7:AZ7"/>
    <mergeCell ref="AY8:AZ8"/>
    <mergeCell ref="AW6:AX6"/>
    <mergeCell ref="AW7:AX7"/>
    <mergeCell ref="AW8:AX8"/>
    <mergeCell ref="AO6:AP6"/>
    <mergeCell ref="R5:R9"/>
    <mergeCell ref="BQ6:BR6"/>
    <mergeCell ref="BQ7:BR7"/>
    <mergeCell ref="BQ8:BR8"/>
    <mergeCell ref="AM6:AN6"/>
    <mergeCell ref="AM7:AN7"/>
    <mergeCell ref="AM8:AN8"/>
    <mergeCell ref="AS6:AT6"/>
    <mergeCell ref="FO7:FP7"/>
    <mergeCell ref="FO8:FP8"/>
    <mergeCell ref="CE5:FP5"/>
    <mergeCell ref="CI6:CJ6"/>
    <mergeCell ref="CI7:CJ7"/>
    <mergeCell ref="CI8:CJ8"/>
    <mergeCell ref="FC8:FD8"/>
    <mergeCell ref="EO7:EP7"/>
    <mergeCell ref="DW8:DX8"/>
    <mergeCell ref="DY6:DZ6"/>
    <mergeCell ref="DY7:DZ7"/>
    <mergeCell ref="DW7:DX7"/>
    <mergeCell ref="CM6:CN6"/>
    <mergeCell ref="DQ7:DR7"/>
    <mergeCell ref="DQ8:DR8"/>
    <mergeCell ref="DU6:DV6"/>
    <mergeCell ref="DU7:DV7"/>
    <mergeCell ref="DU8:DV8"/>
    <mergeCell ref="DM6:DN6"/>
    <mergeCell ref="DE6:DF6"/>
    <mergeCell ref="DE7:DF7"/>
    <mergeCell ref="DE8:DF8"/>
    <mergeCell ref="DG6:DH6"/>
    <mergeCell ref="DM7:DN7"/>
    <mergeCell ref="FY5:FY9"/>
    <mergeCell ref="FX5:FX9"/>
    <mergeCell ref="FV5:FV9"/>
    <mergeCell ref="FW5:FW9"/>
    <mergeCell ref="FU5:FU9"/>
    <mergeCell ref="FS5:FS9"/>
    <mergeCell ref="FQ5:FQ9"/>
    <mergeCell ref="FR5:FR9"/>
    <mergeCell ref="FT5:FT9"/>
    <mergeCell ref="DW6:DX6"/>
    <mergeCell ref="EC7:ED7"/>
    <mergeCell ref="DY8:DZ8"/>
    <mergeCell ref="DS7:DT7"/>
    <mergeCell ref="DI6:DJ6"/>
    <mergeCell ref="DI7:DJ7"/>
    <mergeCell ref="DI8:DJ8"/>
    <mergeCell ref="EI7:EJ7"/>
    <mergeCell ref="EK7:EL7"/>
    <mergeCell ref="EG7:EH7"/>
    <mergeCell ref="DK8:DL8"/>
    <mergeCell ref="EI6:EJ6"/>
    <mergeCell ref="EC6:ED6"/>
    <mergeCell ref="DM8:DN8"/>
    <mergeCell ref="DO6:DP6"/>
    <mergeCell ref="DO7:DP7"/>
    <mergeCell ref="DO8:DP8"/>
    <mergeCell ref="EC8:ED8"/>
    <mergeCell ref="EE6:EF6"/>
    <mergeCell ref="DQ6:DR6"/>
    <mergeCell ref="FO6:FP6"/>
    <mergeCell ref="EY7:EZ7"/>
    <mergeCell ref="CU7:CV7"/>
    <mergeCell ref="CU8:CV8"/>
    <mergeCell ref="CW6:CX6"/>
    <mergeCell ref="CY6:CZ6"/>
    <mergeCell ref="CY7:CZ7"/>
    <mergeCell ref="CY8:CZ8"/>
    <mergeCell ref="DC6:DD6"/>
    <mergeCell ref="DC7:DD7"/>
    <mergeCell ref="DC8:DD8"/>
    <mergeCell ref="FG6:FH6"/>
    <mergeCell ref="FG7:FH7"/>
    <mergeCell ref="FG8:FH8"/>
    <mergeCell ref="FA8:FB8"/>
    <mergeCell ref="DS6:DT6"/>
    <mergeCell ref="EA6:EB6"/>
    <mergeCell ref="EA7:EB7"/>
    <mergeCell ref="EA8:EB8"/>
    <mergeCell ref="EE7:EF7"/>
    <mergeCell ref="EE8:EF8"/>
    <mergeCell ref="FI6:FJ6"/>
    <mergeCell ref="EW6:EX6"/>
    <mergeCell ref="EW7:EX7"/>
    <mergeCell ref="EW8:EX8"/>
    <mergeCell ref="EM8:EN8"/>
    <mergeCell ref="ES8:ET8"/>
    <mergeCell ref="EQ6:ER6"/>
    <mergeCell ref="EY6:EZ6"/>
    <mergeCell ref="EU8:EV8"/>
    <mergeCell ref="EI8:EJ8"/>
    <mergeCell ref="EK8:EL8"/>
    <mergeCell ref="EM6:EN6"/>
    <mergeCell ref="EM7:EN7"/>
    <mergeCell ref="FA6:FB6"/>
    <mergeCell ref="FC6:FD6"/>
    <mergeCell ref="FC7:FD7"/>
    <mergeCell ref="EQ7:ER7"/>
    <mergeCell ref="FE8:FF8"/>
    <mergeCell ref="FE7:FF7"/>
    <mergeCell ref="BU6:BV6"/>
    <mergeCell ref="BU7:BV7"/>
    <mergeCell ref="BU8:BV8"/>
    <mergeCell ref="BW6:BX6"/>
    <mergeCell ref="BW7:BX7"/>
    <mergeCell ref="AS7:AT7"/>
    <mergeCell ref="BI8:BJ8"/>
    <mergeCell ref="BK6:BL6"/>
    <mergeCell ref="BK7:BL7"/>
    <mergeCell ref="BK8:BL8"/>
    <mergeCell ref="BO6:BP6"/>
    <mergeCell ref="BO7:BP7"/>
    <mergeCell ref="BO8:BP8"/>
    <mergeCell ref="BM6:BN6"/>
    <mergeCell ref="BM7:BN7"/>
    <mergeCell ref="BM8:BN8"/>
    <mergeCell ref="BI6:BJ6"/>
    <mergeCell ref="BI7:BJ7"/>
    <mergeCell ref="BS6:BT6"/>
    <mergeCell ref="BG6:BH6"/>
    <mergeCell ref="BG7:BH7"/>
    <mergeCell ref="BS7:BT7"/>
    <mergeCell ref="BS8:BT8"/>
    <mergeCell ref="AU6:AV6"/>
    <mergeCell ref="U6:V6"/>
    <mergeCell ref="U7:V7"/>
    <mergeCell ref="U8:V8"/>
    <mergeCell ref="AK6:AL6"/>
    <mergeCell ref="AK7:AL7"/>
    <mergeCell ref="AK8:AL8"/>
    <mergeCell ref="AO7:AP7"/>
    <mergeCell ref="AO8:AP8"/>
    <mergeCell ref="AQ6:AR6"/>
    <mergeCell ref="AQ7:AR7"/>
    <mergeCell ref="AQ8:AR8"/>
    <mergeCell ref="AE6:AF6"/>
    <mergeCell ref="AE7:AF7"/>
    <mergeCell ref="AE8:AF8"/>
    <mergeCell ref="AG6:AH6"/>
    <mergeCell ref="AG7:AH7"/>
    <mergeCell ref="AG8:AH8"/>
    <mergeCell ref="AI6:AJ6"/>
    <mergeCell ref="AI7:AJ7"/>
    <mergeCell ref="AI8:AJ8"/>
  </mergeCells>
  <conditionalFormatting sqref="F448:F454 F476:F618 F402:F439 F10:F398">
    <cfRule type="containsText" dxfId="29" priority="72" operator="containsText" text=" ">
      <formula>NOT(ISERROR(SEARCH(" ",F10)))</formula>
    </cfRule>
    <cfRule type="cellIs" dxfId="28" priority="73" operator="greaterThan">
      <formula>0</formula>
    </cfRule>
    <cfRule type="containsText" dxfId="27" priority="74" operator="containsText" text=" ">
      <formula>NOT(ISERROR(SEARCH(" ",F10)))</formula>
    </cfRule>
  </conditionalFormatting>
  <conditionalFormatting sqref="F10:F398">
    <cfRule type="containsText" dxfId="26" priority="14" operator="containsText" text=" ">
      <formula>NOT(ISERROR(SEARCH(" ",F10)))</formula>
    </cfRule>
  </conditionalFormatting>
  <conditionalFormatting sqref="F448:F454 F476:F618 F402:F439 F10:F398 K10:K398 N10:N398">
    <cfRule type="cellIs" dxfId="25" priority="70" operator="lessThan">
      <formula>0</formula>
    </cfRule>
    <cfRule type="cellIs" dxfId="24" priority="71" operator="greaterThan">
      <formula>0</formula>
    </cfRule>
  </conditionalFormatting>
  <conditionalFormatting sqref="F448:F454 F476:F618 F402:F439">
    <cfRule type="containsText" dxfId="23" priority="69" operator="containsText" text=" ">
      <formula>NOT(ISERROR(SEARCH(" ",F402)))</formula>
    </cfRule>
  </conditionalFormatting>
  <conditionalFormatting sqref="F445:F446">
    <cfRule type="containsText" dxfId="22" priority="55" operator="containsText" text=" ">
      <formula>NOT(ISERROR(SEARCH(" ",F445)))</formula>
    </cfRule>
    <cfRule type="cellIs" dxfId="21" priority="56" operator="lessThan">
      <formula>0</formula>
    </cfRule>
    <cfRule type="cellIs" dxfId="20" priority="57" operator="greaterThan">
      <formula>0</formula>
    </cfRule>
    <cfRule type="containsText" dxfId="19" priority="58" operator="containsText" text=" ">
      <formula>NOT(ISERROR(SEARCH(" ",F445)))</formula>
    </cfRule>
    <cfRule type="cellIs" dxfId="18" priority="59" operator="greaterThan">
      <formula>0</formula>
    </cfRule>
    <cfRule type="containsText" dxfId="17" priority="60" operator="containsText" text=" ">
      <formula>NOT(ISERROR(SEARCH(" ",F445)))</formula>
    </cfRule>
  </conditionalFormatting>
  <conditionalFormatting sqref="F634">
    <cfRule type="containsText" dxfId="16" priority="61" operator="containsText" text=" ">
      <formula>NOT(ISERROR(SEARCH(" ",F634)))</formula>
    </cfRule>
    <cfRule type="cellIs" dxfId="15" priority="62" operator="lessThan">
      <formula>0</formula>
    </cfRule>
    <cfRule type="cellIs" dxfId="14" priority="63" operator="greaterThan">
      <formula>0</formula>
    </cfRule>
    <cfRule type="containsText" dxfId="13" priority="64" operator="containsText" text=" ">
      <formula>NOT(ISERROR(SEARCH(" ",F634)))</formula>
    </cfRule>
    <cfRule type="cellIs" dxfId="12" priority="65" operator="greaterThan">
      <formula>0</formula>
    </cfRule>
    <cfRule type="containsText" dxfId="11" priority="66" operator="containsText" text=" ">
      <formula>NOT(ISERROR(SEARCH(" ",F634)))</formula>
    </cfRule>
  </conditionalFormatting>
  <conditionalFormatting sqref="F661">
    <cfRule type="containsText" dxfId="10" priority="47" operator="containsText" text=" ">
      <formula>NOT(ISERROR(SEARCH(" ",F661)))</formula>
    </cfRule>
    <cfRule type="cellIs" dxfId="9" priority="48" operator="lessThan">
      <formula>0</formula>
    </cfRule>
    <cfRule type="cellIs" dxfId="8" priority="49" operator="greaterThan">
      <formula>0</formula>
    </cfRule>
    <cfRule type="containsText" dxfId="7" priority="50" operator="containsText" text=" ">
      <formula>NOT(ISERROR(SEARCH(" ",F661)))</formula>
    </cfRule>
    <cfRule type="cellIs" dxfId="6" priority="51" operator="greaterThan">
      <formula>0</formula>
    </cfRule>
    <cfRule type="containsText" dxfId="5" priority="52" operator="containsText" text=" ">
      <formula>NOT(ISERROR(SEARCH(" ",F661)))</formula>
    </cfRule>
  </conditionalFormatting>
  <conditionalFormatting sqref="K654 N654">
    <cfRule type="cellIs" dxfId="4" priority="3" operator="lessThan">
      <formula>0</formula>
    </cfRule>
    <cfRule type="cellIs" dxfId="3" priority="4" operator="greaterThan">
      <formula>0</formula>
    </cfRule>
  </conditionalFormatting>
  <conditionalFormatting sqref="K661 N661">
    <cfRule type="cellIs" dxfId="2" priority="1" operator="lessThan">
      <formula>0</formula>
    </cfRule>
    <cfRule type="cellIs" dxfId="1" priority="2" operator="greaterThan">
      <formula>0</formula>
    </cfRule>
  </conditionalFormatting>
  <pageMargins left="3.937007874015748E-2" right="3.937007874015748E-2" top="3.937007874015748E-2" bottom="3.937007874015748E-2" header="0" footer="0"/>
  <pageSetup paperSize="9" scale="63" fitToHeight="10" orientation="portrait" r:id="rId1"/>
  <webPublishItems count="1">
    <webPublishItem id="10701" divId="2013_08_06_Rating_1 MAIN_1_10701" sourceType="range" sourceRef="D2:FP70" destinationFile="C:\Users\idel\Documents\Other\My\Tennis\Подсчет рейтингов\2013_08_06_Rating_1 MAIN_1.mht"/>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8152C-3742-4A8E-9704-C33F3BD78A49}">
  <dimension ref="B2:B23"/>
  <sheetViews>
    <sheetView workbookViewId="0">
      <selection activeCell="A5" sqref="A5"/>
    </sheetView>
  </sheetViews>
  <sheetFormatPr defaultRowHeight="15" x14ac:dyDescent="0.25"/>
  <cols>
    <col min="2" max="2" width="161.140625" customWidth="1"/>
  </cols>
  <sheetData>
    <row r="2" spans="2:2" ht="15.75" x14ac:dyDescent="0.25">
      <c r="B2" s="50" t="s">
        <v>219</v>
      </c>
    </row>
    <row r="3" spans="2:2" x14ac:dyDescent="0.25">
      <c r="B3" s="51" t="s">
        <v>220</v>
      </c>
    </row>
    <row r="4" spans="2:2" x14ac:dyDescent="0.25">
      <c r="B4" s="51" t="s">
        <v>221</v>
      </c>
    </row>
    <row r="5" spans="2:2" x14ac:dyDescent="0.25">
      <c r="B5" s="51" t="s">
        <v>222</v>
      </c>
    </row>
    <row r="6" spans="2:2" ht="29.25" x14ac:dyDescent="0.25">
      <c r="B6" s="51" t="s">
        <v>223</v>
      </c>
    </row>
    <row r="7" spans="2:2" ht="29.25" x14ac:dyDescent="0.25">
      <c r="B7" s="51" t="s">
        <v>224</v>
      </c>
    </row>
    <row r="8" spans="2:2" ht="29.25" x14ac:dyDescent="0.25">
      <c r="B8" s="51" t="s">
        <v>225</v>
      </c>
    </row>
    <row r="9" spans="2:2" ht="43.5" x14ac:dyDescent="0.25">
      <c r="B9" s="51" t="s">
        <v>226</v>
      </c>
    </row>
    <row r="10" spans="2:2" ht="43.5" x14ac:dyDescent="0.25">
      <c r="B10" s="51" t="s">
        <v>227</v>
      </c>
    </row>
    <row r="11" spans="2:2" ht="43.5" x14ac:dyDescent="0.25">
      <c r="B11" s="51" t="s">
        <v>228</v>
      </c>
    </row>
    <row r="12" spans="2:2" ht="29.25" x14ac:dyDescent="0.25">
      <c r="B12" s="51" t="s">
        <v>229</v>
      </c>
    </row>
    <row r="13" spans="2:2" ht="43.5" x14ac:dyDescent="0.25">
      <c r="B13" s="51" t="s">
        <v>230</v>
      </c>
    </row>
    <row r="14" spans="2:2" x14ac:dyDescent="0.25">
      <c r="B14" s="51"/>
    </row>
    <row r="15" spans="2:2" ht="18" x14ac:dyDescent="0.25">
      <c r="B15" s="52" t="s">
        <v>231</v>
      </c>
    </row>
    <row r="16" spans="2:2" ht="18.75" x14ac:dyDescent="0.3">
      <c r="B16" s="53"/>
    </row>
    <row r="17" spans="2:2" ht="18" x14ac:dyDescent="0.25">
      <c r="B17" s="52" t="s">
        <v>232</v>
      </c>
    </row>
    <row r="18" spans="2:2" ht="18.75" x14ac:dyDescent="0.3">
      <c r="B18" s="53"/>
    </row>
    <row r="19" spans="2:2" ht="18" x14ac:dyDescent="0.25">
      <c r="B19" s="52" t="s">
        <v>233</v>
      </c>
    </row>
    <row r="20" spans="2:2" ht="18.75" x14ac:dyDescent="0.3">
      <c r="B20" s="53"/>
    </row>
    <row r="21" spans="2:2" ht="18" x14ac:dyDescent="0.25">
      <c r="B21" s="52" t="s">
        <v>234</v>
      </c>
    </row>
    <row r="22" spans="2:2" ht="18.75" x14ac:dyDescent="0.3">
      <c r="B22" s="53"/>
    </row>
    <row r="23" spans="2:2" ht="18" x14ac:dyDescent="0.25">
      <c r="B23" s="52" t="s">
        <v>235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43D5-C1F2-4190-B10C-443CCB066311}">
  <dimension ref="B1:Y68"/>
  <sheetViews>
    <sheetView workbookViewId="0"/>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customWidth="1"/>
    <col min="6" max="6" width="7.140625" style="7" customWidth="1"/>
    <col min="7" max="7" width="9.7109375" style="7" customWidth="1"/>
    <col min="8" max="8" width="15.7109375" style="8" customWidth="1"/>
    <col min="9" max="9" width="6.7109375" style="9" customWidth="1"/>
    <col min="10" max="10" width="6.7109375" style="7" customWidth="1"/>
    <col min="11" max="11" width="7.140625" style="7" customWidth="1"/>
    <col min="12" max="12" width="9.7109375" style="7" customWidth="1"/>
    <col min="13" max="13" width="15.7109375" style="8" customWidth="1"/>
    <col min="14" max="14" width="6.7109375" style="9" customWidth="1"/>
    <col min="15" max="15" width="6.7109375" style="7" customWidth="1"/>
    <col min="16" max="16" width="7.140625" style="7" customWidth="1"/>
    <col min="17" max="17" width="9.7109375" style="7" customWidth="1"/>
    <col min="18" max="18" width="15.7109375" style="8" customWidth="1"/>
    <col min="19" max="19" width="6.7109375" style="9" customWidth="1"/>
    <col min="20" max="21" width="6.7109375" style="7" customWidth="1"/>
    <col min="22" max="22" width="9.7109375" style="7" customWidth="1"/>
    <col min="23" max="23" width="15.7109375" style="8" customWidth="1"/>
    <col min="24" max="24" width="6.7109375" style="9" customWidth="1"/>
    <col min="25" max="25" width="6.7109375" style="7" customWidth="1"/>
    <col min="26" max="26" width="7.140625" style="7" customWidth="1"/>
    <col min="27" max="16384" width="9.140625" style="7"/>
  </cols>
  <sheetData>
    <row r="1" spans="2:25" x14ac:dyDescent="0.25">
      <c r="V1" s="43"/>
    </row>
    <row r="2" spans="2:25" ht="30.75" customHeight="1" x14ac:dyDescent="0.25">
      <c r="B2" s="247" t="s">
        <v>95</v>
      </c>
      <c r="C2" s="247"/>
      <c r="D2" s="248"/>
      <c r="G2" s="249" t="s">
        <v>96</v>
      </c>
      <c r="H2" s="249"/>
      <c r="I2" s="250"/>
      <c r="L2" s="251" t="s">
        <v>97</v>
      </c>
      <c r="M2" s="251"/>
      <c r="N2" s="252"/>
      <c r="Q2" s="273" t="s">
        <v>98</v>
      </c>
      <c r="R2" s="257"/>
      <c r="S2" s="258"/>
      <c r="V2" s="253" t="s">
        <v>124</v>
      </c>
      <c r="W2" s="254"/>
      <c r="X2" s="255"/>
    </row>
    <row r="3" spans="2:25"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row>
    <row r="4" spans="2:25" x14ac:dyDescent="0.25">
      <c r="B4" s="5">
        <v>1</v>
      </c>
      <c r="C4" s="36">
        <v>1000</v>
      </c>
      <c r="D4" s="10"/>
      <c r="E4" s="12"/>
      <c r="G4" s="19">
        <v>1</v>
      </c>
      <c r="H4" s="36">
        <v>600</v>
      </c>
      <c r="I4" s="10"/>
      <c r="J4" s="12"/>
      <c r="L4" s="5">
        <v>1</v>
      </c>
      <c r="M4" s="45">
        <v>360</v>
      </c>
      <c r="N4" s="10"/>
      <c r="O4" s="12"/>
      <c r="Q4" s="5">
        <v>1</v>
      </c>
      <c r="R4" s="45">
        <v>215</v>
      </c>
      <c r="S4" s="10"/>
      <c r="T4" s="12"/>
      <c r="V4" s="5">
        <v>1</v>
      </c>
      <c r="W4" s="45">
        <v>50</v>
      </c>
      <c r="X4" s="10"/>
      <c r="Y4" s="12"/>
    </row>
    <row r="5" spans="2:25"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30</v>
      </c>
      <c r="X5" s="11">
        <f t="shared" ref="X5:X68" si="4">IF(W5=0,0,IF(W4=0,0,W5/W4))</f>
        <v>0.6</v>
      </c>
      <c r="Y5" s="13"/>
    </row>
    <row r="6" spans="2:25"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20</v>
      </c>
      <c r="X6" s="18">
        <f t="shared" si="4"/>
        <v>0.66666666666666663</v>
      </c>
      <c r="Y6" s="22"/>
    </row>
    <row r="7" spans="2:25"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18</v>
      </c>
      <c r="X7" s="11">
        <f t="shared" si="4"/>
        <v>0.9</v>
      </c>
      <c r="Y7" s="14">
        <f>IF(W5=0,0,IF(W7=0,0,W7/W5))</f>
        <v>0.6</v>
      </c>
    </row>
    <row r="8" spans="2:25"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15</v>
      </c>
      <c r="X8" s="18">
        <f t="shared" si="4"/>
        <v>0.83333333333333337</v>
      </c>
      <c r="Y8" s="20"/>
    </row>
    <row r="9" spans="2:25"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13</v>
      </c>
      <c r="X9" s="18">
        <f t="shared" si="4"/>
        <v>0.8666666666666667</v>
      </c>
      <c r="Y9" s="22">
        <f>IF(W7=0,0,IF(W9=0,0,W9/W7))</f>
        <v>0.72222222222222221</v>
      </c>
    </row>
    <row r="10" spans="2:25"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12</v>
      </c>
      <c r="X10" s="11">
        <f t="shared" si="4"/>
        <v>0.92307692307692313</v>
      </c>
      <c r="Y10" s="12"/>
    </row>
    <row r="11" spans="2:25"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f>W10</f>
        <v>12</v>
      </c>
      <c r="X11" s="11">
        <f t="shared" si="4"/>
        <v>1</v>
      </c>
      <c r="Y11" s="14">
        <f>IF(W7=0,0,IF(W11=0,0,W11/W7))</f>
        <v>0.66666666666666663</v>
      </c>
    </row>
    <row r="12" spans="2:25"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10</v>
      </c>
      <c r="X12" s="18">
        <f t="shared" si="4"/>
        <v>0.83333333333333337</v>
      </c>
      <c r="Y12" s="20"/>
    </row>
    <row r="13" spans="2:25"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9</v>
      </c>
      <c r="X13" s="18">
        <f t="shared" si="4"/>
        <v>0.9</v>
      </c>
      <c r="Y13" s="21">
        <f>IF(W11=0,0,IF(W13=0,0,W13/W11))</f>
        <v>0.75</v>
      </c>
    </row>
    <row r="14" spans="2:25"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8</v>
      </c>
      <c r="X14" s="11">
        <f t="shared" si="4"/>
        <v>0.88888888888888884</v>
      </c>
      <c r="Y14" s="12"/>
    </row>
    <row r="15" spans="2:25"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f>W14</f>
        <v>8</v>
      </c>
      <c r="X15" s="11">
        <f t="shared" si="4"/>
        <v>1</v>
      </c>
      <c r="Y15" s="14">
        <f>W14/W11</f>
        <v>0.66666666666666663</v>
      </c>
    </row>
    <row r="16" spans="2:25"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7</v>
      </c>
      <c r="X16" s="11">
        <f t="shared" si="4"/>
        <v>0.875</v>
      </c>
      <c r="Y16" s="12"/>
    </row>
    <row r="17" spans="2:25"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f>W16</f>
        <v>7</v>
      </c>
      <c r="X17" s="11">
        <f t="shared" si="4"/>
        <v>1</v>
      </c>
      <c r="Y17" s="12"/>
    </row>
    <row r="18" spans="2:25"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f>W17</f>
        <v>7</v>
      </c>
      <c r="X18" s="11">
        <f t="shared" si="4"/>
        <v>1</v>
      </c>
      <c r="Y18" s="12"/>
    </row>
    <row r="19" spans="2:25"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f>W18</f>
        <v>7</v>
      </c>
      <c r="X19" s="11">
        <f t="shared" si="4"/>
        <v>1</v>
      </c>
      <c r="Y19" s="14">
        <f>IF(W11=0,0,IF(W19=0,0,W19/W11))</f>
        <v>0.58333333333333337</v>
      </c>
    </row>
    <row r="20" spans="2:25" x14ac:dyDescent="0.25">
      <c r="B20" s="17">
        <v>17</v>
      </c>
      <c r="C20" s="36">
        <v>80</v>
      </c>
      <c r="D20" s="18">
        <f t="shared" si="0"/>
        <v>0.88888888888888884</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7</v>
      </c>
      <c r="X20" s="18">
        <f t="shared" si="4"/>
        <v>1</v>
      </c>
      <c r="Y20" s="16" t="s">
        <v>25</v>
      </c>
    </row>
    <row r="21" spans="2:25" x14ac:dyDescent="0.25">
      <c r="B21" s="4">
        <v>18</v>
      </c>
      <c r="C21" s="36">
        <v>65</v>
      </c>
      <c r="D21" s="11">
        <f t="shared" si="0"/>
        <v>0.8125</v>
      </c>
      <c r="E21" s="14">
        <f>C21/C19</f>
        <v>0.72222222222222221</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6</v>
      </c>
      <c r="X21" s="11">
        <f t="shared" si="4"/>
        <v>0.8571428571428571</v>
      </c>
      <c r="Y21" s="14">
        <f>W21/W19</f>
        <v>0.8571428571428571</v>
      </c>
    </row>
    <row r="22" spans="2:25" x14ac:dyDescent="0.25">
      <c r="B22" s="4">
        <v>19</v>
      </c>
      <c r="C22" s="36">
        <v>55</v>
      </c>
      <c r="D22" s="11">
        <f t="shared" si="0"/>
        <v>0.84615384615384615</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6</v>
      </c>
      <c r="X22" s="11">
        <f t="shared" si="4"/>
        <v>1</v>
      </c>
      <c r="Y22" s="12"/>
    </row>
    <row r="23" spans="2:25" x14ac:dyDescent="0.25">
      <c r="B23" s="4">
        <v>20</v>
      </c>
      <c r="C23" s="36">
        <v>45</v>
      </c>
      <c r="D23" s="11">
        <f t="shared" si="0"/>
        <v>0.81818181818181823</v>
      </c>
      <c r="E23" s="14">
        <f>C23/C19</f>
        <v>0.5</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f>W22</f>
        <v>6</v>
      </c>
      <c r="X23" s="11">
        <f t="shared" si="4"/>
        <v>1</v>
      </c>
      <c r="Y23" s="14">
        <f>W23/W19</f>
        <v>0.8571428571428571</v>
      </c>
    </row>
    <row r="24" spans="2:25" x14ac:dyDescent="0.25">
      <c r="B24" s="4">
        <v>21</v>
      </c>
      <c r="C24" s="36">
        <v>42</v>
      </c>
      <c r="D24" s="11">
        <f>IF(C24=0,0,IF(C23=0,0,C24/C23))</f>
        <v>0.93333333333333335</v>
      </c>
      <c r="E24" s="14">
        <f>C24/C19</f>
        <v>0.46666666666666667</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4</v>
      </c>
      <c r="X24" s="11">
        <f t="shared" si="4"/>
        <v>0.66666666666666663</v>
      </c>
      <c r="Y24" s="14"/>
    </row>
    <row r="25" spans="2:25" x14ac:dyDescent="0.25">
      <c r="B25" s="4">
        <v>22</v>
      </c>
      <c r="C25" s="36">
        <v>40</v>
      </c>
      <c r="D25" s="11">
        <f t="shared" si="0"/>
        <v>0.95238095238095233</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f>W24</f>
        <v>4</v>
      </c>
      <c r="X25" s="11">
        <f t="shared" si="4"/>
        <v>1</v>
      </c>
      <c r="Y25" s="12"/>
    </row>
    <row r="26" spans="2:25" x14ac:dyDescent="0.25">
      <c r="B26" s="4">
        <v>23</v>
      </c>
      <c r="C26" s="36">
        <v>37</v>
      </c>
      <c r="D26" s="11">
        <f t="shared" si="0"/>
        <v>0.92500000000000004</v>
      </c>
      <c r="E26" s="12"/>
      <c r="G26" s="4">
        <v>23</v>
      </c>
      <c r="H26" s="36">
        <f t="shared" ref="H26:H35" si="5">H25</f>
        <v>21</v>
      </c>
      <c r="I26" s="11">
        <f t="shared" si="1"/>
        <v>1</v>
      </c>
      <c r="J26" s="12"/>
      <c r="L26" s="4">
        <v>23</v>
      </c>
      <c r="M26" s="45">
        <f t="shared" ref="M26:M35" si="6">M25</f>
        <v>12</v>
      </c>
      <c r="N26" s="11">
        <f t="shared" si="2"/>
        <v>1</v>
      </c>
      <c r="O26" s="12"/>
      <c r="Q26" s="4">
        <v>23</v>
      </c>
      <c r="R26" s="45">
        <f t="shared" ref="R26:R35" si="7">R25</f>
        <v>8</v>
      </c>
      <c r="S26" s="11">
        <f t="shared" si="3"/>
        <v>1</v>
      </c>
      <c r="T26" s="12"/>
      <c r="V26" s="4">
        <v>23</v>
      </c>
      <c r="W26" s="45">
        <f t="shared" ref="W26:W35" si="8">W25</f>
        <v>4</v>
      </c>
      <c r="X26" s="11">
        <f t="shared" si="4"/>
        <v>1</v>
      </c>
      <c r="Y26" s="12"/>
    </row>
    <row r="27" spans="2:25" x14ac:dyDescent="0.25">
      <c r="B27" s="4">
        <v>24</v>
      </c>
      <c r="C27" s="36">
        <v>35</v>
      </c>
      <c r="D27" s="11">
        <f t="shared" si="0"/>
        <v>0.94594594594594594</v>
      </c>
      <c r="E27" s="14">
        <f>C27/C19</f>
        <v>0.3888888888888889</v>
      </c>
      <c r="G27" s="4">
        <v>24</v>
      </c>
      <c r="H27" s="36">
        <f t="shared" si="5"/>
        <v>21</v>
      </c>
      <c r="I27" s="11">
        <f t="shared" si="1"/>
        <v>1</v>
      </c>
      <c r="J27" s="14">
        <f>H27/H19</f>
        <v>0.38181818181818183</v>
      </c>
      <c r="L27" s="4">
        <v>24</v>
      </c>
      <c r="M27" s="45">
        <f t="shared" si="6"/>
        <v>12</v>
      </c>
      <c r="N27" s="11">
        <f t="shared" si="2"/>
        <v>1</v>
      </c>
      <c r="O27" s="14">
        <f>M27/M19</f>
        <v>0.375</v>
      </c>
      <c r="Q27" s="4">
        <v>24</v>
      </c>
      <c r="R27" s="45">
        <f t="shared" si="7"/>
        <v>8</v>
      </c>
      <c r="S27" s="11">
        <f t="shared" si="3"/>
        <v>1</v>
      </c>
      <c r="T27" s="14">
        <f>R27/R19</f>
        <v>0.42105263157894735</v>
      </c>
      <c r="V27" s="4">
        <v>24</v>
      </c>
      <c r="W27" s="45">
        <f t="shared" si="8"/>
        <v>4</v>
      </c>
      <c r="X27" s="11">
        <f t="shared" si="4"/>
        <v>1</v>
      </c>
      <c r="Y27" s="14">
        <f>W27/W19</f>
        <v>0.5714285714285714</v>
      </c>
    </row>
    <row r="28" spans="2:25" x14ac:dyDescent="0.25">
      <c r="B28" s="4">
        <v>25</v>
      </c>
      <c r="C28" s="36">
        <v>35</v>
      </c>
      <c r="D28" s="11">
        <f t="shared" si="0"/>
        <v>1</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2</v>
      </c>
      <c r="X28" s="11">
        <f t="shared" si="4"/>
        <v>0.5</v>
      </c>
      <c r="Y28" s="12"/>
    </row>
    <row r="29" spans="2:25" x14ac:dyDescent="0.25">
      <c r="B29" s="3">
        <v>26</v>
      </c>
      <c r="C29" s="36">
        <v>33</v>
      </c>
      <c r="D29" s="11">
        <f t="shared" si="0"/>
        <v>0.94285714285714284</v>
      </c>
      <c r="E29" s="12"/>
      <c r="G29" s="3">
        <v>26</v>
      </c>
      <c r="H29" s="36">
        <f t="shared" si="5"/>
        <v>18</v>
      </c>
      <c r="I29" s="11">
        <f t="shared" si="1"/>
        <v>1</v>
      </c>
      <c r="J29" s="12"/>
      <c r="L29" s="3">
        <v>26</v>
      </c>
      <c r="M29" s="45">
        <f t="shared" si="6"/>
        <v>10</v>
      </c>
      <c r="N29" s="11">
        <f t="shared" si="2"/>
        <v>1</v>
      </c>
      <c r="O29" s="12"/>
      <c r="Q29" s="3">
        <v>26</v>
      </c>
      <c r="R29" s="45">
        <f t="shared" si="7"/>
        <v>6</v>
      </c>
      <c r="S29" s="11">
        <f t="shared" si="3"/>
        <v>1</v>
      </c>
      <c r="T29" s="12"/>
      <c r="V29" s="3">
        <v>26</v>
      </c>
      <c r="W29" s="45">
        <f t="shared" si="8"/>
        <v>2</v>
      </c>
      <c r="X29" s="11">
        <f t="shared" si="4"/>
        <v>1</v>
      </c>
      <c r="Y29" s="12"/>
    </row>
    <row r="30" spans="2:25" x14ac:dyDescent="0.25">
      <c r="B30" s="3">
        <v>27</v>
      </c>
      <c r="C30" s="36">
        <v>33</v>
      </c>
      <c r="D30" s="11">
        <f t="shared" si="0"/>
        <v>1</v>
      </c>
      <c r="E30" s="12"/>
      <c r="G30" s="3">
        <v>27</v>
      </c>
      <c r="H30" s="36">
        <f t="shared" si="5"/>
        <v>18</v>
      </c>
      <c r="I30" s="11">
        <f t="shared" si="1"/>
        <v>1</v>
      </c>
      <c r="J30" s="12"/>
      <c r="L30" s="3">
        <v>27</v>
      </c>
      <c r="M30" s="45">
        <f t="shared" si="6"/>
        <v>10</v>
      </c>
      <c r="N30" s="11">
        <f t="shared" si="2"/>
        <v>1</v>
      </c>
      <c r="O30" s="12"/>
      <c r="Q30" s="3">
        <v>27</v>
      </c>
      <c r="R30" s="45">
        <f t="shared" si="7"/>
        <v>6</v>
      </c>
      <c r="S30" s="11">
        <f t="shared" si="3"/>
        <v>1</v>
      </c>
      <c r="T30" s="12"/>
      <c r="V30" s="3">
        <v>27</v>
      </c>
      <c r="W30" s="45">
        <f t="shared" si="8"/>
        <v>2</v>
      </c>
      <c r="X30" s="11">
        <f t="shared" si="4"/>
        <v>1</v>
      </c>
      <c r="Y30" s="12"/>
    </row>
    <row r="31" spans="2:25" x14ac:dyDescent="0.25">
      <c r="B31" s="3">
        <v>28</v>
      </c>
      <c r="C31" s="36">
        <v>32</v>
      </c>
      <c r="D31" s="11">
        <f t="shared" si="0"/>
        <v>0.96969696969696972</v>
      </c>
      <c r="E31" s="12"/>
      <c r="G31" s="3">
        <v>28</v>
      </c>
      <c r="H31" s="36">
        <f t="shared" si="5"/>
        <v>18</v>
      </c>
      <c r="I31" s="11">
        <f t="shared" si="1"/>
        <v>1</v>
      </c>
      <c r="J31" s="12"/>
      <c r="L31" s="3">
        <v>28</v>
      </c>
      <c r="M31" s="45">
        <f t="shared" si="6"/>
        <v>10</v>
      </c>
      <c r="N31" s="11">
        <f t="shared" si="2"/>
        <v>1</v>
      </c>
      <c r="O31" s="12"/>
      <c r="Q31" s="3">
        <v>28</v>
      </c>
      <c r="R31" s="45">
        <f t="shared" si="7"/>
        <v>6</v>
      </c>
      <c r="S31" s="11">
        <f t="shared" si="3"/>
        <v>1</v>
      </c>
      <c r="T31" s="12"/>
      <c r="V31" s="3">
        <v>28</v>
      </c>
      <c r="W31" s="45">
        <f t="shared" si="8"/>
        <v>2</v>
      </c>
      <c r="X31" s="11">
        <f t="shared" si="4"/>
        <v>1</v>
      </c>
      <c r="Y31" s="12"/>
    </row>
    <row r="32" spans="2:25" x14ac:dyDescent="0.25">
      <c r="B32" s="3">
        <v>29</v>
      </c>
      <c r="C32" s="36">
        <v>32</v>
      </c>
      <c r="D32" s="11">
        <f t="shared" si="0"/>
        <v>1</v>
      </c>
      <c r="E32" s="12"/>
      <c r="G32" s="3">
        <v>29</v>
      </c>
      <c r="H32" s="36">
        <f t="shared" si="5"/>
        <v>18</v>
      </c>
      <c r="I32" s="11">
        <f t="shared" si="1"/>
        <v>1</v>
      </c>
      <c r="J32" s="12"/>
      <c r="L32" s="3">
        <v>29</v>
      </c>
      <c r="M32" s="45">
        <f t="shared" si="6"/>
        <v>10</v>
      </c>
      <c r="N32" s="11">
        <f t="shared" si="2"/>
        <v>1</v>
      </c>
      <c r="O32" s="12"/>
      <c r="Q32" s="3">
        <v>29</v>
      </c>
      <c r="R32" s="45">
        <f t="shared" si="7"/>
        <v>6</v>
      </c>
      <c r="S32" s="11">
        <f t="shared" si="3"/>
        <v>1</v>
      </c>
      <c r="T32" s="12"/>
      <c r="V32" s="3">
        <v>29</v>
      </c>
      <c r="W32" s="45">
        <f t="shared" si="8"/>
        <v>2</v>
      </c>
      <c r="X32" s="11">
        <f t="shared" si="4"/>
        <v>1</v>
      </c>
      <c r="Y32" s="12"/>
    </row>
    <row r="33" spans="2:25" x14ac:dyDescent="0.25">
      <c r="B33" s="3">
        <v>30</v>
      </c>
      <c r="C33" s="36">
        <v>32</v>
      </c>
      <c r="D33" s="11">
        <f t="shared" si="0"/>
        <v>1</v>
      </c>
      <c r="E33" s="12"/>
      <c r="G33" s="3">
        <v>30</v>
      </c>
      <c r="H33" s="36">
        <f t="shared" si="5"/>
        <v>18</v>
      </c>
      <c r="I33" s="11">
        <f t="shared" si="1"/>
        <v>1</v>
      </c>
      <c r="J33" s="12"/>
      <c r="L33" s="3">
        <v>30</v>
      </c>
      <c r="M33" s="45">
        <f t="shared" si="6"/>
        <v>10</v>
      </c>
      <c r="N33" s="11">
        <f t="shared" si="2"/>
        <v>1</v>
      </c>
      <c r="O33" s="12"/>
      <c r="Q33" s="3">
        <v>30</v>
      </c>
      <c r="R33" s="45">
        <f t="shared" si="7"/>
        <v>6</v>
      </c>
      <c r="S33" s="11">
        <f t="shared" si="3"/>
        <v>1</v>
      </c>
      <c r="T33" s="12"/>
      <c r="V33" s="3">
        <v>30</v>
      </c>
      <c r="W33" s="45">
        <f t="shared" si="8"/>
        <v>2</v>
      </c>
      <c r="X33" s="11">
        <f t="shared" si="4"/>
        <v>1</v>
      </c>
      <c r="Y33" s="12"/>
    </row>
    <row r="34" spans="2:25" x14ac:dyDescent="0.25">
      <c r="B34" s="3">
        <v>31</v>
      </c>
      <c r="C34" s="36">
        <v>31</v>
      </c>
      <c r="D34" s="11">
        <f t="shared" si="0"/>
        <v>0.96875</v>
      </c>
      <c r="E34" s="12"/>
      <c r="G34" s="3">
        <v>31</v>
      </c>
      <c r="H34" s="36">
        <f t="shared" si="5"/>
        <v>18</v>
      </c>
      <c r="I34" s="11">
        <f t="shared" si="1"/>
        <v>1</v>
      </c>
      <c r="J34" s="12"/>
      <c r="L34" s="3">
        <v>31</v>
      </c>
      <c r="M34" s="45">
        <f t="shared" si="6"/>
        <v>10</v>
      </c>
      <c r="N34" s="11">
        <f t="shared" si="2"/>
        <v>1</v>
      </c>
      <c r="O34" s="12"/>
      <c r="Q34" s="3">
        <v>31</v>
      </c>
      <c r="R34" s="45">
        <f t="shared" si="7"/>
        <v>6</v>
      </c>
      <c r="S34" s="11">
        <f t="shared" si="3"/>
        <v>1</v>
      </c>
      <c r="T34" s="12"/>
      <c r="V34" s="3">
        <v>31</v>
      </c>
      <c r="W34" s="45">
        <f t="shared" si="8"/>
        <v>2</v>
      </c>
      <c r="X34" s="11">
        <f t="shared" si="4"/>
        <v>1</v>
      </c>
      <c r="Y34" s="12"/>
    </row>
    <row r="35" spans="2:25" x14ac:dyDescent="0.25">
      <c r="B35" s="3">
        <v>32</v>
      </c>
      <c r="C35" s="36">
        <v>30</v>
      </c>
      <c r="D35" s="11">
        <f t="shared" si="0"/>
        <v>0.967741935483871</v>
      </c>
      <c r="E35" s="14">
        <f>C35/C19</f>
        <v>0.33333333333333331</v>
      </c>
      <c r="G35" s="3">
        <v>32</v>
      </c>
      <c r="H35" s="36">
        <f t="shared" si="5"/>
        <v>18</v>
      </c>
      <c r="I35" s="11">
        <f t="shared" si="1"/>
        <v>1</v>
      </c>
      <c r="J35" s="14">
        <f>H35/H19</f>
        <v>0.32727272727272727</v>
      </c>
      <c r="L35" s="3">
        <v>32</v>
      </c>
      <c r="M35" s="45">
        <f t="shared" si="6"/>
        <v>10</v>
      </c>
      <c r="N35" s="11">
        <f t="shared" si="2"/>
        <v>1</v>
      </c>
      <c r="O35" s="14">
        <f>M35/M19</f>
        <v>0.3125</v>
      </c>
      <c r="Q35" s="3">
        <v>32</v>
      </c>
      <c r="R35" s="45">
        <f t="shared" si="7"/>
        <v>6</v>
      </c>
      <c r="S35" s="11">
        <f t="shared" si="3"/>
        <v>1</v>
      </c>
      <c r="T35" s="14">
        <f>R35/R19</f>
        <v>0.31578947368421051</v>
      </c>
      <c r="V35" s="3">
        <v>32</v>
      </c>
      <c r="W35" s="45">
        <f t="shared" si="8"/>
        <v>2</v>
      </c>
      <c r="X35" s="11">
        <f t="shared" si="4"/>
        <v>1</v>
      </c>
      <c r="Y35" s="14">
        <f>W35/W19</f>
        <v>0.2857142857142857</v>
      </c>
    </row>
    <row r="36" spans="2:25" x14ac:dyDescent="0.25">
      <c r="B36" s="23">
        <v>33</v>
      </c>
      <c r="C36" s="36">
        <v>30</v>
      </c>
      <c r="D36" s="18">
        <f t="shared" si="0"/>
        <v>1</v>
      </c>
      <c r="E36" s="12"/>
      <c r="G36" s="23">
        <v>33</v>
      </c>
      <c r="H36" s="36">
        <f>H35</f>
        <v>18</v>
      </c>
      <c r="I36" s="18">
        <f t="shared" si="1"/>
        <v>1</v>
      </c>
      <c r="J36" s="12"/>
      <c r="L36" s="3">
        <v>33</v>
      </c>
      <c r="M36" s="45">
        <f>M35</f>
        <v>10</v>
      </c>
      <c r="N36" s="18">
        <f t="shared" si="2"/>
        <v>1</v>
      </c>
      <c r="O36" s="12"/>
      <c r="Q36" s="3">
        <v>33</v>
      </c>
      <c r="R36" s="45">
        <f>R35</f>
        <v>6</v>
      </c>
      <c r="S36" s="18">
        <f t="shared" si="3"/>
        <v>1</v>
      </c>
      <c r="T36" s="12"/>
      <c r="V36" s="3">
        <v>33</v>
      </c>
      <c r="W36" s="45">
        <f>W35</f>
        <v>2</v>
      </c>
      <c r="X36" s="18">
        <f t="shared" si="4"/>
        <v>1</v>
      </c>
      <c r="Y36" s="12"/>
    </row>
    <row r="37" spans="2:25" x14ac:dyDescent="0.25">
      <c r="B37" s="3">
        <v>34</v>
      </c>
      <c r="C37" s="36">
        <v>28</v>
      </c>
      <c r="D37" s="11">
        <f>IF(C37=0,0,IF(C36=0,0,C37/C36))</f>
        <v>0.93333333333333335</v>
      </c>
      <c r="E37" s="14">
        <f>C37/C35</f>
        <v>0.93333333333333335</v>
      </c>
      <c r="G37" s="3">
        <v>34</v>
      </c>
      <c r="H37" s="36">
        <v>12</v>
      </c>
      <c r="I37" s="11">
        <f t="shared" si="1"/>
        <v>0.66666666666666663</v>
      </c>
      <c r="J37" s="14">
        <f>H37/H35</f>
        <v>0.66666666666666663</v>
      </c>
      <c r="L37" s="3">
        <v>34</v>
      </c>
      <c r="M37" s="45">
        <v>8</v>
      </c>
      <c r="N37" s="11">
        <f t="shared" si="2"/>
        <v>0.8</v>
      </c>
      <c r="O37" s="14">
        <f>M37/M35</f>
        <v>0.8</v>
      </c>
      <c r="Q37" s="3">
        <v>34</v>
      </c>
      <c r="R37" s="45">
        <v>4</v>
      </c>
      <c r="S37" s="11">
        <f t="shared" si="3"/>
        <v>0.66666666666666663</v>
      </c>
      <c r="T37" s="14">
        <f>R37/R35</f>
        <v>0.66666666666666663</v>
      </c>
      <c r="V37" s="3">
        <v>34</v>
      </c>
      <c r="W37" s="45">
        <v>2</v>
      </c>
      <c r="X37" s="11">
        <f t="shared" si="4"/>
        <v>1</v>
      </c>
      <c r="Y37" s="14">
        <f>W37/W35</f>
        <v>1</v>
      </c>
    </row>
    <row r="38" spans="2:25" x14ac:dyDescent="0.25">
      <c r="B38" s="3">
        <v>35</v>
      </c>
      <c r="C38" s="36">
        <v>25</v>
      </c>
      <c r="D38" s="11">
        <f t="shared" ref="D38:D68" si="9">IF(C38=0,0,IF(C37=0,0,C38/C37))</f>
        <v>0.8928571428571429</v>
      </c>
      <c r="E38" s="14">
        <f>C38/C35</f>
        <v>0.83333333333333337</v>
      </c>
      <c r="G38" s="3">
        <v>35</v>
      </c>
      <c r="H38" s="36">
        <v>8</v>
      </c>
      <c r="I38" s="11">
        <f t="shared" si="1"/>
        <v>0.66666666666666663</v>
      </c>
      <c r="J38" s="14">
        <f>H38/H35</f>
        <v>0.44444444444444442</v>
      </c>
      <c r="L38" s="3">
        <v>35</v>
      </c>
      <c r="M38" s="45">
        <v>6</v>
      </c>
      <c r="N38" s="11">
        <f t="shared" si="2"/>
        <v>0.75</v>
      </c>
      <c r="O38" s="14">
        <f>M38/M35</f>
        <v>0.6</v>
      </c>
      <c r="Q38" s="3">
        <v>35</v>
      </c>
      <c r="R38" s="45">
        <v>3</v>
      </c>
      <c r="S38" s="11">
        <f t="shared" si="3"/>
        <v>0.75</v>
      </c>
      <c r="T38" s="14">
        <f>R38/R35</f>
        <v>0.5</v>
      </c>
      <c r="V38" s="3">
        <v>35</v>
      </c>
      <c r="W38" s="45">
        <v>1</v>
      </c>
      <c r="X38" s="11">
        <f t="shared" si="4"/>
        <v>0.5</v>
      </c>
      <c r="Y38" s="14">
        <f>W38/W35</f>
        <v>0.5</v>
      </c>
    </row>
    <row r="39" spans="2:25" x14ac:dyDescent="0.25">
      <c r="B39" s="3">
        <v>36</v>
      </c>
      <c r="C39" s="36">
        <v>20</v>
      </c>
      <c r="D39" s="11">
        <f t="shared" si="9"/>
        <v>0.8</v>
      </c>
      <c r="E39" s="12"/>
      <c r="G39" s="3">
        <v>36</v>
      </c>
      <c r="H39" s="36">
        <v>8</v>
      </c>
      <c r="I39" s="11">
        <f t="shared" si="1"/>
        <v>1</v>
      </c>
      <c r="J39" s="12"/>
      <c r="L39" s="3">
        <v>36</v>
      </c>
      <c r="M39" s="45">
        <v>5</v>
      </c>
      <c r="N39" s="11">
        <f t="shared" si="2"/>
        <v>0.83333333333333337</v>
      </c>
      <c r="O39" s="12"/>
      <c r="Q39" s="3">
        <v>36</v>
      </c>
      <c r="R39" s="45">
        <v>3</v>
      </c>
      <c r="S39" s="11">
        <f t="shared" si="3"/>
        <v>1</v>
      </c>
      <c r="T39" s="12"/>
      <c r="V39" s="3">
        <v>36</v>
      </c>
      <c r="W39" s="45">
        <v>1</v>
      </c>
      <c r="X39" s="11">
        <f t="shared" si="4"/>
        <v>1</v>
      </c>
      <c r="Y39" s="12"/>
    </row>
    <row r="40" spans="2:25" x14ac:dyDescent="0.25">
      <c r="B40" s="3">
        <v>37</v>
      </c>
      <c r="C40" s="36">
        <v>20</v>
      </c>
      <c r="D40" s="11">
        <f t="shared" si="9"/>
        <v>1</v>
      </c>
      <c r="E40" s="12"/>
      <c r="G40" s="3">
        <v>37</v>
      </c>
      <c r="H40" s="36">
        <v>5</v>
      </c>
      <c r="I40" s="11">
        <f t="shared" si="1"/>
        <v>0.625</v>
      </c>
      <c r="J40" s="12"/>
      <c r="L40" s="3">
        <v>37</v>
      </c>
      <c r="M40" s="45">
        <v>3</v>
      </c>
      <c r="N40" s="11">
        <f t="shared" si="2"/>
        <v>0.6</v>
      </c>
      <c r="O40" s="12"/>
      <c r="Q40" s="3">
        <v>37</v>
      </c>
      <c r="R40" s="45">
        <v>2</v>
      </c>
      <c r="S40" s="11">
        <f t="shared" si="3"/>
        <v>0.66666666666666663</v>
      </c>
      <c r="T40" s="12"/>
      <c r="V40" s="3">
        <v>37</v>
      </c>
      <c r="W40" s="45">
        <v>1</v>
      </c>
      <c r="X40" s="11">
        <f t="shared" si="4"/>
        <v>1</v>
      </c>
      <c r="Y40" s="12"/>
    </row>
    <row r="41" spans="2:25" x14ac:dyDescent="0.25">
      <c r="B41" s="3">
        <v>38</v>
      </c>
      <c r="C41" s="36">
        <v>17</v>
      </c>
      <c r="D41" s="11">
        <f t="shared" si="9"/>
        <v>0.85</v>
      </c>
      <c r="E41" s="12"/>
      <c r="G41" s="3">
        <v>38</v>
      </c>
      <c r="H41" s="36">
        <v>5</v>
      </c>
      <c r="I41" s="11">
        <f t="shared" si="1"/>
        <v>1</v>
      </c>
      <c r="J41" s="12"/>
      <c r="L41" s="3">
        <v>38</v>
      </c>
      <c r="M41" s="45">
        <v>3</v>
      </c>
      <c r="N41" s="11">
        <f t="shared" si="2"/>
        <v>1</v>
      </c>
      <c r="O41" s="12"/>
      <c r="Q41" s="3">
        <v>38</v>
      </c>
      <c r="R41" s="45">
        <v>2</v>
      </c>
      <c r="S41" s="11">
        <f t="shared" si="3"/>
        <v>1</v>
      </c>
      <c r="T41" s="12"/>
      <c r="V41" s="3">
        <v>38</v>
      </c>
      <c r="W41" s="45">
        <v>1</v>
      </c>
      <c r="X41" s="11">
        <f t="shared" si="4"/>
        <v>1</v>
      </c>
      <c r="Y41" s="12"/>
    </row>
    <row r="42" spans="2:25" x14ac:dyDescent="0.25">
      <c r="B42" s="3">
        <v>39</v>
      </c>
      <c r="C42" s="36">
        <v>15</v>
      </c>
      <c r="D42" s="11">
        <f t="shared" si="9"/>
        <v>0.88235294117647056</v>
      </c>
      <c r="E42" s="12"/>
      <c r="G42" s="3">
        <v>39</v>
      </c>
      <c r="H42" s="36">
        <v>4</v>
      </c>
      <c r="I42" s="11">
        <f t="shared" si="1"/>
        <v>0.8</v>
      </c>
      <c r="J42" s="12"/>
      <c r="L42" s="3">
        <v>39</v>
      </c>
      <c r="M42" s="45">
        <v>3</v>
      </c>
      <c r="N42" s="11">
        <f t="shared" si="2"/>
        <v>1</v>
      </c>
      <c r="O42" s="12"/>
      <c r="Q42" s="3">
        <v>39</v>
      </c>
      <c r="R42" s="45">
        <v>2</v>
      </c>
      <c r="S42" s="11">
        <f t="shared" si="3"/>
        <v>1</v>
      </c>
      <c r="T42" s="12"/>
      <c r="V42" s="3">
        <v>39</v>
      </c>
      <c r="W42" s="45">
        <v>1</v>
      </c>
      <c r="X42" s="11">
        <f t="shared" si="4"/>
        <v>1</v>
      </c>
      <c r="Y42" s="12"/>
    </row>
    <row r="43" spans="2:25" x14ac:dyDescent="0.25">
      <c r="B43" s="3">
        <v>40</v>
      </c>
      <c r="C43" s="36">
        <v>14</v>
      </c>
      <c r="D43" s="11">
        <f t="shared" si="9"/>
        <v>0.93333333333333335</v>
      </c>
      <c r="E43" s="12"/>
      <c r="G43" s="3">
        <v>40</v>
      </c>
      <c r="H43" s="36">
        <v>3</v>
      </c>
      <c r="I43" s="11">
        <f t="shared" si="1"/>
        <v>0.75</v>
      </c>
      <c r="J43" s="12"/>
      <c r="L43" s="3">
        <v>40</v>
      </c>
      <c r="M43" s="45">
        <v>3</v>
      </c>
      <c r="N43" s="11">
        <f t="shared" si="2"/>
        <v>1</v>
      </c>
      <c r="O43" s="12"/>
      <c r="Q43" s="3">
        <v>40</v>
      </c>
      <c r="R43" s="45">
        <v>2</v>
      </c>
      <c r="S43" s="11">
        <f t="shared" si="3"/>
        <v>1</v>
      </c>
      <c r="T43" s="12"/>
      <c r="V43" s="3">
        <v>40</v>
      </c>
      <c r="W43" s="45">
        <v>1</v>
      </c>
      <c r="X43" s="11">
        <f t="shared" si="4"/>
        <v>1</v>
      </c>
      <c r="Y43" s="12"/>
    </row>
    <row r="44" spans="2:25" x14ac:dyDescent="0.25">
      <c r="B44" s="3">
        <v>41</v>
      </c>
      <c r="C44" s="36">
        <v>14</v>
      </c>
      <c r="D44" s="11">
        <f t="shared" si="9"/>
        <v>1</v>
      </c>
      <c r="E44" s="12"/>
      <c r="G44" s="3">
        <v>41</v>
      </c>
      <c r="H44" s="36">
        <v>3</v>
      </c>
      <c r="I44" s="11">
        <f t="shared" si="1"/>
        <v>1</v>
      </c>
      <c r="J44" s="12"/>
      <c r="L44" s="3">
        <v>41</v>
      </c>
      <c r="M44" s="45">
        <v>2</v>
      </c>
      <c r="N44" s="11">
        <f t="shared" si="2"/>
        <v>0.66666666666666663</v>
      </c>
      <c r="O44" s="12"/>
      <c r="Q44" s="3">
        <v>41</v>
      </c>
      <c r="R44" s="45">
        <v>1</v>
      </c>
      <c r="S44" s="11">
        <f t="shared" si="3"/>
        <v>0.5</v>
      </c>
      <c r="T44" s="12"/>
      <c r="V44" s="3">
        <v>41</v>
      </c>
      <c r="W44" s="45">
        <v>0</v>
      </c>
      <c r="X44" s="11">
        <f t="shared" si="4"/>
        <v>0</v>
      </c>
      <c r="Y44" s="12"/>
    </row>
    <row r="45" spans="2:25" x14ac:dyDescent="0.25">
      <c r="B45" s="3">
        <v>42</v>
      </c>
      <c r="C45" s="36">
        <v>13</v>
      </c>
      <c r="D45" s="11">
        <f t="shared" si="9"/>
        <v>0.9285714285714286</v>
      </c>
      <c r="E45" s="12"/>
      <c r="G45" s="3">
        <v>42</v>
      </c>
      <c r="H45" s="36">
        <v>3</v>
      </c>
      <c r="I45" s="11">
        <f t="shared" si="1"/>
        <v>1</v>
      </c>
      <c r="J45" s="12"/>
      <c r="L45" s="3">
        <v>42</v>
      </c>
      <c r="M45" s="45">
        <v>2</v>
      </c>
      <c r="N45" s="11">
        <f t="shared" si="2"/>
        <v>1</v>
      </c>
      <c r="O45" s="12"/>
      <c r="Q45" s="3">
        <v>42</v>
      </c>
      <c r="R45" s="45">
        <v>1</v>
      </c>
      <c r="S45" s="11">
        <f t="shared" si="3"/>
        <v>1</v>
      </c>
      <c r="T45" s="12"/>
      <c r="V45" s="3">
        <v>42</v>
      </c>
      <c r="W45" s="45">
        <v>0</v>
      </c>
      <c r="X45" s="11">
        <f t="shared" si="4"/>
        <v>0</v>
      </c>
      <c r="Y45" s="12"/>
    </row>
    <row r="46" spans="2:25" x14ac:dyDescent="0.25">
      <c r="B46" s="3">
        <v>43</v>
      </c>
      <c r="C46" s="36">
        <v>13</v>
      </c>
      <c r="D46" s="11">
        <f t="shared" si="9"/>
        <v>1</v>
      </c>
      <c r="E46" s="12"/>
      <c r="G46" s="3">
        <v>43</v>
      </c>
      <c r="H46" s="36">
        <v>3</v>
      </c>
      <c r="I46" s="11">
        <f t="shared" si="1"/>
        <v>1</v>
      </c>
      <c r="J46" s="12"/>
      <c r="L46" s="3">
        <v>43</v>
      </c>
      <c r="M46" s="45">
        <v>2</v>
      </c>
      <c r="N46" s="11">
        <f t="shared" si="2"/>
        <v>1</v>
      </c>
      <c r="O46" s="12"/>
      <c r="Q46" s="3">
        <v>43</v>
      </c>
      <c r="R46" s="45">
        <v>1</v>
      </c>
      <c r="S46" s="11">
        <f t="shared" si="3"/>
        <v>1</v>
      </c>
      <c r="T46" s="12"/>
      <c r="V46" s="3">
        <v>43</v>
      </c>
      <c r="W46" s="45">
        <v>0</v>
      </c>
      <c r="X46" s="11">
        <f t="shared" si="4"/>
        <v>0</v>
      </c>
      <c r="Y46" s="12"/>
    </row>
    <row r="47" spans="2:25" x14ac:dyDescent="0.25">
      <c r="B47" s="3">
        <v>44</v>
      </c>
      <c r="C47" s="36">
        <v>12</v>
      </c>
      <c r="D47" s="11">
        <f t="shared" si="9"/>
        <v>0.92307692307692313</v>
      </c>
      <c r="E47" s="12"/>
      <c r="G47" s="3">
        <v>44</v>
      </c>
      <c r="H47" s="36">
        <v>2</v>
      </c>
      <c r="I47" s="11">
        <f t="shared" si="1"/>
        <v>0.66666666666666663</v>
      </c>
      <c r="J47" s="12"/>
      <c r="L47" s="3">
        <v>44</v>
      </c>
      <c r="M47" s="45">
        <v>2</v>
      </c>
      <c r="N47" s="11">
        <f t="shared" si="2"/>
        <v>1</v>
      </c>
      <c r="O47" s="12"/>
      <c r="Q47" s="3">
        <v>44</v>
      </c>
      <c r="R47" s="45">
        <v>1</v>
      </c>
      <c r="S47" s="11">
        <f t="shared" si="3"/>
        <v>1</v>
      </c>
      <c r="T47" s="12"/>
      <c r="V47" s="3">
        <v>44</v>
      </c>
      <c r="W47" s="45">
        <v>0</v>
      </c>
      <c r="X47" s="11">
        <f t="shared" si="4"/>
        <v>0</v>
      </c>
      <c r="Y47" s="12"/>
    </row>
    <row r="48" spans="2:25" x14ac:dyDescent="0.25">
      <c r="B48" s="3">
        <v>45</v>
      </c>
      <c r="C48" s="36">
        <v>12</v>
      </c>
      <c r="D48" s="11">
        <f t="shared" si="9"/>
        <v>1</v>
      </c>
      <c r="E48" s="12"/>
      <c r="G48" s="3">
        <v>45</v>
      </c>
      <c r="H48" s="36">
        <v>2</v>
      </c>
      <c r="I48" s="11">
        <f t="shared" si="1"/>
        <v>1</v>
      </c>
      <c r="J48" s="12"/>
      <c r="L48" s="3">
        <v>45</v>
      </c>
      <c r="M48" s="45">
        <v>2</v>
      </c>
      <c r="N48" s="11">
        <f t="shared" si="2"/>
        <v>1</v>
      </c>
      <c r="O48" s="12"/>
      <c r="Q48" s="3">
        <v>45</v>
      </c>
      <c r="R48" s="45">
        <v>1</v>
      </c>
      <c r="S48" s="11">
        <f t="shared" si="3"/>
        <v>1</v>
      </c>
      <c r="T48" s="12"/>
      <c r="V48" s="3">
        <v>45</v>
      </c>
      <c r="W48" s="45">
        <v>0</v>
      </c>
      <c r="X48" s="11">
        <f t="shared" si="4"/>
        <v>0</v>
      </c>
      <c r="Y48" s="12"/>
    </row>
    <row r="49" spans="2:25" x14ac:dyDescent="0.25">
      <c r="B49" s="3">
        <v>46</v>
      </c>
      <c r="C49" s="36">
        <v>11</v>
      </c>
      <c r="D49" s="11">
        <f t="shared" si="9"/>
        <v>0.91666666666666663</v>
      </c>
      <c r="E49" s="12"/>
      <c r="G49" s="3">
        <v>46</v>
      </c>
      <c r="H49" s="36">
        <v>2</v>
      </c>
      <c r="I49" s="11">
        <f t="shared" si="1"/>
        <v>1</v>
      </c>
      <c r="J49" s="12"/>
      <c r="L49" s="3">
        <v>46</v>
      </c>
      <c r="M49" s="45">
        <v>2</v>
      </c>
      <c r="N49" s="11">
        <f t="shared" si="2"/>
        <v>1</v>
      </c>
      <c r="O49" s="12"/>
      <c r="Q49" s="3">
        <v>46</v>
      </c>
      <c r="R49" s="45">
        <v>1</v>
      </c>
      <c r="S49" s="11">
        <f t="shared" si="3"/>
        <v>1</v>
      </c>
      <c r="T49" s="12"/>
      <c r="V49" s="3">
        <v>46</v>
      </c>
      <c r="W49" s="45">
        <v>0</v>
      </c>
      <c r="X49" s="11">
        <f t="shared" si="4"/>
        <v>0</v>
      </c>
      <c r="Y49" s="12"/>
    </row>
    <row r="50" spans="2:25" x14ac:dyDescent="0.25">
      <c r="B50" s="3">
        <v>47</v>
      </c>
      <c r="C50" s="36">
        <v>11</v>
      </c>
      <c r="D50" s="11">
        <f t="shared" si="9"/>
        <v>1</v>
      </c>
      <c r="E50" s="12"/>
      <c r="G50" s="3">
        <v>47</v>
      </c>
      <c r="H50" s="36">
        <v>2</v>
      </c>
      <c r="I50" s="11">
        <f t="shared" si="1"/>
        <v>1</v>
      </c>
      <c r="J50" s="12"/>
      <c r="L50" s="3">
        <v>47</v>
      </c>
      <c r="M50" s="45">
        <v>2</v>
      </c>
      <c r="N50" s="11">
        <f t="shared" si="2"/>
        <v>1</v>
      </c>
      <c r="O50" s="12"/>
      <c r="Q50" s="3">
        <v>47</v>
      </c>
      <c r="R50" s="45">
        <v>1</v>
      </c>
      <c r="S50" s="11">
        <f t="shared" si="3"/>
        <v>1</v>
      </c>
      <c r="T50" s="12"/>
      <c r="V50" s="3">
        <v>47</v>
      </c>
      <c r="W50" s="45">
        <v>0</v>
      </c>
      <c r="X50" s="11">
        <f t="shared" si="4"/>
        <v>0</v>
      </c>
      <c r="Y50" s="12"/>
    </row>
    <row r="51" spans="2:25" x14ac:dyDescent="0.25">
      <c r="B51" s="3">
        <v>48</v>
      </c>
      <c r="C51" s="36">
        <v>10</v>
      </c>
      <c r="D51" s="11">
        <f t="shared" si="9"/>
        <v>0.90909090909090906</v>
      </c>
      <c r="E51" s="12"/>
      <c r="G51" s="3">
        <v>48</v>
      </c>
      <c r="H51" s="36">
        <v>2</v>
      </c>
      <c r="I51" s="11">
        <f t="shared" si="1"/>
        <v>1</v>
      </c>
      <c r="J51" s="12"/>
      <c r="L51" s="3">
        <v>48</v>
      </c>
      <c r="M51" s="45">
        <v>2</v>
      </c>
      <c r="N51" s="11">
        <f t="shared" si="2"/>
        <v>1</v>
      </c>
      <c r="O51" s="12"/>
      <c r="Q51" s="3">
        <v>48</v>
      </c>
      <c r="R51" s="45">
        <v>1</v>
      </c>
      <c r="S51" s="11">
        <f t="shared" si="3"/>
        <v>1</v>
      </c>
      <c r="T51" s="12"/>
      <c r="V51" s="3">
        <v>48</v>
      </c>
      <c r="W51" s="45">
        <v>0</v>
      </c>
      <c r="X51" s="11">
        <f t="shared" si="4"/>
        <v>0</v>
      </c>
      <c r="Y51" s="12"/>
    </row>
    <row r="52" spans="2:25" x14ac:dyDescent="0.25">
      <c r="B52" s="3">
        <v>49</v>
      </c>
      <c r="C52" s="36">
        <v>10</v>
      </c>
      <c r="D52" s="11">
        <f t="shared" si="9"/>
        <v>1</v>
      </c>
      <c r="E52" s="12"/>
      <c r="G52" s="3">
        <v>49</v>
      </c>
      <c r="H52" s="36">
        <v>2</v>
      </c>
      <c r="I52" s="11">
        <f t="shared" si="1"/>
        <v>1</v>
      </c>
      <c r="J52" s="12"/>
      <c r="L52" s="3">
        <v>49</v>
      </c>
      <c r="M52" s="45">
        <v>1</v>
      </c>
      <c r="N52" s="11">
        <f t="shared" si="2"/>
        <v>0.5</v>
      </c>
      <c r="O52" s="12"/>
      <c r="Q52" s="3">
        <v>49</v>
      </c>
      <c r="R52" s="45">
        <v>1</v>
      </c>
      <c r="S52" s="11">
        <f t="shared" si="3"/>
        <v>1</v>
      </c>
      <c r="T52" s="12"/>
      <c r="V52" s="3">
        <v>49</v>
      </c>
      <c r="W52" s="45">
        <v>0</v>
      </c>
      <c r="X52" s="11">
        <f t="shared" si="4"/>
        <v>0</v>
      </c>
      <c r="Y52" s="12"/>
    </row>
    <row r="53" spans="2:25" x14ac:dyDescent="0.25">
      <c r="B53" s="3">
        <v>50</v>
      </c>
      <c r="C53" s="36">
        <v>9</v>
      </c>
      <c r="D53" s="11">
        <f t="shared" si="9"/>
        <v>0.9</v>
      </c>
      <c r="E53" s="12"/>
      <c r="G53" s="3">
        <v>50</v>
      </c>
      <c r="H53" s="36">
        <v>2</v>
      </c>
      <c r="I53" s="11">
        <f t="shared" si="1"/>
        <v>1</v>
      </c>
      <c r="J53" s="12"/>
      <c r="L53" s="3">
        <v>50</v>
      </c>
      <c r="M53" s="45">
        <v>1</v>
      </c>
      <c r="N53" s="11">
        <f t="shared" si="2"/>
        <v>1</v>
      </c>
      <c r="O53" s="12"/>
      <c r="Q53" s="3">
        <v>50</v>
      </c>
      <c r="R53" s="45">
        <v>1</v>
      </c>
      <c r="S53" s="11">
        <f t="shared" si="3"/>
        <v>1</v>
      </c>
      <c r="T53" s="12"/>
      <c r="V53" s="3">
        <v>50</v>
      </c>
      <c r="W53" s="45">
        <v>0</v>
      </c>
      <c r="X53" s="11">
        <f t="shared" si="4"/>
        <v>0</v>
      </c>
      <c r="Y53" s="12"/>
    </row>
    <row r="54" spans="2:25" x14ac:dyDescent="0.25">
      <c r="B54" s="3">
        <v>51</v>
      </c>
      <c r="C54" s="36">
        <v>9</v>
      </c>
      <c r="D54" s="11">
        <f t="shared" si="9"/>
        <v>1</v>
      </c>
      <c r="E54" s="12"/>
      <c r="G54" s="3">
        <v>51</v>
      </c>
      <c r="H54" s="36">
        <v>2</v>
      </c>
      <c r="I54" s="11">
        <f t="shared" si="1"/>
        <v>1</v>
      </c>
      <c r="J54" s="12"/>
      <c r="L54" s="3">
        <v>51</v>
      </c>
      <c r="M54" s="45">
        <v>1</v>
      </c>
      <c r="N54" s="11">
        <f t="shared" si="2"/>
        <v>1</v>
      </c>
      <c r="O54" s="12"/>
      <c r="Q54" s="3">
        <v>51</v>
      </c>
      <c r="R54" s="45">
        <v>1</v>
      </c>
      <c r="S54" s="11">
        <f t="shared" si="3"/>
        <v>1</v>
      </c>
      <c r="T54" s="12"/>
      <c r="V54" s="3">
        <v>51</v>
      </c>
      <c r="W54" s="45">
        <v>0</v>
      </c>
      <c r="X54" s="11">
        <f t="shared" si="4"/>
        <v>0</v>
      </c>
      <c r="Y54" s="12"/>
    </row>
    <row r="55" spans="2:25" x14ac:dyDescent="0.25">
      <c r="B55" s="3">
        <v>52</v>
      </c>
      <c r="C55" s="36">
        <v>8</v>
      </c>
      <c r="D55" s="11">
        <f t="shared" si="9"/>
        <v>0.88888888888888884</v>
      </c>
      <c r="E55" s="12"/>
      <c r="G55" s="3">
        <v>52</v>
      </c>
      <c r="H55" s="36">
        <v>2</v>
      </c>
      <c r="I55" s="11">
        <f t="shared" si="1"/>
        <v>1</v>
      </c>
      <c r="J55" s="12"/>
      <c r="L55" s="3">
        <v>52</v>
      </c>
      <c r="M55" s="45">
        <v>1</v>
      </c>
      <c r="N55" s="11">
        <f t="shared" si="2"/>
        <v>1</v>
      </c>
      <c r="O55" s="12"/>
      <c r="Q55" s="3">
        <v>52</v>
      </c>
      <c r="R55" s="45">
        <v>1</v>
      </c>
      <c r="S55" s="11">
        <f t="shared" si="3"/>
        <v>1</v>
      </c>
      <c r="T55" s="12"/>
      <c r="V55" s="3">
        <v>52</v>
      </c>
      <c r="W55" s="45">
        <v>0</v>
      </c>
      <c r="X55" s="11">
        <f t="shared" si="4"/>
        <v>0</v>
      </c>
      <c r="Y55" s="12"/>
    </row>
    <row r="56" spans="2:25" x14ac:dyDescent="0.25">
      <c r="B56" s="3">
        <v>53</v>
      </c>
      <c r="C56" s="36">
        <v>8</v>
      </c>
      <c r="D56" s="11">
        <f t="shared" si="9"/>
        <v>1</v>
      </c>
      <c r="E56" s="12"/>
      <c r="G56" s="3">
        <v>53</v>
      </c>
      <c r="H56" s="36">
        <v>2</v>
      </c>
      <c r="I56" s="11">
        <f t="shared" si="1"/>
        <v>1</v>
      </c>
      <c r="J56" s="12"/>
      <c r="L56" s="3">
        <v>53</v>
      </c>
      <c r="M56" s="45">
        <v>1</v>
      </c>
      <c r="N56" s="11">
        <f t="shared" si="2"/>
        <v>1</v>
      </c>
      <c r="O56" s="12"/>
      <c r="Q56" s="3">
        <v>53</v>
      </c>
      <c r="R56" s="45">
        <v>1</v>
      </c>
      <c r="S56" s="11">
        <f t="shared" si="3"/>
        <v>1</v>
      </c>
      <c r="T56" s="12"/>
      <c r="V56" s="3">
        <v>53</v>
      </c>
      <c r="W56" s="45">
        <v>0</v>
      </c>
      <c r="X56" s="11">
        <f t="shared" si="4"/>
        <v>0</v>
      </c>
      <c r="Y56" s="12"/>
    </row>
    <row r="57" spans="2:25" x14ac:dyDescent="0.25">
      <c r="B57" s="3">
        <v>54</v>
      </c>
      <c r="C57" s="36">
        <v>7</v>
      </c>
      <c r="D57" s="11">
        <f t="shared" si="9"/>
        <v>0.875</v>
      </c>
      <c r="E57" s="12"/>
      <c r="G57" s="3">
        <v>54</v>
      </c>
      <c r="H57" s="36">
        <v>2</v>
      </c>
      <c r="I57" s="11">
        <f t="shared" si="1"/>
        <v>1</v>
      </c>
      <c r="J57" s="12"/>
      <c r="L57" s="3">
        <v>54</v>
      </c>
      <c r="M57" s="45">
        <v>1</v>
      </c>
      <c r="N57" s="11">
        <f t="shared" si="2"/>
        <v>1</v>
      </c>
      <c r="O57" s="12"/>
      <c r="Q57" s="3">
        <v>54</v>
      </c>
      <c r="R57" s="45">
        <v>1</v>
      </c>
      <c r="S57" s="11">
        <f t="shared" si="3"/>
        <v>1</v>
      </c>
      <c r="T57" s="12"/>
      <c r="V57" s="3">
        <v>54</v>
      </c>
      <c r="W57" s="45">
        <v>0</v>
      </c>
      <c r="X57" s="11">
        <f t="shared" si="4"/>
        <v>0</v>
      </c>
      <c r="Y57" s="12"/>
    </row>
    <row r="58" spans="2:25" x14ac:dyDescent="0.25">
      <c r="B58" s="3">
        <v>55</v>
      </c>
      <c r="C58" s="36">
        <v>7</v>
      </c>
      <c r="D58" s="11">
        <f t="shared" si="9"/>
        <v>1</v>
      </c>
      <c r="E58" s="12"/>
      <c r="G58" s="3">
        <v>55</v>
      </c>
      <c r="H58" s="36">
        <v>2</v>
      </c>
      <c r="I58" s="11">
        <f t="shared" si="1"/>
        <v>1</v>
      </c>
      <c r="J58" s="12"/>
      <c r="L58" s="3">
        <v>55</v>
      </c>
      <c r="M58" s="45">
        <v>1</v>
      </c>
      <c r="N58" s="11">
        <f t="shared" si="2"/>
        <v>1</v>
      </c>
      <c r="O58" s="12"/>
      <c r="Q58" s="3">
        <v>55</v>
      </c>
      <c r="R58" s="45">
        <v>1</v>
      </c>
      <c r="S58" s="11">
        <f t="shared" si="3"/>
        <v>1</v>
      </c>
      <c r="T58" s="12"/>
      <c r="V58" s="3">
        <v>55</v>
      </c>
      <c r="W58" s="45">
        <v>0</v>
      </c>
      <c r="X58" s="11">
        <f t="shared" si="4"/>
        <v>0</v>
      </c>
      <c r="Y58" s="12"/>
    </row>
    <row r="59" spans="2:25" x14ac:dyDescent="0.25">
      <c r="B59" s="3">
        <v>56</v>
      </c>
      <c r="C59" s="36">
        <v>6</v>
      </c>
      <c r="D59" s="11">
        <f t="shared" si="9"/>
        <v>0.8571428571428571</v>
      </c>
      <c r="E59" s="12"/>
      <c r="G59" s="3">
        <v>56</v>
      </c>
      <c r="H59" s="36">
        <v>2</v>
      </c>
      <c r="I59" s="11">
        <f t="shared" si="1"/>
        <v>1</v>
      </c>
      <c r="J59" s="12"/>
      <c r="L59" s="3">
        <v>56</v>
      </c>
      <c r="M59" s="45">
        <v>1</v>
      </c>
      <c r="N59" s="11">
        <f t="shared" si="2"/>
        <v>1</v>
      </c>
      <c r="O59" s="12"/>
      <c r="Q59" s="3">
        <v>56</v>
      </c>
      <c r="R59" s="45">
        <v>1</v>
      </c>
      <c r="S59" s="11">
        <f t="shared" si="3"/>
        <v>1</v>
      </c>
      <c r="T59" s="12"/>
      <c r="V59" s="3">
        <v>56</v>
      </c>
      <c r="W59" s="45">
        <v>0</v>
      </c>
      <c r="X59" s="11">
        <f t="shared" si="4"/>
        <v>0</v>
      </c>
      <c r="Y59" s="12"/>
    </row>
    <row r="60" spans="2:25" x14ac:dyDescent="0.25">
      <c r="B60" s="3">
        <v>57</v>
      </c>
      <c r="C60" s="36">
        <v>6</v>
      </c>
      <c r="D60" s="11">
        <f t="shared" si="9"/>
        <v>1</v>
      </c>
      <c r="E60" s="12"/>
      <c r="G60" s="3">
        <v>57</v>
      </c>
      <c r="H60" s="36">
        <v>1</v>
      </c>
      <c r="I60" s="11">
        <f t="shared" si="1"/>
        <v>0.5</v>
      </c>
      <c r="J60" s="12"/>
      <c r="L60" s="3">
        <v>57</v>
      </c>
      <c r="M60" s="45">
        <v>1</v>
      </c>
      <c r="N60" s="11">
        <f t="shared" si="2"/>
        <v>1</v>
      </c>
      <c r="O60" s="12"/>
      <c r="Q60" s="3">
        <v>57</v>
      </c>
      <c r="R60" s="45">
        <v>1</v>
      </c>
      <c r="S60" s="11">
        <f t="shared" si="3"/>
        <v>1</v>
      </c>
      <c r="T60" s="12"/>
      <c r="V60" s="3">
        <v>57</v>
      </c>
      <c r="W60" s="45">
        <v>0</v>
      </c>
      <c r="X60" s="11">
        <f t="shared" si="4"/>
        <v>0</v>
      </c>
      <c r="Y60" s="12"/>
    </row>
    <row r="61" spans="2:25" x14ac:dyDescent="0.25">
      <c r="B61" s="3">
        <v>58</v>
      </c>
      <c r="C61" s="36">
        <v>5</v>
      </c>
      <c r="D61" s="11">
        <f t="shared" si="9"/>
        <v>0.83333333333333337</v>
      </c>
      <c r="E61" s="12"/>
      <c r="G61" s="3">
        <v>58</v>
      </c>
      <c r="H61" s="36">
        <v>1</v>
      </c>
      <c r="I61" s="11">
        <f t="shared" si="1"/>
        <v>1</v>
      </c>
      <c r="J61" s="12"/>
      <c r="L61" s="3">
        <v>58</v>
      </c>
      <c r="M61" s="45">
        <v>1</v>
      </c>
      <c r="N61" s="11">
        <f t="shared" si="2"/>
        <v>1</v>
      </c>
      <c r="O61" s="12"/>
      <c r="Q61" s="3">
        <v>58</v>
      </c>
      <c r="R61" s="45">
        <v>1</v>
      </c>
      <c r="S61" s="11">
        <f t="shared" si="3"/>
        <v>1</v>
      </c>
      <c r="T61" s="12"/>
      <c r="V61" s="3">
        <v>58</v>
      </c>
      <c r="W61" s="45">
        <v>0</v>
      </c>
      <c r="X61" s="11">
        <f t="shared" si="4"/>
        <v>0</v>
      </c>
      <c r="Y61" s="12"/>
    </row>
    <row r="62" spans="2:25" x14ac:dyDescent="0.25">
      <c r="B62" s="3">
        <v>59</v>
      </c>
      <c r="C62" s="36">
        <v>5</v>
      </c>
      <c r="D62" s="11">
        <f t="shared" si="9"/>
        <v>1</v>
      </c>
      <c r="E62" s="12"/>
      <c r="G62" s="3">
        <v>59</v>
      </c>
      <c r="H62" s="36">
        <v>1</v>
      </c>
      <c r="I62" s="11">
        <f t="shared" si="1"/>
        <v>1</v>
      </c>
      <c r="J62" s="12"/>
      <c r="L62" s="3">
        <v>59</v>
      </c>
      <c r="M62" s="45">
        <v>1</v>
      </c>
      <c r="N62" s="11">
        <f t="shared" si="2"/>
        <v>1</v>
      </c>
      <c r="O62" s="12"/>
      <c r="Q62" s="3">
        <v>59</v>
      </c>
      <c r="R62" s="45">
        <v>1</v>
      </c>
      <c r="S62" s="11">
        <f t="shared" si="3"/>
        <v>1</v>
      </c>
      <c r="T62" s="12"/>
      <c r="V62" s="3">
        <v>59</v>
      </c>
      <c r="W62" s="45">
        <v>0</v>
      </c>
      <c r="X62" s="11">
        <f t="shared" si="4"/>
        <v>0</v>
      </c>
      <c r="Y62" s="12"/>
    </row>
    <row r="63" spans="2:25" x14ac:dyDescent="0.25">
      <c r="B63" s="3">
        <v>60</v>
      </c>
      <c r="C63" s="36">
        <v>4</v>
      </c>
      <c r="D63" s="11">
        <f t="shared" si="9"/>
        <v>0.8</v>
      </c>
      <c r="E63" s="12"/>
      <c r="G63" s="3">
        <v>60</v>
      </c>
      <c r="H63" s="36">
        <v>1</v>
      </c>
      <c r="I63" s="11">
        <f t="shared" si="1"/>
        <v>1</v>
      </c>
      <c r="J63" s="12"/>
      <c r="L63" s="3">
        <v>60</v>
      </c>
      <c r="M63" s="45">
        <v>1</v>
      </c>
      <c r="N63" s="11">
        <f t="shared" si="2"/>
        <v>1</v>
      </c>
      <c r="O63" s="12"/>
      <c r="Q63" s="3">
        <v>60</v>
      </c>
      <c r="R63" s="45">
        <v>1</v>
      </c>
      <c r="S63" s="11">
        <f t="shared" si="3"/>
        <v>1</v>
      </c>
      <c r="T63" s="12"/>
      <c r="V63" s="3">
        <v>60</v>
      </c>
      <c r="W63" s="45">
        <v>0</v>
      </c>
      <c r="X63" s="11">
        <f t="shared" si="4"/>
        <v>0</v>
      </c>
      <c r="Y63" s="12"/>
    </row>
    <row r="64" spans="2:25" x14ac:dyDescent="0.25">
      <c r="B64" s="3">
        <v>61</v>
      </c>
      <c r="C64" s="36">
        <v>4</v>
      </c>
      <c r="D64" s="11">
        <f t="shared" si="9"/>
        <v>1</v>
      </c>
      <c r="E64" s="12"/>
      <c r="G64" s="3">
        <v>61</v>
      </c>
      <c r="H64" s="36">
        <v>1</v>
      </c>
      <c r="I64" s="11">
        <f t="shared" si="1"/>
        <v>1</v>
      </c>
      <c r="J64" s="12"/>
      <c r="L64" s="3">
        <v>61</v>
      </c>
      <c r="M64" s="45">
        <v>1</v>
      </c>
      <c r="N64" s="11">
        <f t="shared" si="2"/>
        <v>1</v>
      </c>
      <c r="O64" s="12"/>
      <c r="Q64" s="3">
        <v>61</v>
      </c>
      <c r="R64" s="45">
        <v>1</v>
      </c>
      <c r="S64" s="11">
        <f t="shared" si="3"/>
        <v>1</v>
      </c>
      <c r="T64" s="12"/>
      <c r="V64" s="3">
        <v>61</v>
      </c>
      <c r="W64" s="45">
        <v>0</v>
      </c>
      <c r="X64" s="11">
        <f t="shared" si="4"/>
        <v>0</v>
      </c>
      <c r="Y64" s="12"/>
    </row>
    <row r="65" spans="2:25" x14ac:dyDescent="0.25">
      <c r="B65" s="3">
        <v>62</v>
      </c>
      <c r="C65" s="36">
        <v>3</v>
      </c>
      <c r="D65" s="11">
        <f t="shared" si="9"/>
        <v>0.75</v>
      </c>
      <c r="E65" s="12"/>
      <c r="G65" s="3">
        <v>62</v>
      </c>
      <c r="H65" s="36">
        <v>1</v>
      </c>
      <c r="I65" s="11">
        <f t="shared" si="1"/>
        <v>1</v>
      </c>
      <c r="J65" s="12"/>
      <c r="L65" s="3">
        <v>62</v>
      </c>
      <c r="M65" s="45">
        <v>1</v>
      </c>
      <c r="N65" s="11">
        <f t="shared" si="2"/>
        <v>1</v>
      </c>
      <c r="O65" s="12"/>
      <c r="Q65" s="3">
        <v>62</v>
      </c>
      <c r="R65" s="45">
        <v>1</v>
      </c>
      <c r="S65" s="11">
        <f t="shared" si="3"/>
        <v>1</v>
      </c>
      <c r="T65" s="12"/>
      <c r="V65" s="3">
        <v>62</v>
      </c>
      <c r="W65" s="45">
        <v>0</v>
      </c>
      <c r="X65" s="11">
        <f t="shared" si="4"/>
        <v>0</v>
      </c>
      <c r="Y65" s="12"/>
    </row>
    <row r="66" spans="2:25" x14ac:dyDescent="0.25">
      <c r="B66" s="3">
        <v>63</v>
      </c>
      <c r="C66" s="36">
        <v>3</v>
      </c>
      <c r="D66" s="11">
        <f t="shared" si="9"/>
        <v>1</v>
      </c>
      <c r="E66" s="12"/>
      <c r="G66" s="3">
        <v>63</v>
      </c>
      <c r="H66" s="36">
        <v>1</v>
      </c>
      <c r="I66" s="11">
        <f t="shared" si="1"/>
        <v>1</v>
      </c>
      <c r="J66" s="12"/>
      <c r="L66" s="3">
        <v>63</v>
      </c>
      <c r="M66" s="45">
        <v>1</v>
      </c>
      <c r="N66" s="11">
        <f t="shared" si="2"/>
        <v>1</v>
      </c>
      <c r="O66" s="12"/>
      <c r="Q66" s="3">
        <v>63</v>
      </c>
      <c r="R66" s="45">
        <v>1</v>
      </c>
      <c r="S66" s="11">
        <f t="shared" si="3"/>
        <v>1</v>
      </c>
      <c r="T66" s="12"/>
      <c r="V66" s="3">
        <v>63</v>
      </c>
      <c r="W66" s="45">
        <v>0</v>
      </c>
      <c r="X66" s="11">
        <f t="shared" si="4"/>
        <v>0</v>
      </c>
      <c r="Y66" s="12"/>
    </row>
    <row r="67" spans="2:25" x14ac:dyDescent="0.25">
      <c r="B67" s="3">
        <v>64</v>
      </c>
      <c r="C67" s="36">
        <v>2</v>
      </c>
      <c r="D67" s="11">
        <f t="shared" si="9"/>
        <v>0.66666666666666663</v>
      </c>
      <c r="E67" s="12"/>
      <c r="G67" s="3">
        <v>64</v>
      </c>
      <c r="H67" s="36">
        <v>1</v>
      </c>
      <c r="I67" s="11">
        <f t="shared" si="1"/>
        <v>1</v>
      </c>
      <c r="J67" s="12"/>
      <c r="L67" s="3">
        <v>64</v>
      </c>
      <c r="M67" s="45">
        <v>1</v>
      </c>
      <c r="N67" s="11">
        <f t="shared" si="2"/>
        <v>1</v>
      </c>
      <c r="O67" s="12"/>
      <c r="Q67" s="3">
        <v>64</v>
      </c>
      <c r="R67" s="45">
        <v>1</v>
      </c>
      <c r="S67" s="11">
        <f t="shared" si="3"/>
        <v>1</v>
      </c>
      <c r="T67" s="12"/>
      <c r="V67" s="3">
        <v>64</v>
      </c>
      <c r="W67" s="45">
        <v>0</v>
      </c>
      <c r="X67" s="11">
        <f t="shared" si="4"/>
        <v>0</v>
      </c>
      <c r="Y67" s="12"/>
    </row>
    <row r="68" spans="2:25" x14ac:dyDescent="0.25">
      <c r="B68" s="3">
        <v>0</v>
      </c>
      <c r="C68" s="36">
        <v>0</v>
      </c>
      <c r="D68" s="11">
        <f t="shared" si="9"/>
        <v>0</v>
      </c>
      <c r="E68" s="13"/>
      <c r="G68" s="3">
        <v>0</v>
      </c>
      <c r="H68" s="36">
        <f>D68*H67</f>
        <v>0</v>
      </c>
      <c r="I68" s="11">
        <f t="shared" si="1"/>
        <v>0</v>
      </c>
      <c r="J68" s="13"/>
      <c r="L68" s="3">
        <v>0</v>
      </c>
      <c r="M68" s="45">
        <v>0</v>
      </c>
      <c r="N68" s="11">
        <f t="shared" si="2"/>
        <v>0</v>
      </c>
      <c r="O68" s="13"/>
      <c r="Q68" s="3">
        <v>0</v>
      </c>
      <c r="R68" s="45">
        <v>0</v>
      </c>
      <c r="S68" s="11">
        <f t="shared" si="3"/>
        <v>0</v>
      </c>
      <c r="T68" s="13"/>
      <c r="V68" s="3">
        <v>0</v>
      </c>
      <c r="W68" s="45">
        <v>0</v>
      </c>
      <c r="X68" s="11">
        <f t="shared" si="4"/>
        <v>0</v>
      </c>
      <c r="Y68" s="13"/>
    </row>
  </sheetData>
  <sheetProtection selectLockedCells="1" selectUnlockedCells="1"/>
  <mergeCells count="5">
    <mergeCell ref="B2:D2"/>
    <mergeCell ref="G2:I2"/>
    <mergeCell ref="L2:N2"/>
    <mergeCell ref="Q2:S2"/>
    <mergeCell ref="V2:X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7C5EB-BB5F-45E6-8EF7-6F0C060F4BEF}">
  <dimension ref="A1:P128"/>
  <sheetViews>
    <sheetView workbookViewId="0">
      <selection activeCell="B1" sqref="B1"/>
    </sheetView>
  </sheetViews>
  <sheetFormatPr defaultRowHeight="15" x14ac:dyDescent="0.25"/>
  <cols>
    <col min="1" max="1" width="9.140625" style="112"/>
    <col min="2" max="2" width="32.5703125" customWidth="1"/>
    <col min="3" max="3" width="15.140625" style="112" customWidth="1"/>
    <col min="4" max="4" width="26.85546875" customWidth="1"/>
    <col min="5" max="5" width="9.140625" style="112"/>
    <col min="13" max="16" width="9.140625" style="112"/>
  </cols>
  <sheetData>
    <row r="1" spans="1:16" ht="19.5" customHeight="1" thickBot="1" x14ac:dyDescent="0.3">
      <c r="A1" s="112">
        <v>1</v>
      </c>
      <c r="B1" s="154"/>
      <c r="C1" s="124">
        <v>1</v>
      </c>
      <c r="D1" t="e">
        <f>MATCH(B1,Рейтинг!D$10:D$397,0)</f>
        <v>#N/A</v>
      </c>
      <c r="E1" s="112">
        <v>1</v>
      </c>
      <c r="G1" s="115" t="s">
        <v>591</v>
      </c>
      <c r="J1">
        <f t="shared" ref="J1:J6" si="0">IFERROR(D1,B1)</f>
        <v>0</v>
      </c>
      <c r="M1" s="112">
        <v>1</v>
      </c>
      <c r="N1" s="112">
        <v>1</v>
      </c>
      <c r="O1" s="112">
        <v>1</v>
      </c>
      <c r="P1" s="112">
        <v>1</v>
      </c>
    </row>
    <row r="2" spans="1:16" ht="19.5" customHeight="1" thickBot="1" x14ac:dyDescent="0.3">
      <c r="A2" s="112">
        <v>2</v>
      </c>
      <c r="B2" s="154"/>
      <c r="C2" s="125">
        <v>2</v>
      </c>
      <c r="D2" t="e">
        <f>MATCH(B2,Рейтинг!D$10:D$397,0)</f>
        <v>#N/A</v>
      </c>
      <c r="E2" s="112">
        <f>E1+1</f>
        <v>2</v>
      </c>
      <c r="G2" s="79" t="s">
        <v>592</v>
      </c>
      <c r="J2">
        <f t="shared" si="0"/>
        <v>0</v>
      </c>
      <c r="M2" s="112">
        <v>2</v>
      </c>
      <c r="N2" s="112">
        <v>1</v>
      </c>
      <c r="O2" s="112">
        <v>1</v>
      </c>
      <c r="P2" s="112">
        <v>1</v>
      </c>
    </row>
    <row r="3" spans="1:16" ht="19.5" customHeight="1" thickBot="1" x14ac:dyDescent="0.3">
      <c r="A3" s="112">
        <v>3</v>
      </c>
      <c r="B3" s="154"/>
      <c r="C3" s="125">
        <v>3</v>
      </c>
      <c r="D3" t="e">
        <f>MATCH(B3,Рейтинг!D$10:D$397,0)</f>
        <v>#N/A</v>
      </c>
      <c r="E3" s="112">
        <f t="shared" ref="E3:E66" si="1">E2+1</f>
        <v>3</v>
      </c>
      <c r="G3" t="s">
        <v>594</v>
      </c>
      <c r="J3">
        <f t="shared" si="0"/>
        <v>0</v>
      </c>
      <c r="M3" s="112">
        <v>3</v>
      </c>
      <c r="N3" s="112">
        <v>2</v>
      </c>
      <c r="O3" s="112">
        <v>2</v>
      </c>
      <c r="P3" s="112">
        <v>2</v>
      </c>
    </row>
    <row r="4" spans="1:16" ht="19.5" customHeight="1" thickBot="1" x14ac:dyDescent="0.3">
      <c r="A4" s="112">
        <v>4</v>
      </c>
      <c r="B4" s="154"/>
      <c r="C4" s="126">
        <v>4</v>
      </c>
      <c r="D4" t="e">
        <f>MATCH(B4,Рейтинг!D$10:D$397,0)</f>
        <v>#N/A</v>
      </c>
      <c r="E4" s="112">
        <f t="shared" si="1"/>
        <v>4</v>
      </c>
      <c r="G4" t="s">
        <v>595</v>
      </c>
      <c r="J4">
        <f t="shared" si="0"/>
        <v>0</v>
      </c>
      <c r="M4" s="112">
        <v>4</v>
      </c>
      <c r="N4" s="112">
        <v>2</v>
      </c>
      <c r="O4" s="112">
        <v>2</v>
      </c>
      <c r="P4" s="112">
        <v>2</v>
      </c>
    </row>
    <row r="5" spans="1:16" ht="19.5" customHeight="1" thickBot="1" x14ac:dyDescent="0.3">
      <c r="A5" s="112">
        <v>5</v>
      </c>
      <c r="B5" s="154"/>
      <c r="C5" s="125">
        <v>5</v>
      </c>
      <c r="D5" t="e">
        <f>MATCH(B5,Рейтинг!D$10:D$397,0)</f>
        <v>#N/A</v>
      </c>
      <c r="E5" s="112">
        <f t="shared" si="1"/>
        <v>5</v>
      </c>
      <c r="J5">
        <f t="shared" si="0"/>
        <v>0</v>
      </c>
      <c r="M5" s="112">
        <v>5</v>
      </c>
      <c r="N5" s="112">
        <v>3</v>
      </c>
      <c r="O5" s="112">
        <v>3</v>
      </c>
      <c r="P5" s="112">
        <v>3</v>
      </c>
    </row>
    <row r="6" spans="1:16" ht="19.5" customHeight="1" thickBot="1" x14ac:dyDescent="0.3">
      <c r="A6" s="112">
        <v>6</v>
      </c>
      <c r="B6" s="154"/>
      <c r="C6" s="126">
        <v>6</v>
      </c>
      <c r="D6" t="e">
        <f>MATCH(B6,Рейтинг!D$10:D$397,0)</f>
        <v>#N/A</v>
      </c>
      <c r="E6" s="112">
        <f t="shared" si="1"/>
        <v>6</v>
      </c>
      <c r="J6">
        <f t="shared" si="0"/>
        <v>0</v>
      </c>
      <c r="M6" s="112">
        <v>6</v>
      </c>
      <c r="N6" s="112">
        <v>3</v>
      </c>
      <c r="O6" s="112">
        <v>3</v>
      </c>
      <c r="P6" s="112">
        <v>3</v>
      </c>
    </row>
    <row r="7" spans="1:16" ht="19.5" customHeight="1" thickBot="1" x14ac:dyDescent="0.3">
      <c r="A7" s="112">
        <v>8</v>
      </c>
      <c r="B7" s="154"/>
      <c r="C7" s="125" t="s">
        <v>654</v>
      </c>
      <c r="D7" t="e">
        <f>MATCH(B7,Рейтинг!D$10:D$397,0)</f>
        <v>#N/A</v>
      </c>
      <c r="E7" s="112">
        <v>8</v>
      </c>
      <c r="J7">
        <f>IFERROR(D7,B7)</f>
        <v>0</v>
      </c>
      <c r="M7" s="112">
        <v>8</v>
      </c>
      <c r="N7" s="112">
        <v>4</v>
      </c>
      <c r="O7" s="112">
        <v>4</v>
      </c>
      <c r="P7" s="112">
        <v>4</v>
      </c>
    </row>
    <row r="8" spans="1:16" ht="19.5" customHeight="1" thickBot="1" x14ac:dyDescent="0.3">
      <c r="A8" s="112">
        <v>8</v>
      </c>
      <c r="B8" s="154"/>
      <c r="C8" s="125" t="s">
        <v>654</v>
      </c>
      <c r="D8" t="e">
        <f>MATCH(B8,Рейтинг!D$10:D$397,0)</f>
        <v>#N/A</v>
      </c>
      <c r="E8" s="112">
        <v>8</v>
      </c>
      <c r="J8">
        <f t="shared" ref="J8:J71" si="2">IFERROR(D8,B8)</f>
        <v>0</v>
      </c>
      <c r="M8" s="112">
        <v>8</v>
      </c>
      <c r="N8" s="112">
        <v>4</v>
      </c>
      <c r="O8" s="112">
        <v>4</v>
      </c>
      <c r="P8" s="112">
        <v>4</v>
      </c>
    </row>
    <row r="9" spans="1:16" ht="19.5" customHeight="1" thickBot="1" x14ac:dyDescent="0.3">
      <c r="A9" s="112">
        <v>9</v>
      </c>
      <c r="B9" s="154"/>
      <c r="C9" s="126">
        <v>9</v>
      </c>
      <c r="D9" t="e">
        <f>MATCH(B9,Рейтинг!D$10:D$397,0)</f>
        <v>#N/A</v>
      </c>
      <c r="E9" s="112">
        <f t="shared" si="1"/>
        <v>9</v>
      </c>
      <c r="J9">
        <f t="shared" si="2"/>
        <v>0</v>
      </c>
      <c r="M9" s="112">
        <v>9</v>
      </c>
      <c r="N9" s="112">
        <v>8</v>
      </c>
      <c r="O9" s="112">
        <v>5</v>
      </c>
      <c r="P9" s="112">
        <v>8</v>
      </c>
    </row>
    <row r="10" spans="1:16" ht="19.5" customHeight="1" thickBot="1" x14ac:dyDescent="0.3">
      <c r="A10" s="112">
        <v>10</v>
      </c>
      <c r="B10" s="154"/>
      <c r="C10" s="126">
        <v>10</v>
      </c>
      <c r="D10" t="e">
        <f>MATCH(B10,Рейтинг!D$10:D$397,0)</f>
        <v>#N/A</v>
      </c>
      <c r="E10" s="112">
        <f t="shared" si="1"/>
        <v>10</v>
      </c>
      <c r="J10">
        <f t="shared" si="2"/>
        <v>0</v>
      </c>
      <c r="M10" s="112">
        <v>10</v>
      </c>
      <c r="N10" s="112">
        <v>8</v>
      </c>
      <c r="O10" s="112">
        <v>5</v>
      </c>
      <c r="P10" s="112">
        <v>8</v>
      </c>
    </row>
    <row r="11" spans="1:16" ht="19.5" customHeight="1" thickBot="1" x14ac:dyDescent="0.3">
      <c r="A11" s="112">
        <v>12</v>
      </c>
      <c r="B11" s="154"/>
      <c r="C11" s="125" t="s">
        <v>655</v>
      </c>
      <c r="D11" t="e">
        <f>MATCH(B11,Рейтинг!D$10:D$397,0)</f>
        <v>#N/A</v>
      </c>
      <c r="E11" s="112">
        <v>12</v>
      </c>
      <c r="J11">
        <f t="shared" si="2"/>
        <v>0</v>
      </c>
      <c r="M11" s="112">
        <v>12</v>
      </c>
      <c r="N11" s="112">
        <v>8</v>
      </c>
      <c r="O11" s="112">
        <v>6</v>
      </c>
      <c r="P11" s="112">
        <v>8</v>
      </c>
    </row>
    <row r="12" spans="1:16" ht="19.5" customHeight="1" thickBot="1" x14ac:dyDescent="0.3">
      <c r="A12" s="112">
        <v>12</v>
      </c>
      <c r="B12" s="154"/>
      <c r="C12" s="125" t="s">
        <v>655</v>
      </c>
      <c r="D12" t="e">
        <f>MATCH(B12,Рейтинг!D$10:D$397,0)</f>
        <v>#N/A</v>
      </c>
      <c r="E12" s="112">
        <v>12</v>
      </c>
      <c r="J12">
        <f t="shared" si="2"/>
        <v>0</v>
      </c>
      <c r="M12" s="112">
        <v>12</v>
      </c>
      <c r="N12" s="112">
        <v>8</v>
      </c>
      <c r="O12" s="112">
        <v>6</v>
      </c>
      <c r="P12" s="112">
        <v>8</v>
      </c>
    </row>
    <row r="13" spans="1:16" ht="19.5" customHeight="1" thickBot="1" x14ac:dyDescent="0.3">
      <c r="A13" s="112">
        <v>16</v>
      </c>
      <c r="B13" s="154"/>
      <c r="C13" s="126" t="s">
        <v>656</v>
      </c>
      <c r="D13" t="e">
        <f>MATCH(B13,Рейтинг!D$10:D$397,0)</f>
        <v>#N/A</v>
      </c>
      <c r="E13" s="112">
        <v>16</v>
      </c>
      <c r="J13">
        <f t="shared" si="2"/>
        <v>0</v>
      </c>
      <c r="M13" s="112">
        <v>16</v>
      </c>
      <c r="N13" s="112">
        <v>8</v>
      </c>
      <c r="O13" s="112">
        <v>8</v>
      </c>
      <c r="P13" s="112">
        <v>8</v>
      </c>
    </row>
    <row r="14" spans="1:16" ht="15.75" thickBot="1" x14ac:dyDescent="0.3">
      <c r="A14" s="112">
        <v>16</v>
      </c>
      <c r="B14" s="154"/>
      <c r="C14" s="125" t="s">
        <v>656</v>
      </c>
      <c r="D14" t="e">
        <f>MATCH(B14,Рейтинг!D$10:D$397,0)</f>
        <v>#N/A</v>
      </c>
      <c r="E14" s="112">
        <v>16</v>
      </c>
      <c r="J14">
        <f t="shared" si="2"/>
        <v>0</v>
      </c>
      <c r="M14" s="112">
        <v>16</v>
      </c>
      <c r="N14" s="112">
        <v>8</v>
      </c>
      <c r="O14" s="112">
        <v>8</v>
      </c>
      <c r="P14" s="112">
        <v>8</v>
      </c>
    </row>
    <row r="15" spans="1:16" ht="15.75" thickBot="1" x14ac:dyDescent="0.3">
      <c r="A15" s="112">
        <v>16</v>
      </c>
      <c r="B15" s="154"/>
      <c r="C15" s="126" t="s">
        <v>656</v>
      </c>
      <c r="D15" t="e">
        <f>MATCH(B15,Рейтинг!D$10:D$397,0)</f>
        <v>#N/A</v>
      </c>
      <c r="E15" s="112">
        <v>16</v>
      </c>
      <c r="J15">
        <f t="shared" si="2"/>
        <v>0</v>
      </c>
      <c r="M15" s="112">
        <v>16</v>
      </c>
      <c r="N15" s="112">
        <v>8</v>
      </c>
      <c r="O15" s="112">
        <v>8</v>
      </c>
      <c r="P15" s="112">
        <v>8</v>
      </c>
    </row>
    <row r="16" spans="1:16" ht="15.75" thickBot="1" x14ac:dyDescent="0.3">
      <c r="A16" s="112">
        <v>16</v>
      </c>
      <c r="B16" s="154"/>
      <c r="C16" s="125" t="s">
        <v>656</v>
      </c>
      <c r="D16" t="e">
        <f>MATCH(B16,Рейтинг!D$10:D$397,0)</f>
        <v>#N/A</v>
      </c>
      <c r="E16" s="112">
        <v>16</v>
      </c>
      <c r="J16">
        <f t="shared" si="2"/>
        <v>0</v>
      </c>
      <c r="M16" s="112">
        <v>16</v>
      </c>
      <c r="N16" s="112">
        <v>8</v>
      </c>
      <c r="O16" s="112">
        <v>8</v>
      </c>
      <c r="P16" s="112">
        <v>8</v>
      </c>
    </row>
    <row r="17" spans="1:16" x14ac:dyDescent="0.25">
      <c r="A17" s="112">
        <v>17</v>
      </c>
      <c r="B17" s="154"/>
      <c r="C17" s="120">
        <v>17</v>
      </c>
      <c r="D17" t="e">
        <f>MATCH(B17,Рейтинг!D$10:D$397,0)</f>
        <v>#N/A</v>
      </c>
      <c r="E17" s="112">
        <f t="shared" si="1"/>
        <v>17</v>
      </c>
      <c r="J17">
        <f t="shared" si="2"/>
        <v>0</v>
      </c>
      <c r="M17" s="112">
        <v>17</v>
      </c>
      <c r="N17" s="112">
        <v>12</v>
      </c>
      <c r="O17" s="112">
        <v>16</v>
      </c>
      <c r="P17" s="112">
        <v>16</v>
      </c>
    </row>
    <row r="18" spans="1:16" x14ac:dyDescent="0.25">
      <c r="A18" s="112">
        <v>18</v>
      </c>
      <c r="B18" s="154"/>
      <c r="C18" s="112">
        <v>18</v>
      </c>
      <c r="D18" t="e">
        <f>MATCH(B18,Рейтинг!D$10:D$397,0)</f>
        <v>#N/A</v>
      </c>
      <c r="E18" s="112">
        <f t="shared" si="1"/>
        <v>18</v>
      </c>
      <c r="J18">
        <f t="shared" si="2"/>
        <v>0</v>
      </c>
      <c r="M18" s="112">
        <v>18</v>
      </c>
      <c r="N18" s="112">
        <v>12</v>
      </c>
      <c r="O18" s="112">
        <v>16</v>
      </c>
      <c r="P18" s="112">
        <v>16</v>
      </c>
    </row>
    <row r="19" spans="1:16" x14ac:dyDescent="0.25">
      <c r="A19" s="112">
        <v>20</v>
      </c>
      <c r="B19" s="154"/>
      <c r="C19" s="112" t="s">
        <v>657</v>
      </c>
      <c r="D19" t="e">
        <f>MATCH(B19,Рейтинг!D$10:D$397,0)</f>
        <v>#N/A</v>
      </c>
      <c r="E19" s="112">
        <v>20</v>
      </c>
      <c r="J19">
        <f t="shared" si="2"/>
        <v>0</v>
      </c>
      <c r="M19" s="112">
        <v>20</v>
      </c>
      <c r="N19" s="112">
        <v>12</v>
      </c>
      <c r="O19" s="112">
        <v>16</v>
      </c>
      <c r="P19" s="112">
        <v>16</v>
      </c>
    </row>
    <row r="20" spans="1:16" x14ac:dyDescent="0.25">
      <c r="A20" s="112">
        <v>20</v>
      </c>
      <c r="B20" s="154"/>
      <c r="C20" s="112" t="s">
        <v>657</v>
      </c>
      <c r="D20" t="e">
        <f>MATCH(B20,Рейтинг!D$10:D$397,0)</f>
        <v>#N/A</v>
      </c>
      <c r="E20" s="112">
        <v>20</v>
      </c>
      <c r="J20">
        <f t="shared" si="2"/>
        <v>0</v>
      </c>
      <c r="M20" s="112">
        <v>20</v>
      </c>
      <c r="N20" s="112">
        <v>12</v>
      </c>
      <c r="O20" s="112">
        <v>16</v>
      </c>
      <c r="P20" s="112">
        <v>16</v>
      </c>
    </row>
    <row r="21" spans="1:16" x14ac:dyDescent="0.25">
      <c r="A21" s="112">
        <v>24</v>
      </c>
      <c r="B21" s="154"/>
      <c r="C21" s="112" t="s">
        <v>658</v>
      </c>
      <c r="D21" t="e">
        <f>MATCH(B21,Рейтинг!D$10:D$397,0)</f>
        <v>#N/A</v>
      </c>
      <c r="E21" s="112">
        <v>24</v>
      </c>
      <c r="J21">
        <f t="shared" si="2"/>
        <v>0</v>
      </c>
      <c r="M21" s="112">
        <v>24</v>
      </c>
      <c r="N21" s="112">
        <v>12</v>
      </c>
      <c r="O21" s="112">
        <v>16</v>
      </c>
      <c r="P21" s="112">
        <v>16</v>
      </c>
    </row>
    <row r="22" spans="1:16" x14ac:dyDescent="0.25">
      <c r="A22" s="112">
        <v>24</v>
      </c>
      <c r="B22" s="154"/>
      <c r="C22" s="120" t="s">
        <v>658</v>
      </c>
      <c r="D22" t="e">
        <f>MATCH(B22,Рейтинг!D$10:D$397,0)</f>
        <v>#N/A</v>
      </c>
      <c r="E22" s="112">
        <v>24</v>
      </c>
      <c r="J22">
        <f t="shared" si="2"/>
        <v>0</v>
      </c>
      <c r="M22" s="112">
        <v>24</v>
      </c>
      <c r="N22" s="112">
        <v>12</v>
      </c>
      <c r="O22" s="112">
        <v>16</v>
      </c>
      <c r="P22" s="112">
        <v>16</v>
      </c>
    </row>
    <row r="23" spans="1:16" x14ac:dyDescent="0.25">
      <c r="A23" s="112">
        <v>24</v>
      </c>
      <c r="B23" s="154"/>
      <c r="C23" s="120" t="s">
        <v>658</v>
      </c>
      <c r="D23" t="e">
        <f>MATCH(B23,Рейтинг!D$10:D$397,0)</f>
        <v>#N/A</v>
      </c>
      <c r="E23" s="112">
        <v>24</v>
      </c>
      <c r="J23">
        <f t="shared" si="2"/>
        <v>0</v>
      </c>
      <c r="M23" s="112">
        <v>24</v>
      </c>
      <c r="N23" s="112">
        <v>12</v>
      </c>
      <c r="O23" s="112">
        <v>16</v>
      </c>
      <c r="P23" s="112">
        <v>16</v>
      </c>
    </row>
    <row r="24" spans="1:16" x14ac:dyDescent="0.25">
      <c r="A24" s="112">
        <v>24</v>
      </c>
      <c r="B24" s="154"/>
      <c r="C24" s="120" t="s">
        <v>658</v>
      </c>
      <c r="D24" t="e">
        <f>MATCH(B24,Рейтинг!D$10:D$397,0)</f>
        <v>#N/A</v>
      </c>
      <c r="E24" s="112">
        <v>24</v>
      </c>
      <c r="J24">
        <f t="shared" si="2"/>
        <v>0</v>
      </c>
      <c r="M24" s="112">
        <v>24</v>
      </c>
      <c r="N24" s="112">
        <v>12</v>
      </c>
      <c r="O24" s="112">
        <v>16</v>
      </c>
      <c r="P24" s="112">
        <v>16</v>
      </c>
    </row>
    <row r="25" spans="1:16" x14ac:dyDescent="0.25">
      <c r="A25" s="112">
        <v>32</v>
      </c>
      <c r="B25" s="154"/>
      <c r="C25" s="112" t="s">
        <v>659</v>
      </c>
      <c r="D25" t="e">
        <f>MATCH(B25,Рейтинг!D$10:D$397,0)</f>
        <v>#N/A</v>
      </c>
      <c r="E25" s="112">
        <v>32</v>
      </c>
      <c r="J25">
        <f t="shared" si="2"/>
        <v>0</v>
      </c>
      <c r="M25" s="112">
        <v>32</v>
      </c>
      <c r="N25" s="112">
        <v>16</v>
      </c>
      <c r="O25" s="112">
        <v>16</v>
      </c>
      <c r="P25" s="112">
        <v>16</v>
      </c>
    </row>
    <row r="26" spans="1:16" ht="21.75" customHeight="1" x14ac:dyDescent="0.25">
      <c r="A26" s="112">
        <v>32</v>
      </c>
      <c r="B26" s="154"/>
      <c r="C26" s="120" t="s">
        <v>659</v>
      </c>
      <c r="D26" t="e">
        <f>MATCH(B26,Рейтинг!D$10:D$397,0)</f>
        <v>#N/A</v>
      </c>
      <c r="E26" s="112">
        <v>32</v>
      </c>
      <c r="J26">
        <f t="shared" si="2"/>
        <v>0</v>
      </c>
      <c r="M26" s="112">
        <v>32</v>
      </c>
      <c r="N26" s="112">
        <v>16</v>
      </c>
      <c r="O26" s="112">
        <v>16</v>
      </c>
      <c r="P26" s="112">
        <v>16</v>
      </c>
    </row>
    <row r="27" spans="1:16" x14ac:dyDescent="0.25">
      <c r="A27" s="112">
        <v>32</v>
      </c>
      <c r="B27" s="154"/>
      <c r="C27" s="120" t="s">
        <v>659</v>
      </c>
      <c r="D27" t="e">
        <f>MATCH(B27,Рейтинг!D$10:D$397,0)</f>
        <v>#N/A</v>
      </c>
      <c r="E27" s="112">
        <v>32</v>
      </c>
      <c r="J27">
        <f t="shared" si="2"/>
        <v>0</v>
      </c>
      <c r="M27" s="112">
        <v>32</v>
      </c>
      <c r="N27" s="112">
        <v>16</v>
      </c>
      <c r="O27" s="112">
        <v>16</v>
      </c>
      <c r="P27" s="112">
        <v>16</v>
      </c>
    </row>
    <row r="28" spans="1:16" x14ac:dyDescent="0.25">
      <c r="A28" s="112">
        <v>32</v>
      </c>
      <c r="B28" s="154"/>
      <c r="C28" s="112" t="s">
        <v>659</v>
      </c>
      <c r="D28" t="e">
        <f>MATCH(B28,Рейтинг!D$10:D$397,0)</f>
        <v>#N/A</v>
      </c>
      <c r="E28" s="112">
        <v>32</v>
      </c>
      <c r="J28">
        <f t="shared" si="2"/>
        <v>0</v>
      </c>
      <c r="M28" s="112">
        <v>32</v>
      </c>
      <c r="N28" s="112">
        <v>16</v>
      </c>
      <c r="O28" s="112">
        <v>16</v>
      </c>
      <c r="P28" s="112">
        <v>16</v>
      </c>
    </row>
    <row r="29" spans="1:16" x14ac:dyDescent="0.25">
      <c r="A29" s="112">
        <v>32</v>
      </c>
      <c r="B29" s="154"/>
      <c r="C29" s="112" t="s">
        <v>659</v>
      </c>
      <c r="D29" t="e">
        <f>MATCH(B29,Рейтинг!D$10:D$397,0)</f>
        <v>#N/A</v>
      </c>
      <c r="E29" s="112">
        <v>32</v>
      </c>
      <c r="J29">
        <f t="shared" si="2"/>
        <v>0</v>
      </c>
      <c r="M29" s="112">
        <v>32</v>
      </c>
      <c r="N29" s="112">
        <v>16</v>
      </c>
      <c r="O29" s="112">
        <v>16</v>
      </c>
      <c r="P29" s="112">
        <v>16</v>
      </c>
    </row>
    <row r="30" spans="1:16" x14ac:dyDescent="0.25">
      <c r="A30" s="112">
        <v>32</v>
      </c>
      <c r="B30" s="154"/>
      <c r="C30" s="112" t="s">
        <v>659</v>
      </c>
      <c r="D30" t="e">
        <f>MATCH(B30,Рейтинг!D$10:D$397,0)</f>
        <v>#N/A</v>
      </c>
      <c r="E30" s="112">
        <v>32</v>
      </c>
      <c r="J30">
        <f t="shared" si="2"/>
        <v>0</v>
      </c>
      <c r="M30" s="112">
        <v>32</v>
      </c>
      <c r="N30" s="112">
        <v>16</v>
      </c>
      <c r="O30" s="112">
        <v>16</v>
      </c>
      <c r="P30" s="112">
        <v>16</v>
      </c>
    </row>
    <row r="31" spans="1:16" x14ac:dyDescent="0.25">
      <c r="A31" s="112">
        <v>32</v>
      </c>
      <c r="B31" s="154"/>
      <c r="C31" s="112" t="s">
        <v>659</v>
      </c>
      <c r="D31" t="e">
        <f>MATCH(B31,Рейтинг!D$10:D$397,0)</f>
        <v>#N/A</v>
      </c>
      <c r="E31" s="112">
        <v>32</v>
      </c>
      <c r="J31">
        <f t="shared" si="2"/>
        <v>0</v>
      </c>
      <c r="M31" s="112">
        <v>32</v>
      </c>
      <c r="N31" s="112">
        <v>16</v>
      </c>
      <c r="O31" s="112">
        <v>16</v>
      </c>
      <c r="P31" s="112">
        <v>16</v>
      </c>
    </row>
    <row r="32" spans="1:16" x14ac:dyDescent="0.25">
      <c r="A32" s="112">
        <v>32</v>
      </c>
      <c r="B32" s="154"/>
      <c r="C32" s="112" t="s">
        <v>659</v>
      </c>
      <c r="D32" t="e">
        <f>MATCH(B32,Рейтинг!D$10:D$397,0)</f>
        <v>#N/A</v>
      </c>
      <c r="E32" s="112">
        <v>32</v>
      </c>
      <c r="J32">
        <f t="shared" si="2"/>
        <v>0</v>
      </c>
      <c r="M32" s="112">
        <v>32</v>
      </c>
      <c r="N32" s="112">
        <v>16</v>
      </c>
      <c r="O32" s="112">
        <v>16</v>
      </c>
      <c r="P32" s="112">
        <v>16</v>
      </c>
    </row>
    <row r="33" spans="1:16" x14ac:dyDescent="0.25">
      <c r="A33" s="112">
        <v>33</v>
      </c>
      <c r="B33" s="7"/>
      <c r="C33" s="112">
        <v>33</v>
      </c>
      <c r="D33" t="e">
        <f>MATCH(B33,Рейтинг!D$10:D$397,0)</f>
        <v>#N/A</v>
      </c>
      <c r="E33" s="112">
        <f t="shared" si="1"/>
        <v>33</v>
      </c>
      <c r="J33">
        <f t="shared" si="2"/>
        <v>0</v>
      </c>
      <c r="M33" s="112">
        <v>33</v>
      </c>
      <c r="N33" s="112">
        <v>20</v>
      </c>
      <c r="O33" s="112">
        <v>18</v>
      </c>
      <c r="P33" s="112">
        <v>24</v>
      </c>
    </row>
    <row r="34" spans="1:16" x14ac:dyDescent="0.25">
      <c r="A34" s="112">
        <v>34</v>
      </c>
      <c r="B34" s="7"/>
      <c r="C34" s="112">
        <v>34</v>
      </c>
      <c r="D34" t="e">
        <f>MATCH(B34,Рейтинг!D$10:D$397,0)</f>
        <v>#N/A</v>
      </c>
      <c r="E34" s="112">
        <f t="shared" si="1"/>
        <v>34</v>
      </c>
      <c r="J34">
        <f t="shared" si="2"/>
        <v>0</v>
      </c>
      <c r="M34" s="112">
        <v>34</v>
      </c>
      <c r="N34" s="112">
        <v>20</v>
      </c>
      <c r="O34" s="112">
        <v>18</v>
      </c>
      <c r="P34" s="112">
        <v>24</v>
      </c>
    </row>
    <row r="35" spans="1:16" x14ac:dyDescent="0.25">
      <c r="A35" s="112">
        <v>36</v>
      </c>
      <c r="B35" s="7"/>
      <c r="C35" s="112" t="s">
        <v>660</v>
      </c>
      <c r="D35" t="e">
        <f>MATCH(B35,Рейтинг!D$10:D$397,0)</f>
        <v>#N/A</v>
      </c>
      <c r="E35" s="112">
        <f t="shared" si="1"/>
        <v>35</v>
      </c>
      <c r="J35">
        <f t="shared" si="2"/>
        <v>0</v>
      </c>
      <c r="M35" s="112">
        <v>36</v>
      </c>
      <c r="N35" s="112">
        <v>20</v>
      </c>
      <c r="O35" s="112" t="s">
        <v>774</v>
      </c>
      <c r="P35" s="112">
        <v>24</v>
      </c>
    </row>
    <row r="36" spans="1:16" x14ac:dyDescent="0.25">
      <c r="A36" s="112">
        <v>36</v>
      </c>
      <c r="B36" s="7"/>
      <c r="C36" s="112" t="s">
        <v>660</v>
      </c>
      <c r="D36" t="e">
        <f>MATCH(B36,Рейтинг!D$10:D$397,0)</f>
        <v>#N/A</v>
      </c>
      <c r="E36" s="112">
        <f t="shared" si="1"/>
        <v>36</v>
      </c>
      <c r="J36">
        <f t="shared" si="2"/>
        <v>0</v>
      </c>
      <c r="M36" s="112">
        <v>36</v>
      </c>
      <c r="N36" s="112">
        <v>20</v>
      </c>
      <c r="O36" s="112">
        <v>18</v>
      </c>
      <c r="P36" s="112">
        <v>24</v>
      </c>
    </row>
    <row r="37" spans="1:16" x14ac:dyDescent="0.25">
      <c r="A37" s="112">
        <v>40</v>
      </c>
      <c r="B37" s="7"/>
      <c r="C37" s="112" t="s">
        <v>661</v>
      </c>
      <c r="D37" t="e">
        <f>MATCH(B37,Рейтинг!D$10:D$397,0)</f>
        <v>#N/A</v>
      </c>
      <c r="E37" s="112">
        <f t="shared" si="1"/>
        <v>37</v>
      </c>
      <c r="J37">
        <f t="shared" si="2"/>
        <v>0</v>
      </c>
      <c r="M37" s="112">
        <v>40</v>
      </c>
      <c r="N37" s="112">
        <v>20</v>
      </c>
      <c r="O37" s="112">
        <v>20</v>
      </c>
      <c r="P37" s="112">
        <v>24</v>
      </c>
    </row>
    <row r="38" spans="1:16" x14ac:dyDescent="0.25">
      <c r="A38" s="112">
        <v>40</v>
      </c>
      <c r="B38" s="7"/>
      <c r="C38" s="112" t="s">
        <v>661</v>
      </c>
      <c r="D38" t="e">
        <f>MATCH(B38,Рейтинг!D$10:D$397,0)</f>
        <v>#N/A</v>
      </c>
      <c r="E38" s="112">
        <f t="shared" si="1"/>
        <v>38</v>
      </c>
      <c r="J38">
        <f t="shared" si="2"/>
        <v>0</v>
      </c>
      <c r="M38" s="112">
        <v>40</v>
      </c>
      <c r="N38" s="112">
        <v>20</v>
      </c>
      <c r="O38" s="112">
        <v>20</v>
      </c>
      <c r="P38" s="112">
        <v>24</v>
      </c>
    </row>
    <row r="39" spans="1:16" x14ac:dyDescent="0.25">
      <c r="A39" s="112">
        <v>40</v>
      </c>
      <c r="B39" s="7"/>
      <c r="C39" s="112" t="s">
        <v>661</v>
      </c>
      <c r="D39" t="e">
        <f>MATCH(B39,Рейтинг!D$10:D$397,0)</f>
        <v>#N/A</v>
      </c>
      <c r="E39" s="112">
        <f t="shared" si="1"/>
        <v>39</v>
      </c>
      <c r="J39">
        <f t="shared" si="2"/>
        <v>0</v>
      </c>
      <c r="M39" s="112">
        <v>40</v>
      </c>
      <c r="N39" s="112">
        <v>20</v>
      </c>
      <c r="O39" s="112">
        <v>20</v>
      </c>
      <c r="P39" s="112">
        <v>24</v>
      </c>
    </row>
    <row r="40" spans="1:16" x14ac:dyDescent="0.25">
      <c r="A40" s="112">
        <v>40</v>
      </c>
      <c r="B40" s="7"/>
      <c r="C40" s="112" t="s">
        <v>661</v>
      </c>
      <c r="D40" t="e">
        <f>MATCH(B40,Рейтинг!D$10:D$397,0)</f>
        <v>#N/A</v>
      </c>
      <c r="E40" s="112">
        <f t="shared" si="1"/>
        <v>40</v>
      </c>
      <c r="J40">
        <f t="shared" si="2"/>
        <v>0</v>
      </c>
      <c r="M40" s="112">
        <v>40</v>
      </c>
      <c r="N40" s="112">
        <v>20</v>
      </c>
      <c r="O40" s="112">
        <v>20</v>
      </c>
      <c r="P40" s="112">
        <v>24</v>
      </c>
    </row>
    <row r="41" spans="1:16" x14ac:dyDescent="0.25">
      <c r="A41" s="112">
        <v>48</v>
      </c>
      <c r="B41" s="7"/>
      <c r="D41" t="e">
        <f>MATCH(B41,Рейтинг!D$10:D$397,0)</f>
        <v>#N/A</v>
      </c>
      <c r="E41" s="112">
        <f t="shared" si="1"/>
        <v>41</v>
      </c>
      <c r="J41">
        <f t="shared" si="2"/>
        <v>0</v>
      </c>
      <c r="M41" s="112">
        <v>48</v>
      </c>
      <c r="N41" s="112">
        <v>24</v>
      </c>
      <c r="O41" s="112">
        <v>24</v>
      </c>
      <c r="P41" s="112">
        <v>24</v>
      </c>
    </row>
    <row r="42" spans="1:16" x14ac:dyDescent="0.25">
      <c r="A42" s="112">
        <v>48</v>
      </c>
      <c r="B42" s="7"/>
      <c r="D42" t="e">
        <f>MATCH(B42,Рейтинг!D$10:D$397,0)</f>
        <v>#N/A</v>
      </c>
      <c r="E42" s="112">
        <f t="shared" si="1"/>
        <v>42</v>
      </c>
      <c r="J42">
        <f t="shared" si="2"/>
        <v>0</v>
      </c>
      <c r="M42" s="112">
        <v>48</v>
      </c>
      <c r="N42" s="112">
        <v>24</v>
      </c>
      <c r="O42" s="112">
        <v>24</v>
      </c>
      <c r="P42" s="112">
        <v>24</v>
      </c>
    </row>
    <row r="43" spans="1:16" x14ac:dyDescent="0.25">
      <c r="A43" s="112">
        <v>48</v>
      </c>
      <c r="B43" s="7"/>
      <c r="D43" t="e">
        <f>MATCH(B43,Рейтинг!D$10:D$397,0)</f>
        <v>#N/A</v>
      </c>
      <c r="E43" s="112">
        <f t="shared" si="1"/>
        <v>43</v>
      </c>
      <c r="J43">
        <f t="shared" si="2"/>
        <v>0</v>
      </c>
      <c r="M43" s="112">
        <v>48</v>
      </c>
      <c r="N43" s="112">
        <v>24</v>
      </c>
      <c r="O43" s="112">
        <v>24</v>
      </c>
      <c r="P43" s="112">
        <v>24</v>
      </c>
    </row>
    <row r="44" spans="1:16" x14ac:dyDescent="0.25">
      <c r="A44" s="112">
        <v>48</v>
      </c>
      <c r="B44" s="7"/>
      <c r="D44" t="e">
        <f>MATCH(B44,Рейтинг!D$10:D$397,0)</f>
        <v>#N/A</v>
      </c>
      <c r="E44" s="112">
        <f t="shared" si="1"/>
        <v>44</v>
      </c>
      <c r="J44">
        <f t="shared" si="2"/>
        <v>0</v>
      </c>
      <c r="M44" s="112">
        <v>48</v>
      </c>
      <c r="N44" s="112">
        <v>24</v>
      </c>
      <c r="O44" s="112">
        <v>24</v>
      </c>
      <c r="P44" s="112">
        <v>24</v>
      </c>
    </row>
    <row r="45" spans="1:16" x14ac:dyDescent="0.25">
      <c r="A45" s="112">
        <v>48</v>
      </c>
      <c r="B45" s="7"/>
      <c r="D45" t="e">
        <f>MATCH(B45,Рейтинг!D$10:D$397,0)</f>
        <v>#N/A</v>
      </c>
      <c r="E45" s="112">
        <f t="shared" si="1"/>
        <v>45</v>
      </c>
      <c r="J45">
        <f t="shared" si="2"/>
        <v>0</v>
      </c>
      <c r="M45" s="112">
        <v>48</v>
      </c>
      <c r="N45" s="112">
        <v>24</v>
      </c>
      <c r="O45" s="112">
        <v>24</v>
      </c>
      <c r="P45" s="112">
        <v>24</v>
      </c>
    </row>
    <row r="46" spans="1:16" x14ac:dyDescent="0.25">
      <c r="A46" s="112">
        <v>48</v>
      </c>
      <c r="B46" s="7"/>
      <c r="D46" t="e">
        <f>MATCH(B46,Рейтинг!D$10:D$397,0)</f>
        <v>#N/A</v>
      </c>
      <c r="E46" s="112">
        <f t="shared" si="1"/>
        <v>46</v>
      </c>
      <c r="J46">
        <f t="shared" si="2"/>
        <v>0</v>
      </c>
      <c r="M46" s="112">
        <v>48</v>
      </c>
      <c r="N46" s="112">
        <v>24</v>
      </c>
      <c r="O46" s="112">
        <v>24</v>
      </c>
      <c r="P46" s="112">
        <v>24</v>
      </c>
    </row>
    <row r="47" spans="1:16" x14ac:dyDescent="0.25">
      <c r="A47" s="112">
        <v>48</v>
      </c>
      <c r="B47" s="7"/>
      <c r="D47" t="e">
        <f>MATCH(B47,Рейтинг!D$10:D$397,0)</f>
        <v>#N/A</v>
      </c>
      <c r="E47" s="112">
        <f t="shared" si="1"/>
        <v>47</v>
      </c>
      <c r="J47">
        <f t="shared" si="2"/>
        <v>0</v>
      </c>
      <c r="M47" s="112">
        <v>48</v>
      </c>
      <c r="N47" s="112">
        <v>24</v>
      </c>
      <c r="O47" s="112">
        <v>24</v>
      </c>
      <c r="P47" s="112">
        <v>24</v>
      </c>
    </row>
    <row r="48" spans="1:16" x14ac:dyDescent="0.25">
      <c r="A48" s="112">
        <v>48</v>
      </c>
      <c r="B48" s="7"/>
      <c r="D48" t="e">
        <f>MATCH(B48,Рейтинг!D$10:D$397,0)</f>
        <v>#N/A</v>
      </c>
      <c r="E48" s="112">
        <f t="shared" si="1"/>
        <v>48</v>
      </c>
      <c r="J48">
        <f t="shared" si="2"/>
        <v>0</v>
      </c>
      <c r="M48" s="112">
        <v>48</v>
      </c>
      <c r="N48" s="112">
        <v>24</v>
      </c>
      <c r="O48" s="112">
        <v>24</v>
      </c>
      <c r="P48" s="112">
        <v>24</v>
      </c>
    </row>
    <row r="49" spans="1:16" x14ac:dyDescent="0.25">
      <c r="A49" s="112">
        <v>49</v>
      </c>
      <c r="B49" s="7"/>
      <c r="D49" t="e">
        <f>MATCH(B49,Рейтинг!D$10:D$397,0)</f>
        <v>#N/A</v>
      </c>
      <c r="E49" s="112">
        <f t="shared" si="1"/>
        <v>49</v>
      </c>
      <c r="J49">
        <f t="shared" si="2"/>
        <v>0</v>
      </c>
      <c r="M49" s="112">
        <v>49</v>
      </c>
      <c r="N49" s="112">
        <v>32</v>
      </c>
      <c r="O49" s="112">
        <v>32</v>
      </c>
      <c r="P49" s="112">
        <v>32</v>
      </c>
    </row>
    <row r="50" spans="1:16" x14ac:dyDescent="0.25">
      <c r="A50" s="112">
        <v>50</v>
      </c>
      <c r="B50" s="7"/>
      <c r="D50" t="e">
        <f>MATCH(B50,Рейтинг!D$10:D$397,0)</f>
        <v>#N/A</v>
      </c>
      <c r="E50" s="112">
        <f t="shared" si="1"/>
        <v>50</v>
      </c>
      <c r="J50">
        <f t="shared" si="2"/>
        <v>0</v>
      </c>
      <c r="M50" s="112">
        <v>50</v>
      </c>
      <c r="N50" s="112">
        <v>32</v>
      </c>
      <c r="O50" s="112">
        <v>32</v>
      </c>
      <c r="P50" s="112">
        <v>32</v>
      </c>
    </row>
    <row r="51" spans="1:16" x14ac:dyDescent="0.25">
      <c r="A51" s="112">
        <v>52</v>
      </c>
      <c r="B51" s="7"/>
      <c r="D51" t="e">
        <f>MATCH(B51,Рейтинг!D$10:D$397,0)</f>
        <v>#N/A</v>
      </c>
      <c r="E51" s="112">
        <f t="shared" si="1"/>
        <v>51</v>
      </c>
      <c r="J51">
        <f t="shared" si="2"/>
        <v>0</v>
      </c>
      <c r="M51" s="112">
        <v>52</v>
      </c>
      <c r="N51" s="112">
        <v>32</v>
      </c>
      <c r="O51" s="112">
        <v>32</v>
      </c>
      <c r="P51" s="112">
        <v>32</v>
      </c>
    </row>
    <row r="52" spans="1:16" x14ac:dyDescent="0.25">
      <c r="A52" s="112">
        <v>52</v>
      </c>
      <c r="B52" s="7"/>
      <c r="D52" t="e">
        <f>MATCH(B52,Рейтинг!D$10:D$397,0)</f>
        <v>#N/A</v>
      </c>
      <c r="E52" s="112">
        <f t="shared" si="1"/>
        <v>52</v>
      </c>
      <c r="J52">
        <f t="shared" si="2"/>
        <v>0</v>
      </c>
      <c r="M52" s="112">
        <v>52</v>
      </c>
      <c r="N52" s="112">
        <v>32</v>
      </c>
      <c r="O52" s="112">
        <v>32</v>
      </c>
      <c r="P52" s="112">
        <v>32</v>
      </c>
    </row>
    <row r="53" spans="1:16" x14ac:dyDescent="0.25">
      <c r="A53" s="112">
        <v>56</v>
      </c>
      <c r="B53" s="7"/>
      <c r="D53" t="e">
        <f>MATCH(B53,Рейтинг!D$10:D$397,0)</f>
        <v>#N/A</v>
      </c>
      <c r="E53" s="112">
        <f t="shared" si="1"/>
        <v>53</v>
      </c>
      <c r="J53">
        <f t="shared" si="2"/>
        <v>0</v>
      </c>
      <c r="M53" s="112">
        <v>56</v>
      </c>
      <c r="N53" s="112">
        <v>32</v>
      </c>
      <c r="O53" s="112">
        <v>32</v>
      </c>
      <c r="P53" s="112">
        <v>32</v>
      </c>
    </row>
    <row r="54" spans="1:16" x14ac:dyDescent="0.25">
      <c r="A54" s="112">
        <v>56</v>
      </c>
      <c r="B54" s="7"/>
      <c r="D54" t="e">
        <f>MATCH(B54,Рейтинг!D$10:D$397,0)</f>
        <v>#N/A</v>
      </c>
      <c r="E54" s="112">
        <f t="shared" si="1"/>
        <v>54</v>
      </c>
      <c r="J54">
        <f t="shared" si="2"/>
        <v>0</v>
      </c>
      <c r="M54" s="112">
        <v>56</v>
      </c>
      <c r="N54" s="112">
        <v>32</v>
      </c>
      <c r="O54" s="112">
        <v>32</v>
      </c>
      <c r="P54" s="112">
        <v>32</v>
      </c>
    </row>
    <row r="55" spans="1:16" x14ac:dyDescent="0.25">
      <c r="A55" s="112">
        <v>56</v>
      </c>
      <c r="B55" s="7"/>
      <c r="D55" t="e">
        <f>MATCH(B55,Рейтинг!D$10:D$397,0)</f>
        <v>#N/A</v>
      </c>
      <c r="E55" s="112">
        <f t="shared" si="1"/>
        <v>55</v>
      </c>
      <c r="J55">
        <f t="shared" si="2"/>
        <v>0</v>
      </c>
      <c r="M55" s="112">
        <v>56</v>
      </c>
      <c r="N55" s="112">
        <v>32</v>
      </c>
      <c r="O55" s="112">
        <v>32</v>
      </c>
      <c r="P55" s="112">
        <v>32</v>
      </c>
    </row>
    <row r="56" spans="1:16" x14ac:dyDescent="0.25">
      <c r="A56" s="112">
        <v>56</v>
      </c>
      <c r="B56" s="7"/>
      <c r="D56" t="e">
        <f>MATCH(B56,Рейтинг!D$10:D$397,0)</f>
        <v>#N/A</v>
      </c>
      <c r="E56" s="112">
        <f t="shared" si="1"/>
        <v>56</v>
      </c>
      <c r="J56">
        <f t="shared" si="2"/>
        <v>0</v>
      </c>
      <c r="M56" s="112">
        <v>56</v>
      </c>
      <c r="N56" s="112">
        <v>32</v>
      </c>
      <c r="O56" s="112">
        <v>32</v>
      </c>
      <c r="P56" s="112">
        <v>32</v>
      </c>
    </row>
    <row r="57" spans="1:16" x14ac:dyDescent="0.25">
      <c r="A57" s="112">
        <v>58</v>
      </c>
      <c r="B57" s="7"/>
      <c r="D57" t="e">
        <f>MATCH(B57,Рейтинг!D$10:D$397,0)</f>
        <v>#N/A</v>
      </c>
      <c r="E57" s="112">
        <f t="shared" si="1"/>
        <v>57</v>
      </c>
      <c r="J57">
        <f t="shared" si="2"/>
        <v>0</v>
      </c>
      <c r="M57" s="112">
        <v>58</v>
      </c>
      <c r="N57" s="112">
        <v>32</v>
      </c>
      <c r="O57" s="112">
        <v>32</v>
      </c>
      <c r="P57" s="112">
        <v>32</v>
      </c>
    </row>
    <row r="58" spans="1:16" x14ac:dyDescent="0.25">
      <c r="A58" s="112">
        <v>60</v>
      </c>
      <c r="B58" s="7"/>
      <c r="D58" t="e">
        <f>MATCH(B58,Рейтинг!D$10:D$397,0)</f>
        <v>#N/A</v>
      </c>
      <c r="E58" s="112">
        <f t="shared" si="1"/>
        <v>58</v>
      </c>
      <c r="J58">
        <f t="shared" si="2"/>
        <v>0</v>
      </c>
      <c r="M58" s="112">
        <v>60</v>
      </c>
      <c r="N58" s="112">
        <v>32</v>
      </c>
      <c r="O58" s="112">
        <v>32</v>
      </c>
      <c r="P58" s="112">
        <v>32</v>
      </c>
    </row>
    <row r="59" spans="1:16" x14ac:dyDescent="0.25">
      <c r="A59" s="112">
        <v>60</v>
      </c>
      <c r="B59" s="7"/>
      <c r="D59" t="e">
        <f>MATCH(B59,Рейтинг!D$10:D$397,0)</f>
        <v>#N/A</v>
      </c>
      <c r="E59" s="112">
        <f t="shared" si="1"/>
        <v>59</v>
      </c>
      <c r="J59">
        <f t="shared" si="2"/>
        <v>0</v>
      </c>
      <c r="M59" s="112">
        <v>60</v>
      </c>
      <c r="N59" s="112">
        <v>32</v>
      </c>
      <c r="O59" s="112">
        <v>32</v>
      </c>
      <c r="P59" s="112">
        <v>32</v>
      </c>
    </row>
    <row r="60" spans="1:16" x14ac:dyDescent="0.25">
      <c r="A60" s="112">
        <v>64</v>
      </c>
      <c r="B60" s="7"/>
      <c r="D60" t="e">
        <f>MATCH(B60,Рейтинг!D$10:D$397,0)</f>
        <v>#N/A</v>
      </c>
      <c r="E60" s="112">
        <f t="shared" si="1"/>
        <v>60</v>
      </c>
      <c r="J60">
        <f t="shared" si="2"/>
        <v>0</v>
      </c>
      <c r="M60" s="112">
        <v>64</v>
      </c>
      <c r="N60" s="112">
        <v>32</v>
      </c>
      <c r="O60" s="112">
        <v>32</v>
      </c>
      <c r="P60" s="112">
        <v>32</v>
      </c>
    </row>
    <row r="61" spans="1:16" x14ac:dyDescent="0.25">
      <c r="A61" s="112">
        <v>64</v>
      </c>
      <c r="B61" s="7"/>
      <c r="D61" t="e">
        <f>MATCH(B61,Рейтинг!D$10:D$397,0)</f>
        <v>#N/A</v>
      </c>
      <c r="E61" s="112">
        <f t="shared" si="1"/>
        <v>61</v>
      </c>
      <c r="J61">
        <f t="shared" si="2"/>
        <v>0</v>
      </c>
      <c r="M61" s="112">
        <v>64</v>
      </c>
      <c r="N61" s="112">
        <v>32</v>
      </c>
      <c r="O61" s="112">
        <v>32</v>
      </c>
      <c r="P61" s="112">
        <v>32</v>
      </c>
    </row>
    <row r="62" spans="1:16" x14ac:dyDescent="0.25">
      <c r="A62" s="112">
        <v>64</v>
      </c>
      <c r="B62" s="7"/>
      <c r="D62" t="e">
        <f>MATCH(B62,Рейтинг!D$10:D$397,0)</f>
        <v>#N/A</v>
      </c>
      <c r="E62" s="112">
        <f t="shared" si="1"/>
        <v>62</v>
      </c>
      <c r="J62">
        <f t="shared" si="2"/>
        <v>0</v>
      </c>
      <c r="M62" s="112">
        <v>64</v>
      </c>
      <c r="N62" s="112">
        <v>32</v>
      </c>
      <c r="O62" s="112">
        <v>32</v>
      </c>
      <c r="P62" s="112">
        <v>32</v>
      </c>
    </row>
    <row r="63" spans="1:16" x14ac:dyDescent="0.25">
      <c r="A63" s="112">
        <v>64</v>
      </c>
      <c r="B63" s="7"/>
      <c r="D63" t="e">
        <f>MATCH(B63,Рейтинг!D$10:D$397,0)</f>
        <v>#N/A</v>
      </c>
      <c r="E63" s="112">
        <f t="shared" si="1"/>
        <v>63</v>
      </c>
      <c r="J63">
        <f t="shared" si="2"/>
        <v>0</v>
      </c>
      <c r="M63" s="112">
        <v>64</v>
      </c>
      <c r="N63" s="112">
        <v>32</v>
      </c>
      <c r="O63" s="112">
        <v>32</v>
      </c>
      <c r="P63" s="112">
        <v>32</v>
      </c>
    </row>
    <row r="64" spans="1:16" x14ac:dyDescent="0.25">
      <c r="A64" s="112">
        <v>64</v>
      </c>
      <c r="B64" s="7"/>
      <c r="D64" t="e">
        <f>MATCH(B64,Рейтинг!D$10:D$397,0)</f>
        <v>#N/A</v>
      </c>
      <c r="E64" s="112">
        <f t="shared" si="1"/>
        <v>64</v>
      </c>
      <c r="J64">
        <f t="shared" si="2"/>
        <v>0</v>
      </c>
      <c r="M64" s="112">
        <v>64</v>
      </c>
      <c r="N64" s="112">
        <v>32</v>
      </c>
      <c r="O64" s="112">
        <v>32</v>
      </c>
      <c r="P64" s="112">
        <v>32</v>
      </c>
    </row>
    <row r="65" spans="1:16" x14ac:dyDescent="0.25">
      <c r="A65" s="112">
        <v>65</v>
      </c>
      <c r="B65" s="7"/>
      <c r="D65" t="e">
        <f>MATCH(B65,Рейтинг!D$10:D$397,0)</f>
        <v>#N/A</v>
      </c>
      <c r="E65" s="112">
        <f t="shared" si="1"/>
        <v>65</v>
      </c>
      <c r="J65">
        <f t="shared" si="2"/>
        <v>0</v>
      </c>
      <c r="M65" s="112">
        <v>65</v>
      </c>
      <c r="N65" s="112">
        <v>32</v>
      </c>
      <c r="O65" s="112">
        <v>32</v>
      </c>
      <c r="P65" s="112">
        <v>65</v>
      </c>
    </row>
    <row r="66" spans="1:16" x14ac:dyDescent="0.25">
      <c r="A66" s="112">
        <v>66</v>
      </c>
      <c r="B66" s="7"/>
      <c r="D66" t="e">
        <f>MATCH(B66,Рейтинг!D$10:D$397,0)</f>
        <v>#N/A</v>
      </c>
      <c r="E66" s="112">
        <f t="shared" si="1"/>
        <v>66</v>
      </c>
      <c r="J66">
        <f t="shared" si="2"/>
        <v>0</v>
      </c>
      <c r="M66" s="112">
        <v>66</v>
      </c>
      <c r="N66" s="112">
        <v>66</v>
      </c>
      <c r="O66" s="112">
        <v>66</v>
      </c>
      <c r="P66" s="112">
        <v>66</v>
      </c>
    </row>
    <row r="67" spans="1:16" x14ac:dyDescent="0.25">
      <c r="A67" s="112">
        <v>68</v>
      </c>
      <c r="B67" s="7"/>
      <c r="D67" t="e">
        <f>MATCH(B67,Рейтинг!D$10:D$397,0)</f>
        <v>#N/A</v>
      </c>
      <c r="E67" s="112">
        <f t="shared" ref="E67:E128" si="3">E66+1</f>
        <v>67</v>
      </c>
      <c r="J67">
        <f t="shared" si="2"/>
        <v>0</v>
      </c>
      <c r="M67" s="112">
        <v>68</v>
      </c>
      <c r="N67" s="112">
        <v>68</v>
      </c>
      <c r="O67" s="112">
        <v>68</v>
      </c>
      <c r="P67" s="112">
        <v>68</v>
      </c>
    </row>
    <row r="68" spans="1:16" x14ac:dyDescent="0.25">
      <c r="A68" s="112">
        <v>68</v>
      </c>
      <c r="B68" s="7"/>
      <c r="D68" t="e">
        <f>MATCH(B68,Рейтинг!D$10:D$397,0)</f>
        <v>#N/A</v>
      </c>
      <c r="E68" s="112">
        <f t="shared" si="3"/>
        <v>68</v>
      </c>
      <c r="J68">
        <f t="shared" si="2"/>
        <v>0</v>
      </c>
      <c r="M68" s="112">
        <v>68</v>
      </c>
      <c r="N68" s="112">
        <v>68</v>
      </c>
      <c r="O68" s="112">
        <v>68</v>
      </c>
      <c r="P68" s="112">
        <v>68</v>
      </c>
    </row>
    <row r="69" spans="1:16" x14ac:dyDescent="0.25">
      <c r="A69" s="112">
        <v>70</v>
      </c>
      <c r="B69" s="7"/>
      <c r="D69" t="e">
        <f>MATCH(B69,Рейтинг!D$10:D$397,0)</f>
        <v>#N/A</v>
      </c>
      <c r="E69" s="112">
        <f t="shared" si="3"/>
        <v>69</v>
      </c>
      <c r="J69">
        <f t="shared" si="2"/>
        <v>0</v>
      </c>
      <c r="M69" s="112">
        <v>70</v>
      </c>
      <c r="N69" s="112">
        <v>70</v>
      </c>
      <c r="O69" s="112">
        <v>70</v>
      </c>
      <c r="P69" s="112">
        <v>70</v>
      </c>
    </row>
    <row r="70" spans="1:16" x14ac:dyDescent="0.25">
      <c r="A70" s="112">
        <v>70</v>
      </c>
      <c r="B70" s="7"/>
      <c r="D70" t="e">
        <f>MATCH(B70,Рейтинг!D$10:D$397,0)</f>
        <v>#N/A</v>
      </c>
      <c r="E70" s="112">
        <f t="shared" si="3"/>
        <v>70</v>
      </c>
      <c r="J70">
        <f t="shared" si="2"/>
        <v>0</v>
      </c>
      <c r="M70" s="112">
        <v>70</v>
      </c>
      <c r="N70" s="112">
        <v>70</v>
      </c>
      <c r="O70" s="112">
        <v>70</v>
      </c>
      <c r="P70" s="112">
        <v>70</v>
      </c>
    </row>
    <row r="71" spans="1:16" x14ac:dyDescent="0.25">
      <c r="A71" s="112">
        <v>71</v>
      </c>
      <c r="B71" s="7"/>
      <c r="D71" t="e">
        <f>MATCH(B71,Рейтинг!D$10:D$397,0)</f>
        <v>#N/A</v>
      </c>
      <c r="E71" s="112">
        <f t="shared" si="3"/>
        <v>71</v>
      </c>
      <c r="J71">
        <f t="shared" si="2"/>
        <v>0</v>
      </c>
      <c r="M71" s="112">
        <v>71</v>
      </c>
      <c r="N71" s="112">
        <v>71</v>
      </c>
      <c r="O71" s="112">
        <v>71</v>
      </c>
      <c r="P71" s="112">
        <v>71</v>
      </c>
    </row>
    <row r="72" spans="1:16" x14ac:dyDescent="0.25">
      <c r="A72" s="112">
        <v>72</v>
      </c>
      <c r="B72" s="7"/>
      <c r="D72" t="e">
        <f>MATCH(B72,Рейтинг!D$10:D$397,0)</f>
        <v>#N/A</v>
      </c>
      <c r="E72" s="112">
        <f t="shared" si="3"/>
        <v>72</v>
      </c>
      <c r="J72">
        <f t="shared" ref="J72:J121" si="4">IFERROR(D72,B72)</f>
        <v>0</v>
      </c>
      <c r="M72" s="112">
        <v>72</v>
      </c>
      <c r="N72" s="112">
        <v>72</v>
      </c>
      <c r="O72" s="112">
        <v>72</v>
      </c>
      <c r="P72" s="112">
        <v>72</v>
      </c>
    </row>
    <row r="73" spans="1:16" x14ac:dyDescent="0.25">
      <c r="A73" s="112">
        <v>73</v>
      </c>
      <c r="B73" s="7"/>
      <c r="D73" t="e">
        <f>MATCH(B73,Рейтинг!D$10:D$397,0)</f>
        <v>#N/A</v>
      </c>
      <c r="E73" s="112">
        <f t="shared" si="3"/>
        <v>73</v>
      </c>
      <c r="J73">
        <f t="shared" si="4"/>
        <v>0</v>
      </c>
      <c r="M73" s="112">
        <v>73</v>
      </c>
      <c r="N73" s="112">
        <v>73</v>
      </c>
      <c r="O73" s="112">
        <v>73</v>
      </c>
      <c r="P73" s="112">
        <v>73</v>
      </c>
    </row>
    <row r="74" spans="1:16" x14ac:dyDescent="0.25">
      <c r="A74" s="112">
        <v>74</v>
      </c>
      <c r="B74" s="7"/>
      <c r="D74" t="e">
        <f>MATCH(B74,Рейтинг!D$10:D$397,0)</f>
        <v>#N/A</v>
      </c>
      <c r="E74" s="112">
        <f t="shared" si="3"/>
        <v>74</v>
      </c>
      <c r="J74">
        <f t="shared" si="4"/>
        <v>0</v>
      </c>
      <c r="M74" s="112">
        <v>74</v>
      </c>
      <c r="N74" s="112">
        <v>74</v>
      </c>
      <c r="O74" s="112">
        <v>74</v>
      </c>
      <c r="P74" s="112">
        <v>74</v>
      </c>
    </row>
    <row r="75" spans="1:16" x14ac:dyDescent="0.25">
      <c r="A75" s="112">
        <v>76</v>
      </c>
      <c r="B75" s="7"/>
      <c r="D75" t="e">
        <f>MATCH(B75,Рейтинг!D$10:D$397,0)</f>
        <v>#N/A</v>
      </c>
      <c r="E75" s="112">
        <f t="shared" si="3"/>
        <v>75</v>
      </c>
      <c r="J75">
        <f t="shared" si="4"/>
        <v>0</v>
      </c>
      <c r="M75" s="112">
        <v>76</v>
      </c>
      <c r="N75" s="112">
        <v>76</v>
      </c>
      <c r="O75" s="112">
        <v>76</v>
      </c>
      <c r="P75" s="112">
        <v>76</v>
      </c>
    </row>
    <row r="76" spans="1:16" x14ac:dyDescent="0.25">
      <c r="A76" s="112">
        <v>76</v>
      </c>
      <c r="B76" s="7"/>
      <c r="D76" t="e">
        <f>MATCH(B76,Рейтинг!D$10:D$397,0)</f>
        <v>#N/A</v>
      </c>
      <c r="E76" s="112">
        <f t="shared" si="3"/>
        <v>76</v>
      </c>
      <c r="J76">
        <f t="shared" si="4"/>
        <v>0</v>
      </c>
      <c r="M76" s="112">
        <v>76</v>
      </c>
      <c r="N76" s="112">
        <v>76</v>
      </c>
      <c r="O76" s="112">
        <v>76</v>
      </c>
      <c r="P76" s="112">
        <v>76</v>
      </c>
    </row>
    <row r="77" spans="1:16" x14ac:dyDescent="0.25">
      <c r="A77" s="112">
        <v>80</v>
      </c>
      <c r="B77" s="7"/>
      <c r="D77" t="e">
        <f>MATCH(B77,Рейтинг!D$10:D$397,0)</f>
        <v>#N/A</v>
      </c>
      <c r="E77" s="112">
        <f t="shared" si="3"/>
        <v>77</v>
      </c>
      <c r="J77">
        <f t="shared" si="4"/>
        <v>0</v>
      </c>
      <c r="M77" s="112">
        <v>80</v>
      </c>
      <c r="N77" s="112">
        <v>80</v>
      </c>
      <c r="O77" s="112">
        <v>80</v>
      </c>
      <c r="P77" s="112">
        <v>80</v>
      </c>
    </row>
    <row r="78" spans="1:16" x14ac:dyDescent="0.25">
      <c r="A78" s="112">
        <v>80</v>
      </c>
      <c r="B78" s="7"/>
      <c r="D78" t="e">
        <f>MATCH(B78,Рейтинг!D$10:D$397,0)</f>
        <v>#N/A</v>
      </c>
      <c r="E78" s="112">
        <f t="shared" si="3"/>
        <v>78</v>
      </c>
      <c r="J78">
        <f t="shared" si="4"/>
        <v>0</v>
      </c>
      <c r="M78" s="112">
        <v>80</v>
      </c>
      <c r="N78" s="112">
        <v>80</v>
      </c>
      <c r="O78" s="112">
        <v>80</v>
      </c>
      <c r="P78" s="112">
        <v>80</v>
      </c>
    </row>
    <row r="79" spans="1:16" x14ac:dyDescent="0.25">
      <c r="A79" s="112">
        <v>80</v>
      </c>
      <c r="B79" s="7"/>
      <c r="D79" t="e">
        <f>MATCH(B79,Рейтинг!D$10:D$397,0)</f>
        <v>#N/A</v>
      </c>
      <c r="E79" s="112">
        <f t="shared" si="3"/>
        <v>79</v>
      </c>
      <c r="J79">
        <f t="shared" si="4"/>
        <v>0</v>
      </c>
      <c r="M79" s="112">
        <v>80</v>
      </c>
      <c r="N79" s="112">
        <v>80</v>
      </c>
      <c r="O79" s="112">
        <v>80</v>
      </c>
      <c r="P79" s="112">
        <v>80</v>
      </c>
    </row>
    <row r="80" spans="1:16" x14ac:dyDescent="0.25">
      <c r="A80" s="112">
        <v>80</v>
      </c>
      <c r="B80" s="7"/>
      <c r="D80" t="e">
        <f>MATCH(B80,Рейтинг!D$10:D$397,0)</f>
        <v>#N/A</v>
      </c>
      <c r="E80" s="112">
        <f t="shared" si="3"/>
        <v>80</v>
      </c>
      <c r="J80">
        <f t="shared" si="4"/>
        <v>0</v>
      </c>
      <c r="M80" s="112">
        <v>80</v>
      </c>
      <c r="N80" s="112">
        <v>80</v>
      </c>
      <c r="O80" s="112">
        <v>80</v>
      </c>
      <c r="P80" s="112">
        <v>80</v>
      </c>
    </row>
    <row r="81" spans="1:16" x14ac:dyDescent="0.25">
      <c r="A81" s="112">
        <v>82</v>
      </c>
      <c r="B81" s="7"/>
      <c r="D81" t="e">
        <f>MATCH(B81,Рейтинг!D$10:D$397,0)</f>
        <v>#N/A</v>
      </c>
      <c r="E81" s="112">
        <f t="shared" si="3"/>
        <v>81</v>
      </c>
      <c r="J81">
        <f t="shared" si="4"/>
        <v>0</v>
      </c>
      <c r="M81" s="112">
        <v>82</v>
      </c>
      <c r="N81" s="112">
        <v>82</v>
      </c>
      <c r="O81" s="112">
        <v>82</v>
      </c>
      <c r="P81" s="112">
        <v>82</v>
      </c>
    </row>
    <row r="82" spans="1:16" x14ac:dyDescent="0.25">
      <c r="A82" s="112">
        <v>82</v>
      </c>
      <c r="B82" s="7"/>
      <c r="D82" t="e">
        <f>MATCH(B82,Рейтинг!D$10:D$397,0)</f>
        <v>#N/A</v>
      </c>
      <c r="E82" s="112">
        <f t="shared" si="3"/>
        <v>82</v>
      </c>
      <c r="J82">
        <f t="shared" si="4"/>
        <v>0</v>
      </c>
      <c r="M82" s="112">
        <v>82</v>
      </c>
      <c r="N82" s="112">
        <v>82</v>
      </c>
      <c r="O82" s="112">
        <v>82</v>
      </c>
      <c r="P82" s="112">
        <v>82</v>
      </c>
    </row>
    <row r="83" spans="1:16" x14ac:dyDescent="0.25">
      <c r="A83" s="112">
        <v>84</v>
      </c>
      <c r="B83" s="7"/>
      <c r="D83" t="e">
        <f>MATCH(B83,Рейтинг!D$10:D$397,0)</f>
        <v>#N/A</v>
      </c>
      <c r="E83" s="112">
        <f t="shared" si="3"/>
        <v>83</v>
      </c>
      <c r="J83">
        <f t="shared" si="4"/>
        <v>0</v>
      </c>
      <c r="M83" s="112">
        <v>84</v>
      </c>
      <c r="N83" s="112">
        <v>84</v>
      </c>
      <c r="O83" s="112">
        <v>84</v>
      </c>
      <c r="P83" s="112">
        <v>84</v>
      </c>
    </row>
    <row r="84" spans="1:16" x14ac:dyDescent="0.25">
      <c r="A84" s="112">
        <v>84</v>
      </c>
      <c r="B84" s="7"/>
      <c r="D84" t="e">
        <f>MATCH(B84,Рейтинг!D$10:D$397,0)</f>
        <v>#N/A</v>
      </c>
      <c r="E84" s="112">
        <f t="shared" si="3"/>
        <v>84</v>
      </c>
      <c r="J84">
        <f t="shared" si="4"/>
        <v>0</v>
      </c>
      <c r="M84" s="112">
        <v>84</v>
      </c>
      <c r="N84" s="112">
        <v>84</v>
      </c>
      <c r="O84" s="112">
        <v>84</v>
      </c>
      <c r="P84" s="112">
        <v>84</v>
      </c>
    </row>
    <row r="85" spans="1:16" x14ac:dyDescent="0.25">
      <c r="A85" s="112">
        <v>86</v>
      </c>
      <c r="B85" s="7"/>
      <c r="D85" t="e">
        <f>MATCH(B85,Рейтинг!D$10:D$397,0)</f>
        <v>#N/A</v>
      </c>
      <c r="E85" s="112">
        <f t="shared" si="3"/>
        <v>85</v>
      </c>
      <c r="J85">
        <f t="shared" si="4"/>
        <v>0</v>
      </c>
      <c r="M85" s="112">
        <v>86</v>
      </c>
      <c r="N85" s="112">
        <v>86</v>
      </c>
      <c r="O85" s="112">
        <v>86</v>
      </c>
      <c r="P85" s="112">
        <v>86</v>
      </c>
    </row>
    <row r="86" spans="1:16" x14ac:dyDescent="0.25">
      <c r="A86" s="112">
        <v>88</v>
      </c>
      <c r="B86" s="7"/>
      <c r="D86" t="e">
        <f>MATCH(B86,Рейтинг!D$10:D$397,0)</f>
        <v>#N/A</v>
      </c>
      <c r="E86" s="112">
        <f t="shared" si="3"/>
        <v>86</v>
      </c>
      <c r="J86">
        <f t="shared" si="4"/>
        <v>0</v>
      </c>
      <c r="M86" s="112">
        <v>88</v>
      </c>
      <c r="N86" s="112">
        <v>88</v>
      </c>
      <c r="O86" s="112">
        <v>88</v>
      </c>
      <c r="P86" s="112">
        <v>88</v>
      </c>
    </row>
    <row r="87" spans="1:16" x14ac:dyDescent="0.25">
      <c r="A87" s="112">
        <v>88</v>
      </c>
      <c r="B87" s="7"/>
      <c r="D87" t="e">
        <f>MATCH(B87,Рейтинг!D$10:D$397,0)</f>
        <v>#N/A</v>
      </c>
      <c r="E87" s="112">
        <f t="shared" si="3"/>
        <v>87</v>
      </c>
      <c r="J87">
        <f t="shared" si="4"/>
        <v>0</v>
      </c>
      <c r="M87" s="112">
        <v>88</v>
      </c>
      <c r="N87" s="112">
        <v>88</v>
      </c>
      <c r="O87" s="112">
        <v>88</v>
      </c>
      <c r="P87" s="112">
        <v>88</v>
      </c>
    </row>
    <row r="88" spans="1:16" x14ac:dyDescent="0.25">
      <c r="A88" s="112">
        <v>88</v>
      </c>
      <c r="B88" s="7"/>
      <c r="D88" t="e">
        <f>MATCH(B88,Рейтинг!D$10:D$397,0)</f>
        <v>#N/A</v>
      </c>
      <c r="E88" s="112">
        <f t="shared" si="3"/>
        <v>88</v>
      </c>
      <c r="J88">
        <f t="shared" si="4"/>
        <v>0</v>
      </c>
      <c r="M88" s="112">
        <v>88</v>
      </c>
      <c r="N88" s="112">
        <v>88</v>
      </c>
      <c r="O88" s="112">
        <v>88</v>
      </c>
      <c r="P88" s="112">
        <v>88</v>
      </c>
    </row>
    <row r="89" spans="1:16" x14ac:dyDescent="0.25">
      <c r="A89" s="112">
        <v>90</v>
      </c>
      <c r="B89" s="7"/>
      <c r="D89" t="e">
        <f>MATCH(B89,Рейтинг!D$10:D$397,0)</f>
        <v>#N/A</v>
      </c>
      <c r="E89" s="112">
        <f t="shared" si="3"/>
        <v>89</v>
      </c>
      <c r="J89">
        <f t="shared" si="4"/>
        <v>0</v>
      </c>
      <c r="M89" s="112">
        <v>90</v>
      </c>
      <c r="N89" s="112">
        <v>90</v>
      </c>
      <c r="O89" s="112">
        <v>90</v>
      </c>
      <c r="P89" s="112">
        <v>90</v>
      </c>
    </row>
    <row r="90" spans="1:16" x14ac:dyDescent="0.25">
      <c r="A90" s="112">
        <v>90</v>
      </c>
      <c r="B90" s="7"/>
      <c r="D90" t="e">
        <f>MATCH(B90,Рейтинг!D$10:D$397,0)</f>
        <v>#N/A</v>
      </c>
      <c r="E90" s="112">
        <f t="shared" si="3"/>
        <v>90</v>
      </c>
      <c r="J90">
        <f t="shared" si="4"/>
        <v>0</v>
      </c>
      <c r="M90" s="112">
        <v>90</v>
      </c>
      <c r="N90" s="112">
        <v>90</v>
      </c>
      <c r="O90" s="112">
        <v>90</v>
      </c>
      <c r="P90" s="112">
        <v>90</v>
      </c>
    </row>
    <row r="91" spans="1:16" x14ac:dyDescent="0.25">
      <c r="A91" s="112">
        <v>96</v>
      </c>
      <c r="B91" s="7"/>
      <c r="D91" t="e">
        <f>MATCH(B91,Рейтинг!D$10:D$397,0)</f>
        <v>#N/A</v>
      </c>
      <c r="E91" s="112">
        <f t="shared" si="3"/>
        <v>91</v>
      </c>
      <c r="J91">
        <f t="shared" si="4"/>
        <v>0</v>
      </c>
      <c r="M91" s="112">
        <v>96</v>
      </c>
      <c r="N91" s="112">
        <v>96</v>
      </c>
      <c r="O91" s="112">
        <v>96</v>
      </c>
      <c r="P91" s="112">
        <v>96</v>
      </c>
    </row>
    <row r="92" spans="1:16" x14ac:dyDescent="0.25">
      <c r="A92" s="112">
        <v>96</v>
      </c>
      <c r="B92" s="7"/>
      <c r="D92" t="e">
        <f>MATCH(B92,Рейтинг!D$10:D$397,0)</f>
        <v>#N/A</v>
      </c>
      <c r="E92" s="112">
        <f t="shared" si="3"/>
        <v>92</v>
      </c>
      <c r="J92">
        <f t="shared" si="4"/>
        <v>0</v>
      </c>
      <c r="M92" s="112">
        <v>96</v>
      </c>
      <c r="N92" s="112">
        <v>96</v>
      </c>
      <c r="O92" s="112">
        <v>96</v>
      </c>
      <c r="P92" s="112">
        <v>96</v>
      </c>
    </row>
    <row r="93" spans="1:16" x14ac:dyDescent="0.25">
      <c r="A93" s="112">
        <v>96</v>
      </c>
      <c r="B93" s="7"/>
      <c r="D93" t="e">
        <f>MATCH(B93,Рейтинг!D$10:D$397,0)</f>
        <v>#N/A</v>
      </c>
      <c r="E93" s="112">
        <f t="shared" si="3"/>
        <v>93</v>
      </c>
      <c r="J93">
        <f t="shared" si="4"/>
        <v>0</v>
      </c>
      <c r="M93" s="112">
        <v>96</v>
      </c>
      <c r="N93" s="112">
        <v>96</v>
      </c>
      <c r="O93" s="112">
        <v>96</v>
      </c>
      <c r="P93" s="112">
        <v>96</v>
      </c>
    </row>
    <row r="94" spans="1:16" x14ac:dyDescent="0.25">
      <c r="A94" s="112">
        <v>96</v>
      </c>
      <c r="B94" s="7"/>
      <c r="D94" t="e">
        <f>MATCH(B94,Рейтинг!D$10:D$397,0)</f>
        <v>#N/A</v>
      </c>
      <c r="E94" s="112">
        <f t="shared" si="3"/>
        <v>94</v>
      </c>
      <c r="J94">
        <f t="shared" si="4"/>
        <v>0</v>
      </c>
      <c r="M94" s="112">
        <v>96</v>
      </c>
      <c r="N94" s="112">
        <v>96</v>
      </c>
      <c r="O94" s="112">
        <v>96</v>
      </c>
      <c r="P94" s="112">
        <v>96</v>
      </c>
    </row>
    <row r="95" spans="1:16" x14ac:dyDescent="0.25">
      <c r="A95" s="112">
        <v>96</v>
      </c>
      <c r="B95" s="7"/>
      <c r="D95" t="e">
        <f>MATCH(B95,Рейтинг!D$10:D$397,0)</f>
        <v>#N/A</v>
      </c>
      <c r="E95" s="112">
        <f t="shared" si="3"/>
        <v>95</v>
      </c>
      <c r="J95">
        <f t="shared" si="4"/>
        <v>0</v>
      </c>
      <c r="M95" s="112">
        <v>96</v>
      </c>
      <c r="N95" s="112">
        <v>96</v>
      </c>
      <c r="O95" s="112">
        <v>96</v>
      </c>
      <c r="P95" s="112">
        <v>96</v>
      </c>
    </row>
    <row r="96" spans="1:16" x14ac:dyDescent="0.25">
      <c r="A96" s="112">
        <v>96</v>
      </c>
      <c r="B96" s="7"/>
      <c r="D96" t="e">
        <f>MATCH(B96,Рейтинг!D$10:D$397,0)</f>
        <v>#N/A</v>
      </c>
      <c r="E96" s="112">
        <f t="shared" si="3"/>
        <v>96</v>
      </c>
      <c r="J96">
        <f t="shared" si="4"/>
        <v>0</v>
      </c>
      <c r="M96" s="112">
        <v>96</v>
      </c>
      <c r="N96" s="112">
        <v>96</v>
      </c>
      <c r="O96" s="112">
        <v>96</v>
      </c>
      <c r="P96" s="112">
        <v>96</v>
      </c>
    </row>
    <row r="97" spans="1:16" x14ac:dyDescent="0.25">
      <c r="A97" s="112">
        <v>97</v>
      </c>
      <c r="B97" s="7"/>
      <c r="D97" t="e">
        <f>MATCH(B97,Рейтинг!D$10:D$397,0)</f>
        <v>#N/A</v>
      </c>
      <c r="E97" s="112">
        <f t="shared" si="3"/>
        <v>97</v>
      </c>
      <c r="J97">
        <f t="shared" si="4"/>
        <v>0</v>
      </c>
      <c r="M97" s="112">
        <v>97</v>
      </c>
      <c r="N97" s="112">
        <v>97</v>
      </c>
      <c r="O97" s="112">
        <v>97</v>
      </c>
      <c r="P97" s="112">
        <v>97</v>
      </c>
    </row>
    <row r="98" spans="1:16" x14ac:dyDescent="0.25">
      <c r="A98" s="112">
        <v>104</v>
      </c>
      <c r="B98" s="7"/>
      <c r="D98" t="e">
        <f>MATCH(B98,Рейтинг!D$10:D$397,0)</f>
        <v>#N/A</v>
      </c>
      <c r="E98" s="112">
        <f t="shared" si="3"/>
        <v>98</v>
      </c>
      <c r="J98">
        <f t="shared" si="4"/>
        <v>0</v>
      </c>
      <c r="M98" s="112">
        <v>104</v>
      </c>
      <c r="N98" s="112">
        <v>104</v>
      </c>
      <c r="O98" s="112">
        <v>104</v>
      </c>
      <c r="P98" s="112">
        <v>104</v>
      </c>
    </row>
    <row r="99" spans="1:16" x14ac:dyDescent="0.25">
      <c r="A99" s="112">
        <v>104</v>
      </c>
      <c r="B99" s="7"/>
      <c r="D99" t="e">
        <f>MATCH(B99,Рейтинг!D$10:D$397,0)</f>
        <v>#N/A</v>
      </c>
      <c r="E99" s="112">
        <f t="shared" si="3"/>
        <v>99</v>
      </c>
      <c r="J99">
        <f t="shared" si="4"/>
        <v>0</v>
      </c>
      <c r="M99" s="112">
        <v>104</v>
      </c>
      <c r="N99" s="112">
        <v>104</v>
      </c>
      <c r="O99" s="112">
        <v>104</v>
      </c>
      <c r="P99" s="112">
        <v>104</v>
      </c>
    </row>
    <row r="100" spans="1:16" x14ac:dyDescent="0.25">
      <c r="A100" s="112">
        <v>104</v>
      </c>
      <c r="B100" s="7"/>
      <c r="D100" t="e">
        <f>MATCH(B100,Рейтинг!D$10:D$397,0)</f>
        <v>#N/A</v>
      </c>
      <c r="E100" s="112">
        <f t="shared" si="3"/>
        <v>100</v>
      </c>
      <c r="J100">
        <f t="shared" si="4"/>
        <v>0</v>
      </c>
      <c r="M100" s="112">
        <v>104</v>
      </c>
      <c r="N100" s="112">
        <v>104</v>
      </c>
      <c r="O100" s="112">
        <v>104</v>
      </c>
      <c r="P100" s="112">
        <v>104</v>
      </c>
    </row>
    <row r="101" spans="1:16" x14ac:dyDescent="0.25">
      <c r="A101" s="112">
        <v>104</v>
      </c>
      <c r="B101" s="7"/>
      <c r="D101" t="e">
        <f>MATCH(B101,Рейтинг!D$10:D$397,0)</f>
        <v>#N/A</v>
      </c>
      <c r="E101" s="112">
        <f t="shared" si="3"/>
        <v>101</v>
      </c>
      <c r="J101">
        <f t="shared" si="4"/>
        <v>0</v>
      </c>
      <c r="M101" s="112">
        <v>104</v>
      </c>
      <c r="N101" s="112">
        <v>104</v>
      </c>
      <c r="O101" s="112">
        <v>104</v>
      </c>
      <c r="P101" s="112">
        <v>104</v>
      </c>
    </row>
    <row r="102" spans="1:16" x14ac:dyDescent="0.25">
      <c r="A102" s="112">
        <v>104</v>
      </c>
      <c r="B102" s="7"/>
      <c r="D102" t="e">
        <f>MATCH(B102,Рейтинг!D$10:D$397,0)</f>
        <v>#N/A</v>
      </c>
      <c r="E102" s="112">
        <f t="shared" si="3"/>
        <v>102</v>
      </c>
      <c r="J102">
        <f t="shared" si="4"/>
        <v>0</v>
      </c>
      <c r="M102" s="112">
        <v>104</v>
      </c>
      <c r="N102" s="112">
        <v>104</v>
      </c>
      <c r="O102" s="112">
        <v>104</v>
      </c>
      <c r="P102" s="112">
        <v>104</v>
      </c>
    </row>
    <row r="103" spans="1:16" x14ac:dyDescent="0.25">
      <c r="A103" s="112">
        <v>104</v>
      </c>
      <c r="B103" s="7"/>
      <c r="D103" t="e">
        <f>MATCH(B103,Рейтинг!D$10:D$397,0)</f>
        <v>#N/A</v>
      </c>
      <c r="E103" s="112">
        <f t="shared" si="3"/>
        <v>103</v>
      </c>
      <c r="J103">
        <f t="shared" si="4"/>
        <v>0</v>
      </c>
      <c r="M103" s="112">
        <v>104</v>
      </c>
      <c r="N103" s="112">
        <v>104</v>
      </c>
      <c r="O103" s="112">
        <v>104</v>
      </c>
      <c r="P103" s="112">
        <v>104</v>
      </c>
    </row>
    <row r="104" spans="1:16" x14ac:dyDescent="0.25">
      <c r="A104" s="112">
        <v>104</v>
      </c>
      <c r="B104" s="7"/>
      <c r="D104" t="e">
        <f>MATCH(B104,Рейтинг!D$10:D$397,0)</f>
        <v>#N/A</v>
      </c>
      <c r="E104" s="112">
        <f t="shared" si="3"/>
        <v>104</v>
      </c>
      <c r="J104">
        <f t="shared" si="4"/>
        <v>0</v>
      </c>
      <c r="M104" s="112">
        <v>104</v>
      </c>
      <c r="N104" s="112">
        <v>104</v>
      </c>
      <c r="O104" s="112">
        <v>104</v>
      </c>
      <c r="P104" s="112">
        <v>104</v>
      </c>
    </row>
    <row r="105" spans="1:16" x14ac:dyDescent="0.25">
      <c r="A105" s="112">
        <v>105</v>
      </c>
      <c r="B105" s="7"/>
      <c r="D105" t="e">
        <f>MATCH(B105,Рейтинг!D$10:D$397,0)</f>
        <v>#N/A</v>
      </c>
      <c r="E105" s="112">
        <f t="shared" si="3"/>
        <v>105</v>
      </c>
      <c r="J105">
        <f t="shared" si="4"/>
        <v>0</v>
      </c>
      <c r="M105" s="112">
        <v>105</v>
      </c>
      <c r="N105" s="112">
        <v>105</v>
      </c>
      <c r="O105" s="112">
        <v>105</v>
      </c>
      <c r="P105" s="112">
        <v>105</v>
      </c>
    </row>
    <row r="106" spans="1:16" x14ac:dyDescent="0.25">
      <c r="A106" s="112">
        <v>112</v>
      </c>
      <c r="B106" s="7"/>
      <c r="D106" t="e">
        <f>MATCH(B106,Рейтинг!D$10:D$397,0)</f>
        <v>#N/A</v>
      </c>
      <c r="E106" s="112">
        <f t="shared" si="3"/>
        <v>106</v>
      </c>
      <c r="J106">
        <f t="shared" si="4"/>
        <v>0</v>
      </c>
      <c r="M106" s="112">
        <v>112</v>
      </c>
      <c r="N106" s="112">
        <v>112</v>
      </c>
      <c r="O106" s="112">
        <v>112</v>
      </c>
      <c r="P106" s="112">
        <v>112</v>
      </c>
    </row>
    <row r="107" spans="1:16" x14ac:dyDescent="0.25">
      <c r="A107" s="112">
        <v>112</v>
      </c>
      <c r="B107" s="7"/>
      <c r="D107" t="e">
        <f>MATCH(B107,Рейтинг!D$10:D$397,0)</f>
        <v>#N/A</v>
      </c>
      <c r="E107" s="112">
        <f t="shared" si="3"/>
        <v>107</v>
      </c>
      <c r="J107">
        <f t="shared" si="4"/>
        <v>0</v>
      </c>
      <c r="M107" s="112">
        <v>112</v>
      </c>
      <c r="N107" s="112">
        <v>112</v>
      </c>
      <c r="O107" s="112">
        <v>112</v>
      </c>
      <c r="P107" s="112">
        <v>112</v>
      </c>
    </row>
    <row r="108" spans="1:16" x14ac:dyDescent="0.25">
      <c r="A108" s="112">
        <v>112</v>
      </c>
      <c r="B108" s="7"/>
      <c r="D108" t="e">
        <f>MATCH(B108,Рейтинг!D$10:D$397,0)</f>
        <v>#N/A</v>
      </c>
      <c r="E108" s="112">
        <f t="shared" si="3"/>
        <v>108</v>
      </c>
      <c r="J108">
        <f t="shared" si="4"/>
        <v>0</v>
      </c>
      <c r="M108" s="112">
        <v>112</v>
      </c>
      <c r="N108" s="112">
        <v>112</v>
      </c>
      <c r="O108" s="112">
        <v>112</v>
      </c>
      <c r="P108" s="112">
        <v>112</v>
      </c>
    </row>
    <row r="109" spans="1:16" x14ac:dyDescent="0.25">
      <c r="A109" s="112">
        <v>112</v>
      </c>
      <c r="B109" s="7"/>
      <c r="D109" t="e">
        <f>MATCH(B109,Рейтинг!D$10:D$397,0)</f>
        <v>#N/A</v>
      </c>
      <c r="E109" s="112">
        <f t="shared" si="3"/>
        <v>109</v>
      </c>
      <c r="J109">
        <f t="shared" si="4"/>
        <v>0</v>
      </c>
      <c r="M109" s="112">
        <v>112</v>
      </c>
      <c r="N109" s="112">
        <v>112</v>
      </c>
      <c r="O109" s="112">
        <v>112</v>
      </c>
      <c r="P109" s="112">
        <v>112</v>
      </c>
    </row>
    <row r="110" spans="1:16" x14ac:dyDescent="0.25">
      <c r="A110" s="112">
        <v>112</v>
      </c>
      <c r="B110" s="7"/>
      <c r="D110" t="e">
        <f>MATCH(B110,Рейтинг!D$10:D$397,0)</f>
        <v>#N/A</v>
      </c>
      <c r="E110" s="112">
        <f t="shared" si="3"/>
        <v>110</v>
      </c>
      <c r="J110">
        <f t="shared" si="4"/>
        <v>0</v>
      </c>
      <c r="M110" s="112">
        <v>112</v>
      </c>
      <c r="N110" s="112">
        <v>112</v>
      </c>
      <c r="O110" s="112">
        <v>112</v>
      </c>
      <c r="P110" s="112">
        <v>112</v>
      </c>
    </row>
    <row r="111" spans="1:16" x14ac:dyDescent="0.25">
      <c r="A111" s="112">
        <v>112</v>
      </c>
      <c r="B111" s="7"/>
      <c r="D111" t="e">
        <f>MATCH(B111,Рейтинг!D$10:D$397,0)</f>
        <v>#N/A</v>
      </c>
      <c r="E111" s="112">
        <f t="shared" si="3"/>
        <v>111</v>
      </c>
      <c r="J111">
        <f t="shared" si="4"/>
        <v>0</v>
      </c>
      <c r="M111" s="112">
        <v>112</v>
      </c>
      <c r="N111" s="112">
        <v>112</v>
      </c>
      <c r="O111" s="112">
        <v>112</v>
      </c>
      <c r="P111" s="112">
        <v>112</v>
      </c>
    </row>
    <row r="112" spans="1:16" x14ac:dyDescent="0.25">
      <c r="A112" s="112">
        <v>112</v>
      </c>
      <c r="B112" s="7"/>
      <c r="D112" t="e">
        <f>MATCH(B112,Рейтинг!D$10:D$397,0)</f>
        <v>#N/A</v>
      </c>
      <c r="E112" s="112">
        <f t="shared" si="3"/>
        <v>112</v>
      </c>
      <c r="J112">
        <f t="shared" si="4"/>
        <v>0</v>
      </c>
      <c r="M112" s="112">
        <v>112</v>
      </c>
      <c r="N112" s="112">
        <v>112</v>
      </c>
      <c r="O112" s="112">
        <v>112</v>
      </c>
      <c r="P112" s="112">
        <v>112</v>
      </c>
    </row>
    <row r="113" spans="1:16" x14ac:dyDescent="0.25">
      <c r="A113" s="112">
        <f t="shared" ref="A113" si="5">A112+1</f>
        <v>113</v>
      </c>
      <c r="D113" t="e">
        <f>MATCH(B113,Рейтинг!D$10:D$397,0)</f>
        <v>#N/A</v>
      </c>
      <c r="E113" s="112">
        <f t="shared" si="3"/>
        <v>113</v>
      </c>
      <c r="J113">
        <f t="shared" si="4"/>
        <v>0</v>
      </c>
      <c r="M113" s="112">
        <f t="shared" ref="M113:P128" si="6">M112+1</f>
        <v>113</v>
      </c>
      <c r="N113" s="112">
        <f t="shared" si="6"/>
        <v>113</v>
      </c>
      <c r="O113" s="112">
        <f t="shared" si="6"/>
        <v>113</v>
      </c>
      <c r="P113" s="112">
        <f t="shared" si="6"/>
        <v>113</v>
      </c>
    </row>
    <row r="114" spans="1:16" x14ac:dyDescent="0.25">
      <c r="A114" s="112">
        <f t="shared" ref="A114" si="7">A113+1</f>
        <v>114</v>
      </c>
      <c r="D114" t="e">
        <f>MATCH(B114,Рейтинг!D$10:D$397,0)</f>
        <v>#N/A</v>
      </c>
      <c r="E114" s="112">
        <f t="shared" si="3"/>
        <v>114</v>
      </c>
      <c r="J114">
        <f t="shared" si="4"/>
        <v>0</v>
      </c>
      <c r="M114" s="112">
        <f t="shared" si="6"/>
        <v>114</v>
      </c>
      <c r="N114" s="112">
        <f t="shared" si="6"/>
        <v>114</v>
      </c>
      <c r="O114" s="112">
        <f t="shared" si="6"/>
        <v>114</v>
      </c>
      <c r="P114" s="112">
        <f t="shared" si="6"/>
        <v>114</v>
      </c>
    </row>
    <row r="115" spans="1:16" x14ac:dyDescent="0.25">
      <c r="A115" s="112">
        <f t="shared" ref="A115" si="8">A114+1</f>
        <v>115</v>
      </c>
      <c r="D115" t="e">
        <f>MATCH(B115,Рейтинг!D$10:D$397,0)</f>
        <v>#N/A</v>
      </c>
      <c r="E115" s="112">
        <f t="shared" si="3"/>
        <v>115</v>
      </c>
      <c r="J115">
        <f t="shared" si="4"/>
        <v>0</v>
      </c>
      <c r="M115" s="112">
        <f t="shared" si="6"/>
        <v>115</v>
      </c>
      <c r="N115" s="112">
        <f t="shared" si="6"/>
        <v>115</v>
      </c>
      <c r="O115" s="112">
        <f t="shared" si="6"/>
        <v>115</v>
      </c>
      <c r="P115" s="112">
        <f t="shared" si="6"/>
        <v>115</v>
      </c>
    </row>
    <row r="116" spans="1:16" x14ac:dyDescent="0.25">
      <c r="A116" s="112">
        <f t="shared" ref="A116" si="9">A115+1</f>
        <v>116</v>
      </c>
      <c r="D116" t="e">
        <f>MATCH(B116,Рейтинг!D$10:D$397,0)</f>
        <v>#N/A</v>
      </c>
      <c r="E116" s="112">
        <f t="shared" si="3"/>
        <v>116</v>
      </c>
      <c r="J116">
        <f t="shared" si="4"/>
        <v>0</v>
      </c>
      <c r="M116" s="112">
        <f t="shared" si="6"/>
        <v>116</v>
      </c>
      <c r="N116" s="112">
        <f t="shared" si="6"/>
        <v>116</v>
      </c>
      <c r="O116" s="112">
        <f t="shared" si="6"/>
        <v>116</v>
      </c>
      <c r="P116" s="112">
        <f t="shared" si="6"/>
        <v>116</v>
      </c>
    </row>
    <row r="117" spans="1:16" x14ac:dyDescent="0.25">
      <c r="A117" s="112">
        <f t="shared" ref="A117" si="10">A116+1</f>
        <v>117</v>
      </c>
      <c r="D117" t="e">
        <f>MATCH(B117,Рейтинг!D$10:D$397,0)</f>
        <v>#N/A</v>
      </c>
      <c r="E117" s="112">
        <f t="shared" si="3"/>
        <v>117</v>
      </c>
      <c r="J117">
        <f t="shared" si="4"/>
        <v>0</v>
      </c>
      <c r="M117" s="112">
        <f t="shared" si="6"/>
        <v>117</v>
      </c>
      <c r="N117" s="112">
        <f t="shared" si="6"/>
        <v>117</v>
      </c>
      <c r="O117" s="112">
        <f t="shared" si="6"/>
        <v>117</v>
      </c>
      <c r="P117" s="112">
        <f t="shared" si="6"/>
        <v>117</v>
      </c>
    </row>
    <row r="118" spans="1:16" x14ac:dyDescent="0.25">
      <c r="A118" s="112">
        <f t="shared" ref="A118" si="11">A117+1</f>
        <v>118</v>
      </c>
      <c r="D118" t="e">
        <f>MATCH(B118,Рейтинг!D$10:D$397,0)</f>
        <v>#N/A</v>
      </c>
      <c r="E118" s="112">
        <f t="shared" si="3"/>
        <v>118</v>
      </c>
      <c r="J118">
        <f t="shared" si="4"/>
        <v>0</v>
      </c>
      <c r="M118" s="112">
        <f t="shared" si="6"/>
        <v>118</v>
      </c>
      <c r="N118" s="112">
        <f t="shared" si="6"/>
        <v>118</v>
      </c>
      <c r="O118" s="112">
        <f t="shared" si="6"/>
        <v>118</v>
      </c>
      <c r="P118" s="112">
        <f t="shared" si="6"/>
        <v>118</v>
      </c>
    </row>
    <row r="119" spans="1:16" x14ac:dyDescent="0.25">
      <c r="A119" s="112">
        <f t="shared" ref="A119" si="12">A118+1</f>
        <v>119</v>
      </c>
      <c r="D119" t="e">
        <f>MATCH(B119,Рейтинг!D$10:D$397,0)</f>
        <v>#N/A</v>
      </c>
      <c r="E119" s="112">
        <f t="shared" si="3"/>
        <v>119</v>
      </c>
      <c r="J119">
        <f t="shared" si="4"/>
        <v>0</v>
      </c>
      <c r="M119" s="112">
        <f t="shared" si="6"/>
        <v>119</v>
      </c>
      <c r="N119" s="112">
        <f t="shared" si="6"/>
        <v>119</v>
      </c>
      <c r="O119" s="112">
        <f t="shared" si="6"/>
        <v>119</v>
      </c>
      <c r="P119" s="112">
        <f t="shared" si="6"/>
        <v>119</v>
      </c>
    </row>
    <row r="120" spans="1:16" x14ac:dyDescent="0.25">
      <c r="A120" s="112">
        <f t="shared" ref="A120" si="13">A119+1</f>
        <v>120</v>
      </c>
      <c r="D120" t="e">
        <f>MATCH(B120,Рейтинг!D$10:D$397,0)</f>
        <v>#N/A</v>
      </c>
      <c r="E120" s="112">
        <f t="shared" si="3"/>
        <v>120</v>
      </c>
      <c r="J120">
        <f t="shared" si="4"/>
        <v>0</v>
      </c>
      <c r="M120" s="112">
        <f t="shared" si="6"/>
        <v>120</v>
      </c>
      <c r="N120" s="112">
        <f t="shared" si="6"/>
        <v>120</v>
      </c>
      <c r="O120" s="112">
        <f t="shared" si="6"/>
        <v>120</v>
      </c>
      <c r="P120" s="112">
        <f t="shared" si="6"/>
        <v>120</v>
      </c>
    </row>
    <row r="121" spans="1:16" x14ac:dyDescent="0.25">
      <c r="A121" s="112">
        <f t="shared" ref="A121" si="14">A120+1</f>
        <v>121</v>
      </c>
      <c r="D121" t="e">
        <f>MATCH(B121,Рейтинг!D$10:D$397,0)</f>
        <v>#N/A</v>
      </c>
      <c r="E121" s="112">
        <f t="shared" si="3"/>
        <v>121</v>
      </c>
      <c r="J121">
        <f t="shared" si="4"/>
        <v>0</v>
      </c>
      <c r="M121" s="112">
        <f t="shared" si="6"/>
        <v>121</v>
      </c>
      <c r="N121" s="112">
        <f t="shared" si="6"/>
        <v>121</v>
      </c>
      <c r="O121" s="112">
        <f t="shared" si="6"/>
        <v>121</v>
      </c>
      <c r="P121" s="112">
        <f t="shared" si="6"/>
        <v>121</v>
      </c>
    </row>
    <row r="122" spans="1:16" x14ac:dyDescent="0.25">
      <c r="A122" s="112">
        <f t="shared" ref="A122" si="15">A121+1</f>
        <v>122</v>
      </c>
      <c r="D122" t="e">
        <f>MATCH(B122,Рейтинг!D$10:D$397,0)</f>
        <v>#N/A</v>
      </c>
      <c r="E122" s="112">
        <f t="shared" si="3"/>
        <v>122</v>
      </c>
      <c r="M122" s="112">
        <f t="shared" si="6"/>
        <v>122</v>
      </c>
      <c r="N122" s="112">
        <f t="shared" si="6"/>
        <v>122</v>
      </c>
      <c r="O122" s="112">
        <f t="shared" si="6"/>
        <v>122</v>
      </c>
      <c r="P122" s="112">
        <f t="shared" si="6"/>
        <v>122</v>
      </c>
    </row>
    <row r="123" spans="1:16" x14ac:dyDescent="0.25">
      <c r="A123" s="112">
        <f t="shared" ref="A123" si="16">A122+1</f>
        <v>123</v>
      </c>
      <c r="D123" t="e">
        <f>MATCH(B123,Рейтинг!D$10:D$397,0)</f>
        <v>#N/A</v>
      </c>
      <c r="E123" s="112">
        <f t="shared" si="3"/>
        <v>123</v>
      </c>
      <c r="M123" s="112">
        <f t="shared" si="6"/>
        <v>123</v>
      </c>
      <c r="N123" s="112">
        <f t="shared" si="6"/>
        <v>123</v>
      </c>
      <c r="O123" s="112">
        <f t="shared" si="6"/>
        <v>123</v>
      </c>
      <c r="P123" s="112">
        <f t="shared" si="6"/>
        <v>123</v>
      </c>
    </row>
    <row r="124" spans="1:16" x14ac:dyDescent="0.25">
      <c r="A124" s="112">
        <f t="shared" ref="A124" si="17">A123+1</f>
        <v>124</v>
      </c>
      <c r="D124" t="e">
        <f>MATCH(B124,Рейтинг!D$10:D$397,0)</f>
        <v>#N/A</v>
      </c>
      <c r="E124" s="112">
        <f t="shared" si="3"/>
        <v>124</v>
      </c>
      <c r="M124" s="112">
        <f t="shared" si="6"/>
        <v>124</v>
      </c>
      <c r="N124" s="112">
        <f t="shared" si="6"/>
        <v>124</v>
      </c>
      <c r="O124" s="112">
        <f t="shared" si="6"/>
        <v>124</v>
      </c>
      <c r="P124" s="112">
        <f t="shared" si="6"/>
        <v>124</v>
      </c>
    </row>
    <row r="125" spans="1:16" x14ac:dyDescent="0.25">
      <c r="A125" s="112">
        <f t="shared" ref="A125" si="18">A124+1</f>
        <v>125</v>
      </c>
      <c r="D125" t="e">
        <f>MATCH(B125,Рейтинг!D$10:D$397,0)</f>
        <v>#N/A</v>
      </c>
      <c r="E125" s="112">
        <f t="shared" si="3"/>
        <v>125</v>
      </c>
      <c r="M125" s="112">
        <f t="shared" si="6"/>
        <v>125</v>
      </c>
      <c r="N125" s="112">
        <f t="shared" si="6"/>
        <v>125</v>
      </c>
      <c r="O125" s="112">
        <f t="shared" si="6"/>
        <v>125</v>
      </c>
      <c r="P125" s="112">
        <f t="shared" si="6"/>
        <v>125</v>
      </c>
    </row>
    <row r="126" spans="1:16" x14ac:dyDescent="0.25">
      <c r="A126" s="112">
        <f t="shared" ref="A126" si="19">A125+1</f>
        <v>126</v>
      </c>
      <c r="D126" t="e">
        <f>MATCH(B126,Рейтинг!D$10:D$397,0)</f>
        <v>#N/A</v>
      </c>
      <c r="E126" s="112">
        <f t="shared" si="3"/>
        <v>126</v>
      </c>
      <c r="M126" s="112">
        <f t="shared" si="6"/>
        <v>126</v>
      </c>
      <c r="N126" s="112">
        <f t="shared" si="6"/>
        <v>126</v>
      </c>
      <c r="O126" s="112">
        <f t="shared" si="6"/>
        <v>126</v>
      </c>
      <c r="P126" s="112">
        <f t="shared" si="6"/>
        <v>126</v>
      </c>
    </row>
    <row r="127" spans="1:16" x14ac:dyDescent="0.25">
      <c r="A127" s="112">
        <f t="shared" ref="A127" si="20">A126+1</f>
        <v>127</v>
      </c>
      <c r="D127" t="e">
        <f>MATCH(B127,Рейтинг!D$10:D$397,0)</f>
        <v>#N/A</v>
      </c>
      <c r="E127" s="112">
        <f t="shared" si="3"/>
        <v>127</v>
      </c>
      <c r="M127" s="112">
        <f t="shared" si="6"/>
        <v>127</v>
      </c>
      <c r="N127" s="112">
        <f t="shared" si="6"/>
        <v>127</v>
      </c>
      <c r="O127" s="112">
        <f t="shared" si="6"/>
        <v>127</v>
      </c>
      <c r="P127" s="112">
        <f t="shared" si="6"/>
        <v>127</v>
      </c>
    </row>
    <row r="128" spans="1:16" x14ac:dyDescent="0.25">
      <c r="A128" s="112">
        <f t="shared" ref="A128" si="21">A127+1</f>
        <v>128</v>
      </c>
      <c r="D128" t="e">
        <f>MATCH(B128,Рейтинг!D$10:D$397,0)</f>
        <v>#N/A</v>
      </c>
      <c r="E128" s="112">
        <f t="shared" si="3"/>
        <v>128</v>
      </c>
      <c r="M128" s="112">
        <f t="shared" si="6"/>
        <v>128</v>
      </c>
      <c r="N128" s="112">
        <f t="shared" si="6"/>
        <v>128</v>
      </c>
      <c r="O128" s="112">
        <f t="shared" si="6"/>
        <v>128</v>
      </c>
      <c r="P128" s="112">
        <f t="shared" si="6"/>
        <v>128</v>
      </c>
    </row>
  </sheetData>
  <sortState xmlns:xlrd2="http://schemas.microsoft.com/office/spreadsheetml/2017/richdata2" ref="B1:D128">
    <sortCondition ref="D1:D128"/>
  </sortState>
  <conditionalFormatting sqref="D1:D112">
    <cfRule type="cellIs" dxfId="0" priority="1" operator="greaterThan">
      <formula>375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C9B0-6720-4513-85B5-9F7C38567A96}">
  <sheetPr>
    <pageSetUpPr fitToPage="1"/>
  </sheetPr>
  <dimension ref="B1:AO151"/>
  <sheetViews>
    <sheetView workbookViewId="0"/>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hidden="1" customWidth="1"/>
    <col min="6" max="6" width="7.140625" style="7" customWidth="1"/>
    <col min="7" max="7" width="9.7109375" style="7" customWidth="1"/>
    <col min="8" max="8" width="15.7109375" style="8" customWidth="1"/>
    <col min="9" max="9" width="6.7109375" style="9" customWidth="1"/>
    <col min="10" max="10" width="6.7109375" style="7" hidden="1" customWidth="1"/>
    <col min="11" max="11" width="7.140625" style="7" customWidth="1"/>
    <col min="12" max="12" width="9.7109375" style="7" customWidth="1"/>
    <col min="13" max="13" width="15.7109375" style="8" customWidth="1"/>
    <col min="14" max="14" width="6.7109375" style="9" customWidth="1"/>
    <col min="15" max="15" width="6.7109375" style="7" hidden="1" customWidth="1"/>
    <col min="16" max="16" width="7.140625" style="7" customWidth="1"/>
    <col min="17" max="17" width="9.7109375" style="7" customWidth="1"/>
    <col min="18" max="18" width="15.7109375" style="8" customWidth="1"/>
    <col min="19" max="19" width="6.7109375" style="9" customWidth="1"/>
    <col min="20" max="20" width="6.7109375" style="7" hidden="1" customWidth="1"/>
    <col min="21" max="21" width="6.7109375" style="7" customWidth="1"/>
    <col min="22" max="22" width="9.7109375" style="7" customWidth="1"/>
    <col min="23" max="23" width="15.7109375" style="8" customWidth="1"/>
    <col min="24" max="24" width="6.7109375" style="9" customWidth="1"/>
    <col min="25" max="25" width="6.7109375" style="7" hidden="1" customWidth="1"/>
    <col min="26" max="26" width="7.140625" style="7" customWidth="1"/>
    <col min="27" max="27" width="9.7109375" style="7" customWidth="1"/>
    <col min="28" max="28" width="15.7109375" style="8" customWidth="1"/>
    <col min="29" max="29" width="6.7109375" style="67" customWidth="1"/>
    <col min="30" max="30" width="6.7109375" style="7" hidden="1" customWidth="1"/>
    <col min="31" max="31" width="7.140625" style="7" customWidth="1"/>
    <col min="32" max="32" width="9.7109375" style="7" customWidth="1"/>
    <col min="33" max="33" width="15.7109375" style="8" customWidth="1"/>
    <col min="34" max="34" width="6.7109375" style="67" customWidth="1"/>
    <col min="35" max="35" width="6.7109375" style="7" hidden="1" customWidth="1"/>
    <col min="36" max="36" width="7.140625" style="7" customWidth="1"/>
    <col min="37" max="16384" width="9.140625" style="7"/>
  </cols>
  <sheetData>
    <row r="1" spans="2:41" x14ac:dyDescent="0.25">
      <c r="V1" s="43"/>
      <c r="AA1" s="43"/>
      <c r="AF1" s="43"/>
    </row>
    <row r="2" spans="2:41" ht="30.75" customHeight="1" x14ac:dyDescent="0.25">
      <c r="B2" s="247" t="s">
        <v>95</v>
      </c>
      <c r="C2" s="247"/>
      <c r="D2" s="248"/>
      <c r="G2" s="249" t="s">
        <v>96</v>
      </c>
      <c r="H2" s="249"/>
      <c r="I2" s="250"/>
      <c r="L2" s="251" t="s">
        <v>97</v>
      </c>
      <c r="M2" s="251"/>
      <c r="N2" s="252"/>
      <c r="Q2" s="253" t="s">
        <v>124</v>
      </c>
      <c r="R2" s="254"/>
      <c r="S2" s="255"/>
      <c r="V2" s="256" t="s">
        <v>153</v>
      </c>
      <c r="W2" s="257"/>
      <c r="X2" s="258"/>
      <c r="AA2" s="259" t="s">
        <v>544</v>
      </c>
      <c r="AB2" s="260"/>
      <c r="AC2" s="261"/>
      <c r="AF2" s="262" t="s">
        <v>545</v>
      </c>
      <c r="AG2" s="263"/>
      <c r="AH2" s="264"/>
      <c r="AK2" s="265" t="s">
        <v>210</v>
      </c>
      <c r="AL2" s="266"/>
      <c r="AM2" s="266"/>
      <c r="AN2" s="266"/>
      <c r="AO2" s="267"/>
    </row>
    <row r="3" spans="2:41"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37" t="s">
        <v>21</v>
      </c>
      <c r="AB3" s="37" t="s">
        <v>22</v>
      </c>
      <c r="AC3" s="68" t="s">
        <v>24</v>
      </c>
      <c r="AD3" s="37" t="s">
        <v>23</v>
      </c>
      <c r="AF3" s="37" t="s">
        <v>21</v>
      </c>
      <c r="AG3" s="37" t="s">
        <v>22</v>
      </c>
      <c r="AH3" s="68" t="s">
        <v>24</v>
      </c>
      <c r="AI3" s="37" t="s">
        <v>23</v>
      </c>
      <c r="AK3" s="48" t="s">
        <v>22</v>
      </c>
      <c r="AL3" s="268" t="s">
        <v>215</v>
      </c>
      <c r="AM3" s="269"/>
      <c r="AN3" s="269"/>
      <c r="AO3" s="270"/>
    </row>
    <row r="4" spans="2:41" x14ac:dyDescent="0.25">
      <c r="B4" s="5">
        <v>1</v>
      </c>
      <c r="C4" s="36">
        <v>1000</v>
      </c>
      <c r="D4" s="10"/>
      <c r="E4" s="12"/>
      <c r="G4" s="19">
        <v>1</v>
      </c>
      <c r="H4" s="36">
        <v>600</v>
      </c>
      <c r="I4" s="10"/>
      <c r="J4" s="12"/>
      <c r="L4" s="5">
        <v>1</v>
      </c>
      <c r="M4" s="45">
        <v>360</v>
      </c>
      <c r="N4" s="10"/>
      <c r="O4" s="12"/>
      <c r="Q4" s="5">
        <v>1</v>
      </c>
      <c r="R4" s="45">
        <v>215</v>
      </c>
      <c r="S4" s="10"/>
      <c r="T4" s="12"/>
      <c r="V4" s="5">
        <v>1</v>
      </c>
      <c r="W4" s="45">
        <v>130</v>
      </c>
      <c r="X4" s="10"/>
      <c r="Y4" s="12"/>
      <c r="AA4" s="5">
        <v>1</v>
      </c>
      <c r="AB4" s="45">
        <v>35</v>
      </c>
      <c r="AC4" s="69"/>
      <c r="AD4" s="12"/>
      <c r="AF4" s="5">
        <v>1</v>
      </c>
      <c r="AG4" s="45">
        <v>20</v>
      </c>
      <c r="AH4" s="69"/>
      <c r="AI4" s="12"/>
      <c r="AK4" s="49">
        <v>100</v>
      </c>
      <c r="AL4" s="244" t="s">
        <v>211</v>
      </c>
      <c r="AM4" s="245"/>
      <c r="AN4" s="245"/>
      <c r="AO4" s="246"/>
    </row>
    <row r="5" spans="2:41"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90</v>
      </c>
      <c r="X5" s="11">
        <f t="shared" ref="X5:X68" si="4">IF(W5=0,0,IF(W4=0,0,W5/W4))</f>
        <v>0.69230769230769229</v>
      </c>
      <c r="Y5" s="13"/>
      <c r="AA5" s="4">
        <v>2</v>
      </c>
      <c r="AB5" s="45">
        <v>25</v>
      </c>
      <c r="AC5" s="70">
        <f t="shared" ref="AC5:AC68" si="5">IF(AB5=0,0,IF(AB4=0,0,AB5/AB4))</f>
        <v>0.7142857142857143</v>
      </c>
      <c r="AD5" s="13"/>
      <c r="AF5" s="4">
        <v>2</v>
      </c>
      <c r="AG5" s="45">
        <f>AG4*0.8</f>
        <v>16</v>
      </c>
      <c r="AH5" s="70">
        <f t="shared" ref="AH5:AH68" si="6">IF(AG5=0,0,IF(AG4=0,0,AG5/AG4))</f>
        <v>0.8</v>
      </c>
      <c r="AI5" s="13"/>
      <c r="AK5" s="49">
        <v>200</v>
      </c>
      <c r="AL5" s="244" t="s">
        <v>212</v>
      </c>
      <c r="AM5" s="245"/>
      <c r="AN5" s="245"/>
      <c r="AO5" s="246"/>
    </row>
    <row r="6" spans="2:41"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77</v>
      </c>
      <c r="X6" s="18">
        <f t="shared" si="4"/>
        <v>0.85555555555555551</v>
      </c>
      <c r="Y6" s="22"/>
      <c r="AA6" s="4">
        <v>3</v>
      </c>
      <c r="AB6" s="45">
        <v>21</v>
      </c>
      <c r="AC6" s="70">
        <f t="shared" si="5"/>
        <v>0.84</v>
      </c>
      <c r="AD6" s="22"/>
      <c r="AF6" s="4">
        <v>3</v>
      </c>
      <c r="AG6" s="45">
        <v>13</v>
      </c>
      <c r="AH6" s="70">
        <f t="shared" si="6"/>
        <v>0.8125</v>
      </c>
      <c r="AI6" s="22"/>
      <c r="AK6" s="49">
        <v>250</v>
      </c>
      <c r="AL6" s="244" t="s">
        <v>213</v>
      </c>
      <c r="AM6" s="245"/>
      <c r="AN6" s="245"/>
      <c r="AO6" s="246"/>
    </row>
    <row r="7" spans="2:41"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55</v>
      </c>
      <c r="X7" s="11">
        <f t="shared" si="4"/>
        <v>0.7142857142857143</v>
      </c>
      <c r="Y7" s="14">
        <f>IF(W5=0,0,IF(W7=0,0,W7/W5))</f>
        <v>0.61111111111111116</v>
      </c>
      <c r="AA7" s="4">
        <v>4</v>
      </c>
      <c r="AB7" s="45">
        <v>15</v>
      </c>
      <c r="AC7" s="70">
        <f t="shared" si="5"/>
        <v>0.7142857142857143</v>
      </c>
      <c r="AD7" s="14">
        <f>IF(AB5=0,0,IF(AB7=0,0,AB7/AB5))</f>
        <v>0.6</v>
      </c>
      <c r="AF7" s="4">
        <v>4</v>
      </c>
      <c r="AG7" s="45">
        <v>11</v>
      </c>
      <c r="AH7" s="70">
        <f t="shared" si="6"/>
        <v>0.84615384615384615</v>
      </c>
      <c r="AI7" s="14"/>
    </row>
    <row r="8" spans="2:41"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45</v>
      </c>
      <c r="X8" s="18">
        <f t="shared" si="4"/>
        <v>0.81818181818181823</v>
      </c>
      <c r="Y8" s="20"/>
      <c r="AA8" s="4">
        <v>5</v>
      </c>
      <c r="AB8" s="45">
        <v>12</v>
      </c>
      <c r="AC8" s="70">
        <f t="shared" si="5"/>
        <v>0.8</v>
      </c>
      <c r="AD8" s="20"/>
      <c r="AF8" s="4">
        <v>5</v>
      </c>
      <c r="AG8" s="45">
        <v>9</v>
      </c>
      <c r="AH8" s="70">
        <f t="shared" si="6"/>
        <v>0.81818181818181823</v>
      </c>
      <c r="AI8" s="20"/>
    </row>
    <row r="9" spans="2:41"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40</v>
      </c>
      <c r="X9" s="18">
        <f t="shared" si="4"/>
        <v>0.88888888888888884</v>
      </c>
      <c r="Y9" s="22">
        <f>IF(W7=0,0,IF(W9=0,0,W9/W7))</f>
        <v>0.72727272727272729</v>
      </c>
      <c r="AA9" s="4">
        <v>6</v>
      </c>
      <c r="AB9" s="45">
        <v>11</v>
      </c>
      <c r="AC9" s="70">
        <f t="shared" si="5"/>
        <v>0.91666666666666663</v>
      </c>
      <c r="AD9" s="22">
        <f>IF(AB7=0,0,IF(AB9=0,0,AB9/AB7))</f>
        <v>0.73333333333333328</v>
      </c>
      <c r="AF9" s="4">
        <v>6</v>
      </c>
      <c r="AG9" s="45">
        <v>8</v>
      </c>
      <c r="AH9" s="70">
        <f t="shared" si="6"/>
        <v>0.88888888888888884</v>
      </c>
      <c r="AI9" s="22"/>
    </row>
    <row r="10" spans="2:41"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35</v>
      </c>
      <c r="X10" s="11">
        <f t="shared" si="4"/>
        <v>0.875</v>
      </c>
      <c r="Y10" s="12"/>
      <c r="AA10" s="4">
        <v>7</v>
      </c>
      <c r="AB10" s="45">
        <v>10</v>
      </c>
      <c r="AC10" s="70">
        <f t="shared" si="5"/>
        <v>0.90909090909090906</v>
      </c>
      <c r="AD10" s="12"/>
      <c r="AF10" s="4">
        <v>7</v>
      </c>
      <c r="AG10" s="45">
        <v>7</v>
      </c>
      <c r="AH10" s="70">
        <f t="shared" si="6"/>
        <v>0.875</v>
      </c>
      <c r="AI10" s="12"/>
    </row>
    <row r="11" spans="2:41"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30</v>
      </c>
      <c r="X11" s="11">
        <f t="shared" si="4"/>
        <v>0.8571428571428571</v>
      </c>
      <c r="Y11" s="14">
        <f>IF(W7=0,0,IF(W11=0,0,W11/W7))</f>
        <v>0.54545454545454541</v>
      </c>
      <c r="AA11" s="4">
        <v>8</v>
      </c>
      <c r="AB11" s="45">
        <v>10</v>
      </c>
      <c r="AC11" s="70">
        <f t="shared" si="5"/>
        <v>1</v>
      </c>
      <c r="AD11" s="14">
        <f>IF(AB7=0,0,IF(AB11=0,0,AB11/AB7))</f>
        <v>0.66666666666666663</v>
      </c>
      <c r="AF11" s="4">
        <v>8</v>
      </c>
      <c r="AG11" s="45">
        <v>7</v>
      </c>
      <c r="AH11" s="70">
        <f t="shared" si="6"/>
        <v>1</v>
      </c>
      <c r="AI11" s="14"/>
    </row>
    <row r="12" spans="2:41"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28</v>
      </c>
      <c r="X12" s="18">
        <f t="shared" si="4"/>
        <v>0.93333333333333335</v>
      </c>
      <c r="Y12" s="20"/>
      <c r="AA12" s="4">
        <v>9</v>
      </c>
      <c r="AB12" s="45">
        <v>10</v>
      </c>
      <c r="AC12" s="70">
        <f t="shared" si="5"/>
        <v>1</v>
      </c>
      <c r="AD12" s="20"/>
      <c r="AF12" s="4">
        <v>9</v>
      </c>
      <c r="AG12" s="45">
        <v>7</v>
      </c>
      <c r="AH12" s="70">
        <f t="shared" si="6"/>
        <v>1</v>
      </c>
      <c r="AI12" s="20"/>
    </row>
    <row r="13" spans="2:41"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25</v>
      </c>
      <c r="X13" s="18">
        <f t="shared" si="4"/>
        <v>0.8928571428571429</v>
      </c>
      <c r="Y13" s="21">
        <f>IF(W11=0,0,IF(W13=0,0,W13/W11))</f>
        <v>0.83333333333333337</v>
      </c>
      <c r="AA13" s="4">
        <v>10</v>
      </c>
      <c r="AB13" s="45">
        <v>9</v>
      </c>
      <c r="AC13" s="70">
        <f t="shared" si="5"/>
        <v>0.9</v>
      </c>
      <c r="AD13" s="21">
        <f>IF(AB11=0,0,IF(AB13=0,0,AB13/AB11))</f>
        <v>0.9</v>
      </c>
      <c r="AF13" s="4">
        <v>10</v>
      </c>
      <c r="AG13" s="45">
        <v>6</v>
      </c>
      <c r="AH13" s="70">
        <f t="shared" si="6"/>
        <v>0.8571428571428571</v>
      </c>
      <c r="AI13" s="21"/>
    </row>
    <row r="14" spans="2:41"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23</v>
      </c>
      <c r="X14" s="11">
        <f t="shared" si="4"/>
        <v>0.92</v>
      </c>
      <c r="Y14" s="12"/>
      <c r="AA14" s="4">
        <v>11</v>
      </c>
      <c r="AB14" s="45">
        <v>8</v>
      </c>
      <c r="AC14" s="70">
        <f t="shared" si="5"/>
        <v>0.88888888888888884</v>
      </c>
      <c r="AD14" s="12"/>
      <c r="AF14" s="4">
        <v>11</v>
      </c>
      <c r="AG14" s="45">
        <v>5</v>
      </c>
      <c r="AH14" s="70">
        <f t="shared" si="6"/>
        <v>0.83333333333333337</v>
      </c>
      <c r="AI14" s="12"/>
    </row>
    <row r="15" spans="2:41"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22</v>
      </c>
      <c r="X15" s="11">
        <f t="shared" si="4"/>
        <v>0.95652173913043481</v>
      </c>
      <c r="Y15" s="14">
        <f>W14/W11</f>
        <v>0.76666666666666672</v>
      </c>
      <c r="AA15" s="4">
        <v>12</v>
      </c>
      <c r="AB15" s="45">
        <v>8</v>
      </c>
      <c r="AC15" s="70">
        <f t="shared" si="5"/>
        <v>1</v>
      </c>
      <c r="AD15" s="14">
        <f>AB14/AB11</f>
        <v>0.8</v>
      </c>
      <c r="AF15" s="4">
        <v>12</v>
      </c>
      <c r="AG15" s="45">
        <v>5</v>
      </c>
      <c r="AH15" s="70">
        <f t="shared" si="6"/>
        <v>1</v>
      </c>
      <c r="AI15" s="14"/>
    </row>
    <row r="16" spans="2:41"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21</v>
      </c>
      <c r="X16" s="11">
        <f t="shared" si="4"/>
        <v>0.95454545454545459</v>
      </c>
      <c r="Y16" s="12"/>
      <c r="AA16" s="4">
        <v>13</v>
      </c>
      <c r="AB16" s="45">
        <v>7</v>
      </c>
      <c r="AC16" s="70">
        <f t="shared" si="5"/>
        <v>0.875</v>
      </c>
      <c r="AD16" s="12"/>
      <c r="AF16" s="4">
        <v>13</v>
      </c>
      <c r="AG16" s="45">
        <v>4</v>
      </c>
      <c r="AH16" s="70">
        <f t="shared" si="6"/>
        <v>0.8</v>
      </c>
      <c r="AI16" s="12"/>
    </row>
    <row r="17" spans="2:35"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20</v>
      </c>
      <c r="X17" s="11">
        <f t="shared" si="4"/>
        <v>0.95238095238095233</v>
      </c>
      <c r="Y17" s="12"/>
      <c r="AA17" s="4">
        <v>14</v>
      </c>
      <c r="AB17" s="45">
        <v>7</v>
      </c>
      <c r="AC17" s="70">
        <f t="shared" si="5"/>
        <v>1</v>
      </c>
      <c r="AD17" s="12"/>
      <c r="AF17" s="4">
        <v>14</v>
      </c>
      <c r="AG17" s="45">
        <v>4</v>
      </c>
      <c r="AH17" s="70">
        <f t="shared" si="6"/>
        <v>1</v>
      </c>
      <c r="AI17" s="12"/>
    </row>
    <row r="18" spans="2:35"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19</v>
      </c>
      <c r="X18" s="11">
        <f t="shared" si="4"/>
        <v>0.95</v>
      </c>
      <c r="Y18" s="12"/>
      <c r="AA18" s="4">
        <v>15</v>
      </c>
      <c r="AB18" s="45">
        <v>7</v>
      </c>
      <c r="AC18" s="70">
        <f t="shared" si="5"/>
        <v>1</v>
      </c>
      <c r="AD18" s="12"/>
      <c r="AF18" s="4">
        <v>15</v>
      </c>
      <c r="AG18" s="45">
        <v>4</v>
      </c>
      <c r="AH18" s="70">
        <f t="shared" si="6"/>
        <v>1</v>
      </c>
      <c r="AI18" s="12"/>
    </row>
    <row r="19" spans="2:35"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v>17</v>
      </c>
      <c r="X19" s="11">
        <f t="shared" si="4"/>
        <v>0.89473684210526316</v>
      </c>
      <c r="Y19" s="14">
        <f>IF(W11=0,0,IF(W19=0,0,W19/W11))</f>
        <v>0.56666666666666665</v>
      </c>
      <c r="AA19" s="4">
        <v>16</v>
      </c>
      <c r="AB19" s="45">
        <v>7</v>
      </c>
      <c r="AC19" s="70">
        <f t="shared" si="5"/>
        <v>1</v>
      </c>
      <c r="AD19" s="14">
        <f>IF(AB11=0,0,IF(AB19=0,0,AB19/AB11))</f>
        <v>0.7</v>
      </c>
      <c r="AF19" s="4">
        <v>16</v>
      </c>
      <c r="AG19" s="45">
        <v>4</v>
      </c>
      <c r="AH19" s="70">
        <f t="shared" si="6"/>
        <v>1</v>
      </c>
      <c r="AI19" s="14"/>
    </row>
    <row r="20" spans="2:35" x14ac:dyDescent="0.25">
      <c r="B20" s="17">
        <v>17</v>
      </c>
      <c r="C20" s="36">
        <v>85</v>
      </c>
      <c r="D20" s="18">
        <f t="shared" si="0"/>
        <v>0.94444444444444442</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16</v>
      </c>
      <c r="X20" s="18">
        <f t="shared" si="4"/>
        <v>0.94117647058823528</v>
      </c>
      <c r="Y20" s="16" t="s">
        <v>25</v>
      </c>
      <c r="AA20" s="17">
        <v>17</v>
      </c>
      <c r="AB20" s="45">
        <v>6</v>
      </c>
      <c r="AC20" s="70">
        <f t="shared" si="5"/>
        <v>0.8571428571428571</v>
      </c>
      <c r="AD20" s="16" t="s">
        <v>25</v>
      </c>
      <c r="AF20" s="17">
        <v>17</v>
      </c>
      <c r="AG20" s="45">
        <v>4</v>
      </c>
      <c r="AH20" s="70">
        <f t="shared" si="6"/>
        <v>1</v>
      </c>
      <c r="AI20" s="16"/>
    </row>
    <row r="21" spans="2:35" x14ac:dyDescent="0.25">
      <c r="B21" s="4">
        <v>18</v>
      </c>
      <c r="C21" s="36">
        <v>70</v>
      </c>
      <c r="D21" s="11">
        <f t="shared" si="0"/>
        <v>0.82352941176470584</v>
      </c>
      <c r="E21" s="14">
        <f>C21/C19</f>
        <v>0.77777777777777779</v>
      </c>
      <c r="G21" s="4">
        <v>18</v>
      </c>
      <c r="H21" s="36">
        <v>38</v>
      </c>
      <c r="I21" s="11">
        <f t="shared" si="1"/>
        <v>0.76</v>
      </c>
      <c r="J21" s="14">
        <f>H21/H19</f>
        <v>0.69090909090909092</v>
      </c>
      <c r="L21" s="4">
        <v>18</v>
      </c>
      <c r="M21" s="45">
        <v>22</v>
      </c>
      <c r="N21" s="11">
        <f t="shared" si="2"/>
        <v>0.75862068965517238</v>
      </c>
      <c r="O21" s="14">
        <f>M21/M19</f>
        <v>0.6875</v>
      </c>
      <c r="Q21" s="4">
        <v>18</v>
      </c>
      <c r="R21" s="45">
        <v>15</v>
      </c>
      <c r="S21" s="11">
        <f t="shared" si="3"/>
        <v>0.88235294117647056</v>
      </c>
      <c r="T21" s="14">
        <f>R21/R19</f>
        <v>0.78947368421052633</v>
      </c>
      <c r="V21" s="4">
        <v>18</v>
      </c>
      <c r="W21" s="45">
        <v>14</v>
      </c>
      <c r="X21" s="11">
        <f t="shared" si="4"/>
        <v>0.875</v>
      </c>
      <c r="Y21" s="14">
        <f>W21/W19</f>
        <v>0.82352941176470584</v>
      </c>
      <c r="AA21" s="4">
        <v>18</v>
      </c>
      <c r="AB21" s="45">
        <v>5</v>
      </c>
      <c r="AC21" s="70">
        <f t="shared" si="5"/>
        <v>0.83333333333333337</v>
      </c>
      <c r="AD21" s="14">
        <f>AB21/AB19</f>
        <v>0.7142857142857143</v>
      </c>
      <c r="AF21" s="4">
        <v>18</v>
      </c>
      <c r="AG21" s="45">
        <v>3</v>
      </c>
      <c r="AH21" s="70">
        <f t="shared" si="6"/>
        <v>0.75</v>
      </c>
      <c r="AI21" s="14"/>
    </row>
    <row r="22" spans="2:35" x14ac:dyDescent="0.25">
      <c r="B22" s="4">
        <v>19</v>
      </c>
      <c r="C22" s="36">
        <v>65</v>
      </c>
      <c r="D22" s="11">
        <f t="shared" si="0"/>
        <v>0.9285714285714286</v>
      </c>
      <c r="E22" s="12"/>
      <c r="G22" s="4">
        <v>19</v>
      </c>
      <c r="H22" s="36">
        <v>27</v>
      </c>
      <c r="I22" s="11">
        <f t="shared" si="1"/>
        <v>0.71052631578947367</v>
      </c>
      <c r="J22" s="12"/>
      <c r="L22" s="4">
        <v>19</v>
      </c>
      <c r="M22" s="45">
        <f>M19*0.5</f>
        <v>16</v>
      </c>
      <c r="N22" s="11">
        <f t="shared" si="2"/>
        <v>0.72727272727272729</v>
      </c>
      <c r="O22" s="12"/>
      <c r="Q22" s="4">
        <v>19</v>
      </c>
      <c r="R22" s="45">
        <v>13</v>
      </c>
      <c r="S22" s="11">
        <f t="shared" si="3"/>
        <v>0.8666666666666667</v>
      </c>
      <c r="T22" s="12"/>
      <c r="V22" s="4">
        <v>19</v>
      </c>
      <c r="W22" s="45">
        <v>12</v>
      </c>
      <c r="X22" s="11">
        <f t="shared" si="4"/>
        <v>0.8571428571428571</v>
      </c>
      <c r="Y22" s="12"/>
      <c r="AA22" s="4">
        <v>19</v>
      </c>
      <c r="AB22" s="45">
        <v>4</v>
      </c>
      <c r="AC22" s="70">
        <f t="shared" si="5"/>
        <v>0.8</v>
      </c>
      <c r="AD22" s="12"/>
      <c r="AF22" s="4">
        <v>19</v>
      </c>
      <c r="AG22" s="45">
        <v>2</v>
      </c>
      <c r="AH22" s="70">
        <f t="shared" si="6"/>
        <v>0.66666666666666663</v>
      </c>
      <c r="AI22" s="12"/>
    </row>
    <row r="23" spans="2:35" x14ac:dyDescent="0.25">
      <c r="B23" s="4">
        <v>20</v>
      </c>
      <c r="C23" s="36">
        <v>60</v>
      </c>
      <c r="D23" s="11">
        <f t="shared" si="0"/>
        <v>0.92307692307692313</v>
      </c>
      <c r="E23" s="14">
        <f>C23/C19</f>
        <v>0.66666666666666663</v>
      </c>
      <c r="G23" s="4">
        <v>20</v>
      </c>
      <c r="H23" s="36">
        <f>H22</f>
        <v>27</v>
      </c>
      <c r="I23" s="11">
        <f t="shared" si="1"/>
        <v>1</v>
      </c>
      <c r="J23" s="14">
        <f>H23/H19</f>
        <v>0.49090909090909091</v>
      </c>
      <c r="L23" s="4">
        <v>20</v>
      </c>
      <c r="M23" s="45">
        <f>M22</f>
        <v>16</v>
      </c>
      <c r="N23" s="11">
        <f t="shared" si="2"/>
        <v>1</v>
      </c>
      <c r="O23" s="14">
        <f>M23/M19</f>
        <v>0.5</v>
      </c>
      <c r="Q23" s="4">
        <v>20</v>
      </c>
      <c r="R23" s="45">
        <v>12</v>
      </c>
      <c r="S23" s="11">
        <f t="shared" si="3"/>
        <v>0.92307692307692313</v>
      </c>
      <c r="T23" s="14">
        <f>R23/R19</f>
        <v>0.63157894736842102</v>
      </c>
      <c r="V23" s="4">
        <v>20</v>
      </c>
      <c r="W23" s="45">
        <v>10</v>
      </c>
      <c r="X23" s="11">
        <f t="shared" si="4"/>
        <v>0.83333333333333337</v>
      </c>
      <c r="Y23" s="14">
        <f>W23/W19</f>
        <v>0.58823529411764708</v>
      </c>
      <c r="AA23" s="4">
        <v>20</v>
      </c>
      <c r="AB23" s="45">
        <v>4</v>
      </c>
      <c r="AC23" s="70">
        <f t="shared" si="5"/>
        <v>1</v>
      </c>
      <c r="AD23" s="14">
        <f>AB23/AB19</f>
        <v>0.5714285714285714</v>
      </c>
      <c r="AF23" s="4">
        <v>20</v>
      </c>
      <c r="AG23" s="45">
        <v>2</v>
      </c>
      <c r="AH23" s="70">
        <f t="shared" si="6"/>
        <v>1</v>
      </c>
      <c r="AI23" s="14"/>
    </row>
    <row r="24" spans="2:35" x14ac:dyDescent="0.25">
      <c r="B24" s="4">
        <v>21</v>
      </c>
      <c r="C24" s="36">
        <v>60</v>
      </c>
      <c r="D24" s="11">
        <f>IF(C24=0,0,IF(C23=0,0,C24/C23))</f>
        <v>1</v>
      </c>
      <c r="E24" s="14">
        <f>C24/C19</f>
        <v>0.66666666666666663</v>
      </c>
      <c r="G24" s="4">
        <v>21</v>
      </c>
      <c r="H24" s="36">
        <v>21</v>
      </c>
      <c r="I24" s="11">
        <f t="shared" si="1"/>
        <v>0.77777777777777779</v>
      </c>
      <c r="J24" s="14"/>
      <c r="L24" s="4">
        <v>21</v>
      </c>
      <c r="M24" s="45">
        <v>12</v>
      </c>
      <c r="N24" s="11">
        <f t="shared" si="2"/>
        <v>0.75</v>
      </c>
      <c r="O24" s="14"/>
      <c r="Q24" s="4">
        <v>21</v>
      </c>
      <c r="R24" s="45">
        <v>9</v>
      </c>
      <c r="S24" s="11">
        <f t="shared" si="3"/>
        <v>0.75</v>
      </c>
      <c r="T24" s="14"/>
      <c r="V24" s="4">
        <v>21</v>
      </c>
      <c r="W24" s="45">
        <v>8</v>
      </c>
      <c r="X24" s="11">
        <f t="shared" si="4"/>
        <v>0.8</v>
      </c>
      <c r="Y24" s="14"/>
      <c r="AA24" s="4">
        <v>21</v>
      </c>
      <c r="AB24" s="45">
        <v>3</v>
      </c>
      <c r="AC24" s="70">
        <f t="shared" si="5"/>
        <v>0.75</v>
      </c>
      <c r="AD24" s="14"/>
      <c r="AF24" s="4">
        <v>21</v>
      </c>
      <c r="AG24" s="45">
        <v>1</v>
      </c>
      <c r="AH24" s="70">
        <f t="shared" si="6"/>
        <v>0.5</v>
      </c>
      <c r="AI24" s="14"/>
    </row>
    <row r="25" spans="2:35" x14ac:dyDescent="0.25">
      <c r="B25" s="4">
        <v>22</v>
      </c>
      <c r="C25" s="36">
        <v>56</v>
      </c>
      <c r="D25" s="11">
        <f t="shared" si="0"/>
        <v>0.93333333333333335</v>
      </c>
      <c r="E25" s="12"/>
      <c r="G25" s="4">
        <v>22</v>
      </c>
      <c r="H25" s="36">
        <f>H24</f>
        <v>21</v>
      </c>
      <c r="I25" s="11">
        <f t="shared" si="1"/>
        <v>1</v>
      </c>
      <c r="J25" s="12"/>
      <c r="L25" s="4">
        <v>22</v>
      </c>
      <c r="M25" s="45">
        <f>M24</f>
        <v>12</v>
      </c>
      <c r="N25" s="11">
        <f t="shared" si="2"/>
        <v>1</v>
      </c>
      <c r="O25" s="12"/>
      <c r="Q25" s="4">
        <v>22</v>
      </c>
      <c r="R25" s="45">
        <f>R24</f>
        <v>9</v>
      </c>
      <c r="S25" s="11">
        <f t="shared" si="3"/>
        <v>1</v>
      </c>
      <c r="T25" s="12"/>
      <c r="V25" s="4">
        <v>22</v>
      </c>
      <c r="W25" s="45">
        <f t="shared" ref="W25:W34" si="7">W24</f>
        <v>8</v>
      </c>
      <c r="X25" s="11">
        <f t="shared" si="4"/>
        <v>1</v>
      </c>
      <c r="Y25" s="12"/>
      <c r="AA25" s="4">
        <v>22</v>
      </c>
      <c r="AB25" s="45">
        <v>3</v>
      </c>
      <c r="AC25" s="70">
        <f t="shared" si="5"/>
        <v>1</v>
      </c>
      <c r="AD25" s="12"/>
      <c r="AF25" s="4">
        <v>22</v>
      </c>
      <c r="AG25" s="45">
        <v>1</v>
      </c>
      <c r="AH25" s="70">
        <f t="shared" si="6"/>
        <v>1</v>
      </c>
      <c r="AI25" s="12"/>
    </row>
    <row r="26" spans="2:35" x14ac:dyDescent="0.25">
      <c r="B26" s="4">
        <v>23</v>
      </c>
      <c r="C26" s="36">
        <v>53</v>
      </c>
      <c r="D26" s="11">
        <f t="shared" si="0"/>
        <v>0.9464285714285714</v>
      </c>
      <c r="E26" s="12"/>
      <c r="G26" s="4">
        <v>23</v>
      </c>
      <c r="H26" s="36">
        <f t="shared" ref="H26:H35" si="8">H25</f>
        <v>21</v>
      </c>
      <c r="I26" s="11">
        <f t="shared" si="1"/>
        <v>1</v>
      </c>
      <c r="J26" s="12"/>
      <c r="L26" s="4">
        <v>23</v>
      </c>
      <c r="M26" s="45">
        <f t="shared" ref="M26:M35" si="9">M25</f>
        <v>12</v>
      </c>
      <c r="N26" s="11">
        <f t="shared" si="2"/>
        <v>1</v>
      </c>
      <c r="O26" s="12"/>
      <c r="Q26" s="4">
        <v>23</v>
      </c>
      <c r="R26" s="45">
        <v>8</v>
      </c>
      <c r="S26" s="11">
        <f t="shared" si="3"/>
        <v>0.88888888888888884</v>
      </c>
      <c r="T26" s="12"/>
      <c r="V26" s="4">
        <v>23</v>
      </c>
      <c r="W26" s="45">
        <v>7</v>
      </c>
      <c r="X26" s="11">
        <f t="shared" si="4"/>
        <v>0.875</v>
      </c>
      <c r="Y26" s="12"/>
      <c r="AA26" s="4">
        <v>23</v>
      </c>
      <c r="AB26" s="45">
        <v>3</v>
      </c>
      <c r="AC26" s="70">
        <f t="shared" si="5"/>
        <v>1</v>
      </c>
      <c r="AD26" s="12"/>
      <c r="AF26" s="4">
        <v>23</v>
      </c>
      <c r="AG26" s="45">
        <v>1</v>
      </c>
      <c r="AH26" s="70">
        <f t="shared" si="6"/>
        <v>1</v>
      </c>
      <c r="AI26" s="12"/>
    </row>
    <row r="27" spans="2:35" x14ac:dyDescent="0.25">
      <c r="B27" s="4">
        <v>24</v>
      </c>
      <c r="C27" s="36">
        <v>53</v>
      </c>
      <c r="D27" s="11">
        <f t="shared" si="0"/>
        <v>1</v>
      </c>
      <c r="E27" s="14">
        <f>C27/C19</f>
        <v>0.58888888888888891</v>
      </c>
      <c r="G27" s="4">
        <v>24</v>
      </c>
      <c r="H27" s="36">
        <f t="shared" si="8"/>
        <v>21</v>
      </c>
      <c r="I27" s="11">
        <f t="shared" si="1"/>
        <v>1</v>
      </c>
      <c r="J27" s="14">
        <f>H27/H19</f>
        <v>0.38181818181818183</v>
      </c>
      <c r="L27" s="4">
        <v>24</v>
      </c>
      <c r="M27" s="45">
        <f t="shared" si="9"/>
        <v>12</v>
      </c>
      <c r="N27" s="11">
        <f t="shared" si="2"/>
        <v>1</v>
      </c>
      <c r="O27" s="14">
        <f>M27/M19</f>
        <v>0.375</v>
      </c>
      <c r="Q27" s="4">
        <v>24</v>
      </c>
      <c r="R27" s="45">
        <f t="shared" ref="R27:R35" si="10">R26</f>
        <v>8</v>
      </c>
      <c r="S27" s="11">
        <f t="shared" si="3"/>
        <v>1</v>
      </c>
      <c r="T27" s="14">
        <f>R27/R19</f>
        <v>0.42105263157894735</v>
      </c>
      <c r="V27" s="4">
        <v>24</v>
      </c>
      <c r="W27" s="45">
        <v>7</v>
      </c>
      <c r="X27" s="11">
        <f t="shared" si="4"/>
        <v>1</v>
      </c>
      <c r="Y27" s="14">
        <f>W27/W19</f>
        <v>0.41176470588235292</v>
      </c>
      <c r="AA27" s="4">
        <v>24</v>
      </c>
      <c r="AB27" s="45">
        <v>3</v>
      </c>
      <c r="AC27" s="70">
        <f t="shared" si="5"/>
        <v>1</v>
      </c>
      <c r="AD27" s="14">
        <f>AB27/AB19</f>
        <v>0.42857142857142855</v>
      </c>
      <c r="AF27" s="4">
        <v>24</v>
      </c>
      <c r="AG27" s="45">
        <v>1</v>
      </c>
      <c r="AH27" s="70">
        <f t="shared" si="6"/>
        <v>1</v>
      </c>
      <c r="AI27" s="14"/>
    </row>
    <row r="28" spans="2:35" x14ac:dyDescent="0.25">
      <c r="B28" s="4">
        <v>25</v>
      </c>
      <c r="C28" s="36">
        <v>50</v>
      </c>
      <c r="D28" s="11">
        <f t="shared" si="0"/>
        <v>0.94339622641509435</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5</v>
      </c>
      <c r="X28" s="11">
        <f t="shared" si="4"/>
        <v>0.7142857142857143</v>
      </c>
      <c r="Y28" s="12"/>
      <c r="AA28" s="4">
        <v>25</v>
      </c>
      <c r="AB28" s="45">
        <v>2</v>
      </c>
      <c r="AC28" s="70">
        <f t="shared" si="5"/>
        <v>0.66666666666666663</v>
      </c>
      <c r="AD28" s="12"/>
      <c r="AF28" s="4">
        <v>25</v>
      </c>
      <c r="AG28" s="45">
        <v>1</v>
      </c>
      <c r="AH28" s="70">
        <f t="shared" si="6"/>
        <v>1</v>
      </c>
      <c r="AI28" s="12"/>
    </row>
    <row r="29" spans="2:35" x14ac:dyDescent="0.25">
      <c r="B29" s="3">
        <v>26</v>
      </c>
      <c r="C29" s="36">
        <v>48</v>
      </c>
      <c r="D29" s="11">
        <f t="shared" si="0"/>
        <v>0.96</v>
      </c>
      <c r="E29" s="12"/>
      <c r="G29" s="3">
        <v>26</v>
      </c>
      <c r="H29" s="36">
        <f t="shared" si="8"/>
        <v>18</v>
      </c>
      <c r="I29" s="11">
        <f t="shared" si="1"/>
        <v>1</v>
      </c>
      <c r="J29" s="12"/>
      <c r="L29" s="3">
        <v>26</v>
      </c>
      <c r="M29" s="45">
        <f t="shared" si="9"/>
        <v>10</v>
      </c>
      <c r="N29" s="11">
        <f t="shared" si="2"/>
        <v>1</v>
      </c>
      <c r="O29" s="12"/>
      <c r="Q29" s="3">
        <v>26</v>
      </c>
      <c r="R29" s="45">
        <v>6</v>
      </c>
      <c r="S29" s="11">
        <f t="shared" si="3"/>
        <v>1</v>
      </c>
      <c r="T29" s="12"/>
      <c r="V29" s="3">
        <v>26</v>
      </c>
      <c r="W29" s="45">
        <v>5</v>
      </c>
      <c r="X29" s="11">
        <f t="shared" si="4"/>
        <v>1</v>
      </c>
      <c r="Y29" s="12"/>
      <c r="AA29" s="3">
        <v>26</v>
      </c>
      <c r="AB29" s="45">
        <v>2</v>
      </c>
      <c r="AC29" s="70">
        <f t="shared" si="5"/>
        <v>1</v>
      </c>
      <c r="AD29" s="12"/>
      <c r="AF29" s="3">
        <v>26</v>
      </c>
      <c r="AG29" s="45">
        <v>1</v>
      </c>
      <c r="AH29" s="70">
        <f t="shared" si="6"/>
        <v>1</v>
      </c>
      <c r="AI29" s="12"/>
    </row>
    <row r="30" spans="2:35" x14ac:dyDescent="0.25">
      <c r="B30" s="3">
        <v>27</v>
      </c>
      <c r="C30" s="36">
        <v>45</v>
      </c>
      <c r="D30" s="11">
        <f t="shared" si="0"/>
        <v>0.9375</v>
      </c>
      <c r="E30" s="12"/>
      <c r="G30" s="3">
        <v>27</v>
      </c>
      <c r="H30" s="36">
        <f t="shared" si="8"/>
        <v>18</v>
      </c>
      <c r="I30" s="11">
        <f t="shared" si="1"/>
        <v>1</v>
      </c>
      <c r="J30" s="12"/>
      <c r="L30" s="3">
        <v>27</v>
      </c>
      <c r="M30" s="45">
        <f t="shared" si="9"/>
        <v>10</v>
      </c>
      <c r="N30" s="11">
        <f t="shared" si="2"/>
        <v>1</v>
      </c>
      <c r="O30" s="12"/>
      <c r="Q30" s="3">
        <v>27</v>
      </c>
      <c r="R30" s="45">
        <f t="shared" si="10"/>
        <v>6</v>
      </c>
      <c r="S30" s="11">
        <f t="shared" si="3"/>
        <v>1</v>
      </c>
      <c r="T30" s="12"/>
      <c r="V30" s="3">
        <v>27</v>
      </c>
      <c r="W30" s="45">
        <f t="shared" si="7"/>
        <v>5</v>
      </c>
      <c r="X30" s="11">
        <f t="shared" si="4"/>
        <v>1</v>
      </c>
      <c r="Y30" s="12"/>
      <c r="AA30" s="3">
        <v>27</v>
      </c>
      <c r="AB30" s="45">
        <v>2</v>
      </c>
      <c r="AC30" s="70">
        <f t="shared" si="5"/>
        <v>1</v>
      </c>
      <c r="AD30" s="12"/>
      <c r="AF30" s="3">
        <v>27</v>
      </c>
      <c r="AG30" s="45">
        <v>1</v>
      </c>
      <c r="AH30" s="70">
        <f t="shared" si="6"/>
        <v>1</v>
      </c>
      <c r="AI30" s="12"/>
    </row>
    <row r="31" spans="2:35" x14ac:dyDescent="0.25">
      <c r="B31" s="3">
        <v>28</v>
      </c>
      <c r="C31" s="36">
        <v>45</v>
      </c>
      <c r="D31" s="11">
        <f t="shared" si="0"/>
        <v>1</v>
      </c>
      <c r="E31" s="12"/>
      <c r="G31" s="3">
        <v>28</v>
      </c>
      <c r="H31" s="36">
        <f t="shared" si="8"/>
        <v>18</v>
      </c>
      <c r="I31" s="11">
        <f t="shared" si="1"/>
        <v>1</v>
      </c>
      <c r="J31" s="12"/>
      <c r="L31" s="3">
        <v>28</v>
      </c>
      <c r="M31" s="45">
        <f t="shared" si="9"/>
        <v>10</v>
      </c>
      <c r="N31" s="11">
        <f t="shared" si="2"/>
        <v>1</v>
      </c>
      <c r="O31" s="12"/>
      <c r="Q31" s="3">
        <v>28</v>
      </c>
      <c r="R31" s="45">
        <f t="shared" si="10"/>
        <v>6</v>
      </c>
      <c r="S31" s="11">
        <f t="shared" si="3"/>
        <v>1</v>
      </c>
      <c r="T31" s="12"/>
      <c r="V31" s="3">
        <v>28</v>
      </c>
      <c r="W31" s="45">
        <f t="shared" si="7"/>
        <v>5</v>
      </c>
      <c r="X31" s="11">
        <f t="shared" si="4"/>
        <v>1</v>
      </c>
      <c r="Y31" s="12"/>
      <c r="AA31" s="3">
        <v>28</v>
      </c>
      <c r="AB31" s="45">
        <v>2</v>
      </c>
      <c r="AC31" s="70">
        <f t="shared" si="5"/>
        <v>1</v>
      </c>
      <c r="AD31" s="12"/>
      <c r="AF31" s="3">
        <v>28</v>
      </c>
      <c r="AG31" s="45">
        <v>1</v>
      </c>
      <c r="AH31" s="70">
        <f t="shared" si="6"/>
        <v>1</v>
      </c>
      <c r="AI31" s="12"/>
    </row>
    <row r="32" spans="2:35" x14ac:dyDescent="0.25">
      <c r="B32" s="3">
        <v>29</v>
      </c>
      <c r="C32" s="36">
        <v>43</v>
      </c>
      <c r="D32" s="11">
        <f t="shared" si="0"/>
        <v>0.9555555555555556</v>
      </c>
      <c r="E32" s="12"/>
      <c r="G32" s="3">
        <v>29</v>
      </c>
      <c r="H32" s="36">
        <f t="shared" si="8"/>
        <v>18</v>
      </c>
      <c r="I32" s="11">
        <f t="shared" si="1"/>
        <v>1</v>
      </c>
      <c r="J32" s="12"/>
      <c r="L32" s="3">
        <v>29</v>
      </c>
      <c r="M32" s="45">
        <f t="shared" si="9"/>
        <v>10</v>
      </c>
      <c r="N32" s="11">
        <f t="shared" si="2"/>
        <v>1</v>
      </c>
      <c r="O32" s="12"/>
      <c r="Q32" s="3">
        <v>29</v>
      </c>
      <c r="R32" s="45">
        <f t="shared" si="10"/>
        <v>6</v>
      </c>
      <c r="S32" s="11">
        <f t="shared" si="3"/>
        <v>1</v>
      </c>
      <c r="T32" s="12"/>
      <c r="V32" s="3">
        <v>29</v>
      </c>
      <c r="W32" s="45">
        <f t="shared" si="7"/>
        <v>5</v>
      </c>
      <c r="X32" s="11">
        <f t="shared" si="4"/>
        <v>1</v>
      </c>
      <c r="Y32" s="12"/>
      <c r="AA32" s="3">
        <v>29</v>
      </c>
      <c r="AB32" s="45">
        <v>2</v>
      </c>
      <c r="AC32" s="70">
        <f t="shared" si="5"/>
        <v>1</v>
      </c>
      <c r="AD32" s="12"/>
      <c r="AF32" s="3">
        <v>29</v>
      </c>
      <c r="AG32" s="45">
        <v>1</v>
      </c>
      <c r="AH32" s="70">
        <f t="shared" si="6"/>
        <v>1</v>
      </c>
      <c r="AI32" s="12"/>
    </row>
    <row r="33" spans="2:35" x14ac:dyDescent="0.25">
      <c r="B33" s="3">
        <v>30</v>
      </c>
      <c r="C33" s="36">
        <v>40</v>
      </c>
      <c r="D33" s="11">
        <f t="shared" si="0"/>
        <v>0.93023255813953487</v>
      </c>
      <c r="E33" s="12"/>
      <c r="G33" s="3">
        <v>30</v>
      </c>
      <c r="H33" s="36">
        <f t="shared" si="8"/>
        <v>18</v>
      </c>
      <c r="I33" s="11">
        <f t="shared" si="1"/>
        <v>1</v>
      </c>
      <c r="J33" s="12"/>
      <c r="L33" s="3">
        <v>30</v>
      </c>
      <c r="M33" s="45">
        <f t="shared" si="9"/>
        <v>10</v>
      </c>
      <c r="N33" s="11">
        <f t="shared" si="2"/>
        <v>1</v>
      </c>
      <c r="O33" s="12"/>
      <c r="Q33" s="3">
        <v>30</v>
      </c>
      <c r="R33" s="45">
        <f t="shared" si="10"/>
        <v>6</v>
      </c>
      <c r="S33" s="11">
        <f t="shared" si="3"/>
        <v>1</v>
      </c>
      <c r="T33" s="12"/>
      <c r="V33" s="3">
        <v>30</v>
      </c>
      <c r="W33" s="45">
        <f t="shared" si="7"/>
        <v>5</v>
      </c>
      <c r="X33" s="11">
        <f t="shared" si="4"/>
        <v>1</v>
      </c>
      <c r="Y33" s="12"/>
      <c r="AA33" s="3">
        <v>30</v>
      </c>
      <c r="AB33" s="45">
        <v>2</v>
      </c>
      <c r="AC33" s="70">
        <f t="shared" si="5"/>
        <v>1</v>
      </c>
      <c r="AD33" s="12"/>
      <c r="AF33" s="3">
        <v>30</v>
      </c>
      <c r="AG33" s="45">
        <v>1</v>
      </c>
      <c r="AH33" s="70">
        <f t="shared" si="6"/>
        <v>1</v>
      </c>
      <c r="AI33" s="12"/>
    </row>
    <row r="34" spans="2:35" x14ac:dyDescent="0.25">
      <c r="B34" s="3">
        <v>31</v>
      </c>
      <c r="C34" s="36">
        <v>35</v>
      </c>
      <c r="D34" s="11">
        <f t="shared" si="0"/>
        <v>0.875</v>
      </c>
      <c r="E34" s="12"/>
      <c r="G34" s="3">
        <v>31</v>
      </c>
      <c r="H34" s="36">
        <f t="shared" si="8"/>
        <v>18</v>
      </c>
      <c r="I34" s="11">
        <f t="shared" si="1"/>
        <v>1</v>
      </c>
      <c r="J34" s="12"/>
      <c r="L34" s="3">
        <v>31</v>
      </c>
      <c r="M34" s="45">
        <f t="shared" si="9"/>
        <v>10</v>
      </c>
      <c r="N34" s="11">
        <f t="shared" si="2"/>
        <v>1</v>
      </c>
      <c r="O34" s="12"/>
      <c r="Q34" s="3">
        <v>31</v>
      </c>
      <c r="R34" s="45">
        <f t="shared" si="10"/>
        <v>6</v>
      </c>
      <c r="S34" s="11">
        <f t="shared" si="3"/>
        <v>1</v>
      </c>
      <c r="T34" s="12"/>
      <c r="V34" s="3">
        <v>31</v>
      </c>
      <c r="W34" s="45">
        <f t="shared" si="7"/>
        <v>5</v>
      </c>
      <c r="X34" s="11">
        <f t="shared" si="4"/>
        <v>1</v>
      </c>
      <c r="Y34" s="12"/>
      <c r="AA34" s="3">
        <v>31</v>
      </c>
      <c r="AB34" s="45">
        <v>2</v>
      </c>
      <c r="AC34" s="70">
        <f t="shared" si="5"/>
        <v>1</v>
      </c>
      <c r="AD34" s="12"/>
      <c r="AF34" s="3">
        <v>31</v>
      </c>
      <c r="AG34" s="45">
        <v>1</v>
      </c>
      <c r="AH34" s="70">
        <f t="shared" si="6"/>
        <v>1</v>
      </c>
      <c r="AI34" s="12"/>
    </row>
    <row r="35" spans="2:35" x14ac:dyDescent="0.25">
      <c r="B35" s="3">
        <v>32</v>
      </c>
      <c r="C35" s="36">
        <v>35</v>
      </c>
      <c r="D35" s="11">
        <f t="shared" si="0"/>
        <v>1</v>
      </c>
      <c r="E35" s="14">
        <f>C35/C19</f>
        <v>0.3888888888888889</v>
      </c>
      <c r="G35" s="3">
        <v>32</v>
      </c>
      <c r="H35" s="36">
        <f t="shared" si="8"/>
        <v>18</v>
      </c>
      <c r="I35" s="11">
        <f t="shared" si="1"/>
        <v>1</v>
      </c>
      <c r="J35" s="14">
        <f>H35/H19</f>
        <v>0.32727272727272727</v>
      </c>
      <c r="L35" s="3">
        <v>32</v>
      </c>
      <c r="M35" s="45">
        <f t="shared" si="9"/>
        <v>10</v>
      </c>
      <c r="N35" s="11">
        <f t="shared" si="2"/>
        <v>1</v>
      </c>
      <c r="O35" s="14">
        <f>M35/M19</f>
        <v>0.3125</v>
      </c>
      <c r="Q35" s="3">
        <v>32</v>
      </c>
      <c r="R35" s="45">
        <f t="shared" si="10"/>
        <v>6</v>
      </c>
      <c r="S35" s="11">
        <f t="shared" si="3"/>
        <v>1</v>
      </c>
      <c r="T35" s="14">
        <f>R35/R19</f>
        <v>0.31578947368421051</v>
      </c>
      <c r="V35" s="3">
        <v>32</v>
      </c>
      <c r="W35" s="45">
        <f>W34</f>
        <v>5</v>
      </c>
      <c r="X35" s="11">
        <f t="shared" si="4"/>
        <v>1</v>
      </c>
      <c r="Y35" s="14">
        <f>W35/W19</f>
        <v>0.29411764705882354</v>
      </c>
      <c r="AA35" s="3">
        <v>32</v>
      </c>
      <c r="AB35" s="45">
        <v>2</v>
      </c>
      <c r="AC35" s="70">
        <f t="shared" si="5"/>
        <v>1</v>
      </c>
      <c r="AD35" s="14">
        <f>AB35/AB19</f>
        <v>0.2857142857142857</v>
      </c>
      <c r="AF35" s="3">
        <v>32</v>
      </c>
      <c r="AG35" s="45">
        <v>1</v>
      </c>
      <c r="AH35" s="70">
        <f t="shared" si="6"/>
        <v>1</v>
      </c>
      <c r="AI35" s="14"/>
    </row>
    <row r="36" spans="2:35" x14ac:dyDescent="0.25">
      <c r="B36" s="23">
        <v>33</v>
      </c>
      <c r="C36" s="36">
        <v>33</v>
      </c>
      <c r="D36" s="18">
        <f t="shared" si="0"/>
        <v>0.94285714285714284</v>
      </c>
      <c r="E36" s="12"/>
      <c r="G36" s="23">
        <v>33</v>
      </c>
      <c r="H36" s="36">
        <f>H35</f>
        <v>18</v>
      </c>
      <c r="I36" s="18">
        <f t="shared" si="1"/>
        <v>1</v>
      </c>
      <c r="J36" s="12"/>
      <c r="L36" s="3">
        <v>33</v>
      </c>
      <c r="M36" s="45">
        <f>M35</f>
        <v>10</v>
      </c>
      <c r="N36" s="18">
        <f t="shared" si="2"/>
        <v>1</v>
      </c>
      <c r="O36" s="12">
        <v>17</v>
      </c>
      <c r="Q36" s="3">
        <v>33</v>
      </c>
      <c r="R36" s="45">
        <f>R35</f>
        <v>6</v>
      </c>
      <c r="S36" s="18">
        <f t="shared" si="3"/>
        <v>1</v>
      </c>
      <c r="T36" s="12"/>
      <c r="V36" s="3">
        <v>33</v>
      </c>
      <c r="W36" s="45">
        <v>5</v>
      </c>
      <c r="X36" s="18">
        <f t="shared" si="4"/>
        <v>1</v>
      </c>
      <c r="Y36" s="12"/>
      <c r="AA36" s="3">
        <v>33</v>
      </c>
      <c r="AB36" s="45">
        <v>2</v>
      </c>
      <c r="AC36" s="70">
        <f t="shared" si="5"/>
        <v>1</v>
      </c>
      <c r="AD36" s="12"/>
      <c r="AF36" s="3">
        <v>33</v>
      </c>
      <c r="AG36" s="45">
        <v>1</v>
      </c>
      <c r="AH36" s="70">
        <f t="shared" si="6"/>
        <v>1</v>
      </c>
      <c r="AI36" s="12"/>
    </row>
    <row r="37" spans="2:35" x14ac:dyDescent="0.25">
      <c r="B37" s="3">
        <v>34</v>
      </c>
      <c r="C37" s="36">
        <v>30</v>
      </c>
      <c r="D37" s="11">
        <f>IF(C37=0,0,IF(C36=0,0,C37/C36))</f>
        <v>0.90909090909090906</v>
      </c>
      <c r="E37" s="14">
        <f>C37/C35</f>
        <v>0.8571428571428571</v>
      </c>
      <c r="G37" s="3">
        <v>34</v>
      </c>
      <c r="H37" s="36">
        <v>12</v>
      </c>
      <c r="I37" s="11">
        <f t="shared" si="1"/>
        <v>0.66666666666666663</v>
      </c>
      <c r="J37" s="14">
        <f>H37/H35</f>
        <v>0.66666666666666663</v>
      </c>
      <c r="L37" s="3">
        <v>34</v>
      </c>
      <c r="M37" s="45">
        <v>8</v>
      </c>
      <c r="N37" s="11">
        <f t="shared" si="2"/>
        <v>0.8</v>
      </c>
      <c r="O37" s="14">
        <f>M37/M35</f>
        <v>0.8</v>
      </c>
      <c r="Q37" s="3">
        <v>34</v>
      </c>
      <c r="R37" s="45">
        <v>5</v>
      </c>
      <c r="S37" s="11">
        <f t="shared" si="3"/>
        <v>0.83333333333333337</v>
      </c>
      <c r="T37" s="14">
        <f>R37/R35</f>
        <v>0.83333333333333337</v>
      </c>
      <c r="V37" s="3">
        <v>34</v>
      </c>
      <c r="W37" s="45">
        <v>4</v>
      </c>
      <c r="X37" s="11">
        <f t="shared" si="4"/>
        <v>0.8</v>
      </c>
      <c r="Y37" s="14">
        <f>W37/W35</f>
        <v>0.8</v>
      </c>
      <c r="AA37" s="3">
        <v>34</v>
      </c>
      <c r="AB37" s="45">
        <v>1</v>
      </c>
      <c r="AC37" s="70">
        <f t="shared" si="5"/>
        <v>0.5</v>
      </c>
      <c r="AD37" s="14">
        <f>AB37/AB35</f>
        <v>0.5</v>
      </c>
      <c r="AF37" s="3">
        <v>34</v>
      </c>
      <c r="AG37" s="45">
        <v>1</v>
      </c>
      <c r="AH37" s="70">
        <f t="shared" si="6"/>
        <v>1</v>
      </c>
      <c r="AI37" s="14"/>
    </row>
    <row r="38" spans="2:35" x14ac:dyDescent="0.25">
      <c r="B38" s="3">
        <v>35</v>
      </c>
      <c r="C38" s="36">
        <v>27</v>
      </c>
      <c r="D38" s="11">
        <f t="shared" ref="D38:D101" si="11">IF(C38=0,0,IF(C37=0,0,C38/C37))</f>
        <v>0.9</v>
      </c>
      <c r="E38" s="14">
        <f>C38/C35</f>
        <v>0.77142857142857146</v>
      </c>
      <c r="G38" s="3">
        <v>35</v>
      </c>
      <c r="H38" s="36">
        <v>8</v>
      </c>
      <c r="I38" s="11">
        <f t="shared" si="1"/>
        <v>0.66666666666666663</v>
      </c>
      <c r="J38" s="14">
        <f>H38/H35</f>
        <v>0.44444444444444442</v>
      </c>
      <c r="L38" s="3">
        <v>35</v>
      </c>
      <c r="M38" s="45">
        <v>6</v>
      </c>
      <c r="N38" s="11">
        <f t="shared" si="2"/>
        <v>0.75</v>
      </c>
      <c r="O38" s="14">
        <f>M38/M35</f>
        <v>0.6</v>
      </c>
      <c r="Q38" s="3">
        <v>35</v>
      </c>
      <c r="R38" s="45">
        <v>4</v>
      </c>
      <c r="S38" s="11">
        <f t="shared" si="3"/>
        <v>0.8</v>
      </c>
      <c r="T38" s="14">
        <f>R38/R35</f>
        <v>0.66666666666666663</v>
      </c>
      <c r="V38" s="3">
        <v>35</v>
      </c>
      <c r="W38" s="45">
        <v>3</v>
      </c>
      <c r="X38" s="11">
        <f t="shared" si="4"/>
        <v>0.75</v>
      </c>
      <c r="Y38" s="14">
        <f>W38/W35</f>
        <v>0.6</v>
      </c>
      <c r="AA38" s="3">
        <v>35</v>
      </c>
      <c r="AB38" s="45">
        <v>1</v>
      </c>
      <c r="AC38" s="70">
        <f t="shared" si="5"/>
        <v>1</v>
      </c>
      <c r="AD38" s="14">
        <f>AB38/AB35</f>
        <v>0.5</v>
      </c>
      <c r="AF38" s="3">
        <v>35</v>
      </c>
      <c r="AG38" s="45">
        <v>1</v>
      </c>
      <c r="AH38" s="70">
        <f t="shared" si="6"/>
        <v>1</v>
      </c>
      <c r="AI38" s="14"/>
    </row>
    <row r="39" spans="2:35" x14ac:dyDescent="0.25">
      <c r="B39" s="3">
        <v>36</v>
      </c>
      <c r="C39" s="36">
        <v>27</v>
      </c>
      <c r="D39" s="11">
        <f t="shared" si="11"/>
        <v>1</v>
      </c>
      <c r="E39" s="12"/>
      <c r="G39" s="3">
        <v>36</v>
      </c>
      <c r="H39" s="36">
        <v>8</v>
      </c>
      <c r="I39" s="11">
        <f t="shared" si="1"/>
        <v>1</v>
      </c>
      <c r="J39" s="12"/>
      <c r="L39" s="3">
        <v>36</v>
      </c>
      <c r="M39" s="45">
        <v>6</v>
      </c>
      <c r="N39" s="11">
        <f t="shared" si="2"/>
        <v>1</v>
      </c>
      <c r="O39" s="12"/>
      <c r="Q39" s="3">
        <v>36</v>
      </c>
      <c r="R39" s="45">
        <v>4</v>
      </c>
      <c r="S39" s="11">
        <f t="shared" si="3"/>
        <v>1</v>
      </c>
      <c r="T39" s="12"/>
      <c r="V39" s="3">
        <v>36</v>
      </c>
      <c r="W39" s="45">
        <v>3</v>
      </c>
      <c r="X39" s="11">
        <f t="shared" si="4"/>
        <v>1</v>
      </c>
      <c r="Y39" s="12"/>
      <c r="AA39" s="3">
        <v>36</v>
      </c>
      <c r="AB39" s="45">
        <v>1</v>
      </c>
      <c r="AC39" s="70">
        <f t="shared" si="5"/>
        <v>1</v>
      </c>
      <c r="AD39" s="12"/>
      <c r="AF39" s="3">
        <v>36</v>
      </c>
      <c r="AG39" s="45">
        <v>1</v>
      </c>
      <c r="AH39" s="70">
        <f t="shared" si="6"/>
        <v>1</v>
      </c>
      <c r="AI39" s="12"/>
    </row>
    <row r="40" spans="2:35" x14ac:dyDescent="0.25">
      <c r="B40" s="3">
        <v>37</v>
      </c>
      <c r="C40" s="36">
        <v>25</v>
      </c>
      <c r="D40" s="11">
        <f t="shared" si="11"/>
        <v>0.92592592592592593</v>
      </c>
      <c r="E40" s="12">
        <v>23</v>
      </c>
      <c r="G40" s="3">
        <v>37</v>
      </c>
      <c r="H40" s="36">
        <v>6</v>
      </c>
      <c r="I40" s="11">
        <f t="shared" si="1"/>
        <v>0.75</v>
      </c>
      <c r="J40" s="12"/>
      <c r="L40" s="3">
        <v>37</v>
      </c>
      <c r="M40" s="45">
        <v>5</v>
      </c>
      <c r="N40" s="11">
        <f t="shared" si="2"/>
        <v>0.83333333333333337</v>
      </c>
      <c r="O40" s="12"/>
      <c r="Q40" s="3">
        <v>37</v>
      </c>
      <c r="R40" s="45">
        <v>4</v>
      </c>
      <c r="S40" s="11">
        <f t="shared" si="3"/>
        <v>1</v>
      </c>
      <c r="T40" s="12"/>
      <c r="V40" s="3">
        <v>37</v>
      </c>
      <c r="W40" s="45">
        <v>3</v>
      </c>
      <c r="X40" s="11">
        <f t="shared" si="4"/>
        <v>1</v>
      </c>
      <c r="Y40" s="12"/>
      <c r="AA40" s="3">
        <v>37</v>
      </c>
      <c r="AB40" s="45">
        <v>1</v>
      </c>
      <c r="AC40" s="70">
        <f t="shared" si="5"/>
        <v>1</v>
      </c>
      <c r="AD40" s="12"/>
      <c r="AF40" s="3">
        <v>37</v>
      </c>
      <c r="AG40" s="45">
        <v>1</v>
      </c>
      <c r="AH40" s="70">
        <f t="shared" si="6"/>
        <v>1</v>
      </c>
      <c r="AI40" s="12"/>
    </row>
    <row r="41" spans="2:35" x14ac:dyDescent="0.25">
      <c r="B41" s="3">
        <v>38</v>
      </c>
      <c r="C41" s="36">
        <v>25</v>
      </c>
      <c r="D41" s="11">
        <f t="shared" si="11"/>
        <v>1</v>
      </c>
      <c r="E41" s="12">
        <v>23</v>
      </c>
      <c r="G41" s="3">
        <v>38</v>
      </c>
      <c r="H41" s="36">
        <v>6</v>
      </c>
      <c r="I41" s="11">
        <f t="shared" si="1"/>
        <v>1</v>
      </c>
      <c r="J41" s="12"/>
      <c r="L41" s="3">
        <v>38</v>
      </c>
      <c r="M41" s="45">
        <v>5</v>
      </c>
      <c r="N41" s="11">
        <f t="shared" si="2"/>
        <v>1</v>
      </c>
      <c r="O41" s="12"/>
      <c r="Q41" s="3">
        <v>38</v>
      </c>
      <c r="R41" s="45">
        <v>4</v>
      </c>
      <c r="S41" s="11">
        <f t="shared" si="3"/>
        <v>1</v>
      </c>
      <c r="T41" s="12"/>
      <c r="V41" s="3">
        <v>38</v>
      </c>
      <c r="W41" s="45">
        <v>3</v>
      </c>
      <c r="X41" s="11">
        <f t="shared" si="4"/>
        <v>1</v>
      </c>
      <c r="Y41" s="12"/>
      <c r="AA41" s="3">
        <v>38</v>
      </c>
      <c r="AB41" s="45">
        <v>1</v>
      </c>
      <c r="AC41" s="70">
        <f t="shared" si="5"/>
        <v>1</v>
      </c>
      <c r="AD41" s="12"/>
      <c r="AF41" s="3">
        <v>38</v>
      </c>
      <c r="AG41" s="45">
        <v>1</v>
      </c>
      <c r="AH41" s="70">
        <f t="shared" si="6"/>
        <v>1</v>
      </c>
      <c r="AI41" s="12"/>
    </row>
    <row r="42" spans="2:35" x14ac:dyDescent="0.25">
      <c r="B42" s="3">
        <v>39</v>
      </c>
      <c r="C42" s="36">
        <v>25</v>
      </c>
      <c r="D42" s="11">
        <f t="shared" si="11"/>
        <v>1</v>
      </c>
      <c r="E42" s="12">
        <v>22</v>
      </c>
      <c r="G42" s="3">
        <v>39</v>
      </c>
      <c r="H42" s="36">
        <v>6</v>
      </c>
      <c r="I42" s="11">
        <f t="shared" si="1"/>
        <v>1</v>
      </c>
      <c r="J42" s="12"/>
      <c r="L42" s="3">
        <v>39</v>
      </c>
      <c r="M42" s="45">
        <v>5</v>
      </c>
      <c r="N42" s="11">
        <f t="shared" si="2"/>
        <v>1</v>
      </c>
      <c r="O42" s="12"/>
      <c r="Q42" s="3">
        <v>39</v>
      </c>
      <c r="R42" s="45">
        <v>4</v>
      </c>
      <c r="S42" s="11">
        <f t="shared" si="3"/>
        <v>1</v>
      </c>
      <c r="T42" s="12"/>
      <c r="V42" s="3">
        <v>39</v>
      </c>
      <c r="W42" s="45">
        <v>3</v>
      </c>
      <c r="X42" s="11">
        <f t="shared" si="4"/>
        <v>1</v>
      </c>
      <c r="Y42" s="12"/>
      <c r="AA42" s="3">
        <v>39</v>
      </c>
      <c r="AB42" s="45">
        <v>1</v>
      </c>
      <c r="AC42" s="70">
        <f t="shared" si="5"/>
        <v>1</v>
      </c>
      <c r="AD42" s="12"/>
      <c r="AF42" s="3">
        <v>39</v>
      </c>
      <c r="AG42" s="45">
        <v>1</v>
      </c>
      <c r="AH42" s="70">
        <f t="shared" si="6"/>
        <v>1</v>
      </c>
      <c r="AI42" s="12"/>
    </row>
    <row r="43" spans="2:35" x14ac:dyDescent="0.25">
      <c r="B43" s="3">
        <v>40</v>
      </c>
      <c r="C43" s="36">
        <v>25</v>
      </c>
      <c r="D43" s="11">
        <f t="shared" si="11"/>
        <v>1</v>
      </c>
      <c r="E43" s="12">
        <v>22</v>
      </c>
      <c r="G43" s="3">
        <v>40</v>
      </c>
      <c r="H43" s="36">
        <v>6</v>
      </c>
      <c r="I43" s="11">
        <f t="shared" si="1"/>
        <v>1</v>
      </c>
      <c r="J43" s="12"/>
      <c r="L43" s="3">
        <v>40</v>
      </c>
      <c r="M43" s="45">
        <v>5</v>
      </c>
      <c r="N43" s="11">
        <f t="shared" si="2"/>
        <v>1</v>
      </c>
      <c r="O43" s="12"/>
      <c r="Q43" s="3">
        <v>40</v>
      </c>
      <c r="R43" s="45">
        <v>4</v>
      </c>
      <c r="S43" s="11">
        <f t="shared" si="3"/>
        <v>1</v>
      </c>
      <c r="T43" s="12"/>
      <c r="V43" s="3">
        <v>40</v>
      </c>
      <c r="W43" s="45">
        <v>3</v>
      </c>
      <c r="X43" s="11">
        <f t="shared" si="4"/>
        <v>1</v>
      </c>
      <c r="Y43" s="12"/>
      <c r="AA43" s="3">
        <v>40</v>
      </c>
      <c r="AB43" s="45">
        <v>1</v>
      </c>
      <c r="AC43" s="70">
        <f t="shared" si="5"/>
        <v>1</v>
      </c>
      <c r="AD43" s="12"/>
      <c r="AF43" s="3">
        <v>40</v>
      </c>
      <c r="AG43" s="45">
        <v>1</v>
      </c>
      <c r="AH43" s="70">
        <f t="shared" si="6"/>
        <v>1</v>
      </c>
      <c r="AI43" s="12"/>
    </row>
    <row r="44" spans="2:35" x14ac:dyDescent="0.25">
      <c r="B44" s="3">
        <v>41</v>
      </c>
      <c r="C44" s="36">
        <v>25</v>
      </c>
      <c r="D44" s="11">
        <f t="shared" si="11"/>
        <v>1</v>
      </c>
      <c r="E44" s="12">
        <v>20</v>
      </c>
      <c r="G44" s="3">
        <v>41</v>
      </c>
      <c r="H44" s="36">
        <v>5</v>
      </c>
      <c r="I44" s="11">
        <f t="shared" si="1"/>
        <v>0.83333333333333337</v>
      </c>
      <c r="J44" s="12"/>
      <c r="L44" s="3">
        <v>41</v>
      </c>
      <c r="M44" s="45">
        <v>4</v>
      </c>
      <c r="N44" s="11">
        <f t="shared" si="2"/>
        <v>0.8</v>
      </c>
      <c r="O44" s="12"/>
      <c r="Q44" s="3">
        <v>41</v>
      </c>
      <c r="R44" s="45">
        <v>3</v>
      </c>
      <c r="S44" s="11">
        <f t="shared" si="3"/>
        <v>0.75</v>
      </c>
      <c r="T44" s="12"/>
      <c r="V44" s="3">
        <v>41</v>
      </c>
      <c r="W44" s="45">
        <v>2</v>
      </c>
      <c r="X44" s="11">
        <f t="shared" si="4"/>
        <v>0.66666666666666663</v>
      </c>
      <c r="Y44" s="12"/>
      <c r="AA44" s="3">
        <v>41</v>
      </c>
      <c r="AB44" s="45">
        <v>1</v>
      </c>
      <c r="AC44" s="70">
        <f t="shared" si="5"/>
        <v>1</v>
      </c>
      <c r="AD44" s="12"/>
      <c r="AF44" s="3">
        <v>41</v>
      </c>
      <c r="AG44" s="45">
        <v>1</v>
      </c>
      <c r="AH44" s="70">
        <f t="shared" si="6"/>
        <v>1</v>
      </c>
      <c r="AI44" s="12"/>
    </row>
    <row r="45" spans="2:35" x14ac:dyDescent="0.25">
      <c r="B45" s="3">
        <v>42</v>
      </c>
      <c r="C45" s="36">
        <v>23</v>
      </c>
      <c r="D45" s="11">
        <f t="shared" si="11"/>
        <v>0.92</v>
      </c>
      <c r="E45" s="12">
        <v>20</v>
      </c>
      <c r="G45" s="3">
        <v>42</v>
      </c>
      <c r="H45" s="36">
        <v>5</v>
      </c>
      <c r="I45" s="11">
        <f t="shared" si="1"/>
        <v>1</v>
      </c>
      <c r="J45" s="12"/>
      <c r="L45" s="3">
        <v>42</v>
      </c>
      <c r="M45" s="45">
        <v>4</v>
      </c>
      <c r="N45" s="11">
        <f t="shared" si="2"/>
        <v>1</v>
      </c>
      <c r="O45" s="12"/>
      <c r="Q45" s="3">
        <v>42</v>
      </c>
      <c r="R45" s="45">
        <v>3</v>
      </c>
      <c r="S45" s="11">
        <f t="shared" si="3"/>
        <v>1</v>
      </c>
      <c r="T45" s="12"/>
      <c r="V45" s="3">
        <v>42</v>
      </c>
      <c r="W45" s="45">
        <v>2</v>
      </c>
      <c r="X45" s="11">
        <f t="shared" si="4"/>
        <v>1</v>
      </c>
      <c r="Y45" s="12"/>
      <c r="AA45" s="3">
        <v>42</v>
      </c>
      <c r="AB45" s="45">
        <v>1</v>
      </c>
      <c r="AC45" s="70">
        <f t="shared" si="5"/>
        <v>1</v>
      </c>
      <c r="AD45" s="12"/>
      <c r="AF45" s="3">
        <v>42</v>
      </c>
      <c r="AG45" s="45">
        <v>1</v>
      </c>
      <c r="AH45" s="70">
        <f t="shared" si="6"/>
        <v>1</v>
      </c>
      <c r="AI45" s="12"/>
    </row>
    <row r="46" spans="2:35" x14ac:dyDescent="0.25">
      <c r="B46" s="3">
        <v>43</v>
      </c>
      <c r="C46" s="36">
        <v>22</v>
      </c>
      <c r="D46" s="11">
        <f t="shared" si="11"/>
        <v>0.95652173913043481</v>
      </c>
      <c r="E46" s="12">
        <v>20</v>
      </c>
      <c r="G46" s="3">
        <v>43</v>
      </c>
      <c r="H46" s="36">
        <v>5</v>
      </c>
      <c r="I46" s="11">
        <f t="shared" si="1"/>
        <v>1</v>
      </c>
      <c r="J46" s="12"/>
      <c r="L46" s="3">
        <v>43</v>
      </c>
      <c r="M46" s="45">
        <v>4</v>
      </c>
      <c r="N46" s="11">
        <f t="shared" si="2"/>
        <v>1</v>
      </c>
      <c r="O46" s="12"/>
      <c r="Q46" s="3">
        <v>43</v>
      </c>
      <c r="R46" s="45">
        <v>3</v>
      </c>
      <c r="S46" s="11">
        <f t="shared" si="3"/>
        <v>1</v>
      </c>
      <c r="T46" s="12"/>
      <c r="V46" s="3">
        <v>43</v>
      </c>
      <c r="W46" s="45">
        <v>2</v>
      </c>
      <c r="X46" s="11">
        <f t="shared" si="4"/>
        <v>1</v>
      </c>
      <c r="Y46" s="12"/>
      <c r="AA46" s="3">
        <v>43</v>
      </c>
      <c r="AB46" s="45">
        <v>1</v>
      </c>
      <c r="AC46" s="70">
        <f t="shared" si="5"/>
        <v>1</v>
      </c>
      <c r="AD46" s="12"/>
      <c r="AF46" s="3">
        <v>43</v>
      </c>
      <c r="AG46" s="45">
        <v>1</v>
      </c>
      <c r="AH46" s="70">
        <f t="shared" si="6"/>
        <v>1</v>
      </c>
      <c r="AI46" s="12"/>
    </row>
    <row r="47" spans="2:35" x14ac:dyDescent="0.25">
      <c r="B47" s="3">
        <v>44</v>
      </c>
      <c r="C47" s="36">
        <v>22</v>
      </c>
      <c r="D47" s="11">
        <f t="shared" si="11"/>
        <v>1</v>
      </c>
      <c r="E47" s="12">
        <v>20</v>
      </c>
      <c r="G47" s="3">
        <v>44</v>
      </c>
      <c r="H47" s="36">
        <v>5</v>
      </c>
      <c r="I47" s="11">
        <f t="shared" si="1"/>
        <v>1</v>
      </c>
      <c r="J47" s="12"/>
      <c r="L47" s="3">
        <v>44</v>
      </c>
      <c r="M47" s="45">
        <v>4</v>
      </c>
      <c r="N47" s="11">
        <f t="shared" si="2"/>
        <v>1</v>
      </c>
      <c r="O47" s="12"/>
      <c r="Q47" s="3">
        <v>44</v>
      </c>
      <c r="R47" s="45">
        <v>3</v>
      </c>
      <c r="S47" s="11">
        <f t="shared" si="3"/>
        <v>1</v>
      </c>
      <c r="T47" s="12"/>
      <c r="V47" s="3">
        <v>44</v>
      </c>
      <c r="W47" s="45">
        <v>2</v>
      </c>
      <c r="X47" s="11">
        <f t="shared" si="4"/>
        <v>1</v>
      </c>
      <c r="Y47" s="12"/>
      <c r="AA47" s="3">
        <v>44</v>
      </c>
      <c r="AB47" s="45">
        <v>1</v>
      </c>
      <c r="AC47" s="70">
        <f t="shared" si="5"/>
        <v>1</v>
      </c>
      <c r="AD47" s="12"/>
      <c r="AF47" s="3">
        <v>44</v>
      </c>
      <c r="AG47" s="45">
        <v>1</v>
      </c>
      <c r="AH47" s="70">
        <f t="shared" si="6"/>
        <v>1</v>
      </c>
      <c r="AI47" s="12"/>
    </row>
    <row r="48" spans="2:35" x14ac:dyDescent="0.25">
      <c r="B48" s="3">
        <v>45</v>
      </c>
      <c r="C48" s="36">
        <v>21</v>
      </c>
      <c r="D48" s="11">
        <f t="shared" si="11"/>
        <v>0.95454545454545459</v>
      </c>
      <c r="E48" s="12">
        <v>18</v>
      </c>
      <c r="G48" s="3">
        <v>45</v>
      </c>
      <c r="H48" s="36">
        <v>5</v>
      </c>
      <c r="I48" s="11">
        <f t="shared" si="1"/>
        <v>1</v>
      </c>
      <c r="J48" s="12"/>
      <c r="L48" s="3">
        <v>45</v>
      </c>
      <c r="M48" s="45">
        <v>4</v>
      </c>
      <c r="N48" s="11">
        <f t="shared" si="2"/>
        <v>1</v>
      </c>
      <c r="O48" s="12"/>
      <c r="Q48" s="3">
        <v>45</v>
      </c>
      <c r="R48" s="45">
        <v>3</v>
      </c>
      <c r="S48" s="11">
        <f t="shared" si="3"/>
        <v>1</v>
      </c>
      <c r="T48" s="12"/>
      <c r="V48" s="3">
        <v>45</v>
      </c>
      <c r="W48" s="45">
        <v>2</v>
      </c>
      <c r="X48" s="11">
        <f t="shared" si="4"/>
        <v>1</v>
      </c>
      <c r="Y48" s="12"/>
      <c r="AA48" s="3">
        <v>45</v>
      </c>
      <c r="AB48" s="45">
        <v>1</v>
      </c>
      <c r="AC48" s="70">
        <f t="shared" si="5"/>
        <v>1</v>
      </c>
      <c r="AD48" s="12"/>
      <c r="AF48" s="3">
        <v>45</v>
      </c>
      <c r="AG48" s="45">
        <v>1</v>
      </c>
      <c r="AH48" s="70">
        <f t="shared" si="6"/>
        <v>1</v>
      </c>
      <c r="AI48" s="12"/>
    </row>
    <row r="49" spans="2:35" x14ac:dyDescent="0.25">
      <c r="B49" s="3">
        <v>46</v>
      </c>
      <c r="C49" s="36">
        <v>20</v>
      </c>
      <c r="D49" s="11">
        <f t="shared" si="11"/>
        <v>0.95238095238095233</v>
      </c>
      <c r="E49" s="12">
        <v>18</v>
      </c>
      <c r="G49" s="3">
        <v>46</v>
      </c>
      <c r="H49" s="36">
        <v>5</v>
      </c>
      <c r="I49" s="11">
        <f t="shared" si="1"/>
        <v>1</v>
      </c>
      <c r="J49" s="12"/>
      <c r="L49" s="3">
        <v>46</v>
      </c>
      <c r="M49" s="45">
        <v>4</v>
      </c>
      <c r="N49" s="11">
        <f t="shared" si="2"/>
        <v>1</v>
      </c>
      <c r="O49" s="12"/>
      <c r="Q49" s="3">
        <v>46</v>
      </c>
      <c r="R49" s="45">
        <v>3</v>
      </c>
      <c r="S49" s="11">
        <f t="shared" si="3"/>
        <v>1</v>
      </c>
      <c r="T49" s="12"/>
      <c r="V49" s="3">
        <v>46</v>
      </c>
      <c r="W49" s="45">
        <v>2</v>
      </c>
      <c r="X49" s="11">
        <f t="shared" si="4"/>
        <v>1</v>
      </c>
      <c r="Y49" s="12"/>
      <c r="AA49" s="3">
        <v>46</v>
      </c>
      <c r="AB49" s="45">
        <v>1</v>
      </c>
      <c r="AC49" s="70">
        <f t="shared" si="5"/>
        <v>1</v>
      </c>
      <c r="AD49" s="12"/>
      <c r="AF49" s="3">
        <v>46</v>
      </c>
      <c r="AG49" s="45">
        <v>1</v>
      </c>
      <c r="AH49" s="70">
        <f t="shared" si="6"/>
        <v>1</v>
      </c>
      <c r="AI49" s="12"/>
    </row>
    <row r="50" spans="2:35" x14ac:dyDescent="0.25">
      <c r="B50" s="3">
        <v>47</v>
      </c>
      <c r="C50" s="36">
        <v>19</v>
      </c>
      <c r="D50" s="11">
        <f t="shared" si="11"/>
        <v>0.95</v>
      </c>
      <c r="E50" s="12">
        <v>18</v>
      </c>
      <c r="G50" s="3">
        <v>47</v>
      </c>
      <c r="H50" s="36">
        <v>5</v>
      </c>
      <c r="I50" s="11">
        <f t="shared" si="1"/>
        <v>1</v>
      </c>
      <c r="J50" s="12"/>
      <c r="L50" s="3">
        <v>47</v>
      </c>
      <c r="M50" s="45">
        <v>4</v>
      </c>
      <c r="N50" s="11">
        <f t="shared" si="2"/>
        <v>1</v>
      </c>
      <c r="O50" s="12"/>
      <c r="Q50" s="3">
        <v>47</v>
      </c>
      <c r="R50" s="45">
        <v>3</v>
      </c>
      <c r="S50" s="11">
        <f t="shared" si="3"/>
        <v>1</v>
      </c>
      <c r="T50" s="12"/>
      <c r="V50" s="3">
        <v>47</v>
      </c>
      <c r="W50" s="45">
        <v>2</v>
      </c>
      <c r="X50" s="11">
        <f t="shared" si="4"/>
        <v>1</v>
      </c>
      <c r="Y50" s="12"/>
      <c r="AA50" s="3">
        <v>47</v>
      </c>
      <c r="AB50" s="45">
        <v>1</v>
      </c>
      <c r="AC50" s="70">
        <f t="shared" si="5"/>
        <v>1</v>
      </c>
      <c r="AD50" s="12"/>
      <c r="AF50" s="3">
        <v>47</v>
      </c>
      <c r="AG50" s="45">
        <v>1</v>
      </c>
      <c r="AH50" s="70">
        <f t="shared" si="6"/>
        <v>1</v>
      </c>
      <c r="AI50" s="12"/>
    </row>
    <row r="51" spans="2:35" x14ac:dyDescent="0.25">
      <c r="B51" s="3">
        <v>48</v>
      </c>
      <c r="C51" s="36">
        <v>19</v>
      </c>
      <c r="D51" s="11">
        <f t="shared" si="11"/>
        <v>1</v>
      </c>
      <c r="E51" s="12">
        <v>18</v>
      </c>
      <c r="G51" s="3">
        <v>48</v>
      </c>
      <c r="H51" s="36">
        <v>5</v>
      </c>
      <c r="I51" s="11">
        <f t="shared" si="1"/>
        <v>1</v>
      </c>
      <c r="J51" s="12"/>
      <c r="L51" s="3">
        <v>48</v>
      </c>
      <c r="M51" s="45">
        <v>4</v>
      </c>
      <c r="N51" s="11">
        <f t="shared" si="2"/>
        <v>1</v>
      </c>
      <c r="O51" s="12"/>
      <c r="Q51" s="3">
        <v>48</v>
      </c>
      <c r="R51" s="45">
        <v>3</v>
      </c>
      <c r="S51" s="11">
        <f t="shared" si="3"/>
        <v>1</v>
      </c>
      <c r="T51" s="12"/>
      <c r="V51" s="3">
        <v>48</v>
      </c>
      <c r="W51" s="45">
        <v>2</v>
      </c>
      <c r="X51" s="11">
        <f t="shared" si="4"/>
        <v>1</v>
      </c>
      <c r="Y51" s="12"/>
      <c r="AA51" s="3">
        <v>48</v>
      </c>
      <c r="AB51" s="45">
        <v>1</v>
      </c>
      <c r="AC51" s="70">
        <f t="shared" si="5"/>
        <v>1</v>
      </c>
      <c r="AD51" s="12"/>
      <c r="AF51" s="3">
        <v>48</v>
      </c>
      <c r="AG51" s="45">
        <v>1</v>
      </c>
      <c r="AH51" s="70">
        <f t="shared" si="6"/>
        <v>1</v>
      </c>
      <c r="AI51" s="12"/>
    </row>
    <row r="52" spans="2:35" x14ac:dyDescent="0.25">
      <c r="B52" s="3">
        <v>49</v>
      </c>
      <c r="C52" s="36">
        <v>19</v>
      </c>
      <c r="D52" s="11">
        <f t="shared" si="11"/>
        <v>1</v>
      </c>
      <c r="E52" s="12">
        <v>18</v>
      </c>
      <c r="G52" s="3">
        <v>49</v>
      </c>
      <c r="H52" s="36">
        <v>4</v>
      </c>
      <c r="I52" s="11">
        <f t="shared" si="1"/>
        <v>0.8</v>
      </c>
      <c r="J52" s="12"/>
      <c r="L52" s="3">
        <v>49</v>
      </c>
      <c r="M52" s="45">
        <v>3</v>
      </c>
      <c r="N52" s="11">
        <f t="shared" si="2"/>
        <v>0.75</v>
      </c>
      <c r="O52" s="12"/>
      <c r="Q52" s="3">
        <v>49</v>
      </c>
      <c r="R52" s="45">
        <v>2</v>
      </c>
      <c r="S52" s="11">
        <f t="shared" si="3"/>
        <v>0.66666666666666663</v>
      </c>
      <c r="T52" s="12"/>
      <c r="V52" s="3">
        <v>49</v>
      </c>
      <c r="W52" s="45">
        <v>1</v>
      </c>
      <c r="X52" s="11">
        <f t="shared" si="4"/>
        <v>0.5</v>
      </c>
      <c r="Y52" s="12"/>
      <c r="AA52" s="3">
        <v>49</v>
      </c>
      <c r="AB52" s="45">
        <v>1</v>
      </c>
      <c r="AC52" s="70">
        <f t="shared" si="5"/>
        <v>1</v>
      </c>
      <c r="AD52" s="12"/>
      <c r="AF52" s="3">
        <v>49</v>
      </c>
      <c r="AG52" s="45">
        <v>1</v>
      </c>
      <c r="AH52" s="70">
        <f t="shared" si="6"/>
        <v>1</v>
      </c>
      <c r="AI52" s="12"/>
    </row>
    <row r="53" spans="2:35" x14ac:dyDescent="0.25">
      <c r="B53" s="3">
        <v>50</v>
      </c>
      <c r="C53" s="36">
        <v>18</v>
      </c>
      <c r="D53" s="11">
        <f t="shared" si="11"/>
        <v>0.94736842105263153</v>
      </c>
      <c r="E53" s="12">
        <v>17</v>
      </c>
      <c r="G53" s="3">
        <v>50</v>
      </c>
      <c r="H53" s="36">
        <v>4</v>
      </c>
      <c r="I53" s="11">
        <f t="shared" si="1"/>
        <v>1</v>
      </c>
      <c r="J53" s="12"/>
      <c r="L53" s="3">
        <v>50</v>
      </c>
      <c r="M53" s="45">
        <v>3</v>
      </c>
      <c r="N53" s="11">
        <f t="shared" si="2"/>
        <v>1</v>
      </c>
      <c r="O53" s="12"/>
      <c r="Q53" s="3">
        <v>50</v>
      </c>
      <c r="R53" s="45">
        <v>2</v>
      </c>
      <c r="S53" s="11">
        <f t="shared" si="3"/>
        <v>1</v>
      </c>
      <c r="T53" s="12"/>
      <c r="V53" s="3">
        <v>50</v>
      </c>
      <c r="W53" s="45">
        <v>1</v>
      </c>
      <c r="X53" s="11">
        <f t="shared" si="4"/>
        <v>1</v>
      </c>
      <c r="Y53" s="12"/>
      <c r="AA53" s="3">
        <v>50</v>
      </c>
      <c r="AB53" s="45">
        <v>1</v>
      </c>
      <c r="AC53" s="70">
        <f t="shared" si="5"/>
        <v>1</v>
      </c>
      <c r="AD53" s="12"/>
      <c r="AF53" s="3">
        <v>50</v>
      </c>
      <c r="AG53" s="45">
        <v>1</v>
      </c>
      <c r="AH53" s="70">
        <f t="shared" si="6"/>
        <v>1</v>
      </c>
      <c r="AI53" s="12"/>
    </row>
    <row r="54" spans="2:35" x14ac:dyDescent="0.25">
      <c r="B54" s="3">
        <v>51</v>
      </c>
      <c r="C54" s="36">
        <v>17</v>
      </c>
      <c r="D54" s="11">
        <f t="shared" si="11"/>
        <v>0.94444444444444442</v>
      </c>
      <c r="E54" s="12">
        <v>16</v>
      </c>
      <c r="G54" s="3">
        <v>51</v>
      </c>
      <c r="H54" s="36">
        <v>4</v>
      </c>
      <c r="I54" s="11">
        <f t="shared" si="1"/>
        <v>1</v>
      </c>
      <c r="J54" s="12"/>
      <c r="L54" s="3">
        <v>51</v>
      </c>
      <c r="M54" s="45">
        <v>3</v>
      </c>
      <c r="N54" s="11">
        <f t="shared" si="2"/>
        <v>1</v>
      </c>
      <c r="O54" s="12"/>
      <c r="Q54" s="3">
        <v>51</v>
      </c>
      <c r="R54" s="45">
        <v>2</v>
      </c>
      <c r="S54" s="11">
        <f t="shared" si="3"/>
        <v>1</v>
      </c>
      <c r="T54" s="12"/>
      <c r="V54" s="3">
        <v>51</v>
      </c>
      <c r="W54" s="45">
        <v>1</v>
      </c>
      <c r="X54" s="11">
        <f t="shared" si="4"/>
        <v>1</v>
      </c>
      <c r="Y54" s="12"/>
      <c r="AA54" s="3">
        <v>51</v>
      </c>
      <c r="AB54" s="45">
        <v>1</v>
      </c>
      <c r="AC54" s="70">
        <f t="shared" si="5"/>
        <v>1</v>
      </c>
      <c r="AD54" s="12"/>
      <c r="AF54" s="3">
        <v>51</v>
      </c>
      <c r="AG54" s="45">
        <v>1</v>
      </c>
      <c r="AH54" s="70">
        <f t="shared" si="6"/>
        <v>1</v>
      </c>
      <c r="AI54" s="12"/>
    </row>
    <row r="55" spans="2:35" x14ac:dyDescent="0.25">
      <c r="B55" s="3">
        <v>52</v>
      </c>
      <c r="C55" s="36">
        <v>17</v>
      </c>
      <c r="D55" s="11">
        <f t="shared" si="11"/>
        <v>1</v>
      </c>
      <c r="E55" s="12">
        <v>16</v>
      </c>
      <c r="G55" s="3">
        <v>52</v>
      </c>
      <c r="H55" s="36">
        <v>4</v>
      </c>
      <c r="I55" s="11">
        <f t="shared" si="1"/>
        <v>1</v>
      </c>
      <c r="J55" s="12"/>
      <c r="L55" s="3">
        <v>52</v>
      </c>
      <c r="M55" s="45">
        <v>3</v>
      </c>
      <c r="N55" s="11">
        <f t="shared" si="2"/>
        <v>1</v>
      </c>
      <c r="O55" s="12"/>
      <c r="Q55" s="3">
        <v>52</v>
      </c>
      <c r="R55" s="45">
        <v>2</v>
      </c>
      <c r="S55" s="11">
        <f t="shared" si="3"/>
        <v>1</v>
      </c>
      <c r="T55" s="12"/>
      <c r="V55" s="3">
        <v>52</v>
      </c>
      <c r="W55" s="45">
        <v>1</v>
      </c>
      <c r="X55" s="11">
        <f t="shared" si="4"/>
        <v>1</v>
      </c>
      <c r="Y55" s="12"/>
      <c r="AA55" s="3">
        <v>52</v>
      </c>
      <c r="AB55" s="45">
        <v>1</v>
      </c>
      <c r="AC55" s="70">
        <f t="shared" si="5"/>
        <v>1</v>
      </c>
      <c r="AD55" s="12"/>
      <c r="AF55" s="3">
        <v>52</v>
      </c>
      <c r="AG55" s="45">
        <v>1</v>
      </c>
      <c r="AH55" s="70">
        <f t="shared" si="6"/>
        <v>1</v>
      </c>
      <c r="AI55" s="12"/>
    </row>
    <row r="56" spans="2:35" x14ac:dyDescent="0.25">
      <c r="B56" s="3">
        <v>53</v>
      </c>
      <c r="C56" s="36">
        <v>16</v>
      </c>
      <c r="D56" s="11">
        <f t="shared" si="11"/>
        <v>0.94117647058823528</v>
      </c>
      <c r="E56" s="12">
        <v>15</v>
      </c>
      <c r="G56" s="3">
        <v>53</v>
      </c>
      <c r="H56" s="36">
        <v>4</v>
      </c>
      <c r="I56" s="11">
        <f t="shared" si="1"/>
        <v>1</v>
      </c>
      <c r="J56" s="12"/>
      <c r="L56" s="3">
        <v>53</v>
      </c>
      <c r="M56" s="45">
        <v>3</v>
      </c>
      <c r="N56" s="11">
        <f t="shared" si="2"/>
        <v>1</v>
      </c>
      <c r="O56" s="12">
        <v>48</v>
      </c>
      <c r="Q56" s="3">
        <v>53</v>
      </c>
      <c r="R56" s="45">
        <v>2</v>
      </c>
      <c r="S56" s="11">
        <f t="shared" si="3"/>
        <v>1</v>
      </c>
      <c r="T56" s="12"/>
      <c r="V56" s="3">
        <v>53</v>
      </c>
      <c r="W56" s="45">
        <v>1</v>
      </c>
      <c r="X56" s="11">
        <f t="shared" si="4"/>
        <v>1</v>
      </c>
      <c r="Y56" s="12"/>
      <c r="AA56" s="3">
        <v>53</v>
      </c>
      <c r="AB56" s="45">
        <v>1</v>
      </c>
      <c r="AC56" s="70">
        <f t="shared" si="5"/>
        <v>1</v>
      </c>
      <c r="AD56" s="12"/>
      <c r="AF56" s="3">
        <v>53</v>
      </c>
      <c r="AG56" s="45">
        <v>1</v>
      </c>
      <c r="AH56" s="70">
        <f t="shared" si="6"/>
        <v>1</v>
      </c>
      <c r="AI56" s="12"/>
    </row>
    <row r="57" spans="2:35" x14ac:dyDescent="0.25">
      <c r="B57" s="3">
        <v>54</v>
      </c>
      <c r="C57" s="36">
        <v>16</v>
      </c>
      <c r="D57" s="11">
        <f t="shared" si="11"/>
        <v>1</v>
      </c>
      <c r="E57" s="12">
        <v>15</v>
      </c>
      <c r="G57" s="3">
        <v>54</v>
      </c>
      <c r="H57" s="36">
        <v>4</v>
      </c>
      <c r="I57" s="11">
        <f t="shared" si="1"/>
        <v>1</v>
      </c>
      <c r="J57" s="12"/>
      <c r="L57" s="3">
        <v>54</v>
      </c>
      <c r="M57" s="45">
        <v>3</v>
      </c>
      <c r="N57" s="11">
        <f t="shared" si="2"/>
        <v>1</v>
      </c>
      <c r="O57" s="12"/>
      <c r="Q57" s="3">
        <v>54</v>
      </c>
      <c r="R57" s="45">
        <v>2</v>
      </c>
      <c r="S57" s="11">
        <f t="shared" si="3"/>
        <v>1</v>
      </c>
      <c r="T57" s="12"/>
      <c r="V57" s="3">
        <v>54</v>
      </c>
      <c r="W57" s="45">
        <v>1</v>
      </c>
      <c r="X57" s="11">
        <f t="shared" si="4"/>
        <v>1</v>
      </c>
      <c r="Y57" s="12"/>
      <c r="AA57" s="3">
        <v>54</v>
      </c>
      <c r="AB57" s="45">
        <v>1</v>
      </c>
      <c r="AC57" s="70">
        <f t="shared" si="5"/>
        <v>1</v>
      </c>
      <c r="AD57" s="12"/>
      <c r="AF57" s="3">
        <v>54</v>
      </c>
      <c r="AG57" s="45">
        <v>1</v>
      </c>
      <c r="AH57" s="70">
        <f t="shared" si="6"/>
        <v>1</v>
      </c>
      <c r="AI57" s="12"/>
    </row>
    <row r="58" spans="2:35" x14ac:dyDescent="0.25">
      <c r="B58" s="3">
        <v>55</v>
      </c>
      <c r="C58" s="36">
        <v>16</v>
      </c>
      <c r="D58" s="11">
        <f t="shared" si="11"/>
        <v>1</v>
      </c>
      <c r="E58" s="12">
        <v>15</v>
      </c>
      <c r="G58" s="3">
        <v>55</v>
      </c>
      <c r="H58" s="36">
        <v>4</v>
      </c>
      <c r="I58" s="11">
        <f t="shared" si="1"/>
        <v>1</v>
      </c>
      <c r="J58" s="12"/>
      <c r="L58" s="3">
        <v>55</v>
      </c>
      <c r="M58" s="45">
        <v>3</v>
      </c>
      <c r="N58" s="11">
        <f t="shared" si="2"/>
        <v>1</v>
      </c>
      <c r="O58" s="12"/>
      <c r="Q58" s="3">
        <v>55</v>
      </c>
      <c r="R58" s="45">
        <v>2</v>
      </c>
      <c r="S58" s="11">
        <f t="shared" si="3"/>
        <v>1</v>
      </c>
      <c r="T58" s="12"/>
      <c r="V58" s="3">
        <v>55</v>
      </c>
      <c r="W58" s="45">
        <v>1</v>
      </c>
      <c r="X58" s="11">
        <f t="shared" si="4"/>
        <v>1</v>
      </c>
      <c r="Y58" s="12"/>
      <c r="AA58" s="3">
        <v>55</v>
      </c>
      <c r="AB58" s="45">
        <v>1</v>
      </c>
      <c r="AC58" s="70">
        <f t="shared" si="5"/>
        <v>1</v>
      </c>
      <c r="AD58" s="12"/>
      <c r="AF58" s="3">
        <v>55</v>
      </c>
      <c r="AG58" s="45">
        <v>1</v>
      </c>
      <c r="AH58" s="70">
        <f t="shared" si="6"/>
        <v>1</v>
      </c>
      <c r="AI58" s="12"/>
    </row>
    <row r="59" spans="2:35" x14ac:dyDescent="0.25">
      <c r="B59" s="3">
        <v>56</v>
      </c>
      <c r="C59" s="36">
        <v>16</v>
      </c>
      <c r="D59" s="11">
        <f t="shared" si="11"/>
        <v>1</v>
      </c>
      <c r="E59" s="12">
        <v>15</v>
      </c>
      <c r="G59" s="3">
        <v>56</v>
      </c>
      <c r="H59" s="36">
        <v>4</v>
      </c>
      <c r="I59" s="11">
        <f t="shared" si="1"/>
        <v>1</v>
      </c>
      <c r="J59" s="12"/>
      <c r="L59" s="3">
        <v>56</v>
      </c>
      <c r="M59" s="45">
        <v>3</v>
      </c>
      <c r="N59" s="11">
        <f t="shared" si="2"/>
        <v>1</v>
      </c>
      <c r="O59" s="12">
        <v>40</v>
      </c>
      <c r="Q59" s="3">
        <v>56</v>
      </c>
      <c r="R59" s="45">
        <v>2</v>
      </c>
      <c r="S59" s="11">
        <f t="shared" si="3"/>
        <v>1</v>
      </c>
      <c r="T59" s="12"/>
      <c r="V59" s="3">
        <v>56</v>
      </c>
      <c r="W59" s="45">
        <v>1</v>
      </c>
      <c r="X59" s="11">
        <f t="shared" si="4"/>
        <v>1</v>
      </c>
      <c r="Y59" s="12"/>
      <c r="AA59" s="3">
        <v>56</v>
      </c>
      <c r="AB59" s="45">
        <v>1</v>
      </c>
      <c r="AC59" s="70">
        <f t="shared" si="5"/>
        <v>1</v>
      </c>
      <c r="AD59" s="12"/>
      <c r="AF59" s="3">
        <v>56</v>
      </c>
      <c r="AG59" s="45">
        <v>1</v>
      </c>
      <c r="AH59" s="70">
        <f t="shared" si="6"/>
        <v>1</v>
      </c>
      <c r="AI59" s="12"/>
    </row>
    <row r="60" spans="2:35" x14ac:dyDescent="0.25">
      <c r="B60" s="3">
        <v>57</v>
      </c>
      <c r="C60" s="36">
        <v>16</v>
      </c>
      <c r="D60" s="11">
        <f t="shared" si="11"/>
        <v>1</v>
      </c>
      <c r="E60" s="12">
        <v>15</v>
      </c>
      <c r="G60" s="3">
        <v>57</v>
      </c>
      <c r="H60" s="36">
        <v>3</v>
      </c>
      <c r="I60" s="11">
        <f t="shared" si="1"/>
        <v>0.75</v>
      </c>
      <c r="J60" s="12"/>
      <c r="L60" s="3">
        <v>57</v>
      </c>
      <c r="M60" s="45">
        <v>2</v>
      </c>
      <c r="N60" s="11">
        <f t="shared" si="2"/>
        <v>0.66666666666666663</v>
      </c>
      <c r="O60" s="12"/>
      <c r="Q60" s="3">
        <v>57</v>
      </c>
      <c r="R60" s="45">
        <v>1</v>
      </c>
      <c r="S60" s="11">
        <f t="shared" si="3"/>
        <v>0.5</v>
      </c>
      <c r="T60" s="12"/>
      <c r="V60" s="3">
        <v>57</v>
      </c>
      <c r="W60" s="45">
        <v>1</v>
      </c>
      <c r="X60" s="11">
        <f t="shared" si="4"/>
        <v>1</v>
      </c>
      <c r="Y60" s="12"/>
      <c r="AA60" s="3">
        <v>57</v>
      </c>
      <c r="AB60" s="45">
        <v>1</v>
      </c>
      <c r="AC60" s="70">
        <f t="shared" si="5"/>
        <v>1</v>
      </c>
      <c r="AD60" s="12"/>
      <c r="AF60" s="3">
        <v>57</v>
      </c>
      <c r="AG60" s="45">
        <v>1</v>
      </c>
      <c r="AH60" s="70">
        <f t="shared" si="6"/>
        <v>1</v>
      </c>
      <c r="AI60" s="12"/>
    </row>
    <row r="61" spans="2:35" x14ac:dyDescent="0.25">
      <c r="B61" s="3">
        <v>58</v>
      </c>
      <c r="C61" s="36">
        <v>15</v>
      </c>
      <c r="D61" s="11">
        <f t="shared" si="11"/>
        <v>0.9375</v>
      </c>
      <c r="E61" s="12">
        <v>14</v>
      </c>
      <c r="G61" s="3">
        <v>58</v>
      </c>
      <c r="H61" s="36">
        <v>3</v>
      </c>
      <c r="I61" s="11">
        <f t="shared" si="1"/>
        <v>1</v>
      </c>
      <c r="J61" s="12"/>
      <c r="L61" s="3">
        <v>58</v>
      </c>
      <c r="M61" s="45">
        <v>2</v>
      </c>
      <c r="N61" s="11">
        <f t="shared" si="2"/>
        <v>1</v>
      </c>
      <c r="O61" s="12"/>
      <c r="Q61" s="3">
        <v>58</v>
      </c>
      <c r="R61" s="45">
        <v>1</v>
      </c>
      <c r="S61" s="11">
        <f t="shared" si="3"/>
        <v>1</v>
      </c>
      <c r="T61" s="12"/>
      <c r="V61" s="3">
        <v>58</v>
      </c>
      <c r="W61" s="45">
        <v>1</v>
      </c>
      <c r="X61" s="11">
        <f t="shared" si="4"/>
        <v>1</v>
      </c>
      <c r="Y61" s="12"/>
      <c r="AA61" s="3">
        <v>58</v>
      </c>
      <c r="AB61" s="45">
        <v>1</v>
      </c>
      <c r="AC61" s="70">
        <f t="shared" si="5"/>
        <v>1</v>
      </c>
      <c r="AD61" s="12"/>
      <c r="AF61" s="3">
        <v>58</v>
      </c>
      <c r="AG61" s="45">
        <v>1</v>
      </c>
      <c r="AH61" s="70">
        <f t="shared" si="6"/>
        <v>1</v>
      </c>
      <c r="AI61" s="12"/>
    </row>
    <row r="62" spans="2:35" x14ac:dyDescent="0.25">
      <c r="B62" s="3">
        <v>59</v>
      </c>
      <c r="C62" s="36">
        <v>14</v>
      </c>
      <c r="D62" s="11">
        <f t="shared" si="11"/>
        <v>0.93333333333333335</v>
      </c>
      <c r="E62" s="12">
        <v>13</v>
      </c>
      <c r="G62" s="3">
        <v>59</v>
      </c>
      <c r="H62" s="36">
        <v>3</v>
      </c>
      <c r="I62" s="11">
        <f t="shared" si="1"/>
        <v>1</v>
      </c>
      <c r="J62" s="12"/>
      <c r="L62" s="3">
        <v>59</v>
      </c>
      <c r="M62" s="45">
        <v>2</v>
      </c>
      <c r="N62" s="11">
        <f t="shared" si="2"/>
        <v>1</v>
      </c>
      <c r="O62" s="12"/>
      <c r="Q62" s="3">
        <v>59</v>
      </c>
      <c r="R62" s="45">
        <v>1</v>
      </c>
      <c r="S62" s="11">
        <f t="shared" si="3"/>
        <v>1</v>
      </c>
      <c r="T62" s="12"/>
      <c r="V62" s="3">
        <v>59</v>
      </c>
      <c r="W62" s="45">
        <v>1</v>
      </c>
      <c r="X62" s="11">
        <f t="shared" si="4"/>
        <v>1</v>
      </c>
      <c r="Y62" s="12"/>
      <c r="AA62" s="3">
        <v>59</v>
      </c>
      <c r="AB62" s="45">
        <v>1</v>
      </c>
      <c r="AC62" s="70">
        <f t="shared" si="5"/>
        <v>1</v>
      </c>
      <c r="AD62" s="12"/>
      <c r="AF62" s="3">
        <v>59</v>
      </c>
      <c r="AG62" s="45">
        <v>1</v>
      </c>
      <c r="AH62" s="70">
        <f t="shared" si="6"/>
        <v>1</v>
      </c>
      <c r="AI62" s="12"/>
    </row>
    <row r="63" spans="2:35" x14ac:dyDescent="0.25">
      <c r="B63" s="3">
        <v>60</v>
      </c>
      <c r="C63" s="36">
        <v>14</v>
      </c>
      <c r="D63" s="11">
        <f t="shared" si="11"/>
        <v>1</v>
      </c>
      <c r="E63" s="12">
        <v>13</v>
      </c>
      <c r="G63" s="3">
        <v>60</v>
      </c>
      <c r="H63" s="36">
        <v>3</v>
      </c>
      <c r="I63" s="11">
        <f t="shared" si="1"/>
        <v>1</v>
      </c>
      <c r="J63" s="12"/>
      <c r="L63" s="3">
        <v>60</v>
      </c>
      <c r="M63" s="45">
        <v>2</v>
      </c>
      <c r="N63" s="11">
        <f t="shared" si="2"/>
        <v>1</v>
      </c>
      <c r="O63" s="12"/>
      <c r="Q63" s="3">
        <v>60</v>
      </c>
      <c r="R63" s="45">
        <v>1</v>
      </c>
      <c r="S63" s="11">
        <f t="shared" si="3"/>
        <v>1</v>
      </c>
      <c r="T63" s="12"/>
      <c r="V63" s="3">
        <v>60</v>
      </c>
      <c r="W63" s="45">
        <v>1</v>
      </c>
      <c r="X63" s="11">
        <f t="shared" si="4"/>
        <v>1</v>
      </c>
      <c r="Y63" s="12"/>
      <c r="AA63" s="3">
        <v>60</v>
      </c>
      <c r="AB63" s="45">
        <v>1</v>
      </c>
      <c r="AC63" s="70">
        <f t="shared" si="5"/>
        <v>1</v>
      </c>
      <c r="AD63" s="12"/>
      <c r="AF63" s="3">
        <v>60</v>
      </c>
      <c r="AG63" s="45">
        <v>1</v>
      </c>
      <c r="AH63" s="70">
        <f t="shared" si="6"/>
        <v>1</v>
      </c>
      <c r="AI63" s="12"/>
    </row>
    <row r="64" spans="2:35" x14ac:dyDescent="0.25">
      <c r="B64" s="3">
        <v>61</v>
      </c>
      <c r="C64" s="36">
        <v>14</v>
      </c>
      <c r="D64" s="11">
        <f t="shared" si="11"/>
        <v>1</v>
      </c>
      <c r="E64" s="12">
        <v>12</v>
      </c>
      <c r="G64" s="3">
        <v>61</v>
      </c>
      <c r="H64" s="36">
        <v>3</v>
      </c>
      <c r="I64" s="11">
        <f t="shared" si="1"/>
        <v>1</v>
      </c>
      <c r="J64" s="12"/>
      <c r="L64" s="3">
        <v>61</v>
      </c>
      <c r="M64" s="45">
        <v>2</v>
      </c>
      <c r="N64" s="11">
        <f t="shared" si="2"/>
        <v>1</v>
      </c>
      <c r="O64" s="12">
        <v>32</v>
      </c>
      <c r="Q64" s="3">
        <v>61</v>
      </c>
      <c r="R64" s="45">
        <v>1</v>
      </c>
      <c r="S64" s="11">
        <f t="shared" si="3"/>
        <v>1</v>
      </c>
      <c r="T64" s="12"/>
      <c r="V64" s="3">
        <v>61</v>
      </c>
      <c r="W64" s="45">
        <v>1</v>
      </c>
      <c r="X64" s="11">
        <f t="shared" si="4"/>
        <v>1</v>
      </c>
      <c r="Y64" s="12"/>
      <c r="AA64" s="3">
        <v>61</v>
      </c>
      <c r="AB64" s="45">
        <v>1</v>
      </c>
      <c r="AC64" s="70">
        <f t="shared" si="5"/>
        <v>1</v>
      </c>
      <c r="AD64" s="12"/>
      <c r="AF64" s="3">
        <v>61</v>
      </c>
      <c r="AG64" s="45">
        <v>1</v>
      </c>
      <c r="AH64" s="70">
        <f t="shared" si="6"/>
        <v>1</v>
      </c>
      <c r="AI64" s="12"/>
    </row>
    <row r="65" spans="2:35" x14ac:dyDescent="0.25">
      <c r="B65" s="3">
        <v>62</v>
      </c>
      <c r="C65" s="36">
        <v>14</v>
      </c>
      <c r="D65" s="11">
        <f t="shared" si="11"/>
        <v>1</v>
      </c>
      <c r="E65" s="12">
        <v>12</v>
      </c>
      <c r="G65" s="3">
        <v>62</v>
      </c>
      <c r="H65" s="36">
        <v>3</v>
      </c>
      <c r="I65" s="11">
        <f t="shared" si="1"/>
        <v>1</v>
      </c>
      <c r="J65" s="12"/>
      <c r="L65" s="3">
        <v>62</v>
      </c>
      <c r="M65" s="45">
        <v>2</v>
      </c>
      <c r="N65" s="11">
        <f t="shared" si="2"/>
        <v>1</v>
      </c>
      <c r="O65" s="12"/>
      <c r="Q65" s="3">
        <v>62</v>
      </c>
      <c r="R65" s="45">
        <v>1</v>
      </c>
      <c r="S65" s="11">
        <f t="shared" si="3"/>
        <v>1</v>
      </c>
      <c r="T65" s="12"/>
      <c r="V65" s="3">
        <v>62</v>
      </c>
      <c r="W65" s="45">
        <v>1</v>
      </c>
      <c r="X65" s="11">
        <f t="shared" si="4"/>
        <v>1</v>
      </c>
      <c r="Y65" s="12"/>
      <c r="AA65" s="3">
        <v>62</v>
      </c>
      <c r="AB65" s="45">
        <v>1</v>
      </c>
      <c r="AC65" s="70">
        <f t="shared" si="5"/>
        <v>1</v>
      </c>
      <c r="AD65" s="12"/>
      <c r="AF65" s="3">
        <v>62</v>
      </c>
      <c r="AG65" s="45">
        <v>1</v>
      </c>
      <c r="AH65" s="70">
        <f t="shared" si="6"/>
        <v>1</v>
      </c>
      <c r="AI65" s="12"/>
    </row>
    <row r="66" spans="2:35" x14ac:dyDescent="0.25">
      <c r="B66" s="3">
        <v>63</v>
      </c>
      <c r="C66" s="36">
        <v>14</v>
      </c>
      <c r="D66" s="11">
        <f t="shared" si="11"/>
        <v>1</v>
      </c>
      <c r="E66" s="12">
        <v>12</v>
      </c>
      <c r="G66" s="3">
        <v>63</v>
      </c>
      <c r="H66" s="36">
        <v>3</v>
      </c>
      <c r="I66" s="11">
        <f t="shared" si="1"/>
        <v>1</v>
      </c>
      <c r="J66" s="12"/>
      <c r="L66" s="3">
        <v>63</v>
      </c>
      <c r="M66" s="45">
        <v>2</v>
      </c>
      <c r="N66" s="11">
        <f t="shared" si="2"/>
        <v>1</v>
      </c>
      <c r="O66" s="12"/>
      <c r="Q66" s="3">
        <v>63</v>
      </c>
      <c r="R66" s="45">
        <v>1</v>
      </c>
      <c r="S66" s="11">
        <f t="shared" si="3"/>
        <v>1</v>
      </c>
      <c r="T66" s="12"/>
      <c r="V66" s="3">
        <v>63</v>
      </c>
      <c r="W66" s="45">
        <v>1</v>
      </c>
      <c r="X66" s="11">
        <f t="shared" si="4"/>
        <v>1</v>
      </c>
      <c r="Y66" s="12"/>
      <c r="AA66" s="3">
        <v>63</v>
      </c>
      <c r="AB66" s="45">
        <v>1</v>
      </c>
      <c r="AC66" s="70">
        <f t="shared" si="5"/>
        <v>1</v>
      </c>
      <c r="AD66" s="12"/>
      <c r="AF66" s="3">
        <v>63</v>
      </c>
      <c r="AG66" s="45">
        <v>1</v>
      </c>
      <c r="AH66" s="70">
        <f t="shared" si="6"/>
        <v>1</v>
      </c>
      <c r="AI66" s="12"/>
    </row>
    <row r="67" spans="2:35" x14ac:dyDescent="0.25">
      <c r="B67" s="3">
        <v>64</v>
      </c>
      <c r="C67" s="36">
        <v>14</v>
      </c>
      <c r="D67" s="11">
        <f t="shared" si="11"/>
        <v>1</v>
      </c>
      <c r="E67" s="12">
        <v>12</v>
      </c>
      <c r="G67" s="3">
        <v>64</v>
      </c>
      <c r="H67" s="36">
        <v>3</v>
      </c>
      <c r="I67" s="11">
        <f t="shared" si="1"/>
        <v>1</v>
      </c>
      <c r="J67" s="12"/>
      <c r="L67" s="3">
        <v>64</v>
      </c>
      <c r="M67" s="45">
        <v>2</v>
      </c>
      <c r="N67" s="11">
        <f t="shared" si="2"/>
        <v>1</v>
      </c>
      <c r="O67" s="12"/>
      <c r="Q67" s="3">
        <v>64</v>
      </c>
      <c r="R67" s="45">
        <v>1</v>
      </c>
      <c r="S67" s="11">
        <f t="shared" si="3"/>
        <v>1</v>
      </c>
      <c r="T67" s="12"/>
      <c r="V67" s="3">
        <v>64</v>
      </c>
      <c r="W67" s="45">
        <v>1</v>
      </c>
      <c r="X67" s="11">
        <f t="shared" si="4"/>
        <v>1</v>
      </c>
      <c r="Y67" s="12"/>
      <c r="AA67" s="3">
        <v>64</v>
      </c>
      <c r="AB67" s="45">
        <v>1</v>
      </c>
      <c r="AC67" s="70">
        <f t="shared" si="5"/>
        <v>1</v>
      </c>
      <c r="AD67" s="12"/>
      <c r="AF67" s="3">
        <v>64</v>
      </c>
      <c r="AG67" s="45">
        <v>1</v>
      </c>
      <c r="AH67" s="70">
        <f t="shared" si="6"/>
        <v>1</v>
      </c>
      <c r="AI67" s="12"/>
    </row>
    <row r="68" spans="2:35" x14ac:dyDescent="0.25">
      <c r="B68" s="3">
        <v>65</v>
      </c>
      <c r="C68" s="36">
        <v>14</v>
      </c>
      <c r="D68" s="11">
        <f t="shared" si="11"/>
        <v>1</v>
      </c>
      <c r="E68" s="13">
        <v>12</v>
      </c>
      <c r="G68" s="3">
        <v>65</v>
      </c>
      <c r="H68" s="36">
        <v>2</v>
      </c>
      <c r="I68" s="11">
        <f t="shared" si="1"/>
        <v>0.66666666666666663</v>
      </c>
      <c r="J68" s="13"/>
      <c r="L68" s="3">
        <v>0</v>
      </c>
      <c r="M68" s="45">
        <v>0</v>
      </c>
      <c r="N68" s="11">
        <f t="shared" si="2"/>
        <v>0</v>
      </c>
      <c r="O68" s="13">
        <v>20</v>
      </c>
      <c r="Q68" s="3">
        <v>0</v>
      </c>
      <c r="R68" s="45">
        <v>0</v>
      </c>
      <c r="S68" s="11">
        <f t="shared" si="3"/>
        <v>0</v>
      </c>
      <c r="T68" s="13"/>
      <c r="V68" s="3">
        <v>0</v>
      </c>
      <c r="W68" s="45">
        <v>0</v>
      </c>
      <c r="X68" s="11">
        <f t="shared" si="4"/>
        <v>0</v>
      </c>
      <c r="Y68" s="13"/>
      <c r="AA68" s="3">
        <v>0</v>
      </c>
      <c r="AB68" s="45">
        <v>0</v>
      </c>
      <c r="AC68" s="70">
        <f t="shared" si="5"/>
        <v>0</v>
      </c>
      <c r="AD68" s="13"/>
      <c r="AF68" s="3">
        <v>0</v>
      </c>
      <c r="AG68" s="45">
        <v>0</v>
      </c>
      <c r="AH68" s="70">
        <f t="shared" si="6"/>
        <v>0</v>
      </c>
      <c r="AI68" s="13"/>
    </row>
    <row r="69" spans="2:35" x14ac:dyDescent="0.25">
      <c r="B69" s="3">
        <v>66</v>
      </c>
      <c r="C69" s="36">
        <v>13</v>
      </c>
      <c r="D69" s="11">
        <f t="shared" si="11"/>
        <v>0.9285714285714286</v>
      </c>
      <c r="E69" s="13">
        <v>11</v>
      </c>
      <c r="G69" s="3">
        <v>66</v>
      </c>
      <c r="H69" s="36">
        <v>2</v>
      </c>
      <c r="I69" s="11">
        <f t="shared" ref="I69:I100" si="12">IF(H69=0,0,IF(H68=0,0,H69/H68))</f>
        <v>1</v>
      </c>
      <c r="J69" s="13"/>
      <c r="L69" s="3">
        <v>-1</v>
      </c>
      <c r="M69" s="45">
        <v>0</v>
      </c>
      <c r="N69" s="11">
        <f>IF(M69=0,0,IF(M68=0,0,M69/M68))</f>
        <v>0</v>
      </c>
      <c r="O69" s="13">
        <v>32</v>
      </c>
      <c r="Q69" s="3">
        <v>-1</v>
      </c>
      <c r="R69" s="45">
        <v>0</v>
      </c>
      <c r="S69" s="11">
        <f>IF(R69=0,0,IF(R68=0,0,R69/R68))</f>
        <v>0</v>
      </c>
      <c r="T69" s="13"/>
      <c r="V69" s="3">
        <v>-1</v>
      </c>
      <c r="W69" s="45">
        <v>0</v>
      </c>
      <c r="X69" s="11">
        <f>IF(W69=0,0,IF(W68=0,0,W69/W68))</f>
        <v>0</v>
      </c>
      <c r="Y69" s="13"/>
      <c r="AA69" s="3">
        <v>-1</v>
      </c>
      <c r="AB69" s="45">
        <v>0</v>
      </c>
      <c r="AC69" s="70">
        <f>IF(AB69=0,0,IF(AB68=0,0,AB69/AB68))</f>
        <v>0</v>
      </c>
      <c r="AD69" s="13"/>
      <c r="AF69" s="3">
        <v>-1</v>
      </c>
      <c r="AG69" s="45">
        <v>0</v>
      </c>
      <c r="AH69" s="70">
        <f>IF(AG69=0,0,IF(AG68=0,0,AG69/AG68))</f>
        <v>0</v>
      </c>
      <c r="AI69" s="13"/>
    </row>
    <row r="70" spans="2:35" x14ac:dyDescent="0.25">
      <c r="B70" s="3">
        <v>67</v>
      </c>
      <c r="C70" s="36">
        <v>12</v>
      </c>
      <c r="D70" s="11">
        <f t="shared" si="11"/>
        <v>0.92307692307692313</v>
      </c>
      <c r="E70" s="7">
        <v>10</v>
      </c>
      <c r="G70" s="3">
        <v>67</v>
      </c>
      <c r="H70" s="36">
        <v>2</v>
      </c>
      <c r="I70" s="11">
        <f t="shared" si="12"/>
        <v>1</v>
      </c>
    </row>
    <row r="71" spans="2:35" x14ac:dyDescent="0.25">
      <c r="B71" s="3">
        <v>68</v>
      </c>
      <c r="C71" s="36">
        <v>12</v>
      </c>
      <c r="D71" s="11">
        <f t="shared" si="11"/>
        <v>1</v>
      </c>
      <c r="E71" s="7">
        <v>10</v>
      </c>
      <c r="G71" s="3">
        <v>68</v>
      </c>
      <c r="H71" s="36">
        <v>2</v>
      </c>
      <c r="I71" s="11">
        <f t="shared" si="12"/>
        <v>1</v>
      </c>
    </row>
    <row r="72" spans="2:35" x14ac:dyDescent="0.25">
      <c r="B72" s="3">
        <v>69</v>
      </c>
      <c r="C72" s="36">
        <v>11</v>
      </c>
      <c r="D72" s="11">
        <f t="shared" si="11"/>
        <v>0.91666666666666663</v>
      </c>
      <c r="E72" s="7">
        <v>10</v>
      </c>
      <c r="G72" s="3">
        <v>69</v>
      </c>
      <c r="H72" s="36">
        <v>2</v>
      </c>
      <c r="I72" s="11">
        <f t="shared" si="12"/>
        <v>1</v>
      </c>
    </row>
    <row r="73" spans="2:35" x14ac:dyDescent="0.25">
      <c r="B73" s="3">
        <v>70</v>
      </c>
      <c r="C73" s="36">
        <v>11</v>
      </c>
      <c r="D73" s="11">
        <f t="shared" si="11"/>
        <v>1</v>
      </c>
      <c r="E73" s="7">
        <v>9</v>
      </c>
      <c r="G73" s="3">
        <v>70</v>
      </c>
      <c r="H73" s="36">
        <v>2</v>
      </c>
      <c r="I73" s="11">
        <f t="shared" si="12"/>
        <v>1</v>
      </c>
    </row>
    <row r="74" spans="2:35" x14ac:dyDescent="0.25">
      <c r="B74" s="3">
        <v>71</v>
      </c>
      <c r="C74" s="36">
        <v>11</v>
      </c>
      <c r="D74" s="11">
        <f t="shared" si="11"/>
        <v>1</v>
      </c>
      <c r="E74" s="7">
        <v>8</v>
      </c>
      <c r="G74" s="3">
        <v>71</v>
      </c>
      <c r="H74" s="36">
        <v>2</v>
      </c>
      <c r="I74" s="11">
        <f t="shared" si="12"/>
        <v>1</v>
      </c>
    </row>
    <row r="75" spans="2:35" x14ac:dyDescent="0.25">
      <c r="B75" s="3">
        <v>72</v>
      </c>
      <c r="C75" s="36">
        <v>11</v>
      </c>
      <c r="D75" s="11">
        <f t="shared" si="11"/>
        <v>1</v>
      </c>
      <c r="E75" s="7">
        <v>8</v>
      </c>
      <c r="G75" s="3">
        <v>72</v>
      </c>
      <c r="H75" s="36">
        <v>2</v>
      </c>
      <c r="I75" s="11">
        <f t="shared" si="12"/>
        <v>1</v>
      </c>
    </row>
    <row r="76" spans="2:35" x14ac:dyDescent="0.25">
      <c r="B76" s="3">
        <v>73</v>
      </c>
      <c r="C76" s="36">
        <v>11</v>
      </c>
      <c r="D76" s="11">
        <f t="shared" si="11"/>
        <v>1</v>
      </c>
      <c r="E76" s="7">
        <v>8</v>
      </c>
      <c r="G76" s="3">
        <v>73</v>
      </c>
      <c r="H76" s="36">
        <v>1</v>
      </c>
      <c r="I76" s="11">
        <f t="shared" si="12"/>
        <v>0.5</v>
      </c>
    </row>
    <row r="77" spans="2:35" x14ac:dyDescent="0.25">
      <c r="B77" s="3">
        <v>74</v>
      </c>
      <c r="C77" s="36">
        <v>10</v>
      </c>
      <c r="D77" s="11">
        <f t="shared" si="11"/>
        <v>0.90909090909090906</v>
      </c>
      <c r="E77" s="7">
        <v>7</v>
      </c>
      <c r="G77" s="3">
        <v>74</v>
      </c>
      <c r="H77" s="36">
        <v>1</v>
      </c>
      <c r="I77" s="11">
        <f t="shared" si="12"/>
        <v>1</v>
      </c>
    </row>
    <row r="78" spans="2:35" x14ac:dyDescent="0.25">
      <c r="B78" s="3">
        <v>75</v>
      </c>
      <c r="C78" s="36">
        <v>9</v>
      </c>
      <c r="D78" s="11">
        <f t="shared" si="11"/>
        <v>0.9</v>
      </c>
      <c r="E78" s="7">
        <v>6</v>
      </c>
      <c r="G78" s="3">
        <v>75</v>
      </c>
      <c r="H78" s="36">
        <v>1</v>
      </c>
      <c r="I78" s="11">
        <f t="shared" si="12"/>
        <v>1</v>
      </c>
    </row>
    <row r="79" spans="2:35" x14ac:dyDescent="0.25">
      <c r="B79" s="3">
        <v>76</v>
      </c>
      <c r="C79" s="36">
        <v>9</v>
      </c>
      <c r="D79" s="11">
        <f t="shared" si="11"/>
        <v>1</v>
      </c>
      <c r="E79" s="7">
        <v>6</v>
      </c>
      <c r="G79" s="3">
        <v>76</v>
      </c>
      <c r="H79" s="36">
        <v>1</v>
      </c>
      <c r="I79" s="11">
        <f t="shared" si="12"/>
        <v>1</v>
      </c>
    </row>
    <row r="80" spans="2:35" x14ac:dyDescent="0.25">
      <c r="B80" s="3">
        <v>77</v>
      </c>
      <c r="C80" s="36">
        <v>8</v>
      </c>
      <c r="D80" s="11">
        <f t="shared" si="11"/>
        <v>0.88888888888888884</v>
      </c>
      <c r="E80" s="7">
        <v>6</v>
      </c>
      <c r="G80" s="3">
        <v>77</v>
      </c>
      <c r="H80" s="36">
        <v>1</v>
      </c>
      <c r="I80" s="11">
        <f t="shared" si="12"/>
        <v>1</v>
      </c>
    </row>
    <row r="81" spans="2:9" x14ac:dyDescent="0.25">
      <c r="B81" s="3">
        <v>78</v>
      </c>
      <c r="C81" s="36">
        <v>8</v>
      </c>
      <c r="D81" s="11">
        <f t="shared" si="11"/>
        <v>1</v>
      </c>
      <c r="E81" s="7">
        <v>5</v>
      </c>
      <c r="G81" s="3">
        <v>78</v>
      </c>
      <c r="H81" s="36">
        <v>1</v>
      </c>
      <c r="I81" s="11">
        <f t="shared" si="12"/>
        <v>1</v>
      </c>
    </row>
    <row r="82" spans="2:9" x14ac:dyDescent="0.25">
      <c r="B82" s="3">
        <v>79</v>
      </c>
      <c r="C82" s="36">
        <v>8</v>
      </c>
      <c r="D82" s="11">
        <f t="shared" si="11"/>
        <v>1</v>
      </c>
      <c r="E82" s="7">
        <v>4</v>
      </c>
      <c r="G82" s="3">
        <v>79</v>
      </c>
      <c r="H82" s="36">
        <v>1</v>
      </c>
      <c r="I82" s="11">
        <f t="shared" si="12"/>
        <v>1</v>
      </c>
    </row>
    <row r="83" spans="2:9" x14ac:dyDescent="0.25">
      <c r="B83" s="3">
        <v>80</v>
      </c>
      <c r="C83" s="36">
        <v>8</v>
      </c>
      <c r="D83" s="11">
        <f t="shared" si="11"/>
        <v>1</v>
      </c>
      <c r="E83" s="7">
        <v>4</v>
      </c>
      <c r="G83" s="3">
        <v>80</v>
      </c>
      <c r="H83" s="36">
        <v>1</v>
      </c>
      <c r="I83" s="11">
        <f t="shared" si="12"/>
        <v>1</v>
      </c>
    </row>
    <row r="84" spans="2:9" x14ac:dyDescent="0.25">
      <c r="B84" s="3">
        <v>81</v>
      </c>
      <c r="C84" s="36">
        <v>8</v>
      </c>
      <c r="D84" s="11">
        <f t="shared" si="11"/>
        <v>1</v>
      </c>
      <c r="E84" s="7">
        <v>4</v>
      </c>
      <c r="G84" s="3">
        <v>81</v>
      </c>
      <c r="H84" s="36">
        <v>1</v>
      </c>
      <c r="I84" s="11">
        <f t="shared" si="12"/>
        <v>1</v>
      </c>
    </row>
    <row r="85" spans="2:9" x14ac:dyDescent="0.25">
      <c r="B85" s="3">
        <v>82</v>
      </c>
      <c r="C85" s="36">
        <v>7</v>
      </c>
      <c r="D85" s="11">
        <f t="shared" si="11"/>
        <v>0.875</v>
      </c>
      <c r="E85" s="7">
        <v>3</v>
      </c>
      <c r="G85" s="3">
        <v>82</v>
      </c>
      <c r="H85" s="36">
        <v>1</v>
      </c>
      <c r="I85" s="11">
        <f t="shared" si="12"/>
        <v>1</v>
      </c>
    </row>
    <row r="86" spans="2:9" x14ac:dyDescent="0.25">
      <c r="B86" s="3">
        <v>83</v>
      </c>
      <c r="C86" s="36">
        <v>6</v>
      </c>
      <c r="D86" s="11">
        <f t="shared" si="11"/>
        <v>0.8571428571428571</v>
      </c>
      <c r="E86" s="7">
        <v>3</v>
      </c>
      <c r="G86" s="3">
        <v>83</v>
      </c>
      <c r="H86" s="36">
        <v>1</v>
      </c>
      <c r="I86" s="11">
        <f t="shared" si="12"/>
        <v>1</v>
      </c>
    </row>
    <row r="87" spans="2:9" x14ac:dyDescent="0.25">
      <c r="B87" s="3">
        <v>84</v>
      </c>
      <c r="C87" s="36">
        <v>6</v>
      </c>
      <c r="D87" s="11">
        <f t="shared" si="11"/>
        <v>1</v>
      </c>
      <c r="E87" s="7">
        <v>3</v>
      </c>
      <c r="G87" s="3">
        <v>84</v>
      </c>
      <c r="H87" s="36">
        <v>1</v>
      </c>
      <c r="I87" s="11">
        <f t="shared" si="12"/>
        <v>1</v>
      </c>
    </row>
    <row r="88" spans="2:9" x14ac:dyDescent="0.25">
      <c r="B88" s="3">
        <v>85</v>
      </c>
      <c r="C88" s="36">
        <v>6</v>
      </c>
      <c r="D88" s="11">
        <f t="shared" si="11"/>
        <v>1</v>
      </c>
      <c r="E88" s="7">
        <v>3</v>
      </c>
      <c r="G88" s="3">
        <v>85</v>
      </c>
      <c r="H88" s="36">
        <v>1</v>
      </c>
      <c r="I88" s="11">
        <f t="shared" si="12"/>
        <v>1</v>
      </c>
    </row>
    <row r="89" spans="2:9" x14ac:dyDescent="0.25">
      <c r="B89" s="3">
        <v>86</v>
      </c>
      <c r="C89" s="36">
        <v>5</v>
      </c>
      <c r="D89" s="11">
        <f t="shared" si="11"/>
        <v>0.83333333333333337</v>
      </c>
      <c r="E89" s="7">
        <v>2</v>
      </c>
      <c r="G89" s="3">
        <v>86</v>
      </c>
      <c r="H89" s="36">
        <v>1</v>
      </c>
      <c r="I89" s="11">
        <f t="shared" si="12"/>
        <v>1</v>
      </c>
    </row>
    <row r="90" spans="2:9" x14ac:dyDescent="0.25">
      <c r="B90" s="3">
        <v>87</v>
      </c>
      <c r="C90" s="36">
        <v>5</v>
      </c>
      <c r="D90" s="11">
        <f t="shared" si="11"/>
        <v>1</v>
      </c>
      <c r="E90" s="7">
        <v>2</v>
      </c>
      <c r="G90" s="3">
        <v>87</v>
      </c>
      <c r="H90" s="36">
        <v>1</v>
      </c>
      <c r="I90" s="11">
        <f t="shared" si="12"/>
        <v>1</v>
      </c>
    </row>
    <row r="91" spans="2:9" x14ac:dyDescent="0.25">
      <c r="B91" s="3">
        <v>88</v>
      </c>
      <c r="C91" s="36">
        <v>5</v>
      </c>
      <c r="D91" s="11">
        <f t="shared" si="11"/>
        <v>1</v>
      </c>
      <c r="E91" s="7">
        <v>2</v>
      </c>
      <c r="G91" s="3">
        <v>88</v>
      </c>
      <c r="H91" s="36">
        <v>1</v>
      </c>
      <c r="I91" s="11">
        <f t="shared" si="12"/>
        <v>1</v>
      </c>
    </row>
    <row r="92" spans="2:9" x14ac:dyDescent="0.25">
      <c r="B92" s="3">
        <v>89</v>
      </c>
      <c r="C92" s="36">
        <v>4</v>
      </c>
      <c r="D92" s="11">
        <f t="shared" si="11"/>
        <v>0.8</v>
      </c>
      <c r="E92" s="7">
        <v>2</v>
      </c>
      <c r="G92" s="3">
        <v>89</v>
      </c>
      <c r="H92" s="36">
        <v>1</v>
      </c>
      <c r="I92" s="11">
        <f t="shared" si="12"/>
        <v>1</v>
      </c>
    </row>
    <row r="93" spans="2:9" x14ac:dyDescent="0.25">
      <c r="B93" s="3">
        <v>90</v>
      </c>
      <c r="C93" s="36">
        <v>4</v>
      </c>
      <c r="D93" s="11">
        <f t="shared" si="11"/>
        <v>1</v>
      </c>
      <c r="E93" s="7">
        <v>1</v>
      </c>
      <c r="G93" s="3">
        <v>90</v>
      </c>
      <c r="H93" s="36">
        <v>1</v>
      </c>
      <c r="I93" s="11">
        <f t="shared" si="12"/>
        <v>1</v>
      </c>
    </row>
    <row r="94" spans="2:9" x14ac:dyDescent="0.25">
      <c r="B94" s="3">
        <v>91</v>
      </c>
      <c r="C94" s="36">
        <v>4</v>
      </c>
      <c r="D94" s="11">
        <f t="shared" si="11"/>
        <v>1</v>
      </c>
      <c r="E94" s="7">
        <v>1</v>
      </c>
      <c r="G94" s="3">
        <v>91</v>
      </c>
      <c r="H94" s="36">
        <v>1</v>
      </c>
      <c r="I94" s="11">
        <f t="shared" si="12"/>
        <v>1</v>
      </c>
    </row>
    <row r="95" spans="2:9" x14ac:dyDescent="0.25">
      <c r="B95" s="3">
        <v>92</v>
      </c>
      <c r="C95" s="36">
        <v>3</v>
      </c>
      <c r="D95" s="11">
        <f t="shared" si="11"/>
        <v>0.75</v>
      </c>
      <c r="E95" s="7">
        <v>1</v>
      </c>
      <c r="G95" s="3">
        <v>92</v>
      </c>
      <c r="H95" s="36">
        <v>1</v>
      </c>
      <c r="I95" s="11">
        <f t="shared" si="12"/>
        <v>1</v>
      </c>
    </row>
    <row r="96" spans="2:9" x14ac:dyDescent="0.25">
      <c r="B96" s="3">
        <v>93</v>
      </c>
      <c r="C96" s="36">
        <v>3</v>
      </c>
      <c r="D96" s="11">
        <f t="shared" si="11"/>
        <v>1</v>
      </c>
      <c r="E96" s="7">
        <v>1</v>
      </c>
      <c r="G96" s="3">
        <v>93</v>
      </c>
      <c r="H96" s="36">
        <v>1</v>
      </c>
      <c r="I96" s="11">
        <f t="shared" si="12"/>
        <v>1</v>
      </c>
    </row>
    <row r="97" spans="2:9" x14ac:dyDescent="0.25">
      <c r="B97" s="3">
        <v>94</v>
      </c>
      <c r="C97" s="36">
        <v>3</v>
      </c>
      <c r="D97" s="11">
        <f t="shared" si="11"/>
        <v>1</v>
      </c>
      <c r="E97" s="7">
        <v>1</v>
      </c>
      <c r="G97" s="3">
        <v>94</v>
      </c>
      <c r="H97" s="36">
        <v>1</v>
      </c>
      <c r="I97" s="11">
        <f t="shared" si="12"/>
        <v>1</v>
      </c>
    </row>
    <row r="98" spans="2:9" x14ac:dyDescent="0.25">
      <c r="B98" s="3">
        <v>95</v>
      </c>
      <c r="C98" s="36">
        <v>3</v>
      </c>
      <c r="D98" s="11">
        <f t="shared" si="11"/>
        <v>1</v>
      </c>
      <c r="E98" s="7">
        <v>1</v>
      </c>
      <c r="G98" s="3">
        <v>95</v>
      </c>
      <c r="H98" s="36">
        <v>1</v>
      </c>
      <c r="I98" s="11">
        <f t="shared" si="12"/>
        <v>1</v>
      </c>
    </row>
    <row r="99" spans="2:9" x14ac:dyDescent="0.25">
      <c r="B99" s="3">
        <v>96</v>
      </c>
      <c r="C99" s="36">
        <v>3</v>
      </c>
      <c r="D99" s="11">
        <f t="shared" si="11"/>
        <v>1</v>
      </c>
      <c r="E99" s="7">
        <v>1</v>
      </c>
      <c r="G99" s="3">
        <v>96</v>
      </c>
      <c r="H99" s="36">
        <v>1</v>
      </c>
      <c r="I99" s="11">
        <f t="shared" si="12"/>
        <v>1</v>
      </c>
    </row>
    <row r="100" spans="2:9" x14ac:dyDescent="0.25">
      <c r="B100" s="3">
        <v>97</v>
      </c>
      <c r="C100" s="36">
        <v>3</v>
      </c>
      <c r="D100" s="11">
        <f t="shared" si="11"/>
        <v>1</v>
      </c>
      <c r="G100" s="3">
        <v>0</v>
      </c>
      <c r="H100" s="45">
        <v>0</v>
      </c>
      <c r="I100" s="11">
        <f t="shared" si="12"/>
        <v>0</v>
      </c>
    </row>
    <row r="101" spans="2:9" x14ac:dyDescent="0.25">
      <c r="B101" s="3">
        <v>98</v>
      </c>
      <c r="C101" s="36">
        <v>2</v>
      </c>
      <c r="D101" s="11">
        <f t="shared" si="11"/>
        <v>0.66666666666666663</v>
      </c>
      <c r="G101" s="3">
        <v>-1</v>
      </c>
      <c r="H101" s="45">
        <v>0</v>
      </c>
      <c r="I101" s="11">
        <f>IF(H101=0,0,IF(H100=0,0,H101/H100))</f>
        <v>0</v>
      </c>
    </row>
    <row r="102" spans="2:9" x14ac:dyDescent="0.25">
      <c r="B102" s="3">
        <v>99</v>
      </c>
      <c r="C102" s="36">
        <v>2</v>
      </c>
      <c r="D102" s="11">
        <f t="shared" ref="D102:D116" si="13">IF(C102=0,0,IF(C101=0,0,C102/C101))</f>
        <v>1</v>
      </c>
    </row>
    <row r="103" spans="2:9" x14ac:dyDescent="0.25">
      <c r="B103" s="3">
        <v>100</v>
      </c>
      <c r="C103" s="36">
        <v>2</v>
      </c>
      <c r="D103" s="11">
        <f t="shared" si="13"/>
        <v>1</v>
      </c>
    </row>
    <row r="104" spans="2:9" x14ac:dyDescent="0.25">
      <c r="B104" s="3">
        <v>101</v>
      </c>
      <c r="C104" s="36">
        <v>2</v>
      </c>
      <c r="D104" s="11">
        <f t="shared" si="13"/>
        <v>1</v>
      </c>
    </row>
    <row r="105" spans="2:9" x14ac:dyDescent="0.25">
      <c r="B105" s="3">
        <v>102</v>
      </c>
      <c r="C105" s="36">
        <v>2</v>
      </c>
      <c r="D105" s="11">
        <f t="shared" si="13"/>
        <v>1</v>
      </c>
    </row>
    <row r="106" spans="2:9" x14ac:dyDescent="0.25">
      <c r="B106" s="3">
        <v>103</v>
      </c>
      <c r="C106" s="36">
        <v>2</v>
      </c>
      <c r="D106" s="11">
        <f t="shared" si="13"/>
        <v>1</v>
      </c>
    </row>
    <row r="107" spans="2:9" x14ac:dyDescent="0.25">
      <c r="B107" s="3">
        <v>104</v>
      </c>
      <c r="C107" s="36">
        <v>2</v>
      </c>
      <c r="D107" s="11">
        <f t="shared" si="13"/>
        <v>1</v>
      </c>
    </row>
    <row r="108" spans="2:9" x14ac:dyDescent="0.25">
      <c r="B108" s="3">
        <v>105</v>
      </c>
      <c r="C108" s="36">
        <v>2</v>
      </c>
      <c r="D108" s="11">
        <f t="shared" si="13"/>
        <v>1</v>
      </c>
    </row>
    <row r="109" spans="2:9" x14ac:dyDescent="0.25">
      <c r="B109" s="3">
        <v>106</v>
      </c>
      <c r="C109" s="36">
        <v>1</v>
      </c>
      <c r="D109" s="11">
        <f t="shared" si="13"/>
        <v>0.5</v>
      </c>
    </row>
    <row r="110" spans="2:9" x14ac:dyDescent="0.25">
      <c r="B110" s="3">
        <v>107</v>
      </c>
      <c r="C110" s="36">
        <v>1</v>
      </c>
      <c r="D110" s="11">
        <f t="shared" si="13"/>
        <v>1</v>
      </c>
    </row>
    <row r="111" spans="2:9" x14ac:dyDescent="0.25">
      <c r="B111" s="3">
        <v>108</v>
      </c>
      <c r="C111" s="36">
        <v>1</v>
      </c>
      <c r="D111" s="11">
        <f t="shared" si="13"/>
        <v>1</v>
      </c>
    </row>
    <row r="112" spans="2:9" x14ac:dyDescent="0.25">
      <c r="B112" s="3">
        <v>109</v>
      </c>
      <c r="C112" s="36">
        <v>1</v>
      </c>
      <c r="D112" s="11">
        <f t="shared" si="13"/>
        <v>1</v>
      </c>
    </row>
    <row r="113" spans="2:15" x14ac:dyDescent="0.25">
      <c r="B113" s="3">
        <v>110</v>
      </c>
      <c r="C113" s="36">
        <v>1</v>
      </c>
      <c r="D113" s="11">
        <f t="shared" si="13"/>
        <v>1</v>
      </c>
    </row>
    <row r="114" spans="2:15" x14ac:dyDescent="0.25">
      <c r="B114" s="3">
        <v>111</v>
      </c>
      <c r="C114" s="36">
        <v>1</v>
      </c>
      <c r="D114" s="11">
        <f t="shared" si="13"/>
        <v>1</v>
      </c>
    </row>
    <row r="115" spans="2:15" x14ac:dyDescent="0.25">
      <c r="B115" s="3">
        <v>112</v>
      </c>
      <c r="C115" s="36">
        <v>1</v>
      </c>
      <c r="D115" s="11">
        <f t="shared" si="13"/>
        <v>1</v>
      </c>
    </row>
    <row r="116" spans="2:15" x14ac:dyDescent="0.25">
      <c r="B116" s="3">
        <v>0</v>
      </c>
      <c r="C116" s="45">
        <v>0</v>
      </c>
      <c r="D116" s="11">
        <f t="shared" si="13"/>
        <v>0</v>
      </c>
    </row>
    <row r="117" spans="2:15" x14ac:dyDescent="0.25">
      <c r="B117" s="3">
        <v>-1</v>
      </c>
      <c r="C117" s="45">
        <v>0</v>
      </c>
      <c r="D117" s="11">
        <f>IF(C117=0,0,IF(C116=0,0,C117/C116))</f>
        <v>0</v>
      </c>
    </row>
    <row r="126" spans="2:15" x14ac:dyDescent="0.25">
      <c r="O126" s="7">
        <v>32</v>
      </c>
    </row>
    <row r="134" spans="15:15" x14ac:dyDescent="0.25">
      <c r="O134" s="7">
        <v>24</v>
      </c>
    </row>
    <row r="140" spans="15:15" x14ac:dyDescent="0.25">
      <c r="O140" s="7">
        <v>32</v>
      </c>
    </row>
    <row r="145" spans="2:15" x14ac:dyDescent="0.25">
      <c r="O145" s="7">
        <v>32</v>
      </c>
    </row>
    <row r="151" spans="2:15" x14ac:dyDescent="0.25">
      <c r="B151" s="7" t="s">
        <v>352</v>
      </c>
      <c r="O151" s="7">
        <v>16</v>
      </c>
    </row>
  </sheetData>
  <sheetProtection selectLockedCells="1" selectUnlockedCells="1"/>
  <mergeCells count="12">
    <mergeCell ref="AL6:AO6"/>
    <mergeCell ref="B2:D2"/>
    <mergeCell ref="G2:I2"/>
    <mergeCell ref="L2:N2"/>
    <mergeCell ref="Q2:S2"/>
    <mergeCell ref="V2:X2"/>
    <mergeCell ref="AA2:AC2"/>
    <mergeCell ref="AF2:AH2"/>
    <mergeCell ref="AK2:AO2"/>
    <mergeCell ref="AL3:AO3"/>
    <mergeCell ref="AL4:AO4"/>
    <mergeCell ref="AL5:AO5"/>
  </mergeCells>
  <pageMargins left="0.70866141732283472" right="0.70866141732283472" top="0.74803149606299213" bottom="0.74803149606299213" header="0.31496062992125984" footer="0.31496062992125984"/>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57C0-45B8-42A6-A167-E21B53E8BEE6}">
  <sheetPr>
    <pageSetUpPr fitToPage="1"/>
  </sheetPr>
  <dimension ref="B1:AO151"/>
  <sheetViews>
    <sheetView workbookViewId="0">
      <selection activeCell="Q26" sqref="Q26"/>
    </sheetView>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hidden="1" customWidth="1"/>
    <col min="6" max="6" width="7.140625" style="7" customWidth="1"/>
    <col min="7" max="7" width="9.7109375" style="7" customWidth="1"/>
    <col min="8" max="8" width="15.7109375" style="8" customWidth="1"/>
    <col min="9" max="9" width="6.7109375" style="9" customWidth="1"/>
    <col min="10" max="10" width="6.7109375" style="7" hidden="1" customWidth="1"/>
    <col min="11" max="11" width="7.140625" style="7" customWidth="1"/>
    <col min="12" max="12" width="9.7109375" style="7" customWidth="1"/>
    <col min="13" max="13" width="15.7109375" style="8" customWidth="1"/>
    <col min="14" max="14" width="6.7109375" style="9" customWidth="1"/>
    <col min="15" max="15" width="6.7109375" style="7" hidden="1" customWidth="1"/>
    <col min="16" max="16" width="7.140625" style="7" customWidth="1"/>
    <col min="17" max="17" width="9.7109375" style="7" customWidth="1"/>
    <col min="18" max="18" width="15.7109375" style="8" customWidth="1"/>
    <col min="19" max="19" width="6.7109375" style="9" customWidth="1"/>
    <col min="20" max="20" width="6.7109375" style="7" hidden="1" customWidth="1"/>
    <col min="21" max="21" width="6.7109375" style="7" customWidth="1"/>
    <col min="22" max="22" width="9.7109375" style="7" customWidth="1"/>
    <col min="23" max="23" width="15.7109375" style="8" customWidth="1"/>
    <col min="24" max="24" width="6.7109375" style="9" customWidth="1"/>
    <col min="25" max="25" width="6.7109375" style="7" hidden="1" customWidth="1"/>
    <col min="26" max="26" width="7.140625" style="7" customWidth="1"/>
    <col min="27" max="27" width="9.7109375" style="7" customWidth="1"/>
    <col min="28" max="28" width="15.7109375" style="8" customWidth="1"/>
    <col min="29" max="29" width="6.7109375" style="67" customWidth="1"/>
    <col min="30" max="30" width="6.7109375" style="7" hidden="1" customWidth="1"/>
    <col min="31" max="31" width="7.140625" style="7" customWidth="1"/>
    <col min="32" max="32" width="9.7109375" style="7" customWidth="1"/>
    <col min="33" max="33" width="15.7109375" style="8" customWidth="1"/>
    <col min="34" max="34" width="6.7109375" style="67" customWidth="1"/>
    <col min="35" max="35" width="6.7109375" style="7" hidden="1" customWidth="1"/>
    <col min="36" max="36" width="7.140625" style="7" customWidth="1"/>
    <col min="37" max="16384" width="9.140625" style="7"/>
  </cols>
  <sheetData>
    <row r="1" spans="2:41" x14ac:dyDescent="0.25">
      <c r="V1" s="43"/>
      <c r="AA1" s="43"/>
      <c r="AF1" s="43"/>
    </row>
    <row r="2" spans="2:41" ht="30.75" customHeight="1" x14ac:dyDescent="0.25">
      <c r="B2" s="247" t="s">
        <v>95</v>
      </c>
      <c r="C2" s="247"/>
      <c r="D2" s="248"/>
      <c r="G2" s="249" t="s">
        <v>96</v>
      </c>
      <c r="H2" s="249"/>
      <c r="I2" s="250"/>
      <c r="L2" s="251" t="s">
        <v>97</v>
      </c>
      <c r="M2" s="251"/>
      <c r="N2" s="252"/>
      <c r="Q2" s="253" t="s">
        <v>124</v>
      </c>
      <c r="R2" s="254"/>
      <c r="S2" s="255"/>
      <c r="V2" s="256" t="s">
        <v>153</v>
      </c>
      <c r="W2" s="257"/>
      <c r="X2" s="258"/>
      <c r="AA2" s="259" t="s">
        <v>544</v>
      </c>
      <c r="AB2" s="260"/>
      <c r="AC2" s="261"/>
      <c r="AF2" s="262" t="s">
        <v>545</v>
      </c>
      <c r="AG2" s="263"/>
      <c r="AH2" s="264"/>
      <c r="AK2" s="265" t="s">
        <v>210</v>
      </c>
      <c r="AL2" s="266"/>
      <c r="AM2" s="266"/>
      <c r="AN2" s="266"/>
      <c r="AO2" s="267"/>
    </row>
    <row r="3" spans="2:41"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37" t="s">
        <v>21</v>
      </c>
      <c r="AB3" s="37" t="s">
        <v>22</v>
      </c>
      <c r="AC3" s="68" t="s">
        <v>24</v>
      </c>
      <c r="AD3" s="37" t="s">
        <v>23</v>
      </c>
      <c r="AF3" s="37" t="s">
        <v>21</v>
      </c>
      <c r="AG3" s="37" t="s">
        <v>22</v>
      </c>
      <c r="AH3" s="68" t="s">
        <v>24</v>
      </c>
      <c r="AI3" s="37" t="s">
        <v>23</v>
      </c>
      <c r="AK3" s="48" t="s">
        <v>22</v>
      </c>
      <c r="AL3" s="268" t="s">
        <v>215</v>
      </c>
      <c r="AM3" s="269"/>
      <c r="AN3" s="269"/>
      <c r="AO3" s="270"/>
    </row>
    <row r="4" spans="2:41" x14ac:dyDescent="0.25">
      <c r="B4" s="5">
        <v>1</v>
      </c>
      <c r="C4" s="36">
        <v>1000</v>
      </c>
      <c r="D4" s="10"/>
      <c r="E4" s="12"/>
      <c r="G4" s="19">
        <v>1</v>
      </c>
      <c r="H4" s="36">
        <v>600</v>
      </c>
      <c r="I4" s="10"/>
      <c r="J4" s="12"/>
      <c r="L4" s="5">
        <v>1</v>
      </c>
      <c r="M4" s="45">
        <v>360</v>
      </c>
      <c r="N4" s="10"/>
      <c r="O4" s="12"/>
      <c r="Q4" s="5">
        <v>1</v>
      </c>
      <c r="R4" s="45">
        <v>215</v>
      </c>
      <c r="S4" s="10"/>
      <c r="T4" s="12"/>
      <c r="V4" s="5">
        <v>1</v>
      </c>
      <c r="W4" s="45">
        <v>130</v>
      </c>
      <c r="X4" s="10"/>
      <c r="Y4" s="12"/>
      <c r="AA4" s="5">
        <v>1</v>
      </c>
      <c r="AB4" s="45">
        <v>35</v>
      </c>
      <c r="AC4" s="69"/>
      <c r="AD4" s="12"/>
      <c r="AF4" s="5">
        <v>1</v>
      </c>
      <c r="AG4" s="45">
        <v>20</v>
      </c>
      <c r="AH4" s="69"/>
      <c r="AI4" s="12"/>
      <c r="AK4" s="49">
        <v>100</v>
      </c>
      <c r="AL4" s="244" t="s">
        <v>211</v>
      </c>
      <c r="AM4" s="245"/>
      <c r="AN4" s="245"/>
      <c r="AO4" s="246"/>
    </row>
    <row r="5" spans="2:41"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90</v>
      </c>
      <c r="X5" s="11">
        <f t="shared" ref="X5:X68" si="4">IF(W5=0,0,IF(W4=0,0,W5/W4))</f>
        <v>0.69230769230769229</v>
      </c>
      <c r="Y5" s="13"/>
      <c r="AA5" s="4">
        <v>2</v>
      </c>
      <c r="AB5" s="45">
        <v>25</v>
      </c>
      <c r="AC5" s="70">
        <f t="shared" ref="AC5:AC68" si="5">IF(AB5=0,0,IF(AB4=0,0,AB5/AB4))</f>
        <v>0.7142857142857143</v>
      </c>
      <c r="AD5" s="13"/>
      <c r="AF5" s="4">
        <v>2</v>
      </c>
      <c r="AG5" s="45">
        <f>AG4*0.8</f>
        <v>16</v>
      </c>
      <c r="AH5" s="70">
        <f t="shared" ref="AH5:AH68" si="6">IF(AG5=0,0,IF(AG4=0,0,AG5/AG4))</f>
        <v>0.8</v>
      </c>
      <c r="AI5" s="13"/>
      <c r="AK5" s="49">
        <v>200</v>
      </c>
      <c r="AL5" s="244" t="s">
        <v>212</v>
      </c>
      <c r="AM5" s="245"/>
      <c r="AN5" s="245"/>
      <c r="AO5" s="246"/>
    </row>
    <row r="6" spans="2:41"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77</v>
      </c>
      <c r="X6" s="18">
        <f t="shared" si="4"/>
        <v>0.85555555555555551</v>
      </c>
      <c r="Y6" s="22"/>
      <c r="AA6" s="4">
        <v>3</v>
      </c>
      <c r="AB6" s="45">
        <v>21</v>
      </c>
      <c r="AC6" s="70">
        <f t="shared" si="5"/>
        <v>0.84</v>
      </c>
      <c r="AD6" s="22"/>
      <c r="AF6" s="4">
        <v>3</v>
      </c>
      <c r="AG6" s="45">
        <v>13</v>
      </c>
      <c r="AH6" s="70">
        <f t="shared" si="6"/>
        <v>0.8125</v>
      </c>
      <c r="AI6" s="22"/>
      <c r="AK6" s="49">
        <v>250</v>
      </c>
      <c r="AL6" s="244" t="s">
        <v>213</v>
      </c>
      <c r="AM6" s="245"/>
      <c r="AN6" s="245"/>
      <c r="AO6" s="246"/>
    </row>
    <row r="7" spans="2:41"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55</v>
      </c>
      <c r="X7" s="11">
        <f t="shared" si="4"/>
        <v>0.7142857142857143</v>
      </c>
      <c r="Y7" s="14">
        <f>IF(W5=0,0,IF(W7=0,0,W7/W5))</f>
        <v>0.61111111111111116</v>
      </c>
      <c r="AA7" s="4">
        <v>4</v>
      </c>
      <c r="AB7" s="45">
        <v>15</v>
      </c>
      <c r="AC7" s="70">
        <f t="shared" si="5"/>
        <v>0.7142857142857143</v>
      </c>
      <c r="AD7" s="14">
        <f>IF(AB5=0,0,IF(AB7=0,0,AB7/AB5))</f>
        <v>0.6</v>
      </c>
      <c r="AF7" s="4">
        <v>4</v>
      </c>
      <c r="AG7" s="45">
        <v>11</v>
      </c>
      <c r="AH7" s="70">
        <f t="shared" si="6"/>
        <v>0.84615384615384615</v>
      </c>
      <c r="AI7" s="14"/>
    </row>
    <row r="8" spans="2:41"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45</v>
      </c>
      <c r="X8" s="18">
        <f t="shared" si="4"/>
        <v>0.81818181818181823</v>
      </c>
      <c r="Y8" s="20"/>
      <c r="AA8" s="4">
        <v>5</v>
      </c>
      <c r="AB8" s="45">
        <v>12</v>
      </c>
      <c r="AC8" s="70">
        <f t="shared" si="5"/>
        <v>0.8</v>
      </c>
      <c r="AD8" s="20"/>
      <c r="AF8" s="4">
        <v>5</v>
      </c>
      <c r="AG8" s="45">
        <v>9</v>
      </c>
      <c r="AH8" s="70">
        <f t="shared" si="6"/>
        <v>0.81818181818181823</v>
      </c>
      <c r="AI8" s="20"/>
    </row>
    <row r="9" spans="2:41"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40</v>
      </c>
      <c r="X9" s="18">
        <f t="shared" si="4"/>
        <v>0.88888888888888884</v>
      </c>
      <c r="Y9" s="22">
        <f>IF(W7=0,0,IF(W9=0,0,W9/W7))</f>
        <v>0.72727272727272729</v>
      </c>
      <c r="AA9" s="4">
        <v>6</v>
      </c>
      <c r="AB9" s="45">
        <v>11</v>
      </c>
      <c r="AC9" s="70">
        <f t="shared" si="5"/>
        <v>0.91666666666666663</v>
      </c>
      <c r="AD9" s="22">
        <f>IF(AB7=0,0,IF(AB9=0,0,AB9/AB7))</f>
        <v>0.73333333333333328</v>
      </c>
      <c r="AF9" s="4">
        <v>6</v>
      </c>
      <c r="AG9" s="45">
        <v>8</v>
      </c>
      <c r="AH9" s="70">
        <f t="shared" si="6"/>
        <v>0.88888888888888884</v>
      </c>
      <c r="AI9" s="22"/>
    </row>
    <row r="10" spans="2:41"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35</v>
      </c>
      <c r="X10" s="11">
        <f t="shared" si="4"/>
        <v>0.875</v>
      </c>
      <c r="Y10" s="12"/>
      <c r="AA10" s="4">
        <v>7</v>
      </c>
      <c r="AB10" s="45">
        <v>10</v>
      </c>
      <c r="AC10" s="70">
        <f t="shared" si="5"/>
        <v>0.90909090909090906</v>
      </c>
      <c r="AD10" s="12"/>
      <c r="AF10" s="4">
        <v>7</v>
      </c>
      <c r="AG10" s="45">
        <v>7</v>
      </c>
      <c r="AH10" s="70">
        <f t="shared" si="6"/>
        <v>0.875</v>
      </c>
      <c r="AI10" s="12"/>
    </row>
    <row r="11" spans="2:41"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30</v>
      </c>
      <c r="X11" s="11">
        <f t="shared" si="4"/>
        <v>0.8571428571428571</v>
      </c>
      <c r="Y11" s="14">
        <f>IF(W7=0,0,IF(W11=0,0,W11/W7))</f>
        <v>0.54545454545454541</v>
      </c>
      <c r="AA11" s="4">
        <v>8</v>
      </c>
      <c r="AB11" s="45">
        <v>10</v>
      </c>
      <c r="AC11" s="70">
        <f t="shared" si="5"/>
        <v>1</v>
      </c>
      <c r="AD11" s="14">
        <f>IF(AB7=0,0,IF(AB11=0,0,AB11/AB7))</f>
        <v>0.66666666666666663</v>
      </c>
      <c r="AF11" s="4">
        <v>8</v>
      </c>
      <c r="AG11" s="45">
        <v>7</v>
      </c>
      <c r="AH11" s="70">
        <f t="shared" si="6"/>
        <v>1</v>
      </c>
      <c r="AI11" s="14"/>
    </row>
    <row r="12" spans="2:41"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28</v>
      </c>
      <c r="X12" s="18">
        <f t="shared" si="4"/>
        <v>0.93333333333333335</v>
      </c>
      <c r="Y12" s="20"/>
      <c r="AA12" s="4">
        <v>9</v>
      </c>
      <c r="AB12" s="45">
        <v>10</v>
      </c>
      <c r="AC12" s="70">
        <f t="shared" si="5"/>
        <v>1</v>
      </c>
      <c r="AD12" s="20"/>
      <c r="AF12" s="4">
        <v>9</v>
      </c>
      <c r="AG12" s="45">
        <v>7</v>
      </c>
      <c r="AH12" s="70">
        <f t="shared" si="6"/>
        <v>1</v>
      </c>
      <c r="AI12" s="20"/>
    </row>
    <row r="13" spans="2:41"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25</v>
      </c>
      <c r="X13" s="18">
        <f t="shared" si="4"/>
        <v>0.8928571428571429</v>
      </c>
      <c r="Y13" s="21">
        <f>IF(W11=0,0,IF(W13=0,0,W13/W11))</f>
        <v>0.83333333333333337</v>
      </c>
      <c r="AA13" s="4">
        <v>10</v>
      </c>
      <c r="AB13" s="45">
        <v>9</v>
      </c>
      <c r="AC13" s="70">
        <f t="shared" si="5"/>
        <v>0.9</v>
      </c>
      <c r="AD13" s="21">
        <f>IF(AB11=0,0,IF(AB13=0,0,AB13/AB11))</f>
        <v>0.9</v>
      </c>
      <c r="AF13" s="4">
        <v>10</v>
      </c>
      <c r="AG13" s="45">
        <v>6</v>
      </c>
      <c r="AH13" s="70">
        <f t="shared" si="6"/>
        <v>0.8571428571428571</v>
      </c>
      <c r="AI13" s="21"/>
    </row>
    <row r="14" spans="2:41"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23</v>
      </c>
      <c r="X14" s="11">
        <f t="shared" si="4"/>
        <v>0.92</v>
      </c>
      <c r="Y14" s="12"/>
      <c r="AA14" s="4">
        <v>11</v>
      </c>
      <c r="AB14" s="45">
        <v>8</v>
      </c>
      <c r="AC14" s="70">
        <f t="shared" si="5"/>
        <v>0.88888888888888884</v>
      </c>
      <c r="AD14" s="12"/>
      <c r="AF14" s="4">
        <v>11</v>
      </c>
      <c r="AG14" s="45">
        <v>5</v>
      </c>
      <c r="AH14" s="70">
        <f t="shared" si="6"/>
        <v>0.83333333333333337</v>
      </c>
      <c r="AI14" s="12"/>
    </row>
    <row r="15" spans="2:41"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22</v>
      </c>
      <c r="X15" s="11">
        <f t="shared" si="4"/>
        <v>0.95652173913043481</v>
      </c>
      <c r="Y15" s="14">
        <f>W14/W11</f>
        <v>0.76666666666666672</v>
      </c>
      <c r="AA15" s="4">
        <v>12</v>
      </c>
      <c r="AB15" s="45">
        <v>8</v>
      </c>
      <c r="AC15" s="70">
        <f t="shared" si="5"/>
        <v>1</v>
      </c>
      <c r="AD15" s="14">
        <f>AB14/AB11</f>
        <v>0.8</v>
      </c>
      <c r="AF15" s="4">
        <v>12</v>
      </c>
      <c r="AG15" s="45">
        <v>5</v>
      </c>
      <c r="AH15" s="70">
        <f t="shared" si="6"/>
        <v>1</v>
      </c>
      <c r="AI15" s="14"/>
    </row>
    <row r="16" spans="2:41"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21</v>
      </c>
      <c r="X16" s="11">
        <f t="shared" si="4"/>
        <v>0.95454545454545459</v>
      </c>
      <c r="Y16" s="12"/>
      <c r="AA16" s="4">
        <v>13</v>
      </c>
      <c r="AB16" s="45">
        <v>7</v>
      </c>
      <c r="AC16" s="70">
        <f t="shared" si="5"/>
        <v>0.875</v>
      </c>
      <c r="AD16" s="12"/>
      <c r="AF16" s="4">
        <v>13</v>
      </c>
      <c r="AG16" s="45">
        <v>4</v>
      </c>
      <c r="AH16" s="70">
        <f t="shared" si="6"/>
        <v>0.8</v>
      </c>
      <c r="AI16" s="12"/>
    </row>
    <row r="17" spans="2:35"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20</v>
      </c>
      <c r="X17" s="11">
        <f t="shared" si="4"/>
        <v>0.95238095238095233</v>
      </c>
      <c r="Y17" s="12"/>
      <c r="AA17" s="4">
        <v>14</v>
      </c>
      <c r="AB17" s="45">
        <v>7</v>
      </c>
      <c r="AC17" s="70">
        <f t="shared" si="5"/>
        <v>1</v>
      </c>
      <c r="AD17" s="12"/>
      <c r="AF17" s="4">
        <v>14</v>
      </c>
      <c r="AG17" s="45">
        <v>4</v>
      </c>
      <c r="AH17" s="70">
        <f t="shared" si="6"/>
        <v>1</v>
      </c>
      <c r="AI17" s="12"/>
    </row>
    <row r="18" spans="2:35"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19</v>
      </c>
      <c r="X18" s="11">
        <f t="shared" si="4"/>
        <v>0.95</v>
      </c>
      <c r="Y18" s="12"/>
      <c r="AA18" s="4">
        <v>15</v>
      </c>
      <c r="AB18" s="45">
        <v>7</v>
      </c>
      <c r="AC18" s="70">
        <f t="shared" si="5"/>
        <v>1</v>
      </c>
      <c r="AD18" s="12"/>
      <c r="AF18" s="4">
        <v>15</v>
      </c>
      <c r="AG18" s="45">
        <v>4</v>
      </c>
      <c r="AH18" s="70">
        <f t="shared" si="6"/>
        <v>1</v>
      </c>
      <c r="AI18" s="12"/>
    </row>
    <row r="19" spans="2:35"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v>17</v>
      </c>
      <c r="X19" s="11">
        <f t="shared" si="4"/>
        <v>0.89473684210526316</v>
      </c>
      <c r="Y19" s="14">
        <f>IF(W11=0,0,IF(W19=0,0,W19/W11))</f>
        <v>0.56666666666666665</v>
      </c>
      <c r="AA19" s="4">
        <v>16</v>
      </c>
      <c r="AB19" s="45">
        <v>7</v>
      </c>
      <c r="AC19" s="70">
        <f t="shared" si="5"/>
        <v>1</v>
      </c>
      <c r="AD19" s="14">
        <f>IF(AB11=0,0,IF(AB19=0,0,AB19/AB11))</f>
        <v>0.7</v>
      </c>
      <c r="AF19" s="4">
        <v>16</v>
      </c>
      <c r="AG19" s="45">
        <v>4</v>
      </c>
      <c r="AH19" s="70">
        <f t="shared" si="6"/>
        <v>1</v>
      </c>
      <c r="AI19" s="14"/>
    </row>
    <row r="20" spans="2:35" x14ac:dyDescent="0.25">
      <c r="B20" s="17">
        <v>17</v>
      </c>
      <c r="C20" s="36">
        <v>85</v>
      </c>
      <c r="D20" s="18">
        <f t="shared" si="0"/>
        <v>0.94444444444444442</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16</v>
      </c>
      <c r="X20" s="18">
        <f t="shared" si="4"/>
        <v>0.94117647058823528</v>
      </c>
      <c r="Y20" s="16" t="s">
        <v>25</v>
      </c>
      <c r="AA20" s="17">
        <v>17</v>
      </c>
      <c r="AB20" s="45">
        <v>6</v>
      </c>
      <c r="AC20" s="70">
        <f t="shared" si="5"/>
        <v>0.8571428571428571</v>
      </c>
      <c r="AD20" s="16" t="s">
        <v>25</v>
      </c>
      <c r="AF20" s="17">
        <v>17</v>
      </c>
      <c r="AG20" s="45">
        <v>4</v>
      </c>
      <c r="AH20" s="70">
        <f t="shared" si="6"/>
        <v>1</v>
      </c>
      <c r="AI20" s="16"/>
    </row>
    <row r="21" spans="2:35" x14ac:dyDescent="0.25">
      <c r="B21" s="4">
        <v>18</v>
      </c>
      <c r="C21" s="36">
        <v>70</v>
      </c>
      <c r="D21" s="11">
        <f t="shared" si="0"/>
        <v>0.82352941176470584</v>
      </c>
      <c r="E21" s="14">
        <f>C21/C19</f>
        <v>0.77777777777777779</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14</v>
      </c>
      <c r="X21" s="11">
        <f t="shared" si="4"/>
        <v>0.875</v>
      </c>
      <c r="Y21" s="14">
        <f>W21/W19</f>
        <v>0.82352941176470584</v>
      </c>
      <c r="AA21" s="4">
        <v>18</v>
      </c>
      <c r="AB21" s="45">
        <v>5</v>
      </c>
      <c r="AC21" s="70">
        <f t="shared" si="5"/>
        <v>0.83333333333333337</v>
      </c>
      <c r="AD21" s="14">
        <f>AB21/AB19</f>
        <v>0.7142857142857143</v>
      </c>
      <c r="AF21" s="4">
        <v>18</v>
      </c>
      <c r="AG21" s="45">
        <v>3</v>
      </c>
      <c r="AH21" s="70">
        <f t="shared" si="6"/>
        <v>0.75</v>
      </c>
      <c r="AI21" s="14"/>
    </row>
    <row r="22" spans="2:35" x14ac:dyDescent="0.25">
      <c r="B22" s="4">
        <v>19</v>
      </c>
      <c r="C22" s="36">
        <v>65</v>
      </c>
      <c r="D22" s="11">
        <f t="shared" si="0"/>
        <v>0.9285714285714286</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12</v>
      </c>
      <c r="X22" s="11">
        <f t="shared" si="4"/>
        <v>0.8571428571428571</v>
      </c>
      <c r="Y22" s="12"/>
      <c r="AA22" s="4">
        <v>19</v>
      </c>
      <c r="AB22" s="45">
        <v>4</v>
      </c>
      <c r="AC22" s="70">
        <f t="shared" si="5"/>
        <v>0.8</v>
      </c>
      <c r="AD22" s="12"/>
      <c r="AF22" s="4">
        <v>19</v>
      </c>
      <c r="AG22" s="45">
        <v>2</v>
      </c>
      <c r="AH22" s="70">
        <f t="shared" si="6"/>
        <v>0.66666666666666663</v>
      </c>
      <c r="AI22" s="12"/>
    </row>
    <row r="23" spans="2:35" x14ac:dyDescent="0.25">
      <c r="B23" s="4">
        <v>20</v>
      </c>
      <c r="C23" s="36">
        <v>60</v>
      </c>
      <c r="D23" s="11">
        <f t="shared" si="0"/>
        <v>0.92307692307692313</v>
      </c>
      <c r="E23" s="14">
        <f>C23/C19</f>
        <v>0.66666666666666663</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v>10</v>
      </c>
      <c r="X23" s="11">
        <f t="shared" si="4"/>
        <v>0.83333333333333337</v>
      </c>
      <c r="Y23" s="14">
        <f>W23/W19</f>
        <v>0.58823529411764708</v>
      </c>
      <c r="AA23" s="4">
        <v>20</v>
      </c>
      <c r="AB23" s="45">
        <v>4</v>
      </c>
      <c r="AC23" s="70">
        <f t="shared" si="5"/>
        <v>1</v>
      </c>
      <c r="AD23" s="14">
        <f>AB23/AB19</f>
        <v>0.5714285714285714</v>
      </c>
      <c r="AF23" s="4">
        <v>20</v>
      </c>
      <c r="AG23" s="45">
        <v>2</v>
      </c>
      <c r="AH23" s="70">
        <f t="shared" si="6"/>
        <v>1</v>
      </c>
      <c r="AI23" s="14"/>
    </row>
    <row r="24" spans="2:35" x14ac:dyDescent="0.25">
      <c r="B24" s="4">
        <v>21</v>
      </c>
      <c r="C24" s="36">
        <v>60</v>
      </c>
      <c r="D24" s="11">
        <f>IF(C24=0,0,IF(C23=0,0,C24/C23))</f>
        <v>1</v>
      </c>
      <c r="E24" s="14">
        <f>C24/C19</f>
        <v>0.66666666666666663</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8</v>
      </c>
      <c r="X24" s="11">
        <f t="shared" si="4"/>
        <v>0.8</v>
      </c>
      <c r="Y24" s="14"/>
      <c r="AA24" s="4">
        <v>21</v>
      </c>
      <c r="AB24" s="45">
        <v>3</v>
      </c>
      <c r="AC24" s="70">
        <f t="shared" si="5"/>
        <v>0.75</v>
      </c>
      <c r="AD24" s="14"/>
      <c r="AF24" s="4">
        <v>21</v>
      </c>
      <c r="AG24" s="45">
        <v>1</v>
      </c>
      <c r="AH24" s="70">
        <f t="shared" si="6"/>
        <v>0.5</v>
      </c>
      <c r="AI24" s="14"/>
    </row>
    <row r="25" spans="2:35" x14ac:dyDescent="0.25">
      <c r="B25" s="4">
        <v>22</v>
      </c>
      <c r="C25" s="36">
        <v>56</v>
      </c>
      <c r="D25" s="11">
        <f t="shared" si="0"/>
        <v>0.93333333333333335</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f t="shared" ref="W25:W34" si="7">W24</f>
        <v>8</v>
      </c>
      <c r="X25" s="11">
        <f t="shared" si="4"/>
        <v>1</v>
      </c>
      <c r="Y25" s="12"/>
      <c r="AA25" s="4">
        <v>22</v>
      </c>
      <c r="AB25" s="45">
        <v>3</v>
      </c>
      <c r="AC25" s="70">
        <f t="shared" si="5"/>
        <v>1</v>
      </c>
      <c r="AD25" s="12"/>
      <c r="AF25" s="4">
        <v>22</v>
      </c>
      <c r="AG25" s="45">
        <v>1</v>
      </c>
      <c r="AH25" s="70">
        <f t="shared" si="6"/>
        <v>1</v>
      </c>
      <c r="AI25" s="12"/>
    </row>
    <row r="26" spans="2:35" x14ac:dyDescent="0.25">
      <c r="B26" s="4">
        <v>23</v>
      </c>
      <c r="C26" s="36">
        <v>53</v>
      </c>
      <c r="D26" s="11">
        <f t="shared" si="0"/>
        <v>0.9464285714285714</v>
      </c>
      <c r="E26" s="12"/>
      <c r="G26" s="4">
        <v>23</v>
      </c>
      <c r="H26" s="36">
        <f t="shared" ref="H26:H35" si="8">H25</f>
        <v>21</v>
      </c>
      <c r="I26" s="11">
        <f t="shared" si="1"/>
        <v>1</v>
      </c>
      <c r="J26" s="12"/>
      <c r="L26" s="4">
        <v>23</v>
      </c>
      <c r="M26" s="45">
        <f t="shared" ref="M26:M35" si="9">M25</f>
        <v>12</v>
      </c>
      <c r="N26" s="11">
        <f t="shared" si="2"/>
        <v>1</v>
      </c>
      <c r="O26" s="12"/>
      <c r="Q26" s="4">
        <v>23</v>
      </c>
      <c r="R26" s="45">
        <f t="shared" ref="R26:R35" si="10">R25</f>
        <v>8</v>
      </c>
      <c r="S26" s="11">
        <f t="shared" si="3"/>
        <v>1</v>
      </c>
      <c r="T26" s="12"/>
      <c r="V26" s="4">
        <v>23</v>
      </c>
      <c r="W26" s="45">
        <v>7</v>
      </c>
      <c r="X26" s="11">
        <f t="shared" si="4"/>
        <v>0.875</v>
      </c>
      <c r="Y26" s="12"/>
      <c r="AA26" s="4">
        <v>23</v>
      </c>
      <c r="AB26" s="45">
        <v>3</v>
      </c>
      <c r="AC26" s="70">
        <f t="shared" si="5"/>
        <v>1</v>
      </c>
      <c r="AD26" s="12"/>
      <c r="AF26" s="4">
        <v>23</v>
      </c>
      <c r="AG26" s="45">
        <v>1</v>
      </c>
      <c r="AH26" s="70">
        <f t="shared" si="6"/>
        <v>1</v>
      </c>
      <c r="AI26" s="12"/>
    </row>
    <row r="27" spans="2:35" x14ac:dyDescent="0.25">
      <c r="B27" s="4">
        <v>24</v>
      </c>
      <c r="C27" s="36">
        <v>53</v>
      </c>
      <c r="D27" s="11">
        <f t="shared" si="0"/>
        <v>1</v>
      </c>
      <c r="E27" s="14">
        <f>C27/C19</f>
        <v>0.58888888888888891</v>
      </c>
      <c r="G27" s="4">
        <v>24</v>
      </c>
      <c r="H27" s="36">
        <f t="shared" si="8"/>
        <v>21</v>
      </c>
      <c r="I27" s="11">
        <f t="shared" si="1"/>
        <v>1</v>
      </c>
      <c r="J27" s="14">
        <f>H27/H19</f>
        <v>0.38181818181818183</v>
      </c>
      <c r="L27" s="4">
        <v>24</v>
      </c>
      <c r="M27" s="45">
        <f t="shared" si="9"/>
        <v>12</v>
      </c>
      <c r="N27" s="11">
        <f t="shared" si="2"/>
        <v>1</v>
      </c>
      <c r="O27" s="14">
        <f>M27/M19</f>
        <v>0.375</v>
      </c>
      <c r="Q27" s="4">
        <v>24</v>
      </c>
      <c r="R27" s="45">
        <f t="shared" si="10"/>
        <v>8</v>
      </c>
      <c r="S27" s="11">
        <f t="shared" si="3"/>
        <v>1</v>
      </c>
      <c r="T27" s="14">
        <f>R27/R19</f>
        <v>0.42105263157894735</v>
      </c>
      <c r="V27" s="4">
        <v>24</v>
      </c>
      <c r="W27" s="45">
        <v>7</v>
      </c>
      <c r="X27" s="11">
        <f t="shared" si="4"/>
        <v>1</v>
      </c>
      <c r="Y27" s="14">
        <f>W27/W19</f>
        <v>0.41176470588235292</v>
      </c>
      <c r="AA27" s="4">
        <v>24</v>
      </c>
      <c r="AB27" s="45">
        <v>3</v>
      </c>
      <c r="AC27" s="70">
        <f t="shared" si="5"/>
        <v>1</v>
      </c>
      <c r="AD27" s="14">
        <f>AB27/AB19</f>
        <v>0.42857142857142855</v>
      </c>
      <c r="AF27" s="4">
        <v>24</v>
      </c>
      <c r="AG27" s="45">
        <v>1</v>
      </c>
      <c r="AH27" s="70">
        <f t="shared" si="6"/>
        <v>1</v>
      </c>
      <c r="AI27" s="14"/>
    </row>
    <row r="28" spans="2:35" x14ac:dyDescent="0.25">
      <c r="B28" s="4">
        <v>25</v>
      </c>
      <c r="C28" s="36">
        <v>50</v>
      </c>
      <c r="D28" s="11">
        <f t="shared" si="0"/>
        <v>0.94339622641509435</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6</v>
      </c>
      <c r="X28" s="11">
        <f t="shared" si="4"/>
        <v>0.8571428571428571</v>
      </c>
      <c r="Y28" s="12"/>
      <c r="AA28" s="4">
        <v>25</v>
      </c>
      <c r="AB28" s="45">
        <v>2</v>
      </c>
      <c r="AC28" s="70">
        <f t="shared" si="5"/>
        <v>0.66666666666666663</v>
      </c>
      <c r="AD28" s="12"/>
      <c r="AF28" s="4">
        <v>25</v>
      </c>
      <c r="AG28" s="45">
        <v>1</v>
      </c>
      <c r="AH28" s="70">
        <f t="shared" si="6"/>
        <v>1</v>
      </c>
      <c r="AI28" s="12"/>
    </row>
    <row r="29" spans="2:35" x14ac:dyDescent="0.25">
      <c r="B29" s="3">
        <v>26</v>
      </c>
      <c r="C29" s="36">
        <v>48</v>
      </c>
      <c r="D29" s="11">
        <f t="shared" si="0"/>
        <v>0.96</v>
      </c>
      <c r="E29" s="12"/>
      <c r="G29" s="3">
        <v>26</v>
      </c>
      <c r="H29" s="36">
        <f t="shared" si="8"/>
        <v>18</v>
      </c>
      <c r="I29" s="11">
        <f t="shared" si="1"/>
        <v>1</v>
      </c>
      <c r="J29" s="12"/>
      <c r="L29" s="3">
        <v>26</v>
      </c>
      <c r="M29" s="45">
        <f t="shared" si="9"/>
        <v>10</v>
      </c>
      <c r="N29" s="11">
        <f t="shared" si="2"/>
        <v>1</v>
      </c>
      <c r="O29" s="12"/>
      <c r="Q29" s="3">
        <v>26</v>
      </c>
      <c r="R29" s="45">
        <f t="shared" si="10"/>
        <v>6</v>
      </c>
      <c r="S29" s="11">
        <f t="shared" si="3"/>
        <v>1</v>
      </c>
      <c r="T29" s="12"/>
      <c r="V29" s="3">
        <v>26</v>
      </c>
      <c r="W29" s="45">
        <v>5</v>
      </c>
      <c r="X29" s="11">
        <f t="shared" si="4"/>
        <v>0.83333333333333337</v>
      </c>
      <c r="Y29" s="12"/>
      <c r="AA29" s="3">
        <v>26</v>
      </c>
      <c r="AB29" s="45">
        <v>2</v>
      </c>
      <c r="AC29" s="70">
        <f t="shared" si="5"/>
        <v>1</v>
      </c>
      <c r="AD29" s="12"/>
      <c r="AF29" s="3">
        <v>26</v>
      </c>
      <c r="AG29" s="45">
        <v>1</v>
      </c>
      <c r="AH29" s="70">
        <f t="shared" si="6"/>
        <v>1</v>
      </c>
      <c r="AI29" s="12"/>
    </row>
    <row r="30" spans="2:35" x14ac:dyDescent="0.25">
      <c r="B30" s="3">
        <v>27</v>
      </c>
      <c r="C30" s="36">
        <v>45</v>
      </c>
      <c r="D30" s="11">
        <f t="shared" si="0"/>
        <v>0.9375</v>
      </c>
      <c r="E30" s="12"/>
      <c r="G30" s="3">
        <v>27</v>
      </c>
      <c r="H30" s="36">
        <f t="shared" si="8"/>
        <v>18</v>
      </c>
      <c r="I30" s="11">
        <f t="shared" si="1"/>
        <v>1</v>
      </c>
      <c r="J30" s="12"/>
      <c r="L30" s="3">
        <v>27</v>
      </c>
      <c r="M30" s="45">
        <f t="shared" si="9"/>
        <v>10</v>
      </c>
      <c r="N30" s="11">
        <f t="shared" si="2"/>
        <v>1</v>
      </c>
      <c r="O30" s="12"/>
      <c r="Q30" s="3">
        <v>27</v>
      </c>
      <c r="R30" s="45">
        <f t="shared" si="10"/>
        <v>6</v>
      </c>
      <c r="S30" s="11">
        <f t="shared" si="3"/>
        <v>1</v>
      </c>
      <c r="T30" s="12"/>
      <c r="V30" s="3">
        <v>27</v>
      </c>
      <c r="W30" s="45">
        <f t="shared" si="7"/>
        <v>5</v>
      </c>
      <c r="X30" s="11">
        <f t="shared" si="4"/>
        <v>1</v>
      </c>
      <c r="Y30" s="12"/>
      <c r="AA30" s="3">
        <v>27</v>
      </c>
      <c r="AB30" s="45">
        <v>2</v>
      </c>
      <c r="AC30" s="70">
        <f t="shared" si="5"/>
        <v>1</v>
      </c>
      <c r="AD30" s="12"/>
      <c r="AF30" s="3">
        <v>27</v>
      </c>
      <c r="AG30" s="45">
        <v>1</v>
      </c>
      <c r="AH30" s="70">
        <f t="shared" si="6"/>
        <v>1</v>
      </c>
      <c r="AI30" s="12"/>
    </row>
    <row r="31" spans="2:35" x14ac:dyDescent="0.25">
      <c r="B31" s="3">
        <v>28</v>
      </c>
      <c r="C31" s="36">
        <v>45</v>
      </c>
      <c r="D31" s="11">
        <f t="shared" si="0"/>
        <v>1</v>
      </c>
      <c r="E31" s="12"/>
      <c r="G31" s="3">
        <v>28</v>
      </c>
      <c r="H31" s="36">
        <f t="shared" si="8"/>
        <v>18</v>
      </c>
      <c r="I31" s="11">
        <f t="shared" si="1"/>
        <v>1</v>
      </c>
      <c r="J31" s="12"/>
      <c r="L31" s="3">
        <v>28</v>
      </c>
      <c r="M31" s="45">
        <f t="shared" si="9"/>
        <v>10</v>
      </c>
      <c r="N31" s="11">
        <f t="shared" si="2"/>
        <v>1</v>
      </c>
      <c r="O31" s="12"/>
      <c r="Q31" s="3">
        <v>28</v>
      </c>
      <c r="R31" s="45">
        <f t="shared" si="10"/>
        <v>6</v>
      </c>
      <c r="S31" s="11">
        <f t="shared" si="3"/>
        <v>1</v>
      </c>
      <c r="T31" s="12"/>
      <c r="V31" s="3">
        <v>28</v>
      </c>
      <c r="W31" s="45">
        <f t="shared" si="7"/>
        <v>5</v>
      </c>
      <c r="X31" s="11">
        <f t="shared" si="4"/>
        <v>1</v>
      </c>
      <c r="Y31" s="12"/>
      <c r="AA31" s="3">
        <v>28</v>
      </c>
      <c r="AB31" s="45">
        <v>2</v>
      </c>
      <c r="AC31" s="70">
        <f t="shared" si="5"/>
        <v>1</v>
      </c>
      <c r="AD31" s="12"/>
      <c r="AF31" s="3">
        <v>28</v>
      </c>
      <c r="AG31" s="45">
        <v>1</v>
      </c>
      <c r="AH31" s="70">
        <f t="shared" si="6"/>
        <v>1</v>
      </c>
      <c r="AI31" s="12"/>
    </row>
    <row r="32" spans="2:35" x14ac:dyDescent="0.25">
      <c r="B32" s="3">
        <v>29</v>
      </c>
      <c r="C32" s="36">
        <v>43</v>
      </c>
      <c r="D32" s="11">
        <f t="shared" si="0"/>
        <v>0.9555555555555556</v>
      </c>
      <c r="E32" s="12"/>
      <c r="G32" s="3">
        <v>29</v>
      </c>
      <c r="H32" s="36">
        <f t="shared" si="8"/>
        <v>18</v>
      </c>
      <c r="I32" s="11">
        <f t="shared" si="1"/>
        <v>1</v>
      </c>
      <c r="J32" s="12"/>
      <c r="L32" s="3">
        <v>29</v>
      </c>
      <c r="M32" s="45">
        <f t="shared" si="9"/>
        <v>10</v>
      </c>
      <c r="N32" s="11">
        <f t="shared" si="2"/>
        <v>1</v>
      </c>
      <c r="O32" s="12"/>
      <c r="Q32" s="3">
        <v>29</v>
      </c>
      <c r="R32" s="45">
        <f t="shared" si="10"/>
        <v>6</v>
      </c>
      <c r="S32" s="11">
        <f t="shared" si="3"/>
        <v>1</v>
      </c>
      <c r="T32" s="12"/>
      <c r="V32" s="3">
        <v>29</v>
      </c>
      <c r="W32" s="45">
        <f t="shared" si="7"/>
        <v>5</v>
      </c>
      <c r="X32" s="11">
        <f t="shared" si="4"/>
        <v>1</v>
      </c>
      <c r="Y32" s="12"/>
      <c r="AA32" s="3">
        <v>29</v>
      </c>
      <c r="AB32" s="45">
        <v>2</v>
      </c>
      <c r="AC32" s="70">
        <f t="shared" si="5"/>
        <v>1</v>
      </c>
      <c r="AD32" s="12"/>
      <c r="AF32" s="3">
        <v>29</v>
      </c>
      <c r="AG32" s="45">
        <v>1</v>
      </c>
      <c r="AH32" s="70">
        <f t="shared" si="6"/>
        <v>1</v>
      </c>
      <c r="AI32" s="12"/>
    </row>
    <row r="33" spans="2:35" x14ac:dyDescent="0.25">
      <c r="B33" s="3">
        <v>30</v>
      </c>
      <c r="C33" s="36">
        <v>40</v>
      </c>
      <c r="D33" s="11">
        <f t="shared" si="0"/>
        <v>0.93023255813953487</v>
      </c>
      <c r="E33" s="12"/>
      <c r="G33" s="3">
        <v>30</v>
      </c>
      <c r="H33" s="36">
        <f t="shared" si="8"/>
        <v>18</v>
      </c>
      <c r="I33" s="11">
        <f t="shared" si="1"/>
        <v>1</v>
      </c>
      <c r="J33" s="12"/>
      <c r="L33" s="3">
        <v>30</v>
      </c>
      <c r="M33" s="45">
        <f t="shared" si="9"/>
        <v>10</v>
      </c>
      <c r="N33" s="11">
        <f t="shared" si="2"/>
        <v>1</v>
      </c>
      <c r="O33" s="12"/>
      <c r="Q33" s="3">
        <v>30</v>
      </c>
      <c r="R33" s="45">
        <f t="shared" si="10"/>
        <v>6</v>
      </c>
      <c r="S33" s="11">
        <f t="shared" si="3"/>
        <v>1</v>
      </c>
      <c r="T33" s="12"/>
      <c r="V33" s="3">
        <v>30</v>
      </c>
      <c r="W33" s="45">
        <f t="shared" si="7"/>
        <v>5</v>
      </c>
      <c r="X33" s="11">
        <f t="shared" si="4"/>
        <v>1</v>
      </c>
      <c r="Y33" s="12"/>
      <c r="AA33" s="3">
        <v>30</v>
      </c>
      <c r="AB33" s="45">
        <v>2</v>
      </c>
      <c r="AC33" s="70">
        <f t="shared" si="5"/>
        <v>1</v>
      </c>
      <c r="AD33" s="12"/>
      <c r="AF33" s="3">
        <v>30</v>
      </c>
      <c r="AG33" s="45">
        <v>1</v>
      </c>
      <c r="AH33" s="70">
        <f t="shared" si="6"/>
        <v>1</v>
      </c>
      <c r="AI33" s="12"/>
    </row>
    <row r="34" spans="2:35" x14ac:dyDescent="0.25">
      <c r="B34" s="3">
        <v>31</v>
      </c>
      <c r="C34" s="36">
        <v>35</v>
      </c>
      <c r="D34" s="11">
        <f t="shared" si="0"/>
        <v>0.875</v>
      </c>
      <c r="E34" s="12"/>
      <c r="G34" s="3">
        <v>31</v>
      </c>
      <c r="H34" s="36">
        <f t="shared" si="8"/>
        <v>18</v>
      </c>
      <c r="I34" s="11">
        <f t="shared" si="1"/>
        <v>1</v>
      </c>
      <c r="J34" s="12"/>
      <c r="L34" s="3">
        <v>31</v>
      </c>
      <c r="M34" s="45">
        <f t="shared" si="9"/>
        <v>10</v>
      </c>
      <c r="N34" s="11">
        <f t="shared" si="2"/>
        <v>1</v>
      </c>
      <c r="O34" s="12"/>
      <c r="Q34" s="3">
        <v>31</v>
      </c>
      <c r="R34" s="45">
        <f t="shared" si="10"/>
        <v>6</v>
      </c>
      <c r="S34" s="11">
        <f t="shared" si="3"/>
        <v>1</v>
      </c>
      <c r="T34" s="12"/>
      <c r="V34" s="3">
        <v>31</v>
      </c>
      <c r="W34" s="45">
        <f t="shared" si="7"/>
        <v>5</v>
      </c>
      <c r="X34" s="11">
        <f t="shared" si="4"/>
        <v>1</v>
      </c>
      <c r="Y34" s="12"/>
      <c r="AA34" s="3">
        <v>31</v>
      </c>
      <c r="AB34" s="45">
        <v>2</v>
      </c>
      <c r="AC34" s="70">
        <f t="shared" si="5"/>
        <v>1</v>
      </c>
      <c r="AD34" s="12"/>
      <c r="AF34" s="3">
        <v>31</v>
      </c>
      <c r="AG34" s="45">
        <v>1</v>
      </c>
      <c r="AH34" s="70">
        <f t="shared" si="6"/>
        <v>1</v>
      </c>
      <c r="AI34" s="12"/>
    </row>
    <row r="35" spans="2:35" x14ac:dyDescent="0.25">
      <c r="B35" s="3">
        <v>32</v>
      </c>
      <c r="C35" s="36">
        <v>35</v>
      </c>
      <c r="D35" s="11">
        <f t="shared" si="0"/>
        <v>1</v>
      </c>
      <c r="E35" s="14">
        <f>C35/C19</f>
        <v>0.3888888888888889</v>
      </c>
      <c r="G35" s="3">
        <v>32</v>
      </c>
      <c r="H35" s="36">
        <f t="shared" si="8"/>
        <v>18</v>
      </c>
      <c r="I35" s="11">
        <f t="shared" si="1"/>
        <v>1</v>
      </c>
      <c r="J35" s="14">
        <f>H35/H19</f>
        <v>0.32727272727272727</v>
      </c>
      <c r="L35" s="3">
        <v>32</v>
      </c>
      <c r="M35" s="45">
        <f t="shared" si="9"/>
        <v>10</v>
      </c>
      <c r="N35" s="11">
        <f t="shared" si="2"/>
        <v>1</v>
      </c>
      <c r="O35" s="14">
        <f>M35/M19</f>
        <v>0.3125</v>
      </c>
      <c r="Q35" s="3">
        <v>32</v>
      </c>
      <c r="R35" s="45">
        <f t="shared" si="10"/>
        <v>6</v>
      </c>
      <c r="S35" s="11">
        <f t="shared" si="3"/>
        <v>1</v>
      </c>
      <c r="T35" s="14">
        <f>R35/R19</f>
        <v>0.31578947368421051</v>
      </c>
      <c r="V35" s="3">
        <v>32</v>
      </c>
      <c r="W35" s="45">
        <f>W34</f>
        <v>5</v>
      </c>
      <c r="X35" s="11">
        <f t="shared" si="4"/>
        <v>1</v>
      </c>
      <c r="Y35" s="14">
        <f>W35/W19</f>
        <v>0.29411764705882354</v>
      </c>
      <c r="AA35" s="3">
        <v>32</v>
      </c>
      <c r="AB35" s="45">
        <v>2</v>
      </c>
      <c r="AC35" s="70">
        <f t="shared" si="5"/>
        <v>1</v>
      </c>
      <c r="AD35" s="14">
        <f>AB35/AB19</f>
        <v>0.2857142857142857</v>
      </c>
      <c r="AF35" s="3">
        <v>32</v>
      </c>
      <c r="AG35" s="45">
        <v>1</v>
      </c>
      <c r="AH35" s="70">
        <f t="shared" si="6"/>
        <v>1</v>
      </c>
      <c r="AI35" s="14"/>
    </row>
    <row r="36" spans="2:35" x14ac:dyDescent="0.25">
      <c r="B36" s="23">
        <v>33</v>
      </c>
      <c r="C36" s="36">
        <v>33</v>
      </c>
      <c r="D36" s="18">
        <f t="shared" si="0"/>
        <v>0.94285714285714284</v>
      </c>
      <c r="E36" s="12"/>
      <c r="G36" s="23">
        <v>33</v>
      </c>
      <c r="H36" s="36">
        <f>H35</f>
        <v>18</v>
      </c>
      <c r="I36" s="18">
        <f t="shared" si="1"/>
        <v>1</v>
      </c>
      <c r="J36" s="12"/>
      <c r="L36" s="3">
        <v>33</v>
      </c>
      <c r="M36" s="45">
        <f>M35</f>
        <v>10</v>
      </c>
      <c r="N36" s="18">
        <f t="shared" si="2"/>
        <v>1</v>
      </c>
      <c r="O36" s="12">
        <v>17</v>
      </c>
      <c r="Q36" s="3">
        <v>33</v>
      </c>
      <c r="R36" s="45">
        <f>R35</f>
        <v>6</v>
      </c>
      <c r="S36" s="18">
        <f t="shared" si="3"/>
        <v>1</v>
      </c>
      <c r="T36" s="12"/>
      <c r="V36" s="3">
        <v>33</v>
      </c>
      <c r="W36" s="45">
        <v>5</v>
      </c>
      <c r="X36" s="18">
        <f t="shared" si="4"/>
        <v>1</v>
      </c>
      <c r="Y36" s="12"/>
      <c r="AA36" s="3">
        <v>33</v>
      </c>
      <c r="AB36" s="45">
        <v>2</v>
      </c>
      <c r="AC36" s="70">
        <f t="shared" si="5"/>
        <v>1</v>
      </c>
      <c r="AD36" s="12"/>
      <c r="AF36" s="3">
        <v>33</v>
      </c>
      <c r="AG36" s="45">
        <v>1</v>
      </c>
      <c r="AH36" s="70">
        <f t="shared" si="6"/>
        <v>1</v>
      </c>
      <c r="AI36" s="12"/>
    </row>
    <row r="37" spans="2:35" x14ac:dyDescent="0.25">
      <c r="B37" s="3">
        <v>34</v>
      </c>
      <c r="C37" s="36">
        <v>30</v>
      </c>
      <c r="D37" s="11">
        <f>IF(C37=0,0,IF(C36=0,0,C37/C36))</f>
        <v>0.90909090909090906</v>
      </c>
      <c r="E37" s="14">
        <f>C37/C35</f>
        <v>0.8571428571428571</v>
      </c>
      <c r="G37" s="3">
        <v>34</v>
      </c>
      <c r="H37" s="36">
        <v>12</v>
      </c>
      <c r="I37" s="11">
        <f t="shared" si="1"/>
        <v>0.66666666666666663</v>
      </c>
      <c r="J37" s="14">
        <f>H37/H35</f>
        <v>0.66666666666666663</v>
      </c>
      <c r="L37" s="3">
        <v>34</v>
      </c>
      <c r="M37" s="45">
        <v>8</v>
      </c>
      <c r="N37" s="11">
        <f t="shared" si="2"/>
        <v>0.8</v>
      </c>
      <c r="O37" s="14">
        <f>M37/M35</f>
        <v>0.8</v>
      </c>
      <c r="Q37" s="3">
        <v>34</v>
      </c>
      <c r="R37" s="45">
        <v>5</v>
      </c>
      <c r="S37" s="11">
        <f t="shared" si="3"/>
        <v>0.83333333333333337</v>
      </c>
      <c r="T37" s="14">
        <f>R37/R35</f>
        <v>0.83333333333333337</v>
      </c>
      <c r="V37" s="3">
        <v>34</v>
      </c>
      <c r="W37" s="45">
        <v>4</v>
      </c>
      <c r="X37" s="11">
        <f t="shared" si="4"/>
        <v>0.8</v>
      </c>
      <c r="Y37" s="14">
        <f>W37/W35</f>
        <v>0.8</v>
      </c>
      <c r="AA37" s="3">
        <v>34</v>
      </c>
      <c r="AB37" s="45">
        <v>1</v>
      </c>
      <c r="AC37" s="70">
        <f t="shared" si="5"/>
        <v>0.5</v>
      </c>
      <c r="AD37" s="14">
        <f>AB37/AB35</f>
        <v>0.5</v>
      </c>
      <c r="AF37" s="3">
        <v>34</v>
      </c>
      <c r="AG37" s="45">
        <v>1</v>
      </c>
      <c r="AH37" s="70">
        <f t="shared" si="6"/>
        <v>1</v>
      </c>
      <c r="AI37" s="14"/>
    </row>
    <row r="38" spans="2:35" x14ac:dyDescent="0.25">
      <c r="B38" s="3">
        <v>35</v>
      </c>
      <c r="C38" s="36">
        <v>27</v>
      </c>
      <c r="D38" s="11">
        <f t="shared" ref="D38:D101" si="11">IF(C38=0,0,IF(C37=0,0,C38/C37))</f>
        <v>0.9</v>
      </c>
      <c r="E38" s="14">
        <f>C38/C35</f>
        <v>0.77142857142857146</v>
      </c>
      <c r="G38" s="3">
        <v>35</v>
      </c>
      <c r="H38" s="36">
        <v>8</v>
      </c>
      <c r="I38" s="11">
        <f t="shared" si="1"/>
        <v>0.66666666666666663</v>
      </c>
      <c r="J38" s="14">
        <f>H38/H35</f>
        <v>0.44444444444444442</v>
      </c>
      <c r="L38" s="3">
        <v>35</v>
      </c>
      <c r="M38" s="45">
        <v>6</v>
      </c>
      <c r="N38" s="11">
        <f t="shared" si="2"/>
        <v>0.75</v>
      </c>
      <c r="O38" s="14">
        <f>M38/M35</f>
        <v>0.6</v>
      </c>
      <c r="Q38" s="3">
        <v>35</v>
      </c>
      <c r="R38" s="45">
        <v>4</v>
      </c>
      <c r="S38" s="11">
        <f t="shared" si="3"/>
        <v>0.8</v>
      </c>
      <c r="T38" s="14">
        <f>R38/R35</f>
        <v>0.66666666666666663</v>
      </c>
      <c r="V38" s="3">
        <v>35</v>
      </c>
      <c r="W38" s="45">
        <v>3</v>
      </c>
      <c r="X38" s="11">
        <f t="shared" si="4"/>
        <v>0.75</v>
      </c>
      <c r="Y38" s="14">
        <f>W38/W35</f>
        <v>0.6</v>
      </c>
      <c r="AA38" s="3">
        <v>35</v>
      </c>
      <c r="AB38" s="45">
        <v>1</v>
      </c>
      <c r="AC38" s="70">
        <f t="shared" si="5"/>
        <v>1</v>
      </c>
      <c r="AD38" s="14">
        <f>AB38/AB35</f>
        <v>0.5</v>
      </c>
      <c r="AF38" s="3">
        <v>35</v>
      </c>
      <c r="AG38" s="45">
        <v>1</v>
      </c>
      <c r="AH38" s="70">
        <f t="shared" si="6"/>
        <v>1</v>
      </c>
      <c r="AI38" s="14"/>
    </row>
    <row r="39" spans="2:35" x14ac:dyDescent="0.25">
      <c r="B39" s="3">
        <v>36</v>
      </c>
      <c r="C39" s="36">
        <v>27</v>
      </c>
      <c r="D39" s="11">
        <f t="shared" si="11"/>
        <v>1</v>
      </c>
      <c r="E39" s="12"/>
      <c r="G39" s="3">
        <v>36</v>
      </c>
      <c r="H39" s="36">
        <v>8</v>
      </c>
      <c r="I39" s="11">
        <f t="shared" si="1"/>
        <v>1</v>
      </c>
      <c r="J39" s="12"/>
      <c r="L39" s="3">
        <v>36</v>
      </c>
      <c r="M39" s="45">
        <v>5</v>
      </c>
      <c r="N39" s="11">
        <f t="shared" si="2"/>
        <v>0.83333333333333337</v>
      </c>
      <c r="O39" s="12"/>
      <c r="Q39" s="3">
        <v>36</v>
      </c>
      <c r="R39" s="45">
        <v>4</v>
      </c>
      <c r="S39" s="11">
        <f t="shared" si="3"/>
        <v>1</v>
      </c>
      <c r="T39" s="12"/>
      <c r="V39" s="3">
        <v>36</v>
      </c>
      <c r="W39" s="45">
        <v>3</v>
      </c>
      <c r="X39" s="11">
        <f t="shared" si="4"/>
        <v>1</v>
      </c>
      <c r="Y39" s="12"/>
      <c r="AA39" s="3">
        <v>36</v>
      </c>
      <c r="AB39" s="45">
        <v>1</v>
      </c>
      <c r="AC39" s="70">
        <f t="shared" si="5"/>
        <v>1</v>
      </c>
      <c r="AD39" s="12"/>
      <c r="AF39" s="3">
        <v>36</v>
      </c>
      <c r="AG39" s="45">
        <v>1</v>
      </c>
      <c r="AH39" s="70">
        <f t="shared" si="6"/>
        <v>1</v>
      </c>
      <c r="AI39" s="12"/>
    </row>
    <row r="40" spans="2:35" x14ac:dyDescent="0.25">
      <c r="B40" s="3">
        <v>37</v>
      </c>
      <c r="C40" s="36">
        <v>25</v>
      </c>
      <c r="D40" s="11">
        <f t="shared" si="11"/>
        <v>0.92592592592592593</v>
      </c>
      <c r="E40" s="12">
        <v>23</v>
      </c>
      <c r="G40" s="3">
        <v>37</v>
      </c>
      <c r="H40" s="36">
        <v>5</v>
      </c>
      <c r="I40" s="11">
        <f t="shared" si="1"/>
        <v>0.625</v>
      </c>
      <c r="J40" s="12"/>
      <c r="L40" s="3">
        <v>37</v>
      </c>
      <c r="M40" s="45">
        <v>3</v>
      </c>
      <c r="N40" s="11">
        <f t="shared" si="2"/>
        <v>0.6</v>
      </c>
      <c r="O40" s="12"/>
      <c r="Q40" s="3">
        <v>37</v>
      </c>
      <c r="R40" s="45">
        <v>3</v>
      </c>
      <c r="S40" s="11">
        <f t="shared" si="3"/>
        <v>0.75</v>
      </c>
      <c r="T40" s="12"/>
      <c r="V40" s="3">
        <v>37</v>
      </c>
      <c r="W40" s="45">
        <v>3</v>
      </c>
      <c r="X40" s="11">
        <f t="shared" si="4"/>
        <v>1</v>
      </c>
      <c r="Y40" s="12"/>
      <c r="AA40" s="3">
        <v>37</v>
      </c>
      <c r="AB40" s="45">
        <v>1</v>
      </c>
      <c r="AC40" s="70">
        <f t="shared" si="5"/>
        <v>1</v>
      </c>
      <c r="AD40" s="12"/>
      <c r="AF40" s="3">
        <v>37</v>
      </c>
      <c r="AG40" s="45">
        <v>1</v>
      </c>
      <c r="AH40" s="70">
        <f t="shared" si="6"/>
        <v>1</v>
      </c>
      <c r="AI40" s="12"/>
    </row>
    <row r="41" spans="2:35" x14ac:dyDescent="0.25">
      <c r="B41" s="3">
        <v>38</v>
      </c>
      <c r="C41" s="36">
        <v>25</v>
      </c>
      <c r="D41" s="11">
        <f t="shared" si="11"/>
        <v>1</v>
      </c>
      <c r="E41" s="12">
        <v>23</v>
      </c>
      <c r="G41" s="3">
        <v>38</v>
      </c>
      <c r="H41" s="36">
        <v>5</v>
      </c>
      <c r="I41" s="11">
        <f t="shared" si="1"/>
        <v>1</v>
      </c>
      <c r="J41" s="12"/>
      <c r="L41" s="3">
        <v>38</v>
      </c>
      <c r="M41" s="45">
        <v>3</v>
      </c>
      <c r="N41" s="11">
        <f t="shared" si="2"/>
        <v>1</v>
      </c>
      <c r="O41" s="12"/>
      <c r="Q41" s="3">
        <v>38</v>
      </c>
      <c r="R41" s="45">
        <v>3</v>
      </c>
      <c r="S41" s="11">
        <f t="shared" si="3"/>
        <v>1</v>
      </c>
      <c r="T41" s="12"/>
      <c r="V41" s="3">
        <v>38</v>
      </c>
      <c r="W41" s="45">
        <v>3</v>
      </c>
      <c r="X41" s="11">
        <f t="shared" si="4"/>
        <v>1</v>
      </c>
      <c r="Y41" s="12"/>
      <c r="AA41" s="3">
        <v>38</v>
      </c>
      <c r="AB41" s="45">
        <v>1</v>
      </c>
      <c r="AC41" s="70">
        <f t="shared" si="5"/>
        <v>1</v>
      </c>
      <c r="AD41" s="12"/>
      <c r="AF41" s="3">
        <v>38</v>
      </c>
      <c r="AG41" s="45">
        <v>1</v>
      </c>
      <c r="AH41" s="70">
        <f t="shared" si="6"/>
        <v>1</v>
      </c>
      <c r="AI41" s="12"/>
    </row>
    <row r="42" spans="2:35" x14ac:dyDescent="0.25">
      <c r="B42" s="3">
        <v>39</v>
      </c>
      <c r="C42" s="36">
        <v>25</v>
      </c>
      <c r="D42" s="11">
        <f t="shared" si="11"/>
        <v>1</v>
      </c>
      <c r="E42" s="12">
        <v>22</v>
      </c>
      <c r="G42" s="3">
        <v>39</v>
      </c>
      <c r="H42" s="36">
        <v>4</v>
      </c>
      <c r="I42" s="11">
        <f t="shared" si="1"/>
        <v>0.8</v>
      </c>
      <c r="J42" s="12"/>
      <c r="L42" s="3">
        <v>39</v>
      </c>
      <c r="M42" s="45">
        <v>3</v>
      </c>
      <c r="N42" s="11">
        <f t="shared" si="2"/>
        <v>1</v>
      </c>
      <c r="O42" s="12"/>
      <c r="Q42" s="3">
        <v>39</v>
      </c>
      <c r="R42" s="45">
        <v>3</v>
      </c>
      <c r="S42" s="11">
        <f t="shared" si="3"/>
        <v>1</v>
      </c>
      <c r="T42" s="12"/>
      <c r="V42" s="3">
        <v>39</v>
      </c>
      <c r="W42" s="45">
        <v>3</v>
      </c>
      <c r="X42" s="11">
        <f t="shared" si="4"/>
        <v>1</v>
      </c>
      <c r="Y42" s="12"/>
      <c r="AA42" s="3">
        <v>39</v>
      </c>
      <c r="AB42" s="45">
        <v>1</v>
      </c>
      <c r="AC42" s="70">
        <f t="shared" si="5"/>
        <v>1</v>
      </c>
      <c r="AD42" s="12"/>
      <c r="AF42" s="3">
        <v>39</v>
      </c>
      <c r="AG42" s="45">
        <v>1</v>
      </c>
      <c r="AH42" s="70">
        <f t="shared" si="6"/>
        <v>1</v>
      </c>
      <c r="AI42" s="12"/>
    </row>
    <row r="43" spans="2:35" x14ac:dyDescent="0.25">
      <c r="B43" s="3">
        <v>40</v>
      </c>
      <c r="C43" s="36">
        <v>25</v>
      </c>
      <c r="D43" s="11">
        <f t="shared" si="11"/>
        <v>1</v>
      </c>
      <c r="E43" s="12">
        <v>22</v>
      </c>
      <c r="G43" s="3">
        <v>40</v>
      </c>
      <c r="H43" s="36">
        <v>3</v>
      </c>
      <c r="I43" s="11">
        <f t="shared" si="1"/>
        <v>0.75</v>
      </c>
      <c r="J43" s="12"/>
      <c r="L43" s="3">
        <v>40</v>
      </c>
      <c r="M43" s="45">
        <v>3</v>
      </c>
      <c r="N43" s="11">
        <f t="shared" si="2"/>
        <v>1</v>
      </c>
      <c r="O43" s="12"/>
      <c r="Q43" s="3">
        <v>40</v>
      </c>
      <c r="R43" s="45">
        <v>3</v>
      </c>
      <c r="S43" s="11">
        <f t="shared" si="3"/>
        <v>1</v>
      </c>
      <c r="T43" s="12"/>
      <c r="V43" s="3">
        <v>40</v>
      </c>
      <c r="W43" s="45">
        <v>3</v>
      </c>
      <c r="X43" s="11">
        <f t="shared" si="4"/>
        <v>1</v>
      </c>
      <c r="Y43" s="12"/>
      <c r="AA43" s="3">
        <v>40</v>
      </c>
      <c r="AB43" s="45">
        <v>1</v>
      </c>
      <c r="AC43" s="70">
        <f t="shared" si="5"/>
        <v>1</v>
      </c>
      <c r="AD43" s="12"/>
      <c r="AF43" s="3">
        <v>40</v>
      </c>
      <c r="AG43" s="45">
        <v>1</v>
      </c>
      <c r="AH43" s="70">
        <f t="shared" si="6"/>
        <v>1</v>
      </c>
      <c r="AI43" s="12"/>
    </row>
    <row r="44" spans="2:35" x14ac:dyDescent="0.25">
      <c r="B44" s="3">
        <v>41</v>
      </c>
      <c r="C44" s="36">
        <v>25</v>
      </c>
      <c r="D44" s="11">
        <f t="shared" si="11"/>
        <v>1</v>
      </c>
      <c r="E44" s="12">
        <v>20</v>
      </c>
      <c r="G44" s="3">
        <v>41</v>
      </c>
      <c r="H44" s="36">
        <v>3</v>
      </c>
      <c r="I44" s="11">
        <f t="shared" si="1"/>
        <v>1</v>
      </c>
      <c r="J44" s="12"/>
      <c r="L44" s="3">
        <v>41</v>
      </c>
      <c r="M44" s="45">
        <v>2</v>
      </c>
      <c r="N44" s="11">
        <f t="shared" si="2"/>
        <v>0.66666666666666663</v>
      </c>
      <c r="O44" s="12"/>
      <c r="Q44" s="3">
        <v>41</v>
      </c>
      <c r="R44" s="45">
        <v>2</v>
      </c>
      <c r="S44" s="11">
        <f t="shared" si="3"/>
        <v>0.66666666666666663</v>
      </c>
      <c r="T44" s="12"/>
      <c r="V44" s="3">
        <v>41</v>
      </c>
      <c r="W44" s="45">
        <v>2</v>
      </c>
      <c r="X44" s="11">
        <f t="shared" si="4"/>
        <v>0.66666666666666663</v>
      </c>
      <c r="Y44" s="12"/>
      <c r="AA44" s="3">
        <v>41</v>
      </c>
      <c r="AB44" s="45">
        <v>1</v>
      </c>
      <c r="AC44" s="70">
        <f t="shared" si="5"/>
        <v>1</v>
      </c>
      <c r="AD44" s="12"/>
      <c r="AF44" s="3">
        <v>41</v>
      </c>
      <c r="AG44" s="45">
        <v>1</v>
      </c>
      <c r="AH44" s="70">
        <f t="shared" si="6"/>
        <v>1</v>
      </c>
      <c r="AI44" s="12"/>
    </row>
    <row r="45" spans="2:35" x14ac:dyDescent="0.25">
      <c r="B45" s="3">
        <v>42</v>
      </c>
      <c r="C45" s="36">
        <v>23</v>
      </c>
      <c r="D45" s="11">
        <f t="shared" si="11"/>
        <v>0.92</v>
      </c>
      <c r="E45" s="12">
        <v>20</v>
      </c>
      <c r="G45" s="3">
        <v>42</v>
      </c>
      <c r="H45" s="36">
        <v>3</v>
      </c>
      <c r="I45" s="11">
        <f t="shared" si="1"/>
        <v>1</v>
      </c>
      <c r="J45" s="12"/>
      <c r="L45" s="3">
        <v>42</v>
      </c>
      <c r="M45" s="45">
        <v>2</v>
      </c>
      <c r="N45" s="11">
        <f t="shared" si="2"/>
        <v>1</v>
      </c>
      <c r="O45" s="12"/>
      <c r="Q45" s="3">
        <v>42</v>
      </c>
      <c r="R45" s="45">
        <v>2</v>
      </c>
      <c r="S45" s="11">
        <f t="shared" si="3"/>
        <v>1</v>
      </c>
      <c r="T45" s="12"/>
      <c r="V45" s="3">
        <v>42</v>
      </c>
      <c r="W45" s="45">
        <v>2</v>
      </c>
      <c r="X45" s="11">
        <f t="shared" si="4"/>
        <v>1</v>
      </c>
      <c r="Y45" s="12"/>
      <c r="AA45" s="3">
        <v>42</v>
      </c>
      <c r="AB45" s="45">
        <v>1</v>
      </c>
      <c r="AC45" s="70">
        <f t="shared" si="5"/>
        <v>1</v>
      </c>
      <c r="AD45" s="12"/>
      <c r="AF45" s="3">
        <v>42</v>
      </c>
      <c r="AG45" s="45">
        <v>1</v>
      </c>
      <c r="AH45" s="70">
        <f t="shared" si="6"/>
        <v>1</v>
      </c>
      <c r="AI45" s="12"/>
    </row>
    <row r="46" spans="2:35" x14ac:dyDescent="0.25">
      <c r="B46" s="3">
        <v>43</v>
      </c>
      <c r="C46" s="36">
        <v>22</v>
      </c>
      <c r="D46" s="11">
        <f t="shared" si="11"/>
        <v>0.95652173913043481</v>
      </c>
      <c r="E46" s="12">
        <v>20</v>
      </c>
      <c r="G46" s="3">
        <v>43</v>
      </c>
      <c r="H46" s="36">
        <v>3</v>
      </c>
      <c r="I46" s="11">
        <f t="shared" si="1"/>
        <v>1</v>
      </c>
      <c r="J46" s="12"/>
      <c r="L46" s="3">
        <v>43</v>
      </c>
      <c r="M46" s="45">
        <v>2</v>
      </c>
      <c r="N46" s="11">
        <f t="shared" si="2"/>
        <v>1</v>
      </c>
      <c r="O46" s="12"/>
      <c r="Q46" s="3">
        <v>43</v>
      </c>
      <c r="R46" s="45">
        <v>2</v>
      </c>
      <c r="S46" s="11">
        <f t="shared" si="3"/>
        <v>1</v>
      </c>
      <c r="T46" s="12"/>
      <c r="V46" s="3">
        <v>43</v>
      </c>
      <c r="W46" s="45">
        <v>2</v>
      </c>
      <c r="X46" s="11">
        <f t="shared" si="4"/>
        <v>1</v>
      </c>
      <c r="Y46" s="12"/>
      <c r="AA46" s="3">
        <v>43</v>
      </c>
      <c r="AB46" s="45">
        <v>1</v>
      </c>
      <c r="AC46" s="70">
        <f t="shared" si="5"/>
        <v>1</v>
      </c>
      <c r="AD46" s="12"/>
      <c r="AF46" s="3">
        <v>43</v>
      </c>
      <c r="AG46" s="45">
        <v>1</v>
      </c>
      <c r="AH46" s="70">
        <f t="shared" si="6"/>
        <v>1</v>
      </c>
      <c r="AI46" s="12"/>
    </row>
    <row r="47" spans="2:35" x14ac:dyDescent="0.25">
      <c r="B47" s="3">
        <v>44</v>
      </c>
      <c r="C47" s="36">
        <v>22</v>
      </c>
      <c r="D47" s="11">
        <f t="shared" si="11"/>
        <v>1</v>
      </c>
      <c r="E47" s="12">
        <v>20</v>
      </c>
      <c r="G47" s="3">
        <v>44</v>
      </c>
      <c r="H47" s="36">
        <v>2</v>
      </c>
      <c r="I47" s="11">
        <f t="shared" si="1"/>
        <v>0.66666666666666663</v>
      </c>
      <c r="J47" s="12"/>
      <c r="L47" s="3">
        <v>44</v>
      </c>
      <c r="M47" s="45">
        <v>2</v>
      </c>
      <c r="N47" s="11">
        <f t="shared" si="2"/>
        <v>1</v>
      </c>
      <c r="O47" s="12"/>
      <c r="Q47" s="3">
        <v>44</v>
      </c>
      <c r="R47" s="45">
        <v>2</v>
      </c>
      <c r="S47" s="11">
        <f t="shared" si="3"/>
        <v>1</v>
      </c>
      <c r="T47" s="12"/>
      <c r="V47" s="3">
        <v>44</v>
      </c>
      <c r="W47" s="45">
        <v>2</v>
      </c>
      <c r="X47" s="11">
        <f t="shared" si="4"/>
        <v>1</v>
      </c>
      <c r="Y47" s="12"/>
      <c r="AA47" s="3">
        <v>44</v>
      </c>
      <c r="AB47" s="45">
        <v>1</v>
      </c>
      <c r="AC47" s="70">
        <f t="shared" si="5"/>
        <v>1</v>
      </c>
      <c r="AD47" s="12"/>
      <c r="AF47" s="3">
        <v>44</v>
      </c>
      <c r="AG47" s="45">
        <v>1</v>
      </c>
      <c r="AH47" s="70">
        <f t="shared" si="6"/>
        <v>1</v>
      </c>
      <c r="AI47" s="12"/>
    </row>
    <row r="48" spans="2:35" x14ac:dyDescent="0.25">
      <c r="B48" s="3">
        <v>45</v>
      </c>
      <c r="C48" s="36">
        <v>21</v>
      </c>
      <c r="D48" s="11">
        <f t="shared" si="11"/>
        <v>0.95454545454545459</v>
      </c>
      <c r="E48" s="12">
        <v>18</v>
      </c>
      <c r="G48" s="3">
        <v>45</v>
      </c>
      <c r="H48" s="36">
        <v>2</v>
      </c>
      <c r="I48" s="11">
        <f t="shared" si="1"/>
        <v>1</v>
      </c>
      <c r="J48" s="12"/>
      <c r="L48" s="3">
        <v>45</v>
      </c>
      <c r="M48" s="45">
        <v>2</v>
      </c>
      <c r="N48" s="11">
        <f t="shared" si="2"/>
        <v>1</v>
      </c>
      <c r="O48" s="12"/>
      <c r="Q48" s="3">
        <v>45</v>
      </c>
      <c r="R48" s="45">
        <v>2</v>
      </c>
      <c r="S48" s="11">
        <f t="shared" si="3"/>
        <v>1</v>
      </c>
      <c r="T48" s="12"/>
      <c r="V48" s="3">
        <v>45</v>
      </c>
      <c r="W48" s="45">
        <v>2</v>
      </c>
      <c r="X48" s="11">
        <f t="shared" si="4"/>
        <v>1</v>
      </c>
      <c r="Y48" s="12"/>
      <c r="AA48" s="3">
        <v>45</v>
      </c>
      <c r="AB48" s="45">
        <v>1</v>
      </c>
      <c r="AC48" s="70">
        <f t="shared" si="5"/>
        <v>1</v>
      </c>
      <c r="AD48" s="12"/>
      <c r="AF48" s="3">
        <v>45</v>
      </c>
      <c r="AG48" s="45">
        <v>1</v>
      </c>
      <c r="AH48" s="70">
        <f t="shared" si="6"/>
        <v>1</v>
      </c>
      <c r="AI48" s="12"/>
    </row>
    <row r="49" spans="2:35" x14ac:dyDescent="0.25">
      <c r="B49" s="3">
        <v>46</v>
      </c>
      <c r="C49" s="36">
        <v>20</v>
      </c>
      <c r="D49" s="11">
        <f t="shared" si="11"/>
        <v>0.95238095238095233</v>
      </c>
      <c r="E49" s="12">
        <v>18</v>
      </c>
      <c r="G49" s="3">
        <v>46</v>
      </c>
      <c r="H49" s="36">
        <v>2</v>
      </c>
      <c r="I49" s="11">
        <f t="shared" si="1"/>
        <v>1</v>
      </c>
      <c r="J49" s="12"/>
      <c r="L49" s="3">
        <v>46</v>
      </c>
      <c r="M49" s="45">
        <v>2</v>
      </c>
      <c r="N49" s="11">
        <f t="shared" si="2"/>
        <v>1</v>
      </c>
      <c r="O49" s="12"/>
      <c r="Q49" s="3">
        <v>46</v>
      </c>
      <c r="R49" s="45">
        <v>2</v>
      </c>
      <c r="S49" s="11">
        <f t="shared" si="3"/>
        <v>1</v>
      </c>
      <c r="T49" s="12"/>
      <c r="V49" s="3">
        <v>46</v>
      </c>
      <c r="W49" s="45">
        <v>2</v>
      </c>
      <c r="X49" s="11">
        <f t="shared" si="4"/>
        <v>1</v>
      </c>
      <c r="Y49" s="12"/>
      <c r="AA49" s="3">
        <v>46</v>
      </c>
      <c r="AB49" s="45">
        <v>1</v>
      </c>
      <c r="AC49" s="70">
        <f t="shared" si="5"/>
        <v>1</v>
      </c>
      <c r="AD49" s="12"/>
      <c r="AF49" s="3">
        <v>46</v>
      </c>
      <c r="AG49" s="45">
        <v>1</v>
      </c>
      <c r="AH49" s="70">
        <f t="shared" si="6"/>
        <v>1</v>
      </c>
      <c r="AI49" s="12"/>
    </row>
    <row r="50" spans="2:35" x14ac:dyDescent="0.25">
      <c r="B50" s="3">
        <v>47</v>
      </c>
      <c r="C50" s="36">
        <v>19</v>
      </c>
      <c r="D50" s="11">
        <f t="shared" si="11"/>
        <v>0.95</v>
      </c>
      <c r="E50" s="12">
        <v>18</v>
      </c>
      <c r="G50" s="3">
        <v>47</v>
      </c>
      <c r="H50" s="36">
        <v>2</v>
      </c>
      <c r="I50" s="11">
        <f t="shared" si="1"/>
        <v>1</v>
      </c>
      <c r="J50" s="12"/>
      <c r="L50" s="3">
        <v>47</v>
      </c>
      <c r="M50" s="45">
        <v>2</v>
      </c>
      <c r="N50" s="11">
        <f t="shared" si="2"/>
        <v>1</v>
      </c>
      <c r="O50" s="12"/>
      <c r="Q50" s="3">
        <v>47</v>
      </c>
      <c r="R50" s="45">
        <v>2</v>
      </c>
      <c r="S50" s="11">
        <f t="shared" si="3"/>
        <v>1</v>
      </c>
      <c r="T50" s="12"/>
      <c r="V50" s="3">
        <v>47</v>
      </c>
      <c r="W50" s="45">
        <v>2</v>
      </c>
      <c r="X50" s="11">
        <f t="shared" si="4"/>
        <v>1</v>
      </c>
      <c r="Y50" s="12"/>
      <c r="AA50" s="3">
        <v>47</v>
      </c>
      <c r="AB50" s="45">
        <v>1</v>
      </c>
      <c r="AC50" s="70">
        <f t="shared" si="5"/>
        <v>1</v>
      </c>
      <c r="AD50" s="12"/>
      <c r="AF50" s="3">
        <v>47</v>
      </c>
      <c r="AG50" s="45">
        <v>1</v>
      </c>
      <c r="AH50" s="70">
        <f t="shared" si="6"/>
        <v>1</v>
      </c>
      <c r="AI50" s="12"/>
    </row>
    <row r="51" spans="2:35" x14ac:dyDescent="0.25">
      <c r="B51" s="3">
        <v>48</v>
      </c>
      <c r="C51" s="36">
        <v>19</v>
      </c>
      <c r="D51" s="11">
        <f t="shared" si="11"/>
        <v>1</v>
      </c>
      <c r="E51" s="12">
        <v>18</v>
      </c>
      <c r="G51" s="3">
        <v>48</v>
      </c>
      <c r="H51" s="36">
        <v>2</v>
      </c>
      <c r="I51" s="11">
        <f t="shared" si="1"/>
        <v>1</v>
      </c>
      <c r="J51" s="12"/>
      <c r="L51" s="3">
        <v>48</v>
      </c>
      <c r="M51" s="45">
        <v>2</v>
      </c>
      <c r="N51" s="11">
        <f t="shared" si="2"/>
        <v>1</v>
      </c>
      <c r="O51" s="12"/>
      <c r="Q51" s="3">
        <v>48</v>
      </c>
      <c r="R51" s="45">
        <v>2</v>
      </c>
      <c r="S51" s="11">
        <f t="shared" si="3"/>
        <v>1</v>
      </c>
      <c r="T51" s="12"/>
      <c r="V51" s="3">
        <v>48</v>
      </c>
      <c r="W51" s="45">
        <v>2</v>
      </c>
      <c r="X51" s="11">
        <f t="shared" si="4"/>
        <v>1</v>
      </c>
      <c r="Y51" s="12"/>
      <c r="AA51" s="3">
        <v>48</v>
      </c>
      <c r="AB51" s="45">
        <v>1</v>
      </c>
      <c r="AC51" s="70">
        <f t="shared" si="5"/>
        <v>1</v>
      </c>
      <c r="AD51" s="12"/>
      <c r="AF51" s="3">
        <v>48</v>
      </c>
      <c r="AG51" s="45">
        <v>1</v>
      </c>
      <c r="AH51" s="70">
        <f t="shared" si="6"/>
        <v>1</v>
      </c>
      <c r="AI51" s="12"/>
    </row>
    <row r="52" spans="2:35" x14ac:dyDescent="0.25">
      <c r="B52" s="3">
        <v>49</v>
      </c>
      <c r="C52" s="36">
        <v>19</v>
      </c>
      <c r="D52" s="11">
        <f t="shared" si="11"/>
        <v>1</v>
      </c>
      <c r="E52" s="12">
        <v>18</v>
      </c>
      <c r="G52" s="3">
        <v>49</v>
      </c>
      <c r="H52" s="36">
        <v>2</v>
      </c>
      <c r="I52" s="11">
        <f t="shared" si="1"/>
        <v>1</v>
      </c>
      <c r="J52" s="12"/>
      <c r="L52" s="3">
        <v>49</v>
      </c>
      <c r="M52" s="45">
        <v>1</v>
      </c>
      <c r="N52" s="11">
        <f t="shared" si="2"/>
        <v>0.5</v>
      </c>
      <c r="O52" s="12"/>
      <c r="Q52" s="3">
        <v>49</v>
      </c>
      <c r="R52" s="45">
        <v>1</v>
      </c>
      <c r="S52" s="11">
        <f t="shared" si="3"/>
        <v>0.5</v>
      </c>
      <c r="T52" s="12"/>
      <c r="V52" s="3">
        <v>49</v>
      </c>
      <c r="W52" s="45">
        <v>1</v>
      </c>
      <c r="X52" s="11">
        <f t="shared" si="4"/>
        <v>0.5</v>
      </c>
      <c r="Y52" s="12"/>
      <c r="AA52" s="3">
        <v>49</v>
      </c>
      <c r="AB52" s="45">
        <v>1</v>
      </c>
      <c r="AC52" s="70">
        <f t="shared" si="5"/>
        <v>1</v>
      </c>
      <c r="AD52" s="12"/>
      <c r="AF52" s="3">
        <v>49</v>
      </c>
      <c r="AG52" s="45">
        <v>1</v>
      </c>
      <c r="AH52" s="70">
        <f t="shared" si="6"/>
        <v>1</v>
      </c>
      <c r="AI52" s="12"/>
    </row>
    <row r="53" spans="2:35" x14ac:dyDescent="0.25">
      <c r="B53" s="3">
        <v>50</v>
      </c>
      <c r="C53" s="36">
        <v>18</v>
      </c>
      <c r="D53" s="11">
        <f t="shared" si="11"/>
        <v>0.94736842105263153</v>
      </c>
      <c r="E53" s="12">
        <v>17</v>
      </c>
      <c r="G53" s="3">
        <v>50</v>
      </c>
      <c r="H53" s="36">
        <v>2</v>
      </c>
      <c r="I53" s="11">
        <f t="shared" si="1"/>
        <v>1</v>
      </c>
      <c r="J53" s="12"/>
      <c r="L53" s="3">
        <v>50</v>
      </c>
      <c r="M53" s="45">
        <v>1</v>
      </c>
      <c r="N53" s="11">
        <f t="shared" si="2"/>
        <v>1</v>
      </c>
      <c r="O53" s="12"/>
      <c r="Q53" s="3">
        <v>50</v>
      </c>
      <c r="R53" s="45">
        <v>1</v>
      </c>
      <c r="S53" s="11">
        <f t="shared" si="3"/>
        <v>1</v>
      </c>
      <c r="T53" s="12"/>
      <c r="V53" s="3">
        <v>50</v>
      </c>
      <c r="W53" s="45">
        <v>1</v>
      </c>
      <c r="X53" s="11">
        <f t="shared" si="4"/>
        <v>1</v>
      </c>
      <c r="Y53" s="12"/>
      <c r="AA53" s="3">
        <v>50</v>
      </c>
      <c r="AB53" s="45">
        <v>1</v>
      </c>
      <c r="AC53" s="70">
        <f t="shared" si="5"/>
        <v>1</v>
      </c>
      <c r="AD53" s="12"/>
      <c r="AF53" s="3">
        <v>50</v>
      </c>
      <c r="AG53" s="45">
        <v>1</v>
      </c>
      <c r="AH53" s="70">
        <f t="shared" si="6"/>
        <v>1</v>
      </c>
      <c r="AI53" s="12"/>
    </row>
    <row r="54" spans="2:35" x14ac:dyDescent="0.25">
      <c r="B54" s="3">
        <v>51</v>
      </c>
      <c r="C54" s="36">
        <v>17</v>
      </c>
      <c r="D54" s="11">
        <f t="shared" si="11"/>
        <v>0.94444444444444442</v>
      </c>
      <c r="E54" s="12">
        <v>16</v>
      </c>
      <c r="G54" s="3">
        <v>51</v>
      </c>
      <c r="H54" s="36">
        <v>2</v>
      </c>
      <c r="I54" s="11">
        <f t="shared" si="1"/>
        <v>1</v>
      </c>
      <c r="J54" s="12"/>
      <c r="L54" s="3">
        <v>51</v>
      </c>
      <c r="M54" s="45">
        <v>1</v>
      </c>
      <c r="N54" s="11">
        <f t="shared" si="2"/>
        <v>1</v>
      </c>
      <c r="O54" s="12"/>
      <c r="Q54" s="3">
        <v>51</v>
      </c>
      <c r="R54" s="45">
        <v>1</v>
      </c>
      <c r="S54" s="11">
        <f t="shared" si="3"/>
        <v>1</v>
      </c>
      <c r="T54" s="12"/>
      <c r="V54" s="3">
        <v>51</v>
      </c>
      <c r="W54" s="45">
        <v>1</v>
      </c>
      <c r="X54" s="11">
        <f t="shared" si="4"/>
        <v>1</v>
      </c>
      <c r="Y54" s="12"/>
      <c r="AA54" s="3">
        <v>51</v>
      </c>
      <c r="AB54" s="45">
        <v>1</v>
      </c>
      <c r="AC54" s="70">
        <f t="shared" si="5"/>
        <v>1</v>
      </c>
      <c r="AD54" s="12"/>
      <c r="AF54" s="3">
        <v>51</v>
      </c>
      <c r="AG54" s="45">
        <v>1</v>
      </c>
      <c r="AH54" s="70">
        <f t="shared" si="6"/>
        <v>1</v>
      </c>
      <c r="AI54" s="12"/>
    </row>
    <row r="55" spans="2:35" x14ac:dyDescent="0.25">
      <c r="B55" s="3">
        <v>52</v>
      </c>
      <c r="C55" s="36">
        <v>17</v>
      </c>
      <c r="D55" s="11">
        <f t="shared" si="11"/>
        <v>1</v>
      </c>
      <c r="E55" s="12">
        <v>16</v>
      </c>
      <c r="G55" s="3">
        <v>52</v>
      </c>
      <c r="H55" s="36">
        <v>2</v>
      </c>
      <c r="I55" s="11">
        <f t="shared" si="1"/>
        <v>1</v>
      </c>
      <c r="J55" s="12"/>
      <c r="L55" s="3">
        <v>52</v>
      </c>
      <c r="M55" s="45">
        <v>1</v>
      </c>
      <c r="N55" s="11">
        <f t="shared" si="2"/>
        <v>1</v>
      </c>
      <c r="O55" s="12"/>
      <c r="Q55" s="3">
        <v>52</v>
      </c>
      <c r="R55" s="45">
        <v>1</v>
      </c>
      <c r="S55" s="11">
        <f t="shared" si="3"/>
        <v>1</v>
      </c>
      <c r="T55" s="12"/>
      <c r="V55" s="3">
        <v>52</v>
      </c>
      <c r="W55" s="45">
        <v>1</v>
      </c>
      <c r="X55" s="11">
        <f t="shared" si="4"/>
        <v>1</v>
      </c>
      <c r="Y55" s="12"/>
      <c r="AA55" s="3">
        <v>52</v>
      </c>
      <c r="AB55" s="45">
        <v>1</v>
      </c>
      <c r="AC55" s="70">
        <f t="shared" si="5"/>
        <v>1</v>
      </c>
      <c r="AD55" s="12"/>
      <c r="AF55" s="3">
        <v>52</v>
      </c>
      <c r="AG55" s="45">
        <v>1</v>
      </c>
      <c r="AH55" s="70">
        <f t="shared" si="6"/>
        <v>1</v>
      </c>
      <c r="AI55" s="12"/>
    </row>
    <row r="56" spans="2:35" x14ac:dyDescent="0.25">
      <c r="B56" s="3">
        <v>53</v>
      </c>
      <c r="C56" s="36">
        <v>16</v>
      </c>
      <c r="D56" s="11">
        <f t="shared" si="11"/>
        <v>0.94117647058823528</v>
      </c>
      <c r="E56" s="12">
        <v>15</v>
      </c>
      <c r="G56" s="3">
        <v>53</v>
      </c>
      <c r="H56" s="36">
        <v>2</v>
      </c>
      <c r="I56" s="11">
        <f t="shared" si="1"/>
        <v>1</v>
      </c>
      <c r="J56" s="12"/>
      <c r="L56" s="3">
        <v>53</v>
      </c>
      <c r="M56" s="45">
        <v>1</v>
      </c>
      <c r="N56" s="11">
        <f t="shared" si="2"/>
        <v>1</v>
      </c>
      <c r="O56" s="12">
        <v>48</v>
      </c>
      <c r="Q56" s="3">
        <v>53</v>
      </c>
      <c r="R56" s="45">
        <v>1</v>
      </c>
      <c r="S56" s="11">
        <f t="shared" si="3"/>
        <v>1</v>
      </c>
      <c r="T56" s="12"/>
      <c r="V56" s="3">
        <v>53</v>
      </c>
      <c r="W56" s="45">
        <v>1</v>
      </c>
      <c r="X56" s="11">
        <f t="shared" si="4"/>
        <v>1</v>
      </c>
      <c r="Y56" s="12"/>
      <c r="AA56" s="3">
        <v>53</v>
      </c>
      <c r="AB56" s="45">
        <v>1</v>
      </c>
      <c r="AC56" s="70">
        <f t="shared" si="5"/>
        <v>1</v>
      </c>
      <c r="AD56" s="12"/>
      <c r="AF56" s="3">
        <v>53</v>
      </c>
      <c r="AG56" s="45">
        <v>1</v>
      </c>
      <c r="AH56" s="70">
        <f t="shared" si="6"/>
        <v>1</v>
      </c>
      <c r="AI56" s="12"/>
    </row>
    <row r="57" spans="2:35" x14ac:dyDescent="0.25">
      <c r="B57" s="3">
        <v>54</v>
      </c>
      <c r="C57" s="36">
        <v>16</v>
      </c>
      <c r="D57" s="11">
        <f t="shared" si="11"/>
        <v>1</v>
      </c>
      <c r="E57" s="12">
        <v>15</v>
      </c>
      <c r="G57" s="3">
        <v>54</v>
      </c>
      <c r="H57" s="36">
        <v>2</v>
      </c>
      <c r="I57" s="11">
        <f t="shared" si="1"/>
        <v>1</v>
      </c>
      <c r="J57" s="12"/>
      <c r="L57" s="3">
        <v>54</v>
      </c>
      <c r="M57" s="45">
        <v>1</v>
      </c>
      <c r="N57" s="11">
        <f t="shared" si="2"/>
        <v>1</v>
      </c>
      <c r="O57" s="12"/>
      <c r="Q57" s="3">
        <v>54</v>
      </c>
      <c r="R57" s="45">
        <v>1</v>
      </c>
      <c r="S57" s="11">
        <f t="shared" si="3"/>
        <v>1</v>
      </c>
      <c r="T57" s="12"/>
      <c r="V57" s="3">
        <v>54</v>
      </c>
      <c r="W57" s="45">
        <v>1</v>
      </c>
      <c r="X57" s="11">
        <f t="shared" si="4"/>
        <v>1</v>
      </c>
      <c r="Y57" s="12"/>
      <c r="AA57" s="3">
        <v>54</v>
      </c>
      <c r="AB57" s="45">
        <v>1</v>
      </c>
      <c r="AC57" s="70">
        <f t="shared" si="5"/>
        <v>1</v>
      </c>
      <c r="AD57" s="12"/>
      <c r="AF57" s="3">
        <v>54</v>
      </c>
      <c r="AG57" s="45">
        <v>1</v>
      </c>
      <c r="AH57" s="70">
        <f t="shared" si="6"/>
        <v>1</v>
      </c>
      <c r="AI57" s="12"/>
    </row>
    <row r="58" spans="2:35" x14ac:dyDescent="0.25">
      <c r="B58" s="3">
        <v>55</v>
      </c>
      <c r="C58" s="36">
        <v>16</v>
      </c>
      <c r="D58" s="11">
        <f t="shared" si="11"/>
        <v>1</v>
      </c>
      <c r="E58" s="12">
        <v>15</v>
      </c>
      <c r="G58" s="3">
        <v>55</v>
      </c>
      <c r="H58" s="36">
        <v>2</v>
      </c>
      <c r="I58" s="11">
        <f t="shared" si="1"/>
        <v>1</v>
      </c>
      <c r="J58" s="12"/>
      <c r="L58" s="3">
        <v>55</v>
      </c>
      <c r="M58" s="45">
        <v>1</v>
      </c>
      <c r="N58" s="11">
        <f t="shared" si="2"/>
        <v>1</v>
      </c>
      <c r="O58" s="12"/>
      <c r="Q58" s="3">
        <v>55</v>
      </c>
      <c r="R58" s="45">
        <v>1</v>
      </c>
      <c r="S58" s="11">
        <f t="shared" si="3"/>
        <v>1</v>
      </c>
      <c r="T58" s="12"/>
      <c r="V58" s="3">
        <v>55</v>
      </c>
      <c r="W58" s="45">
        <v>1</v>
      </c>
      <c r="X58" s="11">
        <f t="shared" si="4"/>
        <v>1</v>
      </c>
      <c r="Y58" s="12"/>
      <c r="AA58" s="3">
        <v>55</v>
      </c>
      <c r="AB58" s="45">
        <v>1</v>
      </c>
      <c r="AC58" s="70">
        <f t="shared" si="5"/>
        <v>1</v>
      </c>
      <c r="AD58" s="12"/>
      <c r="AF58" s="3">
        <v>55</v>
      </c>
      <c r="AG58" s="45">
        <v>1</v>
      </c>
      <c r="AH58" s="70">
        <f t="shared" si="6"/>
        <v>1</v>
      </c>
      <c r="AI58" s="12"/>
    </row>
    <row r="59" spans="2:35" x14ac:dyDescent="0.25">
      <c r="B59" s="3">
        <v>56</v>
      </c>
      <c r="C59" s="36">
        <v>16</v>
      </c>
      <c r="D59" s="11">
        <f t="shared" si="11"/>
        <v>1</v>
      </c>
      <c r="E59" s="12">
        <v>15</v>
      </c>
      <c r="G59" s="3">
        <v>56</v>
      </c>
      <c r="H59" s="36">
        <v>2</v>
      </c>
      <c r="I59" s="11">
        <f t="shared" si="1"/>
        <v>1</v>
      </c>
      <c r="J59" s="12"/>
      <c r="L59" s="3">
        <v>56</v>
      </c>
      <c r="M59" s="45">
        <v>1</v>
      </c>
      <c r="N59" s="11">
        <f t="shared" si="2"/>
        <v>1</v>
      </c>
      <c r="O59" s="12">
        <v>40</v>
      </c>
      <c r="Q59" s="3">
        <v>56</v>
      </c>
      <c r="R59" s="45">
        <v>1</v>
      </c>
      <c r="S59" s="11">
        <f t="shared" si="3"/>
        <v>1</v>
      </c>
      <c r="T59" s="12"/>
      <c r="V59" s="3">
        <v>56</v>
      </c>
      <c r="W59" s="45">
        <v>1</v>
      </c>
      <c r="X59" s="11">
        <f t="shared" si="4"/>
        <v>1</v>
      </c>
      <c r="Y59" s="12"/>
      <c r="AA59" s="3">
        <v>56</v>
      </c>
      <c r="AB59" s="45">
        <v>1</v>
      </c>
      <c r="AC59" s="70">
        <f t="shared" si="5"/>
        <v>1</v>
      </c>
      <c r="AD59" s="12"/>
      <c r="AF59" s="3">
        <v>56</v>
      </c>
      <c r="AG59" s="45">
        <v>1</v>
      </c>
      <c r="AH59" s="70">
        <f t="shared" si="6"/>
        <v>1</v>
      </c>
      <c r="AI59" s="12"/>
    </row>
    <row r="60" spans="2:35" x14ac:dyDescent="0.25">
      <c r="B60" s="3">
        <v>57</v>
      </c>
      <c r="C60" s="36">
        <v>16</v>
      </c>
      <c r="D60" s="11">
        <f t="shared" si="11"/>
        <v>1</v>
      </c>
      <c r="E60" s="12">
        <v>15</v>
      </c>
      <c r="G60" s="3">
        <v>57</v>
      </c>
      <c r="H60" s="36">
        <v>1</v>
      </c>
      <c r="I60" s="11">
        <f t="shared" si="1"/>
        <v>0.5</v>
      </c>
      <c r="J60" s="12"/>
      <c r="L60" s="3">
        <v>57</v>
      </c>
      <c r="M60" s="45">
        <v>1</v>
      </c>
      <c r="N60" s="11">
        <f t="shared" si="2"/>
        <v>1</v>
      </c>
      <c r="O60" s="12"/>
      <c r="Q60" s="3">
        <v>57</v>
      </c>
      <c r="R60" s="45">
        <v>1</v>
      </c>
      <c r="S60" s="11">
        <f t="shared" si="3"/>
        <v>1</v>
      </c>
      <c r="T60" s="12"/>
      <c r="V60" s="3">
        <v>57</v>
      </c>
      <c r="W60" s="45">
        <v>1</v>
      </c>
      <c r="X60" s="11">
        <f t="shared" si="4"/>
        <v>1</v>
      </c>
      <c r="Y60" s="12"/>
      <c r="AA60" s="3">
        <v>57</v>
      </c>
      <c r="AB60" s="45">
        <v>1</v>
      </c>
      <c r="AC60" s="70">
        <f t="shared" si="5"/>
        <v>1</v>
      </c>
      <c r="AD60" s="12"/>
      <c r="AF60" s="3">
        <v>57</v>
      </c>
      <c r="AG60" s="45">
        <v>1</v>
      </c>
      <c r="AH60" s="70">
        <f t="shared" si="6"/>
        <v>1</v>
      </c>
      <c r="AI60" s="12"/>
    </row>
    <row r="61" spans="2:35" x14ac:dyDescent="0.25">
      <c r="B61" s="3">
        <v>58</v>
      </c>
      <c r="C61" s="36">
        <v>15</v>
      </c>
      <c r="D61" s="11">
        <f t="shared" si="11"/>
        <v>0.9375</v>
      </c>
      <c r="E61" s="12">
        <v>14</v>
      </c>
      <c r="G61" s="3">
        <v>58</v>
      </c>
      <c r="H61" s="36">
        <v>1</v>
      </c>
      <c r="I61" s="11">
        <f t="shared" si="1"/>
        <v>1</v>
      </c>
      <c r="J61" s="12"/>
      <c r="L61" s="3">
        <v>58</v>
      </c>
      <c r="M61" s="45">
        <v>1</v>
      </c>
      <c r="N61" s="11">
        <f t="shared" si="2"/>
        <v>1</v>
      </c>
      <c r="O61" s="12"/>
      <c r="Q61" s="3">
        <v>58</v>
      </c>
      <c r="R61" s="45">
        <v>1</v>
      </c>
      <c r="S61" s="11">
        <f t="shared" si="3"/>
        <v>1</v>
      </c>
      <c r="T61" s="12"/>
      <c r="V61" s="3">
        <v>58</v>
      </c>
      <c r="W61" s="45">
        <v>1</v>
      </c>
      <c r="X61" s="11">
        <f t="shared" si="4"/>
        <v>1</v>
      </c>
      <c r="Y61" s="12"/>
      <c r="AA61" s="3">
        <v>58</v>
      </c>
      <c r="AB61" s="45">
        <v>1</v>
      </c>
      <c r="AC61" s="70">
        <f t="shared" si="5"/>
        <v>1</v>
      </c>
      <c r="AD61" s="12"/>
      <c r="AF61" s="3">
        <v>58</v>
      </c>
      <c r="AG61" s="45">
        <v>1</v>
      </c>
      <c r="AH61" s="70">
        <f t="shared" si="6"/>
        <v>1</v>
      </c>
      <c r="AI61" s="12"/>
    </row>
    <row r="62" spans="2:35" x14ac:dyDescent="0.25">
      <c r="B62" s="3">
        <v>59</v>
      </c>
      <c r="C62" s="36">
        <v>14</v>
      </c>
      <c r="D62" s="11">
        <f t="shared" si="11"/>
        <v>0.93333333333333335</v>
      </c>
      <c r="E62" s="12">
        <v>13</v>
      </c>
      <c r="G62" s="3">
        <v>59</v>
      </c>
      <c r="H62" s="36">
        <v>1</v>
      </c>
      <c r="I62" s="11">
        <f t="shared" si="1"/>
        <v>1</v>
      </c>
      <c r="J62" s="12"/>
      <c r="L62" s="3">
        <v>59</v>
      </c>
      <c r="M62" s="45">
        <v>1</v>
      </c>
      <c r="N62" s="11">
        <f t="shared" si="2"/>
        <v>1</v>
      </c>
      <c r="O62" s="12"/>
      <c r="Q62" s="3">
        <v>59</v>
      </c>
      <c r="R62" s="45">
        <v>1</v>
      </c>
      <c r="S62" s="11">
        <f t="shared" si="3"/>
        <v>1</v>
      </c>
      <c r="T62" s="12"/>
      <c r="V62" s="3">
        <v>59</v>
      </c>
      <c r="W62" s="45">
        <v>1</v>
      </c>
      <c r="X62" s="11">
        <f t="shared" si="4"/>
        <v>1</v>
      </c>
      <c r="Y62" s="12"/>
      <c r="AA62" s="3">
        <v>59</v>
      </c>
      <c r="AB62" s="45">
        <v>1</v>
      </c>
      <c r="AC62" s="70">
        <f t="shared" si="5"/>
        <v>1</v>
      </c>
      <c r="AD62" s="12"/>
      <c r="AF62" s="3">
        <v>59</v>
      </c>
      <c r="AG62" s="45">
        <v>1</v>
      </c>
      <c r="AH62" s="70">
        <f t="shared" si="6"/>
        <v>1</v>
      </c>
      <c r="AI62" s="12"/>
    </row>
    <row r="63" spans="2:35" x14ac:dyDescent="0.25">
      <c r="B63" s="3">
        <v>60</v>
      </c>
      <c r="C63" s="36">
        <v>14</v>
      </c>
      <c r="D63" s="11">
        <f t="shared" si="11"/>
        <v>1</v>
      </c>
      <c r="E63" s="12">
        <v>13</v>
      </c>
      <c r="G63" s="3">
        <v>60</v>
      </c>
      <c r="H63" s="36">
        <v>1</v>
      </c>
      <c r="I63" s="11">
        <f t="shared" si="1"/>
        <v>1</v>
      </c>
      <c r="J63" s="12"/>
      <c r="L63" s="3">
        <v>60</v>
      </c>
      <c r="M63" s="45">
        <v>1</v>
      </c>
      <c r="N63" s="11">
        <f t="shared" si="2"/>
        <v>1</v>
      </c>
      <c r="O63" s="12"/>
      <c r="Q63" s="3">
        <v>60</v>
      </c>
      <c r="R63" s="45">
        <v>1</v>
      </c>
      <c r="S63" s="11">
        <f t="shared" si="3"/>
        <v>1</v>
      </c>
      <c r="T63" s="12"/>
      <c r="V63" s="3">
        <v>60</v>
      </c>
      <c r="W63" s="45">
        <v>1</v>
      </c>
      <c r="X63" s="11">
        <f t="shared" si="4"/>
        <v>1</v>
      </c>
      <c r="Y63" s="12"/>
      <c r="AA63" s="3">
        <v>60</v>
      </c>
      <c r="AB63" s="45">
        <v>1</v>
      </c>
      <c r="AC63" s="70">
        <f t="shared" si="5"/>
        <v>1</v>
      </c>
      <c r="AD63" s="12"/>
      <c r="AF63" s="3">
        <v>60</v>
      </c>
      <c r="AG63" s="45">
        <v>1</v>
      </c>
      <c r="AH63" s="70">
        <f t="shared" si="6"/>
        <v>1</v>
      </c>
      <c r="AI63" s="12"/>
    </row>
    <row r="64" spans="2:35" x14ac:dyDescent="0.25">
      <c r="B64" s="3">
        <v>61</v>
      </c>
      <c r="C64" s="36">
        <v>14</v>
      </c>
      <c r="D64" s="11">
        <f t="shared" si="11"/>
        <v>1</v>
      </c>
      <c r="E64" s="12">
        <v>12</v>
      </c>
      <c r="G64" s="3">
        <v>61</v>
      </c>
      <c r="H64" s="36">
        <v>1</v>
      </c>
      <c r="I64" s="11">
        <f t="shared" si="1"/>
        <v>1</v>
      </c>
      <c r="J64" s="12"/>
      <c r="L64" s="3">
        <v>61</v>
      </c>
      <c r="M64" s="45">
        <v>1</v>
      </c>
      <c r="N64" s="11">
        <f t="shared" si="2"/>
        <v>1</v>
      </c>
      <c r="O64" s="12">
        <v>32</v>
      </c>
      <c r="Q64" s="3">
        <v>61</v>
      </c>
      <c r="R64" s="45">
        <v>1</v>
      </c>
      <c r="S64" s="11">
        <f t="shared" si="3"/>
        <v>1</v>
      </c>
      <c r="T64" s="12"/>
      <c r="V64" s="3">
        <v>61</v>
      </c>
      <c r="W64" s="45">
        <v>1</v>
      </c>
      <c r="X64" s="11">
        <f t="shared" si="4"/>
        <v>1</v>
      </c>
      <c r="Y64" s="12"/>
      <c r="AA64" s="3">
        <v>61</v>
      </c>
      <c r="AB64" s="45">
        <v>1</v>
      </c>
      <c r="AC64" s="70">
        <f t="shared" si="5"/>
        <v>1</v>
      </c>
      <c r="AD64" s="12"/>
      <c r="AF64" s="3">
        <v>61</v>
      </c>
      <c r="AG64" s="45">
        <v>1</v>
      </c>
      <c r="AH64" s="70">
        <f t="shared" si="6"/>
        <v>1</v>
      </c>
      <c r="AI64" s="12"/>
    </row>
    <row r="65" spans="2:35" x14ac:dyDescent="0.25">
      <c r="B65" s="3">
        <v>62</v>
      </c>
      <c r="C65" s="36">
        <v>14</v>
      </c>
      <c r="D65" s="11">
        <f t="shared" si="11"/>
        <v>1</v>
      </c>
      <c r="E65" s="12">
        <v>12</v>
      </c>
      <c r="G65" s="3">
        <v>62</v>
      </c>
      <c r="H65" s="36">
        <v>1</v>
      </c>
      <c r="I65" s="11">
        <f t="shared" si="1"/>
        <v>1</v>
      </c>
      <c r="J65" s="12"/>
      <c r="L65" s="3">
        <v>62</v>
      </c>
      <c r="M65" s="45">
        <v>1</v>
      </c>
      <c r="N65" s="11">
        <f t="shared" si="2"/>
        <v>1</v>
      </c>
      <c r="O65" s="12"/>
      <c r="Q65" s="3">
        <v>62</v>
      </c>
      <c r="R65" s="45">
        <v>1</v>
      </c>
      <c r="S65" s="11">
        <f t="shared" si="3"/>
        <v>1</v>
      </c>
      <c r="T65" s="12"/>
      <c r="V65" s="3">
        <v>62</v>
      </c>
      <c r="W65" s="45">
        <v>1</v>
      </c>
      <c r="X65" s="11">
        <f t="shared" si="4"/>
        <v>1</v>
      </c>
      <c r="Y65" s="12"/>
      <c r="AA65" s="3">
        <v>62</v>
      </c>
      <c r="AB65" s="45">
        <v>1</v>
      </c>
      <c r="AC65" s="70">
        <f t="shared" si="5"/>
        <v>1</v>
      </c>
      <c r="AD65" s="12"/>
      <c r="AF65" s="3">
        <v>62</v>
      </c>
      <c r="AG65" s="45">
        <v>1</v>
      </c>
      <c r="AH65" s="70">
        <f t="shared" si="6"/>
        <v>1</v>
      </c>
      <c r="AI65" s="12"/>
    </row>
    <row r="66" spans="2:35" x14ac:dyDescent="0.25">
      <c r="B66" s="3">
        <v>63</v>
      </c>
      <c r="C66" s="36">
        <v>14</v>
      </c>
      <c r="D66" s="11">
        <f t="shared" si="11"/>
        <v>1</v>
      </c>
      <c r="E66" s="12">
        <v>12</v>
      </c>
      <c r="G66" s="3">
        <v>63</v>
      </c>
      <c r="H66" s="36">
        <v>1</v>
      </c>
      <c r="I66" s="11">
        <f t="shared" si="1"/>
        <v>1</v>
      </c>
      <c r="J66" s="12"/>
      <c r="L66" s="3">
        <v>63</v>
      </c>
      <c r="M66" s="45">
        <v>1</v>
      </c>
      <c r="N66" s="11">
        <f t="shared" si="2"/>
        <v>1</v>
      </c>
      <c r="O66" s="12"/>
      <c r="Q66" s="3">
        <v>63</v>
      </c>
      <c r="R66" s="45">
        <v>1</v>
      </c>
      <c r="S66" s="11">
        <f t="shared" si="3"/>
        <v>1</v>
      </c>
      <c r="T66" s="12"/>
      <c r="V66" s="3">
        <v>63</v>
      </c>
      <c r="W66" s="45">
        <v>1</v>
      </c>
      <c r="X66" s="11">
        <f t="shared" si="4"/>
        <v>1</v>
      </c>
      <c r="Y66" s="12"/>
      <c r="AA66" s="3">
        <v>63</v>
      </c>
      <c r="AB66" s="45">
        <v>1</v>
      </c>
      <c r="AC66" s="70">
        <f t="shared" si="5"/>
        <v>1</v>
      </c>
      <c r="AD66" s="12"/>
      <c r="AF66" s="3">
        <v>63</v>
      </c>
      <c r="AG66" s="45">
        <v>1</v>
      </c>
      <c r="AH66" s="70">
        <f t="shared" si="6"/>
        <v>1</v>
      </c>
      <c r="AI66" s="12"/>
    </row>
    <row r="67" spans="2:35" x14ac:dyDescent="0.25">
      <c r="B67" s="3">
        <v>64</v>
      </c>
      <c r="C67" s="36">
        <v>14</v>
      </c>
      <c r="D67" s="11">
        <f t="shared" si="11"/>
        <v>1</v>
      </c>
      <c r="E67" s="12">
        <v>12</v>
      </c>
      <c r="G67" s="3">
        <v>64</v>
      </c>
      <c r="H67" s="36">
        <v>1</v>
      </c>
      <c r="I67" s="11">
        <f t="shared" si="1"/>
        <v>1</v>
      </c>
      <c r="J67" s="12"/>
      <c r="L67" s="3">
        <v>64</v>
      </c>
      <c r="M67" s="45">
        <v>1</v>
      </c>
      <c r="N67" s="11">
        <f t="shared" si="2"/>
        <v>1</v>
      </c>
      <c r="O67" s="12"/>
      <c r="Q67" s="3">
        <v>64</v>
      </c>
      <c r="R67" s="45">
        <v>1</v>
      </c>
      <c r="S67" s="11">
        <f t="shared" si="3"/>
        <v>1</v>
      </c>
      <c r="T67" s="12"/>
      <c r="V67" s="3">
        <v>64</v>
      </c>
      <c r="W67" s="45">
        <v>1</v>
      </c>
      <c r="X67" s="11">
        <f t="shared" si="4"/>
        <v>1</v>
      </c>
      <c r="Y67" s="12"/>
      <c r="AA67" s="3">
        <v>64</v>
      </c>
      <c r="AB67" s="45">
        <v>1</v>
      </c>
      <c r="AC67" s="70">
        <f t="shared" si="5"/>
        <v>1</v>
      </c>
      <c r="AD67" s="12"/>
      <c r="AF67" s="3">
        <v>64</v>
      </c>
      <c r="AG67" s="45">
        <v>1</v>
      </c>
      <c r="AH67" s="70">
        <f t="shared" si="6"/>
        <v>1</v>
      </c>
      <c r="AI67" s="12"/>
    </row>
    <row r="68" spans="2:35" x14ac:dyDescent="0.25">
      <c r="B68" s="3">
        <v>65</v>
      </c>
      <c r="C68" s="36">
        <v>14</v>
      </c>
      <c r="D68" s="11">
        <f t="shared" si="11"/>
        <v>1</v>
      </c>
      <c r="E68" s="13">
        <v>12</v>
      </c>
      <c r="G68" s="3">
        <v>65</v>
      </c>
      <c r="H68" s="36">
        <v>1</v>
      </c>
      <c r="I68" s="11">
        <f t="shared" si="1"/>
        <v>1</v>
      </c>
      <c r="J68" s="13"/>
      <c r="L68" s="3">
        <v>0</v>
      </c>
      <c r="M68" s="45">
        <v>0</v>
      </c>
      <c r="N68" s="11">
        <f t="shared" si="2"/>
        <v>0</v>
      </c>
      <c r="O68" s="13">
        <v>20</v>
      </c>
      <c r="Q68" s="3">
        <v>0</v>
      </c>
      <c r="R68" s="45">
        <v>0</v>
      </c>
      <c r="S68" s="11">
        <f t="shared" si="3"/>
        <v>0</v>
      </c>
      <c r="T68" s="13"/>
      <c r="V68" s="3">
        <v>0</v>
      </c>
      <c r="W68" s="45">
        <v>0</v>
      </c>
      <c r="X68" s="11">
        <f t="shared" si="4"/>
        <v>0</v>
      </c>
      <c r="Y68" s="13"/>
      <c r="AA68" s="3">
        <v>0</v>
      </c>
      <c r="AB68" s="45">
        <v>0</v>
      </c>
      <c r="AC68" s="70">
        <f t="shared" si="5"/>
        <v>0</v>
      </c>
      <c r="AD68" s="13"/>
      <c r="AF68" s="3">
        <v>0</v>
      </c>
      <c r="AG68" s="45">
        <v>0</v>
      </c>
      <c r="AH68" s="70">
        <f t="shared" si="6"/>
        <v>0</v>
      </c>
      <c r="AI68" s="13"/>
    </row>
    <row r="69" spans="2:35" x14ac:dyDescent="0.25">
      <c r="B69" s="3">
        <v>66</v>
      </c>
      <c r="C69" s="36">
        <v>13</v>
      </c>
      <c r="D69" s="11">
        <f t="shared" si="11"/>
        <v>0.9285714285714286</v>
      </c>
      <c r="E69" s="13">
        <v>11</v>
      </c>
      <c r="G69" s="3">
        <v>66</v>
      </c>
      <c r="H69" s="36">
        <v>1</v>
      </c>
      <c r="I69" s="11">
        <f t="shared" ref="I69:I100" si="12">IF(H69=0,0,IF(H68=0,0,H69/H68))</f>
        <v>1</v>
      </c>
      <c r="J69" s="13"/>
      <c r="L69" s="3">
        <v>-1</v>
      </c>
      <c r="M69" s="45">
        <v>0</v>
      </c>
      <c r="N69" s="11">
        <f>IF(M69=0,0,IF(M68=0,0,M69/M68))</f>
        <v>0</v>
      </c>
      <c r="O69" s="13">
        <v>32</v>
      </c>
      <c r="Q69" s="3">
        <v>-1</v>
      </c>
      <c r="R69" s="45">
        <v>0</v>
      </c>
      <c r="S69" s="11">
        <f>IF(R69=0,0,IF(R68=0,0,R69/R68))</f>
        <v>0</v>
      </c>
      <c r="T69" s="13"/>
      <c r="V69" s="3">
        <v>-1</v>
      </c>
      <c r="W69" s="45">
        <v>0</v>
      </c>
      <c r="X69" s="11">
        <f>IF(W69=0,0,IF(W68=0,0,W69/W68))</f>
        <v>0</v>
      </c>
      <c r="Y69" s="13"/>
      <c r="AA69" s="3">
        <v>-1</v>
      </c>
      <c r="AB69" s="45">
        <v>0</v>
      </c>
      <c r="AC69" s="70">
        <f>IF(AB69=0,0,IF(AB68=0,0,AB69/AB68))</f>
        <v>0</v>
      </c>
      <c r="AD69" s="13"/>
      <c r="AF69" s="3">
        <v>-1</v>
      </c>
      <c r="AG69" s="45">
        <v>0</v>
      </c>
      <c r="AH69" s="70">
        <f>IF(AG69=0,0,IF(AG68=0,0,AG69/AG68))</f>
        <v>0</v>
      </c>
      <c r="AI69" s="13"/>
    </row>
    <row r="70" spans="2:35" x14ac:dyDescent="0.25">
      <c r="B70" s="3">
        <v>67</v>
      </c>
      <c r="C70" s="36">
        <v>12</v>
      </c>
      <c r="D70" s="11">
        <f t="shared" si="11"/>
        <v>0.92307692307692313</v>
      </c>
      <c r="E70" s="7">
        <v>10</v>
      </c>
      <c r="G70" s="3">
        <v>67</v>
      </c>
      <c r="H70" s="36">
        <v>1</v>
      </c>
      <c r="I70" s="11">
        <f t="shared" si="12"/>
        <v>1</v>
      </c>
    </row>
    <row r="71" spans="2:35" x14ac:dyDescent="0.25">
      <c r="B71" s="3">
        <v>68</v>
      </c>
      <c r="C71" s="36">
        <v>12</v>
      </c>
      <c r="D71" s="11">
        <f t="shared" si="11"/>
        <v>1</v>
      </c>
      <c r="E71" s="7">
        <v>10</v>
      </c>
      <c r="G71" s="3">
        <v>68</v>
      </c>
      <c r="H71" s="36">
        <v>1</v>
      </c>
      <c r="I71" s="11">
        <f t="shared" si="12"/>
        <v>1</v>
      </c>
    </row>
    <row r="72" spans="2:35" x14ac:dyDescent="0.25">
      <c r="B72" s="3">
        <v>69</v>
      </c>
      <c r="C72" s="36">
        <v>11</v>
      </c>
      <c r="D72" s="11">
        <f t="shared" si="11"/>
        <v>0.91666666666666663</v>
      </c>
      <c r="E72" s="7">
        <v>10</v>
      </c>
      <c r="G72" s="3">
        <v>69</v>
      </c>
      <c r="H72" s="36">
        <v>1</v>
      </c>
      <c r="I72" s="11">
        <f t="shared" si="12"/>
        <v>1</v>
      </c>
    </row>
    <row r="73" spans="2:35" x14ac:dyDescent="0.25">
      <c r="B73" s="3">
        <v>70</v>
      </c>
      <c r="C73" s="36">
        <v>11</v>
      </c>
      <c r="D73" s="11">
        <f t="shared" si="11"/>
        <v>1</v>
      </c>
      <c r="E73" s="7">
        <v>9</v>
      </c>
      <c r="G73" s="3">
        <v>70</v>
      </c>
      <c r="H73" s="36">
        <v>1</v>
      </c>
      <c r="I73" s="11">
        <f t="shared" si="12"/>
        <v>1</v>
      </c>
    </row>
    <row r="74" spans="2:35" x14ac:dyDescent="0.25">
      <c r="B74" s="3">
        <v>71</v>
      </c>
      <c r="C74" s="36">
        <v>11</v>
      </c>
      <c r="D74" s="11">
        <f t="shared" si="11"/>
        <v>1</v>
      </c>
      <c r="E74" s="7">
        <v>8</v>
      </c>
      <c r="G74" s="3">
        <v>71</v>
      </c>
      <c r="H74" s="36">
        <v>1</v>
      </c>
      <c r="I74" s="11">
        <f t="shared" si="12"/>
        <v>1</v>
      </c>
    </row>
    <row r="75" spans="2:35" x14ac:dyDescent="0.25">
      <c r="B75" s="3">
        <v>72</v>
      </c>
      <c r="C75" s="36">
        <v>11</v>
      </c>
      <c r="D75" s="11">
        <f t="shared" si="11"/>
        <v>1</v>
      </c>
      <c r="E75" s="7">
        <v>8</v>
      </c>
      <c r="G75" s="3">
        <v>72</v>
      </c>
      <c r="H75" s="36">
        <v>1</v>
      </c>
      <c r="I75" s="11">
        <f t="shared" si="12"/>
        <v>1</v>
      </c>
    </row>
    <row r="76" spans="2:35" x14ac:dyDescent="0.25">
      <c r="B76" s="3">
        <v>73</v>
      </c>
      <c r="C76" s="36">
        <v>11</v>
      </c>
      <c r="D76" s="11">
        <f t="shared" si="11"/>
        <v>1</v>
      </c>
      <c r="E76" s="7">
        <v>8</v>
      </c>
      <c r="G76" s="3">
        <v>73</v>
      </c>
      <c r="H76" s="36">
        <v>1</v>
      </c>
      <c r="I76" s="11">
        <f t="shared" si="12"/>
        <v>1</v>
      </c>
    </row>
    <row r="77" spans="2:35" x14ac:dyDescent="0.25">
      <c r="B77" s="3">
        <v>74</v>
      </c>
      <c r="C77" s="36">
        <v>10</v>
      </c>
      <c r="D77" s="11">
        <f t="shared" si="11"/>
        <v>0.90909090909090906</v>
      </c>
      <c r="E77" s="7">
        <v>7</v>
      </c>
      <c r="G77" s="3">
        <v>74</v>
      </c>
      <c r="H77" s="36">
        <v>1</v>
      </c>
      <c r="I77" s="11">
        <f t="shared" si="12"/>
        <v>1</v>
      </c>
    </row>
    <row r="78" spans="2:35" x14ac:dyDescent="0.25">
      <c r="B78" s="3">
        <v>75</v>
      </c>
      <c r="C78" s="36">
        <v>9</v>
      </c>
      <c r="D78" s="11">
        <f t="shared" si="11"/>
        <v>0.9</v>
      </c>
      <c r="E78" s="7">
        <v>6</v>
      </c>
      <c r="G78" s="3">
        <v>75</v>
      </c>
      <c r="H78" s="36">
        <v>1</v>
      </c>
      <c r="I78" s="11">
        <f t="shared" si="12"/>
        <v>1</v>
      </c>
    </row>
    <row r="79" spans="2:35" x14ac:dyDescent="0.25">
      <c r="B79" s="3">
        <v>76</v>
      </c>
      <c r="C79" s="36">
        <v>9</v>
      </c>
      <c r="D79" s="11">
        <f t="shared" si="11"/>
        <v>1</v>
      </c>
      <c r="E79" s="7">
        <v>6</v>
      </c>
      <c r="G79" s="3">
        <v>76</v>
      </c>
      <c r="H79" s="36">
        <v>1</v>
      </c>
      <c r="I79" s="11">
        <f t="shared" si="12"/>
        <v>1</v>
      </c>
    </row>
    <row r="80" spans="2:35" x14ac:dyDescent="0.25">
      <c r="B80" s="3">
        <v>77</v>
      </c>
      <c r="C80" s="36">
        <v>8</v>
      </c>
      <c r="D80" s="11">
        <f t="shared" si="11"/>
        <v>0.88888888888888884</v>
      </c>
      <c r="E80" s="7">
        <v>6</v>
      </c>
      <c r="G80" s="3">
        <v>77</v>
      </c>
      <c r="H80" s="36">
        <v>1</v>
      </c>
      <c r="I80" s="11">
        <f t="shared" si="12"/>
        <v>1</v>
      </c>
    </row>
    <row r="81" spans="2:9" x14ac:dyDescent="0.25">
      <c r="B81" s="3">
        <v>78</v>
      </c>
      <c r="C81" s="36">
        <v>8</v>
      </c>
      <c r="D81" s="11">
        <f t="shared" si="11"/>
        <v>1</v>
      </c>
      <c r="E81" s="7">
        <v>5</v>
      </c>
      <c r="G81" s="3">
        <v>78</v>
      </c>
      <c r="H81" s="36">
        <v>1</v>
      </c>
      <c r="I81" s="11">
        <f t="shared" si="12"/>
        <v>1</v>
      </c>
    </row>
    <row r="82" spans="2:9" x14ac:dyDescent="0.25">
      <c r="B82" s="3">
        <v>79</v>
      </c>
      <c r="C82" s="36">
        <v>8</v>
      </c>
      <c r="D82" s="11">
        <f t="shared" si="11"/>
        <v>1</v>
      </c>
      <c r="E82" s="7">
        <v>4</v>
      </c>
      <c r="G82" s="3">
        <v>79</v>
      </c>
      <c r="H82" s="36">
        <v>1</v>
      </c>
      <c r="I82" s="11">
        <f t="shared" si="12"/>
        <v>1</v>
      </c>
    </row>
    <row r="83" spans="2:9" x14ac:dyDescent="0.25">
      <c r="B83" s="3">
        <v>80</v>
      </c>
      <c r="C83" s="36">
        <v>8</v>
      </c>
      <c r="D83" s="11">
        <f t="shared" si="11"/>
        <v>1</v>
      </c>
      <c r="E83" s="7">
        <v>4</v>
      </c>
      <c r="G83" s="3">
        <v>80</v>
      </c>
      <c r="H83" s="36">
        <v>1</v>
      </c>
      <c r="I83" s="11">
        <f t="shared" si="12"/>
        <v>1</v>
      </c>
    </row>
    <row r="84" spans="2:9" x14ac:dyDescent="0.25">
      <c r="B84" s="3">
        <v>81</v>
      </c>
      <c r="C84" s="36">
        <v>8</v>
      </c>
      <c r="D84" s="11">
        <f t="shared" si="11"/>
        <v>1</v>
      </c>
      <c r="E84" s="7">
        <v>4</v>
      </c>
      <c r="G84" s="3">
        <v>81</v>
      </c>
      <c r="H84" s="36">
        <v>1</v>
      </c>
      <c r="I84" s="11">
        <f t="shared" si="12"/>
        <v>1</v>
      </c>
    </row>
    <row r="85" spans="2:9" x14ac:dyDescent="0.25">
      <c r="B85" s="3">
        <v>82</v>
      </c>
      <c r="C85" s="36">
        <v>7</v>
      </c>
      <c r="D85" s="11">
        <f t="shared" si="11"/>
        <v>0.875</v>
      </c>
      <c r="E85" s="7">
        <v>3</v>
      </c>
      <c r="G85" s="3">
        <v>82</v>
      </c>
      <c r="H85" s="36">
        <v>1</v>
      </c>
      <c r="I85" s="11">
        <f t="shared" si="12"/>
        <v>1</v>
      </c>
    </row>
    <row r="86" spans="2:9" x14ac:dyDescent="0.25">
      <c r="B86" s="3">
        <v>83</v>
      </c>
      <c r="C86" s="36">
        <v>6</v>
      </c>
      <c r="D86" s="11">
        <f t="shared" si="11"/>
        <v>0.8571428571428571</v>
      </c>
      <c r="E86" s="7">
        <v>3</v>
      </c>
      <c r="G86" s="3">
        <v>83</v>
      </c>
      <c r="H86" s="36">
        <v>1</v>
      </c>
      <c r="I86" s="11">
        <f t="shared" si="12"/>
        <v>1</v>
      </c>
    </row>
    <row r="87" spans="2:9" x14ac:dyDescent="0.25">
      <c r="B87" s="3">
        <v>84</v>
      </c>
      <c r="C87" s="36">
        <v>6</v>
      </c>
      <c r="D87" s="11">
        <f t="shared" si="11"/>
        <v>1</v>
      </c>
      <c r="E87" s="7">
        <v>3</v>
      </c>
      <c r="G87" s="3">
        <v>84</v>
      </c>
      <c r="H87" s="36">
        <v>1</v>
      </c>
      <c r="I87" s="11">
        <f t="shared" si="12"/>
        <v>1</v>
      </c>
    </row>
    <row r="88" spans="2:9" x14ac:dyDescent="0.25">
      <c r="B88" s="3">
        <v>85</v>
      </c>
      <c r="C88" s="36">
        <v>6</v>
      </c>
      <c r="D88" s="11">
        <f t="shared" si="11"/>
        <v>1</v>
      </c>
      <c r="E88" s="7">
        <v>3</v>
      </c>
      <c r="G88" s="3">
        <v>85</v>
      </c>
      <c r="H88" s="36">
        <v>1</v>
      </c>
      <c r="I88" s="11">
        <f t="shared" si="12"/>
        <v>1</v>
      </c>
    </row>
    <row r="89" spans="2:9" x14ac:dyDescent="0.25">
      <c r="B89" s="3">
        <v>86</v>
      </c>
      <c r="C89" s="36">
        <v>5</v>
      </c>
      <c r="D89" s="11">
        <f t="shared" si="11"/>
        <v>0.83333333333333337</v>
      </c>
      <c r="E89" s="7">
        <v>2</v>
      </c>
      <c r="G89" s="3">
        <v>86</v>
      </c>
      <c r="H89" s="36">
        <v>1</v>
      </c>
      <c r="I89" s="11">
        <f t="shared" si="12"/>
        <v>1</v>
      </c>
    </row>
    <row r="90" spans="2:9" x14ac:dyDescent="0.25">
      <c r="B90" s="3">
        <v>87</v>
      </c>
      <c r="C90" s="36">
        <v>5</v>
      </c>
      <c r="D90" s="11">
        <f t="shared" si="11"/>
        <v>1</v>
      </c>
      <c r="E90" s="7">
        <v>2</v>
      </c>
      <c r="G90" s="3">
        <v>87</v>
      </c>
      <c r="H90" s="36">
        <v>1</v>
      </c>
      <c r="I90" s="11">
        <f t="shared" si="12"/>
        <v>1</v>
      </c>
    </row>
    <row r="91" spans="2:9" x14ac:dyDescent="0.25">
      <c r="B91" s="3">
        <v>88</v>
      </c>
      <c r="C91" s="36">
        <v>5</v>
      </c>
      <c r="D91" s="11">
        <f t="shared" si="11"/>
        <v>1</v>
      </c>
      <c r="E91" s="7">
        <v>2</v>
      </c>
      <c r="G91" s="3">
        <v>88</v>
      </c>
      <c r="H91" s="36">
        <v>1</v>
      </c>
      <c r="I91" s="11">
        <f t="shared" si="12"/>
        <v>1</v>
      </c>
    </row>
    <row r="92" spans="2:9" x14ac:dyDescent="0.25">
      <c r="B92" s="3">
        <v>89</v>
      </c>
      <c r="C92" s="36">
        <v>4</v>
      </c>
      <c r="D92" s="11">
        <f t="shared" si="11"/>
        <v>0.8</v>
      </c>
      <c r="E92" s="7">
        <v>2</v>
      </c>
      <c r="G92" s="3">
        <v>89</v>
      </c>
      <c r="H92" s="36">
        <v>1</v>
      </c>
      <c r="I92" s="11">
        <f t="shared" si="12"/>
        <v>1</v>
      </c>
    </row>
    <row r="93" spans="2:9" x14ac:dyDescent="0.25">
      <c r="B93" s="3">
        <v>90</v>
      </c>
      <c r="C93" s="36">
        <v>4</v>
      </c>
      <c r="D93" s="11">
        <f t="shared" si="11"/>
        <v>1</v>
      </c>
      <c r="E93" s="7">
        <v>1</v>
      </c>
      <c r="G93" s="3">
        <v>90</v>
      </c>
      <c r="H93" s="36">
        <v>1</v>
      </c>
      <c r="I93" s="11">
        <f t="shared" si="12"/>
        <v>1</v>
      </c>
    </row>
    <row r="94" spans="2:9" x14ac:dyDescent="0.25">
      <c r="B94" s="3">
        <v>91</v>
      </c>
      <c r="C94" s="36">
        <v>4</v>
      </c>
      <c r="D94" s="11">
        <f t="shared" si="11"/>
        <v>1</v>
      </c>
      <c r="E94" s="7">
        <v>1</v>
      </c>
      <c r="G94" s="3">
        <v>91</v>
      </c>
      <c r="H94" s="36">
        <v>1</v>
      </c>
      <c r="I94" s="11">
        <f t="shared" si="12"/>
        <v>1</v>
      </c>
    </row>
    <row r="95" spans="2:9" x14ac:dyDescent="0.25">
      <c r="B95" s="3">
        <v>92</v>
      </c>
      <c r="C95" s="36">
        <v>3</v>
      </c>
      <c r="D95" s="11">
        <f t="shared" si="11"/>
        <v>0.75</v>
      </c>
      <c r="E95" s="7">
        <v>1</v>
      </c>
      <c r="G95" s="3">
        <v>92</v>
      </c>
      <c r="H95" s="36">
        <v>1</v>
      </c>
      <c r="I95" s="11">
        <f t="shared" si="12"/>
        <v>1</v>
      </c>
    </row>
    <row r="96" spans="2:9" x14ac:dyDescent="0.25">
      <c r="B96" s="3">
        <v>93</v>
      </c>
      <c r="C96" s="36">
        <v>3</v>
      </c>
      <c r="D96" s="11">
        <f t="shared" si="11"/>
        <v>1</v>
      </c>
      <c r="E96" s="7">
        <v>1</v>
      </c>
      <c r="G96" s="3">
        <v>93</v>
      </c>
      <c r="H96" s="36">
        <v>1</v>
      </c>
      <c r="I96" s="11">
        <f t="shared" si="12"/>
        <v>1</v>
      </c>
    </row>
    <row r="97" spans="2:9" x14ac:dyDescent="0.25">
      <c r="B97" s="3">
        <v>94</v>
      </c>
      <c r="C97" s="36">
        <v>3</v>
      </c>
      <c r="D97" s="11">
        <f t="shared" si="11"/>
        <v>1</v>
      </c>
      <c r="E97" s="7">
        <v>1</v>
      </c>
      <c r="G97" s="3">
        <v>94</v>
      </c>
      <c r="H97" s="36">
        <v>1</v>
      </c>
      <c r="I97" s="11">
        <f t="shared" si="12"/>
        <v>1</v>
      </c>
    </row>
    <row r="98" spans="2:9" x14ac:dyDescent="0.25">
      <c r="B98" s="3">
        <v>95</v>
      </c>
      <c r="C98" s="36">
        <v>3</v>
      </c>
      <c r="D98" s="11">
        <f t="shared" si="11"/>
        <v>1</v>
      </c>
      <c r="E98" s="7">
        <v>1</v>
      </c>
      <c r="G98" s="3">
        <v>95</v>
      </c>
      <c r="H98" s="36">
        <v>1</v>
      </c>
      <c r="I98" s="11">
        <f t="shared" si="12"/>
        <v>1</v>
      </c>
    </row>
    <row r="99" spans="2:9" x14ac:dyDescent="0.25">
      <c r="B99" s="3">
        <v>96</v>
      </c>
      <c r="C99" s="36">
        <v>3</v>
      </c>
      <c r="D99" s="11">
        <f t="shared" si="11"/>
        <v>1</v>
      </c>
      <c r="E99" s="7">
        <v>1</v>
      </c>
      <c r="G99" s="3">
        <v>96</v>
      </c>
      <c r="H99" s="36">
        <v>1</v>
      </c>
      <c r="I99" s="11">
        <f t="shared" si="12"/>
        <v>1</v>
      </c>
    </row>
    <row r="100" spans="2:9" x14ac:dyDescent="0.25">
      <c r="B100" s="3">
        <v>97</v>
      </c>
      <c r="C100" s="36">
        <v>3</v>
      </c>
      <c r="D100" s="11">
        <f t="shared" si="11"/>
        <v>1</v>
      </c>
      <c r="G100" s="3">
        <v>0</v>
      </c>
      <c r="H100" s="45">
        <v>0</v>
      </c>
      <c r="I100" s="11">
        <f t="shared" si="12"/>
        <v>0</v>
      </c>
    </row>
    <row r="101" spans="2:9" x14ac:dyDescent="0.25">
      <c r="B101" s="3">
        <v>98</v>
      </c>
      <c r="C101" s="36">
        <v>2</v>
      </c>
      <c r="D101" s="11">
        <f t="shared" si="11"/>
        <v>0.66666666666666663</v>
      </c>
      <c r="G101" s="3">
        <v>-1</v>
      </c>
      <c r="H101" s="45">
        <v>0</v>
      </c>
      <c r="I101" s="11">
        <f>IF(H101=0,0,IF(H100=0,0,H101/H100))</f>
        <v>0</v>
      </c>
    </row>
    <row r="102" spans="2:9" x14ac:dyDescent="0.25">
      <c r="B102" s="3">
        <v>99</v>
      </c>
      <c r="C102" s="36">
        <v>2</v>
      </c>
      <c r="D102" s="11">
        <f t="shared" ref="D102:D116" si="13">IF(C102=0,0,IF(C101=0,0,C102/C101))</f>
        <v>1</v>
      </c>
    </row>
    <row r="103" spans="2:9" x14ac:dyDescent="0.25">
      <c r="B103" s="3">
        <v>100</v>
      </c>
      <c r="C103" s="36">
        <v>2</v>
      </c>
      <c r="D103" s="11">
        <f t="shared" si="13"/>
        <v>1</v>
      </c>
    </row>
    <row r="104" spans="2:9" x14ac:dyDescent="0.25">
      <c r="B104" s="3">
        <v>101</v>
      </c>
      <c r="C104" s="36">
        <v>2</v>
      </c>
      <c r="D104" s="11">
        <f t="shared" si="13"/>
        <v>1</v>
      </c>
    </row>
    <row r="105" spans="2:9" x14ac:dyDescent="0.25">
      <c r="B105" s="3">
        <v>102</v>
      </c>
      <c r="C105" s="36">
        <v>2</v>
      </c>
      <c r="D105" s="11">
        <f t="shared" si="13"/>
        <v>1</v>
      </c>
    </row>
    <row r="106" spans="2:9" x14ac:dyDescent="0.25">
      <c r="B106" s="3">
        <v>103</v>
      </c>
      <c r="C106" s="36">
        <v>2</v>
      </c>
      <c r="D106" s="11">
        <f t="shared" si="13"/>
        <v>1</v>
      </c>
    </row>
    <row r="107" spans="2:9" x14ac:dyDescent="0.25">
      <c r="B107" s="3">
        <v>104</v>
      </c>
      <c r="C107" s="36">
        <v>2</v>
      </c>
      <c r="D107" s="11">
        <f t="shared" si="13"/>
        <v>1</v>
      </c>
    </row>
    <row r="108" spans="2:9" x14ac:dyDescent="0.25">
      <c r="B108" s="3">
        <v>105</v>
      </c>
      <c r="C108" s="36">
        <v>2</v>
      </c>
      <c r="D108" s="11">
        <f t="shared" si="13"/>
        <v>1</v>
      </c>
    </row>
    <row r="109" spans="2:9" x14ac:dyDescent="0.25">
      <c r="B109" s="3">
        <v>106</v>
      </c>
      <c r="C109" s="36">
        <v>1</v>
      </c>
      <c r="D109" s="11">
        <f t="shared" si="13"/>
        <v>0.5</v>
      </c>
    </row>
    <row r="110" spans="2:9" x14ac:dyDescent="0.25">
      <c r="B110" s="3">
        <v>107</v>
      </c>
      <c r="C110" s="36">
        <v>1</v>
      </c>
      <c r="D110" s="11">
        <f t="shared" si="13"/>
        <v>1</v>
      </c>
    </row>
    <row r="111" spans="2:9" x14ac:dyDescent="0.25">
      <c r="B111" s="3">
        <v>108</v>
      </c>
      <c r="C111" s="36">
        <v>1</v>
      </c>
      <c r="D111" s="11">
        <f t="shared" si="13"/>
        <v>1</v>
      </c>
    </row>
    <row r="112" spans="2:9" x14ac:dyDescent="0.25">
      <c r="B112" s="3">
        <v>109</v>
      </c>
      <c r="C112" s="36">
        <v>1</v>
      </c>
      <c r="D112" s="11">
        <f t="shared" si="13"/>
        <v>1</v>
      </c>
    </row>
    <row r="113" spans="2:15" x14ac:dyDescent="0.25">
      <c r="B113" s="3">
        <v>110</v>
      </c>
      <c r="C113" s="36">
        <v>1</v>
      </c>
      <c r="D113" s="11">
        <f t="shared" si="13"/>
        <v>1</v>
      </c>
    </row>
    <row r="114" spans="2:15" x14ac:dyDescent="0.25">
      <c r="B114" s="3">
        <v>111</v>
      </c>
      <c r="C114" s="36">
        <v>1</v>
      </c>
      <c r="D114" s="11">
        <f t="shared" si="13"/>
        <v>1</v>
      </c>
    </row>
    <row r="115" spans="2:15" x14ac:dyDescent="0.25">
      <c r="B115" s="3">
        <v>112</v>
      </c>
      <c r="C115" s="36">
        <v>1</v>
      </c>
      <c r="D115" s="11">
        <f t="shared" si="13"/>
        <v>1</v>
      </c>
    </row>
    <row r="116" spans="2:15" x14ac:dyDescent="0.25">
      <c r="B116" s="3">
        <v>0</v>
      </c>
      <c r="C116" s="45">
        <v>0</v>
      </c>
      <c r="D116" s="11">
        <f t="shared" si="13"/>
        <v>0</v>
      </c>
    </row>
    <row r="117" spans="2:15" x14ac:dyDescent="0.25">
      <c r="B117" s="3">
        <v>-1</v>
      </c>
      <c r="C117" s="45">
        <v>0</v>
      </c>
      <c r="D117" s="11">
        <f>IF(C117=0,0,IF(C116=0,0,C117/C116))</f>
        <v>0</v>
      </c>
    </row>
    <row r="126" spans="2:15" x14ac:dyDescent="0.25">
      <c r="O126" s="7">
        <v>32</v>
      </c>
    </row>
    <row r="134" spans="15:15" x14ac:dyDescent="0.25">
      <c r="O134" s="7">
        <v>24</v>
      </c>
    </row>
    <row r="140" spans="15:15" x14ac:dyDescent="0.25">
      <c r="O140" s="7">
        <v>32</v>
      </c>
    </row>
    <row r="145" spans="2:15" x14ac:dyDescent="0.25">
      <c r="O145" s="7">
        <v>32</v>
      </c>
    </row>
    <row r="151" spans="2:15" x14ac:dyDescent="0.25">
      <c r="B151" s="7" t="s">
        <v>352</v>
      </c>
      <c r="O151" s="7">
        <v>16</v>
      </c>
    </row>
  </sheetData>
  <sheetProtection selectLockedCells="1" selectUnlockedCells="1"/>
  <mergeCells count="12">
    <mergeCell ref="AL6:AO6"/>
    <mergeCell ref="B2:D2"/>
    <mergeCell ref="G2:I2"/>
    <mergeCell ref="L2:N2"/>
    <mergeCell ref="Q2:S2"/>
    <mergeCell ref="V2:X2"/>
    <mergeCell ref="AA2:AC2"/>
    <mergeCell ref="AF2:AH2"/>
    <mergeCell ref="AK2:AO2"/>
    <mergeCell ref="AL3:AO3"/>
    <mergeCell ref="AL4:AO4"/>
    <mergeCell ref="AL5:AO5"/>
  </mergeCells>
  <pageMargins left="0.70866141732283472" right="0.70866141732283472" top="0.74803149606299213" bottom="0.74803149606299213" header="0.31496062992125984" footer="0.31496062992125984"/>
  <pageSetup paperSize="9"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83EC2-89DD-48CD-8D6D-5EAD384E1E45}">
  <sheetPr>
    <pageSetUpPr fitToPage="1"/>
  </sheetPr>
  <dimension ref="B1:AO151"/>
  <sheetViews>
    <sheetView topLeftCell="A76" workbookViewId="0">
      <selection activeCell="Q26" sqref="Q26"/>
    </sheetView>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customWidth="1"/>
    <col min="6" max="6" width="7.140625" style="7" customWidth="1"/>
    <col min="7" max="7" width="9.7109375" style="7" customWidth="1"/>
    <col min="8" max="8" width="15.7109375" style="8" customWidth="1"/>
    <col min="9" max="9" width="6.7109375" style="9" customWidth="1"/>
    <col min="10" max="10" width="6.7109375" style="7" customWidth="1"/>
    <col min="11" max="11" width="7.140625" style="7" customWidth="1"/>
    <col min="12" max="12" width="9.7109375" style="7" customWidth="1"/>
    <col min="13" max="13" width="15.7109375" style="8" customWidth="1"/>
    <col min="14" max="14" width="6.7109375" style="9" customWidth="1"/>
    <col min="15" max="15" width="6.7109375" style="7" customWidth="1"/>
    <col min="16" max="16" width="7.140625" style="7" customWidth="1"/>
    <col min="17" max="17" width="9.7109375" style="7" customWidth="1"/>
    <col min="18" max="18" width="15.7109375" style="8" customWidth="1"/>
    <col min="19" max="19" width="6.7109375" style="9" customWidth="1"/>
    <col min="20" max="21" width="6.7109375" style="7" customWidth="1"/>
    <col min="22" max="22" width="9.7109375" style="7" customWidth="1"/>
    <col min="23" max="23" width="15.7109375" style="8" customWidth="1"/>
    <col min="24" max="24" width="6.7109375" style="9" customWidth="1"/>
    <col min="25" max="25" width="6.7109375" style="7" customWidth="1"/>
    <col min="26" max="26" width="7.140625" style="7" customWidth="1"/>
    <col min="27" max="27" width="9.7109375" style="7" customWidth="1"/>
    <col min="28" max="28" width="15.7109375" style="8" customWidth="1"/>
    <col min="29" max="29" width="6.7109375" style="67" customWidth="1"/>
    <col min="30" max="30" width="6.7109375" style="7" customWidth="1"/>
    <col min="31" max="31" width="7.140625" style="7" customWidth="1"/>
    <col min="32" max="32" width="9.7109375" style="7" customWidth="1"/>
    <col min="33" max="33" width="15.7109375" style="8" customWidth="1"/>
    <col min="34" max="34" width="6.7109375" style="67" customWidth="1"/>
    <col min="35" max="35" width="6.7109375" style="7" customWidth="1"/>
    <col min="36" max="36" width="7.140625" style="7" customWidth="1"/>
    <col min="37" max="16384" width="9.140625" style="7"/>
  </cols>
  <sheetData>
    <row r="1" spans="2:41" x14ac:dyDescent="0.25">
      <c r="V1" s="43"/>
      <c r="AA1" s="43"/>
      <c r="AF1" s="43"/>
    </row>
    <row r="2" spans="2:41" ht="30.75" customHeight="1" x14ac:dyDescent="0.25">
      <c r="B2" s="247" t="s">
        <v>95</v>
      </c>
      <c r="C2" s="247"/>
      <c r="D2" s="248"/>
      <c r="G2" s="249" t="s">
        <v>96</v>
      </c>
      <c r="H2" s="249"/>
      <c r="I2" s="250"/>
      <c r="L2" s="251" t="s">
        <v>97</v>
      </c>
      <c r="M2" s="251"/>
      <c r="N2" s="252"/>
      <c r="Q2" s="253" t="s">
        <v>124</v>
      </c>
      <c r="R2" s="254"/>
      <c r="S2" s="255"/>
      <c r="V2" s="256" t="s">
        <v>153</v>
      </c>
      <c r="W2" s="257"/>
      <c r="X2" s="258"/>
      <c r="AA2" s="259" t="s">
        <v>544</v>
      </c>
      <c r="AB2" s="260"/>
      <c r="AC2" s="261"/>
      <c r="AF2" s="262" t="s">
        <v>545</v>
      </c>
      <c r="AG2" s="263"/>
      <c r="AH2" s="264"/>
      <c r="AK2" s="265" t="s">
        <v>210</v>
      </c>
      <c r="AL2" s="266"/>
      <c r="AM2" s="266"/>
      <c r="AN2" s="266"/>
      <c r="AO2" s="267"/>
    </row>
    <row r="3" spans="2:41"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37" t="s">
        <v>21</v>
      </c>
      <c r="AB3" s="37" t="s">
        <v>22</v>
      </c>
      <c r="AC3" s="68" t="s">
        <v>24</v>
      </c>
      <c r="AD3" s="37" t="s">
        <v>23</v>
      </c>
      <c r="AF3" s="37" t="s">
        <v>21</v>
      </c>
      <c r="AG3" s="37" t="s">
        <v>22</v>
      </c>
      <c r="AH3" s="68" t="s">
        <v>24</v>
      </c>
      <c r="AI3" s="37" t="s">
        <v>23</v>
      </c>
      <c r="AK3" s="48" t="s">
        <v>22</v>
      </c>
      <c r="AL3" s="268" t="s">
        <v>215</v>
      </c>
      <c r="AM3" s="269"/>
      <c r="AN3" s="269"/>
      <c r="AO3" s="270"/>
    </row>
    <row r="4" spans="2:41" x14ac:dyDescent="0.25">
      <c r="B4" s="5">
        <v>1</v>
      </c>
      <c r="C4" s="36">
        <v>1000</v>
      </c>
      <c r="D4" s="10"/>
      <c r="E4" s="12"/>
      <c r="G4" s="19">
        <v>1</v>
      </c>
      <c r="H4" s="36">
        <v>600</v>
      </c>
      <c r="I4" s="10"/>
      <c r="J4" s="12"/>
      <c r="L4" s="5">
        <v>1</v>
      </c>
      <c r="M4" s="45">
        <v>360</v>
      </c>
      <c r="N4" s="10"/>
      <c r="O4" s="12"/>
      <c r="Q4" s="5">
        <v>1</v>
      </c>
      <c r="R4" s="45">
        <v>215</v>
      </c>
      <c r="S4" s="10"/>
      <c r="T4" s="12"/>
      <c r="V4" s="5">
        <v>1</v>
      </c>
      <c r="W4" s="45">
        <v>130</v>
      </c>
      <c r="X4" s="10"/>
      <c r="Y4" s="12"/>
      <c r="AA4" s="5">
        <v>1</v>
      </c>
      <c r="AB4" s="45">
        <v>35</v>
      </c>
      <c r="AC4" s="69"/>
      <c r="AD4" s="12"/>
      <c r="AF4" s="5">
        <v>1</v>
      </c>
      <c r="AG4" s="45">
        <v>20</v>
      </c>
      <c r="AH4" s="69"/>
      <c r="AI4" s="12"/>
      <c r="AK4" s="49">
        <v>100</v>
      </c>
      <c r="AL4" s="244" t="s">
        <v>211</v>
      </c>
      <c r="AM4" s="245"/>
      <c r="AN4" s="245"/>
      <c r="AO4" s="246"/>
    </row>
    <row r="5" spans="2:41"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90</v>
      </c>
      <c r="X5" s="11">
        <f t="shared" ref="X5:X68" si="4">IF(W5=0,0,IF(W4=0,0,W5/W4))</f>
        <v>0.69230769230769229</v>
      </c>
      <c r="Y5" s="13"/>
      <c r="AA5" s="4">
        <v>2</v>
      </c>
      <c r="AB5" s="45">
        <v>25</v>
      </c>
      <c r="AC5" s="70">
        <f t="shared" ref="AC5:AC68" si="5">IF(AB5=0,0,IF(AB4=0,0,AB5/AB4))</f>
        <v>0.7142857142857143</v>
      </c>
      <c r="AD5" s="13"/>
      <c r="AF5" s="4">
        <v>2</v>
      </c>
      <c r="AG5" s="45">
        <f>AG4*0.8</f>
        <v>16</v>
      </c>
      <c r="AH5" s="70">
        <f t="shared" ref="AH5:AH68" si="6">IF(AG5=0,0,IF(AG4=0,0,AG5/AG4))</f>
        <v>0.8</v>
      </c>
      <c r="AI5" s="13"/>
      <c r="AK5" s="49">
        <v>200</v>
      </c>
      <c r="AL5" s="244" t="s">
        <v>212</v>
      </c>
      <c r="AM5" s="245"/>
      <c r="AN5" s="245"/>
      <c r="AO5" s="246"/>
    </row>
    <row r="6" spans="2:41"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77</v>
      </c>
      <c r="X6" s="18">
        <f t="shared" si="4"/>
        <v>0.85555555555555551</v>
      </c>
      <c r="Y6" s="22"/>
      <c r="AA6" s="4">
        <v>3</v>
      </c>
      <c r="AB6" s="45">
        <v>21</v>
      </c>
      <c r="AC6" s="70">
        <f t="shared" si="5"/>
        <v>0.84</v>
      </c>
      <c r="AD6" s="22"/>
      <c r="AF6" s="4">
        <v>3</v>
      </c>
      <c r="AG6" s="45">
        <v>13</v>
      </c>
      <c r="AH6" s="70">
        <f t="shared" si="6"/>
        <v>0.8125</v>
      </c>
      <c r="AI6" s="22"/>
      <c r="AK6" s="49">
        <v>250</v>
      </c>
      <c r="AL6" s="244" t="s">
        <v>213</v>
      </c>
      <c r="AM6" s="245"/>
      <c r="AN6" s="245"/>
      <c r="AO6" s="246"/>
    </row>
    <row r="7" spans="2:41"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55</v>
      </c>
      <c r="X7" s="11">
        <f t="shared" si="4"/>
        <v>0.7142857142857143</v>
      </c>
      <c r="Y7" s="14">
        <f>IF(W5=0,0,IF(W7=0,0,W7/W5))</f>
        <v>0.61111111111111116</v>
      </c>
      <c r="AA7" s="4">
        <v>4</v>
      </c>
      <c r="AB7" s="45">
        <v>15</v>
      </c>
      <c r="AC7" s="70">
        <f t="shared" si="5"/>
        <v>0.7142857142857143</v>
      </c>
      <c r="AD7" s="14">
        <f>IF(AB5=0,0,IF(AB7=0,0,AB7/AB5))</f>
        <v>0.6</v>
      </c>
      <c r="AF7" s="4">
        <v>4</v>
      </c>
      <c r="AG7" s="45">
        <v>11</v>
      </c>
      <c r="AH7" s="70">
        <f t="shared" si="6"/>
        <v>0.84615384615384615</v>
      </c>
      <c r="AI7" s="14"/>
    </row>
    <row r="8" spans="2:41"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45</v>
      </c>
      <c r="X8" s="18">
        <f t="shared" si="4"/>
        <v>0.81818181818181823</v>
      </c>
      <c r="Y8" s="20"/>
      <c r="AA8" s="4">
        <v>5</v>
      </c>
      <c r="AB8" s="45">
        <v>12</v>
      </c>
      <c r="AC8" s="70">
        <f t="shared" si="5"/>
        <v>0.8</v>
      </c>
      <c r="AD8" s="20"/>
      <c r="AF8" s="4">
        <v>5</v>
      </c>
      <c r="AG8" s="45">
        <v>9</v>
      </c>
      <c r="AH8" s="70">
        <f t="shared" si="6"/>
        <v>0.81818181818181823</v>
      </c>
      <c r="AI8" s="20"/>
    </row>
    <row r="9" spans="2:41"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40</v>
      </c>
      <c r="X9" s="18">
        <f t="shared" si="4"/>
        <v>0.88888888888888884</v>
      </c>
      <c r="Y9" s="22">
        <f>IF(W7=0,0,IF(W9=0,0,W9/W7))</f>
        <v>0.72727272727272729</v>
      </c>
      <c r="AA9" s="4">
        <v>6</v>
      </c>
      <c r="AB9" s="45">
        <v>11</v>
      </c>
      <c r="AC9" s="70">
        <f t="shared" si="5"/>
        <v>0.91666666666666663</v>
      </c>
      <c r="AD9" s="22">
        <f>IF(AB7=0,0,IF(AB9=0,0,AB9/AB7))</f>
        <v>0.73333333333333328</v>
      </c>
      <c r="AF9" s="4">
        <v>6</v>
      </c>
      <c r="AG9" s="45">
        <v>8</v>
      </c>
      <c r="AH9" s="70">
        <f t="shared" si="6"/>
        <v>0.88888888888888884</v>
      </c>
      <c r="AI9" s="22"/>
    </row>
    <row r="10" spans="2:41"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35</v>
      </c>
      <c r="X10" s="11">
        <f t="shared" si="4"/>
        <v>0.875</v>
      </c>
      <c r="Y10" s="12"/>
      <c r="AA10" s="4">
        <v>7</v>
      </c>
      <c r="AB10" s="45">
        <v>10</v>
      </c>
      <c r="AC10" s="70">
        <f t="shared" si="5"/>
        <v>0.90909090909090906</v>
      </c>
      <c r="AD10" s="12"/>
      <c r="AF10" s="4">
        <v>7</v>
      </c>
      <c r="AG10" s="45">
        <v>7</v>
      </c>
      <c r="AH10" s="70">
        <f t="shared" si="6"/>
        <v>0.875</v>
      </c>
      <c r="AI10" s="12"/>
    </row>
    <row r="11" spans="2:41"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30</v>
      </c>
      <c r="X11" s="11">
        <f t="shared" si="4"/>
        <v>0.8571428571428571</v>
      </c>
      <c r="Y11" s="14">
        <f>IF(W7=0,0,IF(W11=0,0,W11/W7))</f>
        <v>0.54545454545454541</v>
      </c>
      <c r="AA11" s="4">
        <v>8</v>
      </c>
      <c r="AB11" s="45">
        <v>10</v>
      </c>
      <c r="AC11" s="70">
        <f t="shared" si="5"/>
        <v>1</v>
      </c>
      <c r="AD11" s="14">
        <f>IF(AB7=0,0,IF(AB11=0,0,AB11/AB7))</f>
        <v>0.66666666666666663</v>
      </c>
      <c r="AF11" s="4">
        <v>8</v>
      </c>
      <c r="AG11" s="45">
        <v>7</v>
      </c>
      <c r="AH11" s="70">
        <f t="shared" si="6"/>
        <v>1</v>
      </c>
      <c r="AI11" s="14"/>
    </row>
    <row r="12" spans="2:41"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28</v>
      </c>
      <c r="X12" s="18">
        <f t="shared" si="4"/>
        <v>0.93333333333333335</v>
      </c>
      <c r="Y12" s="20"/>
      <c r="AA12" s="4">
        <v>9</v>
      </c>
      <c r="AB12" s="45">
        <v>10</v>
      </c>
      <c r="AC12" s="70">
        <f t="shared" si="5"/>
        <v>1</v>
      </c>
      <c r="AD12" s="20"/>
      <c r="AF12" s="4">
        <v>9</v>
      </c>
      <c r="AG12" s="45">
        <v>7</v>
      </c>
      <c r="AH12" s="70">
        <f t="shared" si="6"/>
        <v>1</v>
      </c>
      <c r="AI12" s="20"/>
    </row>
    <row r="13" spans="2:41"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25</v>
      </c>
      <c r="X13" s="18">
        <f t="shared" si="4"/>
        <v>0.8928571428571429</v>
      </c>
      <c r="Y13" s="21">
        <f>IF(W11=0,0,IF(W13=0,0,W13/W11))</f>
        <v>0.83333333333333337</v>
      </c>
      <c r="AA13" s="4">
        <v>10</v>
      </c>
      <c r="AB13" s="45">
        <v>9</v>
      </c>
      <c r="AC13" s="70">
        <f t="shared" si="5"/>
        <v>0.9</v>
      </c>
      <c r="AD13" s="21">
        <f>IF(AB11=0,0,IF(AB13=0,0,AB13/AB11))</f>
        <v>0.9</v>
      </c>
      <c r="AF13" s="4">
        <v>10</v>
      </c>
      <c r="AG13" s="45">
        <v>6</v>
      </c>
      <c r="AH13" s="70">
        <f t="shared" si="6"/>
        <v>0.8571428571428571</v>
      </c>
      <c r="AI13" s="21"/>
    </row>
    <row r="14" spans="2:41"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23</v>
      </c>
      <c r="X14" s="11">
        <f t="shared" si="4"/>
        <v>0.92</v>
      </c>
      <c r="Y14" s="12"/>
      <c r="AA14" s="4">
        <v>11</v>
      </c>
      <c r="AB14" s="45">
        <v>8</v>
      </c>
      <c r="AC14" s="70">
        <f t="shared" si="5"/>
        <v>0.88888888888888884</v>
      </c>
      <c r="AD14" s="12"/>
      <c r="AF14" s="4">
        <v>11</v>
      </c>
      <c r="AG14" s="45">
        <v>5</v>
      </c>
      <c r="AH14" s="70">
        <f t="shared" si="6"/>
        <v>0.83333333333333337</v>
      </c>
      <c r="AI14" s="12"/>
    </row>
    <row r="15" spans="2:41"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22</v>
      </c>
      <c r="X15" s="11">
        <f t="shared" si="4"/>
        <v>0.95652173913043481</v>
      </c>
      <c r="Y15" s="14">
        <f>W14/W11</f>
        <v>0.76666666666666672</v>
      </c>
      <c r="AA15" s="4">
        <v>12</v>
      </c>
      <c r="AB15" s="45">
        <v>8</v>
      </c>
      <c r="AC15" s="70">
        <f t="shared" si="5"/>
        <v>1</v>
      </c>
      <c r="AD15" s="14">
        <f>AB14/AB11</f>
        <v>0.8</v>
      </c>
      <c r="AF15" s="4">
        <v>12</v>
      </c>
      <c r="AG15" s="45">
        <v>5</v>
      </c>
      <c r="AH15" s="70">
        <f t="shared" si="6"/>
        <v>1</v>
      </c>
      <c r="AI15" s="14"/>
    </row>
    <row r="16" spans="2:41"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21</v>
      </c>
      <c r="X16" s="11">
        <f t="shared" si="4"/>
        <v>0.95454545454545459</v>
      </c>
      <c r="Y16" s="12"/>
      <c r="AA16" s="4">
        <v>13</v>
      </c>
      <c r="AB16" s="45">
        <v>7</v>
      </c>
      <c r="AC16" s="70">
        <f t="shared" si="5"/>
        <v>0.875</v>
      </c>
      <c r="AD16" s="12"/>
      <c r="AF16" s="4">
        <v>13</v>
      </c>
      <c r="AG16" s="45">
        <v>4</v>
      </c>
      <c r="AH16" s="70">
        <f t="shared" si="6"/>
        <v>0.8</v>
      </c>
      <c r="AI16" s="12"/>
    </row>
    <row r="17" spans="2:35"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20</v>
      </c>
      <c r="X17" s="11">
        <f t="shared" si="4"/>
        <v>0.95238095238095233</v>
      </c>
      <c r="Y17" s="12"/>
      <c r="AA17" s="4">
        <v>14</v>
      </c>
      <c r="AB17" s="45">
        <v>7</v>
      </c>
      <c r="AC17" s="70">
        <f t="shared" si="5"/>
        <v>1</v>
      </c>
      <c r="AD17" s="12"/>
      <c r="AF17" s="4">
        <v>14</v>
      </c>
      <c r="AG17" s="45">
        <v>4</v>
      </c>
      <c r="AH17" s="70">
        <f t="shared" si="6"/>
        <v>1</v>
      </c>
      <c r="AI17" s="12"/>
    </row>
    <row r="18" spans="2:35"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19</v>
      </c>
      <c r="X18" s="11">
        <f t="shared" si="4"/>
        <v>0.95</v>
      </c>
      <c r="Y18" s="12"/>
      <c r="AA18" s="4">
        <v>15</v>
      </c>
      <c r="AB18" s="45">
        <v>7</v>
      </c>
      <c r="AC18" s="70">
        <f t="shared" si="5"/>
        <v>1</v>
      </c>
      <c r="AD18" s="12"/>
      <c r="AF18" s="4">
        <v>15</v>
      </c>
      <c r="AG18" s="45">
        <v>4</v>
      </c>
      <c r="AH18" s="70">
        <f t="shared" si="6"/>
        <v>1</v>
      </c>
      <c r="AI18" s="12"/>
    </row>
    <row r="19" spans="2:35"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v>17</v>
      </c>
      <c r="X19" s="11">
        <f t="shared" si="4"/>
        <v>0.89473684210526316</v>
      </c>
      <c r="Y19" s="14">
        <f>IF(W11=0,0,IF(W19=0,0,W19/W11))</f>
        <v>0.56666666666666665</v>
      </c>
      <c r="AA19" s="4">
        <v>16</v>
      </c>
      <c r="AB19" s="45">
        <v>7</v>
      </c>
      <c r="AC19" s="70">
        <f t="shared" si="5"/>
        <v>1</v>
      </c>
      <c r="AD19" s="14">
        <f>IF(AB11=0,0,IF(AB19=0,0,AB19/AB11))</f>
        <v>0.7</v>
      </c>
      <c r="AF19" s="4">
        <v>16</v>
      </c>
      <c r="AG19" s="45">
        <v>4</v>
      </c>
      <c r="AH19" s="70">
        <f t="shared" si="6"/>
        <v>1</v>
      </c>
      <c r="AI19" s="14"/>
    </row>
    <row r="20" spans="2:35" x14ac:dyDescent="0.25">
      <c r="B20" s="17">
        <v>17</v>
      </c>
      <c r="C20" s="36">
        <v>85</v>
      </c>
      <c r="D20" s="18">
        <f t="shared" si="0"/>
        <v>0.94444444444444442</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16</v>
      </c>
      <c r="X20" s="18">
        <f t="shared" si="4"/>
        <v>0.94117647058823528</v>
      </c>
      <c r="Y20" s="16" t="s">
        <v>25</v>
      </c>
      <c r="AA20" s="17">
        <v>17</v>
      </c>
      <c r="AB20" s="45">
        <v>6</v>
      </c>
      <c r="AC20" s="70">
        <f t="shared" si="5"/>
        <v>0.8571428571428571</v>
      </c>
      <c r="AD20" s="16" t="s">
        <v>25</v>
      </c>
      <c r="AF20" s="17">
        <v>17</v>
      </c>
      <c r="AG20" s="45">
        <v>4</v>
      </c>
      <c r="AH20" s="70">
        <f t="shared" si="6"/>
        <v>1</v>
      </c>
      <c r="AI20" s="16"/>
    </row>
    <row r="21" spans="2:35" x14ac:dyDescent="0.25">
      <c r="B21" s="4">
        <v>18</v>
      </c>
      <c r="C21" s="36">
        <v>70</v>
      </c>
      <c r="D21" s="11">
        <f t="shared" si="0"/>
        <v>0.82352941176470584</v>
      </c>
      <c r="E21" s="14">
        <f>C21/C19</f>
        <v>0.77777777777777779</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14</v>
      </c>
      <c r="X21" s="11">
        <f t="shared" si="4"/>
        <v>0.875</v>
      </c>
      <c r="Y21" s="14">
        <f>W21/W19</f>
        <v>0.82352941176470584</v>
      </c>
      <c r="AA21" s="4">
        <v>18</v>
      </c>
      <c r="AB21" s="45">
        <v>5</v>
      </c>
      <c r="AC21" s="70">
        <f t="shared" si="5"/>
        <v>0.83333333333333337</v>
      </c>
      <c r="AD21" s="14">
        <f>AB21/AB19</f>
        <v>0.7142857142857143</v>
      </c>
      <c r="AF21" s="4">
        <v>18</v>
      </c>
      <c r="AG21" s="45">
        <v>3</v>
      </c>
      <c r="AH21" s="70">
        <f t="shared" si="6"/>
        <v>0.75</v>
      </c>
      <c r="AI21" s="14"/>
    </row>
    <row r="22" spans="2:35" x14ac:dyDescent="0.25">
      <c r="B22" s="4">
        <v>19</v>
      </c>
      <c r="C22" s="36">
        <v>65</v>
      </c>
      <c r="D22" s="11">
        <f t="shared" si="0"/>
        <v>0.9285714285714286</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12</v>
      </c>
      <c r="X22" s="11">
        <f t="shared" si="4"/>
        <v>0.8571428571428571</v>
      </c>
      <c r="Y22" s="12"/>
      <c r="AA22" s="4">
        <v>19</v>
      </c>
      <c r="AB22" s="45">
        <v>4</v>
      </c>
      <c r="AC22" s="70">
        <f t="shared" si="5"/>
        <v>0.8</v>
      </c>
      <c r="AD22" s="12"/>
      <c r="AF22" s="4">
        <v>19</v>
      </c>
      <c r="AG22" s="45">
        <v>2</v>
      </c>
      <c r="AH22" s="70">
        <f t="shared" si="6"/>
        <v>0.66666666666666663</v>
      </c>
      <c r="AI22" s="12"/>
    </row>
    <row r="23" spans="2:35" x14ac:dyDescent="0.25">
      <c r="B23" s="4">
        <v>20</v>
      </c>
      <c r="C23" s="36">
        <v>60</v>
      </c>
      <c r="D23" s="11">
        <f t="shared" si="0"/>
        <v>0.92307692307692313</v>
      </c>
      <c r="E23" s="14">
        <f>C23/C19</f>
        <v>0.66666666666666663</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v>10</v>
      </c>
      <c r="X23" s="11">
        <f t="shared" si="4"/>
        <v>0.83333333333333337</v>
      </c>
      <c r="Y23" s="14">
        <f>W23/W19</f>
        <v>0.58823529411764708</v>
      </c>
      <c r="AA23" s="4">
        <v>20</v>
      </c>
      <c r="AB23" s="45">
        <v>4</v>
      </c>
      <c r="AC23" s="70">
        <f t="shared" si="5"/>
        <v>1</v>
      </c>
      <c r="AD23" s="14">
        <f>AB23/AB19</f>
        <v>0.5714285714285714</v>
      </c>
      <c r="AF23" s="4">
        <v>20</v>
      </c>
      <c r="AG23" s="45">
        <v>2</v>
      </c>
      <c r="AH23" s="70">
        <f t="shared" si="6"/>
        <v>1</v>
      </c>
      <c r="AI23" s="14"/>
    </row>
    <row r="24" spans="2:35" x14ac:dyDescent="0.25">
      <c r="B24" s="4">
        <v>21</v>
      </c>
      <c r="C24" s="36">
        <v>60</v>
      </c>
      <c r="D24" s="11">
        <f>IF(C24=0,0,IF(C23=0,0,C24/C23))</f>
        <v>1</v>
      </c>
      <c r="E24" s="14">
        <f>C24/C19</f>
        <v>0.66666666666666663</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8</v>
      </c>
      <c r="X24" s="11">
        <f t="shared" si="4"/>
        <v>0.8</v>
      </c>
      <c r="Y24" s="14"/>
      <c r="AA24" s="4">
        <v>21</v>
      </c>
      <c r="AB24" s="45">
        <v>3</v>
      </c>
      <c r="AC24" s="70">
        <f t="shared" si="5"/>
        <v>0.75</v>
      </c>
      <c r="AD24" s="14"/>
      <c r="AF24" s="4">
        <v>21</v>
      </c>
      <c r="AG24" s="45">
        <v>1</v>
      </c>
      <c r="AH24" s="70">
        <f t="shared" si="6"/>
        <v>0.5</v>
      </c>
      <c r="AI24" s="14"/>
    </row>
    <row r="25" spans="2:35" x14ac:dyDescent="0.25">
      <c r="B25" s="4">
        <v>22</v>
      </c>
      <c r="C25" s="36">
        <v>56</v>
      </c>
      <c r="D25" s="11">
        <f t="shared" si="0"/>
        <v>0.93333333333333335</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f t="shared" ref="W25:W34" si="7">W24</f>
        <v>8</v>
      </c>
      <c r="X25" s="11">
        <f t="shared" si="4"/>
        <v>1</v>
      </c>
      <c r="Y25" s="12"/>
      <c r="AA25" s="4">
        <v>22</v>
      </c>
      <c r="AB25" s="45">
        <v>3</v>
      </c>
      <c r="AC25" s="70">
        <f t="shared" si="5"/>
        <v>1</v>
      </c>
      <c r="AD25" s="12"/>
      <c r="AF25" s="4">
        <v>22</v>
      </c>
      <c r="AG25" s="45">
        <v>1</v>
      </c>
      <c r="AH25" s="70">
        <f t="shared" si="6"/>
        <v>1</v>
      </c>
      <c r="AI25" s="12"/>
    </row>
    <row r="26" spans="2:35" x14ac:dyDescent="0.25">
      <c r="B26" s="4">
        <v>23</v>
      </c>
      <c r="C26" s="36">
        <v>53</v>
      </c>
      <c r="D26" s="11">
        <f t="shared" si="0"/>
        <v>0.9464285714285714</v>
      </c>
      <c r="E26" s="12"/>
      <c r="G26" s="4">
        <v>23</v>
      </c>
      <c r="H26" s="36">
        <f t="shared" ref="H26:H35" si="8">H25</f>
        <v>21</v>
      </c>
      <c r="I26" s="11">
        <f t="shared" si="1"/>
        <v>1</v>
      </c>
      <c r="J26" s="12"/>
      <c r="L26" s="4">
        <v>23</v>
      </c>
      <c r="M26" s="45">
        <f t="shared" ref="M26:M35" si="9">M25</f>
        <v>12</v>
      </c>
      <c r="N26" s="11">
        <f t="shared" si="2"/>
        <v>1</v>
      </c>
      <c r="O26" s="12"/>
      <c r="Q26" s="4">
        <v>23</v>
      </c>
      <c r="R26" s="45">
        <f t="shared" ref="R26:R35" si="10">R25</f>
        <v>8</v>
      </c>
      <c r="S26" s="11">
        <f t="shared" si="3"/>
        <v>1</v>
      </c>
      <c r="T26" s="12"/>
      <c r="V26" s="4">
        <v>23</v>
      </c>
      <c r="W26" s="45">
        <v>7</v>
      </c>
      <c r="X26" s="11">
        <f t="shared" si="4"/>
        <v>0.875</v>
      </c>
      <c r="Y26" s="12"/>
      <c r="AA26" s="4">
        <v>23</v>
      </c>
      <c r="AB26" s="45">
        <v>3</v>
      </c>
      <c r="AC26" s="70">
        <f t="shared" si="5"/>
        <v>1</v>
      </c>
      <c r="AD26" s="12"/>
      <c r="AF26" s="4">
        <v>23</v>
      </c>
      <c r="AG26" s="45">
        <v>1</v>
      </c>
      <c r="AH26" s="70">
        <f t="shared" si="6"/>
        <v>1</v>
      </c>
      <c r="AI26" s="12"/>
    </row>
    <row r="27" spans="2:35" x14ac:dyDescent="0.25">
      <c r="B27" s="4">
        <v>24</v>
      </c>
      <c r="C27" s="36">
        <v>53</v>
      </c>
      <c r="D27" s="11">
        <f t="shared" si="0"/>
        <v>1</v>
      </c>
      <c r="E27" s="14">
        <f>C27/C19</f>
        <v>0.58888888888888891</v>
      </c>
      <c r="G27" s="4">
        <v>24</v>
      </c>
      <c r="H27" s="36">
        <f t="shared" si="8"/>
        <v>21</v>
      </c>
      <c r="I27" s="11">
        <f t="shared" si="1"/>
        <v>1</v>
      </c>
      <c r="J27" s="14">
        <f>H27/H19</f>
        <v>0.38181818181818183</v>
      </c>
      <c r="L27" s="4">
        <v>24</v>
      </c>
      <c r="M27" s="45">
        <f t="shared" si="9"/>
        <v>12</v>
      </c>
      <c r="N27" s="11">
        <f t="shared" si="2"/>
        <v>1</v>
      </c>
      <c r="O27" s="14">
        <f>M27/M19</f>
        <v>0.375</v>
      </c>
      <c r="Q27" s="4">
        <v>24</v>
      </c>
      <c r="R27" s="45">
        <f t="shared" si="10"/>
        <v>8</v>
      </c>
      <c r="S27" s="11">
        <f t="shared" si="3"/>
        <v>1</v>
      </c>
      <c r="T27" s="14">
        <f>R27/R19</f>
        <v>0.42105263157894735</v>
      </c>
      <c r="V27" s="4">
        <v>24</v>
      </c>
      <c r="W27" s="45">
        <v>7</v>
      </c>
      <c r="X27" s="11">
        <f t="shared" si="4"/>
        <v>1</v>
      </c>
      <c r="Y27" s="14">
        <f>W27/W19</f>
        <v>0.41176470588235292</v>
      </c>
      <c r="AA27" s="4">
        <v>24</v>
      </c>
      <c r="AB27" s="45">
        <v>3</v>
      </c>
      <c r="AC27" s="70">
        <f t="shared" si="5"/>
        <v>1</v>
      </c>
      <c r="AD27" s="14">
        <f>AB27/AB19</f>
        <v>0.42857142857142855</v>
      </c>
      <c r="AF27" s="4">
        <v>24</v>
      </c>
      <c r="AG27" s="45">
        <v>1</v>
      </c>
      <c r="AH27" s="70">
        <f t="shared" si="6"/>
        <v>1</v>
      </c>
      <c r="AI27" s="14"/>
    </row>
    <row r="28" spans="2:35" x14ac:dyDescent="0.25">
      <c r="B28" s="4">
        <v>25</v>
      </c>
      <c r="C28" s="36">
        <v>50</v>
      </c>
      <c r="D28" s="11">
        <f t="shared" si="0"/>
        <v>0.94339622641509435</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6</v>
      </c>
      <c r="X28" s="11">
        <f t="shared" si="4"/>
        <v>0.8571428571428571</v>
      </c>
      <c r="Y28" s="12"/>
      <c r="AA28" s="4">
        <v>25</v>
      </c>
      <c r="AB28" s="45">
        <v>2</v>
      </c>
      <c r="AC28" s="70">
        <f t="shared" si="5"/>
        <v>0.66666666666666663</v>
      </c>
      <c r="AD28" s="12"/>
      <c r="AF28" s="4">
        <v>25</v>
      </c>
      <c r="AG28" s="45">
        <v>1</v>
      </c>
      <c r="AH28" s="70">
        <f t="shared" si="6"/>
        <v>1</v>
      </c>
      <c r="AI28" s="12"/>
    </row>
    <row r="29" spans="2:35" x14ac:dyDescent="0.25">
      <c r="B29" s="3">
        <v>26</v>
      </c>
      <c r="C29" s="36">
        <v>48</v>
      </c>
      <c r="D29" s="11">
        <f t="shared" si="0"/>
        <v>0.96</v>
      </c>
      <c r="E29" s="12"/>
      <c r="G29" s="3">
        <v>26</v>
      </c>
      <c r="H29" s="36">
        <f t="shared" si="8"/>
        <v>18</v>
      </c>
      <c r="I29" s="11">
        <f t="shared" si="1"/>
        <v>1</v>
      </c>
      <c r="J29" s="12"/>
      <c r="L29" s="3">
        <v>26</v>
      </c>
      <c r="M29" s="45">
        <f t="shared" si="9"/>
        <v>10</v>
      </c>
      <c r="N29" s="11">
        <f t="shared" si="2"/>
        <v>1</v>
      </c>
      <c r="O29" s="12"/>
      <c r="Q29" s="3">
        <v>26</v>
      </c>
      <c r="R29" s="45">
        <f t="shared" si="10"/>
        <v>6</v>
      </c>
      <c r="S29" s="11">
        <f t="shared" si="3"/>
        <v>1</v>
      </c>
      <c r="T29" s="12"/>
      <c r="V29" s="3">
        <v>26</v>
      </c>
      <c r="W29" s="45">
        <v>5</v>
      </c>
      <c r="X29" s="11">
        <f t="shared" si="4"/>
        <v>0.83333333333333337</v>
      </c>
      <c r="Y29" s="12"/>
      <c r="AA29" s="3">
        <v>26</v>
      </c>
      <c r="AB29" s="45">
        <v>2</v>
      </c>
      <c r="AC29" s="70">
        <f t="shared" si="5"/>
        <v>1</v>
      </c>
      <c r="AD29" s="12"/>
      <c r="AF29" s="3">
        <v>26</v>
      </c>
      <c r="AG29" s="45">
        <v>1</v>
      </c>
      <c r="AH29" s="70">
        <f t="shared" si="6"/>
        <v>1</v>
      </c>
      <c r="AI29" s="12"/>
    </row>
    <row r="30" spans="2:35" x14ac:dyDescent="0.25">
      <c r="B30" s="3">
        <v>27</v>
      </c>
      <c r="C30" s="36">
        <v>45</v>
      </c>
      <c r="D30" s="11">
        <f t="shared" si="0"/>
        <v>0.9375</v>
      </c>
      <c r="E30" s="12"/>
      <c r="G30" s="3">
        <v>27</v>
      </c>
      <c r="H30" s="36">
        <f t="shared" si="8"/>
        <v>18</v>
      </c>
      <c r="I30" s="11">
        <f t="shared" si="1"/>
        <v>1</v>
      </c>
      <c r="J30" s="12"/>
      <c r="L30" s="3">
        <v>27</v>
      </c>
      <c r="M30" s="45">
        <f t="shared" si="9"/>
        <v>10</v>
      </c>
      <c r="N30" s="11">
        <f t="shared" si="2"/>
        <v>1</v>
      </c>
      <c r="O30" s="12"/>
      <c r="Q30" s="3">
        <v>27</v>
      </c>
      <c r="R30" s="45">
        <f t="shared" si="10"/>
        <v>6</v>
      </c>
      <c r="S30" s="11">
        <f t="shared" si="3"/>
        <v>1</v>
      </c>
      <c r="T30" s="12"/>
      <c r="V30" s="3">
        <v>27</v>
      </c>
      <c r="W30" s="45">
        <f t="shared" si="7"/>
        <v>5</v>
      </c>
      <c r="X30" s="11">
        <f t="shared" si="4"/>
        <v>1</v>
      </c>
      <c r="Y30" s="12"/>
      <c r="AA30" s="3">
        <v>27</v>
      </c>
      <c r="AB30" s="45">
        <v>2</v>
      </c>
      <c r="AC30" s="70">
        <f t="shared" si="5"/>
        <v>1</v>
      </c>
      <c r="AD30" s="12"/>
      <c r="AF30" s="3">
        <v>27</v>
      </c>
      <c r="AG30" s="45">
        <v>1</v>
      </c>
      <c r="AH30" s="70">
        <f t="shared" si="6"/>
        <v>1</v>
      </c>
      <c r="AI30" s="12"/>
    </row>
    <row r="31" spans="2:35" x14ac:dyDescent="0.25">
      <c r="B31" s="3">
        <v>28</v>
      </c>
      <c r="C31" s="36">
        <v>45</v>
      </c>
      <c r="D31" s="11">
        <f t="shared" si="0"/>
        <v>1</v>
      </c>
      <c r="E31" s="12"/>
      <c r="G31" s="3">
        <v>28</v>
      </c>
      <c r="H31" s="36">
        <f t="shared" si="8"/>
        <v>18</v>
      </c>
      <c r="I31" s="11">
        <f t="shared" si="1"/>
        <v>1</v>
      </c>
      <c r="J31" s="12"/>
      <c r="L31" s="3">
        <v>28</v>
      </c>
      <c r="M31" s="45">
        <f t="shared" si="9"/>
        <v>10</v>
      </c>
      <c r="N31" s="11">
        <f t="shared" si="2"/>
        <v>1</v>
      </c>
      <c r="O31" s="12"/>
      <c r="Q31" s="3">
        <v>28</v>
      </c>
      <c r="R31" s="45">
        <f t="shared" si="10"/>
        <v>6</v>
      </c>
      <c r="S31" s="11">
        <f t="shared" si="3"/>
        <v>1</v>
      </c>
      <c r="T31" s="12"/>
      <c r="V31" s="3">
        <v>28</v>
      </c>
      <c r="W31" s="45">
        <f t="shared" si="7"/>
        <v>5</v>
      </c>
      <c r="X31" s="11">
        <f t="shared" si="4"/>
        <v>1</v>
      </c>
      <c r="Y31" s="12"/>
      <c r="AA31" s="3">
        <v>28</v>
      </c>
      <c r="AB31" s="45">
        <v>2</v>
      </c>
      <c r="AC31" s="70">
        <f t="shared" si="5"/>
        <v>1</v>
      </c>
      <c r="AD31" s="12"/>
      <c r="AF31" s="3">
        <v>28</v>
      </c>
      <c r="AG31" s="45">
        <v>1</v>
      </c>
      <c r="AH31" s="70">
        <f t="shared" si="6"/>
        <v>1</v>
      </c>
      <c r="AI31" s="12"/>
    </row>
    <row r="32" spans="2:35" x14ac:dyDescent="0.25">
      <c r="B32" s="3">
        <v>29</v>
      </c>
      <c r="C32" s="36">
        <v>43</v>
      </c>
      <c r="D32" s="11">
        <f t="shared" si="0"/>
        <v>0.9555555555555556</v>
      </c>
      <c r="E32" s="12"/>
      <c r="G32" s="3">
        <v>29</v>
      </c>
      <c r="H32" s="36">
        <f t="shared" si="8"/>
        <v>18</v>
      </c>
      <c r="I32" s="11">
        <f t="shared" si="1"/>
        <v>1</v>
      </c>
      <c r="J32" s="12"/>
      <c r="L32" s="3">
        <v>29</v>
      </c>
      <c r="M32" s="45">
        <f t="shared" si="9"/>
        <v>10</v>
      </c>
      <c r="N32" s="11">
        <f t="shared" si="2"/>
        <v>1</v>
      </c>
      <c r="O32" s="12"/>
      <c r="Q32" s="3">
        <v>29</v>
      </c>
      <c r="R32" s="45">
        <f t="shared" si="10"/>
        <v>6</v>
      </c>
      <c r="S32" s="11">
        <f t="shared" si="3"/>
        <v>1</v>
      </c>
      <c r="T32" s="12"/>
      <c r="V32" s="3">
        <v>29</v>
      </c>
      <c r="W32" s="45">
        <f t="shared" si="7"/>
        <v>5</v>
      </c>
      <c r="X32" s="11">
        <f t="shared" si="4"/>
        <v>1</v>
      </c>
      <c r="Y32" s="12"/>
      <c r="AA32" s="3">
        <v>29</v>
      </c>
      <c r="AB32" s="45">
        <v>2</v>
      </c>
      <c r="AC32" s="70">
        <f t="shared" si="5"/>
        <v>1</v>
      </c>
      <c r="AD32" s="12"/>
      <c r="AF32" s="3">
        <v>29</v>
      </c>
      <c r="AG32" s="45">
        <v>1</v>
      </c>
      <c r="AH32" s="70">
        <f t="shared" si="6"/>
        <v>1</v>
      </c>
      <c r="AI32" s="12"/>
    </row>
    <row r="33" spans="2:35" x14ac:dyDescent="0.25">
      <c r="B33" s="3">
        <v>30</v>
      </c>
      <c r="C33" s="36">
        <v>40</v>
      </c>
      <c r="D33" s="11">
        <f t="shared" si="0"/>
        <v>0.93023255813953487</v>
      </c>
      <c r="E33" s="12"/>
      <c r="G33" s="3">
        <v>30</v>
      </c>
      <c r="H33" s="36">
        <f t="shared" si="8"/>
        <v>18</v>
      </c>
      <c r="I33" s="11">
        <f t="shared" si="1"/>
        <v>1</v>
      </c>
      <c r="J33" s="12"/>
      <c r="L33" s="3">
        <v>30</v>
      </c>
      <c r="M33" s="45">
        <f t="shared" si="9"/>
        <v>10</v>
      </c>
      <c r="N33" s="11">
        <f t="shared" si="2"/>
        <v>1</v>
      </c>
      <c r="O33" s="12"/>
      <c r="Q33" s="3">
        <v>30</v>
      </c>
      <c r="R33" s="45">
        <f t="shared" si="10"/>
        <v>6</v>
      </c>
      <c r="S33" s="11">
        <f t="shared" si="3"/>
        <v>1</v>
      </c>
      <c r="T33" s="12"/>
      <c r="V33" s="3">
        <v>30</v>
      </c>
      <c r="W33" s="45">
        <f t="shared" si="7"/>
        <v>5</v>
      </c>
      <c r="X33" s="11">
        <f t="shared" si="4"/>
        <v>1</v>
      </c>
      <c r="Y33" s="12"/>
      <c r="AA33" s="3">
        <v>30</v>
      </c>
      <c r="AB33" s="45">
        <v>2</v>
      </c>
      <c r="AC33" s="70">
        <f t="shared" si="5"/>
        <v>1</v>
      </c>
      <c r="AD33" s="12"/>
      <c r="AF33" s="3">
        <v>30</v>
      </c>
      <c r="AG33" s="45">
        <v>1</v>
      </c>
      <c r="AH33" s="70">
        <f t="shared" si="6"/>
        <v>1</v>
      </c>
      <c r="AI33" s="12"/>
    </row>
    <row r="34" spans="2:35" x14ac:dyDescent="0.25">
      <c r="B34" s="3">
        <v>31</v>
      </c>
      <c r="C34" s="36">
        <v>35</v>
      </c>
      <c r="D34" s="11">
        <f t="shared" si="0"/>
        <v>0.875</v>
      </c>
      <c r="E34" s="12"/>
      <c r="G34" s="3">
        <v>31</v>
      </c>
      <c r="H34" s="36">
        <f t="shared" si="8"/>
        <v>18</v>
      </c>
      <c r="I34" s="11">
        <f t="shared" si="1"/>
        <v>1</v>
      </c>
      <c r="J34" s="12"/>
      <c r="L34" s="3">
        <v>31</v>
      </c>
      <c r="M34" s="45">
        <f t="shared" si="9"/>
        <v>10</v>
      </c>
      <c r="N34" s="11">
        <f t="shared" si="2"/>
        <v>1</v>
      </c>
      <c r="O34" s="12"/>
      <c r="Q34" s="3">
        <v>31</v>
      </c>
      <c r="R34" s="45">
        <f t="shared" si="10"/>
        <v>6</v>
      </c>
      <c r="S34" s="11">
        <f t="shared" si="3"/>
        <v>1</v>
      </c>
      <c r="T34" s="12"/>
      <c r="V34" s="3">
        <v>31</v>
      </c>
      <c r="W34" s="45">
        <f t="shared" si="7"/>
        <v>5</v>
      </c>
      <c r="X34" s="11">
        <f t="shared" si="4"/>
        <v>1</v>
      </c>
      <c r="Y34" s="12"/>
      <c r="AA34" s="3">
        <v>31</v>
      </c>
      <c r="AB34" s="45">
        <v>2</v>
      </c>
      <c r="AC34" s="70">
        <f t="shared" si="5"/>
        <v>1</v>
      </c>
      <c r="AD34" s="12"/>
      <c r="AF34" s="3">
        <v>31</v>
      </c>
      <c r="AG34" s="45">
        <v>1</v>
      </c>
      <c r="AH34" s="70">
        <f t="shared" si="6"/>
        <v>1</v>
      </c>
      <c r="AI34" s="12"/>
    </row>
    <row r="35" spans="2:35" x14ac:dyDescent="0.25">
      <c r="B35" s="3">
        <v>32</v>
      </c>
      <c r="C35" s="36">
        <v>35</v>
      </c>
      <c r="D35" s="11">
        <f t="shared" si="0"/>
        <v>1</v>
      </c>
      <c r="E35" s="14">
        <f>C35/C19</f>
        <v>0.3888888888888889</v>
      </c>
      <c r="G35" s="3">
        <v>32</v>
      </c>
      <c r="H35" s="36">
        <f t="shared" si="8"/>
        <v>18</v>
      </c>
      <c r="I35" s="11">
        <f t="shared" si="1"/>
        <v>1</v>
      </c>
      <c r="J35" s="14">
        <f>H35/H19</f>
        <v>0.32727272727272727</v>
      </c>
      <c r="L35" s="3">
        <v>32</v>
      </c>
      <c r="M35" s="45">
        <f t="shared" si="9"/>
        <v>10</v>
      </c>
      <c r="N35" s="11">
        <f t="shared" si="2"/>
        <v>1</v>
      </c>
      <c r="O35" s="14">
        <f>M35/M19</f>
        <v>0.3125</v>
      </c>
      <c r="Q35" s="3">
        <v>32</v>
      </c>
      <c r="R35" s="45">
        <f t="shared" si="10"/>
        <v>6</v>
      </c>
      <c r="S35" s="11">
        <f t="shared" si="3"/>
        <v>1</v>
      </c>
      <c r="T35" s="14">
        <f>R35/R19</f>
        <v>0.31578947368421051</v>
      </c>
      <c r="V35" s="3">
        <v>32</v>
      </c>
      <c r="W35" s="45">
        <f>W34</f>
        <v>5</v>
      </c>
      <c r="X35" s="11">
        <f t="shared" si="4"/>
        <v>1</v>
      </c>
      <c r="Y35" s="14">
        <f>W35/W19</f>
        <v>0.29411764705882354</v>
      </c>
      <c r="AA35" s="3">
        <v>32</v>
      </c>
      <c r="AB35" s="45">
        <v>2</v>
      </c>
      <c r="AC35" s="70">
        <f t="shared" si="5"/>
        <v>1</v>
      </c>
      <c r="AD35" s="14">
        <f>AB35/AB19</f>
        <v>0.2857142857142857</v>
      </c>
      <c r="AF35" s="3">
        <v>32</v>
      </c>
      <c r="AG35" s="45">
        <v>1</v>
      </c>
      <c r="AH35" s="70">
        <f t="shared" si="6"/>
        <v>1</v>
      </c>
      <c r="AI35" s="14"/>
    </row>
    <row r="36" spans="2:35" x14ac:dyDescent="0.25">
      <c r="B36" s="23">
        <v>33</v>
      </c>
      <c r="C36" s="36">
        <v>33</v>
      </c>
      <c r="D36" s="18">
        <f t="shared" si="0"/>
        <v>0.94285714285714284</v>
      </c>
      <c r="E36" s="12"/>
      <c r="G36" s="23">
        <v>33</v>
      </c>
      <c r="H36" s="36">
        <f>H35</f>
        <v>18</v>
      </c>
      <c r="I36" s="18">
        <f t="shared" si="1"/>
        <v>1</v>
      </c>
      <c r="J36" s="12"/>
      <c r="L36" s="3">
        <v>33</v>
      </c>
      <c r="M36" s="45">
        <f>M35</f>
        <v>10</v>
      </c>
      <c r="N36" s="18">
        <f t="shared" si="2"/>
        <v>1</v>
      </c>
      <c r="O36" s="12">
        <v>17</v>
      </c>
      <c r="Q36" s="3">
        <v>33</v>
      </c>
      <c r="R36" s="45">
        <f>R35</f>
        <v>6</v>
      </c>
      <c r="S36" s="18">
        <f t="shared" si="3"/>
        <v>1</v>
      </c>
      <c r="T36" s="12"/>
      <c r="V36" s="3">
        <v>33</v>
      </c>
      <c r="W36" s="45">
        <v>5</v>
      </c>
      <c r="X36" s="18">
        <f t="shared" si="4"/>
        <v>1</v>
      </c>
      <c r="Y36" s="12"/>
      <c r="AA36" s="3">
        <v>33</v>
      </c>
      <c r="AB36" s="45">
        <v>2</v>
      </c>
      <c r="AC36" s="70">
        <f t="shared" si="5"/>
        <v>1</v>
      </c>
      <c r="AD36" s="12"/>
      <c r="AF36" s="3">
        <v>33</v>
      </c>
      <c r="AG36" s="45">
        <v>1</v>
      </c>
      <c r="AH36" s="70">
        <f t="shared" si="6"/>
        <v>1</v>
      </c>
      <c r="AI36" s="12"/>
    </row>
    <row r="37" spans="2:35" x14ac:dyDescent="0.25">
      <c r="B37" s="3">
        <v>34</v>
      </c>
      <c r="C37" s="36">
        <v>30</v>
      </c>
      <c r="D37" s="11">
        <f>IF(C37=0,0,IF(C36=0,0,C37/C36))</f>
        <v>0.90909090909090906</v>
      </c>
      <c r="E37" s="14">
        <f>C37/C35</f>
        <v>0.8571428571428571</v>
      </c>
      <c r="G37" s="3">
        <v>34</v>
      </c>
      <c r="H37" s="36">
        <v>12</v>
      </c>
      <c r="I37" s="11">
        <f t="shared" si="1"/>
        <v>0.66666666666666663</v>
      </c>
      <c r="J37" s="14">
        <f>H37/H35</f>
        <v>0.66666666666666663</v>
      </c>
      <c r="L37" s="3">
        <v>34</v>
      </c>
      <c r="M37" s="45">
        <v>8</v>
      </c>
      <c r="N37" s="11">
        <f t="shared" si="2"/>
        <v>0.8</v>
      </c>
      <c r="O37" s="14">
        <f>M37/M35</f>
        <v>0.8</v>
      </c>
      <c r="Q37" s="3">
        <v>34</v>
      </c>
      <c r="R37" s="45">
        <v>5</v>
      </c>
      <c r="S37" s="11">
        <f t="shared" si="3"/>
        <v>0.83333333333333337</v>
      </c>
      <c r="T37" s="14">
        <f>R37/R35</f>
        <v>0.83333333333333337</v>
      </c>
      <c r="V37" s="3">
        <v>34</v>
      </c>
      <c r="W37" s="45">
        <v>4</v>
      </c>
      <c r="X37" s="11">
        <f t="shared" si="4"/>
        <v>0.8</v>
      </c>
      <c r="Y37" s="14">
        <f>W37/W35</f>
        <v>0.8</v>
      </c>
      <c r="AA37" s="3">
        <v>34</v>
      </c>
      <c r="AB37" s="45">
        <v>1</v>
      </c>
      <c r="AC37" s="70">
        <f t="shared" si="5"/>
        <v>0.5</v>
      </c>
      <c r="AD37" s="14">
        <f>AB37/AB35</f>
        <v>0.5</v>
      </c>
      <c r="AF37" s="3">
        <v>34</v>
      </c>
      <c r="AG37" s="45">
        <v>1</v>
      </c>
      <c r="AH37" s="70">
        <f t="shared" si="6"/>
        <v>1</v>
      </c>
      <c r="AI37" s="14"/>
    </row>
    <row r="38" spans="2:35" x14ac:dyDescent="0.25">
      <c r="B38" s="3">
        <v>35</v>
      </c>
      <c r="C38" s="36">
        <v>27</v>
      </c>
      <c r="D38" s="11">
        <f t="shared" ref="D38:D99" si="11">IF(C38=0,0,IF(C37=0,0,C38/C37))</f>
        <v>0.9</v>
      </c>
      <c r="E38" s="14">
        <f>C38/C35</f>
        <v>0.77142857142857146</v>
      </c>
      <c r="G38" s="3">
        <v>35</v>
      </c>
      <c r="H38" s="36">
        <v>8</v>
      </c>
      <c r="I38" s="11">
        <f t="shared" si="1"/>
        <v>0.66666666666666663</v>
      </c>
      <c r="J38" s="14">
        <f>H38/H35</f>
        <v>0.44444444444444442</v>
      </c>
      <c r="L38" s="3">
        <v>35</v>
      </c>
      <c r="M38" s="45">
        <v>6</v>
      </c>
      <c r="N38" s="11">
        <f t="shared" si="2"/>
        <v>0.75</v>
      </c>
      <c r="O38" s="14">
        <f>M38/M35</f>
        <v>0.6</v>
      </c>
      <c r="Q38" s="3">
        <v>35</v>
      </c>
      <c r="R38" s="45">
        <v>4</v>
      </c>
      <c r="S38" s="11">
        <f t="shared" si="3"/>
        <v>0.8</v>
      </c>
      <c r="T38" s="14">
        <f>R38/R35</f>
        <v>0.66666666666666663</v>
      </c>
      <c r="V38" s="3">
        <v>35</v>
      </c>
      <c r="W38" s="45">
        <v>3</v>
      </c>
      <c r="X38" s="11">
        <f t="shared" si="4"/>
        <v>0.75</v>
      </c>
      <c r="Y38" s="14">
        <f>W38/W35</f>
        <v>0.6</v>
      </c>
      <c r="AA38" s="3">
        <v>35</v>
      </c>
      <c r="AB38" s="45">
        <v>1</v>
      </c>
      <c r="AC38" s="70">
        <f t="shared" si="5"/>
        <v>1</v>
      </c>
      <c r="AD38" s="14">
        <f>AB38/AB35</f>
        <v>0.5</v>
      </c>
      <c r="AF38" s="3">
        <v>35</v>
      </c>
      <c r="AG38" s="45">
        <v>1</v>
      </c>
      <c r="AH38" s="70">
        <f t="shared" si="6"/>
        <v>1</v>
      </c>
      <c r="AI38" s="14"/>
    </row>
    <row r="39" spans="2:35" x14ac:dyDescent="0.25">
      <c r="B39" s="3">
        <v>36</v>
      </c>
      <c r="C39" s="36">
        <v>27</v>
      </c>
      <c r="D39" s="11">
        <f t="shared" si="11"/>
        <v>1</v>
      </c>
      <c r="E39" s="12"/>
      <c r="G39" s="3">
        <v>36</v>
      </c>
      <c r="H39" s="36">
        <v>8</v>
      </c>
      <c r="I39" s="11">
        <f t="shared" si="1"/>
        <v>1</v>
      </c>
      <c r="J39" s="12"/>
      <c r="L39" s="3">
        <v>36</v>
      </c>
      <c r="M39" s="45">
        <v>5</v>
      </c>
      <c r="N39" s="11">
        <f t="shared" si="2"/>
        <v>0.83333333333333337</v>
      </c>
      <c r="O39" s="12"/>
      <c r="Q39" s="3">
        <v>36</v>
      </c>
      <c r="R39" s="45">
        <v>4</v>
      </c>
      <c r="S39" s="11">
        <f t="shared" si="3"/>
        <v>1</v>
      </c>
      <c r="T39" s="12"/>
      <c r="V39" s="3">
        <v>36</v>
      </c>
      <c r="W39" s="45">
        <v>3</v>
      </c>
      <c r="X39" s="11">
        <f t="shared" si="4"/>
        <v>1</v>
      </c>
      <c r="Y39" s="12"/>
      <c r="AA39" s="3">
        <v>36</v>
      </c>
      <c r="AB39" s="45">
        <v>1</v>
      </c>
      <c r="AC39" s="70">
        <f t="shared" si="5"/>
        <v>1</v>
      </c>
      <c r="AD39" s="12"/>
      <c r="AF39" s="3">
        <v>36</v>
      </c>
      <c r="AG39" s="45">
        <v>1</v>
      </c>
      <c r="AH39" s="70">
        <f t="shared" si="6"/>
        <v>1</v>
      </c>
      <c r="AI39" s="12"/>
    </row>
    <row r="40" spans="2:35" x14ac:dyDescent="0.25">
      <c r="B40" s="3">
        <v>37</v>
      </c>
      <c r="C40" s="36">
        <v>25</v>
      </c>
      <c r="D40" s="11">
        <f t="shared" si="11"/>
        <v>0.92592592592592593</v>
      </c>
      <c r="E40" s="12">
        <v>23</v>
      </c>
      <c r="G40" s="3">
        <v>37</v>
      </c>
      <c r="H40" s="36">
        <v>5</v>
      </c>
      <c r="I40" s="11">
        <f t="shared" si="1"/>
        <v>0.625</v>
      </c>
      <c r="J40" s="12"/>
      <c r="L40" s="3">
        <v>37</v>
      </c>
      <c r="M40" s="45">
        <v>3</v>
      </c>
      <c r="N40" s="11">
        <f t="shared" si="2"/>
        <v>0.6</v>
      </c>
      <c r="O40" s="12"/>
      <c r="Q40" s="3">
        <v>37</v>
      </c>
      <c r="R40" s="45">
        <v>3</v>
      </c>
      <c r="S40" s="11">
        <f t="shared" si="3"/>
        <v>0.75</v>
      </c>
      <c r="T40" s="12"/>
      <c r="V40" s="3">
        <v>37</v>
      </c>
      <c r="W40" s="45">
        <v>3</v>
      </c>
      <c r="X40" s="11">
        <f t="shared" si="4"/>
        <v>1</v>
      </c>
      <c r="Y40" s="12"/>
      <c r="AA40" s="3">
        <v>37</v>
      </c>
      <c r="AB40" s="45">
        <v>1</v>
      </c>
      <c r="AC40" s="70">
        <f t="shared" si="5"/>
        <v>1</v>
      </c>
      <c r="AD40" s="12"/>
      <c r="AF40" s="3">
        <v>37</v>
      </c>
      <c r="AG40" s="45">
        <v>1</v>
      </c>
      <c r="AH40" s="70">
        <f t="shared" si="6"/>
        <v>1</v>
      </c>
      <c r="AI40" s="12"/>
    </row>
    <row r="41" spans="2:35" x14ac:dyDescent="0.25">
      <c r="B41" s="3">
        <v>38</v>
      </c>
      <c r="C41" s="36">
        <v>25</v>
      </c>
      <c r="D41" s="11">
        <f t="shared" si="11"/>
        <v>1</v>
      </c>
      <c r="E41" s="12">
        <v>23</v>
      </c>
      <c r="G41" s="3">
        <v>38</v>
      </c>
      <c r="H41" s="36">
        <v>5</v>
      </c>
      <c r="I41" s="11">
        <f t="shared" si="1"/>
        <v>1</v>
      </c>
      <c r="J41" s="12"/>
      <c r="L41" s="3">
        <v>38</v>
      </c>
      <c r="M41" s="45">
        <v>3</v>
      </c>
      <c r="N41" s="11">
        <f t="shared" si="2"/>
        <v>1</v>
      </c>
      <c r="O41" s="12"/>
      <c r="Q41" s="3">
        <v>38</v>
      </c>
      <c r="R41" s="45">
        <v>3</v>
      </c>
      <c r="S41" s="11">
        <f t="shared" si="3"/>
        <v>1</v>
      </c>
      <c r="T41" s="12"/>
      <c r="V41" s="3">
        <v>38</v>
      </c>
      <c r="W41" s="45">
        <v>3</v>
      </c>
      <c r="X41" s="11">
        <f t="shared" si="4"/>
        <v>1</v>
      </c>
      <c r="Y41" s="12"/>
      <c r="AA41" s="3">
        <v>38</v>
      </c>
      <c r="AB41" s="45">
        <v>1</v>
      </c>
      <c r="AC41" s="70">
        <f t="shared" si="5"/>
        <v>1</v>
      </c>
      <c r="AD41" s="12"/>
      <c r="AF41" s="3">
        <v>38</v>
      </c>
      <c r="AG41" s="45">
        <v>1</v>
      </c>
      <c r="AH41" s="70">
        <f t="shared" si="6"/>
        <v>1</v>
      </c>
      <c r="AI41" s="12"/>
    </row>
    <row r="42" spans="2:35" x14ac:dyDescent="0.25">
      <c r="B42" s="3">
        <v>39</v>
      </c>
      <c r="C42" s="36">
        <v>25</v>
      </c>
      <c r="D42" s="11">
        <f t="shared" si="11"/>
        <v>1</v>
      </c>
      <c r="E42" s="12">
        <v>22</v>
      </c>
      <c r="G42" s="3">
        <v>39</v>
      </c>
      <c r="H42" s="36">
        <v>4</v>
      </c>
      <c r="I42" s="11">
        <f t="shared" si="1"/>
        <v>0.8</v>
      </c>
      <c r="J42" s="12"/>
      <c r="L42" s="3">
        <v>39</v>
      </c>
      <c r="M42" s="45">
        <v>3</v>
      </c>
      <c r="N42" s="11">
        <f t="shared" si="2"/>
        <v>1</v>
      </c>
      <c r="O42" s="12"/>
      <c r="Q42" s="3">
        <v>39</v>
      </c>
      <c r="R42" s="45">
        <v>3</v>
      </c>
      <c r="S42" s="11">
        <f t="shared" si="3"/>
        <v>1</v>
      </c>
      <c r="T42" s="12"/>
      <c r="V42" s="3">
        <v>39</v>
      </c>
      <c r="W42" s="45">
        <v>3</v>
      </c>
      <c r="X42" s="11">
        <f t="shared" si="4"/>
        <v>1</v>
      </c>
      <c r="Y42" s="12"/>
      <c r="AA42" s="3">
        <v>39</v>
      </c>
      <c r="AB42" s="45">
        <v>1</v>
      </c>
      <c r="AC42" s="70">
        <f t="shared" si="5"/>
        <v>1</v>
      </c>
      <c r="AD42" s="12"/>
      <c r="AF42" s="3">
        <v>39</v>
      </c>
      <c r="AG42" s="45">
        <v>1</v>
      </c>
      <c r="AH42" s="70">
        <f t="shared" si="6"/>
        <v>1</v>
      </c>
      <c r="AI42" s="12"/>
    </row>
    <row r="43" spans="2:35" x14ac:dyDescent="0.25">
      <c r="B43" s="3">
        <v>40</v>
      </c>
      <c r="C43" s="36">
        <v>25</v>
      </c>
      <c r="D43" s="11">
        <f t="shared" si="11"/>
        <v>1</v>
      </c>
      <c r="E43" s="12">
        <v>22</v>
      </c>
      <c r="G43" s="3">
        <v>40</v>
      </c>
      <c r="H43" s="36">
        <v>3</v>
      </c>
      <c r="I43" s="11">
        <f t="shared" si="1"/>
        <v>0.75</v>
      </c>
      <c r="J43" s="12"/>
      <c r="L43" s="3">
        <v>40</v>
      </c>
      <c r="M43" s="45">
        <v>3</v>
      </c>
      <c r="N43" s="11">
        <f t="shared" si="2"/>
        <v>1</v>
      </c>
      <c r="O43" s="12"/>
      <c r="Q43" s="3">
        <v>40</v>
      </c>
      <c r="R43" s="45">
        <v>3</v>
      </c>
      <c r="S43" s="11">
        <f t="shared" si="3"/>
        <v>1</v>
      </c>
      <c r="T43" s="12"/>
      <c r="V43" s="3">
        <v>40</v>
      </c>
      <c r="W43" s="45">
        <v>3</v>
      </c>
      <c r="X43" s="11">
        <f t="shared" si="4"/>
        <v>1</v>
      </c>
      <c r="Y43" s="12"/>
      <c r="AA43" s="3">
        <v>40</v>
      </c>
      <c r="AB43" s="45">
        <v>1</v>
      </c>
      <c r="AC43" s="70">
        <f t="shared" si="5"/>
        <v>1</v>
      </c>
      <c r="AD43" s="12"/>
      <c r="AF43" s="3">
        <v>40</v>
      </c>
      <c r="AG43" s="45">
        <v>1</v>
      </c>
      <c r="AH43" s="70">
        <f t="shared" si="6"/>
        <v>1</v>
      </c>
      <c r="AI43" s="12"/>
    </row>
    <row r="44" spans="2:35" x14ac:dyDescent="0.25">
      <c r="B44" s="3">
        <v>41</v>
      </c>
      <c r="C44" s="36">
        <v>25</v>
      </c>
      <c r="D44" s="11">
        <f t="shared" si="11"/>
        <v>1</v>
      </c>
      <c r="E44" s="12">
        <v>20</v>
      </c>
      <c r="G44" s="3">
        <v>41</v>
      </c>
      <c r="H44" s="36">
        <v>3</v>
      </c>
      <c r="I44" s="11">
        <f t="shared" si="1"/>
        <v>1</v>
      </c>
      <c r="J44" s="12"/>
      <c r="L44" s="3">
        <v>41</v>
      </c>
      <c r="M44" s="45">
        <v>2</v>
      </c>
      <c r="N44" s="11">
        <f t="shared" si="2"/>
        <v>0.66666666666666663</v>
      </c>
      <c r="O44" s="12"/>
      <c r="Q44" s="3">
        <v>41</v>
      </c>
      <c r="R44" s="45">
        <v>2</v>
      </c>
      <c r="S44" s="11">
        <f t="shared" si="3"/>
        <v>0.66666666666666663</v>
      </c>
      <c r="T44" s="12"/>
      <c r="V44" s="3">
        <v>41</v>
      </c>
      <c r="W44" s="45">
        <v>2</v>
      </c>
      <c r="X44" s="11">
        <f t="shared" si="4"/>
        <v>0.66666666666666663</v>
      </c>
      <c r="Y44" s="12"/>
      <c r="AA44" s="3">
        <v>41</v>
      </c>
      <c r="AB44" s="45">
        <v>1</v>
      </c>
      <c r="AC44" s="70">
        <f t="shared" si="5"/>
        <v>1</v>
      </c>
      <c r="AD44" s="12"/>
      <c r="AF44" s="3">
        <v>41</v>
      </c>
      <c r="AG44" s="45">
        <v>1</v>
      </c>
      <c r="AH44" s="70">
        <f t="shared" si="6"/>
        <v>1</v>
      </c>
      <c r="AI44" s="12"/>
    </row>
    <row r="45" spans="2:35" x14ac:dyDescent="0.25">
      <c r="B45" s="3">
        <v>42</v>
      </c>
      <c r="C45" s="36">
        <v>23</v>
      </c>
      <c r="D45" s="11">
        <f t="shared" si="11"/>
        <v>0.92</v>
      </c>
      <c r="E45" s="12">
        <v>20</v>
      </c>
      <c r="G45" s="3">
        <v>42</v>
      </c>
      <c r="H45" s="36">
        <v>3</v>
      </c>
      <c r="I45" s="11">
        <f t="shared" si="1"/>
        <v>1</v>
      </c>
      <c r="J45" s="12"/>
      <c r="L45" s="3">
        <v>42</v>
      </c>
      <c r="M45" s="45">
        <v>2</v>
      </c>
      <c r="N45" s="11">
        <f t="shared" si="2"/>
        <v>1</v>
      </c>
      <c r="O45" s="12"/>
      <c r="Q45" s="3">
        <v>42</v>
      </c>
      <c r="R45" s="45">
        <v>2</v>
      </c>
      <c r="S45" s="11">
        <f t="shared" si="3"/>
        <v>1</v>
      </c>
      <c r="T45" s="12"/>
      <c r="V45" s="3">
        <v>42</v>
      </c>
      <c r="W45" s="45">
        <v>2</v>
      </c>
      <c r="X45" s="11">
        <f t="shared" si="4"/>
        <v>1</v>
      </c>
      <c r="Y45" s="12"/>
      <c r="AA45" s="3">
        <v>42</v>
      </c>
      <c r="AB45" s="45">
        <v>1</v>
      </c>
      <c r="AC45" s="70">
        <f t="shared" si="5"/>
        <v>1</v>
      </c>
      <c r="AD45" s="12"/>
      <c r="AF45" s="3">
        <v>42</v>
      </c>
      <c r="AG45" s="45">
        <v>1</v>
      </c>
      <c r="AH45" s="70">
        <f t="shared" si="6"/>
        <v>1</v>
      </c>
      <c r="AI45" s="12"/>
    </row>
    <row r="46" spans="2:35" x14ac:dyDescent="0.25">
      <c r="B46" s="3">
        <v>43</v>
      </c>
      <c r="C46" s="36">
        <v>22</v>
      </c>
      <c r="D46" s="11">
        <f t="shared" si="11"/>
        <v>0.95652173913043481</v>
      </c>
      <c r="E46" s="12">
        <v>20</v>
      </c>
      <c r="G46" s="3">
        <v>43</v>
      </c>
      <c r="H46" s="36">
        <v>3</v>
      </c>
      <c r="I46" s="11">
        <f t="shared" si="1"/>
        <v>1</v>
      </c>
      <c r="J46" s="12"/>
      <c r="L46" s="3">
        <v>43</v>
      </c>
      <c r="M46" s="45">
        <v>2</v>
      </c>
      <c r="N46" s="11">
        <f t="shared" si="2"/>
        <v>1</v>
      </c>
      <c r="O46" s="12"/>
      <c r="Q46" s="3">
        <v>43</v>
      </c>
      <c r="R46" s="45">
        <v>2</v>
      </c>
      <c r="S46" s="11">
        <f t="shared" si="3"/>
        <v>1</v>
      </c>
      <c r="T46" s="12"/>
      <c r="V46" s="3">
        <v>43</v>
      </c>
      <c r="W46" s="45">
        <v>2</v>
      </c>
      <c r="X46" s="11">
        <f t="shared" si="4"/>
        <v>1</v>
      </c>
      <c r="Y46" s="12"/>
      <c r="AA46" s="3">
        <v>43</v>
      </c>
      <c r="AB46" s="45">
        <v>1</v>
      </c>
      <c r="AC46" s="70">
        <f t="shared" si="5"/>
        <v>1</v>
      </c>
      <c r="AD46" s="12"/>
      <c r="AF46" s="3">
        <v>43</v>
      </c>
      <c r="AG46" s="45">
        <v>1</v>
      </c>
      <c r="AH46" s="70">
        <f t="shared" si="6"/>
        <v>1</v>
      </c>
      <c r="AI46" s="12"/>
    </row>
    <row r="47" spans="2:35" x14ac:dyDescent="0.25">
      <c r="B47" s="3">
        <v>44</v>
      </c>
      <c r="C47" s="36">
        <v>22</v>
      </c>
      <c r="D47" s="11">
        <f t="shared" si="11"/>
        <v>1</v>
      </c>
      <c r="E47" s="12">
        <v>20</v>
      </c>
      <c r="G47" s="3">
        <v>44</v>
      </c>
      <c r="H47" s="36">
        <v>2</v>
      </c>
      <c r="I47" s="11">
        <f t="shared" si="1"/>
        <v>0.66666666666666663</v>
      </c>
      <c r="J47" s="12"/>
      <c r="L47" s="3">
        <v>44</v>
      </c>
      <c r="M47" s="45">
        <v>2</v>
      </c>
      <c r="N47" s="11">
        <f t="shared" si="2"/>
        <v>1</v>
      </c>
      <c r="O47" s="12"/>
      <c r="Q47" s="3">
        <v>44</v>
      </c>
      <c r="R47" s="45">
        <v>2</v>
      </c>
      <c r="S47" s="11">
        <f t="shared" si="3"/>
        <v>1</v>
      </c>
      <c r="T47" s="12"/>
      <c r="V47" s="3">
        <v>44</v>
      </c>
      <c r="W47" s="45">
        <v>2</v>
      </c>
      <c r="X47" s="11">
        <f t="shared" si="4"/>
        <v>1</v>
      </c>
      <c r="Y47" s="12"/>
      <c r="AA47" s="3">
        <v>44</v>
      </c>
      <c r="AB47" s="45">
        <v>1</v>
      </c>
      <c r="AC47" s="70">
        <f t="shared" si="5"/>
        <v>1</v>
      </c>
      <c r="AD47" s="12"/>
      <c r="AF47" s="3">
        <v>44</v>
      </c>
      <c r="AG47" s="45">
        <v>1</v>
      </c>
      <c r="AH47" s="70">
        <f t="shared" si="6"/>
        <v>1</v>
      </c>
      <c r="AI47" s="12"/>
    </row>
    <row r="48" spans="2:35" x14ac:dyDescent="0.25">
      <c r="B48" s="3">
        <v>45</v>
      </c>
      <c r="C48" s="36">
        <v>21</v>
      </c>
      <c r="D48" s="11">
        <f t="shared" si="11"/>
        <v>0.95454545454545459</v>
      </c>
      <c r="E48" s="12">
        <v>18</v>
      </c>
      <c r="G48" s="3">
        <v>45</v>
      </c>
      <c r="H48" s="36">
        <v>2</v>
      </c>
      <c r="I48" s="11">
        <f t="shared" si="1"/>
        <v>1</v>
      </c>
      <c r="J48" s="12"/>
      <c r="L48" s="3">
        <v>45</v>
      </c>
      <c r="M48" s="45">
        <v>2</v>
      </c>
      <c r="N48" s="11">
        <f t="shared" si="2"/>
        <v>1</v>
      </c>
      <c r="O48" s="12"/>
      <c r="Q48" s="3">
        <v>45</v>
      </c>
      <c r="R48" s="45">
        <v>2</v>
      </c>
      <c r="S48" s="11">
        <f t="shared" si="3"/>
        <v>1</v>
      </c>
      <c r="T48" s="12"/>
      <c r="V48" s="3">
        <v>45</v>
      </c>
      <c r="W48" s="45">
        <v>2</v>
      </c>
      <c r="X48" s="11">
        <f t="shared" si="4"/>
        <v>1</v>
      </c>
      <c r="Y48" s="12"/>
      <c r="AA48" s="3">
        <v>45</v>
      </c>
      <c r="AB48" s="45">
        <v>1</v>
      </c>
      <c r="AC48" s="70">
        <f t="shared" si="5"/>
        <v>1</v>
      </c>
      <c r="AD48" s="12"/>
      <c r="AF48" s="3">
        <v>45</v>
      </c>
      <c r="AG48" s="45">
        <v>1</v>
      </c>
      <c r="AH48" s="70">
        <f t="shared" si="6"/>
        <v>1</v>
      </c>
      <c r="AI48" s="12"/>
    </row>
    <row r="49" spans="2:35" x14ac:dyDescent="0.25">
      <c r="B49" s="3">
        <v>46</v>
      </c>
      <c r="C49" s="36">
        <v>20</v>
      </c>
      <c r="D49" s="11">
        <f t="shared" si="11"/>
        <v>0.95238095238095233</v>
      </c>
      <c r="E49" s="12">
        <v>18</v>
      </c>
      <c r="G49" s="3">
        <v>46</v>
      </c>
      <c r="H49" s="36">
        <v>2</v>
      </c>
      <c r="I49" s="11">
        <f t="shared" si="1"/>
        <v>1</v>
      </c>
      <c r="J49" s="12"/>
      <c r="L49" s="3">
        <v>46</v>
      </c>
      <c r="M49" s="45">
        <v>2</v>
      </c>
      <c r="N49" s="11">
        <f t="shared" si="2"/>
        <v>1</v>
      </c>
      <c r="O49" s="12"/>
      <c r="Q49" s="3">
        <v>46</v>
      </c>
      <c r="R49" s="45">
        <v>2</v>
      </c>
      <c r="S49" s="11">
        <f t="shared" si="3"/>
        <v>1</v>
      </c>
      <c r="T49" s="12"/>
      <c r="V49" s="3">
        <v>46</v>
      </c>
      <c r="W49" s="45">
        <v>2</v>
      </c>
      <c r="X49" s="11">
        <f t="shared" si="4"/>
        <v>1</v>
      </c>
      <c r="Y49" s="12"/>
      <c r="AA49" s="3">
        <v>46</v>
      </c>
      <c r="AB49" s="45">
        <v>1</v>
      </c>
      <c r="AC49" s="70">
        <f t="shared" si="5"/>
        <v>1</v>
      </c>
      <c r="AD49" s="12"/>
      <c r="AF49" s="3">
        <v>46</v>
      </c>
      <c r="AG49" s="45">
        <v>1</v>
      </c>
      <c r="AH49" s="70">
        <f t="shared" si="6"/>
        <v>1</v>
      </c>
      <c r="AI49" s="12"/>
    </row>
    <row r="50" spans="2:35" x14ac:dyDescent="0.25">
      <c r="B50" s="3">
        <v>47</v>
      </c>
      <c r="C50" s="36">
        <v>19</v>
      </c>
      <c r="D50" s="11">
        <f t="shared" si="11"/>
        <v>0.95</v>
      </c>
      <c r="E50" s="12">
        <v>18</v>
      </c>
      <c r="G50" s="3">
        <v>47</v>
      </c>
      <c r="H50" s="36">
        <v>2</v>
      </c>
      <c r="I50" s="11">
        <f t="shared" si="1"/>
        <v>1</v>
      </c>
      <c r="J50" s="12"/>
      <c r="L50" s="3">
        <v>47</v>
      </c>
      <c r="M50" s="45">
        <v>2</v>
      </c>
      <c r="N50" s="11">
        <f t="shared" si="2"/>
        <v>1</v>
      </c>
      <c r="O50" s="12"/>
      <c r="Q50" s="3">
        <v>47</v>
      </c>
      <c r="R50" s="45">
        <v>2</v>
      </c>
      <c r="S50" s="11">
        <f t="shared" si="3"/>
        <v>1</v>
      </c>
      <c r="T50" s="12"/>
      <c r="V50" s="3">
        <v>47</v>
      </c>
      <c r="W50" s="45">
        <v>2</v>
      </c>
      <c r="X50" s="11">
        <f t="shared" si="4"/>
        <v>1</v>
      </c>
      <c r="Y50" s="12"/>
      <c r="AA50" s="3">
        <v>47</v>
      </c>
      <c r="AB50" s="45">
        <v>1</v>
      </c>
      <c r="AC50" s="70">
        <f t="shared" si="5"/>
        <v>1</v>
      </c>
      <c r="AD50" s="12"/>
      <c r="AF50" s="3">
        <v>47</v>
      </c>
      <c r="AG50" s="45">
        <v>1</v>
      </c>
      <c r="AH50" s="70">
        <f t="shared" si="6"/>
        <v>1</v>
      </c>
      <c r="AI50" s="12"/>
    </row>
    <row r="51" spans="2:35" x14ac:dyDescent="0.25">
      <c r="B51" s="3">
        <v>48</v>
      </c>
      <c r="C51" s="36">
        <v>19</v>
      </c>
      <c r="D51" s="11">
        <f t="shared" si="11"/>
        <v>1</v>
      </c>
      <c r="E51" s="12">
        <v>18</v>
      </c>
      <c r="G51" s="3">
        <v>48</v>
      </c>
      <c r="H51" s="36">
        <v>2</v>
      </c>
      <c r="I51" s="11">
        <f t="shared" si="1"/>
        <v>1</v>
      </c>
      <c r="J51" s="12"/>
      <c r="L51" s="3">
        <v>48</v>
      </c>
      <c r="M51" s="45">
        <v>2</v>
      </c>
      <c r="N51" s="11">
        <f t="shared" si="2"/>
        <v>1</v>
      </c>
      <c r="O51" s="12"/>
      <c r="Q51" s="3">
        <v>48</v>
      </c>
      <c r="R51" s="45">
        <v>2</v>
      </c>
      <c r="S51" s="11">
        <f t="shared" si="3"/>
        <v>1</v>
      </c>
      <c r="T51" s="12"/>
      <c r="V51" s="3">
        <v>48</v>
      </c>
      <c r="W51" s="45">
        <v>2</v>
      </c>
      <c r="X51" s="11">
        <f t="shared" si="4"/>
        <v>1</v>
      </c>
      <c r="Y51" s="12"/>
      <c r="AA51" s="3">
        <v>48</v>
      </c>
      <c r="AB51" s="45">
        <v>1</v>
      </c>
      <c r="AC51" s="70">
        <f t="shared" si="5"/>
        <v>1</v>
      </c>
      <c r="AD51" s="12"/>
      <c r="AF51" s="3">
        <v>48</v>
      </c>
      <c r="AG51" s="45">
        <v>1</v>
      </c>
      <c r="AH51" s="70">
        <f t="shared" si="6"/>
        <v>1</v>
      </c>
      <c r="AI51" s="12"/>
    </row>
    <row r="52" spans="2:35" x14ac:dyDescent="0.25">
      <c r="B52" s="3">
        <v>49</v>
      </c>
      <c r="C52" s="36">
        <v>19</v>
      </c>
      <c r="D52" s="11">
        <f t="shared" si="11"/>
        <v>1</v>
      </c>
      <c r="E52" s="12">
        <v>18</v>
      </c>
      <c r="G52" s="3">
        <v>49</v>
      </c>
      <c r="H52" s="36">
        <v>2</v>
      </c>
      <c r="I52" s="11">
        <f t="shared" si="1"/>
        <v>1</v>
      </c>
      <c r="J52" s="12"/>
      <c r="L52" s="3">
        <v>49</v>
      </c>
      <c r="M52" s="45">
        <v>1</v>
      </c>
      <c r="N52" s="11">
        <f t="shared" si="2"/>
        <v>0.5</v>
      </c>
      <c r="O52" s="12"/>
      <c r="Q52" s="3">
        <v>49</v>
      </c>
      <c r="R52" s="45">
        <v>1</v>
      </c>
      <c r="S52" s="11">
        <f t="shared" si="3"/>
        <v>0.5</v>
      </c>
      <c r="T52" s="12"/>
      <c r="V52" s="3">
        <v>49</v>
      </c>
      <c r="W52" s="45">
        <v>1</v>
      </c>
      <c r="X52" s="11">
        <f t="shared" si="4"/>
        <v>0.5</v>
      </c>
      <c r="Y52" s="12"/>
      <c r="AA52" s="3">
        <v>49</v>
      </c>
      <c r="AB52" s="45">
        <v>1</v>
      </c>
      <c r="AC52" s="70">
        <f t="shared" si="5"/>
        <v>1</v>
      </c>
      <c r="AD52" s="12"/>
      <c r="AF52" s="3">
        <v>49</v>
      </c>
      <c r="AG52" s="45">
        <v>1</v>
      </c>
      <c r="AH52" s="70">
        <f t="shared" si="6"/>
        <v>1</v>
      </c>
      <c r="AI52" s="12"/>
    </row>
    <row r="53" spans="2:35" x14ac:dyDescent="0.25">
      <c r="B53" s="3">
        <v>50</v>
      </c>
      <c r="C53" s="36">
        <v>18</v>
      </c>
      <c r="D53" s="11">
        <f t="shared" si="11"/>
        <v>0.94736842105263153</v>
      </c>
      <c r="E53" s="12">
        <v>17</v>
      </c>
      <c r="G53" s="3">
        <v>50</v>
      </c>
      <c r="H53" s="36">
        <v>2</v>
      </c>
      <c r="I53" s="11">
        <f t="shared" si="1"/>
        <v>1</v>
      </c>
      <c r="J53" s="12"/>
      <c r="L53" s="3">
        <v>50</v>
      </c>
      <c r="M53" s="45">
        <v>1</v>
      </c>
      <c r="N53" s="11">
        <f t="shared" si="2"/>
        <v>1</v>
      </c>
      <c r="O53" s="12"/>
      <c r="Q53" s="3">
        <v>50</v>
      </c>
      <c r="R53" s="45">
        <v>1</v>
      </c>
      <c r="S53" s="11">
        <f t="shared" si="3"/>
        <v>1</v>
      </c>
      <c r="T53" s="12"/>
      <c r="V53" s="3">
        <v>50</v>
      </c>
      <c r="W53" s="45">
        <v>1</v>
      </c>
      <c r="X53" s="11">
        <f t="shared" si="4"/>
        <v>1</v>
      </c>
      <c r="Y53" s="12"/>
      <c r="AA53" s="3">
        <v>50</v>
      </c>
      <c r="AB53" s="45">
        <v>1</v>
      </c>
      <c r="AC53" s="70">
        <f t="shared" si="5"/>
        <v>1</v>
      </c>
      <c r="AD53" s="12"/>
      <c r="AF53" s="3">
        <v>50</v>
      </c>
      <c r="AG53" s="45">
        <v>1</v>
      </c>
      <c r="AH53" s="70">
        <f t="shared" si="6"/>
        <v>1</v>
      </c>
      <c r="AI53" s="12"/>
    </row>
    <row r="54" spans="2:35" x14ac:dyDescent="0.25">
      <c r="B54" s="3">
        <v>51</v>
      </c>
      <c r="C54" s="36">
        <v>17</v>
      </c>
      <c r="D54" s="11">
        <f t="shared" si="11"/>
        <v>0.94444444444444442</v>
      </c>
      <c r="E54" s="12">
        <v>16</v>
      </c>
      <c r="G54" s="3">
        <v>51</v>
      </c>
      <c r="H54" s="36">
        <v>2</v>
      </c>
      <c r="I54" s="11">
        <f t="shared" si="1"/>
        <v>1</v>
      </c>
      <c r="J54" s="12"/>
      <c r="L54" s="3">
        <v>51</v>
      </c>
      <c r="M54" s="45">
        <v>1</v>
      </c>
      <c r="N54" s="11">
        <f t="shared" si="2"/>
        <v>1</v>
      </c>
      <c r="O54" s="12"/>
      <c r="Q54" s="3">
        <v>51</v>
      </c>
      <c r="R54" s="45">
        <v>1</v>
      </c>
      <c r="S54" s="11">
        <f t="shared" si="3"/>
        <v>1</v>
      </c>
      <c r="T54" s="12"/>
      <c r="V54" s="3">
        <v>51</v>
      </c>
      <c r="W54" s="45">
        <v>1</v>
      </c>
      <c r="X54" s="11">
        <f t="shared" si="4"/>
        <v>1</v>
      </c>
      <c r="Y54" s="12"/>
      <c r="AA54" s="3">
        <v>51</v>
      </c>
      <c r="AB54" s="45">
        <v>1</v>
      </c>
      <c r="AC54" s="70">
        <f t="shared" si="5"/>
        <v>1</v>
      </c>
      <c r="AD54" s="12"/>
      <c r="AF54" s="3">
        <v>51</v>
      </c>
      <c r="AG54" s="45">
        <v>1</v>
      </c>
      <c r="AH54" s="70">
        <f t="shared" si="6"/>
        <v>1</v>
      </c>
      <c r="AI54" s="12"/>
    </row>
    <row r="55" spans="2:35" x14ac:dyDescent="0.25">
      <c r="B55" s="3">
        <v>52</v>
      </c>
      <c r="C55" s="36">
        <v>17</v>
      </c>
      <c r="D55" s="11">
        <f t="shared" si="11"/>
        <v>1</v>
      </c>
      <c r="E55" s="12">
        <v>16</v>
      </c>
      <c r="G55" s="3">
        <v>52</v>
      </c>
      <c r="H55" s="36">
        <v>2</v>
      </c>
      <c r="I55" s="11">
        <f t="shared" si="1"/>
        <v>1</v>
      </c>
      <c r="J55" s="12"/>
      <c r="L55" s="3">
        <v>52</v>
      </c>
      <c r="M55" s="45">
        <v>1</v>
      </c>
      <c r="N55" s="11">
        <f t="shared" si="2"/>
        <v>1</v>
      </c>
      <c r="O55" s="12"/>
      <c r="Q55" s="3">
        <v>52</v>
      </c>
      <c r="R55" s="45">
        <v>1</v>
      </c>
      <c r="S55" s="11">
        <f t="shared" si="3"/>
        <v>1</v>
      </c>
      <c r="T55" s="12"/>
      <c r="V55" s="3">
        <v>52</v>
      </c>
      <c r="W55" s="45">
        <v>1</v>
      </c>
      <c r="X55" s="11">
        <f t="shared" si="4"/>
        <v>1</v>
      </c>
      <c r="Y55" s="12"/>
      <c r="AA55" s="3">
        <v>52</v>
      </c>
      <c r="AB55" s="45">
        <v>1</v>
      </c>
      <c r="AC55" s="70">
        <f t="shared" si="5"/>
        <v>1</v>
      </c>
      <c r="AD55" s="12"/>
      <c r="AF55" s="3">
        <v>52</v>
      </c>
      <c r="AG55" s="45">
        <v>1</v>
      </c>
      <c r="AH55" s="70">
        <f t="shared" si="6"/>
        <v>1</v>
      </c>
      <c r="AI55" s="12"/>
    </row>
    <row r="56" spans="2:35" x14ac:dyDescent="0.25">
      <c r="B56" s="3">
        <v>53</v>
      </c>
      <c r="C56" s="36">
        <v>16</v>
      </c>
      <c r="D56" s="11">
        <f t="shared" si="11"/>
        <v>0.94117647058823528</v>
      </c>
      <c r="E56" s="12">
        <v>15</v>
      </c>
      <c r="G56" s="3">
        <v>53</v>
      </c>
      <c r="H56" s="36">
        <v>2</v>
      </c>
      <c r="I56" s="11">
        <f t="shared" si="1"/>
        <v>1</v>
      </c>
      <c r="J56" s="12"/>
      <c r="L56" s="3">
        <v>53</v>
      </c>
      <c r="M56" s="45">
        <v>1</v>
      </c>
      <c r="N56" s="11">
        <f t="shared" si="2"/>
        <v>1</v>
      </c>
      <c r="O56" s="12">
        <v>48</v>
      </c>
      <c r="Q56" s="3">
        <v>53</v>
      </c>
      <c r="R56" s="45">
        <v>1</v>
      </c>
      <c r="S56" s="11">
        <f t="shared" si="3"/>
        <v>1</v>
      </c>
      <c r="T56" s="12"/>
      <c r="V56" s="3">
        <v>53</v>
      </c>
      <c r="W56" s="45">
        <v>1</v>
      </c>
      <c r="X56" s="11">
        <f t="shared" si="4"/>
        <v>1</v>
      </c>
      <c r="Y56" s="12"/>
      <c r="AA56" s="3">
        <v>53</v>
      </c>
      <c r="AB56" s="45">
        <v>1</v>
      </c>
      <c r="AC56" s="70">
        <f t="shared" si="5"/>
        <v>1</v>
      </c>
      <c r="AD56" s="12"/>
      <c r="AF56" s="3">
        <v>53</v>
      </c>
      <c r="AG56" s="45">
        <v>1</v>
      </c>
      <c r="AH56" s="70">
        <f t="shared" si="6"/>
        <v>1</v>
      </c>
      <c r="AI56" s="12"/>
    </row>
    <row r="57" spans="2:35" x14ac:dyDescent="0.25">
      <c r="B57" s="3">
        <v>54</v>
      </c>
      <c r="C57" s="36">
        <v>16</v>
      </c>
      <c r="D57" s="11">
        <f t="shared" si="11"/>
        <v>1</v>
      </c>
      <c r="E57" s="12">
        <v>15</v>
      </c>
      <c r="G57" s="3">
        <v>54</v>
      </c>
      <c r="H57" s="36">
        <v>2</v>
      </c>
      <c r="I57" s="11">
        <f t="shared" si="1"/>
        <v>1</v>
      </c>
      <c r="J57" s="12"/>
      <c r="L57" s="3">
        <v>54</v>
      </c>
      <c r="M57" s="45">
        <v>1</v>
      </c>
      <c r="N57" s="11">
        <f t="shared" si="2"/>
        <v>1</v>
      </c>
      <c r="O57" s="12"/>
      <c r="Q57" s="3">
        <v>54</v>
      </c>
      <c r="R57" s="45">
        <v>1</v>
      </c>
      <c r="S57" s="11">
        <f t="shared" si="3"/>
        <v>1</v>
      </c>
      <c r="T57" s="12"/>
      <c r="V57" s="3">
        <v>54</v>
      </c>
      <c r="W57" s="45">
        <v>1</v>
      </c>
      <c r="X57" s="11">
        <f t="shared" si="4"/>
        <v>1</v>
      </c>
      <c r="Y57" s="12"/>
      <c r="AA57" s="3">
        <v>54</v>
      </c>
      <c r="AB57" s="45">
        <v>1</v>
      </c>
      <c r="AC57" s="70">
        <f t="shared" si="5"/>
        <v>1</v>
      </c>
      <c r="AD57" s="12"/>
      <c r="AF57" s="3">
        <v>54</v>
      </c>
      <c r="AG57" s="45">
        <v>1</v>
      </c>
      <c r="AH57" s="70">
        <f t="shared" si="6"/>
        <v>1</v>
      </c>
      <c r="AI57" s="12"/>
    </row>
    <row r="58" spans="2:35" x14ac:dyDescent="0.25">
      <c r="B58" s="3">
        <v>55</v>
      </c>
      <c r="C58" s="36">
        <v>16</v>
      </c>
      <c r="D58" s="11">
        <f t="shared" si="11"/>
        <v>1</v>
      </c>
      <c r="E58" s="12">
        <v>15</v>
      </c>
      <c r="G58" s="3">
        <v>55</v>
      </c>
      <c r="H58" s="36">
        <v>2</v>
      </c>
      <c r="I58" s="11">
        <f t="shared" si="1"/>
        <v>1</v>
      </c>
      <c r="J58" s="12"/>
      <c r="L58" s="3">
        <v>55</v>
      </c>
      <c r="M58" s="45">
        <v>1</v>
      </c>
      <c r="N58" s="11">
        <f t="shared" si="2"/>
        <v>1</v>
      </c>
      <c r="O58" s="12"/>
      <c r="Q58" s="3">
        <v>55</v>
      </c>
      <c r="R58" s="45">
        <v>1</v>
      </c>
      <c r="S58" s="11">
        <f t="shared" si="3"/>
        <v>1</v>
      </c>
      <c r="T58" s="12"/>
      <c r="V58" s="3">
        <v>55</v>
      </c>
      <c r="W58" s="45">
        <v>1</v>
      </c>
      <c r="X58" s="11">
        <f t="shared" si="4"/>
        <v>1</v>
      </c>
      <c r="Y58" s="12"/>
      <c r="AA58" s="3">
        <v>55</v>
      </c>
      <c r="AB58" s="45">
        <v>1</v>
      </c>
      <c r="AC58" s="70">
        <f t="shared" si="5"/>
        <v>1</v>
      </c>
      <c r="AD58" s="12"/>
      <c r="AF58" s="3">
        <v>55</v>
      </c>
      <c r="AG58" s="45">
        <v>1</v>
      </c>
      <c r="AH58" s="70">
        <f t="shared" si="6"/>
        <v>1</v>
      </c>
      <c r="AI58" s="12"/>
    </row>
    <row r="59" spans="2:35" x14ac:dyDescent="0.25">
      <c r="B59" s="3">
        <v>56</v>
      </c>
      <c r="C59" s="36">
        <v>16</v>
      </c>
      <c r="D59" s="11">
        <f t="shared" si="11"/>
        <v>1</v>
      </c>
      <c r="E59" s="12">
        <v>15</v>
      </c>
      <c r="G59" s="3">
        <v>56</v>
      </c>
      <c r="H59" s="36">
        <v>2</v>
      </c>
      <c r="I59" s="11">
        <f t="shared" si="1"/>
        <v>1</v>
      </c>
      <c r="J59" s="12"/>
      <c r="L59" s="3">
        <v>56</v>
      </c>
      <c r="M59" s="45">
        <v>1</v>
      </c>
      <c r="N59" s="11">
        <f t="shared" si="2"/>
        <v>1</v>
      </c>
      <c r="O59" s="12">
        <v>40</v>
      </c>
      <c r="Q59" s="3">
        <v>56</v>
      </c>
      <c r="R59" s="45">
        <v>1</v>
      </c>
      <c r="S59" s="11">
        <f t="shared" si="3"/>
        <v>1</v>
      </c>
      <c r="T59" s="12"/>
      <c r="V59" s="3">
        <v>56</v>
      </c>
      <c r="W59" s="45">
        <v>1</v>
      </c>
      <c r="X59" s="11">
        <f t="shared" si="4"/>
        <v>1</v>
      </c>
      <c r="Y59" s="12"/>
      <c r="AA59" s="3">
        <v>56</v>
      </c>
      <c r="AB59" s="45">
        <v>1</v>
      </c>
      <c r="AC59" s="70">
        <f t="shared" si="5"/>
        <v>1</v>
      </c>
      <c r="AD59" s="12"/>
      <c r="AF59" s="3">
        <v>56</v>
      </c>
      <c r="AG59" s="45">
        <v>1</v>
      </c>
      <c r="AH59" s="70">
        <f t="shared" si="6"/>
        <v>1</v>
      </c>
      <c r="AI59" s="12"/>
    </row>
    <row r="60" spans="2:35" x14ac:dyDescent="0.25">
      <c r="B60" s="3">
        <v>57</v>
      </c>
      <c r="C60" s="36">
        <v>16</v>
      </c>
      <c r="D60" s="11">
        <f t="shared" si="11"/>
        <v>1</v>
      </c>
      <c r="E60" s="12">
        <v>15</v>
      </c>
      <c r="G60" s="3">
        <v>57</v>
      </c>
      <c r="H60" s="36">
        <v>1</v>
      </c>
      <c r="I60" s="11">
        <f t="shared" si="1"/>
        <v>0.5</v>
      </c>
      <c r="J60" s="12"/>
      <c r="L60" s="3">
        <v>57</v>
      </c>
      <c r="M60" s="45">
        <v>1</v>
      </c>
      <c r="N60" s="11">
        <f t="shared" si="2"/>
        <v>1</v>
      </c>
      <c r="O60" s="12"/>
      <c r="Q60" s="3">
        <v>57</v>
      </c>
      <c r="R60" s="45">
        <v>1</v>
      </c>
      <c r="S60" s="11">
        <f t="shared" si="3"/>
        <v>1</v>
      </c>
      <c r="T60" s="12"/>
      <c r="V60" s="3">
        <v>57</v>
      </c>
      <c r="W60" s="45">
        <v>1</v>
      </c>
      <c r="X60" s="11">
        <f t="shared" si="4"/>
        <v>1</v>
      </c>
      <c r="Y60" s="12"/>
      <c r="AA60" s="3">
        <v>57</v>
      </c>
      <c r="AB60" s="45">
        <v>1</v>
      </c>
      <c r="AC60" s="70">
        <f t="shared" si="5"/>
        <v>1</v>
      </c>
      <c r="AD60" s="12"/>
      <c r="AF60" s="3">
        <v>57</v>
      </c>
      <c r="AG60" s="45">
        <v>1</v>
      </c>
      <c r="AH60" s="70">
        <f t="shared" si="6"/>
        <v>1</v>
      </c>
      <c r="AI60" s="12"/>
    </row>
    <row r="61" spans="2:35" x14ac:dyDescent="0.25">
      <c r="B61" s="3">
        <v>58</v>
      </c>
      <c r="C61" s="36">
        <v>15</v>
      </c>
      <c r="D61" s="11">
        <f t="shared" si="11"/>
        <v>0.9375</v>
      </c>
      <c r="E61" s="12">
        <v>14</v>
      </c>
      <c r="G61" s="3">
        <v>58</v>
      </c>
      <c r="H61" s="36">
        <v>1</v>
      </c>
      <c r="I61" s="11">
        <f t="shared" si="1"/>
        <v>1</v>
      </c>
      <c r="J61" s="12"/>
      <c r="L61" s="3">
        <v>58</v>
      </c>
      <c r="M61" s="45">
        <v>1</v>
      </c>
      <c r="N61" s="11">
        <f t="shared" si="2"/>
        <v>1</v>
      </c>
      <c r="O61" s="12"/>
      <c r="Q61" s="3">
        <v>58</v>
      </c>
      <c r="R61" s="45">
        <v>1</v>
      </c>
      <c r="S61" s="11">
        <f t="shared" si="3"/>
        <v>1</v>
      </c>
      <c r="T61" s="12"/>
      <c r="V61" s="3">
        <v>58</v>
      </c>
      <c r="W61" s="45">
        <v>1</v>
      </c>
      <c r="X61" s="11">
        <f t="shared" si="4"/>
        <v>1</v>
      </c>
      <c r="Y61" s="12"/>
      <c r="AA61" s="3">
        <v>58</v>
      </c>
      <c r="AB61" s="45">
        <v>1</v>
      </c>
      <c r="AC61" s="70">
        <f t="shared" si="5"/>
        <v>1</v>
      </c>
      <c r="AD61" s="12"/>
      <c r="AF61" s="3">
        <v>58</v>
      </c>
      <c r="AG61" s="45">
        <v>1</v>
      </c>
      <c r="AH61" s="70">
        <f t="shared" si="6"/>
        <v>1</v>
      </c>
      <c r="AI61" s="12"/>
    </row>
    <row r="62" spans="2:35" x14ac:dyDescent="0.25">
      <c r="B62" s="3">
        <v>59</v>
      </c>
      <c r="C62" s="36">
        <v>14</v>
      </c>
      <c r="D62" s="11">
        <f t="shared" si="11"/>
        <v>0.93333333333333335</v>
      </c>
      <c r="E62" s="12">
        <v>13</v>
      </c>
      <c r="G62" s="3">
        <v>59</v>
      </c>
      <c r="H62" s="36">
        <v>1</v>
      </c>
      <c r="I62" s="11">
        <f t="shared" si="1"/>
        <v>1</v>
      </c>
      <c r="J62" s="12"/>
      <c r="L62" s="3">
        <v>59</v>
      </c>
      <c r="M62" s="45">
        <v>1</v>
      </c>
      <c r="N62" s="11">
        <f t="shared" si="2"/>
        <v>1</v>
      </c>
      <c r="O62" s="12"/>
      <c r="Q62" s="3">
        <v>59</v>
      </c>
      <c r="R62" s="45">
        <v>1</v>
      </c>
      <c r="S62" s="11">
        <f t="shared" si="3"/>
        <v>1</v>
      </c>
      <c r="T62" s="12"/>
      <c r="V62" s="3">
        <v>59</v>
      </c>
      <c r="W62" s="45">
        <v>1</v>
      </c>
      <c r="X62" s="11">
        <f t="shared" si="4"/>
        <v>1</v>
      </c>
      <c r="Y62" s="12"/>
      <c r="AA62" s="3">
        <v>59</v>
      </c>
      <c r="AB62" s="45">
        <v>1</v>
      </c>
      <c r="AC62" s="70">
        <f t="shared" si="5"/>
        <v>1</v>
      </c>
      <c r="AD62" s="12"/>
      <c r="AF62" s="3">
        <v>59</v>
      </c>
      <c r="AG62" s="45">
        <v>1</v>
      </c>
      <c r="AH62" s="70">
        <f t="shared" si="6"/>
        <v>1</v>
      </c>
      <c r="AI62" s="12"/>
    </row>
    <row r="63" spans="2:35" x14ac:dyDescent="0.25">
      <c r="B63" s="3">
        <v>60</v>
      </c>
      <c r="C63" s="36">
        <v>14</v>
      </c>
      <c r="D63" s="11">
        <f t="shared" si="11"/>
        <v>1</v>
      </c>
      <c r="E63" s="12">
        <v>13</v>
      </c>
      <c r="G63" s="3">
        <v>60</v>
      </c>
      <c r="H63" s="36">
        <v>1</v>
      </c>
      <c r="I63" s="11">
        <f t="shared" si="1"/>
        <v>1</v>
      </c>
      <c r="J63" s="12"/>
      <c r="L63" s="3">
        <v>60</v>
      </c>
      <c r="M63" s="45">
        <v>1</v>
      </c>
      <c r="N63" s="11">
        <f t="shared" si="2"/>
        <v>1</v>
      </c>
      <c r="O63" s="12"/>
      <c r="Q63" s="3">
        <v>60</v>
      </c>
      <c r="R63" s="45">
        <v>1</v>
      </c>
      <c r="S63" s="11">
        <f t="shared" si="3"/>
        <v>1</v>
      </c>
      <c r="T63" s="12"/>
      <c r="V63" s="3">
        <v>60</v>
      </c>
      <c r="W63" s="45">
        <v>1</v>
      </c>
      <c r="X63" s="11">
        <f t="shared" si="4"/>
        <v>1</v>
      </c>
      <c r="Y63" s="12"/>
      <c r="AA63" s="3">
        <v>60</v>
      </c>
      <c r="AB63" s="45">
        <v>1</v>
      </c>
      <c r="AC63" s="70">
        <f t="shared" si="5"/>
        <v>1</v>
      </c>
      <c r="AD63" s="12"/>
      <c r="AF63" s="3">
        <v>60</v>
      </c>
      <c r="AG63" s="45">
        <v>1</v>
      </c>
      <c r="AH63" s="70">
        <f t="shared" si="6"/>
        <v>1</v>
      </c>
      <c r="AI63" s="12"/>
    </row>
    <row r="64" spans="2:35" x14ac:dyDescent="0.25">
      <c r="B64" s="3">
        <v>61</v>
      </c>
      <c r="C64" s="36">
        <v>14</v>
      </c>
      <c r="D64" s="11">
        <f t="shared" si="11"/>
        <v>1</v>
      </c>
      <c r="E64" s="12">
        <v>12</v>
      </c>
      <c r="G64" s="3">
        <v>61</v>
      </c>
      <c r="H64" s="36">
        <v>1</v>
      </c>
      <c r="I64" s="11">
        <f t="shared" si="1"/>
        <v>1</v>
      </c>
      <c r="J64" s="12"/>
      <c r="L64" s="3">
        <v>61</v>
      </c>
      <c r="M64" s="45">
        <v>1</v>
      </c>
      <c r="N64" s="11">
        <f t="shared" si="2"/>
        <v>1</v>
      </c>
      <c r="O64" s="12">
        <v>32</v>
      </c>
      <c r="Q64" s="3">
        <v>61</v>
      </c>
      <c r="R64" s="45">
        <v>1</v>
      </c>
      <c r="S64" s="11">
        <f t="shared" si="3"/>
        <v>1</v>
      </c>
      <c r="T64" s="12"/>
      <c r="V64" s="3">
        <v>61</v>
      </c>
      <c r="W64" s="45">
        <v>1</v>
      </c>
      <c r="X64" s="11">
        <f t="shared" si="4"/>
        <v>1</v>
      </c>
      <c r="Y64" s="12"/>
      <c r="AA64" s="3">
        <v>61</v>
      </c>
      <c r="AB64" s="45">
        <v>1</v>
      </c>
      <c r="AC64" s="70">
        <f t="shared" si="5"/>
        <v>1</v>
      </c>
      <c r="AD64" s="12"/>
      <c r="AF64" s="3">
        <v>61</v>
      </c>
      <c r="AG64" s="45">
        <v>1</v>
      </c>
      <c r="AH64" s="70">
        <f t="shared" si="6"/>
        <v>1</v>
      </c>
      <c r="AI64" s="12"/>
    </row>
    <row r="65" spans="2:35" x14ac:dyDescent="0.25">
      <c r="B65" s="3">
        <v>62</v>
      </c>
      <c r="C65" s="36">
        <v>14</v>
      </c>
      <c r="D65" s="11">
        <f t="shared" si="11"/>
        <v>1</v>
      </c>
      <c r="E65" s="12">
        <v>12</v>
      </c>
      <c r="G65" s="3">
        <v>62</v>
      </c>
      <c r="H65" s="36">
        <v>1</v>
      </c>
      <c r="I65" s="11">
        <f t="shared" si="1"/>
        <v>1</v>
      </c>
      <c r="J65" s="12"/>
      <c r="L65" s="3">
        <v>62</v>
      </c>
      <c r="M65" s="45">
        <v>1</v>
      </c>
      <c r="N65" s="11">
        <f t="shared" si="2"/>
        <v>1</v>
      </c>
      <c r="O65" s="12"/>
      <c r="Q65" s="3">
        <v>62</v>
      </c>
      <c r="R65" s="45">
        <v>1</v>
      </c>
      <c r="S65" s="11">
        <f t="shared" si="3"/>
        <v>1</v>
      </c>
      <c r="T65" s="12"/>
      <c r="V65" s="3">
        <v>62</v>
      </c>
      <c r="W65" s="45">
        <v>1</v>
      </c>
      <c r="X65" s="11">
        <f t="shared" si="4"/>
        <v>1</v>
      </c>
      <c r="Y65" s="12"/>
      <c r="AA65" s="3">
        <v>62</v>
      </c>
      <c r="AB65" s="45">
        <v>1</v>
      </c>
      <c r="AC65" s="70">
        <f t="shared" si="5"/>
        <v>1</v>
      </c>
      <c r="AD65" s="12"/>
      <c r="AF65" s="3">
        <v>62</v>
      </c>
      <c r="AG65" s="45">
        <v>1</v>
      </c>
      <c r="AH65" s="70">
        <f t="shared" si="6"/>
        <v>1</v>
      </c>
      <c r="AI65" s="12"/>
    </row>
    <row r="66" spans="2:35" x14ac:dyDescent="0.25">
      <c r="B66" s="3">
        <v>63</v>
      </c>
      <c r="C66" s="36">
        <v>14</v>
      </c>
      <c r="D66" s="11">
        <f t="shared" si="11"/>
        <v>1</v>
      </c>
      <c r="E66" s="12">
        <v>12</v>
      </c>
      <c r="G66" s="3">
        <v>63</v>
      </c>
      <c r="H66" s="36">
        <v>1</v>
      </c>
      <c r="I66" s="11">
        <f t="shared" si="1"/>
        <v>1</v>
      </c>
      <c r="J66" s="12"/>
      <c r="L66" s="3">
        <v>63</v>
      </c>
      <c r="M66" s="45">
        <v>1</v>
      </c>
      <c r="N66" s="11">
        <f t="shared" si="2"/>
        <v>1</v>
      </c>
      <c r="O66" s="12"/>
      <c r="Q66" s="3">
        <v>63</v>
      </c>
      <c r="R66" s="45">
        <v>1</v>
      </c>
      <c r="S66" s="11">
        <f t="shared" si="3"/>
        <v>1</v>
      </c>
      <c r="T66" s="12"/>
      <c r="V66" s="3">
        <v>63</v>
      </c>
      <c r="W66" s="45">
        <v>1</v>
      </c>
      <c r="X66" s="11">
        <f t="shared" si="4"/>
        <v>1</v>
      </c>
      <c r="Y66" s="12"/>
      <c r="AA66" s="3">
        <v>63</v>
      </c>
      <c r="AB66" s="45">
        <v>1</v>
      </c>
      <c r="AC66" s="70">
        <f t="shared" si="5"/>
        <v>1</v>
      </c>
      <c r="AD66" s="12"/>
      <c r="AF66" s="3">
        <v>63</v>
      </c>
      <c r="AG66" s="45">
        <v>1</v>
      </c>
      <c r="AH66" s="70">
        <f t="shared" si="6"/>
        <v>1</v>
      </c>
      <c r="AI66" s="12"/>
    </row>
    <row r="67" spans="2:35" x14ac:dyDescent="0.25">
      <c r="B67" s="3">
        <v>64</v>
      </c>
      <c r="C67" s="36">
        <v>14</v>
      </c>
      <c r="D67" s="11">
        <f t="shared" si="11"/>
        <v>1</v>
      </c>
      <c r="E67" s="12">
        <v>12</v>
      </c>
      <c r="G67" s="3">
        <v>64</v>
      </c>
      <c r="H67" s="36">
        <v>1</v>
      </c>
      <c r="I67" s="11">
        <f t="shared" si="1"/>
        <v>1</v>
      </c>
      <c r="J67" s="12"/>
      <c r="L67" s="3">
        <v>64</v>
      </c>
      <c r="M67" s="45">
        <v>1</v>
      </c>
      <c r="N67" s="11">
        <f t="shared" si="2"/>
        <v>1</v>
      </c>
      <c r="O67" s="12"/>
      <c r="Q67" s="3">
        <v>64</v>
      </c>
      <c r="R67" s="45">
        <v>1</v>
      </c>
      <c r="S67" s="11">
        <f t="shared" si="3"/>
        <v>1</v>
      </c>
      <c r="T67" s="12"/>
      <c r="V67" s="3">
        <v>64</v>
      </c>
      <c r="W67" s="45">
        <v>1</v>
      </c>
      <c r="X67" s="11">
        <f t="shared" si="4"/>
        <v>1</v>
      </c>
      <c r="Y67" s="12"/>
      <c r="AA67" s="3">
        <v>64</v>
      </c>
      <c r="AB67" s="45">
        <v>1</v>
      </c>
      <c r="AC67" s="70">
        <f t="shared" si="5"/>
        <v>1</v>
      </c>
      <c r="AD67" s="12"/>
      <c r="AF67" s="3">
        <v>64</v>
      </c>
      <c r="AG67" s="45">
        <v>1</v>
      </c>
      <c r="AH67" s="70">
        <f t="shared" si="6"/>
        <v>1</v>
      </c>
      <c r="AI67" s="12"/>
    </row>
    <row r="68" spans="2:35" x14ac:dyDescent="0.25">
      <c r="B68" s="3">
        <v>65</v>
      </c>
      <c r="C68" s="36">
        <v>14</v>
      </c>
      <c r="D68" s="11">
        <f t="shared" si="11"/>
        <v>1</v>
      </c>
      <c r="E68" s="13">
        <v>12</v>
      </c>
      <c r="G68" s="3">
        <v>65</v>
      </c>
      <c r="H68" s="36">
        <v>1</v>
      </c>
      <c r="I68" s="11">
        <f t="shared" si="1"/>
        <v>1</v>
      </c>
      <c r="J68" s="13"/>
      <c r="L68" s="3">
        <v>0</v>
      </c>
      <c r="M68" s="45">
        <v>0</v>
      </c>
      <c r="N68" s="11">
        <f t="shared" si="2"/>
        <v>0</v>
      </c>
      <c r="O68" s="13">
        <v>20</v>
      </c>
      <c r="Q68" s="3">
        <v>0</v>
      </c>
      <c r="R68" s="45">
        <v>0</v>
      </c>
      <c r="S68" s="11">
        <f t="shared" si="3"/>
        <v>0</v>
      </c>
      <c r="T68" s="13"/>
      <c r="V68" s="3">
        <v>0</v>
      </c>
      <c r="W68" s="45">
        <v>0</v>
      </c>
      <c r="X68" s="11">
        <f t="shared" si="4"/>
        <v>0</v>
      </c>
      <c r="Y68" s="13"/>
      <c r="AA68" s="3">
        <v>0</v>
      </c>
      <c r="AB68" s="45">
        <v>0</v>
      </c>
      <c r="AC68" s="70">
        <f t="shared" si="5"/>
        <v>0</v>
      </c>
      <c r="AD68" s="13"/>
      <c r="AF68" s="3">
        <v>0</v>
      </c>
      <c r="AG68" s="45">
        <v>0</v>
      </c>
      <c r="AH68" s="70">
        <f t="shared" si="6"/>
        <v>0</v>
      </c>
      <c r="AI68" s="13"/>
    </row>
    <row r="69" spans="2:35" x14ac:dyDescent="0.25">
      <c r="B69" s="3">
        <v>66</v>
      </c>
      <c r="C69" s="36">
        <v>13</v>
      </c>
      <c r="D69" s="11">
        <f t="shared" si="11"/>
        <v>0.9285714285714286</v>
      </c>
      <c r="E69" s="13">
        <v>11</v>
      </c>
      <c r="G69" s="3">
        <v>66</v>
      </c>
      <c r="H69" s="36">
        <v>1</v>
      </c>
      <c r="I69" s="11">
        <f t="shared" ref="I69:I100" si="12">IF(H69=0,0,IF(H68=0,0,H69/H68))</f>
        <v>1</v>
      </c>
      <c r="J69" s="13"/>
      <c r="L69" s="3">
        <v>-1</v>
      </c>
      <c r="M69" s="45">
        <v>0</v>
      </c>
      <c r="N69" s="11">
        <f>IF(M69=0,0,IF(M68=0,0,M69/M68))</f>
        <v>0</v>
      </c>
      <c r="O69" s="13">
        <v>32</v>
      </c>
      <c r="Q69" s="3">
        <v>-1</v>
      </c>
      <c r="R69" s="45">
        <v>0</v>
      </c>
      <c r="S69" s="11">
        <f>IF(R69=0,0,IF(R68=0,0,R69/R68))</f>
        <v>0</v>
      </c>
      <c r="T69" s="13"/>
      <c r="V69" s="3">
        <v>-1</v>
      </c>
      <c r="W69" s="45">
        <v>0</v>
      </c>
      <c r="X69" s="11">
        <f>IF(W69=0,0,IF(W68=0,0,W69/W68))</f>
        <v>0</v>
      </c>
      <c r="Y69" s="13"/>
      <c r="AA69" s="3">
        <v>-1</v>
      </c>
      <c r="AB69" s="45">
        <v>0</v>
      </c>
      <c r="AC69" s="70">
        <f>IF(AB69=0,0,IF(AB68=0,0,AB69/AB68))</f>
        <v>0</v>
      </c>
      <c r="AD69" s="13"/>
      <c r="AF69" s="3">
        <v>-1</v>
      </c>
      <c r="AG69" s="45">
        <v>0</v>
      </c>
      <c r="AH69" s="70">
        <f>IF(AG69=0,0,IF(AG68=0,0,AG69/AG68))</f>
        <v>0</v>
      </c>
      <c r="AI69" s="13"/>
    </row>
    <row r="70" spans="2:35" x14ac:dyDescent="0.25">
      <c r="B70" s="3">
        <v>67</v>
      </c>
      <c r="C70" s="36">
        <v>12</v>
      </c>
      <c r="D70" s="11">
        <f t="shared" si="11"/>
        <v>0.92307692307692313</v>
      </c>
      <c r="E70" s="7">
        <v>10</v>
      </c>
      <c r="G70" s="3">
        <v>67</v>
      </c>
      <c r="H70" s="36">
        <v>1</v>
      </c>
      <c r="I70" s="11">
        <f t="shared" si="12"/>
        <v>1</v>
      </c>
    </row>
    <row r="71" spans="2:35" x14ac:dyDescent="0.25">
      <c r="B71" s="3">
        <v>68</v>
      </c>
      <c r="C71" s="36">
        <v>12</v>
      </c>
      <c r="D71" s="11">
        <f t="shared" si="11"/>
        <v>1</v>
      </c>
      <c r="E71" s="7">
        <v>10</v>
      </c>
      <c r="G71" s="3">
        <v>68</v>
      </c>
      <c r="H71" s="36">
        <v>1</v>
      </c>
      <c r="I71" s="11">
        <f t="shared" si="12"/>
        <v>1</v>
      </c>
    </row>
    <row r="72" spans="2:35" x14ac:dyDescent="0.25">
      <c r="B72" s="3">
        <v>69</v>
      </c>
      <c r="C72" s="36">
        <v>11</v>
      </c>
      <c r="D72" s="11">
        <f t="shared" si="11"/>
        <v>0.91666666666666663</v>
      </c>
      <c r="E72" s="7">
        <v>10</v>
      </c>
      <c r="G72" s="3">
        <v>69</v>
      </c>
      <c r="H72" s="36">
        <v>1</v>
      </c>
      <c r="I72" s="11">
        <f t="shared" si="12"/>
        <v>1</v>
      </c>
    </row>
    <row r="73" spans="2:35" x14ac:dyDescent="0.25">
      <c r="B73" s="3">
        <v>70</v>
      </c>
      <c r="C73" s="36">
        <v>11</v>
      </c>
      <c r="D73" s="11">
        <f t="shared" si="11"/>
        <v>1</v>
      </c>
      <c r="E73" s="7">
        <v>9</v>
      </c>
      <c r="G73" s="3">
        <v>70</v>
      </c>
      <c r="H73" s="36">
        <v>1</v>
      </c>
      <c r="I73" s="11">
        <f t="shared" si="12"/>
        <v>1</v>
      </c>
    </row>
    <row r="74" spans="2:35" x14ac:dyDescent="0.25">
      <c r="B74" s="3">
        <v>71</v>
      </c>
      <c r="C74" s="36">
        <v>11</v>
      </c>
      <c r="D74" s="11">
        <f t="shared" si="11"/>
        <v>1</v>
      </c>
      <c r="E74" s="7">
        <v>8</v>
      </c>
      <c r="G74" s="3">
        <v>71</v>
      </c>
      <c r="H74" s="36">
        <v>1</v>
      </c>
      <c r="I74" s="11">
        <f t="shared" si="12"/>
        <v>1</v>
      </c>
    </row>
    <row r="75" spans="2:35" x14ac:dyDescent="0.25">
      <c r="B75" s="3">
        <v>72</v>
      </c>
      <c r="C75" s="36">
        <v>11</v>
      </c>
      <c r="D75" s="11">
        <f t="shared" si="11"/>
        <v>1</v>
      </c>
      <c r="E75" s="7">
        <v>8</v>
      </c>
      <c r="G75" s="3">
        <v>72</v>
      </c>
      <c r="H75" s="36">
        <v>1</v>
      </c>
      <c r="I75" s="11">
        <f t="shared" si="12"/>
        <v>1</v>
      </c>
    </row>
    <row r="76" spans="2:35" x14ac:dyDescent="0.25">
      <c r="B76" s="3">
        <v>73</v>
      </c>
      <c r="C76" s="36">
        <v>11</v>
      </c>
      <c r="D76" s="11">
        <f t="shared" si="11"/>
        <v>1</v>
      </c>
      <c r="E76" s="7">
        <v>8</v>
      </c>
      <c r="G76" s="3">
        <v>73</v>
      </c>
      <c r="H76" s="36">
        <v>1</v>
      </c>
      <c r="I76" s="11">
        <f t="shared" si="12"/>
        <v>1</v>
      </c>
    </row>
    <row r="77" spans="2:35" x14ac:dyDescent="0.25">
      <c r="B77" s="3">
        <v>74</v>
      </c>
      <c r="C77" s="36">
        <v>10</v>
      </c>
      <c r="D77" s="11">
        <f t="shared" si="11"/>
        <v>0.90909090909090906</v>
      </c>
      <c r="E77" s="7">
        <v>7</v>
      </c>
      <c r="G77" s="3">
        <v>74</v>
      </c>
      <c r="H77" s="36">
        <v>1</v>
      </c>
      <c r="I77" s="11">
        <f t="shared" si="12"/>
        <v>1</v>
      </c>
    </row>
    <row r="78" spans="2:35" x14ac:dyDescent="0.25">
      <c r="B78" s="3">
        <v>75</v>
      </c>
      <c r="C78" s="36">
        <v>9</v>
      </c>
      <c r="D78" s="11">
        <f t="shared" si="11"/>
        <v>0.9</v>
      </c>
      <c r="E78" s="7">
        <v>6</v>
      </c>
      <c r="G78" s="3">
        <v>75</v>
      </c>
      <c r="H78" s="36">
        <v>1</v>
      </c>
      <c r="I78" s="11">
        <f t="shared" si="12"/>
        <v>1</v>
      </c>
    </row>
    <row r="79" spans="2:35" x14ac:dyDescent="0.25">
      <c r="B79" s="3">
        <v>76</v>
      </c>
      <c r="C79" s="36">
        <v>9</v>
      </c>
      <c r="D79" s="11">
        <f t="shared" si="11"/>
        <v>1</v>
      </c>
      <c r="E79" s="7">
        <v>6</v>
      </c>
      <c r="G79" s="3">
        <v>76</v>
      </c>
      <c r="H79" s="36">
        <v>1</v>
      </c>
      <c r="I79" s="11">
        <f t="shared" si="12"/>
        <v>1</v>
      </c>
    </row>
    <row r="80" spans="2:35" x14ac:dyDescent="0.25">
      <c r="B80" s="3">
        <v>77</v>
      </c>
      <c r="C80" s="36">
        <v>8</v>
      </c>
      <c r="D80" s="11">
        <f t="shared" si="11"/>
        <v>0.88888888888888884</v>
      </c>
      <c r="E80" s="7">
        <v>6</v>
      </c>
      <c r="G80" s="3">
        <v>77</v>
      </c>
      <c r="H80" s="36">
        <v>1</v>
      </c>
      <c r="I80" s="11">
        <f t="shared" si="12"/>
        <v>1</v>
      </c>
    </row>
    <row r="81" spans="2:15" x14ac:dyDescent="0.25">
      <c r="B81" s="3">
        <v>78</v>
      </c>
      <c r="C81" s="36">
        <v>8</v>
      </c>
      <c r="D81" s="11">
        <f t="shared" si="11"/>
        <v>1</v>
      </c>
      <c r="E81" s="7">
        <v>5</v>
      </c>
      <c r="G81" s="3">
        <v>78</v>
      </c>
      <c r="H81" s="36">
        <v>1</v>
      </c>
      <c r="I81" s="11">
        <f t="shared" si="12"/>
        <v>1</v>
      </c>
      <c r="O81" s="7">
        <v>20</v>
      </c>
    </row>
    <row r="82" spans="2:15" x14ac:dyDescent="0.25">
      <c r="B82" s="3">
        <v>79</v>
      </c>
      <c r="C82" s="36">
        <v>8</v>
      </c>
      <c r="D82" s="11">
        <f t="shared" si="11"/>
        <v>1</v>
      </c>
      <c r="E82" s="7">
        <v>4</v>
      </c>
      <c r="G82" s="3">
        <v>79</v>
      </c>
      <c r="H82" s="36">
        <v>1</v>
      </c>
      <c r="I82" s="11">
        <f t="shared" si="12"/>
        <v>1</v>
      </c>
    </row>
    <row r="83" spans="2:15" x14ac:dyDescent="0.25">
      <c r="B83" s="3">
        <v>80</v>
      </c>
      <c r="C83" s="36">
        <v>8</v>
      </c>
      <c r="D83" s="11">
        <f t="shared" si="11"/>
        <v>1</v>
      </c>
      <c r="E83" s="7">
        <v>4</v>
      </c>
      <c r="G83" s="3">
        <v>80</v>
      </c>
      <c r="H83" s="36">
        <v>1</v>
      </c>
      <c r="I83" s="11">
        <f t="shared" si="12"/>
        <v>1</v>
      </c>
      <c r="O83" s="7">
        <v>18</v>
      </c>
    </row>
    <row r="84" spans="2:15" x14ac:dyDescent="0.25">
      <c r="B84" s="3">
        <v>81</v>
      </c>
      <c r="C84" s="36">
        <v>8</v>
      </c>
      <c r="D84" s="11">
        <f t="shared" si="11"/>
        <v>1</v>
      </c>
      <c r="E84" s="7">
        <v>4</v>
      </c>
      <c r="G84" s="3">
        <v>81</v>
      </c>
      <c r="H84" s="36">
        <v>1</v>
      </c>
      <c r="I84" s="11">
        <f t="shared" si="12"/>
        <v>1</v>
      </c>
    </row>
    <row r="85" spans="2:15" x14ac:dyDescent="0.25">
      <c r="B85" s="3">
        <v>82</v>
      </c>
      <c r="C85" s="36">
        <v>7</v>
      </c>
      <c r="D85" s="11">
        <f t="shared" si="11"/>
        <v>0.875</v>
      </c>
      <c r="E85" s="7">
        <v>3</v>
      </c>
      <c r="G85" s="3">
        <v>82</v>
      </c>
      <c r="H85" s="36">
        <v>1</v>
      </c>
      <c r="I85" s="11">
        <f t="shared" si="12"/>
        <v>1</v>
      </c>
    </row>
    <row r="86" spans="2:15" x14ac:dyDescent="0.25">
      <c r="B86" s="3">
        <v>83</v>
      </c>
      <c r="C86" s="36">
        <v>6</v>
      </c>
      <c r="D86" s="11">
        <f t="shared" si="11"/>
        <v>0.8571428571428571</v>
      </c>
      <c r="E86" s="7">
        <v>3</v>
      </c>
      <c r="G86" s="3">
        <v>83</v>
      </c>
      <c r="H86" s="36">
        <v>1</v>
      </c>
      <c r="I86" s="11">
        <f t="shared" si="12"/>
        <v>1</v>
      </c>
    </row>
    <row r="87" spans="2:15" x14ac:dyDescent="0.25">
      <c r="B87" s="3">
        <v>84</v>
      </c>
      <c r="C87" s="36">
        <v>6</v>
      </c>
      <c r="D87" s="11">
        <f t="shared" si="11"/>
        <v>1</v>
      </c>
      <c r="E87" s="7">
        <v>3</v>
      </c>
      <c r="G87" s="3">
        <v>84</v>
      </c>
      <c r="H87" s="36">
        <v>1</v>
      </c>
      <c r="I87" s="11">
        <f t="shared" si="12"/>
        <v>1</v>
      </c>
    </row>
    <row r="88" spans="2:15" x14ac:dyDescent="0.25">
      <c r="B88" s="3">
        <v>85</v>
      </c>
      <c r="C88" s="36">
        <v>5</v>
      </c>
      <c r="D88" s="11">
        <f t="shared" si="11"/>
        <v>0.83333333333333337</v>
      </c>
      <c r="E88" s="7">
        <v>3</v>
      </c>
      <c r="G88" s="3">
        <v>85</v>
      </c>
      <c r="H88" s="36">
        <v>1</v>
      </c>
      <c r="I88" s="11">
        <f t="shared" si="12"/>
        <v>1</v>
      </c>
    </row>
    <row r="89" spans="2:15" x14ac:dyDescent="0.25">
      <c r="B89" s="3">
        <v>86</v>
      </c>
      <c r="C89" s="36">
        <v>5</v>
      </c>
      <c r="D89" s="11">
        <f t="shared" si="11"/>
        <v>1</v>
      </c>
      <c r="E89" s="7">
        <v>2</v>
      </c>
      <c r="G89" s="3">
        <v>86</v>
      </c>
      <c r="H89" s="36">
        <v>1</v>
      </c>
      <c r="I89" s="11">
        <f t="shared" si="12"/>
        <v>1</v>
      </c>
    </row>
    <row r="90" spans="2:15" x14ac:dyDescent="0.25">
      <c r="B90" s="3">
        <v>87</v>
      </c>
      <c r="C90" s="36">
        <v>5</v>
      </c>
      <c r="D90" s="11">
        <f t="shared" si="11"/>
        <v>1</v>
      </c>
      <c r="E90" s="7">
        <v>2</v>
      </c>
      <c r="G90" s="3">
        <v>87</v>
      </c>
      <c r="H90" s="36">
        <v>1</v>
      </c>
      <c r="I90" s="11">
        <f t="shared" si="12"/>
        <v>1</v>
      </c>
    </row>
    <row r="91" spans="2:15" x14ac:dyDescent="0.25">
      <c r="B91" s="3">
        <v>88</v>
      </c>
      <c r="C91" s="36">
        <v>5</v>
      </c>
      <c r="D91" s="11">
        <f t="shared" si="11"/>
        <v>1</v>
      </c>
      <c r="E91" s="7">
        <v>2</v>
      </c>
      <c r="G91" s="3">
        <v>88</v>
      </c>
      <c r="H91" s="36">
        <v>1</v>
      </c>
      <c r="I91" s="11">
        <f t="shared" si="12"/>
        <v>1</v>
      </c>
    </row>
    <row r="92" spans="2:15" x14ac:dyDescent="0.25">
      <c r="B92" s="3">
        <v>89</v>
      </c>
      <c r="C92" s="36">
        <v>5</v>
      </c>
      <c r="D92" s="11">
        <f t="shared" si="11"/>
        <v>1</v>
      </c>
      <c r="E92" s="7">
        <v>2</v>
      </c>
      <c r="G92" s="3">
        <v>89</v>
      </c>
      <c r="H92" s="36">
        <v>1</v>
      </c>
      <c r="I92" s="11">
        <f t="shared" si="12"/>
        <v>1</v>
      </c>
    </row>
    <row r="93" spans="2:15" x14ac:dyDescent="0.25">
      <c r="B93" s="3">
        <v>90</v>
      </c>
      <c r="C93" s="36">
        <v>4</v>
      </c>
      <c r="D93" s="11">
        <f t="shared" si="11"/>
        <v>0.8</v>
      </c>
      <c r="E93" s="7">
        <v>1</v>
      </c>
      <c r="G93" s="3">
        <v>90</v>
      </c>
      <c r="H93" s="36">
        <v>1</v>
      </c>
      <c r="I93" s="11">
        <f t="shared" si="12"/>
        <v>1</v>
      </c>
    </row>
    <row r="94" spans="2:15" x14ac:dyDescent="0.25">
      <c r="B94" s="3">
        <v>91</v>
      </c>
      <c r="C94" s="36">
        <v>3</v>
      </c>
      <c r="D94" s="11">
        <f t="shared" si="11"/>
        <v>0.75</v>
      </c>
      <c r="E94" s="7">
        <v>1</v>
      </c>
      <c r="G94" s="3">
        <v>91</v>
      </c>
      <c r="H94" s="36">
        <v>1</v>
      </c>
      <c r="I94" s="11">
        <f t="shared" si="12"/>
        <v>1</v>
      </c>
    </row>
    <row r="95" spans="2:15" x14ac:dyDescent="0.25">
      <c r="B95" s="3">
        <v>92</v>
      </c>
      <c r="C95" s="36">
        <v>3</v>
      </c>
      <c r="D95" s="11">
        <f t="shared" si="11"/>
        <v>1</v>
      </c>
      <c r="E95" s="7">
        <v>1</v>
      </c>
      <c r="G95" s="3">
        <v>92</v>
      </c>
      <c r="H95" s="36">
        <v>1</v>
      </c>
      <c r="I95" s="11">
        <f t="shared" si="12"/>
        <v>1</v>
      </c>
    </row>
    <row r="96" spans="2:15" x14ac:dyDescent="0.25">
      <c r="B96" s="3">
        <v>93</v>
      </c>
      <c r="C96" s="36">
        <v>2</v>
      </c>
      <c r="D96" s="11">
        <f t="shared" si="11"/>
        <v>0.66666666666666663</v>
      </c>
      <c r="E96" s="7">
        <v>1</v>
      </c>
      <c r="G96" s="3">
        <v>93</v>
      </c>
      <c r="H96" s="36">
        <v>1</v>
      </c>
      <c r="I96" s="11">
        <f t="shared" si="12"/>
        <v>1</v>
      </c>
      <c r="O96" s="7">
        <v>24</v>
      </c>
    </row>
    <row r="97" spans="2:15" x14ac:dyDescent="0.25">
      <c r="B97" s="3">
        <v>94</v>
      </c>
      <c r="C97" s="36">
        <v>2</v>
      </c>
      <c r="D97" s="11">
        <f t="shared" si="11"/>
        <v>1</v>
      </c>
      <c r="E97" s="7">
        <v>1</v>
      </c>
      <c r="G97" s="3">
        <v>94</v>
      </c>
      <c r="H97" s="36">
        <v>1</v>
      </c>
      <c r="I97" s="11">
        <f t="shared" si="12"/>
        <v>1</v>
      </c>
    </row>
    <row r="98" spans="2:15" x14ac:dyDescent="0.25">
      <c r="B98" s="3">
        <v>95</v>
      </c>
      <c r="C98" s="36">
        <v>1</v>
      </c>
      <c r="D98" s="11">
        <f t="shared" si="11"/>
        <v>0.5</v>
      </c>
      <c r="E98" s="7">
        <v>1</v>
      </c>
      <c r="G98" s="3">
        <v>95</v>
      </c>
      <c r="H98" s="36">
        <v>1</v>
      </c>
      <c r="I98" s="11">
        <f t="shared" si="12"/>
        <v>1</v>
      </c>
    </row>
    <row r="99" spans="2:15" x14ac:dyDescent="0.25">
      <c r="B99" s="3">
        <v>96</v>
      </c>
      <c r="C99" s="36">
        <v>1</v>
      </c>
      <c r="D99" s="11">
        <f t="shared" si="11"/>
        <v>1</v>
      </c>
      <c r="E99" s="7">
        <v>1</v>
      </c>
      <c r="G99" s="3">
        <v>96</v>
      </c>
      <c r="H99" s="36">
        <v>1</v>
      </c>
      <c r="I99" s="11">
        <f t="shared" si="12"/>
        <v>1</v>
      </c>
    </row>
    <row r="100" spans="2:15" x14ac:dyDescent="0.25">
      <c r="B100" s="3">
        <v>97</v>
      </c>
      <c r="C100" s="36">
        <v>8</v>
      </c>
      <c r="D100" s="11">
        <f t="shared" ref="D100:D116" si="13">IF(C100=0,0,IF(C99=0,0,C100/C99))</f>
        <v>8</v>
      </c>
      <c r="G100" s="3">
        <v>0</v>
      </c>
      <c r="H100" s="45">
        <v>0</v>
      </c>
      <c r="I100" s="11">
        <f t="shared" si="12"/>
        <v>0</v>
      </c>
      <c r="O100" s="7">
        <v>24</v>
      </c>
    </row>
    <row r="101" spans="2:15" x14ac:dyDescent="0.25">
      <c r="B101" s="3">
        <v>98</v>
      </c>
      <c r="C101" s="36">
        <v>7</v>
      </c>
      <c r="D101" s="11">
        <f t="shared" si="13"/>
        <v>0.875</v>
      </c>
      <c r="G101" s="3">
        <v>-1</v>
      </c>
      <c r="H101" s="45">
        <v>0</v>
      </c>
      <c r="I101" s="11">
        <f>IF(H101=0,0,IF(H100=0,0,H101/H100))</f>
        <v>0</v>
      </c>
    </row>
    <row r="102" spans="2:15" x14ac:dyDescent="0.25">
      <c r="B102" s="3">
        <v>99</v>
      </c>
      <c r="C102" s="36">
        <v>6</v>
      </c>
      <c r="D102" s="11">
        <f t="shared" si="13"/>
        <v>0.8571428571428571</v>
      </c>
    </row>
    <row r="103" spans="2:15" x14ac:dyDescent="0.25">
      <c r="B103" s="3">
        <v>100</v>
      </c>
      <c r="C103" s="36">
        <v>6</v>
      </c>
      <c r="D103" s="11">
        <f t="shared" si="13"/>
        <v>1</v>
      </c>
      <c r="O103" s="7">
        <v>24</v>
      </c>
    </row>
    <row r="104" spans="2:15" x14ac:dyDescent="0.25">
      <c r="B104" s="3">
        <v>101</v>
      </c>
      <c r="C104" s="36">
        <v>5</v>
      </c>
      <c r="D104" s="11">
        <f t="shared" si="13"/>
        <v>0.83333333333333337</v>
      </c>
    </row>
    <row r="105" spans="2:15" x14ac:dyDescent="0.25">
      <c r="B105" s="3">
        <v>102</v>
      </c>
      <c r="C105" s="36">
        <v>5</v>
      </c>
      <c r="D105" s="11">
        <f t="shared" si="13"/>
        <v>1</v>
      </c>
    </row>
    <row r="106" spans="2:15" x14ac:dyDescent="0.25">
      <c r="B106" s="3">
        <v>103</v>
      </c>
      <c r="C106" s="36">
        <v>5</v>
      </c>
      <c r="D106" s="11">
        <f t="shared" si="13"/>
        <v>1</v>
      </c>
    </row>
    <row r="107" spans="2:15" x14ac:dyDescent="0.25">
      <c r="B107" s="3">
        <v>104</v>
      </c>
      <c r="C107" s="36">
        <v>5</v>
      </c>
      <c r="D107" s="11">
        <f t="shared" si="13"/>
        <v>1</v>
      </c>
    </row>
    <row r="108" spans="2:15" x14ac:dyDescent="0.25">
      <c r="B108" s="3">
        <v>105</v>
      </c>
      <c r="C108" s="36">
        <v>5</v>
      </c>
      <c r="D108" s="11">
        <f t="shared" si="13"/>
        <v>1</v>
      </c>
    </row>
    <row r="109" spans="2:15" x14ac:dyDescent="0.25">
      <c r="B109" s="3">
        <v>106</v>
      </c>
      <c r="C109" s="36">
        <v>4</v>
      </c>
      <c r="D109" s="11">
        <f t="shared" si="13"/>
        <v>0.8</v>
      </c>
    </row>
    <row r="110" spans="2:15" x14ac:dyDescent="0.25">
      <c r="B110" s="3">
        <v>107</v>
      </c>
      <c r="C110" s="36">
        <v>3</v>
      </c>
      <c r="D110" s="11">
        <f t="shared" si="13"/>
        <v>0.75</v>
      </c>
    </row>
    <row r="111" spans="2:15" x14ac:dyDescent="0.25">
      <c r="B111" s="3">
        <v>108</v>
      </c>
      <c r="C111" s="36">
        <v>3</v>
      </c>
      <c r="D111" s="11">
        <f t="shared" si="13"/>
        <v>1</v>
      </c>
    </row>
    <row r="112" spans="2:15" x14ac:dyDescent="0.25">
      <c r="B112" s="3">
        <v>109</v>
      </c>
      <c r="C112" s="36">
        <v>2</v>
      </c>
      <c r="D112" s="11">
        <f t="shared" si="13"/>
        <v>0.66666666666666663</v>
      </c>
    </row>
    <row r="113" spans="2:15" x14ac:dyDescent="0.25">
      <c r="B113" s="3">
        <v>110</v>
      </c>
      <c r="C113" s="36">
        <v>2</v>
      </c>
      <c r="D113" s="11">
        <f t="shared" si="13"/>
        <v>1</v>
      </c>
    </row>
    <row r="114" spans="2:15" x14ac:dyDescent="0.25">
      <c r="B114" s="3">
        <v>111</v>
      </c>
      <c r="C114" s="36">
        <v>1</v>
      </c>
      <c r="D114" s="11">
        <f t="shared" si="13"/>
        <v>0.5</v>
      </c>
    </row>
    <row r="115" spans="2:15" x14ac:dyDescent="0.25">
      <c r="B115" s="3">
        <v>112</v>
      </c>
      <c r="C115" s="36">
        <v>1</v>
      </c>
      <c r="D115" s="11">
        <f t="shared" si="13"/>
        <v>1</v>
      </c>
    </row>
    <row r="116" spans="2:15" x14ac:dyDescent="0.25">
      <c r="B116" s="3">
        <v>0</v>
      </c>
      <c r="C116" s="45">
        <v>0</v>
      </c>
      <c r="D116" s="11">
        <f t="shared" si="13"/>
        <v>0</v>
      </c>
    </row>
    <row r="117" spans="2:15" x14ac:dyDescent="0.25">
      <c r="B117" s="3">
        <v>-1</v>
      </c>
      <c r="C117" s="45">
        <v>0</v>
      </c>
      <c r="D117" s="11">
        <f>IF(C117=0,0,IF(C116=0,0,C117/C116))</f>
        <v>0</v>
      </c>
    </row>
    <row r="126" spans="2:15" x14ac:dyDescent="0.25">
      <c r="O126" s="7">
        <v>32</v>
      </c>
    </row>
    <row r="134" spans="15:15" x14ac:dyDescent="0.25">
      <c r="O134" s="7">
        <v>24</v>
      </c>
    </row>
    <row r="140" spans="15:15" x14ac:dyDescent="0.25">
      <c r="O140" s="7">
        <v>32</v>
      </c>
    </row>
    <row r="145" spans="2:15" x14ac:dyDescent="0.25">
      <c r="O145" s="7">
        <v>32</v>
      </c>
    </row>
    <row r="151" spans="2:15" x14ac:dyDescent="0.25">
      <c r="B151" s="7" t="s">
        <v>352</v>
      </c>
      <c r="O151" s="7">
        <v>16</v>
      </c>
    </row>
  </sheetData>
  <sheetProtection selectLockedCells="1" selectUnlockedCells="1"/>
  <mergeCells count="12">
    <mergeCell ref="AL6:AO6"/>
    <mergeCell ref="AA2:AC2"/>
    <mergeCell ref="B2:D2"/>
    <mergeCell ref="G2:I2"/>
    <mergeCell ref="L2:N2"/>
    <mergeCell ref="Q2:S2"/>
    <mergeCell ref="V2:X2"/>
    <mergeCell ref="AF2:AH2"/>
    <mergeCell ref="AK2:AO2"/>
    <mergeCell ref="AL3:AO3"/>
    <mergeCell ref="AL4:AO4"/>
    <mergeCell ref="AL5:AO5"/>
  </mergeCells>
  <pageMargins left="0.70866141732283472" right="0.70866141732283472" top="0.74803149606299213" bottom="0.74803149606299213" header="0.31496062992125984" footer="0.31496062992125984"/>
  <pageSetup paperSize="9" scale="2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DA43-83B2-4F5E-94E9-3258EE337ED7}">
  <sheetPr>
    <pageSetUpPr fitToPage="1"/>
  </sheetPr>
  <dimension ref="B1:AJ151"/>
  <sheetViews>
    <sheetView workbookViewId="0">
      <selection activeCell="Q26" sqref="Q26"/>
    </sheetView>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customWidth="1"/>
    <col min="6" max="6" width="7.140625" style="7" customWidth="1"/>
    <col min="7" max="7" width="9.7109375" style="7" customWidth="1"/>
    <col min="8" max="8" width="15.7109375" style="8" customWidth="1"/>
    <col min="9" max="9" width="6.7109375" style="9" customWidth="1"/>
    <col min="10" max="10" width="6.7109375" style="7" customWidth="1"/>
    <col min="11" max="11" width="7.140625" style="7" customWidth="1"/>
    <col min="12" max="12" width="9.7109375" style="7" customWidth="1"/>
    <col min="13" max="13" width="15.7109375" style="8" customWidth="1"/>
    <col min="14" max="14" width="6.7109375" style="9" customWidth="1"/>
    <col min="15" max="15" width="6.7109375" style="7" customWidth="1"/>
    <col min="16" max="16" width="7.140625" style="7" customWidth="1"/>
    <col min="17" max="17" width="9.7109375" style="7" customWidth="1"/>
    <col min="18" max="18" width="15.7109375" style="8" customWidth="1"/>
    <col min="19" max="19" width="6.7109375" style="9" customWidth="1"/>
    <col min="20" max="21" width="6.7109375" style="7" customWidth="1"/>
    <col min="22" max="22" width="9.7109375" style="7" customWidth="1"/>
    <col min="23" max="23" width="15.7109375" style="8" customWidth="1"/>
    <col min="24" max="24" width="6.7109375" style="9" customWidth="1"/>
    <col min="25" max="25" width="6.7109375" style="7" customWidth="1"/>
    <col min="26" max="26" width="7.140625" style="7" customWidth="1"/>
    <col min="27" max="27" width="9.7109375" style="7" customWidth="1"/>
    <col min="28" max="28" width="15.7109375" style="8" customWidth="1"/>
    <col min="29" max="29" width="6.7109375" style="67" customWidth="1"/>
    <col min="30" max="30" width="6.7109375" style="7" customWidth="1"/>
    <col min="31" max="31" width="7.140625" style="7" customWidth="1"/>
    <col min="32" max="16384" width="9.140625" style="7"/>
  </cols>
  <sheetData>
    <row r="1" spans="2:36" x14ac:dyDescent="0.25">
      <c r="V1" s="43"/>
      <c r="AA1" s="43"/>
    </row>
    <row r="2" spans="2:36" ht="30.75" customHeight="1" x14ac:dyDescent="0.25">
      <c r="B2" s="247" t="s">
        <v>95</v>
      </c>
      <c r="C2" s="247"/>
      <c r="D2" s="248"/>
      <c r="G2" s="249" t="s">
        <v>96</v>
      </c>
      <c r="H2" s="249"/>
      <c r="I2" s="250"/>
      <c r="L2" s="251" t="s">
        <v>97</v>
      </c>
      <c r="M2" s="251"/>
      <c r="N2" s="252"/>
      <c r="Q2" s="253" t="s">
        <v>124</v>
      </c>
      <c r="R2" s="254"/>
      <c r="S2" s="255"/>
      <c r="V2" s="256" t="s">
        <v>153</v>
      </c>
      <c r="W2" s="257"/>
      <c r="X2" s="258"/>
      <c r="AA2" s="259" t="s">
        <v>393</v>
      </c>
      <c r="AB2" s="260"/>
      <c r="AC2" s="261"/>
      <c r="AF2" s="265" t="s">
        <v>210</v>
      </c>
      <c r="AG2" s="266"/>
      <c r="AH2" s="266"/>
      <c r="AI2" s="266"/>
      <c r="AJ2" s="267"/>
    </row>
    <row r="3" spans="2:36"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37" t="s">
        <v>21</v>
      </c>
      <c r="AB3" s="37" t="s">
        <v>22</v>
      </c>
      <c r="AC3" s="68" t="s">
        <v>24</v>
      </c>
      <c r="AD3" s="37" t="s">
        <v>23</v>
      </c>
      <c r="AF3" s="48" t="s">
        <v>22</v>
      </c>
      <c r="AG3" s="268" t="s">
        <v>215</v>
      </c>
      <c r="AH3" s="269"/>
      <c r="AI3" s="269"/>
      <c r="AJ3" s="270"/>
    </row>
    <row r="4" spans="2:36" x14ac:dyDescent="0.25">
      <c r="B4" s="5">
        <v>1</v>
      </c>
      <c r="C4" s="36">
        <v>1000</v>
      </c>
      <c r="D4" s="10"/>
      <c r="E4" s="12"/>
      <c r="G4" s="19">
        <v>1</v>
      </c>
      <c r="H4" s="36">
        <v>600</v>
      </c>
      <c r="I4" s="10"/>
      <c r="J4" s="12"/>
      <c r="L4" s="5">
        <v>1</v>
      </c>
      <c r="M4" s="45">
        <v>360</v>
      </c>
      <c r="N4" s="10"/>
      <c r="O4" s="12"/>
      <c r="Q4" s="5">
        <v>1</v>
      </c>
      <c r="R4" s="45">
        <v>215</v>
      </c>
      <c r="S4" s="10"/>
      <c r="T4" s="12"/>
      <c r="V4" s="5">
        <v>1</v>
      </c>
      <c r="W4" s="45">
        <v>130</v>
      </c>
      <c r="X4" s="10"/>
      <c r="Y4" s="12"/>
      <c r="AA4" s="5">
        <v>1</v>
      </c>
      <c r="AB4" s="45">
        <v>50</v>
      </c>
      <c r="AC4" s="69"/>
      <c r="AD4" s="12"/>
      <c r="AF4" s="49">
        <v>100</v>
      </c>
      <c r="AG4" s="244" t="s">
        <v>211</v>
      </c>
      <c r="AH4" s="245"/>
      <c r="AI4" s="245"/>
      <c r="AJ4" s="246"/>
    </row>
    <row r="5" spans="2:36"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90</v>
      </c>
      <c r="X5" s="11">
        <f t="shared" ref="X5:X68" si="4">IF(W5=0,0,IF(W4=0,0,W5/W4))</f>
        <v>0.69230769230769229</v>
      </c>
      <c r="Y5" s="13"/>
      <c r="AA5" s="4">
        <v>2</v>
      </c>
      <c r="AB5" s="45">
        <v>42</v>
      </c>
      <c r="AC5" s="70">
        <f t="shared" ref="AC5:AC68" si="5">IF(AB5=0,0,IF(AB4=0,0,AB5/AB4))</f>
        <v>0.84</v>
      </c>
      <c r="AD5" s="14">
        <f>AB5/AB4</f>
        <v>0.84</v>
      </c>
      <c r="AF5" s="49">
        <v>200</v>
      </c>
      <c r="AG5" s="244" t="s">
        <v>212</v>
      </c>
      <c r="AH5" s="245"/>
      <c r="AI5" s="245"/>
      <c r="AJ5" s="246"/>
    </row>
    <row r="6" spans="2:36"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77</v>
      </c>
      <c r="X6" s="18">
        <f t="shared" si="4"/>
        <v>0.85555555555555551</v>
      </c>
      <c r="Y6" s="22"/>
      <c r="AA6" s="4">
        <v>3</v>
      </c>
      <c r="AB6" s="45">
        <v>37</v>
      </c>
      <c r="AC6" s="70">
        <f t="shared" si="5"/>
        <v>0.88095238095238093</v>
      </c>
      <c r="AD6" s="14">
        <f t="shared" ref="AD6:AD43" si="6">AB6/AB5</f>
        <v>0.88095238095238093</v>
      </c>
      <c r="AF6" s="49">
        <v>250</v>
      </c>
      <c r="AG6" s="244" t="s">
        <v>213</v>
      </c>
      <c r="AH6" s="245"/>
      <c r="AI6" s="245"/>
      <c r="AJ6" s="246"/>
    </row>
    <row r="7" spans="2:36"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55</v>
      </c>
      <c r="X7" s="11">
        <f t="shared" si="4"/>
        <v>0.7142857142857143</v>
      </c>
      <c r="Y7" s="14">
        <f>IF(W5=0,0,IF(W7=0,0,W7/W5))</f>
        <v>0.61111111111111116</v>
      </c>
      <c r="AA7" s="4">
        <v>4</v>
      </c>
      <c r="AB7" s="45">
        <v>32</v>
      </c>
      <c r="AC7" s="70">
        <f t="shared" si="5"/>
        <v>0.86486486486486491</v>
      </c>
      <c r="AD7" s="14">
        <f t="shared" si="6"/>
        <v>0.86486486486486491</v>
      </c>
    </row>
    <row r="8" spans="2:36"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45</v>
      </c>
      <c r="X8" s="18">
        <f t="shared" si="4"/>
        <v>0.81818181818181823</v>
      </c>
      <c r="Y8" s="20"/>
      <c r="AA8" s="4">
        <v>5</v>
      </c>
      <c r="AB8" s="45">
        <v>27</v>
      </c>
      <c r="AC8" s="70">
        <f t="shared" si="5"/>
        <v>0.84375</v>
      </c>
      <c r="AD8" s="14">
        <f t="shared" si="6"/>
        <v>0.84375</v>
      </c>
    </row>
    <row r="9" spans="2:36"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40</v>
      </c>
      <c r="X9" s="18">
        <f t="shared" si="4"/>
        <v>0.88888888888888884</v>
      </c>
      <c r="Y9" s="22">
        <f>IF(W7=0,0,IF(W9=0,0,W9/W7))</f>
        <v>0.72727272727272729</v>
      </c>
      <c r="AA9" s="4">
        <v>6</v>
      </c>
      <c r="AB9" s="45">
        <v>22</v>
      </c>
      <c r="AC9" s="70">
        <f t="shared" si="5"/>
        <v>0.81481481481481477</v>
      </c>
      <c r="AD9" s="14">
        <f t="shared" si="6"/>
        <v>0.81481481481481477</v>
      </c>
    </row>
    <row r="10" spans="2:36"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35</v>
      </c>
      <c r="X10" s="11">
        <f t="shared" si="4"/>
        <v>0.875</v>
      </c>
      <c r="Y10" s="12"/>
      <c r="AA10" s="4">
        <v>7</v>
      </c>
      <c r="AB10" s="45">
        <v>18</v>
      </c>
      <c r="AC10" s="70">
        <f t="shared" si="5"/>
        <v>0.81818181818181823</v>
      </c>
      <c r="AD10" s="14">
        <f t="shared" si="6"/>
        <v>0.81818181818181823</v>
      </c>
    </row>
    <row r="11" spans="2:36"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30</v>
      </c>
      <c r="X11" s="11">
        <f t="shared" si="4"/>
        <v>0.8571428571428571</v>
      </c>
      <c r="Y11" s="14">
        <f>IF(W7=0,0,IF(W11=0,0,W11/W7))</f>
        <v>0.54545454545454541</v>
      </c>
      <c r="AA11" s="4">
        <v>8</v>
      </c>
      <c r="AB11" s="45">
        <v>18</v>
      </c>
      <c r="AC11" s="70">
        <f t="shared" si="5"/>
        <v>1</v>
      </c>
      <c r="AD11" s="14">
        <f t="shared" si="6"/>
        <v>1</v>
      </c>
    </row>
    <row r="12" spans="2:36"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28</v>
      </c>
      <c r="X12" s="18">
        <f t="shared" si="4"/>
        <v>0.93333333333333335</v>
      </c>
      <c r="Y12" s="20"/>
      <c r="AA12" s="4">
        <v>9</v>
      </c>
      <c r="AB12" s="45">
        <v>15</v>
      </c>
      <c r="AC12" s="70">
        <f t="shared" si="5"/>
        <v>0.83333333333333337</v>
      </c>
      <c r="AD12" s="14">
        <f t="shared" si="6"/>
        <v>0.83333333333333337</v>
      </c>
    </row>
    <row r="13" spans="2:36"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25</v>
      </c>
      <c r="X13" s="18">
        <f t="shared" si="4"/>
        <v>0.8928571428571429</v>
      </c>
      <c r="Y13" s="21">
        <f>IF(W11=0,0,IF(W13=0,0,W13/W11))</f>
        <v>0.83333333333333337</v>
      </c>
      <c r="AA13" s="4">
        <v>10</v>
      </c>
      <c r="AB13" s="45">
        <v>12</v>
      </c>
      <c r="AC13" s="70">
        <f t="shared" si="5"/>
        <v>0.8</v>
      </c>
      <c r="AD13" s="14">
        <f t="shared" si="6"/>
        <v>0.8</v>
      </c>
    </row>
    <row r="14" spans="2:36"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23</v>
      </c>
      <c r="X14" s="11">
        <f t="shared" si="4"/>
        <v>0.92</v>
      </c>
      <c r="Y14" s="12"/>
      <c r="AA14" s="4">
        <v>11</v>
      </c>
      <c r="AB14" s="45">
        <v>10</v>
      </c>
      <c r="AC14" s="70">
        <f t="shared" si="5"/>
        <v>0.83333333333333337</v>
      </c>
      <c r="AD14" s="14">
        <f t="shared" si="6"/>
        <v>0.83333333333333337</v>
      </c>
    </row>
    <row r="15" spans="2:36"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22</v>
      </c>
      <c r="X15" s="11">
        <f t="shared" si="4"/>
        <v>0.95652173913043481</v>
      </c>
      <c r="Y15" s="14">
        <f>W14/W11</f>
        <v>0.76666666666666672</v>
      </c>
      <c r="AA15" s="4">
        <v>12</v>
      </c>
      <c r="AB15" s="45">
        <v>10</v>
      </c>
      <c r="AC15" s="70">
        <f t="shared" si="5"/>
        <v>1</v>
      </c>
      <c r="AD15" s="14">
        <f t="shared" si="6"/>
        <v>1</v>
      </c>
    </row>
    <row r="16" spans="2:36"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21</v>
      </c>
      <c r="X16" s="11">
        <f t="shared" si="4"/>
        <v>0.95454545454545459</v>
      </c>
      <c r="Y16" s="12"/>
      <c r="AA16" s="4">
        <v>13</v>
      </c>
      <c r="AB16" s="45">
        <v>8</v>
      </c>
      <c r="AC16" s="70">
        <f t="shared" si="5"/>
        <v>0.8</v>
      </c>
      <c r="AD16" s="14">
        <f t="shared" si="6"/>
        <v>0.8</v>
      </c>
    </row>
    <row r="17" spans="2:30"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20</v>
      </c>
      <c r="X17" s="11">
        <f t="shared" si="4"/>
        <v>0.95238095238095233</v>
      </c>
      <c r="Y17" s="12"/>
      <c r="AA17" s="4">
        <v>14</v>
      </c>
      <c r="AB17" s="45">
        <v>8</v>
      </c>
      <c r="AC17" s="70">
        <f t="shared" si="5"/>
        <v>1</v>
      </c>
      <c r="AD17" s="14">
        <f t="shared" si="6"/>
        <v>1</v>
      </c>
    </row>
    <row r="18" spans="2:30"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19</v>
      </c>
      <c r="X18" s="11">
        <f t="shared" si="4"/>
        <v>0.95</v>
      </c>
      <c r="Y18" s="12"/>
      <c r="AA18" s="4">
        <v>15</v>
      </c>
      <c r="AB18" s="45">
        <v>8</v>
      </c>
      <c r="AC18" s="70">
        <f t="shared" si="5"/>
        <v>1</v>
      </c>
      <c r="AD18" s="14">
        <f t="shared" si="6"/>
        <v>1</v>
      </c>
    </row>
    <row r="19" spans="2:30"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v>17</v>
      </c>
      <c r="X19" s="11">
        <f t="shared" si="4"/>
        <v>0.89473684210526316</v>
      </c>
      <c r="Y19" s="14">
        <f>IF(W11=0,0,IF(W19=0,0,W19/W11))</f>
        <v>0.56666666666666665</v>
      </c>
      <c r="AA19" s="4">
        <v>16</v>
      </c>
      <c r="AB19" s="45">
        <v>8</v>
      </c>
      <c r="AC19" s="70">
        <f t="shared" si="5"/>
        <v>1</v>
      </c>
      <c r="AD19" s="14">
        <f t="shared" si="6"/>
        <v>1</v>
      </c>
    </row>
    <row r="20" spans="2:30" x14ac:dyDescent="0.25">
      <c r="B20" s="17">
        <v>17</v>
      </c>
      <c r="C20" s="36">
        <v>85</v>
      </c>
      <c r="D20" s="18">
        <f t="shared" si="0"/>
        <v>0.94444444444444442</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16</v>
      </c>
      <c r="X20" s="18">
        <f t="shared" si="4"/>
        <v>0.94117647058823528</v>
      </c>
      <c r="Y20" s="16" t="s">
        <v>25</v>
      </c>
      <c r="AA20" s="17">
        <v>17</v>
      </c>
      <c r="AB20" s="45">
        <v>7</v>
      </c>
      <c r="AC20" s="70">
        <f t="shared" si="5"/>
        <v>0.875</v>
      </c>
      <c r="AD20" s="14">
        <f t="shared" si="6"/>
        <v>0.875</v>
      </c>
    </row>
    <row r="21" spans="2:30" x14ac:dyDescent="0.25">
      <c r="B21" s="4">
        <v>18</v>
      </c>
      <c r="C21" s="36">
        <v>70</v>
      </c>
      <c r="D21" s="11">
        <f t="shared" si="0"/>
        <v>0.82352941176470584</v>
      </c>
      <c r="E21" s="14">
        <f>C21/C19</f>
        <v>0.77777777777777779</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14</v>
      </c>
      <c r="X21" s="11">
        <f t="shared" si="4"/>
        <v>0.875</v>
      </c>
      <c r="Y21" s="14">
        <f>W21/W19</f>
        <v>0.82352941176470584</v>
      </c>
      <c r="AA21" s="4">
        <v>18</v>
      </c>
      <c r="AB21" s="45">
        <v>6</v>
      </c>
      <c r="AC21" s="70">
        <f t="shared" si="5"/>
        <v>0.8571428571428571</v>
      </c>
      <c r="AD21" s="14">
        <f t="shared" si="6"/>
        <v>0.8571428571428571</v>
      </c>
    </row>
    <row r="22" spans="2:30" x14ac:dyDescent="0.25">
      <c r="B22" s="4">
        <v>19</v>
      </c>
      <c r="C22" s="36">
        <v>65</v>
      </c>
      <c r="D22" s="11">
        <f t="shared" si="0"/>
        <v>0.9285714285714286</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12</v>
      </c>
      <c r="X22" s="11">
        <f t="shared" si="4"/>
        <v>0.8571428571428571</v>
      </c>
      <c r="Y22" s="12"/>
      <c r="AA22" s="4">
        <v>19</v>
      </c>
      <c r="AB22" s="45">
        <v>5</v>
      </c>
      <c r="AC22" s="70">
        <f t="shared" si="5"/>
        <v>0.83333333333333337</v>
      </c>
      <c r="AD22" s="14">
        <f t="shared" si="6"/>
        <v>0.83333333333333337</v>
      </c>
    </row>
    <row r="23" spans="2:30" x14ac:dyDescent="0.25">
      <c r="B23" s="4">
        <v>20</v>
      </c>
      <c r="C23" s="36">
        <v>60</v>
      </c>
      <c r="D23" s="11">
        <f t="shared" si="0"/>
        <v>0.92307692307692313</v>
      </c>
      <c r="E23" s="14">
        <f>C23/C19</f>
        <v>0.66666666666666663</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v>10</v>
      </c>
      <c r="X23" s="11">
        <f t="shared" si="4"/>
        <v>0.83333333333333337</v>
      </c>
      <c r="Y23" s="14">
        <f>W23/W19</f>
        <v>0.58823529411764708</v>
      </c>
      <c r="AA23" s="4">
        <v>20</v>
      </c>
      <c r="AB23" s="45">
        <v>5</v>
      </c>
      <c r="AC23" s="70">
        <f t="shared" si="5"/>
        <v>1</v>
      </c>
      <c r="AD23" s="14">
        <f t="shared" si="6"/>
        <v>1</v>
      </c>
    </row>
    <row r="24" spans="2:30" x14ac:dyDescent="0.25">
      <c r="B24" s="4">
        <v>21</v>
      </c>
      <c r="C24" s="36">
        <v>60</v>
      </c>
      <c r="D24" s="11">
        <f>IF(C24=0,0,IF(C23=0,0,C24/C23))</f>
        <v>1</v>
      </c>
      <c r="E24" s="14">
        <f>C24/C19</f>
        <v>0.66666666666666663</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8</v>
      </c>
      <c r="X24" s="11">
        <f t="shared" si="4"/>
        <v>0.8</v>
      </c>
      <c r="Y24" s="14"/>
      <c r="AA24" s="4">
        <v>21</v>
      </c>
      <c r="AB24" s="45">
        <v>4</v>
      </c>
      <c r="AC24" s="70">
        <f t="shared" si="5"/>
        <v>0.8</v>
      </c>
      <c r="AD24" s="14">
        <f t="shared" si="6"/>
        <v>0.8</v>
      </c>
    </row>
    <row r="25" spans="2:30" x14ac:dyDescent="0.25">
      <c r="B25" s="4">
        <v>22</v>
      </c>
      <c r="C25" s="36">
        <v>56</v>
      </c>
      <c r="D25" s="11">
        <f t="shared" si="0"/>
        <v>0.93333333333333335</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f t="shared" ref="W25:W34" si="7">W24</f>
        <v>8</v>
      </c>
      <c r="X25" s="11">
        <f t="shared" si="4"/>
        <v>1</v>
      </c>
      <c r="Y25" s="12"/>
      <c r="AA25" s="4">
        <v>22</v>
      </c>
      <c r="AB25" s="45">
        <v>4</v>
      </c>
      <c r="AC25" s="70">
        <f t="shared" si="5"/>
        <v>1</v>
      </c>
      <c r="AD25" s="14">
        <f t="shared" si="6"/>
        <v>1</v>
      </c>
    </row>
    <row r="26" spans="2:30" x14ac:dyDescent="0.25">
      <c r="B26" s="4">
        <v>23</v>
      </c>
      <c r="C26" s="36">
        <v>53</v>
      </c>
      <c r="D26" s="11">
        <f t="shared" si="0"/>
        <v>0.9464285714285714</v>
      </c>
      <c r="E26" s="12"/>
      <c r="G26" s="4">
        <v>23</v>
      </c>
      <c r="H26" s="36">
        <f t="shared" ref="H26:H35" si="8">H25</f>
        <v>21</v>
      </c>
      <c r="I26" s="11">
        <f t="shared" si="1"/>
        <v>1</v>
      </c>
      <c r="J26" s="12"/>
      <c r="L26" s="4">
        <v>23</v>
      </c>
      <c r="M26" s="45">
        <f t="shared" ref="M26:M35" si="9">M25</f>
        <v>12</v>
      </c>
      <c r="N26" s="11">
        <f t="shared" si="2"/>
        <v>1</v>
      </c>
      <c r="O26" s="12"/>
      <c r="Q26" s="4">
        <v>23</v>
      </c>
      <c r="R26" s="45">
        <f t="shared" ref="R26:R35" si="10">R25</f>
        <v>8</v>
      </c>
      <c r="S26" s="11">
        <f t="shared" si="3"/>
        <v>1</v>
      </c>
      <c r="T26" s="12"/>
      <c r="V26" s="4">
        <v>23</v>
      </c>
      <c r="W26" s="45">
        <v>7</v>
      </c>
      <c r="X26" s="11">
        <f t="shared" si="4"/>
        <v>0.875</v>
      </c>
      <c r="Y26" s="12"/>
      <c r="AA26" s="4">
        <v>23</v>
      </c>
      <c r="AB26" s="45">
        <v>4</v>
      </c>
      <c r="AC26" s="70">
        <f t="shared" si="5"/>
        <v>1</v>
      </c>
      <c r="AD26" s="14">
        <f t="shared" si="6"/>
        <v>1</v>
      </c>
    </row>
    <row r="27" spans="2:30" x14ac:dyDescent="0.25">
      <c r="B27" s="4">
        <v>24</v>
      </c>
      <c r="C27" s="36">
        <v>53</v>
      </c>
      <c r="D27" s="11">
        <f t="shared" si="0"/>
        <v>1</v>
      </c>
      <c r="E27" s="14">
        <f>C27/C19</f>
        <v>0.58888888888888891</v>
      </c>
      <c r="G27" s="4">
        <v>24</v>
      </c>
      <c r="H27" s="36">
        <f t="shared" si="8"/>
        <v>21</v>
      </c>
      <c r="I27" s="11">
        <f t="shared" si="1"/>
        <v>1</v>
      </c>
      <c r="J27" s="14">
        <f>H27/H19</f>
        <v>0.38181818181818183</v>
      </c>
      <c r="L27" s="4">
        <v>24</v>
      </c>
      <c r="M27" s="45">
        <f t="shared" si="9"/>
        <v>12</v>
      </c>
      <c r="N27" s="11">
        <f t="shared" si="2"/>
        <v>1</v>
      </c>
      <c r="O27" s="14">
        <f>M27/M19</f>
        <v>0.375</v>
      </c>
      <c r="Q27" s="4">
        <v>24</v>
      </c>
      <c r="R27" s="45">
        <f t="shared" si="10"/>
        <v>8</v>
      </c>
      <c r="S27" s="11">
        <f t="shared" si="3"/>
        <v>1</v>
      </c>
      <c r="T27" s="14">
        <f>R27/R19</f>
        <v>0.42105263157894735</v>
      </c>
      <c r="V27" s="4">
        <v>24</v>
      </c>
      <c r="W27" s="45">
        <v>7</v>
      </c>
      <c r="X27" s="11">
        <f t="shared" si="4"/>
        <v>1</v>
      </c>
      <c r="Y27" s="14">
        <f>W27/W19</f>
        <v>0.41176470588235292</v>
      </c>
      <c r="AA27" s="4">
        <v>24</v>
      </c>
      <c r="AB27" s="45">
        <v>4</v>
      </c>
      <c r="AC27" s="70">
        <f t="shared" si="5"/>
        <v>1</v>
      </c>
      <c r="AD27" s="14">
        <f t="shared" si="6"/>
        <v>1</v>
      </c>
    </row>
    <row r="28" spans="2:30" x14ac:dyDescent="0.25">
      <c r="B28" s="4">
        <v>25</v>
      </c>
      <c r="C28" s="36">
        <v>50</v>
      </c>
      <c r="D28" s="11">
        <f t="shared" si="0"/>
        <v>0.94339622641509435</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6</v>
      </c>
      <c r="X28" s="11">
        <f t="shared" si="4"/>
        <v>0.8571428571428571</v>
      </c>
      <c r="Y28" s="12"/>
      <c r="AA28" s="4">
        <v>25</v>
      </c>
      <c r="AB28" s="45">
        <v>3</v>
      </c>
      <c r="AC28" s="70">
        <f t="shared" si="5"/>
        <v>0.75</v>
      </c>
      <c r="AD28" s="14">
        <f t="shared" si="6"/>
        <v>0.75</v>
      </c>
    </row>
    <row r="29" spans="2:30" x14ac:dyDescent="0.25">
      <c r="B29" s="3">
        <v>26</v>
      </c>
      <c r="C29" s="36">
        <v>48</v>
      </c>
      <c r="D29" s="11">
        <f t="shared" si="0"/>
        <v>0.96</v>
      </c>
      <c r="E29" s="12"/>
      <c r="G29" s="3">
        <v>26</v>
      </c>
      <c r="H29" s="36">
        <f t="shared" si="8"/>
        <v>18</v>
      </c>
      <c r="I29" s="11">
        <f t="shared" si="1"/>
        <v>1</v>
      </c>
      <c r="J29" s="12"/>
      <c r="L29" s="3">
        <v>26</v>
      </c>
      <c r="M29" s="45">
        <f t="shared" si="9"/>
        <v>10</v>
      </c>
      <c r="N29" s="11">
        <f t="shared" si="2"/>
        <v>1</v>
      </c>
      <c r="O29" s="12"/>
      <c r="Q29" s="3">
        <v>26</v>
      </c>
      <c r="R29" s="45">
        <f t="shared" si="10"/>
        <v>6</v>
      </c>
      <c r="S29" s="11">
        <f t="shared" si="3"/>
        <v>1</v>
      </c>
      <c r="T29" s="12"/>
      <c r="V29" s="3">
        <v>26</v>
      </c>
      <c r="W29" s="45">
        <v>5</v>
      </c>
      <c r="X29" s="11">
        <f t="shared" si="4"/>
        <v>0.83333333333333337</v>
      </c>
      <c r="Y29" s="12"/>
      <c r="AA29" s="3">
        <v>26</v>
      </c>
      <c r="AB29" s="45">
        <v>3</v>
      </c>
      <c r="AC29" s="70">
        <f t="shared" si="5"/>
        <v>1</v>
      </c>
      <c r="AD29" s="14">
        <f t="shared" si="6"/>
        <v>1</v>
      </c>
    </row>
    <row r="30" spans="2:30" x14ac:dyDescent="0.25">
      <c r="B30" s="3">
        <v>27</v>
      </c>
      <c r="C30" s="36">
        <v>45</v>
      </c>
      <c r="D30" s="11">
        <f t="shared" si="0"/>
        <v>0.9375</v>
      </c>
      <c r="E30" s="12"/>
      <c r="G30" s="3">
        <v>27</v>
      </c>
      <c r="H30" s="36">
        <f t="shared" si="8"/>
        <v>18</v>
      </c>
      <c r="I30" s="11">
        <f t="shared" si="1"/>
        <v>1</v>
      </c>
      <c r="J30" s="12"/>
      <c r="L30" s="3">
        <v>27</v>
      </c>
      <c r="M30" s="45">
        <f t="shared" si="9"/>
        <v>10</v>
      </c>
      <c r="N30" s="11">
        <f t="shared" si="2"/>
        <v>1</v>
      </c>
      <c r="O30" s="12"/>
      <c r="Q30" s="3">
        <v>27</v>
      </c>
      <c r="R30" s="45">
        <f t="shared" si="10"/>
        <v>6</v>
      </c>
      <c r="S30" s="11">
        <f t="shared" si="3"/>
        <v>1</v>
      </c>
      <c r="T30" s="12"/>
      <c r="V30" s="3">
        <v>27</v>
      </c>
      <c r="W30" s="45">
        <f t="shared" si="7"/>
        <v>5</v>
      </c>
      <c r="X30" s="11">
        <f t="shared" si="4"/>
        <v>1</v>
      </c>
      <c r="Y30" s="12"/>
      <c r="AA30" s="3">
        <v>27</v>
      </c>
      <c r="AB30" s="45">
        <v>3</v>
      </c>
      <c r="AC30" s="70">
        <f t="shared" si="5"/>
        <v>1</v>
      </c>
      <c r="AD30" s="14">
        <f t="shared" si="6"/>
        <v>1</v>
      </c>
    </row>
    <row r="31" spans="2:30" x14ac:dyDescent="0.25">
      <c r="B31" s="3">
        <v>28</v>
      </c>
      <c r="C31" s="36">
        <v>45</v>
      </c>
      <c r="D31" s="11">
        <f t="shared" si="0"/>
        <v>1</v>
      </c>
      <c r="E31" s="12"/>
      <c r="G31" s="3">
        <v>28</v>
      </c>
      <c r="H31" s="36">
        <f t="shared" si="8"/>
        <v>18</v>
      </c>
      <c r="I31" s="11">
        <f t="shared" si="1"/>
        <v>1</v>
      </c>
      <c r="J31" s="12"/>
      <c r="L31" s="3">
        <v>28</v>
      </c>
      <c r="M31" s="45">
        <f t="shared" si="9"/>
        <v>10</v>
      </c>
      <c r="N31" s="11">
        <f t="shared" si="2"/>
        <v>1</v>
      </c>
      <c r="O31" s="12"/>
      <c r="Q31" s="3">
        <v>28</v>
      </c>
      <c r="R31" s="45">
        <f t="shared" si="10"/>
        <v>6</v>
      </c>
      <c r="S31" s="11">
        <f t="shared" si="3"/>
        <v>1</v>
      </c>
      <c r="T31" s="12"/>
      <c r="V31" s="3">
        <v>28</v>
      </c>
      <c r="W31" s="45">
        <f t="shared" si="7"/>
        <v>5</v>
      </c>
      <c r="X31" s="11">
        <f t="shared" si="4"/>
        <v>1</v>
      </c>
      <c r="Y31" s="12"/>
      <c r="AA31" s="3">
        <v>28</v>
      </c>
      <c r="AB31" s="45">
        <v>3</v>
      </c>
      <c r="AC31" s="70">
        <f t="shared" si="5"/>
        <v>1</v>
      </c>
      <c r="AD31" s="14">
        <f t="shared" si="6"/>
        <v>1</v>
      </c>
    </row>
    <row r="32" spans="2:30" x14ac:dyDescent="0.25">
      <c r="B32" s="3">
        <v>29</v>
      </c>
      <c r="C32" s="36">
        <v>43</v>
      </c>
      <c r="D32" s="11">
        <f t="shared" si="0"/>
        <v>0.9555555555555556</v>
      </c>
      <c r="E32" s="12"/>
      <c r="G32" s="3">
        <v>29</v>
      </c>
      <c r="H32" s="36">
        <f t="shared" si="8"/>
        <v>18</v>
      </c>
      <c r="I32" s="11">
        <f t="shared" si="1"/>
        <v>1</v>
      </c>
      <c r="J32" s="12"/>
      <c r="L32" s="3">
        <v>29</v>
      </c>
      <c r="M32" s="45">
        <f t="shared" si="9"/>
        <v>10</v>
      </c>
      <c r="N32" s="11">
        <f t="shared" si="2"/>
        <v>1</v>
      </c>
      <c r="O32" s="12"/>
      <c r="Q32" s="3">
        <v>29</v>
      </c>
      <c r="R32" s="45">
        <f t="shared" si="10"/>
        <v>6</v>
      </c>
      <c r="S32" s="11">
        <f t="shared" si="3"/>
        <v>1</v>
      </c>
      <c r="T32" s="12"/>
      <c r="V32" s="3">
        <v>29</v>
      </c>
      <c r="W32" s="45">
        <f t="shared" si="7"/>
        <v>5</v>
      </c>
      <c r="X32" s="11">
        <f t="shared" si="4"/>
        <v>1</v>
      </c>
      <c r="Y32" s="12"/>
      <c r="AA32" s="3">
        <v>29</v>
      </c>
      <c r="AB32" s="45">
        <v>3</v>
      </c>
      <c r="AC32" s="70">
        <f t="shared" si="5"/>
        <v>1</v>
      </c>
      <c r="AD32" s="14">
        <f t="shared" si="6"/>
        <v>1</v>
      </c>
    </row>
    <row r="33" spans="2:30" x14ac:dyDescent="0.25">
      <c r="B33" s="3">
        <v>30</v>
      </c>
      <c r="C33" s="36">
        <v>40</v>
      </c>
      <c r="D33" s="11">
        <f t="shared" si="0"/>
        <v>0.93023255813953487</v>
      </c>
      <c r="E33" s="12"/>
      <c r="G33" s="3">
        <v>30</v>
      </c>
      <c r="H33" s="36">
        <f t="shared" si="8"/>
        <v>18</v>
      </c>
      <c r="I33" s="11">
        <f t="shared" si="1"/>
        <v>1</v>
      </c>
      <c r="J33" s="12"/>
      <c r="L33" s="3">
        <v>30</v>
      </c>
      <c r="M33" s="45">
        <f t="shared" si="9"/>
        <v>10</v>
      </c>
      <c r="N33" s="11">
        <f t="shared" si="2"/>
        <v>1</v>
      </c>
      <c r="O33" s="12"/>
      <c r="Q33" s="3">
        <v>30</v>
      </c>
      <c r="R33" s="45">
        <f t="shared" si="10"/>
        <v>6</v>
      </c>
      <c r="S33" s="11">
        <f t="shared" si="3"/>
        <v>1</v>
      </c>
      <c r="T33" s="12"/>
      <c r="V33" s="3">
        <v>30</v>
      </c>
      <c r="W33" s="45">
        <f t="shared" si="7"/>
        <v>5</v>
      </c>
      <c r="X33" s="11">
        <f t="shared" si="4"/>
        <v>1</v>
      </c>
      <c r="Y33" s="12"/>
      <c r="AA33" s="3">
        <v>30</v>
      </c>
      <c r="AB33" s="45">
        <v>3</v>
      </c>
      <c r="AC33" s="70">
        <f t="shared" si="5"/>
        <v>1</v>
      </c>
      <c r="AD33" s="14">
        <f t="shared" si="6"/>
        <v>1</v>
      </c>
    </row>
    <row r="34" spans="2:30" x14ac:dyDescent="0.25">
      <c r="B34" s="3">
        <v>31</v>
      </c>
      <c r="C34" s="36">
        <v>35</v>
      </c>
      <c r="D34" s="11">
        <f t="shared" si="0"/>
        <v>0.875</v>
      </c>
      <c r="E34" s="12"/>
      <c r="G34" s="3">
        <v>31</v>
      </c>
      <c r="H34" s="36">
        <f t="shared" si="8"/>
        <v>18</v>
      </c>
      <c r="I34" s="11">
        <f t="shared" si="1"/>
        <v>1</v>
      </c>
      <c r="J34" s="12"/>
      <c r="L34" s="3">
        <v>31</v>
      </c>
      <c r="M34" s="45">
        <f t="shared" si="9"/>
        <v>10</v>
      </c>
      <c r="N34" s="11">
        <f t="shared" si="2"/>
        <v>1</v>
      </c>
      <c r="O34" s="12"/>
      <c r="Q34" s="3">
        <v>31</v>
      </c>
      <c r="R34" s="45">
        <f t="shared" si="10"/>
        <v>6</v>
      </c>
      <c r="S34" s="11">
        <f t="shared" si="3"/>
        <v>1</v>
      </c>
      <c r="T34" s="12"/>
      <c r="V34" s="3">
        <v>31</v>
      </c>
      <c r="W34" s="45">
        <f t="shared" si="7"/>
        <v>5</v>
      </c>
      <c r="X34" s="11">
        <f t="shared" si="4"/>
        <v>1</v>
      </c>
      <c r="Y34" s="12"/>
      <c r="AA34" s="3">
        <v>31</v>
      </c>
      <c r="AB34" s="45">
        <v>3</v>
      </c>
      <c r="AC34" s="70">
        <f t="shared" si="5"/>
        <v>1</v>
      </c>
      <c r="AD34" s="14">
        <f t="shared" si="6"/>
        <v>1</v>
      </c>
    </row>
    <row r="35" spans="2:30" x14ac:dyDescent="0.25">
      <c r="B35" s="3">
        <v>32</v>
      </c>
      <c r="C35" s="36">
        <v>35</v>
      </c>
      <c r="D35" s="11">
        <f t="shared" si="0"/>
        <v>1</v>
      </c>
      <c r="E35" s="14">
        <f>C35/C19</f>
        <v>0.3888888888888889</v>
      </c>
      <c r="G35" s="3">
        <v>32</v>
      </c>
      <c r="H35" s="36">
        <f t="shared" si="8"/>
        <v>18</v>
      </c>
      <c r="I35" s="11">
        <f t="shared" si="1"/>
        <v>1</v>
      </c>
      <c r="J35" s="14">
        <f>H35/H19</f>
        <v>0.32727272727272727</v>
      </c>
      <c r="L35" s="3">
        <v>32</v>
      </c>
      <c r="M35" s="45">
        <f t="shared" si="9"/>
        <v>10</v>
      </c>
      <c r="N35" s="11">
        <f t="shared" si="2"/>
        <v>1</v>
      </c>
      <c r="O35" s="14">
        <f>M35/M19</f>
        <v>0.3125</v>
      </c>
      <c r="Q35" s="3">
        <v>32</v>
      </c>
      <c r="R35" s="45">
        <f t="shared" si="10"/>
        <v>6</v>
      </c>
      <c r="S35" s="11">
        <f t="shared" si="3"/>
        <v>1</v>
      </c>
      <c r="T35" s="14">
        <f>R35/R19</f>
        <v>0.31578947368421051</v>
      </c>
      <c r="V35" s="3">
        <v>32</v>
      </c>
      <c r="W35" s="45">
        <f>W34</f>
        <v>5</v>
      </c>
      <c r="X35" s="11">
        <f t="shared" si="4"/>
        <v>1</v>
      </c>
      <c r="Y35" s="14">
        <f>W35/W19</f>
        <v>0.29411764705882354</v>
      </c>
      <c r="AA35" s="3">
        <v>32</v>
      </c>
      <c r="AB35" s="45">
        <v>3</v>
      </c>
      <c r="AC35" s="70">
        <f t="shared" si="5"/>
        <v>1</v>
      </c>
      <c r="AD35" s="14">
        <f t="shared" si="6"/>
        <v>1</v>
      </c>
    </row>
    <row r="36" spans="2:30" x14ac:dyDescent="0.25">
      <c r="B36" s="23">
        <v>33</v>
      </c>
      <c r="C36" s="36">
        <v>33</v>
      </c>
      <c r="D36" s="18">
        <f t="shared" si="0"/>
        <v>0.94285714285714284</v>
      </c>
      <c r="E36" s="12"/>
      <c r="G36" s="23">
        <v>33</v>
      </c>
      <c r="H36" s="36">
        <f>H35</f>
        <v>18</v>
      </c>
      <c r="I36" s="18">
        <f t="shared" si="1"/>
        <v>1</v>
      </c>
      <c r="J36" s="12"/>
      <c r="L36" s="3">
        <v>33</v>
      </c>
      <c r="M36" s="45">
        <f>M35</f>
        <v>10</v>
      </c>
      <c r="N36" s="18">
        <f t="shared" si="2"/>
        <v>1</v>
      </c>
      <c r="O36" s="12">
        <v>17</v>
      </c>
      <c r="Q36" s="3">
        <v>33</v>
      </c>
      <c r="R36" s="45">
        <f>R35</f>
        <v>6</v>
      </c>
      <c r="S36" s="18">
        <f t="shared" si="3"/>
        <v>1</v>
      </c>
      <c r="T36" s="12"/>
      <c r="V36" s="3">
        <v>33</v>
      </c>
      <c r="W36" s="45">
        <v>5</v>
      </c>
      <c r="X36" s="18">
        <f t="shared" si="4"/>
        <v>1</v>
      </c>
      <c r="Y36" s="12"/>
      <c r="AA36" s="3">
        <v>33</v>
      </c>
      <c r="AB36" s="45">
        <v>3</v>
      </c>
      <c r="AC36" s="70">
        <f t="shared" si="5"/>
        <v>1</v>
      </c>
      <c r="AD36" s="14">
        <f t="shared" si="6"/>
        <v>1</v>
      </c>
    </row>
    <row r="37" spans="2:30" x14ac:dyDescent="0.25">
      <c r="B37" s="3">
        <v>34</v>
      </c>
      <c r="C37" s="36">
        <v>30</v>
      </c>
      <c r="D37" s="11">
        <f>IF(C37=0,0,IF(C36=0,0,C37/C36))</f>
        <v>0.90909090909090906</v>
      </c>
      <c r="E37" s="14">
        <f>C37/C35</f>
        <v>0.8571428571428571</v>
      </c>
      <c r="G37" s="3">
        <v>34</v>
      </c>
      <c r="H37" s="36">
        <v>12</v>
      </c>
      <c r="I37" s="11">
        <f t="shared" si="1"/>
        <v>0.66666666666666663</v>
      </c>
      <c r="J37" s="14">
        <f>H37/H35</f>
        <v>0.66666666666666663</v>
      </c>
      <c r="L37" s="3">
        <v>34</v>
      </c>
      <c r="M37" s="45">
        <v>8</v>
      </c>
      <c r="N37" s="11">
        <f t="shared" si="2"/>
        <v>0.8</v>
      </c>
      <c r="O37" s="14">
        <f>M37/M35</f>
        <v>0.8</v>
      </c>
      <c r="Q37" s="3">
        <v>34</v>
      </c>
      <c r="R37" s="45">
        <v>5</v>
      </c>
      <c r="S37" s="11">
        <f t="shared" si="3"/>
        <v>0.83333333333333337</v>
      </c>
      <c r="T37" s="14">
        <f>R37/R35</f>
        <v>0.83333333333333337</v>
      </c>
      <c r="V37" s="3">
        <v>34</v>
      </c>
      <c r="W37" s="45">
        <v>4</v>
      </c>
      <c r="X37" s="11">
        <f t="shared" si="4"/>
        <v>0.8</v>
      </c>
      <c r="Y37" s="14">
        <f>W37/W35</f>
        <v>0.8</v>
      </c>
      <c r="AA37" s="3">
        <v>34</v>
      </c>
      <c r="AB37" s="45">
        <v>2</v>
      </c>
      <c r="AC37" s="70">
        <f t="shared" si="5"/>
        <v>0.66666666666666663</v>
      </c>
      <c r="AD37" s="14">
        <f t="shared" si="6"/>
        <v>0.66666666666666663</v>
      </c>
    </row>
    <row r="38" spans="2:30" x14ac:dyDescent="0.25">
      <c r="B38" s="3">
        <v>35</v>
      </c>
      <c r="C38" s="36">
        <v>27</v>
      </c>
      <c r="D38" s="11">
        <f t="shared" ref="D38:D100" si="11">IF(C38=0,0,IF(C37=0,0,C38/C37))</f>
        <v>0.9</v>
      </c>
      <c r="E38" s="14">
        <f>C38/C35</f>
        <v>0.77142857142857146</v>
      </c>
      <c r="G38" s="3">
        <v>35</v>
      </c>
      <c r="H38" s="36">
        <v>8</v>
      </c>
      <c r="I38" s="11">
        <f t="shared" si="1"/>
        <v>0.66666666666666663</v>
      </c>
      <c r="J38" s="14">
        <f>H38/H35</f>
        <v>0.44444444444444442</v>
      </c>
      <c r="L38" s="3">
        <v>35</v>
      </c>
      <c r="M38" s="45">
        <v>6</v>
      </c>
      <c r="N38" s="11">
        <f t="shared" si="2"/>
        <v>0.75</v>
      </c>
      <c r="O38" s="14">
        <f>M38/M35</f>
        <v>0.6</v>
      </c>
      <c r="Q38" s="3">
        <v>35</v>
      </c>
      <c r="R38" s="45">
        <v>4</v>
      </c>
      <c r="S38" s="11">
        <f t="shared" si="3"/>
        <v>0.8</v>
      </c>
      <c r="T38" s="14">
        <f>R38/R35</f>
        <v>0.66666666666666663</v>
      </c>
      <c r="V38" s="3">
        <v>35</v>
      </c>
      <c r="W38" s="45">
        <v>3</v>
      </c>
      <c r="X38" s="11">
        <f t="shared" si="4"/>
        <v>0.75</v>
      </c>
      <c r="Y38" s="14">
        <f>W38/W35</f>
        <v>0.6</v>
      </c>
      <c r="AA38" s="3">
        <v>35</v>
      </c>
      <c r="AB38" s="45">
        <v>2</v>
      </c>
      <c r="AC38" s="70">
        <f t="shared" si="5"/>
        <v>1</v>
      </c>
      <c r="AD38" s="14">
        <f t="shared" si="6"/>
        <v>1</v>
      </c>
    </row>
    <row r="39" spans="2:30" x14ac:dyDescent="0.25">
      <c r="B39" s="3">
        <v>36</v>
      </c>
      <c r="C39" s="36">
        <v>27</v>
      </c>
      <c r="D39" s="11">
        <f t="shared" si="11"/>
        <v>1</v>
      </c>
      <c r="E39" s="12"/>
      <c r="G39" s="3">
        <v>36</v>
      </c>
      <c r="H39" s="36">
        <v>8</v>
      </c>
      <c r="I39" s="11">
        <f t="shared" si="1"/>
        <v>1</v>
      </c>
      <c r="J39" s="12"/>
      <c r="L39" s="3">
        <v>36</v>
      </c>
      <c r="M39" s="45">
        <v>5</v>
      </c>
      <c r="N39" s="11">
        <f t="shared" si="2"/>
        <v>0.83333333333333337</v>
      </c>
      <c r="O39" s="12"/>
      <c r="Q39" s="3">
        <v>36</v>
      </c>
      <c r="R39" s="45">
        <v>4</v>
      </c>
      <c r="S39" s="11">
        <f t="shared" si="3"/>
        <v>1</v>
      </c>
      <c r="T39" s="12"/>
      <c r="V39" s="3">
        <v>36</v>
      </c>
      <c r="W39" s="45">
        <v>3</v>
      </c>
      <c r="X39" s="11">
        <f t="shared" si="4"/>
        <v>1</v>
      </c>
      <c r="Y39" s="12"/>
      <c r="AA39" s="3">
        <v>36</v>
      </c>
      <c r="AB39" s="45">
        <v>2</v>
      </c>
      <c r="AC39" s="70">
        <f t="shared" si="5"/>
        <v>1</v>
      </c>
      <c r="AD39" s="14">
        <f t="shared" si="6"/>
        <v>1</v>
      </c>
    </row>
    <row r="40" spans="2:30" x14ac:dyDescent="0.25">
      <c r="B40" s="3">
        <v>37</v>
      </c>
      <c r="C40" s="36">
        <v>25</v>
      </c>
      <c r="D40" s="11">
        <f t="shared" si="11"/>
        <v>0.92592592592592593</v>
      </c>
      <c r="E40" s="12">
        <v>23</v>
      </c>
      <c r="G40" s="3">
        <v>37</v>
      </c>
      <c r="H40" s="36">
        <v>5</v>
      </c>
      <c r="I40" s="11">
        <f t="shared" si="1"/>
        <v>0.625</v>
      </c>
      <c r="J40" s="12"/>
      <c r="L40" s="3">
        <v>37</v>
      </c>
      <c r="M40" s="45">
        <v>3</v>
      </c>
      <c r="N40" s="11">
        <f t="shared" si="2"/>
        <v>0.6</v>
      </c>
      <c r="O40" s="12"/>
      <c r="Q40" s="3">
        <v>37</v>
      </c>
      <c r="R40" s="45">
        <v>3</v>
      </c>
      <c r="S40" s="11">
        <f t="shared" si="3"/>
        <v>0.75</v>
      </c>
      <c r="T40" s="12"/>
      <c r="V40" s="3">
        <v>37</v>
      </c>
      <c r="W40" s="45">
        <v>3</v>
      </c>
      <c r="X40" s="11">
        <f t="shared" si="4"/>
        <v>1</v>
      </c>
      <c r="Y40" s="12"/>
      <c r="AA40" s="3">
        <v>37</v>
      </c>
      <c r="AB40" s="45">
        <v>1</v>
      </c>
      <c r="AC40" s="70">
        <f t="shared" si="5"/>
        <v>0.5</v>
      </c>
      <c r="AD40" s="14">
        <f t="shared" si="6"/>
        <v>0.5</v>
      </c>
    </row>
    <row r="41" spans="2:30" x14ac:dyDescent="0.25">
      <c r="B41" s="3">
        <v>38</v>
      </c>
      <c r="C41" s="36">
        <v>25</v>
      </c>
      <c r="D41" s="11">
        <f t="shared" si="11"/>
        <v>1</v>
      </c>
      <c r="E41" s="12">
        <v>23</v>
      </c>
      <c r="G41" s="3">
        <v>38</v>
      </c>
      <c r="H41" s="36">
        <v>5</v>
      </c>
      <c r="I41" s="11">
        <f t="shared" si="1"/>
        <v>1</v>
      </c>
      <c r="J41" s="12"/>
      <c r="L41" s="3">
        <v>38</v>
      </c>
      <c r="M41" s="45">
        <v>3</v>
      </c>
      <c r="N41" s="11">
        <f t="shared" si="2"/>
        <v>1</v>
      </c>
      <c r="O41" s="12"/>
      <c r="Q41" s="3">
        <v>38</v>
      </c>
      <c r="R41" s="45">
        <v>3</v>
      </c>
      <c r="S41" s="11">
        <f t="shared" si="3"/>
        <v>1</v>
      </c>
      <c r="T41" s="12"/>
      <c r="V41" s="3">
        <v>38</v>
      </c>
      <c r="W41" s="45">
        <v>3</v>
      </c>
      <c r="X41" s="11">
        <f t="shared" si="4"/>
        <v>1</v>
      </c>
      <c r="Y41" s="12"/>
      <c r="AA41" s="3">
        <v>38</v>
      </c>
      <c r="AB41" s="45">
        <v>1</v>
      </c>
      <c r="AC41" s="70">
        <f t="shared" si="5"/>
        <v>1</v>
      </c>
      <c r="AD41" s="14">
        <f t="shared" si="6"/>
        <v>1</v>
      </c>
    </row>
    <row r="42" spans="2:30" x14ac:dyDescent="0.25">
      <c r="B42" s="3">
        <v>39</v>
      </c>
      <c r="C42" s="36">
        <v>25</v>
      </c>
      <c r="D42" s="11">
        <f t="shared" si="11"/>
        <v>1</v>
      </c>
      <c r="E42" s="12">
        <v>22</v>
      </c>
      <c r="G42" s="3">
        <v>39</v>
      </c>
      <c r="H42" s="36">
        <v>4</v>
      </c>
      <c r="I42" s="11">
        <f t="shared" si="1"/>
        <v>0.8</v>
      </c>
      <c r="J42" s="12"/>
      <c r="L42" s="3">
        <v>39</v>
      </c>
      <c r="M42" s="45">
        <v>3</v>
      </c>
      <c r="N42" s="11">
        <f t="shared" si="2"/>
        <v>1</v>
      </c>
      <c r="O42" s="12"/>
      <c r="Q42" s="3">
        <v>39</v>
      </c>
      <c r="R42" s="45">
        <v>3</v>
      </c>
      <c r="S42" s="11">
        <f t="shared" si="3"/>
        <v>1</v>
      </c>
      <c r="T42" s="12"/>
      <c r="V42" s="3">
        <v>39</v>
      </c>
      <c r="W42" s="45">
        <v>3</v>
      </c>
      <c r="X42" s="11">
        <f t="shared" si="4"/>
        <v>1</v>
      </c>
      <c r="Y42" s="12"/>
      <c r="AA42" s="3">
        <v>39</v>
      </c>
      <c r="AB42" s="45">
        <v>1</v>
      </c>
      <c r="AC42" s="70">
        <f t="shared" si="5"/>
        <v>1</v>
      </c>
      <c r="AD42" s="14">
        <f t="shared" si="6"/>
        <v>1</v>
      </c>
    </row>
    <row r="43" spans="2:30" x14ac:dyDescent="0.25">
      <c r="B43" s="3">
        <v>40</v>
      </c>
      <c r="C43" s="36">
        <v>25</v>
      </c>
      <c r="D43" s="11">
        <f t="shared" si="11"/>
        <v>1</v>
      </c>
      <c r="E43" s="12">
        <v>22</v>
      </c>
      <c r="G43" s="3">
        <v>40</v>
      </c>
      <c r="H43" s="36">
        <v>3</v>
      </c>
      <c r="I43" s="11">
        <f t="shared" si="1"/>
        <v>0.75</v>
      </c>
      <c r="J43" s="12"/>
      <c r="L43" s="3">
        <v>40</v>
      </c>
      <c r="M43" s="45">
        <v>3</v>
      </c>
      <c r="N43" s="11">
        <f t="shared" si="2"/>
        <v>1</v>
      </c>
      <c r="O43" s="12"/>
      <c r="Q43" s="3">
        <v>40</v>
      </c>
      <c r="R43" s="45">
        <v>3</v>
      </c>
      <c r="S43" s="11">
        <f t="shared" si="3"/>
        <v>1</v>
      </c>
      <c r="T43" s="12"/>
      <c r="V43" s="3">
        <v>40</v>
      </c>
      <c r="W43" s="45">
        <v>3</v>
      </c>
      <c r="X43" s="11">
        <f t="shared" si="4"/>
        <v>1</v>
      </c>
      <c r="Y43" s="12"/>
      <c r="AA43" s="3">
        <v>40</v>
      </c>
      <c r="AB43" s="45">
        <v>1</v>
      </c>
      <c r="AC43" s="70">
        <f t="shared" si="5"/>
        <v>1</v>
      </c>
      <c r="AD43" s="14">
        <f t="shared" si="6"/>
        <v>1</v>
      </c>
    </row>
    <row r="44" spans="2:30" x14ac:dyDescent="0.25">
      <c r="B44" s="3">
        <v>41</v>
      </c>
      <c r="C44" s="36">
        <v>25</v>
      </c>
      <c r="D44" s="11">
        <f t="shared" si="11"/>
        <v>1</v>
      </c>
      <c r="E44" s="12">
        <v>20</v>
      </c>
      <c r="G44" s="3">
        <v>41</v>
      </c>
      <c r="H44" s="36">
        <v>3</v>
      </c>
      <c r="I44" s="11">
        <f t="shared" si="1"/>
        <v>1</v>
      </c>
      <c r="J44" s="12"/>
      <c r="L44" s="3">
        <v>41</v>
      </c>
      <c r="M44" s="45">
        <v>2</v>
      </c>
      <c r="N44" s="11">
        <f t="shared" si="2"/>
        <v>0.66666666666666663</v>
      </c>
      <c r="O44" s="12"/>
      <c r="Q44" s="3">
        <v>41</v>
      </c>
      <c r="R44" s="45">
        <v>2</v>
      </c>
      <c r="S44" s="11">
        <f t="shared" si="3"/>
        <v>0.66666666666666663</v>
      </c>
      <c r="T44" s="12"/>
      <c r="V44" s="3">
        <v>41</v>
      </c>
      <c r="W44" s="45">
        <v>2</v>
      </c>
      <c r="X44" s="11">
        <f t="shared" si="4"/>
        <v>0.66666666666666663</v>
      </c>
      <c r="Y44" s="12"/>
      <c r="AA44" s="3">
        <v>41</v>
      </c>
      <c r="AB44" s="45">
        <v>1</v>
      </c>
      <c r="AC44" s="70">
        <f t="shared" si="5"/>
        <v>1</v>
      </c>
      <c r="AD44" s="12"/>
    </row>
    <row r="45" spans="2:30" x14ac:dyDescent="0.25">
      <c r="B45" s="3">
        <v>42</v>
      </c>
      <c r="C45" s="36">
        <v>23</v>
      </c>
      <c r="D45" s="11">
        <f t="shared" si="11"/>
        <v>0.92</v>
      </c>
      <c r="E45" s="12">
        <v>20</v>
      </c>
      <c r="G45" s="3">
        <v>42</v>
      </c>
      <c r="H45" s="36">
        <v>3</v>
      </c>
      <c r="I45" s="11">
        <f t="shared" si="1"/>
        <v>1</v>
      </c>
      <c r="J45" s="12"/>
      <c r="L45" s="3">
        <v>42</v>
      </c>
      <c r="M45" s="45">
        <v>2</v>
      </c>
      <c r="N45" s="11">
        <f t="shared" si="2"/>
        <v>1</v>
      </c>
      <c r="O45" s="12"/>
      <c r="Q45" s="3">
        <v>42</v>
      </c>
      <c r="R45" s="45">
        <v>2</v>
      </c>
      <c r="S45" s="11">
        <f t="shared" si="3"/>
        <v>1</v>
      </c>
      <c r="T45" s="12"/>
      <c r="V45" s="3">
        <v>42</v>
      </c>
      <c r="W45" s="45">
        <v>2</v>
      </c>
      <c r="X45" s="11">
        <f t="shared" si="4"/>
        <v>1</v>
      </c>
      <c r="Y45" s="12"/>
      <c r="AA45" s="3">
        <v>42</v>
      </c>
      <c r="AB45" s="45">
        <v>1</v>
      </c>
      <c r="AC45" s="70">
        <f t="shared" si="5"/>
        <v>1</v>
      </c>
      <c r="AD45" s="12"/>
    </row>
    <row r="46" spans="2:30" x14ac:dyDescent="0.25">
      <c r="B46" s="3">
        <v>43</v>
      </c>
      <c r="C46" s="36">
        <v>22</v>
      </c>
      <c r="D46" s="11">
        <f t="shared" si="11"/>
        <v>0.95652173913043481</v>
      </c>
      <c r="E46" s="12">
        <v>20</v>
      </c>
      <c r="G46" s="3">
        <v>43</v>
      </c>
      <c r="H46" s="36">
        <v>3</v>
      </c>
      <c r="I46" s="11">
        <f t="shared" si="1"/>
        <v>1</v>
      </c>
      <c r="J46" s="12"/>
      <c r="L46" s="3">
        <v>43</v>
      </c>
      <c r="M46" s="45">
        <v>2</v>
      </c>
      <c r="N46" s="11">
        <f t="shared" si="2"/>
        <v>1</v>
      </c>
      <c r="O46" s="12"/>
      <c r="Q46" s="3">
        <v>43</v>
      </c>
      <c r="R46" s="45">
        <v>2</v>
      </c>
      <c r="S46" s="11">
        <f t="shared" si="3"/>
        <v>1</v>
      </c>
      <c r="T46" s="12"/>
      <c r="V46" s="3">
        <v>43</v>
      </c>
      <c r="W46" s="45">
        <v>2</v>
      </c>
      <c r="X46" s="11">
        <f t="shared" si="4"/>
        <v>1</v>
      </c>
      <c r="Y46" s="12"/>
      <c r="AA46" s="3">
        <v>43</v>
      </c>
      <c r="AB46" s="45">
        <v>1</v>
      </c>
      <c r="AC46" s="70">
        <f t="shared" si="5"/>
        <v>1</v>
      </c>
      <c r="AD46" s="12"/>
    </row>
    <row r="47" spans="2:30" x14ac:dyDescent="0.25">
      <c r="B47" s="3">
        <v>44</v>
      </c>
      <c r="C47" s="36">
        <v>22</v>
      </c>
      <c r="D47" s="11">
        <f t="shared" si="11"/>
        <v>1</v>
      </c>
      <c r="E47" s="12">
        <v>20</v>
      </c>
      <c r="G47" s="3">
        <v>44</v>
      </c>
      <c r="H47" s="36">
        <v>2</v>
      </c>
      <c r="I47" s="11">
        <f t="shared" si="1"/>
        <v>0.66666666666666663</v>
      </c>
      <c r="J47" s="12"/>
      <c r="L47" s="3">
        <v>44</v>
      </c>
      <c r="M47" s="45">
        <v>2</v>
      </c>
      <c r="N47" s="11">
        <f t="shared" si="2"/>
        <v>1</v>
      </c>
      <c r="O47" s="12"/>
      <c r="Q47" s="3">
        <v>44</v>
      </c>
      <c r="R47" s="45">
        <v>2</v>
      </c>
      <c r="S47" s="11">
        <f t="shared" si="3"/>
        <v>1</v>
      </c>
      <c r="T47" s="12"/>
      <c r="V47" s="3">
        <v>44</v>
      </c>
      <c r="W47" s="45">
        <v>2</v>
      </c>
      <c r="X47" s="11">
        <f t="shared" si="4"/>
        <v>1</v>
      </c>
      <c r="Y47" s="12"/>
      <c r="AA47" s="3">
        <v>44</v>
      </c>
      <c r="AB47" s="45">
        <v>1</v>
      </c>
      <c r="AC47" s="70">
        <f t="shared" si="5"/>
        <v>1</v>
      </c>
      <c r="AD47" s="12"/>
    </row>
    <row r="48" spans="2:30" x14ac:dyDescent="0.25">
      <c r="B48" s="3">
        <v>45</v>
      </c>
      <c r="C48" s="36">
        <v>21</v>
      </c>
      <c r="D48" s="11">
        <f t="shared" si="11"/>
        <v>0.95454545454545459</v>
      </c>
      <c r="E48" s="12">
        <v>18</v>
      </c>
      <c r="G48" s="3">
        <v>45</v>
      </c>
      <c r="H48" s="36">
        <v>2</v>
      </c>
      <c r="I48" s="11">
        <f t="shared" si="1"/>
        <v>1</v>
      </c>
      <c r="J48" s="12"/>
      <c r="L48" s="3">
        <v>45</v>
      </c>
      <c r="M48" s="45">
        <v>2</v>
      </c>
      <c r="N48" s="11">
        <f t="shared" si="2"/>
        <v>1</v>
      </c>
      <c r="O48" s="12"/>
      <c r="Q48" s="3">
        <v>45</v>
      </c>
      <c r="R48" s="45">
        <v>2</v>
      </c>
      <c r="S48" s="11">
        <f t="shared" si="3"/>
        <v>1</v>
      </c>
      <c r="T48" s="12"/>
      <c r="V48" s="3">
        <v>45</v>
      </c>
      <c r="W48" s="45">
        <v>2</v>
      </c>
      <c r="X48" s="11">
        <f t="shared" si="4"/>
        <v>1</v>
      </c>
      <c r="Y48" s="12"/>
      <c r="AA48" s="3">
        <v>45</v>
      </c>
      <c r="AB48" s="45">
        <v>1</v>
      </c>
      <c r="AC48" s="70">
        <f t="shared" si="5"/>
        <v>1</v>
      </c>
      <c r="AD48" s="12"/>
    </row>
    <row r="49" spans="2:30" x14ac:dyDescent="0.25">
      <c r="B49" s="3">
        <v>46</v>
      </c>
      <c r="C49" s="36">
        <v>20</v>
      </c>
      <c r="D49" s="11">
        <f t="shared" si="11"/>
        <v>0.95238095238095233</v>
      </c>
      <c r="E49" s="12">
        <v>18</v>
      </c>
      <c r="G49" s="3">
        <v>46</v>
      </c>
      <c r="H49" s="36">
        <v>2</v>
      </c>
      <c r="I49" s="11">
        <f t="shared" si="1"/>
        <v>1</v>
      </c>
      <c r="J49" s="12"/>
      <c r="L49" s="3">
        <v>46</v>
      </c>
      <c r="M49" s="45">
        <v>2</v>
      </c>
      <c r="N49" s="11">
        <f t="shared" si="2"/>
        <v>1</v>
      </c>
      <c r="O49" s="12"/>
      <c r="Q49" s="3">
        <v>46</v>
      </c>
      <c r="R49" s="45">
        <v>2</v>
      </c>
      <c r="S49" s="11">
        <f t="shared" si="3"/>
        <v>1</v>
      </c>
      <c r="T49" s="12"/>
      <c r="V49" s="3">
        <v>46</v>
      </c>
      <c r="W49" s="45">
        <v>2</v>
      </c>
      <c r="X49" s="11">
        <f t="shared" si="4"/>
        <v>1</v>
      </c>
      <c r="Y49" s="12"/>
      <c r="AA49" s="3">
        <v>46</v>
      </c>
      <c r="AB49" s="45">
        <v>1</v>
      </c>
      <c r="AC49" s="70">
        <f t="shared" si="5"/>
        <v>1</v>
      </c>
      <c r="AD49" s="12"/>
    </row>
    <row r="50" spans="2:30" x14ac:dyDescent="0.25">
      <c r="B50" s="3">
        <v>47</v>
      </c>
      <c r="C50" s="36">
        <v>19</v>
      </c>
      <c r="D50" s="11">
        <f t="shared" si="11"/>
        <v>0.95</v>
      </c>
      <c r="E50" s="12">
        <v>18</v>
      </c>
      <c r="G50" s="3">
        <v>47</v>
      </c>
      <c r="H50" s="36">
        <v>2</v>
      </c>
      <c r="I50" s="11">
        <f t="shared" si="1"/>
        <v>1</v>
      </c>
      <c r="J50" s="12"/>
      <c r="L50" s="3">
        <v>47</v>
      </c>
      <c r="M50" s="45">
        <v>2</v>
      </c>
      <c r="N50" s="11">
        <f t="shared" si="2"/>
        <v>1</v>
      </c>
      <c r="O50" s="12"/>
      <c r="Q50" s="3">
        <v>47</v>
      </c>
      <c r="R50" s="45">
        <v>2</v>
      </c>
      <c r="S50" s="11">
        <f t="shared" si="3"/>
        <v>1</v>
      </c>
      <c r="T50" s="12"/>
      <c r="V50" s="3">
        <v>47</v>
      </c>
      <c r="W50" s="45">
        <v>2</v>
      </c>
      <c r="X50" s="11">
        <f t="shared" si="4"/>
        <v>1</v>
      </c>
      <c r="Y50" s="12"/>
      <c r="AA50" s="3">
        <v>47</v>
      </c>
      <c r="AB50" s="45">
        <v>1</v>
      </c>
      <c r="AC50" s="70">
        <f t="shared" si="5"/>
        <v>1</v>
      </c>
      <c r="AD50" s="12"/>
    </row>
    <row r="51" spans="2:30" x14ac:dyDescent="0.25">
      <c r="B51" s="3">
        <v>48</v>
      </c>
      <c r="C51" s="36">
        <v>19</v>
      </c>
      <c r="D51" s="11">
        <f t="shared" si="11"/>
        <v>1</v>
      </c>
      <c r="E51" s="12">
        <v>18</v>
      </c>
      <c r="G51" s="3">
        <v>48</v>
      </c>
      <c r="H51" s="36">
        <v>2</v>
      </c>
      <c r="I51" s="11">
        <f t="shared" si="1"/>
        <v>1</v>
      </c>
      <c r="J51" s="12"/>
      <c r="L51" s="3">
        <v>48</v>
      </c>
      <c r="M51" s="45">
        <v>2</v>
      </c>
      <c r="N51" s="11">
        <f t="shared" si="2"/>
        <v>1</v>
      </c>
      <c r="O51" s="12"/>
      <c r="Q51" s="3">
        <v>48</v>
      </c>
      <c r="R51" s="45">
        <v>2</v>
      </c>
      <c r="S51" s="11">
        <f t="shared" si="3"/>
        <v>1</v>
      </c>
      <c r="T51" s="12"/>
      <c r="V51" s="3">
        <v>48</v>
      </c>
      <c r="W51" s="45">
        <v>2</v>
      </c>
      <c r="X51" s="11">
        <f t="shared" si="4"/>
        <v>1</v>
      </c>
      <c r="Y51" s="12"/>
      <c r="AA51" s="3">
        <v>48</v>
      </c>
      <c r="AB51" s="45">
        <v>1</v>
      </c>
      <c r="AC51" s="70">
        <f t="shared" si="5"/>
        <v>1</v>
      </c>
      <c r="AD51" s="12"/>
    </row>
    <row r="52" spans="2:30" x14ac:dyDescent="0.25">
      <c r="B52" s="3">
        <v>49</v>
      </c>
      <c r="C52" s="36">
        <v>19</v>
      </c>
      <c r="D52" s="11">
        <f t="shared" si="11"/>
        <v>1</v>
      </c>
      <c r="E52" s="12">
        <v>18</v>
      </c>
      <c r="G52" s="3">
        <v>49</v>
      </c>
      <c r="H52" s="36">
        <v>2</v>
      </c>
      <c r="I52" s="11">
        <f t="shared" si="1"/>
        <v>1</v>
      </c>
      <c r="J52" s="12"/>
      <c r="L52" s="3">
        <v>49</v>
      </c>
      <c r="M52" s="45">
        <v>1</v>
      </c>
      <c r="N52" s="11">
        <f t="shared" si="2"/>
        <v>0.5</v>
      </c>
      <c r="O52" s="12"/>
      <c r="Q52" s="3">
        <v>49</v>
      </c>
      <c r="R52" s="45">
        <v>1</v>
      </c>
      <c r="S52" s="11">
        <f t="shared" si="3"/>
        <v>0.5</v>
      </c>
      <c r="T52" s="12"/>
      <c r="V52" s="3">
        <v>49</v>
      </c>
      <c r="W52" s="45">
        <v>1</v>
      </c>
      <c r="X52" s="11">
        <f t="shared" si="4"/>
        <v>0.5</v>
      </c>
      <c r="Y52" s="12"/>
      <c r="AA52" s="3">
        <v>49</v>
      </c>
      <c r="AB52" s="45">
        <v>1</v>
      </c>
      <c r="AC52" s="70">
        <f t="shared" si="5"/>
        <v>1</v>
      </c>
      <c r="AD52" s="12"/>
    </row>
    <row r="53" spans="2:30" x14ac:dyDescent="0.25">
      <c r="B53" s="3">
        <v>50</v>
      </c>
      <c r="C53" s="36">
        <v>18</v>
      </c>
      <c r="D53" s="11">
        <f t="shared" si="11"/>
        <v>0.94736842105263153</v>
      </c>
      <c r="E53" s="12">
        <v>17</v>
      </c>
      <c r="G53" s="3">
        <v>50</v>
      </c>
      <c r="H53" s="36">
        <v>2</v>
      </c>
      <c r="I53" s="11">
        <f t="shared" si="1"/>
        <v>1</v>
      </c>
      <c r="J53" s="12"/>
      <c r="L53" s="3">
        <v>50</v>
      </c>
      <c r="M53" s="45">
        <v>1</v>
      </c>
      <c r="N53" s="11">
        <f t="shared" si="2"/>
        <v>1</v>
      </c>
      <c r="O53" s="12"/>
      <c r="Q53" s="3">
        <v>50</v>
      </c>
      <c r="R53" s="45">
        <v>1</v>
      </c>
      <c r="S53" s="11">
        <f t="shared" si="3"/>
        <v>1</v>
      </c>
      <c r="T53" s="12"/>
      <c r="V53" s="3">
        <v>50</v>
      </c>
      <c r="W53" s="45">
        <v>1</v>
      </c>
      <c r="X53" s="11">
        <f t="shared" si="4"/>
        <v>1</v>
      </c>
      <c r="Y53" s="12"/>
      <c r="AA53" s="3">
        <v>50</v>
      </c>
      <c r="AB53" s="45">
        <v>1</v>
      </c>
      <c r="AC53" s="70">
        <f t="shared" si="5"/>
        <v>1</v>
      </c>
      <c r="AD53" s="12"/>
    </row>
    <row r="54" spans="2:30" x14ac:dyDescent="0.25">
      <c r="B54" s="3">
        <v>51</v>
      </c>
      <c r="C54" s="36">
        <v>17</v>
      </c>
      <c r="D54" s="11">
        <f t="shared" si="11"/>
        <v>0.94444444444444442</v>
      </c>
      <c r="E54" s="12">
        <v>16</v>
      </c>
      <c r="G54" s="3">
        <v>51</v>
      </c>
      <c r="H54" s="36">
        <v>2</v>
      </c>
      <c r="I54" s="11">
        <f t="shared" si="1"/>
        <v>1</v>
      </c>
      <c r="J54" s="12"/>
      <c r="L54" s="3">
        <v>51</v>
      </c>
      <c r="M54" s="45">
        <v>1</v>
      </c>
      <c r="N54" s="11">
        <f t="shared" si="2"/>
        <v>1</v>
      </c>
      <c r="O54" s="12"/>
      <c r="Q54" s="3">
        <v>51</v>
      </c>
      <c r="R54" s="45">
        <v>1</v>
      </c>
      <c r="S54" s="11">
        <f t="shared" si="3"/>
        <v>1</v>
      </c>
      <c r="T54" s="12"/>
      <c r="V54" s="3">
        <v>51</v>
      </c>
      <c r="W54" s="45">
        <v>1</v>
      </c>
      <c r="X54" s="11">
        <f t="shared" si="4"/>
        <v>1</v>
      </c>
      <c r="Y54" s="12"/>
      <c r="AA54" s="3">
        <v>51</v>
      </c>
      <c r="AB54" s="45">
        <v>1</v>
      </c>
      <c r="AC54" s="70">
        <f t="shared" si="5"/>
        <v>1</v>
      </c>
      <c r="AD54" s="12"/>
    </row>
    <row r="55" spans="2:30" x14ac:dyDescent="0.25">
      <c r="B55" s="3">
        <v>52</v>
      </c>
      <c r="C55" s="36">
        <v>17</v>
      </c>
      <c r="D55" s="11">
        <f t="shared" si="11"/>
        <v>1</v>
      </c>
      <c r="E55" s="12">
        <v>16</v>
      </c>
      <c r="G55" s="3">
        <v>52</v>
      </c>
      <c r="H55" s="36">
        <v>2</v>
      </c>
      <c r="I55" s="11">
        <f t="shared" si="1"/>
        <v>1</v>
      </c>
      <c r="J55" s="12"/>
      <c r="L55" s="3">
        <v>52</v>
      </c>
      <c r="M55" s="45">
        <v>1</v>
      </c>
      <c r="N55" s="11">
        <f t="shared" si="2"/>
        <v>1</v>
      </c>
      <c r="O55" s="12"/>
      <c r="Q55" s="3">
        <v>52</v>
      </c>
      <c r="R55" s="45">
        <v>1</v>
      </c>
      <c r="S55" s="11">
        <f t="shared" si="3"/>
        <v>1</v>
      </c>
      <c r="T55" s="12"/>
      <c r="V55" s="3">
        <v>52</v>
      </c>
      <c r="W55" s="45">
        <v>1</v>
      </c>
      <c r="X55" s="11">
        <f t="shared" si="4"/>
        <v>1</v>
      </c>
      <c r="Y55" s="12"/>
      <c r="AA55" s="3">
        <v>52</v>
      </c>
      <c r="AB55" s="45">
        <v>1</v>
      </c>
      <c r="AC55" s="70">
        <f t="shared" si="5"/>
        <v>1</v>
      </c>
      <c r="AD55" s="12"/>
    </row>
    <row r="56" spans="2:30" x14ac:dyDescent="0.25">
      <c r="B56" s="3">
        <v>53</v>
      </c>
      <c r="C56" s="36">
        <v>16</v>
      </c>
      <c r="D56" s="11">
        <f t="shared" si="11"/>
        <v>0.94117647058823528</v>
      </c>
      <c r="E56" s="12">
        <v>15</v>
      </c>
      <c r="G56" s="3">
        <v>53</v>
      </c>
      <c r="H56" s="36">
        <v>2</v>
      </c>
      <c r="I56" s="11">
        <f t="shared" si="1"/>
        <v>1</v>
      </c>
      <c r="J56" s="12"/>
      <c r="L56" s="3">
        <v>53</v>
      </c>
      <c r="M56" s="45">
        <v>1</v>
      </c>
      <c r="N56" s="11">
        <f t="shared" si="2"/>
        <v>1</v>
      </c>
      <c r="O56" s="12">
        <v>48</v>
      </c>
      <c r="Q56" s="3">
        <v>53</v>
      </c>
      <c r="R56" s="45">
        <v>1</v>
      </c>
      <c r="S56" s="11">
        <f t="shared" si="3"/>
        <v>1</v>
      </c>
      <c r="T56" s="12"/>
      <c r="V56" s="3">
        <v>53</v>
      </c>
      <c r="W56" s="45">
        <v>1</v>
      </c>
      <c r="X56" s="11">
        <f t="shared" si="4"/>
        <v>1</v>
      </c>
      <c r="Y56" s="12"/>
      <c r="AA56" s="3">
        <v>53</v>
      </c>
      <c r="AB56" s="45">
        <v>1</v>
      </c>
      <c r="AC56" s="70">
        <f t="shared" si="5"/>
        <v>1</v>
      </c>
      <c r="AD56" s="12"/>
    </row>
    <row r="57" spans="2:30" x14ac:dyDescent="0.25">
      <c r="B57" s="3">
        <v>54</v>
      </c>
      <c r="C57" s="36">
        <v>16</v>
      </c>
      <c r="D57" s="11">
        <f t="shared" si="11"/>
        <v>1</v>
      </c>
      <c r="E57" s="12">
        <v>15</v>
      </c>
      <c r="G57" s="3">
        <v>54</v>
      </c>
      <c r="H57" s="36">
        <v>2</v>
      </c>
      <c r="I57" s="11">
        <f t="shared" si="1"/>
        <v>1</v>
      </c>
      <c r="J57" s="12"/>
      <c r="L57" s="3">
        <v>54</v>
      </c>
      <c r="M57" s="45">
        <v>1</v>
      </c>
      <c r="N57" s="11">
        <f t="shared" si="2"/>
        <v>1</v>
      </c>
      <c r="O57" s="12"/>
      <c r="Q57" s="3">
        <v>54</v>
      </c>
      <c r="R57" s="45">
        <v>1</v>
      </c>
      <c r="S57" s="11">
        <f t="shared" si="3"/>
        <v>1</v>
      </c>
      <c r="T57" s="12"/>
      <c r="V57" s="3">
        <v>54</v>
      </c>
      <c r="W57" s="45">
        <v>1</v>
      </c>
      <c r="X57" s="11">
        <f t="shared" si="4"/>
        <v>1</v>
      </c>
      <c r="Y57" s="12"/>
      <c r="AA57" s="3">
        <v>54</v>
      </c>
      <c r="AB57" s="45">
        <v>1</v>
      </c>
      <c r="AC57" s="70">
        <f t="shared" si="5"/>
        <v>1</v>
      </c>
      <c r="AD57" s="12"/>
    </row>
    <row r="58" spans="2:30" x14ac:dyDescent="0.25">
      <c r="B58" s="3">
        <v>55</v>
      </c>
      <c r="C58" s="36">
        <v>16</v>
      </c>
      <c r="D58" s="11">
        <f t="shared" si="11"/>
        <v>1</v>
      </c>
      <c r="E58" s="12">
        <v>15</v>
      </c>
      <c r="G58" s="3">
        <v>55</v>
      </c>
      <c r="H58" s="36">
        <v>2</v>
      </c>
      <c r="I58" s="11">
        <f t="shared" si="1"/>
        <v>1</v>
      </c>
      <c r="J58" s="12"/>
      <c r="L58" s="3">
        <v>55</v>
      </c>
      <c r="M58" s="45">
        <v>1</v>
      </c>
      <c r="N58" s="11">
        <f t="shared" si="2"/>
        <v>1</v>
      </c>
      <c r="O58" s="12"/>
      <c r="Q58" s="3">
        <v>55</v>
      </c>
      <c r="R58" s="45">
        <v>1</v>
      </c>
      <c r="S58" s="11">
        <f t="shared" si="3"/>
        <v>1</v>
      </c>
      <c r="T58" s="12"/>
      <c r="V58" s="3">
        <v>55</v>
      </c>
      <c r="W58" s="45">
        <v>1</v>
      </c>
      <c r="X58" s="11">
        <f t="shared" si="4"/>
        <v>1</v>
      </c>
      <c r="Y58" s="12"/>
      <c r="AA58" s="3">
        <v>55</v>
      </c>
      <c r="AB58" s="45">
        <v>1</v>
      </c>
      <c r="AC58" s="70">
        <f t="shared" si="5"/>
        <v>1</v>
      </c>
      <c r="AD58" s="12"/>
    </row>
    <row r="59" spans="2:30" x14ac:dyDescent="0.25">
      <c r="B59" s="3">
        <v>56</v>
      </c>
      <c r="C59" s="36">
        <v>16</v>
      </c>
      <c r="D59" s="11">
        <f t="shared" si="11"/>
        <v>1</v>
      </c>
      <c r="E59" s="12">
        <v>15</v>
      </c>
      <c r="G59" s="3">
        <v>56</v>
      </c>
      <c r="H59" s="36">
        <v>2</v>
      </c>
      <c r="I59" s="11">
        <f t="shared" si="1"/>
        <v>1</v>
      </c>
      <c r="J59" s="12"/>
      <c r="L59" s="3">
        <v>56</v>
      </c>
      <c r="M59" s="45">
        <v>1</v>
      </c>
      <c r="N59" s="11">
        <f t="shared" si="2"/>
        <v>1</v>
      </c>
      <c r="O59" s="12">
        <v>40</v>
      </c>
      <c r="Q59" s="3">
        <v>56</v>
      </c>
      <c r="R59" s="45">
        <v>1</v>
      </c>
      <c r="S59" s="11">
        <f t="shared" si="3"/>
        <v>1</v>
      </c>
      <c r="T59" s="12"/>
      <c r="V59" s="3">
        <v>56</v>
      </c>
      <c r="W59" s="45">
        <v>1</v>
      </c>
      <c r="X59" s="11">
        <f t="shared" si="4"/>
        <v>1</v>
      </c>
      <c r="Y59" s="12"/>
      <c r="AA59" s="3">
        <v>56</v>
      </c>
      <c r="AB59" s="45">
        <v>1</v>
      </c>
      <c r="AC59" s="70">
        <f t="shared" si="5"/>
        <v>1</v>
      </c>
      <c r="AD59" s="12"/>
    </row>
    <row r="60" spans="2:30" x14ac:dyDescent="0.25">
      <c r="B60" s="3">
        <v>57</v>
      </c>
      <c r="C60" s="36">
        <v>16</v>
      </c>
      <c r="D60" s="11">
        <f t="shared" si="11"/>
        <v>1</v>
      </c>
      <c r="E60" s="12">
        <v>15</v>
      </c>
      <c r="G60" s="3">
        <v>57</v>
      </c>
      <c r="H60" s="36">
        <v>1</v>
      </c>
      <c r="I60" s="11">
        <f t="shared" si="1"/>
        <v>0.5</v>
      </c>
      <c r="J60" s="12"/>
      <c r="L60" s="3">
        <v>57</v>
      </c>
      <c r="M60" s="45">
        <v>1</v>
      </c>
      <c r="N60" s="11">
        <f t="shared" si="2"/>
        <v>1</v>
      </c>
      <c r="O60" s="12"/>
      <c r="Q60" s="3">
        <v>57</v>
      </c>
      <c r="R60" s="45">
        <v>1</v>
      </c>
      <c r="S60" s="11">
        <f t="shared" si="3"/>
        <v>1</v>
      </c>
      <c r="T60" s="12"/>
      <c r="V60" s="3">
        <v>57</v>
      </c>
      <c r="W60" s="45">
        <v>1</v>
      </c>
      <c r="X60" s="11">
        <f t="shared" si="4"/>
        <v>1</v>
      </c>
      <c r="Y60" s="12"/>
      <c r="AA60" s="3">
        <v>57</v>
      </c>
      <c r="AB60" s="45">
        <v>1</v>
      </c>
      <c r="AC60" s="70">
        <f t="shared" si="5"/>
        <v>1</v>
      </c>
      <c r="AD60" s="12"/>
    </row>
    <row r="61" spans="2:30" x14ac:dyDescent="0.25">
      <c r="B61" s="3">
        <v>58</v>
      </c>
      <c r="C61" s="36">
        <v>15</v>
      </c>
      <c r="D61" s="11">
        <f t="shared" si="11"/>
        <v>0.9375</v>
      </c>
      <c r="E61" s="12">
        <v>14</v>
      </c>
      <c r="G61" s="3">
        <v>58</v>
      </c>
      <c r="H61" s="36">
        <v>1</v>
      </c>
      <c r="I61" s="11">
        <f t="shared" si="1"/>
        <v>1</v>
      </c>
      <c r="J61" s="12"/>
      <c r="L61" s="3">
        <v>58</v>
      </c>
      <c r="M61" s="45">
        <v>1</v>
      </c>
      <c r="N61" s="11">
        <f t="shared" si="2"/>
        <v>1</v>
      </c>
      <c r="O61" s="12"/>
      <c r="Q61" s="3">
        <v>58</v>
      </c>
      <c r="R61" s="45">
        <v>1</v>
      </c>
      <c r="S61" s="11">
        <f t="shared" si="3"/>
        <v>1</v>
      </c>
      <c r="T61" s="12"/>
      <c r="V61" s="3">
        <v>58</v>
      </c>
      <c r="W61" s="45">
        <v>1</v>
      </c>
      <c r="X61" s="11">
        <f t="shared" si="4"/>
        <v>1</v>
      </c>
      <c r="Y61" s="12"/>
      <c r="AA61" s="3">
        <v>58</v>
      </c>
      <c r="AB61" s="45">
        <v>1</v>
      </c>
      <c r="AC61" s="70">
        <f t="shared" si="5"/>
        <v>1</v>
      </c>
      <c r="AD61" s="12"/>
    </row>
    <row r="62" spans="2:30" x14ac:dyDescent="0.25">
      <c r="B62" s="3">
        <v>59</v>
      </c>
      <c r="C62" s="36">
        <v>14</v>
      </c>
      <c r="D62" s="11">
        <f t="shared" si="11"/>
        <v>0.93333333333333335</v>
      </c>
      <c r="E62" s="12">
        <v>13</v>
      </c>
      <c r="G62" s="3">
        <v>59</v>
      </c>
      <c r="H62" s="36">
        <v>1</v>
      </c>
      <c r="I62" s="11">
        <f t="shared" si="1"/>
        <v>1</v>
      </c>
      <c r="J62" s="12"/>
      <c r="L62" s="3">
        <v>59</v>
      </c>
      <c r="M62" s="45">
        <v>1</v>
      </c>
      <c r="N62" s="11">
        <f t="shared" si="2"/>
        <v>1</v>
      </c>
      <c r="O62" s="12"/>
      <c r="Q62" s="3">
        <v>59</v>
      </c>
      <c r="R62" s="45">
        <v>1</v>
      </c>
      <c r="S62" s="11">
        <f t="shared" si="3"/>
        <v>1</v>
      </c>
      <c r="T62" s="12"/>
      <c r="V62" s="3">
        <v>59</v>
      </c>
      <c r="W62" s="45">
        <v>1</v>
      </c>
      <c r="X62" s="11">
        <f t="shared" si="4"/>
        <v>1</v>
      </c>
      <c r="Y62" s="12"/>
      <c r="AA62" s="3">
        <v>59</v>
      </c>
      <c r="AB62" s="45">
        <v>1</v>
      </c>
      <c r="AC62" s="70">
        <f t="shared" si="5"/>
        <v>1</v>
      </c>
      <c r="AD62" s="12"/>
    </row>
    <row r="63" spans="2:30" x14ac:dyDescent="0.25">
      <c r="B63" s="3">
        <v>60</v>
      </c>
      <c r="C63" s="36">
        <v>14</v>
      </c>
      <c r="D63" s="11">
        <f t="shared" si="11"/>
        <v>1</v>
      </c>
      <c r="E63" s="12">
        <v>13</v>
      </c>
      <c r="G63" s="3">
        <v>60</v>
      </c>
      <c r="H63" s="36">
        <v>1</v>
      </c>
      <c r="I63" s="11">
        <f t="shared" si="1"/>
        <v>1</v>
      </c>
      <c r="J63" s="12"/>
      <c r="L63" s="3">
        <v>60</v>
      </c>
      <c r="M63" s="45">
        <v>1</v>
      </c>
      <c r="N63" s="11">
        <f t="shared" si="2"/>
        <v>1</v>
      </c>
      <c r="O63" s="12"/>
      <c r="Q63" s="3">
        <v>60</v>
      </c>
      <c r="R63" s="45">
        <v>1</v>
      </c>
      <c r="S63" s="11">
        <f t="shared" si="3"/>
        <v>1</v>
      </c>
      <c r="T63" s="12"/>
      <c r="V63" s="3">
        <v>60</v>
      </c>
      <c r="W63" s="45">
        <v>1</v>
      </c>
      <c r="X63" s="11">
        <f t="shared" si="4"/>
        <v>1</v>
      </c>
      <c r="Y63" s="12"/>
      <c r="AA63" s="3">
        <v>60</v>
      </c>
      <c r="AB63" s="45">
        <v>1</v>
      </c>
      <c r="AC63" s="70">
        <f t="shared" si="5"/>
        <v>1</v>
      </c>
      <c r="AD63" s="12"/>
    </row>
    <row r="64" spans="2:30" x14ac:dyDescent="0.25">
      <c r="B64" s="3">
        <v>61</v>
      </c>
      <c r="C64" s="36">
        <v>14</v>
      </c>
      <c r="D64" s="11">
        <f t="shared" si="11"/>
        <v>1</v>
      </c>
      <c r="E64" s="12">
        <v>12</v>
      </c>
      <c r="G64" s="3">
        <v>61</v>
      </c>
      <c r="H64" s="36">
        <v>1</v>
      </c>
      <c r="I64" s="11">
        <f t="shared" si="1"/>
        <v>1</v>
      </c>
      <c r="J64" s="12"/>
      <c r="L64" s="3">
        <v>61</v>
      </c>
      <c r="M64" s="45">
        <v>1</v>
      </c>
      <c r="N64" s="11">
        <f t="shared" si="2"/>
        <v>1</v>
      </c>
      <c r="O64" s="12">
        <v>32</v>
      </c>
      <c r="Q64" s="3">
        <v>61</v>
      </c>
      <c r="R64" s="45">
        <v>1</v>
      </c>
      <c r="S64" s="11">
        <f t="shared" si="3"/>
        <v>1</v>
      </c>
      <c r="T64" s="12"/>
      <c r="V64" s="3">
        <v>61</v>
      </c>
      <c r="W64" s="45">
        <v>1</v>
      </c>
      <c r="X64" s="11">
        <f t="shared" si="4"/>
        <v>1</v>
      </c>
      <c r="Y64" s="12"/>
      <c r="AA64" s="3">
        <v>61</v>
      </c>
      <c r="AB64" s="45">
        <v>1</v>
      </c>
      <c r="AC64" s="70">
        <f t="shared" si="5"/>
        <v>1</v>
      </c>
      <c r="AD64" s="12"/>
    </row>
    <row r="65" spans="2:30" x14ac:dyDescent="0.25">
      <c r="B65" s="3">
        <v>62</v>
      </c>
      <c r="C65" s="36">
        <v>14</v>
      </c>
      <c r="D65" s="11">
        <f t="shared" si="11"/>
        <v>1</v>
      </c>
      <c r="E65" s="12">
        <v>12</v>
      </c>
      <c r="G65" s="3">
        <v>62</v>
      </c>
      <c r="H65" s="36">
        <v>1</v>
      </c>
      <c r="I65" s="11">
        <f t="shared" si="1"/>
        <v>1</v>
      </c>
      <c r="J65" s="12"/>
      <c r="L65" s="3">
        <v>62</v>
      </c>
      <c r="M65" s="45">
        <v>1</v>
      </c>
      <c r="N65" s="11">
        <f t="shared" si="2"/>
        <v>1</v>
      </c>
      <c r="O65" s="12"/>
      <c r="Q65" s="3">
        <v>62</v>
      </c>
      <c r="R65" s="45">
        <v>1</v>
      </c>
      <c r="S65" s="11">
        <f t="shared" si="3"/>
        <v>1</v>
      </c>
      <c r="T65" s="12"/>
      <c r="V65" s="3">
        <v>62</v>
      </c>
      <c r="W65" s="45">
        <v>1</v>
      </c>
      <c r="X65" s="11">
        <f t="shared" si="4"/>
        <v>1</v>
      </c>
      <c r="Y65" s="12"/>
      <c r="AA65" s="3">
        <v>62</v>
      </c>
      <c r="AB65" s="45">
        <v>1</v>
      </c>
      <c r="AC65" s="70">
        <f t="shared" si="5"/>
        <v>1</v>
      </c>
      <c r="AD65" s="12"/>
    </row>
    <row r="66" spans="2:30" x14ac:dyDescent="0.25">
      <c r="B66" s="3">
        <v>63</v>
      </c>
      <c r="C66" s="36">
        <v>14</v>
      </c>
      <c r="D66" s="11">
        <f t="shared" si="11"/>
        <v>1</v>
      </c>
      <c r="E66" s="12">
        <v>12</v>
      </c>
      <c r="G66" s="3">
        <v>63</v>
      </c>
      <c r="H66" s="36">
        <v>1</v>
      </c>
      <c r="I66" s="11">
        <f t="shared" si="1"/>
        <v>1</v>
      </c>
      <c r="J66" s="12"/>
      <c r="L66" s="3">
        <v>63</v>
      </c>
      <c r="M66" s="45">
        <v>1</v>
      </c>
      <c r="N66" s="11">
        <f t="shared" si="2"/>
        <v>1</v>
      </c>
      <c r="O66" s="12"/>
      <c r="Q66" s="3">
        <v>63</v>
      </c>
      <c r="R66" s="45">
        <v>1</v>
      </c>
      <c r="S66" s="11">
        <f t="shared" si="3"/>
        <v>1</v>
      </c>
      <c r="T66" s="12"/>
      <c r="V66" s="3">
        <v>63</v>
      </c>
      <c r="W66" s="45">
        <v>1</v>
      </c>
      <c r="X66" s="11">
        <f t="shared" si="4"/>
        <v>1</v>
      </c>
      <c r="Y66" s="12"/>
      <c r="AA66" s="3">
        <v>63</v>
      </c>
      <c r="AB66" s="45">
        <v>1</v>
      </c>
      <c r="AC66" s="70">
        <f t="shared" si="5"/>
        <v>1</v>
      </c>
      <c r="AD66" s="12"/>
    </row>
    <row r="67" spans="2:30" x14ac:dyDescent="0.25">
      <c r="B67" s="3">
        <v>64</v>
      </c>
      <c r="C67" s="36">
        <v>14</v>
      </c>
      <c r="D67" s="11">
        <f t="shared" si="11"/>
        <v>1</v>
      </c>
      <c r="E67" s="12">
        <v>12</v>
      </c>
      <c r="G67" s="3">
        <v>64</v>
      </c>
      <c r="H67" s="36">
        <v>1</v>
      </c>
      <c r="I67" s="11">
        <f t="shared" si="1"/>
        <v>1</v>
      </c>
      <c r="J67" s="12"/>
      <c r="L67" s="3">
        <v>64</v>
      </c>
      <c r="M67" s="45">
        <v>1</v>
      </c>
      <c r="N67" s="11">
        <f t="shared" si="2"/>
        <v>1</v>
      </c>
      <c r="O67" s="12"/>
      <c r="Q67" s="3">
        <v>64</v>
      </c>
      <c r="R67" s="45">
        <v>1</v>
      </c>
      <c r="S67" s="11">
        <f t="shared" si="3"/>
        <v>1</v>
      </c>
      <c r="T67" s="12"/>
      <c r="V67" s="3">
        <v>64</v>
      </c>
      <c r="W67" s="45">
        <v>1</v>
      </c>
      <c r="X67" s="11">
        <f t="shared" si="4"/>
        <v>1</v>
      </c>
      <c r="Y67" s="12"/>
      <c r="AA67" s="3">
        <v>64</v>
      </c>
      <c r="AB67" s="45">
        <v>1</v>
      </c>
      <c r="AC67" s="70">
        <f t="shared" si="5"/>
        <v>1</v>
      </c>
      <c r="AD67" s="12"/>
    </row>
    <row r="68" spans="2:30" x14ac:dyDescent="0.25">
      <c r="B68" s="3">
        <v>65</v>
      </c>
      <c r="C68" s="36">
        <v>14</v>
      </c>
      <c r="D68" s="11">
        <f t="shared" si="11"/>
        <v>1</v>
      </c>
      <c r="E68" s="13">
        <v>12</v>
      </c>
      <c r="G68" s="3">
        <v>65</v>
      </c>
      <c r="H68" s="36">
        <v>1</v>
      </c>
      <c r="I68" s="11">
        <f t="shared" si="1"/>
        <v>1</v>
      </c>
      <c r="J68" s="13"/>
      <c r="L68" s="3">
        <v>0</v>
      </c>
      <c r="M68" s="45">
        <v>0</v>
      </c>
      <c r="N68" s="11">
        <f t="shared" si="2"/>
        <v>0</v>
      </c>
      <c r="O68" s="13">
        <v>20</v>
      </c>
      <c r="Q68" s="3">
        <v>0</v>
      </c>
      <c r="R68" s="45">
        <v>0</v>
      </c>
      <c r="S68" s="11">
        <f t="shared" si="3"/>
        <v>0</v>
      </c>
      <c r="T68" s="13"/>
      <c r="V68" s="3">
        <v>0</v>
      </c>
      <c r="W68" s="45">
        <v>0</v>
      </c>
      <c r="X68" s="11">
        <f t="shared" si="4"/>
        <v>0</v>
      </c>
      <c r="Y68" s="13"/>
      <c r="AA68" s="3">
        <v>0</v>
      </c>
      <c r="AB68" s="45">
        <v>0</v>
      </c>
      <c r="AC68" s="70">
        <f t="shared" si="5"/>
        <v>0</v>
      </c>
      <c r="AD68" s="13"/>
    </row>
    <row r="69" spans="2:30" x14ac:dyDescent="0.25">
      <c r="B69" s="3">
        <v>66</v>
      </c>
      <c r="C69" s="36">
        <v>13</v>
      </c>
      <c r="D69" s="11">
        <f t="shared" si="11"/>
        <v>0.9285714285714286</v>
      </c>
      <c r="E69" s="13">
        <v>11</v>
      </c>
      <c r="G69" s="3">
        <v>66</v>
      </c>
      <c r="H69" s="36">
        <v>1</v>
      </c>
      <c r="I69" s="11">
        <f t="shared" ref="I69:I100" si="12">IF(H69=0,0,IF(H68=0,0,H69/H68))</f>
        <v>1</v>
      </c>
      <c r="J69" s="13"/>
      <c r="L69" s="3">
        <v>-1</v>
      </c>
      <c r="M69" s="45">
        <v>0</v>
      </c>
      <c r="N69" s="11">
        <f>IF(M69=0,0,IF(M68=0,0,M69/M68))</f>
        <v>0</v>
      </c>
      <c r="O69" s="13">
        <v>32</v>
      </c>
      <c r="Q69" s="3">
        <v>-1</v>
      </c>
      <c r="R69" s="45">
        <v>0</v>
      </c>
      <c r="S69" s="11">
        <f>IF(R69=0,0,IF(R68=0,0,R69/R68))</f>
        <v>0</v>
      </c>
      <c r="T69" s="13"/>
      <c r="V69" s="3">
        <v>-1</v>
      </c>
      <c r="W69" s="45">
        <v>0</v>
      </c>
      <c r="X69" s="11">
        <f>IF(W69=0,0,IF(W68=0,0,W69/W68))</f>
        <v>0</v>
      </c>
      <c r="Y69" s="13"/>
      <c r="AA69" s="3">
        <v>-1</v>
      </c>
      <c r="AB69" s="45">
        <v>0</v>
      </c>
      <c r="AC69" s="70">
        <f>IF(AB69=0,0,IF(AB68=0,0,AB69/AB68))</f>
        <v>0</v>
      </c>
      <c r="AD69" s="13"/>
    </row>
    <row r="70" spans="2:30" x14ac:dyDescent="0.25">
      <c r="B70" s="3">
        <v>67</v>
      </c>
      <c r="C70" s="36">
        <v>12</v>
      </c>
      <c r="D70" s="11">
        <f t="shared" si="11"/>
        <v>0.92307692307692313</v>
      </c>
      <c r="E70" s="7">
        <v>10</v>
      </c>
      <c r="G70" s="3">
        <v>67</v>
      </c>
      <c r="H70" s="36">
        <v>1</v>
      </c>
      <c r="I70" s="11">
        <f t="shared" si="12"/>
        <v>1</v>
      </c>
    </row>
    <row r="71" spans="2:30" x14ac:dyDescent="0.25">
      <c r="B71" s="3">
        <v>68</v>
      </c>
      <c r="C71" s="36">
        <v>12</v>
      </c>
      <c r="D71" s="11">
        <f t="shared" si="11"/>
        <v>1</v>
      </c>
      <c r="E71" s="7">
        <v>10</v>
      </c>
      <c r="G71" s="3">
        <v>68</v>
      </c>
      <c r="H71" s="36">
        <v>1</v>
      </c>
      <c r="I71" s="11">
        <f t="shared" si="12"/>
        <v>1</v>
      </c>
    </row>
    <row r="72" spans="2:30" x14ac:dyDescent="0.25">
      <c r="B72" s="3">
        <v>69</v>
      </c>
      <c r="C72" s="36">
        <v>11</v>
      </c>
      <c r="D72" s="11">
        <f t="shared" si="11"/>
        <v>0.91666666666666663</v>
      </c>
      <c r="E72" s="7">
        <v>10</v>
      </c>
      <c r="G72" s="3">
        <v>69</v>
      </c>
      <c r="H72" s="36">
        <v>1</v>
      </c>
      <c r="I72" s="11">
        <f t="shared" si="12"/>
        <v>1</v>
      </c>
    </row>
    <row r="73" spans="2:30" x14ac:dyDescent="0.25">
      <c r="B73" s="3">
        <v>70</v>
      </c>
      <c r="C73" s="36">
        <v>11</v>
      </c>
      <c r="D73" s="11">
        <f t="shared" si="11"/>
        <v>1</v>
      </c>
      <c r="E73" s="7">
        <v>9</v>
      </c>
      <c r="G73" s="3">
        <v>70</v>
      </c>
      <c r="H73" s="36">
        <v>1</v>
      </c>
      <c r="I73" s="11">
        <f t="shared" si="12"/>
        <v>1</v>
      </c>
    </row>
    <row r="74" spans="2:30" x14ac:dyDescent="0.25">
      <c r="B74" s="3">
        <v>71</v>
      </c>
      <c r="C74" s="36">
        <v>11</v>
      </c>
      <c r="D74" s="11">
        <f t="shared" si="11"/>
        <v>1</v>
      </c>
      <c r="E74" s="7">
        <v>8</v>
      </c>
      <c r="G74" s="3">
        <v>71</v>
      </c>
      <c r="H74" s="36">
        <v>1</v>
      </c>
      <c r="I74" s="11">
        <f t="shared" si="12"/>
        <v>1</v>
      </c>
    </row>
    <row r="75" spans="2:30" x14ac:dyDescent="0.25">
      <c r="B75" s="3">
        <v>72</v>
      </c>
      <c r="C75" s="36">
        <v>11</v>
      </c>
      <c r="D75" s="11">
        <f t="shared" si="11"/>
        <v>1</v>
      </c>
      <c r="E75" s="7">
        <v>8</v>
      </c>
      <c r="G75" s="3">
        <v>72</v>
      </c>
      <c r="H75" s="36">
        <v>1</v>
      </c>
      <c r="I75" s="11">
        <f t="shared" si="12"/>
        <v>1</v>
      </c>
    </row>
    <row r="76" spans="2:30" x14ac:dyDescent="0.25">
      <c r="B76" s="3">
        <v>73</v>
      </c>
      <c r="C76" s="36">
        <v>11</v>
      </c>
      <c r="D76" s="11">
        <f t="shared" si="11"/>
        <v>1</v>
      </c>
      <c r="E76" s="7">
        <v>8</v>
      </c>
      <c r="G76" s="3">
        <v>73</v>
      </c>
      <c r="H76" s="36">
        <v>1</v>
      </c>
      <c r="I76" s="11">
        <f t="shared" si="12"/>
        <v>1</v>
      </c>
    </row>
    <row r="77" spans="2:30" x14ac:dyDescent="0.25">
      <c r="B77" s="3">
        <v>74</v>
      </c>
      <c r="C77" s="36">
        <v>10</v>
      </c>
      <c r="D77" s="11">
        <f t="shared" si="11"/>
        <v>0.90909090909090906</v>
      </c>
      <c r="E77" s="7">
        <v>7</v>
      </c>
      <c r="G77" s="3">
        <v>74</v>
      </c>
      <c r="H77" s="36">
        <v>1</v>
      </c>
      <c r="I77" s="11">
        <f t="shared" si="12"/>
        <v>1</v>
      </c>
    </row>
    <row r="78" spans="2:30" x14ac:dyDescent="0.25">
      <c r="B78" s="3">
        <v>75</v>
      </c>
      <c r="C78" s="36">
        <v>9</v>
      </c>
      <c r="D78" s="11">
        <f t="shared" si="11"/>
        <v>0.9</v>
      </c>
      <c r="E78" s="7">
        <v>6</v>
      </c>
      <c r="G78" s="3">
        <v>75</v>
      </c>
      <c r="H78" s="36">
        <v>1</v>
      </c>
      <c r="I78" s="11">
        <f t="shared" si="12"/>
        <v>1</v>
      </c>
    </row>
    <row r="79" spans="2:30" x14ac:dyDescent="0.25">
      <c r="B79" s="3">
        <v>76</v>
      </c>
      <c r="C79" s="36">
        <v>9</v>
      </c>
      <c r="D79" s="11">
        <f t="shared" si="11"/>
        <v>1</v>
      </c>
      <c r="E79" s="7">
        <v>6</v>
      </c>
      <c r="G79" s="3">
        <v>76</v>
      </c>
      <c r="H79" s="36">
        <v>1</v>
      </c>
      <c r="I79" s="11">
        <f t="shared" si="12"/>
        <v>1</v>
      </c>
    </row>
    <row r="80" spans="2:30" x14ac:dyDescent="0.25">
      <c r="B80" s="3">
        <v>77</v>
      </c>
      <c r="C80" s="36">
        <v>8</v>
      </c>
      <c r="D80" s="11">
        <f t="shared" si="11"/>
        <v>0.88888888888888884</v>
      </c>
      <c r="E80" s="7">
        <v>6</v>
      </c>
      <c r="G80" s="3">
        <v>77</v>
      </c>
      <c r="H80" s="36">
        <v>1</v>
      </c>
      <c r="I80" s="11">
        <f t="shared" si="12"/>
        <v>1</v>
      </c>
    </row>
    <row r="81" spans="2:15" x14ac:dyDescent="0.25">
      <c r="B81" s="3">
        <v>78</v>
      </c>
      <c r="C81" s="36">
        <v>8</v>
      </c>
      <c r="D81" s="11">
        <f t="shared" si="11"/>
        <v>1</v>
      </c>
      <c r="E81" s="7">
        <v>5</v>
      </c>
      <c r="G81" s="3">
        <v>78</v>
      </c>
      <c r="H81" s="36">
        <v>1</v>
      </c>
      <c r="I81" s="11">
        <f t="shared" si="12"/>
        <v>1</v>
      </c>
      <c r="O81" s="7">
        <v>20</v>
      </c>
    </row>
    <row r="82" spans="2:15" x14ac:dyDescent="0.25">
      <c r="B82" s="3">
        <v>79</v>
      </c>
      <c r="C82" s="36">
        <v>8</v>
      </c>
      <c r="D82" s="11">
        <f t="shared" si="11"/>
        <v>1</v>
      </c>
      <c r="E82" s="7">
        <v>4</v>
      </c>
      <c r="G82" s="3">
        <v>79</v>
      </c>
      <c r="H82" s="36">
        <v>1</v>
      </c>
      <c r="I82" s="11">
        <f t="shared" si="12"/>
        <v>1</v>
      </c>
    </row>
    <row r="83" spans="2:15" x14ac:dyDescent="0.25">
      <c r="B83" s="3">
        <v>80</v>
      </c>
      <c r="C83" s="36">
        <v>8</v>
      </c>
      <c r="D83" s="11">
        <f t="shared" si="11"/>
        <v>1</v>
      </c>
      <c r="E83" s="7">
        <v>4</v>
      </c>
      <c r="G83" s="3">
        <v>80</v>
      </c>
      <c r="H83" s="36">
        <v>1</v>
      </c>
      <c r="I83" s="11">
        <f t="shared" si="12"/>
        <v>1</v>
      </c>
      <c r="O83" s="7">
        <v>18</v>
      </c>
    </row>
    <row r="84" spans="2:15" x14ac:dyDescent="0.25">
      <c r="B84" s="3">
        <v>81</v>
      </c>
      <c r="C84" s="36">
        <v>8</v>
      </c>
      <c r="D84" s="11">
        <f t="shared" si="11"/>
        <v>1</v>
      </c>
      <c r="E84" s="7">
        <v>4</v>
      </c>
      <c r="G84" s="3">
        <v>81</v>
      </c>
      <c r="H84" s="36">
        <v>1</v>
      </c>
      <c r="I84" s="11">
        <f t="shared" si="12"/>
        <v>1</v>
      </c>
    </row>
    <row r="85" spans="2:15" x14ac:dyDescent="0.25">
      <c r="B85" s="3">
        <v>82</v>
      </c>
      <c r="C85" s="36">
        <v>7</v>
      </c>
      <c r="D85" s="11">
        <f t="shared" si="11"/>
        <v>0.875</v>
      </c>
      <c r="E85" s="7">
        <v>3</v>
      </c>
      <c r="G85" s="3">
        <v>82</v>
      </c>
      <c r="H85" s="36">
        <v>1</v>
      </c>
      <c r="I85" s="11">
        <f t="shared" si="12"/>
        <v>1</v>
      </c>
    </row>
    <row r="86" spans="2:15" x14ac:dyDescent="0.25">
      <c r="B86" s="3">
        <v>83</v>
      </c>
      <c r="C86" s="36">
        <v>6</v>
      </c>
      <c r="D86" s="11">
        <f t="shared" si="11"/>
        <v>0.8571428571428571</v>
      </c>
      <c r="E86" s="7">
        <v>3</v>
      </c>
      <c r="G86" s="3">
        <v>83</v>
      </c>
      <c r="H86" s="36">
        <v>1</v>
      </c>
      <c r="I86" s="11">
        <f t="shared" si="12"/>
        <v>1</v>
      </c>
    </row>
    <row r="87" spans="2:15" x14ac:dyDescent="0.25">
      <c r="B87" s="3">
        <v>84</v>
      </c>
      <c r="C87" s="36">
        <v>6</v>
      </c>
      <c r="D87" s="11">
        <f t="shared" si="11"/>
        <v>1</v>
      </c>
      <c r="E87" s="7">
        <v>3</v>
      </c>
      <c r="G87" s="3">
        <v>84</v>
      </c>
      <c r="H87" s="36">
        <v>1</v>
      </c>
      <c r="I87" s="11">
        <f t="shared" si="12"/>
        <v>1</v>
      </c>
    </row>
    <row r="88" spans="2:15" x14ac:dyDescent="0.25">
      <c r="B88" s="3">
        <v>85</v>
      </c>
      <c r="C88" s="36">
        <v>5</v>
      </c>
      <c r="D88" s="11">
        <f t="shared" si="11"/>
        <v>0.83333333333333337</v>
      </c>
      <c r="E88" s="7">
        <v>3</v>
      </c>
      <c r="G88" s="3">
        <v>85</v>
      </c>
      <c r="H88" s="36">
        <v>1</v>
      </c>
      <c r="I88" s="11">
        <f t="shared" si="12"/>
        <v>1</v>
      </c>
    </row>
    <row r="89" spans="2:15" x14ac:dyDescent="0.25">
      <c r="B89" s="3">
        <v>86</v>
      </c>
      <c r="C89" s="36">
        <v>5</v>
      </c>
      <c r="D89" s="11">
        <f t="shared" si="11"/>
        <v>1</v>
      </c>
      <c r="E89" s="7">
        <v>2</v>
      </c>
      <c r="G89" s="3">
        <v>86</v>
      </c>
      <c r="H89" s="36">
        <v>1</v>
      </c>
      <c r="I89" s="11">
        <f t="shared" si="12"/>
        <v>1</v>
      </c>
    </row>
    <row r="90" spans="2:15" x14ac:dyDescent="0.25">
      <c r="B90" s="3">
        <v>87</v>
      </c>
      <c r="C90" s="36">
        <v>5</v>
      </c>
      <c r="D90" s="11">
        <f t="shared" si="11"/>
        <v>1</v>
      </c>
      <c r="E90" s="7">
        <v>2</v>
      </c>
      <c r="G90" s="3">
        <v>87</v>
      </c>
      <c r="H90" s="36">
        <v>1</v>
      </c>
      <c r="I90" s="11">
        <f t="shared" si="12"/>
        <v>1</v>
      </c>
    </row>
    <row r="91" spans="2:15" x14ac:dyDescent="0.25">
      <c r="B91" s="3">
        <v>88</v>
      </c>
      <c r="C91" s="36">
        <v>5</v>
      </c>
      <c r="D91" s="11">
        <f t="shared" si="11"/>
        <v>1</v>
      </c>
      <c r="E91" s="7">
        <v>2</v>
      </c>
      <c r="G91" s="3">
        <v>88</v>
      </c>
      <c r="H91" s="36">
        <v>1</v>
      </c>
      <c r="I91" s="11">
        <f t="shared" si="12"/>
        <v>1</v>
      </c>
    </row>
    <row r="92" spans="2:15" x14ac:dyDescent="0.25">
      <c r="B92" s="3">
        <v>89</v>
      </c>
      <c r="C92" s="36">
        <v>5</v>
      </c>
      <c r="D92" s="11">
        <f t="shared" si="11"/>
        <v>1</v>
      </c>
      <c r="E92" s="7">
        <v>2</v>
      </c>
      <c r="G92" s="3">
        <v>89</v>
      </c>
      <c r="H92" s="36">
        <v>1</v>
      </c>
      <c r="I92" s="11">
        <f t="shared" si="12"/>
        <v>1</v>
      </c>
    </row>
    <row r="93" spans="2:15" x14ac:dyDescent="0.25">
      <c r="B93" s="3">
        <v>90</v>
      </c>
      <c r="C93" s="36">
        <v>4</v>
      </c>
      <c r="D93" s="11">
        <f t="shared" si="11"/>
        <v>0.8</v>
      </c>
      <c r="E93" s="7">
        <v>1</v>
      </c>
      <c r="G93" s="3">
        <v>90</v>
      </c>
      <c r="H93" s="36">
        <v>1</v>
      </c>
      <c r="I93" s="11">
        <f t="shared" si="12"/>
        <v>1</v>
      </c>
    </row>
    <row r="94" spans="2:15" x14ac:dyDescent="0.25">
      <c r="B94" s="3">
        <v>91</v>
      </c>
      <c r="C94" s="36">
        <v>3</v>
      </c>
      <c r="D94" s="11">
        <f t="shared" si="11"/>
        <v>0.75</v>
      </c>
      <c r="E94" s="7">
        <v>1</v>
      </c>
      <c r="G94" s="3">
        <v>91</v>
      </c>
      <c r="H94" s="36">
        <v>1</v>
      </c>
      <c r="I94" s="11">
        <f t="shared" si="12"/>
        <v>1</v>
      </c>
    </row>
    <row r="95" spans="2:15" x14ac:dyDescent="0.25">
      <c r="B95" s="3">
        <v>92</v>
      </c>
      <c r="C95" s="36">
        <v>3</v>
      </c>
      <c r="D95" s="11">
        <f t="shared" si="11"/>
        <v>1</v>
      </c>
      <c r="E95" s="7">
        <v>1</v>
      </c>
      <c r="G95" s="3">
        <v>92</v>
      </c>
      <c r="H95" s="36">
        <v>1</v>
      </c>
      <c r="I95" s="11">
        <f t="shared" si="12"/>
        <v>1</v>
      </c>
    </row>
    <row r="96" spans="2:15" x14ac:dyDescent="0.25">
      <c r="B96" s="3">
        <v>93</v>
      </c>
      <c r="C96" s="36">
        <v>2</v>
      </c>
      <c r="D96" s="11">
        <f t="shared" si="11"/>
        <v>0.66666666666666663</v>
      </c>
      <c r="E96" s="7">
        <v>1</v>
      </c>
      <c r="G96" s="3">
        <v>93</v>
      </c>
      <c r="H96" s="36">
        <v>1</v>
      </c>
      <c r="I96" s="11">
        <f t="shared" si="12"/>
        <v>1</v>
      </c>
      <c r="O96" s="7">
        <v>24</v>
      </c>
    </row>
    <row r="97" spans="2:15" x14ac:dyDescent="0.25">
      <c r="B97" s="3">
        <v>94</v>
      </c>
      <c r="C97" s="36">
        <v>2</v>
      </c>
      <c r="D97" s="11">
        <f t="shared" si="11"/>
        <v>1</v>
      </c>
      <c r="E97" s="7">
        <v>1</v>
      </c>
      <c r="G97" s="3">
        <v>94</v>
      </c>
      <c r="H97" s="36">
        <v>1</v>
      </c>
      <c r="I97" s="11">
        <f t="shared" si="12"/>
        <v>1</v>
      </c>
    </row>
    <row r="98" spans="2:15" x14ac:dyDescent="0.25">
      <c r="B98" s="3">
        <v>95</v>
      </c>
      <c r="C98" s="36">
        <v>1</v>
      </c>
      <c r="D98" s="11">
        <f t="shared" si="11"/>
        <v>0.5</v>
      </c>
      <c r="E98" s="7">
        <v>1</v>
      </c>
      <c r="G98" s="3">
        <v>95</v>
      </c>
      <c r="H98" s="36">
        <v>1</v>
      </c>
      <c r="I98" s="11">
        <f t="shared" si="12"/>
        <v>1</v>
      </c>
    </row>
    <row r="99" spans="2:15" x14ac:dyDescent="0.25">
      <c r="B99" s="3">
        <v>96</v>
      </c>
      <c r="C99" s="36">
        <v>1</v>
      </c>
      <c r="D99" s="11">
        <f t="shared" si="11"/>
        <v>1</v>
      </c>
      <c r="E99" s="7">
        <v>1</v>
      </c>
      <c r="G99" s="3">
        <v>96</v>
      </c>
      <c r="H99" s="36">
        <v>1</v>
      </c>
      <c r="I99" s="11">
        <f t="shared" si="12"/>
        <v>1</v>
      </c>
    </row>
    <row r="100" spans="2:15" x14ac:dyDescent="0.25">
      <c r="B100" s="3">
        <v>0</v>
      </c>
      <c r="C100" s="45">
        <v>0</v>
      </c>
      <c r="D100" s="11">
        <f t="shared" si="11"/>
        <v>0</v>
      </c>
      <c r="G100" s="3">
        <v>0</v>
      </c>
      <c r="H100" s="45">
        <v>0</v>
      </c>
      <c r="I100" s="11">
        <f t="shared" si="12"/>
        <v>0</v>
      </c>
      <c r="O100" s="7">
        <v>24</v>
      </c>
    </row>
    <row r="101" spans="2:15" x14ac:dyDescent="0.25">
      <c r="B101" s="3">
        <v>-1</v>
      </c>
      <c r="C101" s="45">
        <v>0</v>
      </c>
      <c r="D101" s="11">
        <f>IF(C101=0,0,IF(C100=0,0,C101/C100))</f>
        <v>0</v>
      </c>
      <c r="G101" s="3">
        <v>-1</v>
      </c>
      <c r="H101" s="45">
        <v>0</v>
      </c>
      <c r="I101" s="11">
        <f>IF(H101=0,0,IF(H100=0,0,H101/H100))</f>
        <v>0</v>
      </c>
    </row>
    <row r="103" spans="2:15" x14ac:dyDescent="0.25">
      <c r="O103" s="7">
        <v>24</v>
      </c>
    </row>
    <row r="126" spans="15:15" x14ac:dyDescent="0.25">
      <c r="O126" s="7">
        <v>32</v>
      </c>
    </row>
    <row r="134" spans="15:15" x14ac:dyDescent="0.25">
      <c r="O134" s="7">
        <v>24</v>
      </c>
    </row>
    <row r="140" spans="15:15" x14ac:dyDescent="0.25">
      <c r="O140" s="7">
        <v>32</v>
      </c>
    </row>
    <row r="145" spans="2:15" x14ac:dyDescent="0.25">
      <c r="O145" s="7">
        <v>32</v>
      </c>
    </row>
    <row r="151" spans="2:15" x14ac:dyDescent="0.25">
      <c r="B151" s="7" t="s">
        <v>352</v>
      </c>
      <c r="O151" s="7">
        <v>16</v>
      </c>
    </row>
  </sheetData>
  <sheetProtection selectLockedCells="1" selectUnlockedCells="1"/>
  <mergeCells count="11">
    <mergeCell ref="AF2:AJ2"/>
    <mergeCell ref="AG3:AJ3"/>
    <mergeCell ref="AG4:AJ4"/>
    <mergeCell ref="AG5:AJ5"/>
    <mergeCell ref="AG6:AJ6"/>
    <mergeCell ref="AA2:AC2"/>
    <mergeCell ref="B2:D2"/>
    <mergeCell ref="G2:I2"/>
    <mergeCell ref="L2:N2"/>
    <mergeCell ref="Q2:S2"/>
    <mergeCell ref="V2:X2"/>
  </mergeCells>
  <pageMargins left="0.70866141732283472" right="0.70866141732283472" top="0.74803149606299213" bottom="0.74803149606299213" header="0.31496062992125984" footer="0.31496062992125984"/>
  <pageSetup paperSize="9" scale="2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656E-280A-44E9-94C7-8F46FB8D4E37}">
  <dimension ref="B1:AJ151"/>
  <sheetViews>
    <sheetView topLeftCell="Q1" workbookViewId="0">
      <selection activeCell="Q26" sqref="Q26"/>
    </sheetView>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customWidth="1"/>
    <col min="6" max="6" width="7.140625" style="7" customWidth="1"/>
    <col min="7" max="7" width="9.7109375" style="7" customWidth="1"/>
    <col min="8" max="8" width="15.7109375" style="8" customWidth="1"/>
    <col min="9" max="9" width="6.7109375" style="9" customWidth="1"/>
    <col min="10" max="10" width="6.7109375" style="7" customWidth="1"/>
    <col min="11" max="11" width="7.140625" style="7" customWidth="1"/>
    <col min="12" max="12" width="9.7109375" style="7" customWidth="1"/>
    <col min="13" max="13" width="15.7109375" style="8" customWidth="1"/>
    <col min="14" max="14" width="6.7109375" style="9" customWidth="1"/>
    <col min="15" max="15" width="6.7109375" style="7" customWidth="1"/>
    <col min="16" max="16" width="7.140625" style="7" customWidth="1"/>
    <col min="17" max="17" width="9.7109375" style="7" customWidth="1"/>
    <col min="18" max="18" width="15.7109375" style="8" customWidth="1"/>
    <col min="19" max="19" width="6.7109375" style="9" customWidth="1"/>
    <col min="20" max="21" width="6.7109375" style="7" customWidth="1"/>
    <col min="22" max="22" width="9.7109375" style="7" customWidth="1"/>
    <col min="23" max="23" width="15.7109375" style="8" customWidth="1"/>
    <col min="24" max="24" width="6.7109375" style="9" customWidth="1"/>
    <col min="25" max="25" width="6.7109375" style="7" customWidth="1"/>
    <col min="26" max="26" width="7.140625" style="7" customWidth="1"/>
    <col min="27" max="27" width="9.7109375" style="7" customWidth="1"/>
    <col min="28" max="28" width="15.7109375" style="8" customWidth="1"/>
    <col min="29" max="29" width="6.7109375" style="67" customWidth="1"/>
    <col min="30" max="30" width="6.7109375" style="7" customWidth="1"/>
    <col min="31" max="31" width="7.140625" style="7" customWidth="1"/>
    <col min="32" max="16384" width="9.140625" style="7"/>
  </cols>
  <sheetData>
    <row r="1" spans="2:36" x14ac:dyDescent="0.25">
      <c r="V1" s="43"/>
      <c r="AA1" s="43"/>
    </row>
    <row r="2" spans="2:36" ht="30.75" customHeight="1" x14ac:dyDescent="0.25">
      <c r="B2" s="247" t="s">
        <v>95</v>
      </c>
      <c r="C2" s="247"/>
      <c r="D2" s="248"/>
      <c r="G2" s="249" t="s">
        <v>96</v>
      </c>
      <c r="H2" s="249"/>
      <c r="I2" s="250"/>
      <c r="L2" s="251" t="s">
        <v>97</v>
      </c>
      <c r="M2" s="251"/>
      <c r="N2" s="252"/>
      <c r="Q2" s="253" t="s">
        <v>124</v>
      </c>
      <c r="R2" s="254"/>
      <c r="S2" s="255"/>
      <c r="V2" s="256" t="s">
        <v>153</v>
      </c>
      <c r="W2" s="257"/>
      <c r="X2" s="258"/>
      <c r="AA2" s="259" t="s">
        <v>393</v>
      </c>
      <c r="AB2" s="260"/>
      <c r="AC2" s="261"/>
      <c r="AF2" s="265" t="s">
        <v>210</v>
      </c>
      <c r="AG2" s="266"/>
      <c r="AH2" s="266"/>
      <c r="AI2" s="266"/>
      <c r="AJ2" s="267"/>
    </row>
    <row r="3" spans="2:36"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37" t="s">
        <v>21</v>
      </c>
      <c r="AB3" s="37" t="s">
        <v>22</v>
      </c>
      <c r="AC3" s="68" t="s">
        <v>24</v>
      </c>
      <c r="AD3" s="37" t="s">
        <v>23</v>
      </c>
      <c r="AF3" s="48" t="s">
        <v>22</v>
      </c>
      <c r="AG3" s="268" t="s">
        <v>215</v>
      </c>
      <c r="AH3" s="269"/>
      <c r="AI3" s="269"/>
      <c r="AJ3" s="270"/>
    </row>
    <row r="4" spans="2:36" x14ac:dyDescent="0.25">
      <c r="B4" s="5">
        <v>1</v>
      </c>
      <c r="C4" s="36">
        <v>1000</v>
      </c>
      <c r="D4" s="10"/>
      <c r="E4" s="12"/>
      <c r="G4" s="19">
        <v>1</v>
      </c>
      <c r="H4" s="36">
        <v>600</v>
      </c>
      <c r="I4" s="10"/>
      <c r="J4" s="12"/>
      <c r="L4" s="5">
        <v>1</v>
      </c>
      <c r="M4" s="45">
        <v>360</v>
      </c>
      <c r="N4" s="10"/>
      <c r="O4" s="12"/>
      <c r="Q4" s="5">
        <v>1</v>
      </c>
      <c r="R4" s="45">
        <v>215</v>
      </c>
      <c r="S4" s="10"/>
      <c r="T4" s="12"/>
      <c r="V4" s="5">
        <v>1</v>
      </c>
      <c r="W4" s="45">
        <v>130</v>
      </c>
      <c r="X4" s="10"/>
      <c r="Y4" s="12"/>
      <c r="AA4" s="5">
        <v>1</v>
      </c>
      <c r="AB4" s="45">
        <v>35</v>
      </c>
      <c r="AC4" s="69"/>
      <c r="AD4" s="12"/>
      <c r="AF4" s="49">
        <v>100</v>
      </c>
      <c r="AG4" s="244" t="s">
        <v>211</v>
      </c>
      <c r="AH4" s="245"/>
      <c r="AI4" s="245"/>
      <c r="AJ4" s="246"/>
    </row>
    <row r="5" spans="2:36"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90</v>
      </c>
      <c r="X5" s="11">
        <f t="shared" ref="X5:X68" si="4">IF(W5=0,0,IF(W4=0,0,W5/W4))</f>
        <v>0.69230769230769229</v>
      </c>
      <c r="Y5" s="13"/>
      <c r="AA5" s="4">
        <v>2</v>
      </c>
      <c r="AB5" s="45">
        <v>25</v>
      </c>
      <c r="AC5" s="70">
        <f t="shared" ref="AC5:AC68" si="5">IF(AB5=0,0,IF(AB4=0,0,AB5/AB4))</f>
        <v>0.7142857142857143</v>
      </c>
      <c r="AD5" s="13"/>
      <c r="AF5" s="49">
        <v>200</v>
      </c>
      <c r="AG5" s="244" t="s">
        <v>212</v>
      </c>
      <c r="AH5" s="245"/>
      <c r="AI5" s="245"/>
      <c r="AJ5" s="246"/>
    </row>
    <row r="6" spans="2:36"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77</v>
      </c>
      <c r="X6" s="18">
        <f t="shared" si="4"/>
        <v>0.85555555555555551</v>
      </c>
      <c r="Y6" s="22"/>
      <c r="AA6" s="4">
        <v>3</v>
      </c>
      <c r="AB6" s="45">
        <v>21</v>
      </c>
      <c r="AC6" s="70">
        <f t="shared" si="5"/>
        <v>0.84</v>
      </c>
      <c r="AD6" s="22"/>
      <c r="AF6" s="49">
        <v>250</v>
      </c>
      <c r="AG6" s="244" t="s">
        <v>213</v>
      </c>
      <c r="AH6" s="245"/>
      <c r="AI6" s="245"/>
      <c r="AJ6" s="246"/>
    </row>
    <row r="7" spans="2:36"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55</v>
      </c>
      <c r="X7" s="11">
        <f t="shared" si="4"/>
        <v>0.7142857142857143</v>
      </c>
      <c r="Y7" s="14">
        <f>IF(W5=0,0,IF(W7=0,0,W7/W5))</f>
        <v>0.61111111111111116</v>
      </c>
      <c r="AA7" s="4">
        <v>4</v>
      </c>
      <c r="AB7" s="45">
        <v>15</v>
      </c>
      <c r="AC7" s="70">
        <f t="shared" si="5"/>
        <v>0.7142857142857143</v>
      </c>
      <c r="AD7" s="14">
        <f>IF(AB5=0,0,IF(AB7=0,0,AB7/AB5))</f>
        <v>0.6</v>
      </c>
    </row>
    <row r="8" spans="2:36"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45</v>
      </c>
      <c r="X8" s="18">
        <f t="shared" si="4"/>
        <v>0.81818181818181823</v>
      </c>
      <c r="Y8" s="20"/>
      <c r="AA8" s="4">
        <v>5</v>
      </c>
      <c r="AB8" s="45">
        <v>12</v>
      </c>
      <c r="AC8" s="70">
        <f t="shared" si="5"/>
        <v>0.8</v>
      </c>
      <c r="AD8" s="20"/>
    </row>
    <row r="9" spans="2:36"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40</v>
      </c>
      <c r="X9" s="18">
        <f t="shared" si="4"/>
        <v>0.88888888888888884</v>
      </c>
      <c r="Y9" s="22">
        <f>IF(W7=0,0,IF(W9=0,0,W9/W7))</f>
        <v>0.72727272727272729</v>
      </c>
      <c r="AA9" s="4">
        <v>6</v>
      </c>
      <c r="AB9" s="45">
        <v>11</v>
      </c>
      <c r="AC9" s="70">
        <f t="shared" si="5"/>
        <v>0.91666666666666663</v>
      </c>
      <c r="AD9" s="22">
        <f>IF(AB7=0,0,IF(AB9=0,0,AB9/AB7))</f>
        <v>0.73333333333333328</v>
      </c>
    </row>
    <row r="10" spans="2:36"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35</v>
      </c>
      <c r="X10" s="11">
        <f t="shared" si="4"/>
        <v>0.875</v>
      </c>
      <c r="Y10" s="12"/>
      <c r="AA10" s="4">
        <v>7</v>
      </c>
      <c r="AB10" s="45">
        <v>10</v>
      </c>
      <c r="AC10" s="70">
        <f t="shared" si="5"/>
        <v>0.90909090909090906</v>
      </c>
      <c r="AD10" s="12"/>
    </row>
    <row r="11" spans="2:36"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30</v>
      </c>
      <c r="X11" s="11">
        <f t="shared" si="4"/>
        <v>0.8571428571428571</v>
      </c>
      <c r="Y11" s="14">
        <f>IF(W7=0,0,IF(W11=0,0,W11/W7))</f>
        <v>0.54545454545454541</v>
      </c>
      <c r="AA11" s="4">
        <v>8</v>
      </c>
      <c r="AB11" s="45">
        <v>10</v>
      </c>
      <c r="AC11" s="70">
        <f t="shared" si="5"/>
        <v>1</v>
      </c>
      <c r="AD11" s="14">
        <f>IF(AB7=0,0,IF(AB11=0,0,AB11/AB7))</f>
        <v>0.66666666666666663</v>
      </c>
    </row>
    <row r="12" spans="2:36"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28</v>
      </c>
      <c r="X12" s="18">
        <f t="shared" si="4"/>
        <v>0.93333333333333335</v>
      </c>
      <c r="Y12" s="20"/>
      <c r="AA12" s="4">
        <v>9</v>
      </c>
      <c r="AB12" s="45">
        <v>10</v>
      </c>
      <c r="AC12" s="70">
        <f t="shared" si="5"/>
        <v>1</v>
      </c>
      <c r="AD12" s="20"/>
    </row>
    <row r="13" spans="2:36"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25</v>
      </c>
      <c r="X13" s="18">
        <f t="shared" si="4"/>
        <v>0.8928571428571429</v>
      </c>
      <c r="Y13" s="21">
        <f>IF(W11=0,0,IF(W13=0,0,W13/W11))</f>
        <v>0.83333333333333337</v>
      </c>
      <c r="AA13" s="4">
        <v>10</v>
      </c>
      <c r="AB13" s="45">
        <v>9</v>
      </c>
      <c r="AC13" s="70">
        <f t="shared" si="5"/>
        <v>0.9</v>
      </c>
      <c r="AD13" s="21">
        <f>IF(AB11=0,0,IF(AB13=0,0,AB13/AB11))</f>
        <v>0.9</v>
      </c>
    </row>
    <row r="14" spans="2:36"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23</v>
      </c>
      <c r="X14" s="11">
        <f t="shared" si="4"/>
        <v>0.92</v>
      </c>
      <c r="Y14" s="12"/>
      <c r="AA14" s="4">
        <v>11</v>
      </c>
      <c r="AB14" s="45">
        <v>8</v>
      </c>
      <c r="AC14" s="70">
        <f t="shared" si="5"/>
        <v>0.88888888888888884</v>
      </c>
      <c r="AD14" s="12"/>
    </row>
    <row r="15" spans="2:36"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22</v>
      </c>
      <c r="X15" s="11">
        <f t="shared" si="4"/>
        <v>0.95652173913043481</v>
      </c>
      <c r="Y15" s="14">
        <f>W14/W11</f>
        <v>0.76666666666666672</v>
      </c>
      <c r="AA15" s="4">
        <v>12</v>
      </c>
      <c r="AB15" s="45">
        <v>8</v>
      </c>
      <c r="AC15" s="70">
        <f t="shared" si="5"/>
        <v>1</v>
      </c>
      <c r="AD15" s="14">
        <f>AB14/AB11</f>
        <v>0.8</v>
      </c>
    </row>
    <row r="16" spans="2:36"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21</v>
      </c>
      <c r="X16" s="11">
        <f t="shared" si="4"/>
        <v>0.95454545454545459</v>
      </c>
      <c r="Y16" s="12"/>
      <c r="AA16" s="4">
        <v>13</v>
      </c>
      <c r="AB16" s="45">
        <v>7</v>
      </c>
      <c r="AC16" s="70">
        <f t="shared" si="5"/>
        <v>0.875</v>
      </c>
      <c r="AD16" s="12"/>
    </row>
    <row r="17" spans="2:30"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20</v>
      </c>
      <c r="X17" s="11">
        <f t="shared" si="4"/>
        <v>0.95238095238095233</v>
      </c>
      <c r="Y17" s="12"/>
      <c r="AA17" s="4">
        <v>14</v>
      </c>
      <c r="AB17" s="45">
        <v>7</v>
      </c>
      <c r="AC17" s="70">
        <f t="shared" si="5"/>
        <v>1</v>
      </c>
      <c r="AD17" s="12"/>
    </row>
    <row r="18" spans="2:30"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19</v>
      </c>
      <c r="X18" s="11">
        <f t="shared" si="4"/>
        <v>0.95</v>
      </c>
      <c r="Y18" s="12"/>
      <c r="AA18" s="4">
        <v>15</v>
      </c>
      <c r="AB18" s="45">
        <v>7</v>
      </c>
      <c r="AC18" s="70">
        <f t="shared" si="5"/>
        <v>1</v>
      </c>
      <c r="AD18" s="12"/>
    </row>
    <row r="19" spans="2:30"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v>17</v>
      </c>
      <c r="X19" s="11">
        <f t="shared" si="4"/>
        <v>0.89473684210526316</v>
      </c>
      <c r="Y19" s="14">
        <f>IF(W11=0,0,IF(W19=0,0,W19/W11))</f>
        <v>0.56666666666666665</v>
      </c>
      <c r="AA19" s="4">
        <v>16</v>
      </c>
      <c r="AB19" s="45">
        <v>7</v>
      </c>
      <c r="AC19" s="70">
        <f t="shared" si="5"/>
        <v>1</v>
      </c>
      <c r="AD19" s="14">
        <f>IF(AB11=0,0,IF(AB19=0,0,AB19/AB11))</f>
        <v>0.7</v>
      </c>
    </row>
    <row r="20" spans="2:30" x14ac:dyDescent="0.25">
      <c r="B20" s="17">
        <v>17</v>
      </c>
      <c r="C20" s="36">
        <v>85</v>
      </c>
      <c r="D20" s="18">
        <f t="shared" si="0"/>
        <v>0.94444444444444442</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16</v>
      </c>
      <c r="X20" s="18">
        <f t="shared" si="4"/>
        <v>0.94117647058823528</v>
      </c>
      <c r="Y20" s="16" t="s">
        <v>25</v>
      </c>
      <c r="AA20" s="17">
        <v>17</v>
      </c>
      <c r="AB20" s="45">
        <v>6</v>
      </c>
      <c r="AC20" s="70">
        <f t="shared" si="5"/>
        <v>0.8571428571428571</v>
      </c>
      <c r="AD20" s="16" t="s">
        <v>25</v>
      </c>
    </row>
    <row r="21" spans="2:30" x14ac:dyDescent="0.25">
      <c r="B21" s="4">
        <v>18</v>
      </c>
      <c r="C21" s="36">
        <v>70</v>
      </c>
      <c r="D21" s="11">
        <f t="shared" si="0"/>
        <v>0.82352941176470584</v>
      </c>
      <c r="E21" s="14">
        <f>C21/C19</f>
        <v>0.77777777777777779</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14</v>
      </c>
      <c r="X21" s="11">
        <f t="shared" si="4"/>
        <v>0.875</v>
      </c>
      <c r="Y21" s="14">
        <f>W21/W19</f>
        <v>0.82352941176470584</v>
      </c>
      <c r="AA21" s="4">
        <v>18</v>
      </c>
      <c r="AB21" s="45">
        <v>5</v>
      </c>
      <c r="AC21" s="70">
        <f t="shared" si="5"/>
        <v>0.83333333333333337</v>
      </c>
      <c r="AD21" s="14">
        <f>AB21/AB19</f>
        <v>0.7142857142857143</v>
      </c>
    </row>
    <row r="22" spans="2:30" x14ac:dyDescent="0.25">
      <c r="B22" s="4">
        <v>19</v>
      </c>
      <c r="C22" s="36">
        <v>65</v>
      </c>
      <c r="D22" s="11">
        <f t="shared" si="0"/>
        <v>0.9285714285714286</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12</v>
      </c>
      <c r="X22" s="11">
        <f t="shared" si="4"/>
        <v>0.8571428571428571</v>
      </c>
      <c r="Y22" s="12"/>
      <c r="AA22" s="4">
        <v>19</v>
      </c>
      <c r="AB22" s="45">
        <v>4</v>
      </c>
      <c r="AC22" s="70">
        <f t="shared" si="5"/>
        <v>0.8</v>
      </c>
      <c r="AD22" s="12"/>
    </row>
    <row r="23" spans="2:30" x14ac:dyDescent="0.25">
      <c r="B23" s="4">
        <v>20</v>
      </c>
      <c r="C23" s="36">
        <v>60</v>
      </c>
      <c r="D23" s="11">
        <f t="shared" si="0"/>
        <v>0.92307692307692313</v>
      </c>
      <c r="E23" s="14">
        <f>C23/C19</f>
        <v>0.66666666666666663</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v>10</v>
      </c>
      <c r="X23" s="11">
        <f t="shared" si="4"/>
        <v>0.83333333333333337</v>
      </c>
      <c r="Y23" s="14">
        <f>W23/W19</f>
        <v>0.58823529411764708</v>
      </c>
      <c r="AA23" s="4">
        <v>20</v>
      </c>
      <c r="AB23" s="45">
        <v>4</v>
      </c>
      <c r="AC23" s="70">
        <f t="shared" si="5"/>
        <v>1</v>
      </c>
      <c r="AD23" s="14">
        <f>AB23/AB19</f>
        <v>0.5714285714285714</v>
      </c>
    </row>
    <row r="24" spans="2:30" x14ac:dyDescent="0.25">
      <c r="B24" s="4">
        <v>21</v>
      </c>
      <c r="C24" s="36">
        <v>60</v>
      </c>
      <c r="D24" s="11">
        <f>IF(C24=0,0,IF(C23=0,0,C24/C23))</f>
        <v>1</v>
      </c>
      <c r="E24" s="14">
        <f>C24/C19</f>
        <v>0.66666666666666663</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8</v>
      </c>
      <c r="X24" s="11">
        <f t="shared" si="4"/>
        <v>0.8</v>
      </c>
      <c r="Y24" s="14"/>
      <c r="AA24" s="4">
        <v>21</v>
      </c>
      <c r="AB24" s="45">
        <v>3</v>
      </c>
      <c r="AC24" s="70">
        <f t="shared" si="5"/>
        <v>0.75</v>
      </c>
      <c r="AD24" s="14"/>
    </row>
    <row r="25" spans="2:30" x14ac:dyDescent="0.25">
      <c r="B25" s="4">
        <v>22</v>
      </c>
      <c r="C25" s="36">
        <v>56</v>
      </c>
      <c r="D25" s="11">
        <f t="shared" si="0"/>
        <v>0.93333333333333335</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f t="shared" ref="W25:W34" si="6">W24</f>
        <v>8</v>
      </c>
      <c r="X25" s="11">
        <f t="shared" si="4"/>
        <v>1</v>
      </c>
      <c r="Y25" s="12"/>
      <c r="AA25" s="4">
        <v>22</v>
      </c>
      <c r="AB25" s="45">
        <v>3</v>
      </c>
      <c r="AC25" s="70">
        <f t="shared" si="5"/>
        <v>1</v>
      </c>
      <c r="AD25" s="12"/>
    </row>
    <row r="26" spans="2:30" x14ac:dyDescent="0.25">
      <c r="B26" s="4">
        <v>23</v>
      </c>
      <c r="C26" s="36">
        <v>53</v>
      </c>
      <c r="D26" s="11">
        <f t="shared" si="0"/>
        <v>0.9464285714285714</v>
      </c>
      <c r="E26" s="12"/>
      <c r="G26" s="4">
        <v>23</v>
      </c>
      <c r="H26" s="36">
        <f t="shared" ref="H26:H35" si="7">H25</f>
        <v>21</v>
      </c>
      <c r="I26" s="11">
        <f t="shared" si="1"/>
        <v>1</v>
      </c>
      <c r="J26" s="12"/>
      <c r="L26" s="4">
        <v>23</v>
      </c>
      <c r="M26" s="45">
        <f t="shared" ref="M26:M35" si="8">M25</f>
        <v>12</v>
      </c>
      <c r="N26" s="11">
        <f t="shared" si="2"/>
        <v>1</v>
      </c>
      <c r="O26" s="12"/>
      <c r="Q26" s="4">
        <v>23</v>
      </c>
      <c r="R26" s="45">
        <f t="shared" ref="R26:R35" si="9">R25</f>
        <v>8</v>
      </c>
      <c r="S26" s="11">
        <f t="shared" si="3"/>
        <v>1</v>
      </c>
      <c r="T26" s="12"/>
      <c r="V26" s="4">
        <v>23</v>
      </c>
      <c r="W26" s="45">
        <v>7</v>
      </c>
      <c r="X26" s="11">
        <f t="shared" si="4"/>
        <v>0.875</v>
      </c>
      <c r="Y26" s="12"/>
      <c r="AA26" s="4">
        <v>23</v>
      </c>
      <c r="AB26" s="45">
        <v>3</v>
      </c>
      <c r="AC26" s="70">
        <f t="shared" si="5"/>
        <v>1</v>
      </c>
      <c r="AD26" s="12"/>
    </row>
    <row r="27" spans="2:30" x14ac:dyDescent="0.25">
      <c r="B27" s="4">
        <v>24</v>
      </c>
      <c r="C27" s="36">
        <v>53</v>
      </c>
      <c r="D27" s="11">
        <f t="shared" si="0"/>
        <v>1</v>
      </c>
      <c r="E27" s="14">
        <f>C27/C19</f>
        <v>0.58888888888888891</v>
      </c>
      <c r="G27" s="4">
        <v>24</v>
      </c>
      <c r="H27" s="36">
        <f t="shared" si="7"/>
        <v>21</v>
      </c>
      <c r="I27" s="11">
        <f t="shared" si="1"/>
        <v>1</v>
      </c>
      <c r="J27" s="14">
        <f>H27/H19</f>
        <v>0.38181818181818183</v>
      </c>
      <c r="L27" s="4">
        <v>24</v>
      </c>
      <c r="M27" s="45">
        <f t="shared" si="8"/>
        <v>12</v>
      </c>
      <c r="N27" s="11">
        <f t="shared" si="2"/>
        <v>1</v>
      </c>
      <c r="O27" s="14">
        <f>M27/M19</f>
        <v>0.375</v>
      </c>
      <c r="Q27" s="4">
        <v>24</v>
      </c>
      <c r="R27" s="45">
        <f t="shared" si="9"/>
        <v>8</v>
      </c>
      <c r="S27" s="11">
        <f t="shared" si="3"/>
        <v>1</v>
      </c>
      <c r="T27" s="14">
        <f>R27/R19</f>
        <v>0.42105263157894735</v>
      </c>
      <c r="V27" s="4">
        <v>24</v>
      </c>
      <c r="W27" s="45">
        <v>7</v>
      </c>
      <c r="X27" s="11">
        <f t="shared" si="4"/>
        <v>1</v>
      </c>
      <c r="Y27" s="14">
        <f>W27/W19</f>
        <v>0.41176470588235292</v>
      </c>
      <c r="AA27" s="4">
        <v>24</v>
      </c>
      <c r="AB27" s="45">
        <v>3</v>
      </c>
      <c r="AC27" s="70">
        <f t="shared" si="5"/>
        <v>1</v>
      </c>
      <c r="AD27" s="14">
        <f>AB27/AB19</f>
        <v>0.42857142857142855</v>
      </c>
    </row>
    <row r="28" spans="2:30" x14ac:dyDescent="0.25">
      <c r="B28" s="4">
        <v>25</v>
      </c>
      <c r="C28" s="36">
        <v>50</v>
      </c>
      <c r="D28" s="11">
        <f t="shared" si="0"/>
        <v>0.94339622641509435</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6</v>
      </c>
      <c r="X28" s="11">
        <f t="shared" si="4"/>
        <v>0.8571428571428571</v>
      </c>
      <c r="Y28" s="12"/>
      <c r="AA28" s="4">
        <v>25</v>
      </c>
      <c r="AB28" s="45">
        <v>2</v>
      </c>
      <c r="AC28" s="70">
        <f t="shared" si="5"/>
        <v>0.66666666666666663</v>
      </c>
      <c r="AD28" s="12"/>
    </row>
    <row r="29" spans="2:30" x14ac:dyDescent="0.25">
      <c r="B29" s="3">
        <v>26</v>
      </c>
      <c r="C29" s="36">
        <v>48</v>
      </c>
      <c r="D29" s="11">
        <f t="shared" si="0"/>
        <v>0.96</v>
      </c>
      <c r="E29" s="12"/>
      <c r="G29" s="3">
        <v>26</v>
      </c>
      <c r="H29" s="36">
        <f t="shared" si="7"/>
        <v>18</v>
      </c>
      <c r="I29" s="11">
        <f t="shared" si="1"/>
        <v>1</v>
      </c>
      <c r="J29" s="12"/>
      <c r="L29" s="3">
        <v>26</v>
      </c>
      <c r="M29" s="45">
        <f t="shared" si="8"/>
        <v>10</v>
      </c>
      <c r="N29" s="11">
        <f t="shared" si="2"/>
        <v>1</v>
      </c>
      <c r="O29" s="12"/>
      <c r="Q29" s="3">
        <v>26</v>
      </c>
      <c r="R29" s="45">
        <f t="shared" si="9"/>
        <v>6</v>
      </c>
      <c r="S29" s="11">
        <f t="shared" si="3"/>
        <v>1</v>
      </c>
      <c r="T29" s="12"/>
      <c r="V29" s="3">
        <v>26</v>
      </c>
      <c r="W29" s="45">
        <v>5</v>
      </c>
      <c r="X29" s="11">
        <f t="shared" si="4"/>
        <v>0.83333333333333337</v>
      </c>
      <c r="Y29" s="12"/>
      <c r="AA29" s="3">
        <v>26</v>
      </c>
      <c r="AB29" s="45">
        <v>2</v>
      </c>
      <c r="AC29" s="70">
        <f t="shared" si="5"/>
        <v>1</v>
      </c>
      <c r="AD29" s="12"/>
    </row>
    <row r="30" spans="2:30" x14ac:dyDescent="0.25">
      <c r="B30" s="3">
        <v>27</v>
      </c>
      <c r="C30" s="36">
        <v>45</v>
      </c>
      <c r="D30" s="11">
        <f t="shared" si="0"/>
        <v>0.9375</v>
      </c>
      <c r="E30" s="12"/>
      <c r="G30" s="3">
        <v>27</v>
      </c>
      <c r="H30" s="36">
        <f t="shared" si="7"/>
        <v>18</v>
      </c>
      <c r="I30" s="11">
        <f t="shared" si="1"/>
        <v>1</v>
      </c>
      <c r="J30" s="12"/>
      <c r="L30" s="3">
        <v>27</v>
      </c>
      <c r="M30" s="45">
        <f t="shared" si="8"/>
        <v>10</v>
      </c>
      <c r="N30" s="11">
        <f t="shared" si="2"/>
        <v>1</v>
      </c>
      <c r="O30" s="12"/>
      <c r="Q30" s="3">
        <v>27</v>
      </c>
      <c r="R30" s="45">
        <f t="shared" si="9"/>
        <v>6</v>
      </c>
      <c r="S30" s="11">
        <f t="shared" si="3"/>
        <v>1</v>
      </c>
      <c r="T30" s="12"/>
      <c r="V30" s="3">
        <v>27</v>
      </c>
      <c r="W30" s="45">
        <f t="shared" si="6"/>
        <v>5</v>
      </c>
      <c r="X30" s="11">
        <f t="shared" si="4"/>
        <v>1</v>
      </c>
      <c r="Y30" s="12"/>
      <c r="AA30" s="3">
        <v>27</v>
      </c>
      <c r="AB30" s="45">
        <v>2</v>
      </c>
      <c r="AC30" s="70">
        <f t="shared" si="5"/>
        <v>1</v>
      </c>
      <c r="AD30" s="12"/>
    </row>
    <row r="31" spans="2:30" x14ac:dyDescent="0.25">
      <c r="B31" s="3">
        <v>28</v>
      </c>
      <c r="C31" s="36">
        <v>45</v>
      </c>
      <c r="D31" s="11">
        <f t="shared" si="0"/>
        <v>1</v>
      </c>
      <c r="E31" s="12"/>
      <c r="G31" s="3">
        <v>28</v>
      </c>
      <c r="H31" s="36">
        <f t="shared" si="7"/>
        <v>18</v>
      </c>
      <c r="I31" s="11">
        <f t="shared" si="1"/>
        <v>1</v>
      </c>
      <c r="J31" s="12"/>
      <c r="L31" s="3">
        <v>28</v>
      </c>
      <c r="M31" s="45">
        <f t="shared" si="8"/>
        <v>10</v>
      </c>
      <c r="N31" s="11">
        <f t="shared" si="2"/>
        <v>1</v>
      </c>
      <c r="O31" s="12"/>
      <c r="Q31" s="3">
        <v>28</v>
      </c>
      <c r="R31" s="45">
        <f t="shared" si="9"/>
        <v>6</v>
      </c>
      <c r="S31" s="11">
        <f t="shared" si="3"/>
        <v>1</v>
      </c>
      <c r="T31" s="12"/>
      <c r="V31" s="3">
        <v>28</v>
      </c>
      <c r="W31" s="45">
        <f t="shared" si="6"/>
        <v>5</v>
      </c>
      <c r="X31" s="11">
        <f t="shared" si="4"/>
        <v>1</v>
      </c>
      <c r="Y31" s="12"/>
      <c r="AA31" s="3">
        <v>28</v>
      </c>
      <c r="AB31" s="45">
        <v>2</v>
      </c>
      <c r="AC31" s="70">
        <f t="shared" si="5"/>
        <v>1</v>
      </c>
      <c r="AD31" s="12"/>
    </row>
    <row r="32" spans="2:30" x14ac:dyDescent="0.25">
      <c r="B32" s="3">
        <v>29</v>
      </c>
      <c r="C32" s="36">
        <v>43</v>
      </c>
      <c r="D32" s="11">
        <f t="shared" si="0"/>
        <v>0.9555555555555556</v>
      </c>
      <c r="E32" s="12"/>
      <c r="G32" s="3">
        <v>29</v>
      </c>
      <c r="H32" s="36">
        <f t="shared" si="7"/>
        <v>18</v>
      </c>
      <c r="I32" s="11">
        <f t="shared" si="1"/>
        <v>1</v>
      </c>
      <c r="J32" s="12"/>
      <c r="L32" s="3">
        <v>29</v>
      </c>
      <c r="M32" s="45">
        <f t="shared" si="8"/>
        <v>10</v>
      </c>
      <c r="N32" s="11">
        <f t="shared" si="2"/>
        <v>1</v>
      </c>
      <c r="O32" s="12"/>
      <c r="Q32" s="3">
        <v>29</v>
      </c>
      <c r="R32" s="45">
        <f t="shared" si="9"/>
        <v>6</v>
      </c>
      <c r="S32" s="11">
        <f t="shared" si="3"/>
        <v>1</v>
      </c>
      <c r="T32" s="12"/>
      <c r="V32" s="3">
        <v>29</v>
      </c>
      <c r="W32" s="45">
        <f t="shared" si="6"/>
        <v>5</v>
      </c>
      <c r="X32" s="11">
        <f t="shared" si="4"/>
        <v>1</v>
      </c>
      <c r="Y32" s="12"/>
      <c r="AA32" s="3">
        <v>29</v>
      </c>
      <c r="AB32" s="45">
        <v>2</v>
      </c>
      <c r="AC32" s="70">
        <f t="shared" si="5"/>
        <v>1</v>
      </c>
      <c r="AD32" s="12"/>
    </row>
    <row r="33" spans="2:30" x14ac:dyDescent="0.25">
      <c r="B33" s="3">
        <v>30</v>
      </c>
      <c r="C33" s="36">
        <v>40</v>
      </c>
      <c r="D33" s="11">
        <f t="shared" si="0"/>
        <v>0.93023255813953487</v>
      </c>
      <c r="E33" s="12"/>
      <c r="G33" s="3">
        <v>30</v>
      </c>
      <c r="H33" s="36">
        <f t="shared" si="7"/>
        <v>18</v>
      </c>
      <c r="I33" s="11">
        <f t="shared" si="1"/>
        <v>1</v>
      </c>
      <c r="J33" s="12"/>
      <c r="L33" s="3">
        <v>30</v>
      </c>
      <c r="M33" s="45">
        <f t="shared" si="8"/>
        <v>10</v>
      </c>
      <c r="N33" s="11">
        <f t="shared" si="2"/>
        <v>1</v>
      </c>
      <c r="O33" s="12"/>
      <c r="Q33" s="3">
        <v>30</v>
      </c>
      <c r="R33" s="45">
        <f t="shared" si="9"/>
        <v>6</v>
      </c>
      <c r="S33" s="11">
        <f t="shared" si="3"/>
        <v>1</v>
      </c>
      <c r="T33" s="12"/>
      <c r="V33" s="3">
        <v>30</v>
      </c>
      <c r="W33" s="45">
        <f t="shared" si="6"/>
        <v>5</v>
      </c>
      <c r="X33" s="11">
        <f t="shared" si="4"/>
        <v>1</v>
      </c>
      <c r="Y33" s="12"/>
      <c r="AA33" s="3">
        <v>30</v>
      </c>
      <c r="AB33" s="45">
        <v>2</v>
      </c>
      <c r="AC33" s="70">
        <f t="shared" si="5"/>
        <v>1</v>
      </c>
      <c r="AD33" s="12"/>
    </row>
    <row r="34" spans="2:30" x14ac:dyDescent="0.25">
      <c r="B34" s="3">
        <v>31</v>
      </c>
      <c r="C34" s="36">
        <v>35</v>
      </c>
      <c r="D34" s="11">
        <f t="shared" si="0"/>
        <v>0.875</v>
      </c>
      <c r="E34" s="12"/>
      <c r="G34" s="3">
        <v>31</v>
      </c>
      <c r="H34" s="36">
        <f t="shared" si="7"/>
        <v>18</v>
      </c>
      <c r="I34" s="11">
        <f t="shared" si="1"/>
        <v>1</v>
      </c>
      <c r="J34" s="12"/>
      <c r="L34" s="3">
        <v>31</v>
      </c>
      <c r="M34" s="45">
        <f t="shared" si="8"/>
        <v>10</v>
      </c>
      <c r="N34" s="11">
        <f t="shared" si="2"/>
        <v>1</v>
      </c>
      <c r="O34" s="12"/>
      <c r="Q34" s="3">
        <v>31</v>
      </c>
      <c r="R34" s="45">
        <f t="shared" si="9"/>
        <v>6</v>
      </c>
      <c r="S34" s="11">
        <f t="shared" si="3"/>
        <v>1</v>
      </c>
      <c r="T34" s="12"/>
      <c r="V34" s="3">
        <v>31</v>
      </c>
      <c r="W34" s="45">
        <f t="shared" si="6"/>
        <v>5</v>
      </c>
      <c r="X34" s="11">
        <f t="shared" si="4"/>
        <v>1</v>
      </c>
      <c r="Y34" s="12"/>
      <c r="AA34" s="3">
        <v>31</v>
      </c>
      <c r="AB34" s="45">
        <v>2</v>
      </c>
      <c r="AC34" s="70">
        <f t="shared" si="5"/>
        <v>1</v>
      </c>
      <c r="AD34" s="12"/>
    </row>
    <row r="35" spans="2:30" x14ac:dyDescent="0.25">
      <c r="B35" s="3">
        <v>32</v>
      </c>
      <c r="C35" s="36">
        <v>35</v>
      </c>
      <c r="D35" s="11">
        <f t="shared" si="0"/>
        <v>1</v>
      </c>
      <c r="E35" s="14">
        <f>C35/C19</f>
        <v>0.3888888888888889</v>
      </c>
      <c r="G35" s="3">
        <v>32</v>
      </c>
      <c r="H35" s="36">
        <f t="shared" si="7"/>
        <v>18</v>
      </c>
      <c r="I35" s="11">
        <f t="shared" si="1"/>
        <v>1</v>
      </c>
      <c r="J35" s="14">
        <f>H35/H19</f>
        <v>0.32727272727272727</v>
      </c>
      <c r="L35" s="3">
        <v>32</v>
      </c>
      <c r="M35" s="45">
        <f t="shared" si="8"/>
        <v>10</v>
      </c>
      <c r="N35" s="11">
        <f t="shared" si="2"/>
        <v>1</v>
      </c>
      <c r="O35" s="14">
        <f>M35/M19</f>
        <v>0.3125</v>
      </c>
      <c r="Q35" s="3">
        <v>32</v>
      </c>
      <c r="R35" s="45">
        <f t="shared" si="9"/>
        <v>6</v>
      </c>
      <c r="S35" s="11">
        <f t="shared" si="3"/>
        <v>1</v>
      </c>
      <c r="T35" s="14">
        <f>R35/R19</f>
        <v>0.31578947368421051</v>
      </c>
      <c r="V35" s="3">
        <v>32</v>
      </c>
      <c r="W35" s="45">
        <f>W34</f>
        <v>5</v>
      </c>
      <c r="X35" s="11">
        <f t="shared" si="4"/>
        <v>1</v>
      </c>
      <c r="Y35" s="14">
        <f>W35/W19</f>
        <v>0.29411764705882354</v>
      </c>
      <c r="AA35" s="3">
        <v>32</v>
      </c>
      <c r="AB35" s="45">
        <v>2</v>
      </c>
      <c r="AC35" s="70">
        <f t="shared" si="5"/>
        <v>1</v>
      </c>
      <c r="AD35" s="14">
        <f>AB35/AB19</f>
        <v>0.2857142857142857</v>
      </c>
    </row>
    <row r="36" spans="2:30" x14ac:dyDescent="0.25">
      <c r="B36" s="23">
        <v>33</v>
      </c>
      <c r="C36" s="36">
        <v>33</v>
      </c>
      <c r="D36" s="18">
        <f t="shared" si="0"/>
        <v>0.94285714285714284</v>
      </c>
      <c r="E36" s="12"/>
      <c r="G36" s="23">
        <v>33</v>
      </c>
      <c r="H36" s="36">
        <f>H35</f>
        <v>18</v>
      </c>
      <c r="I36" s="18">
        <f t="shared" si="1"/>
        <v>1</v>
      </c>
      <c r="J36" s="12"/>
      <c r="L36" s="3">
        <v>33</v>
      </c>
      <c r="M36" s="45">
        <f>M35</f>
        <v>10</v>
      </c>
      <c r="N36" s="18">
        <f t="shared" si="2"/>
        <v>1</v>
      </c>
      <c r="O36" s="12">
        <v>17</v>
      </c>
      <c r="Q36" s="3">
        <v>33</v>
      </c>
      <c r="R36" s="45">
        <f>R35</f>
        <v>6</v>
      </c>
      <c r="S36" s="18">
        <f t="shared" si="3"/>
        <v>1</v>
      </c>
      <c r="T36" s="12"/>
      <c r="V36" s="3">
        <v>33</v>
      </c>
      <c r="W36" s="45">
        <v>5</v>
      </c>
      <c r="X36" s="18">
        <f t="shared" si="4"/>
        <v>1</v>
      </c>
      <c r="Y36" s="12"/>
      <c r="AA36" s="3">
        <v>33</v>
      </c>
      <c r="AB36" s="45">
        <v>2</v>
      </c>
      <c r="AC36" s="70">
        <f t="shared" si="5"/>
        <v>1</v>
      </c>
      <c r="AD36" s="12"/>
    </row>
    <row r="37" spans="2:30" x14ac:dyDescent="0.25">
      <c r="B37" s="3">
        <v>34</v>
      </c>
      <c r="C37" s="36">
        <v>30</v>
      </c>
      <c r="D37" s="11">
        <f>IF(C37=0,0,IF(C36=0,0,C37/C36))</f>
        <v>0.90909090909090906</v>
      </c>
      <c r="E37" s="14">
        <f>C37/C35</f>
        <v>0.8571428571428571</v>
      </c>
      <c r="G37" s="3">
        <v>34</v>
      </c>
      <c r="H37" s="36">
        <v>12</v>
      </c>
      <c r="I37" s="11">
        <f t="shared" si="1"/>
        <v>0.66666666666666663</v>
      </c>
      <c r="J37" s="14">
        <f>H37/H35</f>
        <v>0.66666666666666663</v>
      </c>
      <c r="L37" s="3">
        <v>34</v>
      </c>
      <c r="M37" s="45">
        <v>8</v>
      </c>
      <c r="N37" s="11">
        <f t="shared" si="2"/>
        <v>0.8</v>
      </c>
      <c r="O37" s="14">
        <f>M37/M35</f>
        <v>0.8</v>
      </c>
      <c r="Q37" s="3">
        <v>34</v>
      </c>
      <c r="R37" s="45">
        <v>5</v>
      </c>
      <c r="S37" s="11">
        <f t="shared" si="3"/>
        <v>0.83333333333333337</v>
      </c>
      <c r="T37" s="14">
        <f>R37/R35</f>
        <v>0.83333333333333337</v>
      </c>
      <c r="V37" s="3">
        <v>34</v>
      </c>
      <c r="W37" s="45">
        <v>4</v>
      </c>
      <c r="X37" s="11">
        <f t="shared" si="4"/>
        <v>0.8</v>
      </c>
      <c r="Y37" s="14">
        <f>W37/W35</f>
        <v>0.8</v>
      </c>
      <c r="AA37" s="3">
        <v>34</v>
      </c>
      <c r="AB37" s="45">
        <v>1</v>
      </c>
      <c r="AC37" s="70">
        <f t="shared" si="5"/>
        <v>0.5</v>
      </c>
      <c r="AD37" s="14">
        <f>AB37/AB35</f>
        <v>0.5</v>
      </c>
    </row>
    <row r="38" spans="2:30" x14ac:dyDescent="0.25">
      <c r="B38" s="3">
        <v>35</v>
      </c>
      <c r="C38" s="36">
        <v>27</v>
      </c>
      <c r="D38" s="11">
        <f t="shared" ref="D38:D100" si="10">IF(C38=0,0,IF(C37=0,0,C38/C37))</f>
        <v>0.9</v>
      </c>
      <c r="E38" s="14">
        <f>C38/C35</f>
        <v>0.77142857142857146</v>
      </c>
      <c r="G38" s="3">
        <v>35</v>
      </c>
      <c r="H38" s="36">
        <v>8</v>
      </c>
      <c r="I38" s="11">
        <f t="shared" si="1"/>
        <v>0.66666666666666663</v>
      </c>
      <c r="J38" s="14">
        <f>H38/H35</f>
        <v>0.44444444444444442</v>
      </c>
      <c r="L38" s="3">
        <v>35</v>
      </c>
      <c r="M38" s="45">
        <v>6</v>
      </c>
      <c r="N38" s="11">
        <f t="shared" si="2"/>
        <v>0.75</v>
      </c>
      <c r="O38" s="14">
        <f>M38/M35</f>
        <v>0.6</v>
      </c>
      <c r="Q38" s="3">
        <v>35</v>
      </c>
      <c r="R38" s="45">
        <v>4</v>
      </c>
      <c r="S38" s="11">
        <f t="shared" si="3"/>
        <v>0.8</v>
      </c>
      <c r="T38" s="14">
        <f>R38/R35</f>
        <v>0.66666666666666663</v>
      </c>
      <c r="V38" s="3">
        <v>35</v>
      </c>
      <c r="W38" s="45">
        <v>3</v>
      </c>
      <c r="X38" s="11">
        <f t="shared" si="4"/>
        <v>0.75</v>
      </c>
      <c r="Y38" s="14">
        <f>W38/W35</f>
        <v>0.6</v>
      </c>
      <c r="AA38" s="3">
        <v>35</v>
      </c>
      <c r="AB38" s="45">
        <v>1</v>
      </c>
      <c r="AC38" s="70">
        <f t="shared" si="5"/>
        <v>1</v>
      </c>
      <c r="AD38" s="14">
        <f>AB38/AB35</f>
        <v>0.5</v>
      </c>
    </row>
    <row r="39" spans="2:30" x14ac:dyDescent="0.25">
      <c r="B39" s="3">
        <v>36</v>
      </c>
      <c r="C39" s="36">
        <v>27</v>
      </c>
      <c r="D39" s="11">
        <f t="shared" si="10"/>
        <v>1</v>
      </c>
      <c r="E39" s="12"/>
      <c r="G39" s="3">
        <v>36</v>
      </c>
      <c r="H39" s="36">
        <v>8</v>
      </c>
      <c r="I39" s="11">
        <f t="shared" si="1"/>
        <v>1</v>
      </c>
      <c r="J39" s="12"/>
      <c r="L39" s="3">
        <v>36</v>
      </c>
      <c r="M39" s="45">
        <v>5</v>
      </c>
      <c r="N39" s="11">
        <f t="shared" si="2"/>
        <v>0.83333333333333337</v>
      </c>
      <c r="O39" s="12"/>
      <c r="Q39" s="3">
        <v>36</v>
      </c>
      <c r="R39" s="45">
        <v>4</v>
      </c>
      <c r="S39" s="11">
        <f t="shared" si="3"/>
        <v>1</v>
      </c>
      <c r="T39" s="12"/>
      <c r="V39" s="3">
        <v>36</v>
      </c>
      <c r="W39" s="45">
        <v>3</v>
      </c>
      <c r="X39" s="11">
        <f t="shared" si="4"/>
        <v>1</v>
      </c>
      <c r="Y39" s="12"/>
      <c r="AA39" s="3">
        <v>36</v>
      </c>
      <c r="AB39" s="45">
        <v>1</v>
      </c>
      <c r="AC39" s="70">
        <f t="shared" si="5"/>
        <v>1</v>
      </c>
      <c r="AD39" s="12"/>
    </row>
    <row r="40" spans="2:30" x14ac:dyDescent="0.25">
      <c r="B40" s="3">
        <v>37</v>
      </c>
      <c r="C40" s="36">
        <v>25</v>
      </c>
      <c r="D40" s="11">
        <f t="shared" si="10"/>
        <v>0.92592592592592593</v>
      </c>
      <c r="E40" s="12">
        <v>23</v>
      </c>
      <c r="G40" s="3">
        <v>37</v>
      </c>
      <c r="H40" s="36">
        <v>5</v>
      </c>
      <c r="I40" s="11">
        <f t="shared" si="1"/>
        <v>0.625</v>
      </c>
      <c r="J40" s="12"/>
      <c r="L40" s="3">
        <v>37</v>
      </c>
      <c r="M40" s="45">
        <v>3</v>
      </c>
      <c r="N40" s="11">
        <f t="shared" si="2"/>
        <v>0.6</v>
      </c>
      <c r="O40" s="12"/>
      <c r="Q40" s="3">
        <v>37</v>
      </c>
      <c r="R40" s="45">
        <v>3</v>
      </c>
      <c r="S40" s="11">
        <f t="shared" si="3"/>
        <v>0.75</v>
      </c>
      <c r="T40" s="12"/>
      <c r="V40" s="3">
        <v>37</v>
      </c>
      <c r="W40" s="45">
        <v>3</v>
      </c>
      <c r="X40" s="11">
        <f t="shared" si="4"/>
        <v>1</v>
      </c>
      <c r="Y40" s="12"/>
      <c r="AA40" s="3">
        <v>37</v>
      </c>
      <c r="AB40" s="45">
        <v>1</v>
      </c>
      <c r="AC40" s="70">
        <f t="shared" si="5"/>
        <v>1</v>
      </c>
      <c r="AD40" s="12"/>
    </row>
    <row r="41" spans="2:30" x14ac:dyDescent="0.25">
      <c r="B41" s="3">
        <v>38</v>
      </c>
      <c r="C41" s="36">
        <v>25</v>
      </c>
      <c r="D41" s="11">
        <f t="shared" si="10"/>
        <v>1</v>
      </c>
      <c r="E41" s="12">
        <v>23</v>
      </c>
      <c r="G41" s="3">
        <v>38</v>
      </c>
      <c r="H41" s="36">
        <v>5</v>
      </c>
      <c r="I41" s="11">
        <f t="shared" si="1"/>
        <v>1</v>
      </c>
      <c r="J41" s="12"/>
      <c r="L41" s="3">
        <v>38</v>
      </c>
      <c r="M41" s="45">
        <v>3</v>
      </c>
      <c r="N41" s="11">
        <f t="shared" si="2"/>
        <v>1</v>
      </c>
      <c r="O41" s="12"/>
      <c r="Q41" s="3">
        <v>38</v>
      </c>
      <c r="R41" s="45">
        <v>3</v>
      </c>
      <c r="S41" s="11">
        <f t="shared" si="3"/>
        <v>1</v>
      </c>
      <c r="T41" s="12"/>
      <c r="V41" s="3">
        <v>38</v>
      </c>
      <c r="W41" s="45">
        <v>3</v>
      </c>
      <c r="X41" s="11">
        <f t="shared" si="4"/>
        <v>1</v>
      </c>
      <c r="Y41" s="12"/>
      <c r="AA41" s="3">
        <v>38</v>
      </c>
      <c r="AB41" s="45">
        <v>1</v>
      </c>
      <c r="AC41" s="70">
        <f t="shared" si="5"/>
        <v>1</v>
      </c>
      <c r="AD41" s="12"/>
    </row>
    <row r="42" spans="2:30" x14ac:dyDescent="0.25">
      <c r="B42" s="3">
        <v>39</v>
      </c>
      <c r="C42" s="36">
        <v>25</v>
      </c>
      <c r="D42" s="11">
        <f t="shared" si="10"/>
        <v>1</v>
      </c>
      <c r="E42" s="12">
        <v>22</v>
      </c>
      <c r="G42" s="3">
        <v>39</v>
      </c>
      <c r="H42" s="36">
        <v>4</v>
      </c>
      <c r="I42" s="11">
        <f t="shared" si="1"/>
        <v>0.8</v>
      </c>
      <c r="J42" s="12"/>
      <c r="L42" s="3">
        <v>39</v>
      </c>
      <c r="M42" s="45">
        <v>3</v>
      </c>
      <c r="N42" s="11">
        <f t="shared" si="2"/>
        <v>1</v>
      </c>
      <c r="O42" s="12"/>
      <c r="Q42" s="3">
        <v>39</v>
      </c>
      <c r="R42" s="45">
        <v>3</v>
      </c>
      <c r="S42" s="11">
        <f t="shared" si="3"/>
        <v>1</v>
      </c>
      <c r="T42" s="12"/>
      <c r="V42" s="3">
        <v>39</v>
      </c>
      <c r="W42" s="45">
        <v>3</v>
      </c>
      <c r="X42" s="11">
        <f t="shared" si="4"/>
        <v>1</v>
      </c>
      <c r="Y42" s="12"/>
      <c r="AA42" s="3">
        <v>39</v>
      </c>
      <c r="AB42" s="45">
        <v>1</v>
      </c>
      <c r="AC42" s="70">
        <f t="shared" si="5"/>
        <v>1</v>
      </c>
      <c r="AD42" s="12"/>
    </row>
    <row r="43" spans="2:30" x14ac:dyDescent="0.25">
      <c r="B43" s="3">
        <v>40</v>
      </c>
      <c r="C43" s="36">
        <v>25</v>
      </c>
      <c r="D43" s="11">
        <f t="shared" si="10"/>
        <v>1</v>
      </c>
      <c r="E43" s="12">
        <v>22</v>
      </c>
      <c r="G43" s="3">
        <v>40</v>
      </c>
      <c r="H43" s="36">
        <v>3</v>
      </c>
      <c r="I43" s="11">
        <f t="shared" si="1"/>
        <v>0.75</v>
      </c>
      <c r="J43" s="12"/>
      <c r="L43" s="3">
        <v>40</v>
      </c>
      <c r="M43" s="45">
        <v>3</v>
      </c>
      <c r="N43" s="11">
        <f t="shared" si="2"/>
        <v>1</v>
      </c>
      <c r="O43" s="12"/>
      <c r="Q43" s="3">
        <v>40</v>
      </c>
      <c r="R43" s="45">
        <v>3</v>
      </c>
      <c r="S43" s="11">
        <f t="shared" si="3"/>
        <v>1</v>
      </c>
      <c r="T43" s="12"/>
      <c r="V43" s="3">
        <v>40</v>
      </c>
      <c r="W43" s="45">
        <v>3</v>
      </c>
      <c r="X43" s="11">
        <f t="shared" si="4"/>
        <v>1</v>
      </c>
      <c r="Y43" s="12"/>
      <c r="AA43" s="3">
        <v>40</v>
      </c>
      <c r="AB43" s="45">
        <v>1</v>
      </c>
      <c r="AC43" s="70">
        <f t="shared" si="5"/>
        <v>1</v>
      </c>
      <c r="AD43" s="12"/>
    </row>
    <row r="44" spans="2:30" x14ac:dyDescent="0.25">
      <c r="B44" s="3">
        <v>41</v>
      </c>
      <c r="C44" s="36">
        <v>25</v>
      </c>
      <c r="D44" s="11">
        <f t="shared" si="10"/>
        <v>1</v>
      </c>
      <c r="E44" s="12">
        <v>20</v>
      </c>
      <c r="G44" s="3">
        <v>41</v>
      </c>
      <c r="H44" s="36">
        <v>3</v>
      </c>
      <c r="I44" s="11">
        <f t="shared" si="1"/>
        <v>1</v>
      </c>
      <c r="J44" s="12"/>
      <c r="L44" s="3">
        <v>41</v>
      </c>
      <c r="M44" s="45">
        <v>2</v>
      </c>
      <c r="N44" s="11">
        <f t="shared" si="2"/>
        <v>0.66666666666666663</v>
      </c>
      <c r="O44" s="12"/>
      <c r="Q44" s="3">
        <v>41</v>
      </c>
      <c r="R44" s="45">
        <v>2</v>
      </c>
      <c r="S44" s="11">
        <f t="shared" si="3"/>
        <v>0.66666666666666663</v>
      </c>
      <c r="T44" s="12"/>
      <c r="V44" s="3">
        <v>41</v>
      </c>
      <c r="W44" s="45">
        <v>2</v>
      </c>
      <c r="X44" s="11">
        <f t="shared" si="4"/>
        <v>0.66666666666666663</v>
      </c>
      <c r="Y44" s="12"/>
      <c r="AA44" s="3">
        <v>41</v>
      </c>
      <c r="AB44" s="45">
        <v>1</v>
      </c>
      <c r="AC44" s="70">
        <f t="shared" si="5"/>
        <v>1</v>
      </c>
      <c r="AD44" s="12"/>
    </row>
    <row r="45" spans="2:30" x14ac:dyDescent="0.25">
      <c r="B45" s="3">
        <v>42</v>
      </c>
      <c r="C45" s="36">
        <v>23</v>
      </c>
      <c r="D45" s="11">
        <f t="shared" si="10"/>
        <v>0.92</v>
      </c>
      <c r="E45" s="12">
        <v>20</v>
      </c>
      <c r="G45" s="3">
        <v>42</v>
      </c>
      <c r="H45" s="36">
        <v>3</v>
      </c>
      <c r="I45" s="11">
        <f t="shared" si="1"/>
        <v>1</v>
      </c>
      <c r="J45" s="12"/>
      <c r="L45" s="3">
        <v>42</v>
      </c>
      <c r="M45" s="45">
        <v>2</v>
      </c>
      <c r="N45" s="11">
        <f t="shared" si="2"/>
        <v>1</v>
      </c>
      <c r="O45" s="12"/>
      <c r="Q45" s="3">
        <v>42</v>
      </c>
      <c r="R45" s="45">
        <v>2</v>
      </c>
      <c r="S45" s="11">
        <f t="shared" si="3"/>
        <v>1</v>
      </c>
      <c r="T45" s="12"/>
      <c r="V45" s="3">
        <v>42</v>
      </c>
      <c r="W45" s="45">
        <v>2</v>
      </c>
      <c r="X45" s="11">
        <f t="shared" si="4"/>
        <v>1</v>
      </c>
      <c r="Y45" s="12"/>
      <c r="AA45" s="3">
        <v>42</v>
      </c>
      <c r="AB45" s="45">
        <v>1</v>
      </c>
      <c r="AC45" s="70">
        <f t="shared" si="5"/>
        <v>1</v>
      </c>
      <c r="AD45" s="12"/>
    </row>
    <row r="46" spans="2:30" x14ac:dyDescent="0.25">
      <c r="B46" s="3">
        <v>43</v>
      </c>
      <c r="C46" s="36">
        <v>22</v>
      </c>
      <c r="D46" s="11">
        <f t="shared" si="10"/>
        <v>0.95652173913043481</v>
      </c>
      <c r="E46" s="12">
        <v>20</v>
      </c>
      <c r="G46" s="3">
        <v>43</v>
      </c>
      <c r="H46" s="36">
        <v>3</v>
      </c>
      <c r="I46" s="11">
        <f t="shared" si="1"/>
        <v>1</v>
      </c>
      <c r="J46" s="12"/>
      <c r="L46" s="3">
        <v>43</v>
      </c>
      <c r="M46" s="45">
        <v>2</v>
      </c>
      <c r="N46" s="11">
        <f t="shared" si="2"/>
        <v>1</v>
      </c>
      <c r="O46" s="12"/>
      <c r="Q46" s="3">
        <v>43</v>
      </c>
      <c r="R46" s="45">
        <v>2</v>
      </c>
      <c r="S46" s="11">
        <f t="shared" si="3"/>
        <v>1</v>
      </c>
      <c r="T46" s="12"/>
      <c r="V46" s="3">
        <v>43</v>
      </c>
      <c r="W46" s="45">
        <v>2</v>
      </c>
      <c r="X46" s="11">
        <f t="shared" si="4"/>
        <v>1</v>
      </c>
      <c r="Y46" s="12"/>
      <c r="AA46" s="3">
        <v>43</v>
      </c>
      <c r="AB46" s="45">
        <v>1</v>
      </c>
      <c r="AC46" s="70">
        <f t="shared" si="5"/>
        <v>1</v>
      </c>
      <c r="AD46" s="12"/>
    </row>
    <row r="47" spans="2:30" x14ac:dyDescent="0.25">
      <c r="B47" s="3">
        <v>44</v>
      </c>
      <c r="C47" s="36">
        <v>22</v>
      </c>
      <c r="D47" s="11">
        <f t="shared" si="10"/>
        <v>1</v>
      </c>
      <c r="E47" s="12">
        <v>20</v>
      </c>
      <c r="G47" s="3">
        <v>44</v>
      </c>
      <c r="H47" s="36">
        <v>2</v>
      </c>
      <c r="I47" s="11">
        <f t="shared" si="1"/>
        <v>0.66666666666666663</v>
      </c>
      <c r="J47" s="12"/>
      <c r="L47" s="3">
        <v>44</v>
      </c>
      <c r="M47" s="45">
        <v>2</v>
      </c>
      <c r="N47" s="11">
        <f t="shared" si="2"/>
        <v>1</v>
      </c>
      <c r="O47" s="12"/>
      <c r="Q47" s="3">
        <v>44</v>
      </c>
      <c r="R47" s="45">
        <v>2</v>
      </c>
      <c r="S47" s="11">
        <f t="shared" si="3"/>
        <v>1</v>
      </c>
      <c r="T47" s="12"/>
      <c r="V47" s="3">
        <v>44</v>
      </c>
      <c r="W47" s="45">
        <v>2</v>
      </c>
      <c r="X47" s="11">
        <f t="shared" si="4"/>
        <v>1</v>
      </c>
      <c r="Y47" s="12"/>
      <c r="AA47" s="3">
        <v>44</v>
      </c>
      <c r="AB47" s="45">
        <v>1</v>
      </c>
      <c r="AC47" s="70">
        <f t="shared" si="5"/>
        <v>1</v>
      </c>
      <c r="AD47" s="12"/>
    </row>
    <row r="48" spans="2:30" x14ac:dyDescent="0.25">
      <c r="B48" s="3">
        <v>45</v>
      </c>
      <c r="C48" s="36">
        <v>21</v>
      </c>
      <c r="D48" s="11">
        <f t="shared" si="10"/>
        <v>0.95454545454545459</v>
      </c>
      <c r="E48" s="12">
        <v>18</v>
      </c>
      <c r="G48" s="3">
        <v>45</v>
      </c>
      <c r="H48" s="36">
        <v>2</v>
      </c>
      <c r="I48" s="11">
        <f t="shared" si="1"/>
        <v>1</v>
      </c>
      <c r="J48" s="12"/>
      <c r="L48" s="3">
        <v>45</v>
      </c>
      <c r="M48" s="45">
        <v>2</v>
      </c>
      <c r="N48" s="11">
        <f t="shared" si="2"/>
        <v>1</v>
      </c>
      <c r="O48" s="12"/>
      <c r="Q48" s="3">
        <v>45</v>
      </c>
      <c r="R48" s="45">
        <v>2</v>
      </c>
      <c r="S48" s="11">
        <f t="shared" si="3"/>
        <v>1</v>
      </c>
      <c r="T48" s="12"/>
      <c r="V48" s="3">
        <v>45</v>
      </c>
      <c r="W48" s="45">
        <v>2</v>
      </c>
      <c r="X48" s="11">
        <f t="shared" si="4"/>
        <v>1</v>
      </c>
      <c r="Y48" s="12"/>
      <c r="AA48" s="3">
        <v>45</v>
      </c>
      <c r="AB48" s="45">
        <v>1</v>
      </c>
      <c r="AC48" s="70">
        <f t="shared" si="5"/>
        <v>1</v>
      </c>
      <c r="AD48" s="12"/>
    </row>
    <row r="49" spans="2:30" x14ac:dyDescent="0.25">
      <c r="B49" s="3">
        <v>46</v>
      </c>
      <c r="C49" s="36">
        <v>20</v>
      </c>
      <c r="D49" s="11">
        <f t="shared" si="10"/>
        <v>0.95238095238095233</v>
      </c>
      <c r="E49" s="12">
        <v>18</v>
      </c>
      <c r="G49" s="3">
        <v>46</v>
      </c>
      <c r="H49" s="36">
        <v>2</v>
      </c>
      <c r="I49" s="11">
        <f t="shared" si="1"/>
        <v>1</v>
      </c>
      <c r="J49" s="12"/>
      <c r="L49" s="3">
        <v>46</v>
      </c>
      <c r="M49" s="45">
        <v>2</v>
      </c>
      <c r="N49" s="11">
        <f t="shared" si="2"/>
        <v>1</v>
      </c>
      <c r="O49" s="12"/>
      <c r="Q49" s="3">
        <v>46</v>
      </c>
      <c r="R49" s="45">
        <v>2</v>
      </c>
      <c r="S49" s="11">
        <f t="shared" si="3"/>
        <v>1</v>
      </c>
      <c r="T49" s="12"/>
      <c r="V49" s="3">
        <v>46</v>
      </c>
      <c r="W49" s="45">
        <v>2</v>
      </c>
      <c r="X49" s="11">
        <f t="shared" si="4"/>
        <v>1</v>
      </c>
      <c r="Y49" s="12"/>
      <c r="AA49" s="3">
        <v>46</v>
      </c>
      <c r="AB49" s="45">
        <v>1</v>
      </c>
      <c r="AC49" s="70">
        <f t="shared" si="5"/>
        <v>1</v>
      </c>
      <c r="AD49" s="12"/>
    </row>
    <row r="50" spans="2:30" x14ac:dyDescent="0.25">
      <c r="B50" s="3">
        <v>47</v>
      </c>
      <c r="C50" s="36">
        <v>19</v>
      </c>
      <c r="D50" s="11">
        <f t="shared" si="10"/>
        <v>0.95</v>
      </c>
      <c r="E50" s="12">
        <v>18</v>
      </c>
      <c r="G50" s="3">
        <v>47</v>
      </c>
      <c r="H50" s="36">
        <v>2</v>
      </c>
      <c r="I50" s="11">
        <f t="shared" si="1"/>
        <v>1</v>
      </c>
      <c r="J50" s="12"/>
      <c r="L50" s="3">
        <v>47</v>
      </c>
      <c r="M50" s="45">
        <v>2</v>
      </c>
      <c r="N50" s="11">
        <f t="shared" si="2"/>
        <v>1</v>
      </c>
      <c r="O50" s="12"/>
      <c r="Q50" s="3">
        <v>47</v>
      </c>
      <c r="R50" s="45">
        <v>2</v>
      </c>
      <c r="S50" s="11">
        <f t="shared" si="3"/>
        <v>1</v>
      </c>
      <c r="T50" s="12"/>
      <c r="V50" s="3">
        <v>47</v>
      </c>
      <c r="W50" s="45">
        <v>2</v>
      </c>
      <c r="X50" s="11">
        <f t="shared" si="4"/>
        <v>1</v>
      </c>
      <c r="Y50" s="12"/>
      <c r="AA50" s="3">
        <v>47</v>
      </c>
      <c r="AB50" s="45">
        <v>1</v>
      </c>
      <c r="AC50" s="70">
        <f t="shared" si="5"/>
        <v>1</v>
      </c>
      <c r="AD50" s="12"/>
    </row>
    <row r="51" spans="2:30" x14ac:dyDescent="0.25">
      <c r="B51" s="3">
        <v>48</v>
      </c>
      <c r="C51" s="36">
        <v>19</v>
      </c>
      <c r="D51" s="11">
        <f t="shared" si="10"/>
        <v>1</v>
      </c>
      <c r="E51" s="12">
        <v>18</v>
      </c>
      <c r="G51" s="3">
        <v>48</v>
      </c>
      <c r="H51" s="36">
        <v>2</v>
      </c>
      <c r="I51" s="11">
        <f t="shared" si="1"/>
        <v>1</v>
      </c>
      <c r="J51" s="12"/>
      <c r="L51" s="3">
        <v>48</v>
      </c>
      <c r="M51" s="45">
        <v>2</v>
      </c>
      <c r="N51" s="11">
        <f t="shared" si="2"/>
        <v>1</v>
      </c>
      <c r="O51" s="12"/>
      <c r="Q51" s="3">
        <v>48</v>
      </c>
      <c r="R51" s="45">
        <v>2</v>
      </c>
      <c r="S51" s="11">
        <f t="shared" si="3"/>
        <v>1</v>
      </c>
      <c r="T51" s="12"/>
      <c r="V51" s="3">
        <v>48</v>
      </c>
      <c r="W51" s="45">
        <v>2</v>
      </c>
      <c r="X51" s="11">
        <f t="shared" si="4"/>
        <v>1</v>
      </c>
      <c r="Y51" s="12"/>
      <c r="AA51" s="3">
        <v>48</v>
      </c>
      <c r="AB51" s="45">
        <v>1</v>
      </c>
      <c r="AC51" s="70">
        <f t="shared" si="5"/>
        <v>1</v>
      </c>
      <c r="AD51" s="12"/>
    </row>
    <row r="52" spans="2:30" x14ac:dyDescent="0.25">
      <c r="B52" s="3">
        <v>49</v>
      </c>
      <c r="C52" s="36">
        <v>19</v>
      </c>
      <c r="D52" s="11">
        <f t="shared" si="10"/>
        <v>1</v>
      </c>
      <c r="E52" s="12">
        <v>18</v>
      </c>
      <c r="G52" s="3">
        <v>49</v>
      </c>
      <c r="H52" s="36">
        <v>2</v>
      </c>
      <c r="I52" s="11">
        <f t="shared" si="1"/>
        <v>1</v>
      </c>
      <c r="J52" s="12"/>
      <c r="L52" s="3">
        <v>49</v>
      </c>
      <c r="M52" s="45">
        <v>1</v>
      </c>
      <c r="N52" s="11">
        <f t="shared" si="2"/>
        <v>0.5</v>
      </c>
      <c r="O52" s="12"/>
      <c r="Q52" s="3">
        <v>49</v>
      </c>
      <c r="R52" s="45">
        <v>1</v>
      </c>
      <c r="S52" s="11">
        <f t="shared" si="3"/>
        <v>0.5</v>
      </c>
      <c r="T52" s="12"/>
      <c r="V52" s="3">
        <v>49</v>
      </c>
      <c r="W52" s="45">
        <v>1</v>
      </c>
      <c r="X52" s="11">
        <f t="shared" si="4"/>
        <v>0.5</v>
      </c>
      <c r="Y52" s="12"/>
      <c r="AA52" s="3">
        <v>49</v>
      </c>
      <c r="AB52" s="45">
        <v>1</v>
      </c>
      <c r="AC52" s="70">
        <f t="shared" si="5"/>
        <v>1</v>
      </c>
      <c r="AD52" s="12"/>
    </row>
    <row r="53" spans="2:30" x14ac:dyDescent="0.25">
      <c r="B53" s="3">
        <v>50</v>
      </c>
      <c r="C53" s="36">
        <v>18</v>
      </c>
      <c r="D53" s="11">
        <f t="shared" si="10"/>
        <v>0.94736842105263153</v>
      </c>
      <c r="E53" s="12">
        <v>17</v>
      </c>
      <c r="G53" s="3">
        <v>50</v>
      </c>
      <c r="H53" s="36">
        <v>2</v>
      </c>
      <c r="I53" s="11">
        <f t="shared" si="1"/>
        <v>1</v>
      </c>
      <c r="J53" s="12"/>
      <c r="L53" s="3">
        <v>50</v>
      </c>
      <c r="M53" s="45">
        <v>1</v>
      </c>
      <c r="N53" s="11">
        <f t="shared" si="2"/>
        <v>1</v>
      </c>
      <c r="O53" s="12"/>
      <c r="Q53" s="3">
        <v>50</v>
      </c>
      <c r="R53" s="45">
        <v>1</v>
      </c>
      <c r="S53" s="11">
        <f t="shared" si="3"/>
        <v>1</v>
      </c>
      <c r="T53" s="12"/>
      <c r="V53" s="3">
        <v>50</v>
      </c>
      <c r="W53" s="45">
        <v>1</v>
      </c>
      <c r="X53" s="11">
        <f t="shared" si="4"/>
        <v>1</v>
      </c>
      <c r="Y53" s="12"/>
      <c r="AA53" s="3">
        <v>50</v>
      </c>
      <c r="AB53" s="45">
        <v>1</v>
      </c>
      <c r="AC53" s="70">
        <f t="shared" si="5"/>
        <v>1</v>
      </c>
      <c r="AD53" s="12"/>
    </row>
    <row r="54" spans="2:30" x14ac:dyDescent="0.25">
      <c r="B54" s="3">
        <v>51</v>
      </c>
      <c r="C54" s="36">
        <v>17</v>
      </c>
      <c r="D54" s="11">
        <f t="shared" si="10"/>
        <v>0.94444444444444442</v>
      </c>
      <c r="E54" s="12">
        <v>16</v>
      </c>
      <c r="G54" s="3">
        <v>51</v>
      </c>
      <c r="H54" s="36">
        <v>2</v>
      </c>
      <c r="I54" s="11">
        <f t="shared" si="1"/>
        <v>1</v>
      </c>
      <c r="J54" s="12"/>
      <c r="L54" s="3">
        <v>51</v>
      </c>
      <c r="M54" s="45">
        <v>1</v>
      </c>
      <c r="N54" s="11">
        <f t="shared" si="2"/>
        <v>1</v>
      </c>
      <c r="O54" s="12"/>
      <c r="Q54" s="3">
        <v>51</v>
      </c>
      <c r="R54" s="45">
        <v>1</v>
      </c>
      <c r="S54" s="11">
        <f t="shared" si="3"/>
        <v>1</v>
      </c>
      <c r="T54" s="12"/>
      <c r="V54" s="3">
        <v>51</v>
      </c>
      <c r="W54" s="45">
        <v>1</v>
      </c>
      <c r="X54" s="11">
        <f t="shared" si="4"/>
        <v>1</v>
      </c>
      <c r="Y54" s="12"/>
      <c r="AA54" s="3">
        <v>51</v>
      </c>
      <c r="AB54" s="45">
        <v>1</v>
      </c>
      <c r="AC54" s="70">
        <f t="shared" si="5"/>
        <v>1</v>
      </c>
      <c r="AD54" s="12"/>
    </row>
    <row r="55" spans="2:30" x14ac:dyDescent="0.25">
      <c r="B55" s="3">
        <v>52</v>
      </c>
      <c r="C55" s="36">
        <v>17</v>
      </c>
      <c r="D55" s="11">
        <f t="shared" si="10"/>
        <v>1</v>
      </c>
      <c r="E55" s="12">
        <v>16</v>
      </c>
      <c r="G55" s="3">
        <v>52</v>
      </c>
      <c r="H55" s="36">
        <v>2</v>
      </c>
      <c r="I55" s="11">
        <f t="shared" si="1"/>
        <v>1</v>
      </c>
      <c r="J55" s="12"/>
      <c r="L55" s="3">
        <v>52</v>
      </c>
      <c r="M55" s="45">
        <v>1</v>
      </c>
      <c r="N55" s="11">
        <f t="shared" si="2"/>
        <v>1</v>
      </c>
      <c r="O55" s="12"/>
      <c r="Q55" s="3">
        <v>52</v>
      </c>
      <c r="R55" s="45">
        <v>1</v>
      </c>
      <c r="S55" s="11">
        <f t="shared" si="3"/>
        <v>1</v>
      </c>
      <c r="T55" s="12"/>
      <c r="V55" s="3">
        <v>52</v>
      </c>
      <c r="W55" s="45">
        <v>1</v>
      </c>
      <c r="X55" s="11">
        <f t="shared" si="4"/>
        <v>1</v>
      </c>
      <c r="Y55" s="12"/>
      <c r="AA55" s="3">
        <v>52</v>
      </c>
      <c r="AB55" s="45">
        <v>1</v>
      </c>
      <c r="AC55" s="70">
        <f t="shared" si="5"/>
        <v>1</v>
      </c>
      <c r="AD55" s="12"/>
    </row>
    <row r="56" spans="2:30" x14ac:dyDescent="0.25">
      <c r="B56" s="3">
        <v>53</v>
      </c>
      <c r="C56" s="36">
        <v>16</v>
      </c>
      <c r="D56" s="11">
        <f t="shared" si="10"/>
        <v>0.94117647058823528</v>
      </c>
      <c r="E56" s="12">
        <v>15</v>
      </c>
      <c r="G56" s="3">
        <v>53</v>
      </c>
      <c r="H56" s="36">
        <v>2</v>
      </c>
      <c r="I56" s="11">
        <f t="shared" si="1"/>
        <v>1</v>
      </c>
      <c r="J56" s="12"/>
      <c r="L56" s="3">
        <v>53</v>
      </c>
      <c r="M56" s="45">
        <v>1</v>
      </c>
      <c r="N56" s="11">
        <f t="shared" si="2"/>
        <v>1</v>
      </c>
      <c r="O56" s="12">
        <v>48</v>
      </c>
      <c r="Q56" s="3">
        <v>53</v>
      </c>
      <c r="R56" s="45">
        <v>1</v>
      </c>
      <c r="S56" s="11">
        <f t="shared" si="3"/>
        <v>1</v>
      </c>
      <c r="T56" s="12"/>
      <c r="V56" s="3">
        <v>53</v>
      </c>
      <c r="W56" s="45">
        <v>1</v>
      </c>
      <c r="X56" s="11">
        <f t="shared" si="4"/>
        <v>1</v>
      </c>
      <c r="Y56" s="12"/>
      <c r="AA56" s="3">
        <v>53</v>
      </c>
      <c r="AB56" s="45">
        <v>1</v>
      </c>
      <c r="AC56" s="70">
        <f t="shared" si="5"/>
        <v>1</v>
      </c>
      <c r="AD56" s="12"/>
    </row>
    <row r="57" spans="2:30" x14ac:dyDescent="0.25">
      <c r="B57" s="3">
        <v>54</v>
      </c>
      <c r="C57" s="36">
        <v>16</v>
      </c>
      <c r="D57" s="11">
        <f t="shared" si="10"/>
        <v>1</v>
      </c>
      <c r="E57" s="12">
        <v>15</v>
      </c>
      <c r="G57" s="3">
        <v>54</v>
      </c>
      <c r="H57" s="36">
        <v>2</v>
      </c>
      <c r="I57" s="11">
        <f t="shared" si="1"/>
        <v>1</v>
      </c>
      <c r="J57" s="12"/>
      <c r="L57" s="3">
        <v>54</v>
      </c>
      <c r="M57" s="45">
        <v>1</v>
      </c>
      <c r="N57" s="11">
        <f t="shared" si="2"/>
        <v>1</v>
      </c>
      <c r="O57" s="12"/>
      <c r="Q57" s="3">
        <v>54</v>
      </c>
      <c r="R57" s="45">
        <v>1</v>
      </c>
      <c r="S57" s="11">
        <f t="shared" si="3"/>
        <v>1</v>
      </c>
      <c r="T57" s="12"/>
      <c r="V57" s="3">
        <v>54</v>
      </c>
      <c r="W57" s="45">
        <v>1</v>
      </c>
      <c r="X57" s="11">
        <f t="shared" si="4"/>
        <v>1</v>
      </c>
      <c r="Y57" s="12"/>
      <c r="AA57" s="3">
        <v>54</v>
      </c>
      <c r="AB57" s="45">
        <v>1</v>
      </c>
      <c r="AC57" s="70">
        <f t="shared" si="5"/>
        <v>1</v>
      </c>
      <c r="AD57" s="12"/>
    </row>
    <row r="58" spans="2:30" x14ac:dyDescent="0.25">
      <c r="B58" s="3">
        <v>55</v>
      </c>
      <c r="C58" s="36">
        <v>16</v>
      </c>
      <c r="D58" s="11">
        <f t="shared" si="10"/>
        <v>1</v>
      </c>
      <c r="E58" s="12">
        <v>15</v>
      </c>
      <c r="G58" s="3">
        <v>55</v>
      </c>
      <c r="H58" s="36">
        <v>2</v>
      </c>
      <c r="I58" s="11">
        <f t="shared" si="1"/>
        <v>1</v>
      </c>
      <c r="J58" s="12"/>
      <c r="L58" s="3">
        <v>55</v>
      </c>
      <c r="M58" s="45">
        <v>1</v>
      </c>
      <c r="N58" s="11">
        <f t="shared" si="2"/>
        <v>1</v>
      </c>
      <c r="O58" s="12"/>
      <c r="Q58" s="3">
        <v>55</v>
      </c>
      <c r="R58" s="45">
        <v>1</v>
      </c>
      <c r="S58" s="11">
        <f t="shared" si="3"/>
        <v>1</v>
      </c>
      <c r="T58" s="12"/>
      <c r="V58" s="3">
        <v>55</v>
      </c>
      <c r="W58" s="45">
        <v>1</v>
      </c>
      <c r="X58" s="11">
        <f t="shared" si="4"/>
        <v>1</v>
      </c>
      <c r="Y58" s="12"/>
      <c r="AA58" s="3">
        <v>55</v>
      </c>
      <c r="AB58" s="45">
        <v>1</v>
      </c>
      <c r="AC58" s="70">
        <f t="shared" si="5"/>
        <v>1</v>
      </c>
      <c r="AD58" s="12"/>
    </row>
    <row r="59" spans="2:30" x14ac:dyDescent="0.25">
      <c r="B59" s="3">
        <v>56</v>
      </c>
      <c r="C59" s="36">
        <v>16</v>
      </c>
      <c r="D59" s="11">
        <f t="shared" si="10"/>
        <v>1</v>
      </c>
      <c r="E59" s="12">
        <v>15</v>
      </c>
      <c r="G59" s="3">
        <v>56</v>
      </c>
      <c r="H59" s="36">
        <v>2</v>
      </c>
      <c r="I59" s="11">
        <f t="shared" si="1"/>
        <v>1</v>
      </c>
      <c r="J59" s="12"/>
      <c r="L59" s="3">
        <v>56</v>
      </c>
      <c r="M59" s="45">
        <v>1</v>
      </c>
      <c r="N59" s="11">
        <f t="shared" si="2"/>
        <v>1</v>
      </c>
      <c r="O59" s="12">
        <v>40</v>
      </c>
      <c r="Q59" s="3">
        <v>56</v>
      </c>
      <c r="R59" s="45">
        <v>1</v>
      </c>
      <c r="S59" s="11">
        <f t="shared" si="3"/>
        <v>1</v>
      </c>
      <c r="T59" s="12"/>
      <c r="V59" s="3">
        <v>56</v>
      </c>
      <c r="W59" s="45">
        <v>1</v>
      </c>
      <c r="X59" s="11">
        <f t="shared" si="4"/>
        <v>1</v>
      </c>
      <c r="Y59" s="12"/>
      <c r="AA59" s="3">
        <v>56</v>
      </c>
      <c r="AB59" s="45">
        <v>1</v>
      </c>
      <c r="AC59" s="70">
        <f t="shared" si="5"/>
        <v>1</v>
      </c>
      <c r="AD59" s="12"/>
    </row>
    <row r="60" spans="2:30" x14ac:dyDescent="0.25">
      <c r="B60" s="3">
        <v>57</v>
      </c>
      <c r="C60" s="36">
        <v>16</v>
      </c>
      <c r="D60" s="11">
        <f t="shared" si="10"/>
        <v>1</v>
      </c>
      <c r="E60" s="12">
        <v>15</v>
      </c>
      <c r="G60" s="3">
        <v>57</v>
      </c>
      <c r="H60" s="36">
        <v>1</v>
      </c>
      <c r="I60" s="11">
        <f t="shared" si="1"/>
        <v>0.5</v>
      </c>
      <c r="J60" s="12"/>
      <c r="L60" s="3">
        <v>57</v>
      </c>
      <c r="M60" s="45">
        <v>1</v>
      </c>
      <c r="N60" s="11">
        <f t="shared" si="2"/>
        <v>1</v>
      </c>
      <c r="O60" s="12"/>
      <c r="Q60" s="3">
        <v>57</v>
      </c>
      <c r="R60" s="45">
        <v>1</v>
      </c>
      <c r="S60" s="11">
        <f t="shared" si="3"/>
        <v>1</v>
      </c>
      <c r="T60" s="12"/>
      <c r="V60" s="3">
        <v>57</v>
      </c>
      <c r="W60" s="45">
        <v>1</v>
      </c>
      <c r="X60" s="11">
        <f t="shared" si="4"/>
        <v>1</v>
      </c>
      <c r="Y60" s="12"/>
      <c r="AA60" s="3">
        <v>57</v>
      </c>
      <c r="AB60" s="45">
        <v>1</v>
      </c>
      <c r="AC60" s="70">
        <f t="shared" si="5"/>
        <v>1</v>
      </c>
      <c r="AD60" s="12"/>
    </row>
    <row r="61" spans="2:30" x14ac:dyDescent="0.25">
      <c r="B61" s="3">
        <v>58</v>
      </c>
      <c r="C61" s="36">
        <v>15</v>
      </c>
      <c r="D61" s="11">
        <f t="shared" si="10"/>
        <v>0.9375</v>
      </c>
      <c r="E61" s="12">
        <v>14</v>
      </c>
      <c r="G61" s="3">
        <v>58</v>
      </c>
      <c r="H61" s="36">
        <v>1</v>
      </c>
      <c r="I61" s="11">
        <f t="shared" si="1"/>
        <v>1</v>
      </c>
      <c r="J61" s="12"/>
      <c r="L61" s="3">
        <v>58</v>
      </c>
      <c r="M61" s="45">
        <v>1</v>
      </c>
      <c r="N61" s="11">
        <f t="shared" si="2"/>
        <v>1</v>
      </c>
      <c r="O61" s="12"/>
      <c r="Q61" s="3">
        <v>58</v>
      </c>
      <c r="R61" s="45">
        <v>1</v>
      </c>
      <c r="S61" s="11">
        <f t="shared" si="3"/>
        <v>1</v>
      </c>
      <c r="T61" s="12"/>
      <c r="V61" s="3">
        <v>58</v>
      </c>
      <c r="W61" s="45">
        <v>1</v>
      </c>
      <c r="X61" s="11">
        <f t="shared" si="4"/>
        <v>1</v>
      </c>
      <c r="Y61" s="12"/>
      <c r="AA61" s="3">
        <v>58</v>
      </c>
      <c r="AB61" s="45">
        <v>1</v>
      </c>
      <c r="AC61" s="70">
        <f t="shared" si="5"/>
        <v>1</v>
      </c>
      <c r="AD61" s="12"/>
    </row>
    <row r="62" spans="2:30" x14ac:dyDescent="0.25">
      <c r="B62" s="3">
        <v>59</v>
      </c>
      <c r="C62" s="36">
        <v>14</v>
      </c>
      <c r="D62" s="11">
        <f t="shared" si="10"/>
        <v>0.93333333333333335</v>
      </c>
      <c r="E62" s="12">
        <v>13</v>
      </c>
      <c r="G62" s="3">
        <v>59</v>
      </c>
      <c r="H62" s="36">
        <v>1</v>
      </c>
      <c r="I62" s="11">
        <f t="shared" si="1"/>
        <v>1</v>
      </c>
      <c r="J62" s="12"/>
      <c r="L62" s="3">
        <v>59</v>
      </c>
      <c r="M62" s="45">
        <v>1</v>
      </c>
      <c r="N62" s="11">
        <f t="shared" si="2"/>
        <v>1</v>
      </c>
      <c r="O62" s="12"/>
      <c r="Q62" s="3">
        <v>59</v>
      </c>
      <c r="R62" s="45">
        <v>1</v>
      </c>
      <c r="S62" s="11">
        <f t="shared" si="3"/>
        <v>1</v>
      </c>
      <c r="T62" s="12"/>
      <c r="V62" s="3">
        <v>59</v>
      </c>
      <c r="W62" s="45">
        <v>1</v>
      </c>
      <c r="X62" s="11">
        <f t="shared" si="4"/>
        <v>1</v>
      </c>
      <c r="Y62" s="12"/>
      <c r="AA62" s="3">
        <v>59</v>
      </c>
      <c r="AB62" s="45">
        <v>1</v>
      </c>
      <c r="AC62" s="70">
        <f t="shared" si="5"/>
        <v>1</v>
      </c>
      <c r="AD62" s="12"/>
    </row>
    <row r="63" spans="2:30" x14ac:dyDescent="0.25">
      <c r="B63" s="3">
        <v>60</v>
      </c>
      <c r="C63" s="36">
        <v>14</v>
      </c>
      <c r="D63" s="11">
        <f t="shared" si="10"/>
        <v>1</v>
      </c>
      <c r="E63" s="12">
        <v>13</v>
      </c>
      <c r="G63" s="3">
        <v>60</v>
      </c>
      <c r="H63" s="36">
        <v>1</v>
      </c>
      <c r="I63" s="11">
        <f t="shared" si="1"/>
        <v>1</v>
      </c>
      <c r="J63" s="12"/>
      <c r="L63" s="3">
        <v>60</v>
      </c>
      <c r="M63" s="45">
        <v>1</v>
      </c>
      <c r="N63" s="11">
        <f t="shared" si="2"/>
        <v>1</v>
      </c>
      <c r="O63" s="12"/>
      <c r="Q63" s="3">
        <v>60</v>
      </c>
      <c r="R63" s="45">
        <v>1</v>
      </c>
      <c r="S63" s="11">
        <f t="shared" si="3"/>
        <v>1</v>
      </c>
      <c r="T63" s="12"/>
      <c r="V63" s="3">
        <v>60</v>
      </c>
      <c r="W63" s="45">
        <v>1</v>
      </c>
      <c r="X63" s="11">
        <f t="shared" si="4"/>
        <v>1</v>
      </c>
      <c r="Y63" s="12"/>
      <c r="AA63" s="3">
        <v>60</v>
      </c>
      <c r="AB63" s="45">
        <v>1</v>
      </c>
      <c r="AC63" s="70">
        <f t="shared" si="5"/>
        <v>1</v>
      </c>
      <c r="AD63" s="12"/>
    </row>
    <row r="64" spans="2:30" x14ac:dyDescent="0.25">
      <c r="B64" s="3">
        <v>61</v>
      </c>
      <c r="C64" s="36">
        <v>14</v>
      </c>
      <c r="D64" s="11">
        <f t="shared" si="10"/>
        <v>1</v>
      </c>
      <c r="E64" s="12">
        <v>12</v>
      </c>
      <c r="G64" s="3">
        <v>61</v>
      </c>
      <c r="H64" s="36">
        <v>1</v>
      </c>
      <c r="I64" s="11">
        <f t="shared" si="1"/>
        <v>1</v>
      </c>
      <c r="J64" s="12"/>
      <c r="L64" s="3">
        <v>61</v>
      </c>
      <c r="M64" s="45">
        <v>1</v>
      </c>
      <c r="N64" s="11">
        <f t="shared" si="2"/>
        <v>1</v>
      </c>
      <c r="O64" s="12">
        <v>32</v>
      </c>
      <c r="Q64" s="3">
        <v>61</v>
      </c>
      <c r="R64" s="45">
        <v>1</v>
      </c>
      <c r="S64" s="11">
        <f t="shared" si="3"/>
        <v>1</v>
      </c>
      <c r="T64" s="12"/>
      <c r="V64" s="3">
        <v>61</v>
      </c>
      <c r="W64" s="45">
        <v>1</v>
      </c>
      <c r="X64" s="11">
        <f t="shared" si="4"/>
        <v>1</v>
      </c>
      <c r="Y64" s="12"/>
      <c r="AA64" s="3">
        <v>61</v>
      </c>
      <c r="AB64" s="45">
        <v>1</v>
      </c>
      <c r="AC64" s="70">
        <f t="shared" si="5"/>
        <v>1</v>
      </c>
      <c r="AD64" s="12"/>
    </row>
    <row r="65" spans="2:30" x14ac:dyDescent="0.25">
      <c r="B65" s="3">
        <v>62</v>
      </c>
      <c r="C65" s="36">
        <v>14</v>
      </c>
      <c r="D65" s="11">
        <f t="shared" si="10"/>
        <v>1</v>
      </c>
      <c r="E65" s="12">
        <v>12</v>
      </c>
      <c r="G65" s="3">
        <v>62</v>
      </c>
      <c r="H65" s="36">
        <v>1</v>
      </c>
      <c r="I65" s="11">
        <f t="shared" si="1"/>
        <v>1</v>
      </c>
      <c r="J65" s="12"/>
      <c r="L65" s="3">
        <v>62</v>
      </c>
      <c r="M65" s="45">
        <v>1</v>
      </c>
      <c r="N65" s="11">
        <f t="shared" si="2"/>
        <v>1</v>
      </c>
      <c r="O65" s="12"/>
      <c r="Q65" s="3">
        <v>62</v>
      </c>
      <c r="R65" s="45">
        <v>1</v>
      </c>
      <c r="S65" s="11">
        <f t="shared" si="3"/>
        <v>1</v>
      </c>
      <c r="T65" s="12"/>
      <c r="V65" s="3">
        <v>62</v>
      </c>
      <c r="W65" s="45">
        <v>1</v>
      </c>
      <c r="X65" s="11">
        <f t="shared" si="4"/>
        <v>1</v>
      </c>
      <c r="Y65" s="12"/>
      <c r="AA65" s="3">
        <v>62</v>
      </c>
      <c r="AB65" s="45">
        <v>1</v>
      </c>
      <c r="AC65" s="70">
        <f t="shared" si="5"/>
        <v>1</v>
      </c>
      <c r="AD65" s="12"/>
    </row>
    <row r="66" spans="2:30" x14ac:dyDescent="0.25">
      <c r="B66" s="3">
        <v>63</v>
      </c>
      <c r="C66" s="36">
        <v>14</v>
      </c>
      <c r="D66" s="11">
        <f t="shared" si="10"/>
        <v>1</v>
      </c>
      <c r="E66" s="12">
        <v>12</v>
      </c>
      <c r="G66" s="3">
        <v>63</v>
      </c>
      <c r="H66" s="36">
        <v>1</v>
      </c>
      <c r="I66" s="11">
        <f t="shared" si="1"/>
        <v>1</v>
      </c>
      <c r="J66" s="12"/>
      <c r="L66" s="3">
        <v>63</v>
      </c>
      <c r="M66" s="45">
        <v>1</v>
      </c>
      <c r="N66" s="11">
        <f t="shared" si="2"/>
        <v>1</v>
      </c>
      <c r="O66" s="12"/>
      <c r="Q66" s="3">
        <v>63</v>
      </c>
      <c r="R66" s="45">
        <v>1</v>
      </c>
      <c r="S66" s="11">
        <f t="shared" si="3"/>
        <v>1</v>
      </c>
      <c r="T66" s="12"/>
      <c r="V66" s="3">
        <v>63</v>
      </c>
      <c r="W66" s="45">
        <v>1</v>
      </c>
      <c r="X66" s="11">
        <f t="shared" si="4"/>
        <v>1</v>
      </c>
      <c r="Y66" s="12"/>
      <c r="AA66" s="3">
        <v>63</v>
      </c>
      <c r="AB66" s="45">
        <v>1</v>
      </c>
      <c r="AC66" s="70">
        <f t="shared" si="5"/>
        <v>1</v>
      </c>
      <c r="AD66" s="12"/>
    </row>
    <row r="67" spans="2:30" x14ac:dyDescent="0.25">
      <c r="B67" s="3">
        <v>64</v>
      </c>
      <c r="C67" s="36">
        <v>14</v>
      </c>
      <c r="D67" s="11">
        <f t="shared" si="10"/>
        <v>1</v>
      </c>
      <c r="E67" s="12">
        <v>12</v>
      </c>
      <c r="G67" s="3">
        <v>64</v>
      </c>
      <c r="H67" s="36">
        <v>1</v>
      </c>
      <c r="I67" s="11">
        <f t="shared" si="1"/>
        <v>1</v>
      </c>
      <c r="J67" s="12"/>
      <c r="L67" s="3">
        <v>64</v>
      </c>
      <c r="M67" s="45">
        <v>1</v>
      </c>
      <c r="N67" s="11">
        <f t="shared" si="2"/>
        <v>1</v>
      </c>
      <c r="O67" s="12"/>
      <c r="Q67" s="3">
        <v>64</v>
      </c>
      <c r="R67" s="45">
        <v>1</v>
      </c>
      <c r="S67" s="11">
        <f t="shared" si="3"/>
        <v>1</v>
      </c>
      <c r="T67" s="12"/>
      <c r="V67" s="3">
        <v>64</v>
      </c>
      <c r="W67" s="45">
        <v>1</v>
      </c>
      <c r="X67" s="11">
        <f t="shared" si="4"/>
        <v>1</v>
      </c>
      <c r="Y67" s="12"/>
      <c r="AA67" s="3">
        <v>64</v>
      </c>
      <c r="AB67" s="45">
        <v>1</v>
      </c>
      <c r="AC67" s="70">
        <f t="shared" si="5"/>
        <v>1</v>
      </c>
      <c r="AD67" s="12"/>
    </row>
    <row r="68" spans="2:30" x14ac:dyDescent="0.25">
      <c r="B68" s="3">
        <v>65</v>
      </c>
      <c r="C68" s="36">
        <v>14</v>
      </c>
      <c r="D68" s="11">
        <f t="shared" si="10"/>
        <v>1</v>
      </c>
      <c r="E68" s="13">
        <v>12</v>
      </c>
      <c r="G68" s="3">
        <v>65</v>
      </c>
      <c r="H68" s="36">
        <v>1</v>
      </c>
      <c r="I68" s="11">
        <f t="shared" si="1"/>
        <v>1</v>
      </c>
      <c r="J68" s="13"/>
      <c r="L68" s="3">
        <v>0</v>
      </c>
      <c r="M68" s="45">
        <v>0</v>
      </c>
      <c r="N68" s="11">
        <f t="shared" si="2"/>
        <v>0</v>
      </c>
      <c r="O68" s="13">
        <v>20</v>
      </c>
      <c r="Q68" s="3">
        <v>0</v>
      </c>
      <c r="R68" s="45">
        <v>0</v>
      </c>
      <c r="S68" s="11">
        <f t="shared" si="3"/>
        <v>0</v>
      </c>
      <c r="T68" s="13"/>
      <c r="V68" s="3">
        <v>0</v>
      </c>
      <c r="W68" s="45">
        <v>0</v>
      </c>
      <c r="X68" s="11">
        <f t="shared" si="4"/>
        <v>0</v>
      </c>
      <c r="Y68" s="13"/>
      <c r="AA68" s="3">
        <v>0</v>
      </c>
      <c r="AB68" s="45">
        <v>0</v>
      </c>
      <c r="AC68" s="70">
        <f t="shared" si="5"/>
        <v>0</v>
      </c>
      <c r="AD68" s="13"/>
    </row>
    <row r="69" spans="2:30" x14ac:dyDescent="0.25">
      <c r="B69" s="3">
        <v>66</v>
      </c>
      <c r="C69" s="36">
        <v>13</v>
      </c>
      <c r="D69" s="11">
        <f t="shared" si="10"/>
        <v>0.9285714285714286</v>
      </c>
      <c r="E69" s="13">
        <v>11</v>
      </c>
      <c r="G69" s="3">
        <v>66</v>
      </c>
      <c r="H69" s="36">
        <v>1</v>
      </c>
      <c r="I69" s="11">
        <f t="shared" ref="I69:I100" si="11">IF(H69=0,0,IF(H68=0,0,H69/H68))</f>
        <v>1</v>
      </c>
      <c r="J69" s="13"/>
      <c r="L69" s="3">
        <v>-1</v>
      </c>
      <c r="M69" s="45">
        <v>0</v>
      </c>
      <c r="N69" s="11">
        <f>IF(M69=0,0,IF(M68=0,0,M69/M68))</f>
        <v>0</v>
      </c>
      <c r="O69" s="13">
        <v>32</v>
      </c>
      <c r="Q69" s="3">
        <v>-1</v>
      </c>
      <c r="R69" s="45">
        <v>0</v>
      </c>
      <c r="S69" s="11">
        <f>IF(R69=0,0,IF(R68=0,0,R69/R68))</f>
        <v>0</v>
      </c>
      <c r="T69" s="13"/>
      <c r="V69" s="3">
        <v>-1</v>
      </c>
      <c r="W69" s="45">
        <v>0</v>
      </c>
      <c r="X69" s="11">
        <f>IF(W69=0,0,IF(W68=0,0,W69/W68))</f>
        <v>0</v>
      </c>
      <c r="Y69" s="13"/>
      <c r="AA69" s="3">
        <v>-1</v>
      </c>
      <c r="AB69" s="45">
        <v>0</v>
      </c>
      <c r="AC69" s="70">
        <f>IF(AB69=0,0,IF(AB68=0,0,AB69/AB68))</f>
        <v>0</v>
      </c>
      <c r="AD69" s="13"/>
    </row>
    <row r="70" spans="2:30" x14ac:dyDescent="0.25">
      <c r="B70" s="3">
        <v>67</v>
      </c>
      <c r="C70" s="36">
        <v>12</v>
      </c>
      <c r="D70" s="11">
        <f t="shared" si="10"/>
        <v>0.92307692307692313</v>
      </c>
      <c r="E70" s="7">
        <v>10</v>
      </c>
      <c r="G70" s="3">
        <v>67</v>
      </c>
      <c r="H70" s="36">
        <v>1</v>
      </c>
      <c r="I70" s="11">
        <f t="shared" si="11"/>
        <v>1</v>
      </c>
    </row>
    <row r="71" spans="2:30" x14ac:dyDescent="0.25">
      <c r="B71" s="3">
        <v>68</v>
      </c>
      <c r="C71" s="36">
        <v>12</v>
      </c>
      <c r="D71" s="11">
        <f t="shared" si="10"/>
        <v>1</v>
      </c>
      <c r="E71" s="7">
        <v>10</v>
      </c>
      <c r="G71" s="3">
        <v>68</v>
      </c>
      <c r="H71" s="36">
        <v>1</v>
      </c>
      <c r="I71" s="11">
        <f t="shared" si="11"/>
        <v>1</v>
      </c>
    </row>
    <row r="72" spans="2:30" x14ac:dyDescent="0.25">
      <c r="B72" s="3">
        <v>69</v>
      </c>
      <c r="C72" s="36">
        <v>11</v>
      </c>
      <c r="D72" s="11">
        <f t="shared" si="10"/>
        <v>0.91666666666666663</v>
      </c>
      <c r="E72" s="7">
        <v>10</v>
      </c>
      <c r="G72" s="3">
        <v>69</v>
      </c>
      <c r="H72" s="36">
        <v>1</v>
      </c>
      <c r="I72" s="11">
        <f t="shared" si="11"/>
        <v>1</v>
      </c>
    </row>
    <row r="73" spans="2:30" x14ac:dyDescent="0.25">
      <c r="B73" s="3">
        <v>70</v>
      </c>
      <c r="C73" s="36">
        <v>11</v>
      </c>
      <c r="D73" s="11">
        <f t="shared" si="10"/>
        <v>1</v>
      </c>
      <c r="E73" s="7">
        <v>9</v>
      </c>
      <c r="G73" s="3">
        <v>70</v>
      </c>
      <c r="H73" s="36">
        <v>1</v>
      </c>
      <c r="I73" s="11">
        <f t="shared" si="11"/>
        <v>1</v>
      </c>
    </row>
    <row r="74" spans="2:30" x14ac:dyDescent="0.25">
      <c r="B74" s="3">
        <v>71</v>
      </c>
      <c r="C74" s="36">
        <v>11</v>
      </c>
      <c r="D74" s="11">
        <f t="shared" si="10"/>
        <v>1</v>
      </c>
      <c r="E74" s="7">
        <v>8</v>
      </c>
      <c r="G74" s="3">
        <v>71</v>
      </c>
      <c r="H74" s="36">
        <v>1</v>
      </c>
      <c r="I74" s="11">
        <f t="shared" si="11"/>
        <v>1</v>
      </c>
    </row>
    <row r="75" spans="2:30" x14ac:dyDescent="0.25">
      <c r="B75" s="3">
        <v>72</v>
      </c>
      <c r="C75" s="36">
        <v>11</v>
      </c>
      <c r="D75" s="11">
        <f t="shared" si="10"/>
        <v>1</v>
      </c>
      <c r="E75" s="7">
        <v>8</v>
      </c>
      <c r="G75" s="3">
        <v>72</v>
      </c>
      <c r="H75" s="36">
        <v>1</v>
      </c>
      <c r="I75" s="11">
        <f t="shared" si="11"/>
        <v>1</v>
      </c>
    </row>
    <row r="76" spans="2:30" x14ac:dyDescent="0.25">
      <c r="B76" s="3">
        <v>73</v>
      </c>
      <c r="C76" s="36">
        <v>11</v>
      </c>
      <c r="D76" s="11">
        <f t="shared" si="10"/>
        <v>1</v>
      </c>
      <c r="E76" s="7">
        <v>8</v>
      </c>
      <c r="G76" s="3">
        <v>73</v>
      </c>
      <c r="H76" s="36">
        <v>1</v>
      </c>
      <c r="I76" s="11">
        <f t="shared" si="11"/>
        <v>1</v>
      </c>
    </row>
    <row r="77" spans="2:30" x14ac:dyDescent="0.25">
      <c r="B77" s="3">
        <v>74</v>
      </c>
      <c r="C77" s="36">
        <v>10</v>
      </c>
      <c r="D77" s="11">
        <f t="shared" si="10"/>
        <v>0.90909090909090906</v>
      </c>
      <c r="E77" s="7">
        <v>7</v>
      </c>
      <c r="G77" s="3">
        <v>74</v>
      </c>
      <c r="H77" s="36">
        <v>1</v>
      </c>
      <c r="I77" s="11">
        <f t="shared" si="11"/>
        <v>1</v>
      </c>
    </row>
    <row r="78" spans="2:30" x14ac:dyDescent="0.25">
      <c r="B78" s="3">
        <v>75</v>
      </c>
      <c r="C78" s="36">
        <v>9</v>
      </c>
      <c r="D78" s="11">
        <f t="shared" si="10"/>
        <v>0.9</v>
      </c>
      <c r="E78" s="7">
        <v>6</v>
      </c>
      <c r="G78" s="3">
        <v>75</v>
      </c>
      <c r="H78" s="36">
        <v>1</v>
      </c>
      <c r="I78" s="11">
        <f t="shared" si="11"/>
        <v>1</v>
      </c>
    </row>
    <row r="79" spans="2:30" x14ac:dyDescent="0.25">
      <c r="B79" s="3">
        <v>76</v>
      </c>
      <c r="C79" s="36">
        <v>9</v>
      </c>
      <c r="D79" s="11">
        <f t="shared" si="10"/>
        <v>1</v>
      </c>
      <c r="E79" s="7">
        <v>6</v>
      </c>
      <c r="G79" s="3">
        <v>76</v>
      </c>
      <c r="H79" s="36">
        <v>1</v>
      </c>
      <c r="I79" s="11">
        <f t="shared" si="11"/>
        <v>1</v>
      </c>
    </row>
    <row r="80" spans="2:30" x14ac:dyDescent="0.25">
      <c r="B80" s="3">
        <v>77</v>
      </c>
      <c r="C80" s="36">
        <v>8</v>
      </c>
      <c r="D80" s="11">
        <f t="shared" si="10"/>
        <v>0.88888888888888884</v>
      </c>
      <c r="E80" s="7">
        <v>6</v>
      </c>
      <c r="G80" s="3">
        <v>77</v>
      </c>
      <c r="H80" s="36">
        <v>1</v>
      </c>
      <c r="I80" s="11">
        <f t="shared" si="11"/>
        <v>1</v>
      </c>
    </row>
    <row r="81" spans="2:15" x14ac:dyDescent="0.25">
      <c r="B81" s="3">
        <v>78</v>
      </c>
      <c r="C81" s="36">
        <v>8</v>
      </c>
      <c r="D81" s="11">
        <f t="shared" si="10"/>
        <v>1</v>
      </c>
      <c r="E81" s="7">
        <v>5</v>
      </c>
      <c r="G81" s="3">
        <v>78</v>
      </c>
      <c r="H81" s="36">
        <v>1</v>
      </c>
      <c r="I81" s="11">
        <f t="shared" si="11"/>
        <v>1</v>
      </c>
      <c r="O81" s="7">
        <v>20</v>
      </c>
    </row>
    <row r="82" spans="2:15" x14ac:dyDescent="0.25">
      <c r="B82" s="3">
        <v>79</v>
      </c>
      <c r="C82" s="36">
        <v>8</v>
      </c>
      <c r="D82" s="11">
        <f t="shared" si="10"/>
        <v>1</v>
      </c>
      <c r="E82" s="7">
        <v>4</v>
      </c>
      <c r="G82" s="3">
        <v>79</v>
      </c>
      <c r="H82" s="36">
        <v>1</v>
      </c>
      <c r="I82" s="11">
        <f t="shared" si="11"/>
        <v>1</v>
      </c>
    </row>
    <row r="83" spans="2:15" x14ac:dyDescent="0.25">
      <c r="B83" s="3">
        <v>80</v>
      </c>
      <c r="C83" s="36">
        <v>8</v>
      </c>
      <c r="D83" s="11">
        <f t="shared" si="10"/>
        <v>1</v>
      </c>
      <c r="E83" s="7">
        <v>4</v>
      </c>
      <c r="G83" s="3">
        <v>80</v>
      </c>
      <c r="H83" s="36">
        <v>1</v>
      </c>
      <c r="I83" s="11">
        <f t="shared" si="11"/>
        <v>1</v>
      </c>
      <c r="O83" s="7">
        <v>18</v>
      </c>
    </row>
    <row r="84" spans="2:15" x14ac:dyDescent="0.25">
      <c r="B84" s="3">
        <v>81</v>
      </c>
      <c r="C84" s="36">
        <v>8</v>
      </c>
      <c r="D84" s="11">
        <f t="shared" si="10"/>
        <v>1</v>
      </c>
      <c r="E84" s="7">
        <v>4</v>
      </c>
      <c r="G84" s="3">
        <v>81</v>
      </c>
      <c r="H84" s="36">
        <v>1</v>
      </c>
      <c r="I84" s="11">
        <f t="shared" si="11"/>
        <v>1</v>
      </c>
    </row>
    <row r="85" spans="2:15" x14ac:dyDescent="0.25">
      <c r="B85" s="3">
        <v>82</v>
      </c>
      <c r="C85" s="36">
        <v>7</v>
      </c>
      <c r="D85" s="11">
        <f t="shared" si="10"/>
        <v>0.875</v>
      </c>
      <c r="E85" s="7">
        <v>3</v>
      </c>
      <c r="G85" s="3">
        <v>82</v>
      </c>
      <c r="H85" s="36">
        <v>1</v>
      </c>
      <c r="I85" s="11">
        <f t="shared" si="11"/>
        <v>1</v>
      </c>
    </row>
    <row r="86" spans="2:15" x14ac:dyDescent="0.25">
      <c r="B86" s="3">
        <v>83</v>
      </c>
      <c r="C86" s="36">
        <v>6</v>
      </c>
      <c r="D86" s="11">
        <f t="shared" si="10"/>
        <v>0.8571428571428571</v>
      </c>
      <c r="E86" s="7">
        <v>3</v>
      </c>
      <c r="G86" s="3">
        <v>83</v>
      </c>
      <c r="H86" s="36">
        <v>1</v>
      </c>
      <c r="I86" s="11">
        <f t="shared" si="11"/>
        <v>1</v>
      </c>
    </row>
    <row r="87" spans="2:15" x14ac:dyDescent="0.25">
      <c r="B87" s="3">
        <v>84</v>
      </c>
      <c r="C87" s="36">
        <v>6</v>
      </c>
      <c r="D87" s="11">
        <f t="shared" si="10"/>
        <v>1</v>
      </c>
      <c r="E87" s="7">
        <v>3</v>
      </c>
      <c r="G87" s="3">
        <v>84</v>
      </c>
      <c r="H87" s="36">
        <v>1</v>
      </c>
      <c r="I87" s="11">
        <f t="shared" si="11"/>
        <v>1</v>
      </c>
    </row>
    <row r="88" spans="2:15" x14ac:dyDescent="0.25">
      <c r="B88" s="3">
        <v>85</v>
      </c>
      <c r="C88" s="36">
        <v>5</v>
      </c>
      <c r="D88" s="11">
        <f t="shared" si="10"/>
        <v>0.83333333333333337</v>
      </c>
      <c r="E88" s="7">
        <v>3</v>
      </c>
      <c r="G88" s="3">
        <v>85</v>
      </c>
      <c r="H88" s="36">
        <v>1</v>
      </c>
      <c r="I88" s="11">
        <f t="shared" si="11"/>
        <v>1</v>
      </c>
    </row>
    <row r="89" spans="2:15" x14ac:dyDescent="0.25">
      <c r="B89" s="3">
        <v>86</v>
      </c>
      <c r="C89" s="36">
        <v>5</v>
      </c>
      <c r="D89" s="11">
        <f t="shared" si="10"/>
        <v>1</v>
      </c>
      <c r="E89" s="7">
        <v>2</v>
      </c>
      <c r="G89" s="3">
        <v>86</v>
      </c>
      <c r="H89" s="36">
        <v>1</v>
      </c>
      <c r="I89" s="11">
        <f t="shared" si="11"/>
        <v>1</v>
      </c>
    </row>
    <row r="90" spans="2:15" x14ac:dyDescent="0.25">
      <c r="B90" s="3">
        <v>87</v>
      </c>
      <c r="C90" s="36">
        <v>5</v>
      </c>
      <c r="D90" s="11">
        <f t="shared" si="10"/>
        <v>1</v>
      </c>
      <c r="E90" s="7">
        <v>2</v>
      </c>
      <c r="G90" s="3">
        <v>87</v>
      </c>
      <c r="H90" s="36">
        <v>1</v>
      </c>
      <c r="I90" s="11">
        <f t="shared" si="11"/>
        <v>1</v>
      </c>
    </row>
    <row r="91" spans="2:15" x14ac:dyDescent="0.25">
      <c r="B91" s="3">
        <v>88</v>
      </c>
      <c r="C91" s="36">
        <v>5</v>
      </c>
      <c r="D91" s="11">
        <f t="shared" si="10"/>
        <v>1</v>
      </c>
      <c r="E91" s="7">
        <v>2</v>
      </c>
      <c r="G91" s="3">
        <v>88</v>
      </c>
      <c r="H91" s="36">
        <v>1</v>
      </c>
      <c r="I91" s="11">
        <f t="shared" si="11"/>
        <v>1</v>
      </c>
    </row>
    <row r="92" spans="2:15" x14ac:dyDescent="0.25">
      <c r="B92" s="3">
        <v>89</v>
      </c>
      <c r="C92" s="36">
        <v>5</v>
      </c>
      <c r="D92" s="11">
        <f t="shared" si="10"/>
        <v>1</v>
      </c>
      <c r="E92" s="7">
        <v>2</v>
      </c>
      <c r="G92" s="3">
        <v>89</v>
      </c>
      <c r="H92" s="36">
        <v>1</v>
      </c>
      <c r="I92" s="11">
        <f t="shared" si="11"/>
        <v>1</v>
      </c>
    </row>
    <row r="93" spans="2:15" x14ac:dyDescent="0.25">
      <c r="B93" s="3">
        <v>90</v>
      </c>
      <c r="C93" s="36">
        <v>4</v>
      </c>
      <c r="D93" s="11">
        <f t="shared" si="10"/>
        <v>0.8</v>
      </c>
      <c r="E93" s="7">
        <v>1</v>
      </c>
      <c r="G93" s="3">
        <v>90</v>
      </c>
      <c r="H93" s="36">
        <v>1</v>
      </c>
      <c r="I93" s="11">
        <f t="shared" si="11"/>
        <v>1</v>
      </c>
    </row>
    <row r="94" spans="2:15" x14ac:dyDescent="0.25">
      <c r="B94" s="3">
        <v>91</v>
      </c>
      <c r="C94" s="36">
        <v>3</v>
      </c>
      <c r="D94" s="11">
        <f t="shared" si="10"/>
        <v>0.75</v>
      </c>
      <c r="E94" s="7">
        <v>1</v>
      </c>
      <c r="G94" s="3">
        <v>91</v>
      </c>
      <c r="H94" s="36">
        <v>1</v>
      </c>
      <c r="I94" s="11">
        <f t="shared" si="11"/>
        <v>1</v>
      </c>
    </row>
    <row r="95" spans="2:15" x14ac:dyDescent="0.25">
      <c r="B95" s="3">
        <v>92</v>
      </c>
      <c r="C95" s="36">
        <v>3</v>
      </c>
      <c r="D95" s="11">
        <f t="shared" si="10"/>
        <v>1</v>
      </c>
      <c r="E95" s="7">
        <v>1</v>
      </c>
      <c r="G95" s="3">
        <v>92</v>
      </c>
      <c r="H95" s="36">
        <v>1</v>
      </c>
      <c r="I95" s="11">
        <f t="shared" si="11"/>
        <v>1</v>
      </c>
    </row>
    <row r="96" spans="2:15" x14ac:dyDescent="0.25">
      <c r="B96" s="3">
        <v>93</v>
      </c>
      <c r="C96" s="36">
        <v>2</v>
      </c>
      <c r="D96" s="11">
        <f t="shared" si="10"/>
        <v>0.66666666666666663</v>
      </c>
      <c r="E96" s="7">
        <v>1</v>
      </c>
      <c r="G96" s="3">
        <v>93</v>
      </c>
      <c r="H96" s="36">
        <v>1</v>
      </c>
      <c r="I96" s="11">
        <f t="shared" si="11"/>
        <v>1</v>
      </c>
      <c r="O96" s="7">
        <v>24</v>
      </c>
    </row>
    <row r="97" spans="2:15" x14ac:dyDescent="0.25">
      <c r="B97" s="3">
        <v>94</v>
      </c>
      <c r="C97" s="36">
        <v>2</v>
      </c>
      <c r="D97" s="11">
        <f t="shared" si="10"/>
        <v>1</v>
      </c>
      <c r="E97" s="7">
        <v>1</v>
      </c>
      <c r="G97" s="3">
        <v>94</v>
      </c>
      <c r="H97" s="36">
        <v>1</v>
      </c>
      <c r="I97" s="11">
        <f t="shared" si="11"/>
        <v>1</v>
      </c>
    </row>
    <row r="98" spans="2:15" x14ac:dyDescent="0.25">
      <c r="B98" s="3">
        <v>95</v>
      </c>
      <c r="C98" s="36">
        <v>1</v>
      </c>
      <c r="D98" s="11">
        <f t="shared" si="10"/>
        <v>0.5</v>
      </c>
      <c r="E98" s="7">
        <v>1</v>
      </c>
      <c r="G98" s="3">
        <v>95</v>
      </c>
      <c r="H98" s="36">
        <v>1</v>
      </c>
      <c r="I98" s="11">
        <f t="shared" si="11"/>
        <v>1</v>
      </c>
    </row>
    <row r="99" spans="2:15" x14ac:dyDescent="0.25">
      <c r="B99" s="3">
        <v>96</v>
      </c>
      <c r="C99" s="36">
        <v>1</v>
      </c>
      <c r="D99" s="11">
        <f t="shared" si="10"/>
        <v>1</v>
      </c>
      <c r="E99" s="7">
        <v>1</v>
      </c>
      <c r="G99" s="3">
        <v>96</v>
      </c>
      <c r="H99" s="36">
        <v>1</v>
      </c>
      <c r="I99" s="11">
        <f t="shared" si="11"/>
        <v>1</v>
      </c>
    </row>
    <row r="100" spans="2:15" x14ac:dyDescent="0.25">
      <c r="B100" s="3">
        <v>0</v>
      </c>
      <c r="C100" s="45">
        <v>0</v>
      </c>
      <c r="D100" s="11">
        <f t="shared" si="10"/>
        <v>0</v>
      </c>
      <c r="G100" s="3">
        <v>0</v>
      </c>
      <c r="H100" s="45">
        <v>0</v>
      </c>
      <c r="I100" s="11">
        <f t="shared" si="11"/>
        <v>0</v>
      </c>
      <c r="O100" s="7">
        <v>24</v>
      </c>
    </row>
    <row r="101" spans="2:15" x14ac:dyDescent="0.25">
      <c r="B101" s="3">
        <v>-1</v>
      </c>
      <c r="C101" s="45">
        <v>0</v>
      </c>
      <c r="D101" s="11">
        <f>IF(C101=0,0,IF(C100=0,0,C101/C100))</f>
        <v>0</v>
      </c>
      <c r="G101" s="3">
        <v>-1</v>
      </c>
      <c r="H101" s="45">
        <v>0</v>
      </c>
      <c r="I101" s="11">
        <f>IF(H101=0,0,IF(H100=0,0,H101/H100))</f>
        <v>0</v>
      </c>
    </row>
    <row r="103" spans="2:15" x14ac:dyDescent="0.25">
      <c r="O103" s="7">
        <v>24</v>
      </c>
    </row>
    <row r="126" spans="15:15" x14ac:dyDescent="0.25">
      <c r="O126" s="7">
        <v>32</v>
      </c>
    </row>
    <row r="134" spans="15:15" x14ac:dyDescent="0.25">
      <c r="O134" s="7">
        <v>24</v>
      </c>
    </row>
    <row r="140" spans="15:15" x14ac:dyDescent="0.25">
      <c r="O140" s="7">
        <v>32</v>
      </c>
    </row>
    <row r="145" spans="2:15" x14ac:dyDescent="0.25">
      <c r="O145" s="7">
        <v>32</v>
      </c>
    </row>
    <row r="151" spans="2:15" x14ac:dyDescent="0.25">
      <c r="B151" s="7" t="s">
        <v>352</v>
      </c>
      <c r="O151" s="7">
        <v>16</v>
      </c>
    </row>
  </sheetData>
  <sheetProtection selectLockedCells="1" selectUnlockedCells="1"/>
  <mergeCells count="11">
    <mergeCell ref="AG3:AJ3"/>
    <mergeCell ref="AG4:AJ4"/>
    <mergeCell ref="AG5:AJ5"/>
    <mergeCell ref="AG6:AJ6"/>
    <mergeCell ref="B2:D2"/>
    <mergeCell ref="G2:I2"/>
    <mergeCell ref="L2:N2"/>
    <mergeCell ref="Q2:S2"/>
    <mergeCell ref="V2:X2"/>
    <mergeCell ref="AF2:AJ2"/>
    <mergeCell ref="AA2:A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F2DD-0DC2-4E9C-98A6-A4F6ED96B6E1}">
  <dimension ref="B1:AE151"/>
  <sheetViews>
    <sheetView workbookViewId="0">
      <selection activeCell="Q26" sqref="Q26"/>
    </sheetView>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customWidth="1"/>
    <col min="6" max="6" width="7.140625" style="7" customWidth="1"/>
    <col min="7" max="7" width="9.7109375" style="7" customWidth="1"/>
    <col min="8" max="8" width="15.7109375" style="8" customWidth="1"/>
    <col min="9" max="9" width="6.7109375" style="9" customWidth="1"/>
    <col min="10" max="10" width="6.7109375" style="7" customWidth="1"/>
    <col min="11" max="11" width="7.140625" style="7" customWidth="1"/>
    <col min="12" max="12" width="9.7109375" style="7" customWidth="1"/>
    <col min="13" max="13" width="15.7109375" style="8" customWidth="1"/>
    <col min="14" max="14" width="6.7109375" style="9" customWidth="1"/>
    <col min="15" max="15" width="6.7109375" style="7" customWidth="1"/>
    <col min="16" max="16" width="7.140625" style="7" customWidth="1"/>
    <col min="17" max="17" width="9.7109375" style="7" customWidth="1"/>
    <col min="18" max="18" width="15.7109375" style="8" customWidth="1"/>
    <col min="19" max="19" width="6.7109375" style="9" customWidth="1"/>
    <col min="20" max="21" width="6.7109375" style="7" customWidth="1"/>
    <col min="22" max="22" width="9.7109375" style="7" customWidth="1"/>
    <col min="23" max="23" width="15.7109375" style="8" customWidth="1"/>
    <col min="24" max="24" width="6.7109375" style="9" customWidth="1"/>
    <col min="25" max="25" width="6.7109375" style="7" customWidth="1"/>
    <col min="26" max="26" width="7.140625" style="7" customWidth="1"/>
    <col min="27" max="16384" width="9.140625" style="7"/>
  </cols>
  <sheetData>
    <row r="1" spans="2:31" x14ac:dyDescent="0.25">
      <c r="V1" s="43"/>
    </row>
    <row r="2" spans="2:31" ht="30.75" customHeight="1" x14ac:dyDescent="0.25">
      <c r="B2" s="247" t="s">
        <v>95</v>
      </c>
      <c r="C2" s="247"/>
      <c r="D2" s="248"/>
      <c r="G2" s="249" t="s">
        <v>96</v>
      </c>
      <c r="H2" s="249"/>
      <c r="I2" s="250"/>
      <c r="L2" s="251" t="s">
        <v>97</v>
      </c>
      <c r="M2" s="251"/>
      <c r="N2" s="252"/>
      <c r="Q2" s="253" t="s">
        <v>124</v>
      </c>
      <c r="R2" s="254"/>
      <c r="S2" s="255"/>
      <c r="V2" s="256" t="s">
        <v>153</v>
      </c>
      <c r="W2" s="257"/>
      <c r="X2" s="258"/>
      <c r="AA2" s="265" t="s">
        <v>210</v>
      </c>
      <c r="AB2" s="271"/>
      <c r="AC2" s="271"/>
      <c r="AD2" s="271"/>
      <c r="AE2" s="272"/>
    </row>
    <row r="3" spans="2:31"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48" t="s">
        <v>22</v>
      </c>
      <c r="AB3" s="268" t="s">
        <v>215</v>
      </c>
      <c r="AC3" s="271"/>
      <c r="AD3" s="271"/>
      <c r="AE3" s="272"/>
    </row>
    <row r="4" spans="2:31" x14ac:dyDescent="0.25">
      <c r="B4" s="5">
        <v>1</v>
      </c>
      <c r="C4" s="36">
        <v>1000</v>
      </c>
      <c r="D4" s="10"/>
      <c r="E4" s="12"/>
      <c r="G4" s="19">
        <v>1</v>
      </c>
      <c r="H4" s="36">
        <v>600</v>
      </c>
      <c r="I4" s="10"/>
      <c r="J4" s="12"/>
      <c r="L4" s="5">
        <v>1</v>
      </c>
      <c r="M4" s="45">
        <v>360</v>
      </c>
      <c r="N4" s="10"/>
      <c r="O4" s="12"/>
      <c r="Q4" s="5">
        <v>1</v>
      </c>
      <c r="R4" s="45">
        <v>215</v>
      </c>
      <c r="S4" s="10"/>
      <c r="T4" s="12"/>
      <c r="V4" s="5">
        <v>1</v>
      </c>
      <c r="W4" s="45">
        <v>130</v>
      </c>
      <c r="X4" s="10"/>
      <c r="Y4" s="12"/>
      <c r="AA4" s="49">
        <v>100</v>
      </c>
      <c r="AB4" s="244" t="s">
        <v>211</v>
      </c>
      <c r="AC4" s="271"/>
      <c r="AD4" s="271"/>
      <c r="AE4" s="272"/>
    </row>
    <row r="5" spans="2:31" x14ac:dyDescent="0.25">
      <c r="B5" s="4">
        <v>2</v>
      </c>
      <c r="C5" s="36">
        <v>600</v>
      </c>
      <c r="D5" s="11">
        <f t="shared" ref="D5:D36" si="0">IF(C5=0,0,IF(C4=0,0,C5/C4))</f>
        <v>0.6</v>
      </c>
      <c r="E5" s="13"/>
      <c r="G5" s="4">
        <v>2</v>
      </c>
      <c r="H5" s="36">
        <f>H4*0.6</f>
        <v>360</v>
      </c>
      <c r="I5" s="11">
        <f t="shared" ref="I5:I67"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90</v>
      </c>
      <c r="X5" s="11">
        <f t="shared" ref="X5:X68" si="4">IF(W5=0,0,IF(W4=0,0,W5/W4))</f>
        <v>0.69230769230769229</v>
      </c>
      <c r="Y5" s="13"/>
      <c r="AA5" s="49">
        <v>200</v>
      </c>
      <c r="AB5" s="244" t="s">
        <v>212</v>
      </c>
      <c r="AC5" s="271"/>
      <c r="AD5" s="271"/>
      <c r="AE5" s="272"/>
    </row>
    <row r="6" spans="2:31"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77</v>
      </c>
      <c r="X6" s="18">
        <f t="shared" si="4"/>
        <v>0.85555555555555551</v>
      </c>
      <c r="Y6" s="22"/>
      <c r="AA6" s="49">
        <v>250</v>
      </c>
      <c r="AB6" s="244" t="s">
        <v>213</v>
      </c>
      <c r="AC6" s="271"/>
      <c r="AD6" s="271"/>
      <c r="AE6" s="272"/>
    </row>
    <row r="7" spans="2:31"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55</v>
      </c>
      <c r="X7" s="11">
        <f t="shared" si="4"/>
        <v>0.7142857142857143</v>
      </c>
      <c r="Y7" s="14">
        <f>IF(W5=0,0,IF(W7=0,0,W7/W5))</f>
        <v>0.61111111111111116</v>
      </c>
    </row>
    <row r="8" spans="2:31"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45</v>
      </c>
      <c r="X8" s="18">
        <f t="shared" si="4"/>
        <v>0.81818181818181823</v>
      </c>
      <c r="Y8" s="20"/>
    </row>
    <row r="9" spans="2:31"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40</v>
      </c>
      <c r="X9" s="18">
        <f t="shared" si="4"/>
        <v>0.88888888888888884</v>
      </c>
      <c r="Y9" s="22">
        <f>IF(W7=0,0,IF(W9=0,0,W9/W7))</f>
        <v>0.72727272727272729</v>
      </c>
    </row>
    <row r="10" spans="2:31"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35</v>
      </c>
      <c r="X10" s="11">
        <f t="shared" si="4"/>
        <v>0.875</v>
      </c>
      <c r="Y10" s="12"/>
    </row>
    <row r="11" spans="2:31"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30</v>
      </c>
      <c r="X11" s="11">
        <f t="shared" si="4"/>
        <v>0.8571428571428571</v>
      </c>
      <c r="Y11" s="14">
        <f>IF(W7=0,0,IF(W11=0,0,W11/W7))</f>
        <v>0.54545454545454541</v>
      </c>
    </row>
    <row r="12" spans="2:31"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28</v>
      </c>
      <c r="X12" s="18">
        <f t="shared" si="4"/>
        <v>0.93333333333333335</v>
      </c>
      <c r="Y12" s="20"/>
    </row>
    <row r="13" spans="2:31"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25</v>
      </c>
      <c r="X13" s="18">
        <f t="shared" si="4"/>
        <v>0.8928571428571429</v>
      </c>
      <c r="Y13" s="21">
        <f>IF(W11=0,0,IF(W13=0,0,W13/W11))</f>
        <v>0.83333333333333337</v>
      </c>
    </row>
    <row r="14" spans="2:31"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23</v>
      </c>
      <c r="X14" s="11">
        <f t="shared" si="4"/>
        <v>0.92</v>
      </c>
      <c r="Y14" s="12"/>
    </row>
    <row r="15" spans="2:31"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22</v>
      </c>
      <c r="X15" s="11">
        <f t="shared" si="4"/>
        <v>0.95652173913043481</v>
      </c>
      <c r="Y15" s="14">
        <f>W14/W11</f>
        <v>0.76666666666666672</v>
      </c>
    </row>
    <row r="16" spans="2:31"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21</v>
      </c>
      <c r="X16" s="11">
        <f t="shared" si="4"/>
        <v>0.95454545454545459</v>
      </c>
      <c r="Y16" s="12"/>
    </row>
    <row r="17" spans="2:25"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20</v>
      </c>
      <c r="X17" s="11">
        <f t="shared" si="4"/>
        <v>0.95238095238095233</v>
      </c>
      <c r="Y17" s="12"/>
    </row>
    <row r="18" spans="2:25"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19</v>
      </c>
      <c r="X18" s="11">
        <f t="shared" si="4"/>
        <v>0.95</v>
      </c>
      <c r="Y18" s="12"/>
    </row>
    <row r="19" spans="2:25"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v>17</v>
      </c>
      <c r="X19" s="11">
        <f t="shared" si="4"/>
        <v>0.89473684210526316</v>
      </c>
      <c r="Y19" s="14">
        <f>IF(W11=0,0,IF(W19=0,0,W19/W11))</f>
        <v>0.56666666666666665</v>
      </c>
    </row>
    <row r="20" spans="2:25" x14ac:dyDescent="0.25">
      <c r="B20" s="17">
        <v>17</v>
      </c>
      <c r="C20" s="36">
        <v>85</v>
      </c>
      <c r="D20" s="18">
        <f t="shared" si="0"/>
        <v>0.94444444444444442</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16</v>
      </c>
      <c r="X20" s="18">
        <f t="shared" si="4"/>
        <v>0.94117647058823528</v>
      </c>
      <c r="Y20" s="16" t="s">
        <v>25</v>
      </c>
    </row>
    <row r="21" spans="2:25" x14ac:dyDescent="0.25">
      <c r="B21" s="4">
        <v>18</v>
      </c>
      <c r="C21" s="36">
        <v>70</v>
      </c>
      <c r="D21" s="11">
        <f t="shared" si="0"/>
        <v>0.82352941176470584</v>
      </c>
      <c r="E21" s="14">
        <f>C21/C19</f>
        <v>0.77777777777777779</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14</v>
      </c>
      <c r="X21" s="11">
        <f t="shared" si="4"/>
        <v>0.875</v>
      </c>
      <c r="Y21" s="14">
        <f>W21/W19</f>
        <v>0.82352941176470584</v>
      </c>
    </row>
    <row r="22" spans="2:25" x14ac:dyDescent="0.25">
      <c r="B22" s="4">
        <v>19</v>
      </c>
      <c r="C22" s="36">
        <v>65</v>
      </c>
      <c r="D22" s="11">
        <f t="shared" si="0"/>
        <v>0.9285714285714286</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12</v>
      </c>
      <c r="X22" s="11">
        <f t="shared" si="4"/>
        <v>0.8571428571428571</v>
      </c>
      <c r="Y22" s="12"/>
    </row>
    <row r="23" spans="2:25" x14ac:dyDescent="0.25">
      <c r="B23" s="4">
        <v>20</v>
      </c>
      <c r="C23" s="36">
        <v>60</v>
      </c>
      <c r="D23" s="11">
        <f t="shared" si="0"/>
        <v>0.92307692307692313</v>
      </c>
      <c r="E23" s="14">
        <f>C23/C19</f>
        <v>0.66666666666666663</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v>10</v>
      </c>
      <c r="X23" s="11">
        <f t="shared" si="4"/>
        <v>0.83333333333333337</v>
      </c>
      <c r="Y23" s="14">
        <f>W23/W19</f>
        <v>0.58823529411764708</v>
      </c>
    </row>
    <row r="24" spans="2:25" x14ac:dyDescent="0.25">
      <c r="B24" s="4">
        <v>21</v>
      </c>
      <c r="C24" s="36">
        <v>60</v>
      </c>
      <c r="D24" s="11">
        <f>IF(C24=0,0,IF(C23=0,0,C24/C23))</f>
        <v>1</v>
      </c>
      <c r="E24" s="14">
        <f>C24/C19</f>
        <v>0.66666666666666663</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8</v>
      </c>
      <c r="X24" s="11">
        <f t="shared" si="4"/>
        <v>0.8</v>
      </c>
      <c r="Y24" s="14"/>
    </row>
    <row r="25" spans="2:25" x14ac:dyDescent="0.25">
      <c r="B25" s="4">
        <v>22</v>
      </c>
      <c r="C25" s="36">
        <v>56</v>
      </c>
      <c r="D25" s="11">
        <f t="shared" si="0"/>
        <v>0.93333333333333335</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f t="shared" ref="W25:W34" si="5">W24</f>
        <v>8</v>
      </c>
      <c r="X25" s="11">
        <f t="shared" si="4"/>
        <v>1</v>
      </c>
      <c r="Y25" s="12"/>
    </row>
    <row r="26" spans="2:25" x14ac:dyDescent="0.25">
      <c r="B26" s="4">
        <v>23</v>
      </c>
      <c r="C26" s="36">
        <v>53</v>
      </c>
      <c r="D26" s="11">
        <f t="shared" si="0"/>
        <v>0.9464285714285714</v>
      </c>
      <c r="E26" s="12"/>
      <c r="G26" s="4">
        <v>23</v>
      </c>
      <c r="H26" s="36">
        <f t="shared" ref="H26:H35" si="6">H25</f>
        <v>21</v>
      </c>
      <c r="I26" s="11">
        <f t="shared" si="1"/>
        <v>1</v>
      </c>
      <c r="J26" s="12"/>
      <c r="L26" s="4">
        <v>23</v>
      </c>
      <c r="M26" s="45">
        <f t="shared" ref="M26:M35" si="7">M25</f>
        <v>12</v>
      </c>
      <c r="N26" s="11">
        <f t="shared" si="2"/>
        <v>1</v>
      </c>
      <c r="O26" s="12"/>
      <c r="Q26" s="4">
        <v>23</v>
      </c>
      <c r="R26" s="45">
        <f t="shared" ref="R26:R35" si="8">R25</f>
        <v>8</v>
      </c>
      <c r="S26" s="11">
        <f t="shared" si="3"/>
        <v>1</v>
      </c>
      <c r="T26" s="12"/>
      <c r="V26" s="4">
        <v>23</v>
      </c>
      <c r="W26" s="45">
        <v>7</v>
      </c>
      <c r="X26" s="11">
        <f t="shared" si="4"/>
        <v>0.875</v>
      </c>
      <c r="Y26" s="12"/>
    </row>
    <row r="27" spans="2:25" x14ac:dyDescent="0.25">
      <c r="B27" s="4">
        <v>24</v>
      </c>
      <c r="C27" s="36">
        <v>53</v>
      </c>
      <c r="D27" s="11">
        <f t="shared" si="0"/>
        <v>1</v>
      </c>
      <c r="E27" s="14">
        <f>C27/C19</f>
        <v>0.58888888888888891</v>
      </c>
      <c r="G27" s="4">
        <v>24</v>
      </c>
      <c r="H27" s="36">
        <f t="shared" si="6"/>
        <v>21</v>
      </c>
      <c r="I27" s="11">
        <f t="shared" si="1"/>
        <v>1</v>
      </c>
      <c r="J27" s="14">
        <f>H27/H19</f>
        <v>0.38181818181818183</v>
      </c>
      <c r="L27" s="4">
        <v>24</v>
      </c>
      <c r="M27" s="45">
        <f t="shared" si="7"/>
        <v>12</v>
      </c>
      <c r="N27" s="11">
        <f t="shared" si="2"/>
        <v>1</v>
      </c>
      <c r="O27" s="14">
        <f>M27/M19</f>
        <v>0.375</v>
      </c>
      <c r="Q27" s="4">
        <v>24</v>
      </c>
      <c r="R27" s="45">
        <f t="shared" si="8"/>
        <v>8</v>
      </c>
      <c r="S27" s="11">
        <f t="shared" si="3"/>
        <v>1</v>
      </c>
      <c r="T27" s="14">
        <f>R27/R19</f>
        <v>0.42105263157894735</v>
      </c>
      <c r="V27" s="4">
        <v>24</v>
      </c>
      <c r="W27" s="45">
        <v>7</v>
      </c>
      <c r="X27" s="11">
        <f t="shared" si="4"/>
        <v>1</v>
      </c>
      <c r="Y27" s="14">
        <f>W27/W19</f>
        <v>0.41176470588235292</v>
      </c>
    </row>
    <row r="28" spans="2:25" x14ac:dyDescent="0.25">
      <c r="B28" s="4">
        <v>25</v>
      </c>
      <c r="C28" s="36">
        <v>50</v>
      </c>
      <c r="D28" s="11">
        <f t="shared" si="0"/>
        <v>0.94339622641509435</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6</v>
      </c>
      <c r="X28" s="11">
        <f t="shared" si="4"/>
        <v>0.8571428571428571</v>
      </c>
      <c r="Y28" s="12"/>
    </row>
    <row r="29" spans="2:25" x14ac:dyDescent="0.25">
      <c r="B29" s="3">
        <v>26</v>
      </c>
      <c r="C29" s="36">
        <v>48</v>
      </c>
      <c r="D29" s="11">
        <f t="shared" si="0"/>
        <v>0.96</v>
      </c>
      <c r="E29" s="12"/>
      <c r="G29" s="3">
        <v>26</v>
      </c>
      <c r="H29" s="36">
        <f t="shared" si="6"/>
        <v>18</v>
      </c>
      <c r="I29" s="11">
        <f t="shared" si="1"/>
        <v>1</v>
      </c>
      <c r="J29" s="12"/>
      <c r="L29" s="3">
        <v>26</v>
      </c>
      <c r="M29" s="45">
        <f t="shared" si="7"/>
        <v>10</v>
      </c>
      <c r="N29" s="11">
        <f t="shared" si="2"/>
        <v>1</v>
      </c>
      <c r="O29" s="12"/>
      <c r="Q29" s="3">
        <v>26</v>
      </c>
      <c r="R29" s="45">
        <f t="shared" si="8"/>
        <v>6</v>
      </c>
      <c r="S29" s="11">
        <f t="shared" si="3"/>
        <v>1</v>
      </c>
      <c r="T29" s="12"/>
      <c r="V29" s="3">
        <v>26</v>
      </c>
      <c r="W29" s="45">
        <v>5</v>
      </c>
      <c r="X29" s="11">
        <f t="shared" si="4"/>
        <v>0.83333333333333337</v>
      </c>
      <c r="Y29" s="12"/>
    </row>
    <row r="30" spans="2:25" x14ac:dyDescent="0.25">
      <c r="B30" s="3">
        <v>27</v>
      </c>
      <c r="C30" s="36">
        <v>45</v>
      </c>
      <c r="D30" s="11">
        <f t="shared" si="0"/>
        <v>0.9375</v>
      </c>
      <c r="E30" s="12"/>
      <c r="G30" s="3">
        <v>27</v>
      </c>
      <c r="H30" s="36">
        <f t="shared" si="6"/>
        <v>18</v>
      </c>
      <c r="I30" s="11">
        <f t="shared" si="1"/>
        <v>1</v>
      </c>
      <c r="J30" s="12"/>
      <c r="L30" s="3">
        <v>27</v>
      </c>
      <c r="M30" s="45">
        <f t="shared" si="7"/>
        <v>10</v>
      </c>
      <c r="N30" s="11">
        <f t="shared" si="2"/>
        <v>1</v>
      </c>
      <c r="O30" s="12"/>
      <c r="Q30" s="3">
        <v>27</v>
      </c>
      <c r="R30" s="45">
        <f t="shared" si="8"/>
        <v>6</v>
      </c>
      <c r="S30" s="11">
        <f t="shared" si="3"/>
        <v>1</v>
      </c>
      <c r="T30" s="12"/>
      <c r="V30" s="3">
        <v>27</v>
      </c>
      <c r="W30" s="45">
        <f t="shared" si="5"/>
        <v>5</v>
      </c>
      <c r="X30" s="11">
        <f t="shared" si="4"/>
        <v>1</v>
      </c>
      <c r="Y30" s="12"/>
    </row>
    <row r="31" spans="2:25" x14ac:dyDescent="0.25">
      <c r="B31" s="3">
        <v>28</v>
      </c>
      <c r="C31" s="36">
        <v>45</v>
      </c>
      <c r="D31" s="11">
        <f t="shared" si="0"/>
        <v>1</v>
      </c>
      <c r="E31" s="12"/>
      <c r="G31" s="3">
        <v>28</v>
      </c>
      <c r="H31" s="36">
        <f t="shared" si="6"/>
        <v>18</v>
      </c>
      <c r="I31" s="11">
        <f t="shared" si="1"/>
        <v>1</v>
      </c>
      <c r="J31" s="12"/>
      <c r="L31" s="3">
        <v>28</v>
      </c>
      <c r="M31" s="45">
        <f t="shared" si="7"/>
        <v>10</v>
      </c>
      <c r="N31" s="11">
        <f t="shared" si="2"/>
        <v>1</v>
      </c>
      <c r="O31" s="12"/>
      <c r="Q31" s="3">
        <v>28</v>
      </c>
      <c r="R31" s="45">
        <f t="shared" si="8"/>
        <v>6</v>
      </c>
      <c r="S31" s="11">
        <f t="shared" si="3"/>
        <v>1</v>
      </c>
      <c r="T31" s="12"/>
      <c r="V31" s="3">
        <v>28</v>
      </c>
      <c r="W31" s="45">
        <f t="shared" si="5"/>
        <v>5</v>
      </c>
      <c r="X31" s="11">
        <f t="shared" si="4"/>
        <v>1</v>
      </c>
      <c r="Y31" s="12"/>
    </row>
    <row r="32" spans="2:25" x14ac:dyDescent="0.25">
      <c r="B32" s="3">
        <v>29</v>
      </c>
      <c r="C32" s="36">
        <v>43</v>
      </c>
      <c r="D32" s="11">
        <f t="shared" si="0"/>
        <v>0.9555555555555556</v>
      </c>
      <c r="E32" s="12"/>
      <c r="G32" s="3">
        <v>29</v>
      </c>
      <c r="H32" s="36">
        <f t="shared" si="6"/>
        <v>18</v>
      </c>
      <c r="I32" s="11">
        <f t="shared" si="1"/>
        <v>1</v>
      </c>
      <c r="J32" s="12"/>
      <c r="L32" s="3">
        <v>29</v>
      </c>
      <c r="M32" s="45">
        <f t="shared" si="7"/>
        <v>10</v>
      </c>
      <c r="N32" s="11">
        <f t="shared" si="2"/>
        <v>1</v>
      </c>
      <c r="O32" s="12"/>
      <c r="Q32" s="3">
        <v>29</v>
      </c>
      <c r="R32" s="45">
        <f t="shared" si="8"/>
        <v>6</v>
      </c>
      <c r="S32" s="11">
        <f t="shared" si="3"/>
        <v>1</v>
      </c>
      <c r="T32" s="12"/>
      <c r="V32" s="3">
        <v>29</v>
      </c>
      <c r="W32" s="45">
        <f t="shared" si="5"/>
        <v>5</v>
      </c>
      <c r="X32" s="11">
        <f t="shared" si="4"/>
        <v>1</v>
      </c>
      <c r="Y32" s="12"/>
    </row>
    <row r="33" spans="2:25" x14ac:dyDescent="0.25">
      <c r="B33" s="3">
        <v>30</v>
      </c>
      <c r="C33" s="36">
        <v>40</v>
      </c>
      <c r="D33" s="11">
        <f t="shared" si="0"/>
        <v>0.93023255813953487</v>
      </c>
      <c r="E33" s="12"/>
      <c r="G33" s="3">
        <v>30</v>
      </c>
      <c r="H33" s="36">
        <f t="shared" si="6"/>
        <v>18</v>
      </c>
      <c r="I33" s="11">
        <f t="shared" si="1"/>
        <v>1</v>
      </c>
      <c r="J33" s="12"/>
      <c r="L33" s="3">
        <v>30</v>
      </c>
      <c r="M33" s="45">
        <f t="shared" si="7"/>
        <v>10</v>
      </c>
      <c r="N33" s="11">
        <f t="shared" si="2"/>
        <v>1</v>
      </c>
      <c r="O33" s="12"/>
      <c r="Q33" s="3">
        <v>30</v>
      </c>
      <c r="R33" s="45">
        <f t="shared" si="8"/>
        <v>6</v>
      </c>
      <c r="S33" s="11">
        <f t="shared" si="3"/>
        <v>1</v>
      </c>
      <c r="T33" s="12"/>
      <c r="V33" s="3">
        <v>30</v>
      </c>
      <c r="W33" s="45">
        <f t="shared" si="5"/>
        <v>5</v>
      </c>
      <c r="X33" s="11">
        <f t="shared" si="4"/>
        <v>1</v>
      </c>
      <c r="Y33" s="12"/>
    </row>
    <row r="34" spans="2:25" x14ac:dyDescent="0.25">
      <c r="B34" s="3">
        <v>31</v>
      </c>
      <c r="C34" s="36">
        <v>35</v>
      </c>
      <c r="D34" s="11">
        <f t="shared" si="0"/>
        <v>0.875</v>
      </c>
      <c r="E34" s="12"/>
      <c r="G34" s="3">
        <v>31</v>
      </c>
      <c r="H34" s="36">
        <f t="shared" si="6"/>
        <v>18</v>
      </c>
      <c r="I34" s="11">
        <f t="shared" si="1"/>
        <v>1</v>
      </c>
      <c r="J34" s="12"/>
      <c r="L34" s="3">
        <v>31</v>
      </c>
      <c r="M34" s="45">
        <f t="shared" si="7"/>
        <v>10</v>
      </c>
      <c r="N34" s="11">
        <f t="shared" si="2"/>
        <v>1</v>
      </c>
      <c r="O34" s="12"/>
      <c r="Q34" s="3">
        <v>31</v>
      </c>
      <c r="R34" s="45">
        <f t="shared" si="8"/>
        <v>6</v>
      </c>
      <c r="S34" s="11">
        <f t="shared" si="3"/>
        <v>1</v>
      </c>
      <c r="T34" s="12"/>
      <c r="V34" s="3">
        <v>31</v>
      </c>
      <c r="W34" s="45">
        <f t="shared" si="5"/>
        <v>5</v>
      </c>
      <c r="X34" s="11">
        <f t="shared" si="4"/>
        <v>1</v>
      </c>
      <c r="Y34" s="12"/>
    </row>
    <row r="35" spans="2:25" x14ac:dyDescent="0.25">
      <c r="B35" s="3">
        <v>32</v>
      </c>
      <c r="C35" s="36">
        <v>35</v>
      </c>
      <c r="D35" s="11">
        <f t="shared" si="0"/>
        <v>1</v>
      </c>
      <c r="E35" s="14">
        <f>C35/C19</f>
        <v>0.3888888888888889</v>
      </c>
      <c r="G35" s="3">
        <v>32</v>
      </c>
      <c r="H35" s="36">
        <f t="shared" si="6"/>
        <v>18</v>
      </c>
      <c r="I35" s="11">
        <f t="shared" si="1"/>
        <v>1</v>
      </c>
      <c r="J35" s="14">
        <f>H35/H19</f>
        <v>0.32727272727272727</v>
      </c>
      <c r="L35" s="3">
        <v>32</v>
      </c>
      <c r="M35" s="45">
        <f t="shared" si="7"/>
        <v>10</v>
      </c>
      <c r="N35" s="11">
        <f t="shared" si="2"/>
        <v>1</v>
      </c>
      <c r="O35" s="14">
        <f>M35/M19</f>
        <v>0.3125</v>
      </c>
      <c r="Q35" s="3">
        <v>32</v>
      </c>
      <c r="R35" s="45">
        <f t="shared" si="8"/>
        <v>6</v>
      </c>
      <c r="S35" s="11">
        <f t="shared" si="3"/>
        <v>1</v>
      </c>
      <c r="T35" s="14">
        <f>R35/R19</f>
        <v>0.31578947368421051</v>
      </c>
      <c r="V35" s="3">
        <v>32</v>
      </c>
      <c r="W35" s="45">
        <f>W34</f>
        <v>5</v>
      </c>
      <c r="X35" s="11">
        <f t="shared" si="4"/>
        <v>1</v>
      </c>
      <c r="Y35" s="14">
        <f>W35/W19</f>
        <v>0.29411764705882354</v>
      </c>
    </row>
    <row r="36" spans="2:25" x14ac:dyDescent="0.25">
      <c r="B36" s="23">
        <v>33</v>
      </c>
      <c r="C36" s="36">
        <v>33</v>
      </c>
      <c r="D36" s="18">
        <f t="shared" si="0"/>
        <v>0.94285714285714284</v>
      </c>
      <c r="E36" s="12"/>
      <c r="G36" s="23">
        <v>33</v>
      </c>
      <c r="H36" s="36">
        <f>H35</f>
        <v>18</v>
      </c>
      <c r="I36" s="18">
        <f t="shared" si="1"/>
        <v>1</v>
      </c>
      <c r="J36" s="12"/>
      <c r="L36" s="3">
        <v>33</v>
      </c>
      <c r="M36" s="45">
        <f>M35</f>
        <v>10</v>
      </c>
      <c r="N36" s="18">
        <f t="shared" si="2"/>
        <v>1</v>
      </c>
      <c r="O36" s="12">
        <v>17</v>
      </c>
      <c r="Q36" s="3">
        <v>33</v>
      </c>
      <c r="R36" s="45">
        <f>R35</f>
        <v>6</v>
      </c>
      <c r="S36" s="18">
        <f t="shared" si="3"/>
        <v>1</v>
      </c>
      <c r="T36" s="12"/>
      <c r="V36" s="3">
        <v>33</v>
      </c>
      <c r="W36" s="45">
        <v>5</v>
      </c>
      <c r="X36" s="18">
        <f t="shared" si="4"/>
        <v>1</v>
      </c>
      <c r="Y36" s="12"/>
    </row>
    <row r="37" spans="2:25" x14ac:dyDescent="0.25">
      <c r="B37" s="3">
        <v>34</v>
      </c>
      <c r="C37" s="36">
        <v>30</v>
      </c>
      <c r="D37" s="11">
        <f>IF(C37=0,0,IF(C36=0,0,C37/C36))</f>
        <v>0.90909090909090906</v>
      </c>
      <c r="E37" s="14">
        <f>C37/C35</f>
        <v>0.8571428571428571</v>
      </c>
      <c r="G37" s="3">
        <v>34</v>
      </c>
      <c r="H37" s="36">
        <v>12</v>
      </c>
      <c r="I37" s="11">
        <f t="shared" si="1"/>
        <v>0.66666666666666663</v>
      </c>
      <c r="J37" s="14">
        <f>H37/H35</f>
        <v>0.66666666666666663</v>
      </c>
      <c r="L37" s="3">
        <v>34</v>
      </c>
      <c r="M37" s="45">
        <v>8</v>
      </c>
      <c r="N37" s="11">
        <f t="shared" si="2"/>
        <v>0.8</v>
      </c>
      <c r="O37" s="14">
        <f>M37/M35</f>
        <v>0.8</v>
      </c>
      <c r="Q37" s="3">
        <v>34</v>
      </c>
      <c r="R37" s="45">
        <v>5</v>
      </c>
      <c r="S37" s="11">
        <f t="shared" si="3"/>
        <v>0.83333333333333337</v>
      </c>
      <c r="T37" s="14">
        <f>R37/R35</f>
        <v>0.83333333333333337</v>
      </c>
      <c r="V37" s="3">
        <v>34</v>
      </c>
      <c r="W37" s="45">
        <v>4</v>
      </c>
      <c r="X37" s="11">
        <f t="shared" si="4"/>
        <v>0.8</v>
      </c>
      <c r="Y37" s="14">
        <f>W37/W35</f>
        <v>0.8</v>
      </c>
    </row>
    <row r="38" spans="2:25" x14ac:dyDescent="0.25">
      <c r="B38" s="3">
        <v>35</v>
      </c>
      <c r="C38" s="36">
        <v>27</v>
      </c>
      <c r="D38" s="11">
        <f t="shared" ref="D38:D100" si="9">IF(C38=0,0,IF(C37=0,0,C38/C37))</f>
        <v>0.9</v>
      </c>
      <c r="E38" s="14">
        <f>C38/C35</f>
        <v>0.77142857142857146</v>
      </c>
      <c r="G38" s="3">
        <v>35</v>
      </c>
      <c r="H38" s="36">
        <v>8</v>
      </c>
      <c r="I38" s="11">
        <f t="shared" si="1"/>
        <v>0.66666666666666663</v>
      </c>
      <c r="J38" s="14">
        <f>H38/H35</f>
        <v>0.44444444444444442</v>
      </c>
      <c r="L38" s="3">
        <v>35</v>
      </c>
      <c r="M38" s="45">
        <v>6</v>
      </c>
      <c r="N38" s="11">
        <f t="shared" si="2"/>
        <v>0.75</v>
      </c>
      <c r="O38" s="14">
        <f>M38/M35</f>
        <v>0.6</v>
      </c>
      <c r="Q38" s="3">
        <v>35</v>
      </c>
      <c r="R38" s="45">
        <v>4</v>
      </c>
      <c r="S38" s="11">
        <f t="shared" si="3"/>
        <v>0.8</v>
      </c>
      <c r="T38" s="14">
        <f>R38/R35</f>
        <v>0.66666666666666663</v>
      </c>
      <c r="V38" s="3">
        <v>35</v>
      </c>
      <c r="W38" s="45">
        <v>3</v>
      </c>
      <c r="X38" s="11">
        <f t="shared" si="4"/>
        <v>0.75</v>
      </c>
      <c r="Y38" s="14">
        <f>W38/W35</f>
        <v>0.6</v>
      </c>
    </row>
    <row r="39" spans="2:25" x14ac:dyDescent="0.25">
      <c r="B39" s="3">
        <v>36</v>
      </c>
      <c r="C39" s="36">
        <v>27</v>
      </c>
      <c r="D39" s="11">
        <f t="shared" si="9"/>
        <v>1</v>
      </c>
      <c r="E39" s="12"/>
      <c r="G39" s="3">
        <v>36</v>
      </c>
      <c r="H39" s="36">
        <v>8</v>
      </c>
      <c r="I39" s="11">
        <f t="shared" si="1"/>
        <v>1</v>
      </c>
      <c r="J39" s="12"/>
      <c r="L39" s="3">
        <v>36</v>
      </c>
      <c r="M39" s="45">
        <v>5</v>
      </c>
      <c r="N39" s="11">
        <f t="shared" si="2"/>
        <v>0.83333333333333337</v>
      </c>
      <c r="O39" s="12"/>
      <c r="Q39" s="3">
        <v>36</v>
      </c>
      <c r="R39" s="45">
        <v>4</v>
      </c>
      <c r="S39" s="11">
        <f t="shared" si="3"/>
        <v>1</v>
      </c>
      <c r="T39" s="12"/>
      <c r="V39" s="3">
        <v>36</v>
      </c>
      <c r="W39" s="45">
        <v>3</v>
      </c>
      <c r="X39" s="11">
        <f t="shared" si="4"/>
        <v>1</v>
      </c>
      <c r="Y39" s="12"/>
    </row>
    <row r="40" spans="2:25" x14ac:dyDescent="0.25">
      <c r="B40" s="3">
        <v>37</v>
      </c>
      <c r="C40" s="36">
        <v>25</v>
      </c>
      <c r="D40" s="11">
        <f t="shared" si="9"/>
        <v>0.92592592592592593</v>
      </c>
      <c r="E40" s="12">
        <v>23</v>
      </c>
      <c r="G40" s="3">
        <v>37</v>
      </c>
      <c r="H40" s="36">
        <v>5</v>
      </c>
      <c r="I40" s="11">
        <f t="shared" si="1"/>
        <v>0.625</v>
      </c>
      <c r="J40" s="12"/>
      <c r="L40" s="3">
        <v>37</v>
      </c>
      <c r="M40" s="45">
        <v>3</v>
      </c>
      <c r="N40" s="11">
        <f t="shared" si="2"/>
        <v>0.6</v>
      </c>
      <c r="O40" s="12"/>
      <c r="Q40" s="3">
        <v>37</v>
      </c>
      <c r="R40" s="45">
        <v>3</v>
      </c>
      <c r="S40" s="11">
        <f t="shared" si="3"/>
        <v>0.75</v>
      </c>
      <c r="T40" s="12"/>
      <c r="V40" s="3">
        <v>37</v>
      </c>
      <c r="W40" s="45">
        <v>3</v>
      </c>
      <c r="X40" s="11">
        <f t="shared" si="4"/>
        <v>1</v>
      </c>
      <c r="Y40" s="12"/>
    </row>
    <row r="41" spans="2:25" x14ac:dyDescent="0.25">
      <c r="B41" s="3">
        <v>38</v>
      </c>
      <c r="C41" s="36">
        <v>25</v>
      </c>
      <c r="D41" s="11">
        <f t="shared" si="9"/>
        <v>1</v>
      </c>
      <c r="E41" s="12">
        <v>23</v>
      </c>
      <c r="G41" s="3">
        <v>38</v>
      </c>
      <c r="H41" s="36">
        <v>5</v>
      </c>
      <c r="I41" s="11">
        <f t="shared" si="1"/>
        <v>1</v>
      </c>
      <c r="J41" s="12"/>
      <c r="L41" s="3">
        <v>38</v>
      </c>
      <c r="M41" s="45">
        <v>3</v>
      </c>
      <c r="N41" s="11">
        <f t="shared" si="2"/>
        <v>1</v>
      </c>
      <c r="O41" s="12"/>
      <c r="Q41" s="3">
        <v>38</v>
      </c>
      <c r="R41" s="45">
        <v>3</v>
      </c>
      <c r="S41" s="11">
        <f t="shared" si="3"/>
        <v>1</v>
      </c>
      <c r="T41" s="12"/>
      <c r="V41" s="3">
        <v>38</v>
      </c>
      <c r="W41" s="45">
        <v>3</v>
      </c>
      <c r="X41" s="11">
        <f t="shared" si="4"/>
        <v>1</v>
      </c>
      <c r="Y41" s="12"/>
    </row>
    <row r="42" spans="2:25" x14ac:dyDescent="0.25">
      <c r="B42" s="3">
        <v>39</v>
      </c>
      <c r="C42" s="36">
        <v>25</v>
      </c>
      <c r="D42" s="11">
        <f t="shared" si="9"/>
        <v>1</v>
      </c>
      <c r="E42" s="12">
        <v>22</v>
      </c>
      <c r="G42" s="3">
        <v>39</v>
      </c>
      <c r="H42" s="36">
        <v>4</v>
      </c>
      <c r="I42" s="11">
        <f t="shared" si="1"/>
        <v>0.8</v>
      </c>
      <c r="J42" s="12"/>
      <c r="L42" s="3">
        <v>39</v>
      </c>
      <c r="M42" s="45">
        <v>3</v>
      </c>
      <c r="N42" s="11">
        <f t="shared" si="2"/>
        <v>1</v>
      </c>
      <c r="O42" s="12"/>
      <c r="Q42" s="3">
        <v>39</v>
      </c>
      <c r="R42" s="45">
        <v>3</v>
      </c>
      <c r="S42" s="11">
        <f t="shared" si="3"/>
        <v>1</v>
      </c>
      <c r="T42" s="12"/>
      <c r="V42" s="3">
        <v>39</v>
      </c>
      <c r="W42" s="45">
        <v>3</v>
      </c>
      <c r="X42" s="11">
        <f t="shared" si="4"/>
        <v>1</v>
      </c>
      <c r="Y42" s="12"/>
    </row>
    <row r="43" spans="2:25" x14ac:dyDescent="0.25">
      <c r="B43" s="3">
        <v>40</v>
      </c>
      <c r="C43" s="36">
        <v>25</v>
      </c>
      <c r="D43" s="11">
        <f t="shared" si="9"/>
        <v>1</v>
      </c>
      <c r="E43" s="12">
        <v>22</v>
      </c>
      <c r="G43" s="3">
        <v>40</v>
      </c>
      <c r="H43" s="36">
        <v>3</v>
      </c>
      <c r="I43" s="11">
        <f t="shared" si="1"/>
        <v>0.75</v>
      </c>
      <c r="J43" s="12"/>
      <c r="L43" s="3">
        <v>40</v>
      </c>
      <c r="M43" s="45">
        <v>3</v>
      </c>
      <c r="N43" s="11">
        <f t="shared" si="2"/>
        <v>1</v>
      </c>
      <c r="O43" s="12"/>
      <c r="Q43" s="3">
        <v>40</v>
      </c>
      <c r="R43" s="45">
        <v>3</v>
      </c>
      <c r="S43" s="11">
        <f t="shared" si="3"/>
        <v>1</v>
      </c>
      <c r="T43" s="12"/>
      <c r="V43" s="3">
        <v>40</v>
      </c>
      <c r="W43" s="45">
        <v>3</v>
      </c>
      <c r="X43" s="11">
        <f t="shared" si="4"/>
        <v>1</v>
      </c>
      <c r="Y43" s="12"/>
    </row>
    <row r="44" spans="2:25" x14ac:dyDescent="0.25">
      <c r="B44" s="3">
        <v>41</v>
      </c>
      <c r="C44" s="36">
        <v>25</v>
      </c>
      <c r="D44" s="11">
        <f t="shared" si="9"/>
        <v>1</v>
      </c>
      <c r="E44" s="12">
        <v>20</v>
      </c>
      <c r="G44" s="3">
        <v>41</v>
      </c>
      <c r="H44" s="36">
        <v>3</v>
      </c>
      <c r="I44" s="11">
        <f t="shared" si="1"/>
        <v>1</v>
      </c>
      <c r="J44" s="12"/>
      <c r="L44" s="3">
        <v>41</v>
      </c>
      <c r="M44" s="45">
        <v>2</v>
      </c>
      <c r="N44" s="11">
        <f t="shared" si="2"/>
        <v>0.66666666666666663</v>
      </c>
      <c r="O44" s="12"/>
      <c r="Q44" s="3">
        <v>41</v>
      </c>
      <c r="R44" s="45">
        <v>2</v>
      </c>
      <c r="S44" s="11">
        <f t="shared" si="3"/>
        <v>0.66666666666666663</v>
      </c>
      <c r="T44" s="12"/>
      <c r="V44" s="3">
        <v>41</v>
      </c>
      <c r="W44" s="45">
        <v>2</v>
      </c>
      <c r="X44" s="11">
        <f t="shared" si="4"/>
        <v>0.66666666666666663</v>
      </c>
      <c r="Y44" s="12"/>
    </row>
    <row r="45" spans="2:25" x14ac:dyDescent="0.25">
      <c r="B45" s="3">
        <v>42</v>
      </c>
      <c r="C45" s="36">
        <v>23</v>
      </c>
      <c r="D45" s="11">
        <f t="shared" si="9"/>
        <v>0.92</v>
      </c>
      <c r="E45" s="12">
        <v>20</v>
      </c>
      <c r="G45" s="3">
        <v>42</v>
      </c>
      <c r="H45" s="36">
        <v>3</v>
      </c>
      <c r="I45" s="11">
        <f t="shared" si="1"/>
        <v>1</v>
      </c>
      <c r="J45" s="12"/>
      <c r="L45" s="3">
        <v>42</v>
      </c>
      <c r="M45" s="45">
        <v>2</v>
      </c>
      <c r="N45" s="11">
        <f t="shared" si="2"/>
        <v>1</v>
      </c>
      <c r="O45" s="12"/>
      <c r="Q45" s="3">
        <v>42</v>
      </c>
      <c r="R45" s="45">
        <v>2</v>
      </c>
      <c r="S45" s="11">
        <f t="shared" si="3"/>
        <v>1</v>
      </c>
      <c r="T45" s="12"/>
      <c r="V45" s="3">
        <v>42</v>
      </c>
      <c r="W45" s="45">
        <v>2</v>
      </c>
      <c r="X45" s="11">
        <f t="shared" si="4"/>
        <v>1</v>
      </c>
      <c r="Y45" s="12"/>
    </row>
    <row r="46" spans="2:25" x14ac:dyDescent="0.25">
      <c r="B46" s="3">
        <v>43</v>
      </c>
      <c r="C46" s="36">
        <v>22</v>
      </c>
      <c r="D46" s="11">
        <f t="shared" si="9"/>
        <v>0.95652173913043481</v>
      </c>
      <c r="E46" s="12">
        <v>20</v>
      </c>
      <c r="G46" s="3">
        <v>43</v>
      </c>
      <c r="H46" s="36">
        <v>3</v>
      </c>
      <c r="I46" s="11">
        <f t="shared" si="1"/>
        <v>1</v>
      </c>
      <c r="J46" s="12"/>
      <c r="L46" s="3">
        <v>43</v>
      </c>
      <c r="M46" s="45">
        <v>2</v>
      </c>
      <c r="N46" s="11">
        <f t="shared" si="2"/>
        <v>1</v>
      </c>
      <c r="O46" s="12"/>
      <c r="Q46" s="3">
        <v>43</v>
      </c>
      <c r="R46" s="45">
        <v>2</v>
      </c>
      <c r="S46" s="11">
        <f t="shared" si="3"/>
        <v>1</v>
      </c>
      <c r="T46" s="12"/>
      <c r="V46" s="3">
        <v>43</v>
      </c>
      <c r="W46" s="45">
        <v>2</v>
      </c>
      <c r="X46" s="11">
        <f t="shared" si="4"/>
        <v>1</v>
      </c>
      <c r="Y46" s="12"/>
    </row>
    <row r="47" spans="2:25" x14ac:dyDescent="0.25">
      <c r="B47" s="3">
        <v>44</v>
      </c>
      <c r="C47" s="36">
        <v>22</v>
      </c>
      <c r="D47" s="11">
        <f t="shared" si="9"/>
        <v>1</v>
      </c>
      <c r="E47" s="12">
        <v>20</v>
      </c>
      <c r="G47" s="3">
        <v>44</v>
      </c>
      <c r="H47" s="36">
        <v>2</v>
      </c>
      <c r="I47" s="11">
        <f t="shared" si="1"/>
        <v>0.66666666666666663</v>
      </c>
      <c r="J47" s="12"/>
      <c r="L47" s="3">
        <v>44</v>
      </c>
      <c r="M47" s="45">
        <v>2</v>
      </c>
      <c r="N47" s="11">
        <f t="shared" si="2"/>
        <v>1</v>
      </c>
      <c r="O47" s="12"/>
      <c r="Q47" s="3">
        <v>44</v>
      </c>
      <c r="R47" s="45">
        <v>2</v>
      </c>
      <c r="S47" s="11">
        <f t="shared" si="3"/>
        <v>1</v>
      </c>
      <c r="T47" s="12"/>
      <c r="V47" s="3">
        <v>44</v>
      </c>
      <c r="W47" s="45">
        <v>2</v>
      </c>
      <c r="X47" s="11">
        <f t="shared" si="4"/>
        <v>1</v>
      </c>
      <c r="Y47" s="12"/>
    </row>
    <row r="48" spans="2:25" x14ac:dyDescent="0.25">
      <c r="B48" s="3">
        <v>45</v>
      </c>
      <c r="C48" s="36">
        <v>21</v>
      </c>
      <c r="D48" s="11">
        <f t="shared" si="9"/>
        <v>0.95454545454545459</v>
      </c>
      <c r="E48" s="12">
        <v>18</v>
      </c>
      <c r="G48" s="3">
        <v>45</v>
      </c>
      <c r="H48" s="36">
        <v>2</v>
      </c>
      <c r="I48" s="11">
        <f t="shared" si="1"/>
        <v>1</v>
      </c>
      <c r="J48" s="12"/>
      <c r="L48" s="3">
        <v>45</v>
      </c>
      <c r="M48" s="45">
        <v>2</v>
      </c>
      <c r="N48" s="11">
        <f t="shared" si="2"/>
        <v>1</v>
      </c>
      <c r="O48" s="12"/>
      <c r="Q48" s="3">
        <v>45</v>
      </c>
      <c r="R48" s="45">
        <v>2</v>
      </c>
      <c r="S48" s="11">
        <f t="shared" si="3"/>
        <v>1</v>
      </c>
      <c r="T48" s="12"/>
      <c r="V48" s="3">
        <v>45</v>
      </c>
      <c r="W48" s="45">
        <v>2</v>
      </c>
      <c r="X48" s="11">
        <f t="shared" si="4"/>
        <v>1</v>
      </c>
      <c r="Y48" s="12"/>
    </row>
    <row r="49" spans="2:25" x14ac:dyDescent="0.25">
      <c r="B49" s="3">
        <v>46</v>
      </c>
      <c r="C49" s="36">
        <v>20</v>
      </c>
      <c r="D49" s="11">
        <f t="shared" si="9"/>
        <v>0.95238095238095233</v>
      </c>
      <c r="E49" s="12">
        <v>18</v>
      </c>
      <c r="G49" s="3">
        <v>46</v>
      </c>
      <c r="H49" s="36">
        <v>2</v>
      </c>
      <c r="I49" s="11">
        <f t="shared" si="1"/>
        <v>1</v>
      </c>
      <c r="J49" s="12"/>
      <c r="L49" s="3">
        <v>46</v>
      </c>
      <c r="M49" s="45">
        <v>2</v>
      </c>
      <c r="N49" s="11">
        <f t="shared" si="2"/>
        <v>1</v>
      </c>
      <c r="O49" s="12"/>
      <c r="Q49" s="3">
        <v>46</v>
      </c>
      <c r="R49" s="45">
        <v>2</v>
      </c>
      <c r="S49" s="11">
        <f t="shared" si="3"/>
        <v>1</v>
      </c>
      <c r="T49" s="12"/>
      <c r="V49" s="3">
        <v>46</v>
      </c>
      <c r="W49" s="45">
        <v>2</v>
      </c>
      <c r="X49" s="11">
        <f t="shared" si="4"/>
        <v>1</v>
      </c>
      <c r="Y49" s="12"/>
    </row>
    <row r="50" spans="2:25" x14ac:dyDescent="0.25">
      <c r="B50" s="3">
        <v>47</v>
      </c>
      <c r="C50" s="36">
        <v>19</v>
      </c>
      <c r="D50" s="11">
        <f t="shared" si="9"/>
        <v>0.95</v>
      </c>
      <c r="E50" s="12">
        <v>18</v>
      </c>
      <c r="G50" s="3">
        <v>47</v>
      </c>
      <c r="H50" s="36">
        <v>2</v>
      </c>
      <c r="I50" s="11">
        <f t="shared" si="1"/>
        <v>1</v>
      </c>
      <c r="J50" s="12"/>
      <c r="L50" s="3">
        <v>47</v>
      </c>
      <c r="M50" s="45">
        <v>2</v>
      </c>
      <c r="N50" s="11">
        <f t="shared" si="2"/>
        <v>1</v>
      </c>
      <c r="O50" s="12"/>
      <c r="Q50" s="3">
        <v>47</v>
      </c>
      <c r="R50" s="45">
        <v>2</v>
      </c>
      <c r="S50" s="11">
        <f t="shared" si="3"/>
        <v>1</v>
      </c>
      <c r="T50" s="12"/>
      <c r="V50" s="3">
        <v>47</v>
      </c>
      <c r="W50" s="45">
        <v>2</v>
      </c>
      <c r="X50" s="11">
        <f t="shared" si="4"/>
        <v>1</v>
      </c>
      <c r="Y50" s="12"/>
    </row>
    <row r="51" spans="2:25" x14ac:dyDescent="0.25">
      <c r="B51" s="3">
        <v>48</v>
      </c>
      <c r="C51" s="36">
        <v>19</v>
      </c>
      <c r="D51" s="11">
        <f t="shared" si="9"/>
        <v>1</v>
      </c>
      <c r="E51" s="12">
        <v>18</v>
      </c>
      <c r="G51" s="3">
        <v>48</v>
      </c>
      <c r="H51" s="36">
        <v>2</v>
      </c>
      <c r="I51" s="11">
        <f t="shared" si="1"/>
        <v>1</v>
      </c>
      <c r="J51" s="12"/>
      <c r="L51" s="3">
        <v>48</v>
      </c>
      <c r="M51" s="45">
        <v>2</v>
      </c>
      <c r="N51" s="11">
        <f t="shared" si="2"/>
        <v>1</v>
      </c>
      <c r="O51" s="12"/>
      <c r="Q51" s="3">
        <v>48</v>
      </c>
      <c r="R51" s="45">
        <v>2</v>
      </c>
      <c r="S51" s="11">
        <f t="shared" si="3"/>
        <v>1</v>
      </c>
      <c r="T51" s="12"/>
      <c r="V51" s="3">
        <v>48</v>
      </c>
      <c r="W51" s="45">
        <v>2</v>
      </c>
      <c r="X51" s="11">
        <f t="shared" si="4"/>
        <v>1</v>
      </c>
      <c r="Y51" s="12"/>
    </row>
    <row r="52" spans="2:25" x14ac:dyDescent="0.25">
      <c r="B52" s="3">
        <v>49</v>
      </c>
      <c r="C52" s="36">
        <v>19</v>
      </c>
      <c r="D52" s="11">
        <f t="shared" si="9"/>
        <v>1</v>
      </c>
      <c r="E52" s="12">
        <v>18</v>
      </c>
      <c r="G52" s="3">
        <v>49</v>
      </c>
      <c r="H52" s="36">
        <v>2</v>
      </c>
      <c r="I52" s="11">
        <f t="shared" si="1"/>
        <v>1</v>
      </c>
      <c r="J52" s="12"/>
      <c r="L52" s="3">
        <v>49</v>
      </c>
      <c r="M52" s="45">
        <v>1</v>
      </c>
      <c r="N52" s="11">
        <f t="shared" si="2"/>
        <v>0.5</v>
      </c>
      <c r="O52" s="12"/>
      <c r="Q52" s="3">
        <v>49</v>
      </c>
      <c r="R52" s="45">
        <v>1</v>
      </c>
      <c r="S52" s="11">
        <f t="shared" si="3"/>
        <v>0.5</v>
      </c>
      <c r="T52" s="12"/>
      <c r="V52" s="3">
        <v>49</v>
      </c>
      <c r="W52" s="45">
        <v>1</v>
      </c>
      <c r="X52" s="11">
        <f t="shared" si="4"/>
        <v>0.5</v>
      </c>
      <c r="Y52" s="12"/>
    </row>
    <row r="53" spans="2:25" x14ac:dyDescent="0.25">
      <c r="B53" s="3">
        <v>50</v>
      </c>
      <c r="C53" s="36">
        <v>18</v>
      </c>
      <c r="D53" s="11">
        <f t="shared" si="9"/>
        <v>0.94736842105263153</v>
      </c>
      <c r="E53" s="12">
        <v>17</v>
      </c>
      <c r="G53" s="3">
        <v>50</v>
      </c>
      <c r="H53" s="36">
        <v>2</v>
      </c>
      <c r="I53" s="11">
        <f t="shared" si="1"/>
        <v>1</v>
      </c>
      <c r="J53" s="12"/>
      <c r="L53" s="3">
        <v>50</v>
      </c>
      <c r="M53" s="45">
        <v>1</v>
      </c>
      <c r="N53" s="11">
        <f t="shared" si="2"/>
        <v>1</v>
      </c>
      <c r="O53" s="12"/>
      <c r="Q53" s="3">
        <v>50</v>
      </c>
      <c r="R53" s="45">
        <v>1</v>
      </c>
      <c r="S53" s="11">
        <f t="shared" si="3"/>
        <v>1</v>
      </c>
      <c r="T53" s="12"/>
      <c r="V53" s="3">
        <v>50</v>
      </c>
      <c r="W53" s="45">
        <v>1</v>
      </c>
      <c r="X53" s="11">
        <f t="shared" si="4"/>
        <v>1</v>
      </c>
      <c r="Y53" s="12"/>
    </row>
    <row r="54" spans="2:25" x14ac:dyDescent="0.25">
      <c r="B54" s="3">
        <v>51</v>
      </c>
      <c r="C54" s="36">
        <v>17</v>
      </c>
      <c r="D54" s="11">
        <f t="shared" si="9"/>
        <v>0.94444444444444442</v>
      </c>
      <c r="E54" s="12">
        <v>16</v>
      </c>
      <c r="G54" s="3">
        <v>51</v>
      </c>
      <c r="H54" s="36">
        <v>2</v>
      </c>
      <c r="I54" s="11">
        <f t="shared" si="1"/>
        <v>1</v>
      </c>
      <c r="J54" s="12"/>
      <c r="L54" s="3">
        <v>51</v>
      </c>
      <c r="M54" s="45">
        <v>1</v>
      </c>
      <c r="N54" s="11">
        <f t="shared" si="2"/>
        <v>1</v>
      </c>
      <c r="O54" s="12"/>
      <c r="Q54" s="3">
        <v>51</v>
      </c>
      <c r="R54" s="45">
        <v>1</v>
      </c>
      <c r="S54" s="11">
        <f t="shared" si="3"/>
        <v>1</v>
      </c>
      <c r="T54" s="12"/>
      <c r="V54" s="3">
        <v>51</v>
      </c>
      <c r="W54" s="45">
        <v>1</v>
      </c>
      <c r="X54" s="11">
        <f t="shared" si="4"/>
        <v>1</v>
      </c>
      <c r="Y54" s="12"/>
    </row>
    <row r="55" spans="2:25" x14ac:dyDescent="0.25">
      <c r="B55" s="3">
        <v>52</v>
      </c>
      <c r="C55" s="36">
        <v>17</v>
      </c>
      <c r="D55" s="11">
        <f t="shared" si="9"/>
        <v>1</v>
      </c>
      <c r="E55" s="12">
        <v>16</v>
      </c>
      <c r="G55" s="3">
        <v>52</v>
      </c>
      <c r="H55" s="36">
        <v>2</v>
      </c>
      <c r="I55" s="11">
        <f t="shared" si="1"/>
        <v>1</v>
      </c>
      <c r="J55" s="12"/>
      <c r="L55" s="3">
        <v>52</v>
      </c>
      <c r="M55" s="45">
        <v>1</v>
      </c>
      <c r="N55" s="11">
        <f t="shared" si="2"/>
        <v>1</v>
      </c>
      <c r="O55" s="12"/>
      <c r="Q55" s="3">
        <v>52</v>
      </c>
      <c r="R55" s="45">
        <v>1</v>
      </c>
      <c r="S55" s="11">
        <f t="shared" si="3"/>
        <v>1</v>
      </c>
      <c r="T55" s="12"/>
      <c r="V55" s="3">
        <v>52</v>
      </c>
      <c r="W55" s="45">
        <v>1</v>
      </c>
      <c r="X55" s="11">
        <f t="shared" si="4"/>
        <v>1</v>
      </c>
      <c r="Y55" s="12"/>
    </row>
    <row r="56" spans="2:25" x14ac:dyDescent="0.25">
      <c r="B56" s="3">
        <v>53</v>
      </c>
      <c r="C56" s="36">
        <v>16</v>
      </c>
      <c r="D56" s="11">
        <f t="shared" si="9"/>
        <v>0.94117647058823528</v>
      </c>
      <c r="E56" s="12">
        <v>15</v>
      </c>
      <c r="G56" s="3">
        <v>53</v>
      </c>
      <c r="H56" s="36">
        <v>2</v>
      </c>
      <c r="I56" s="11">
        <f t="shared" si="1"/>
        <v>1</v>
      </c>
      <c r="J56" s="12"/>
      <c r="L56" s="3">
        <v>53</v>
      </c>
      <c r="M56" s="45">
        <v>1</v>
      </c>
      <c r="N56" s="11">
        <f t="shared" si="2"/>
        <v>1</v>
      </c>
      <c r="O56" s="12"/>
      <c r="Q56" s="3">
        <v>53</v>
      </c>
      <c r="R56" s="45">
        <v>1</v>
      </c>
      <c r="S56" s="11">
        <f t="shared" si="3"/>
        <v>1</v>
      </c>
      <c r="T56" s="12"/>
      <c r="V56" s="3">
        <v>53</v>
      </c>
      <c r="W56" s="45">
        <v>1</v>
      </c>
      <c r="X56" s="11">
        <f t="shared" si="4"/>
        <v>1</v>
      </c>
      <c r="Y56" s="12"/>
    </row>
    <row r="57" spans="2:25" x14ac:dyDescent="0.25">
      <c r="B57" s="3">
        <v>54</v>
      </c>
      <c r="C57" s="36">
        <v>16</v>
      </c>
      <c r="D57" s="11">
        <f t="shared" si="9"/>
        <v>1</v>
      </c>
      <c r="E57" s="12">
        <v>15</v>
      </c>
      <c r="G57" s="3">
        <v>54</v>
      </c>
      <c r="H57" s="36">
        <v>2</v>
      </c>
      <c r="I57" s="11">
        <f t="shared" si="1"/>
        <v>1</v>
      </c>
      <c r="J57" s="12"/>
      <c r="L57" s="3">
        <v>54</v>
      </c>
      <c r="M57" s="45">
        <v>1</v>
      </c>
      <c r="N57" s="11">
        <f t="shared" si="2"/>
        <v>1</v>
      </c>
      <c r="O57" s="12"/>
      <c r="Q57" s="3">
        <v>54</v>
      </c>
      <c r="R57" s="45">
        <v>1</v>
      </c>
      <c r="S57" s="11">
        <f t="shared" si="3"/>
        <v>1</v>
      </c>
      <c r="T57" s="12"/>
      <c r="V57" s="3">
        <v>54</v>
      </c>
      <c r="W57" s="45">
        <v>1</v>
      </c>
      <c r="X57" s="11">
        <f t="shared" si="4"/>
        <v>1</v>
      </c>
      <c r="Y57" s="12"/>
    </row>
    <row r="58" spans="2:25" x14ac:dyDescent="0.25">
      <c r="B58" s="3">
        <v>55</v>
      </c>
      <c r="C58" s="36">
        <v>16</v>
      </c>
      <c r="D58" s="11">
        <f t="shared" si="9"/>
        <v>1</v>
      </c>
      <c r="E58" s="12">
        <v>15</v>
      </c>
      <c r="G58" s="3">
        <v>55</v>
      </c>
      <c r="H58" s="36">
        <v>2</v>
      </c>
      <c r="I58" s="11">
        <f t="shared" si="1"/>
        <v>1</v>
      </c>
      <c r="J58" s="12"/>
      <c r="L58" s="3">
        <v>55</v>
      </c>
      <c r="M58" s="45">
        <v>1</v>
      </c>
      <c r="N58" s="11">
        <f t="shared" si="2"/>
        <v>1</v>
      </c>
      <c r="O58" s="12"/>
      <c r="Q58" s="3">
        <v>55</v>
      </c>
      <c r="R58" s="45">
        <v>1</v>
      </c>
      <c r="S58" s="11">
        <f t="shared" si="3"/>
        <v>1</v>
      </c>
      <c r="T58" s="12"/>
      <c r="V58" s="3">
        <v>55</v>
      </c>
      <c r="W58" s="45">
        <v>1</v>
      </c>
      <c r="X58" s="11">
        <f t="shared" si="4"/>
        <v>1</v>
      </c>
      <c r="Y58" s="12"/>
    </row>
    <row r="59" spans="2:25" x14ac:dyDescent="0.25">
      <c r="B59" s="3">
        <v>56</v>
      </c>
      <c r="C59" s="36">
        <v>16</v>
      </c>
      <c r="D59" s="11">
        <f t="shared" si="9"/>
        <v>1</v>
      </c>
      <c r="E59" s="12">
        <v>15</v>
      </c>
      <c r="G59" s="3">
        <v>56</v>
      </c>
      <c r="H59" s="36">
        <v>2</v>
      </c>
      <c r="I59" s="11">
        <f t="shared" si="1"/>
        <v>1</v>
      </c>
      <c r="J59" s="12"/>
      <c r="L59" s="3">
        <v>56</v>
      </c>
      <c r="M59" s="45">
        <v>1</v>
      </c>
      <c r="N59" s="11">
        <f t="shared" si="2"/>
        <v>1</v>
      </c>
      <c r="O59" s="12"/>
      <c r="Q59" s="3">
        <v>56</v>
      </c>
      <c r="R59" s="45">
        <v>1</v>
      </c>
      <c r="S59" s="11">
        <f t="shared" si="3"/>
        <v>1</v>
      </c>
      <c r="T59" s="12"/>
      <c r="V59" s="3">
        <v>56</v>
      </c>
      <c r="W59" s="45">
        <v>1</v>
      </c>
      <c r="X59" s="11">
        <f t="shared" si="4"/>
        <v>1</v>
      </c>
      <c r="Y59" s="12"/>
    </row>
    <row r="60" spans="2:25" x14ac:dyDescent="0.25">
      <c r="B60" s="3">
        <v>57</v>
      </c>
      <c r="C60" s="36">
        <v>16</v>
      </c>
      <c r="D60" s="11">
        <f t="shared" si="9"/>
        <v>1</v>
      </c>
      <c r="E60" s="12">
        <v>15</v>
      </c>
      <c r="G60" s="3">
        <v>57</v>
      </c>
      <c r="H60" s="36">
        <v>1</v>
      </c>
      <c r="I60" s="11">
        <f t="shared" si="1"/>
        <v>0.5</v>
      </c>
      <c r="J60" s="12"/>
      <c r="L60" s="3">
        <v>57</v>
      </c>
      <c r="M60" s="45">
        <v>1</v>
      </c>
      <c r="N60" s="11">
        <f t="shared" si="2"/>
        <v>1</v>
      </c>
      <c r="O60" s="12"/>
      <c r="Q60" s="3">
        <v>57</v>
      </c>
      <c r="R60" s="45">
        <v>1</v>
      </c>
      <c r="S60" s="11">
        <f t="shared" si="3"/>
        <v>1</v>
      </c>
      <c r="T60" s="12"/>
      <c r="V60" s="3">
        <v>57</v>
      </c>
      <c r="W60" s="45">
        <v>1</v>
      </c>
      <c r="X60" s="11">
        <f t="shared" si="4"/>
        <v>1</v>
      </c>
      <c r="Y60" s="12"/>
    </row>
    <row r="61" spans="2:25" x14ac:dyDescent="0.25">
      <c r="B61" s="3">
        <v>58</v>
      </c>
      <c r="C61" s="36">
        <v>15</v>
      </c>
      <c r="D61" s="11">
        <f t="shared" si="9"/>
        <v>0.9375</v>
      </c>
      <c r="E61" s="12">
        <v>14</v>
      </c>
      <c r="G61" s="3">
        <v>58</v>
      </c>
      <c r="H61" s="36">
        <v>1</v>
      </c>
      <c r="I61" s="11">
        <f t="shared" si="1"/>
        <v>1</v>
      </c>
      <c r="J61" s="12"/>
      <c r="L61" s="3">
        <v>58</v>
      </c>
      <c r="M61" s="45">
        <v>1</v>
      </c>
      <c r="N61" s="11">
        <f t="shared" si="2"/>
        <v>1</v>
      </c>
      <c r="O61" s="12"/>
      <c r="Q61" s="3">
        <v>58</v>
      </c>
      <c r="R61" s="45">
        <v>1</v>
      </c>
      <c r="S61" s="11">
        <f t="shared" si="3"/>
        <v>1</v>
      </c>
      <c r="T61" s="12"/>
      <c r="V61" s="3">
        <v>58</v>
      </c>
      <c r="W61" s="45">
        <v>1</v>
      </c>
      <c r="X61" s="11">
        <f t="shared" si="4"/>
        <v>1</v>
      </c>
      <c r="Y61" s="12"/>
    </row>
    <row r="62" spans="2:25" x14ac:dyDescent="0.25">
      <c r="B62" s="3">
        <v>59</v>
      </c>
      <c r="C62" s="36">
        <v>14</v>
      </c>
      <c r="D62" s="11">
        <f t="shared" si="9"/>
        <v>0.93333333333333335</v>
      </c>
      <c r="E62" s="12">
        <v>13</v>
      </c>
      <c r="G62" s="3">
        <v>59</v>
      </c>
      <c r="H62" s="36">
        <v>1</v>
      </c>
      <c r="I62" s="11">
        <f t="shared" si="1"/>
        <v>1</v>
      </c>
      <c r="J62" s="12"/>
      <c r="L62" s="3">
        <v>59</v>
      </c>
      <c r="M62" s="45">
        <v>1</v>
      </c>
      <c r="N62" s="11">
        <f t="shared" si="2"/>
        <v>1</v>
      </c>
      <c r="O62" s="12"/>
      <c r="Q62" s="3">
        <v>59</v>
      </c>
      <c r="R62" s="45">
        <v>1</v>
      </c>
      <c r="S62" s="11">
        <f t="shared" si="3"/>
        <v>1</v>
      </c>
      <c r="T62" s="12"/>
      <c r="V62" s="3">
        <v>59</v>
      </c>
      <c r="W62" s="45">
        <v>1</v>
      </c>
      <c r="X62" s="11">
        <f t="shared" si="4"/>
        <v>1</v>
      </c>
      <c r="Y62" s="12"/>
    </row>
    <row r="63" spans="2:25" x14ac:dyDescent="0.25">
      <c r="B63" s="3">
        <v>60</v>
      </c>
      <c r="C63" s="36">
        <v>14</v>
      </c>
      <c r="D63" s="11">
        <f t="shared" si="9"/>
        <v>1</v>
      </c>
      <c r="E63" s="12">
        <v>13</v>
      </c>
      <c r="G63" s="3">
        <v>60</v>
      </c>
      <c r="H63" s="36">
        <v>1</v>
      </c>
      <c r="I63" s="11">
        <f t="shared" si="1"/>
        <v>1</v>
      </c>
      <c r="J63" s="12"/>
      <c r="L63" s="3">
        <v>60</v>
      </c>
      <c r="M63" s="45">
        <v>1</v>
      </c>
      <c r="N63" s="11">
        <f t="shared" si="2"/>
        <v>1</v>
      </c>
      <c r="O63" s="12"/>
      <c r="Q63" s="3">
        <v>60</v>
      </c>
      <c r="R63" s="45">
        <v>1</v>
      </c>
      <c r="S63" s="11">
        <f t="shared" si="3"/>
        <v>1</v>
      </c>
      <c r="T63" s="12"/>
      <c r="V63" s="3">
        <v>60</v>
      </c>
      <c r="W63" s="45">
        <v>1</v>
      </c>
      <c r="X63" s="11">
        <f t="shared" si="4"/>
        <v>1</v>
      </c>
      <c r="Y63" s="12"/>
    </row>
    <row r="64" spans="2:25" x14ac:dyDescent="0.25">
      <c r="B64" s="3">
        <v>61</v>
      </c>
      <c r="C64" s="36">
        <v>14</v>
      </c>
      <c r="D64" s="11">
        <f t="shared" si="9"/>
        <v>1</v>
      </c>
      <c r="E64" s="12">
        <v>12</v>
      </c>
      <c r="G64" s="3">
        <v>61</v>
      </c>
      <c r="H64" s="36">
        <v>1</v>
      </c>
      <c r="I64" s="11">
        <f t="shared" si="1"/>
        <v>1</v>
      </c>
      <c r="J64" s="12"/>
      <c r="L64" s="3">
        <v>61</v>
      </c>
      <c r="M64" s="45">
        <v>1</v>
      </c>
      <c r="N64" s="11">
        <f t="shared" si="2"/>
        <v>1</v>
      </c>
      <c r="O64" s="12">
        <v>32</v>
      </c>
      <c r="Q64" s="3">
        <v>61</v>
      </c>
      <c r="R64" s="45">
        <v>1</v>
      </c>
      <c r="S64" s="11">
        <f t="shared" si="3"/>
        <v>1</v>
      </c>
      <c r="T64" s="12"/>
      <c r="V64" s="3">
        <v>61</v>
      </c>
      <c r="W64" s="45">
        <v>1</v>
      </c>
      <c r="X64" s="11">
        <f t="shared" si="4"/>
        <v>1</v>
      </c>
      <c r="Y64" s="12"/>
    </row>
    <row r="65" spans="2:25" x14ac:dyDescent="0.25">
      <c r="B65" s="3">
        <v>62</v>
      </c>
      <c r="C65" s="36">
        <v>14</v>
      </c>
      <c r="D65" s="11">
        <f t="shared" si="9"/>
        <v>1</v>
      </c>
      <c r="E65" s="12">
        <v>12</v>
      </c>
      <c r="G65" s="3">
        <v>62</v>
      </c>
      <c r="H65" s="36">
        <v>1</v>
      </c>
      <c r="I65" s="11">
        <f t="shared" si="1"/>
        <v>1</v>
      </c>
      <c r="J65" s="12"/>
      <c r="L65" s="3">
        <v>62</v>
      </c>
      <c r="M65" s="45">
        <v>1</v>
      </c>
      <c r="N65" s="11">
        <f t="shared" si="2"/>
        <v>1</v>
      </c>
      <c r="O65" s="12"/>
      <c r="Q65" s="3">
        <v>62</v>
      </c>
      <c r="R65" s="45">
        <v>1</v>
      </c>
      <c r="S65" s="11">
        <f t="shared" si="3"/>
        <v>1</v>
      </c>
      <c r="T65" s="12"/>
      <c r="V65" s="3">
        <v>62</v>
      </c>
      <c r="W65" s="45">
        <v>1</v>
      </c>
      <c r="X65" s="11">
        <f t="shared" si="4"/>
        <v>1</v>
      </c>
      <c r="Y65" s="12"/>
    </row>
    <row r="66" spans="2:25" x14ac:dyDescent="0.25">
      <c r="B66" s="3">
        <v>63</v>
      </c>
      <c r="C66" s="36">
        <v>14</v>
      </c>
      <c r="D66" s="11">
        <f t="shared" si="9"/>
        <v>1</v>
      </c>
      <c r="E66" s="12">
        <v>12</v>
      </c>
      <c r="G66" s="3">
        <v>63</v>
      </c>
      <c r="H66" s="36">
        <v>1</v>
      </c>
      <c r="I66" s="11">
        <f t="shared" si="1"/>
        <v>1</v>
      </c>
      <c r="J66" s="12"/>
      <c r="L66" s="3">
        <v>63</v>
      </c>
      <c r="M66" s="45">
        <v>1</v>
      </c>
      <c r="N66" s="11">
        <f t="shared" si="2"/>
        <v>1</v>
      </c>
      <c r="O66" s="12"/>
      <c r="Q66" s="3">
        <v>63</v>
      </c>
      <c r="R66" s="45">
        <v>1</v>
      </c>
      <c r="S66" s="11">
        <f t="shared" si="3"/>
        <v>1</v>
      </c>
      <c r="T66" s="12"/>
      <c r="V66" s="3">
        <v>63</v>
      </c>
      <c r="W66" s="45">
        <v>1</v>
      </c>
      <c r="X66" s="11">
        <f t="shared" si="4"/>
        <v>1</v>
      </c>
      <c r="Y66" s="12"/>
    </row>
    <row r="67" spans="2:25" x14ac:dyDescent="0.25">
      <c r="B67" s="3">
        <v>64</v>
      </c>
      <c r="C67" s="36">
        <v>14</v>
      </c>
      <c r="D67" s="11">
        <f t="shared" si="9"/>
        <v>1</v>
      </c>
      <c r="E67" s="12">
        <v>12</v>
      </c>
      <c r="G67" s="3">
        <v>64</v>
      </c>
      <c r="H67" s="36">
        <v>1</v>
      </c>
      <c r="I67" s="11">
        <f t="shared" si="1"/>
        <v>1</v>
      </c>
      <c r="J67" s="12"/>
      <c r="L67" s="3">
        <v>64</v>
      </c>
      <c r="M67" s="45">
        <v>1</v>
      </c>
      <c r="N67" s="11">
        <f t="shared" si="2"/>
        <v>1</v>
      </c>
      <c r="O67" s="12"/>
      <c r="Q67" s="3">
        <v>64</v>
      </c>
      <c r="R67" s="45">
        <v>1</v>
      </c>
      <c r="S67" s="11">
        <f t="shared" si="3"/>
        <v>1</v>
      </c>
      <c r="T67" s="12"/>
      <c r="V67" s="3">
        <v>64</v>
      </c>
      <c r="W67" s="45">
        <v>1</v>
      </c>
      <c r="X67" s="11">
        <f t="shared" si="4"/>
        <v>1</v>
      </c>
      <c r="Y67" s="12"/>
    </row>
    <row r="68" spans="2:25" x14ac:dyDescent="0.25">
      <c r="B68" s="3">
        <v>65</v>
      </c>
      <c r="C68" s="36">
        <v>14</v>
      </c>
      <c r="D68" s="11">
        <f t="shared" si="9"/>
        <v>1</v>
      </c>
      <c r="E68" s="13">
        <v>12</v>
      </c>
      <c r="G68" s="3">
        <v>65</v>
      </c>
      <c r="H68" s="36">
        <v>1</v>
      </c>
      <c r="I68" s="11">
        <f t="shared" ref="I68:I100" si="10">IF(H68=0,0,IF(H67=0,0,H68/H67))</f>
        <v>1</v>
      </c>
      <c r="J68" s="13"/>
      <c r="L68" s="3">
        <v>0</v>
      </c>
      <c r="M68" s="45">
        <v>0</v>
      </c>
      <c r="N68" s="11">
        <f t="shared" si="2"/>
        <v>0</v>
      </c>
      <c r="O68" s="13">
        <v>20</v>
      </c>
      <c r="Q68" s="3">
        <v>0</v>
      </c>
      <c r="R68" s="45">
        <v>0</v>
      </c>
      <c r="S68" s="11">
        <f t="shared" si="3"/>
        <v>0</v>
      </c>
      <c r="T68" s="13"/>
      <c r="V68" s="3">
        <v>0</v>
      </c>
      <c r="W68" s="45">
        <v>0</v>
      </c>
      <c r="X68" s="11">
        <f t="shared" si="4"/>
        <v>0</v>
      </c>
      <c r="Y68" s="13"/>
    </row>
    <row r="69" spans="2:25" x14ac:dyDescent="0.25">
      <c r="B69" s="3">
        <v>66</v>
      </c>
      <c r="C69" s="36">
        <v>13</v>
      </c>
      <c r="D69" s="11">
        <f t="shared" si="9"/>
        <v>0.9285714285714286</v>
      </c>
      <c r="E69" s="13">
        <v>11</v>
      </c>
      <c r="G69" s="3">
        <v>66</v>
      </c>
      <c r="H69" s="36">
        <v>1</v>
      </c>
      <c r="I69" s="11">
        <f t="shared" si="10"/>
        <v>1</v>
      </c>
      <c r="J69" s="13"/>
      <c r="L69" s="3">
        <v>-1</v>
      </c>
      <c r="M69" s="45">
        <v>0</v>
      </c>
      <c r="N69" s="11">
        <f>IF(M69=0,0,IF(M68=0,0,M69/M68))</f>
        <v>0</v>
      </c>
      <c r="O69" s="13">
        <v>32</v>
      </c>
      <c r="Q69" s="3">
        <v>-1</v>
      </c>
      <c r="R69" s="45">
        <v>0</v>
      </c>
      <c r="S69" s="11">
        <f>IF(R69=0,0,IF(R68=0,0,R69/R68))</f>
        <v>0</v>
      </c>
      <c r="T69" s="13"/>
      <c r="V69" s="3">
        <v>-1</v>
      </c>
      <c r="W69" s="45">
        <v>0</v>
      </c>
      <c r="X69" s="11">
        <f>IF(W69=0,0,IF(W68=0,0,W69/W68))</f>
        <v>0</v>
      </c>
      <c r="Y69" s="13"/>
    </row>
    <row r="70" spans="2:25" x14ac:dyDescent="0.25">
      <c r="B70" s="3">
        <v>67</v>
      </c>
      <c r="C70" s="36">
        <v>12</v>
      </c>
      <c r="D70" s="11">
        <f t="shared" si="9"/>
        <v>0.92307692307692313</v>
      </c>
      <c r="E70" s="7">
        <v>10</v>
      </c>
      <c r="G70" s="3">
        <v>67</v>
      </c>
      <c r="H70" s="36">
        <v>1</v>
      </c>
      <c r="I70" s="11">
        <f t="shared" si="10"/>
        <v>1</v>
      </c>
    </row>
    <row r="71" spans="2:25" x14ac:dyDescent="0.25">
      <c r="B71" s="3">
        <v>68</v>
      </c>
      <c r="C71" s="36">
        <v>12</v>
      </c>
      <c r="D71" s="11">
        <f t="shared" si="9"/>
        <v>1</v>
      </c>
      <c r="E71" s="7">
        <v>10</v>
      </c>
      <c r="G71" s="3">
        <v>68</v>
      </c>
      <c r="H71" s="36">
        <v>1</v>
      </c>
      <c r="I71" s="11">
        <f t="shared" si="10"/>
        <v>1</v>
      </c>
    </row>
    <row r="72" spans="2:25" x14ac:dyDescent="0.25">
      <c r="B72" s="3">
        <v>69</v>
      </c>
      <c r="C72" s="36">
        <v>11</v>
      </c>
      <c r="D72" s="11">
        <f t="shared" si="9"/>
        <v>0.91666666666666663</v>
      </c>
      <c r="E72" s="7">
        <v>10</v>
      </c>
      <c r="G72" s="3">
        <v>69</v>
      </c>
      <c r="H72" s="36">
        <v>1</v>
      </c>
      <c r="I72" s="11">
        <f t="shared" si="10"/>
        <v>1</v>
      </c>
    </row>
    <row r="73" spans="2:25" x14ac:dyDescent="0.25">
      <c r="B73" s="3">
        <v>70</v>
      </c>
      <c r="C73" s="36">
        <v>11</v>
      </c>
      <c r="D73" s="11">
        <f t="shared" si="9"/>
        <v>1</v>
      </c>
      <c r="E73" s="7">
        <v>9</v>
      </c>
      <c r="G73" s="3">
        <v>70</v>
      </c>
      <c r="H73" s="36">
        <v>1</v>
      </c>
      <c r="I73" s="11">
        <f t="shared" si="10"/>
        <v>1</v>
      </c>
    </row>
    <row r="74" spans="2:25" x14ac:dyDescent="0.25">
      <c r="B74" s="3">
        <v>71</v>
      </c>
      <c r="C74" s="36">
        <v>11</v>
      </c>
      <c r="D74" s="11">
        <f t="shared" si="9"/>
        <v>1</v>
      </c>
      <c r="E74" s="7">
        <v>8</v>
      </c>
      <c r="G74" s="3">
        <v>71</v>
      </c>
      <c r="H74" s="36">
        <v>1</v>
      </c>
      <c r="I74" s="11">
        <f t="shared" si="10"/>
        <v>1</v>
      </c>
    </row>
    <row r="75" spans="2:25" x14ac:dyDescent="0.25">
      <c r="B75" s="3">
        <v>72</v>
      </c>
      <c r="C75" s="36">
        <v>11</v>
      </c>
      <c r="D75" s="11">
        <f t="shared" si="9"/>
        <v>1</v>
      </c>
      <c r="E75" s="7">
        <v>8</v>
      </c>
      <c r="G75" s="3">
        <v>72</v>
      </c>
      <c r="H75" s="36">
        <v>1</v>
      </c>
      <c r="I75" s="11">
        <f t="shared" si="10"/>
        <v>1</v>
      </c>
    </row>
    <row r="76" spans="2:25" x14ac:dyDescent="0.25">
      <c r="B76" s="3">
        <v>73</v>
      </c>
      <c r="C76" s="36">
        <v>11</v>
      </c>
      <c r="D76" s="11">
        <f t="shared" si="9"/>
        <v>1</v>
      </c>
      <c r="E76" s="7">
        <v>8</v>
      </c>
      <c r="G76" s="3">
        <v>73</v>
      </c>
      <c r="H76" s="36">
        <v>1</v>
      </c>
      <c r="I76" s="11">
        <f t="shared" si="10"/>
        <v>1</v>
      </c>
    </row>
    <row r="77" spans="2:25" x14ac:dyDescent="0.25">
      <c r="B77" s="3">
        <v>74</v>
      </c>
      <c r="C77" s="36">
        <v>10</v>
      </c>
      <c r="D77" s="11">
        <f t="shared" si="9"/>
        <v>0.90909090909090906</v>
      </c>
      <c r="E77" s="7">
        <v>7</v>
      </c>
      <c r="G77" s="3">
        <v>74</v>
      </c>
      <c r="H77" s="36">
        <v>1</v>
      </c>
      <c r="I77" s="11">
        <f t="shared" si="10"/>
        <v>1</v>
      </c>
    </row>
    <row r="78" spans="2:25" x14ac:dyDescent="0.25">
      <c r="B78" s="3">
        <v>75</v>
      </c>
      <c r="C78" s="36">
        <v>9</v>
      </c>
      <c r="D78" s="11">
        <f t="shared" si="9"/>
        <v>0.9</v>
      </c>
      <c r="E78" s="7">
        <v>6</v>
      </c>
      <c r="G78" s="3">
        <v>75</v>
      </c>
      <c r="H78" s="36">
        <v>1</v>
      </c>
      <c r="I78" s="11">
        <f t="shared" si="10"/>
        <v>1</v>
      </c>
    </row>
    <row r="79" spans="2:25" x14ac:dyDescent="0.25">
      <c r="B79" s="3">
        <v>76</v>
      </c>
      <c r="C79" s="36">
        <v>9</v>
      </c>
      <c r="D79" s="11">
        <f t="shared" si="9"/>
        <v>1</v>
      </c>
      <c r="E79" s="7">
        <v>6</v>
      </c>
      <c r="G79" s="3">
        <v>76</v>
      </c>
      <c r="H79" s="36">
        <v>1</v>
      </c>
      <c r="I79" s="11">
        <f t="shared" si="10"/>
        <v>1</v>
      </c>
    </row>
    <row r="80" spans="2:25" x14ac:dyDescent="0.25">
      <c r="B80" s="3">
        <v>77</v>
      </c>
      <c r="C80" s="36">
        <v>8</v>
      </c>
      <c r="D80" s="11">
        <f t="shared" si="9"/>
        <v>0.88888888888888884</v>
      </c>
      <c r="E80" s="7">
        <v>6</v>
      </c>
      <c r="G80" s="3">
        <v>77</v>
      </c>
      <c r="H80" s="36">
        <v>1</v>
      </c>
      <c r="I80" s="11">
        <f t="shared" si="10"/>
        <v>1</v>
      </c>
    </row>
    <row r="81" spans="2:15" x14ac:dyDescent="0.25">
      <c r="B81" s="3">
        <v>78</v>
      </c>
      <c r="C81" s="36">
        <v>8</v>
      </c>
      <c r="D81" s="11">
        <f t="shared" si="9"/>
        <v>1</v>
      </c>
      <c r="E81" s="7">
        <v>5</v>
      </c>
      <c r="G81" s="3">
        <v>78</v>
      </c>
      <c r="H81" s="36">
        <v>1</v>
      </c>
      <c r="I81" s="11">
        <f t="shared" si="10"/>
        <v>1</v>
      </c>
      <c r="O81" s="7">
        <v>20</v>
      </c>
    </row>
    <row r="82" spans="2:15" x14ac:dyDescent="0.25">
      <c r="B82" s="3">
        <v>79</v>
      </c>
      <c r="C82" s="36">
        <v>8</v>
      </c>
      <c r="D82" s="11">
        <f t="shared" si="9"/>
        <v>1</v>
      </c>
      <c r="E82" s="7">
        <v>4</v>
      </c>
      <c r="G82" s="3">
        <v>79</v>
      </c>
      <c r="H82" s="36">
        <v>1</v>
      </c>
      <c r="I82" s="11">
        <f t="shared" si="10"/>
        <v>1</v>
      </c>
    </row>
    <row r="83" spans="2:15" x14ac:dyDescent="0.25">
      <c r="B83" s="3">
        <v>80</v>
      </c>
      <c r="C83" s="36">
        <v>8</v>
      </c>
      <c r="D83" s="11">
        <f t="shared" si="9"/>
        <v>1</v>
      </c>
      <c r="E83" s="7">
        <v>4</v>
      </c>
      <c r="G83" s="3">
        <v>80</v>
      </c>
      <c r="H83" s="36">
        <v>1</v>
      </c>
      <c r="I83" s="11">
        <f t="shared" si="10"/>
        <v>1</v>
      </c>
      <c r="O83" s="7">
        <v>18</v>
      </c>
    </row>
    <row r="84" spans="2:15" x14ac:dyDescent="0.25">
      <c r="B84" s="3">
        <v>81</v>
      </c>
      <c r="C84" s="36">
        <v>8</v>
      </c>
      <c r="D84" s="11">
        <f t="shared" si="9"/>
        <v>1</v>
      </c>
      <c r="E84" s="7">
        <v>4</v>
      </c>
      <c r="G84" s="3">
        <v>81</v>
      </c>
      <c r="H84" s="36">
        <v>1</v>
      </c>
      <c r="I84" s="11">
        <f t="shared" si="10"/>
        <v>1</v>
      </c>
    </row>
    <row r="85" spans="2:15" x14ac:dyDescent="0.25">
      <c r="B85" s="3">
        <v>82</v>
      </c>
      <c r="C85" s="36">
        <v>7</v>
      </c>
      <c r="D85" s="11">
        <f t="shared" si="9"/>
        <v>0.875</v>
      </c>
      <c r="E85" s="7">
        <v>3</v>
      </c>
      <c r="G85" s="3">
        <v>82</v>
      </c>
      <c r="H85" s="36">
        <v>1</v>
      </c>
      <c r="I85" s="11">
        <f t="shared" si="10"/>
        <v>1</v>
      </c>
    </row>
    <row r="86" spans="2:15" x14ac:dyDescent="0.25">
      <c r="B86" s="3">
        <v>83</v>
      </c>
      <c r="C86" s="36">
        <v>6</v>
      </c>
      <c r="D86" s="11">
        <f t="shared" si="9"/>
        <v>0.8571428571428571</v>
      </c>
      <c r="E86" s="7">
        <v>3</v>
      </c>
      <c r="G86" s="3">
        <v>83</v>
      </c>
      <c r="H86" s="36">
        <v>1</v>
      </c>
      <c r="I86" s="11">
        <f t="shared" si="10"/>
        <v>1</v>
      </c>
    </row>
    <row r="87" spans="2:15" x14ac:dyDescent="0.25">
      <c r="B87" s="3">
        <v>84</v>
      </c>
      <c r="C87" s="36">
        <v>6</v>
      </c>
      <c r="D87" s="11">
        <f t="shared" si="9"/>
        <v>1</v>
      </c>
      <c r="E87" s="7">
        <v>3</v>
      </c>
      <c r="G87" s="3">
        <v>84</v>
      </c>
      <c r="H87" s="36">
        <v>1</v>
      </c>
      <c r="I87" s="11">
        <f t="shared" si="10"/>
        <v>1</v>
      </c>
    </row>
    <row r="88" spans="2:15" x14ac:dyDescent="0.25">
      <c r="B88" s="3">
        <v>85</v>
      </c>
      <c r="C88" s="36">
        <v>5</v>
      </c>
      <c r="D88" s="11">
        <f t="shared" si="9"/>
        <v>0.83333333333333337</v>
      </c>
      <c r="E88" s="7">
        <v>3</v>
      </c>
      <c r="G88" s="3">
        <v>85</v>
      </c>
      <c r="H88" s="36">
        <v>1</v>
      </c>
      <c r="I88" s="11">
        <f t="shared" si="10"/>
        <v>1</v>
      </c>
    </row>
    <row r="89" spans="2:15" x14ac:dyDescent="0.25">
      <c r="B89" s="3">
        <v>86</v>
      </c>
      <c r="C89" s="36">
        <v>5</v>
      </c>
      <c r="D89" s="11">
        <f t="shared" si="9"/>
        <v>1</v>
      </c>
      <c r="E89" s="7">
        <v>2</v>
      </c>
      <c r="G89" s="3">
        <v>86</v>
      </c>
      <c r="H89" s="36">
        <v>1</v>
      </c>
      <c r="I89" s="11">
        <f t="shared" si="10"/>
        <v>1</v>
      </c>
    </row>
    <row r="90" spans="2:15" x14ac:dyDescent="0.25">
      <c r="B90" s="3">
        <v>87</v>
      </c>
      <c r="C90" s="36">
        <v>5</v>
      </c>
      <c r="D90" s="11">
        <f t="shared" si="9"/>
        <v>1</v>
      </c>
      <c r="E90" s="7">
        <v>2</v>
      </c>
      <c r="G90" s="3">
        <v>87</v>
      </c>
      <c r="H90" s="36">
        <v>1</v>
      </c>
      <c r="I90" s="11">
        <f t="shared" si="10"/>
        <v>1</v>
      </c>
    </row>
    <row r="91" spans="2:15" x14ac:dyDescent="0.25">
      <c r="B91" s="3">
        <v>88</v>
      </c>
      <c r="C91" s="36">
        <v>5</v>
      </c>
      <c r="D91" s="11">
        <f t="shared" si="9"/>
        <v>1</v>
      </c>
      <c r="E91" s="7">
        <v>2</v>
      </c>
      <c r="G91" s="3">
        <v>88</v>
      </c>
      <c r="H91" s="36">
        <v>1</v>
      </c>
      <c r="I91" s="11">
        <f t="shared" si="10"/>
        <v>1</v>
      </c>
    </row>
    <row r="92" spans="2:15" x14ac:dyDescent="0.25">
      <c r="B92" s="3">
        <v>89</v>
      </c>
      <c r="C92" s="36">
        <v>5</v>
      </c>
      <c r="D92" s="11">
        <f t="shared" si="9"/>
        <v>1</v>
      </c>
      <c r="E92" s="7">
        <v>2</v>
      </c>
      <c r="G92" s="3">
        <v>89</v>
      </c>
      <c r="H92" s="36">
        <v>1</v>
      </c>
      <c r="I92" s="11">
        <f t="shared" si="10"/>
        <v>1</v>
      </c>
    </row>
    <row r="93" spans="2:15" x14ac:dyDescent="0.25">
      <c r="B93" s="3">
        <v>90</v>
      </c>
      <c r="C93" s="36">
        <v>4</v>
      </c>
      <c r="D93" s="11">
        <f t="shared" si="9"/>
        <v>0.8</v>
      </c>
      <c r="E93" s="7">
        <v>1</v>
      </c>
      <c r="G93" s="3">
        <v>90</v>
      </c>
      <c r="H93" s="36">
        <v>1</v>
      </c>
      <c r="I93" s="11">
        <f t="shared" si="10"/>
        <v>1</v>
      </c>
    </row>
    <row r="94" spans="2:15" x14ac:dyDescent="0.25">
      <c r="B94" s="3">
        <v>91</v>
      </c>
      <c r="C94" s="36">
        <v>3</v>
      </c>
      <c r="D94" s="11">
        <f t="shared" si="9"/>
        <v>0.75</v>
      </c>
      <c r="E94" s="7">
        <v>1</v>
      </c>
      <c r="G94" s="3">
        <v>91</v>
      </c>
      <c r="H94" s="36">
        <v>1</v>
      </c>
      <c r="I94" s="11">
        <f t="shared" si="10"/>
        <v>1</v>
      </c>
    </row>
    <row r="95" spans="2:15" x14ac:dyDescent="0.25">
      <c r="B95" s="3">
        <v>92</v>
      </c>
      <c r="C95" s="36">
        <v>3</v>
      </c>
      <c r="D95" s="11">
        <f t="shared" si="9"/>
        <v>1</v>
      </c>
      <c r="E95" s="7">
        <v>1</v>
      </c>
      <c r="G95" s="3">
        <v>92</v>
      </c>
      <c r="H95" s="36">
        <v>1</v>
      </c>
      <c r="I95" s="11">
        <f t="shared" si="10"/>
        <v>1</v>
      </c>
    </row>
    <row r="96" spans="2:15" x14ac:dyDescent="0.25">
      <c r="B96" s="3">
        <v>93</v>
      </c>
      <c r="C96" s="36">
        <v>2</v>
      </c>
      <c r="D96" s="11">
        <f t="shared" si="9"/>
        <v>0.66666666666666663</v>
      </c>
      <c r="E96" s="7">
        <v>1</v>
      </c>
      <c r="G96" s="3">
        <v>93</v>
      </c>
      <c r="H96" s="36">
        <v>1</v>
      </c>
      <c r="I96" s="11">
        <f t="shared" si="10"/>
        <v>1</v>
      </c>
      <c r="O96" s="7">
        <v>24</v>
      </c>
    </row>
    <row r="97" spans="2:15" x14ac:dyDescent="0.25">
      <c r="B97" s="3">
        <v>94</v>
      </c>
      <c r="C97" s="36">
        <v>2</v>
      </c>
      <c r="D97" s="11">
        <f t="shared" si="9"/>
        <v>1</v>
      </c>
      <c r="E97" s="7">
        <v>1</v>
      </c>
      <c r="G97" s="3">
        <v>94</v>
      </c>
      <c r="H97" s="36">
        <v>1</v>
      </c>
      <c r="I97" s="11">
        <f t="shared" si="10"/>
        <v>1</v>
      </c>
    </row>
    <row r="98" spans="2:15" x14ac:dyDescent="0.25">
      <c r="B98" s="3">
        <v>95</v>
      </c>
      <c r="C98" s="36">
        <v>1</v>
      </c>
      <c r="D98" s="11">
        <f t="shared" si="9"/>
        <v>0.5</v>
      </c>
      <c r="E98" s="7">
        <v>1</v>
      </c>
      <c r="G98" s="3">
        <v>95</v>
      </c>
      <c r="H98" s="36">
        <v>1</v>
      </c>
      <c r="I98" s="11">
        <f t="shared" si="10"/>
        <v>1</v>
      </c>
    </row>
    <row r="99" spans="2:15" x14ac:dyDescent="0.25">
      <c r="B99" s="3">
        <v>96</v>
      </c>
      <c r="C99" s="36">
        <v>1</v>
      </c>
      <c r="D99" s="11">
        <f t="shared" si="9"/>
        <v>1</v>
      </c>
      <c r="E99" s="7">
        <v>1</v>
      </c>
      <c r="G99" s="3">
        <v>96</v>
      </c>
      <c r="H99" s="36">
        <v>1</v>
      </c>
      <c r="I99" s="11">
        <f t="shared" si="10"/>
        <v>1</v>
      </c>
    </row>
    <row r="100" spans="2:15" x14ac:dyDescent="0.25">
      <c r="B100" s="3">
        <v>0</v>
      </c>
      <c r="C100" s="45">
        <v>0</v>
      </c>
      <c r="D100" s="11">
        <f t="shared" si="9"/>
        <v>0</v>
      </c>
      <c r="G100" s="3">
        <v>0</v>
      </c>
      <c r="H100" s="45">
        <v>0</v>
      </c>
      <c r="I100" s="11">
        <f t="shared" si="10"/>
        <v>0</v>
      </c>
      <c r="O100" s="7">
        <v>24</v>
      </c>
    </row>
    <row r="101" spans="2:15" x14ac:dyDescent="0.25">
      <c r="B101" s="3">
        <v>-1</v>
      </c>
      <c r="C101" s="45">
        <v>0</v>
      </c>
      <c r="D101" s="11">
        <f>IF(C101=0,0,IF(C100=0,0,C101/C100))</f>
        <v>0</v>
      </c>
      <c r="G101" s="3">
        <v>-1</v>
      </c>
      <c r="H101" s="45">
        <v>0</v>
      </c>
      <c r="I101" s="11">
        <f>IF(H101=0,0,IF(H100=0,0,H101/H100))</f>
        <v>0</v>
      </c>
    </row>
    <row r="103" spans="2:15" x14ac:dyDescent="0.25">
      <c r="O103" s="7">
        <v>24</v>
      </c>
    </row>
    <row r="126" spans="15:15" x14ac:dyDescent="0.25">
      <c r="O126" s="7">
        <v>32</v>
      </c>
    </row>
    <row r="134" spans="15:15" x14ac:dyDescent="0.25">
      <c r="O134" s="7">
        <v>24</v>
      </c>
    </row>
    <row r="140" spans="15:15" x14ac:dyDescent="0.25">
      <c r="O140" s="7">
        <v>32</v>
      </c>
    </row>
    <row r="145" spans="2:15" x14ac:dyDescent="0.25">
      <c r="O145" s="7">
        <v>32</v>
      </c>
    </row>
    <row r="151" spans="2:15" x14ac:dyDescent="0.25">
      <c r="B151" s="7" t="s">
        <v>352</v>
      </c>
      <c r="O151" s="7">
        <v>16</v>
      </c>
    </row>
  </sheetData>
  <sheetProtection selectLockedCells="1" selectUnlockedCells="1"/>
  <mergeCells count="10">
    <mergeCell ref="AB3:AE3"/>
    <mergeCell ref="AB4:AE4"/>
    <mergeCell ref="AB5:AE5"/>
    <mergeCell ref="AB6:AE6"/>
    <mergeCell ref="B2:D2"/>
    <mergeCell ref="G2:I2"/>
    <mergeCell ref="L2:N2"/>
    <mergeCell ref="Q2:S2"/>
    <mergeCell ref="V2:X2"/>
    <mergeCell ref="AA2:A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69"/>
  <sheetViews>
    <sheetView topLeftCell="C2" workbookViewId="0">
      <selection activeCell="Q26" sqref="Q26"/>
    </sheetView>
  </sheetViews>
  <sheetFormatPr defaultColWidth="9.140625" defaultRowHeight="15" x14ac:dyDescent="0.25"/>
  <cols>
    <col min="1" max="1" width="9.140625" style="7"/>
    <col min="2" max="2" width="9.7109375" style="7" customWidth="1"/>
    <col min="3" max="3" width="15.7109375" style="8" customWidth="1"/>
    <col min="4" max="4" width="6.7109375" style="9" customWidth="1"/>
    <col min="5" max="5" width="6.7109375" style="7" customWidth="1"/>
    <col min="6" max="6" width="7.140625" style="7" customWidth="1"/>
    <col min="7" max="7" width="9.7109375" style="7" customWidth="1"/>
    <col min="8" max="8" width="15.7109375" style="8" customWidth="1"/>
    <col min="9" max="9" width="6.7109375" style="9" customWidth="1"/>
    <col min="10" max="10" width="6.7109375" style="7" customWidth="1"/>
    <col min="11" max="11" width="7.140625" style="7" customWidth="1"/>
    <col min="12" max="12" width="9.7109375" style="7" customWidth="1"/>
    <col min="13" max="13" width="15.7109375" style="8" customWidth="1"/>
    <col min="14" max="14" width="6.7109375" style="9" customWidth="1"/>
    <col min="15" max="15" width="6.7109375" style="7" customWidth="1"/>
    <col min="16" max="16" width="7.140625" style="7" customWidth="1"/>
    <col min="17" max="17" width="9.7109375" style="7" customWidth="1"/>
    <col min="18" max="18" width="15.7109375" style="8" customWidth="1"/>
    <col min="19" max="19" width="6.7109375" style="9" customWidth="1"/>
    <col min="20" max="21" width="6.7109375" style="7" customWidth="1"/>
    <col min="22" max="22" width="9.7109375" style="7" customWidth="1"/>
    <col min="23" max="23" width="15.7109375" style="8" customWidth="1"/>
    <col min="24" max="24" width="6.7109375" style="9" customWidth="1"/>
    <col min="25" max="25" width="6.7109375" style="7" customWidth="1"/>
    <col min="26" max="26" width="7.140625" style="7" customWidth="1"/>
    <col min="27" max="16384" width="9.140625" style="7"/>
  </cols>
  <sheetData>
    <row r="1" spans="2:31" x14ac:dyDescent="0.25">
      <c r="V1" s="43"/>
    </row>
    <row r="2" spans="2:31" ht="30.75" customHeight="1" x14ac:dyDescent="0.25">
      <c r="B2" s="247" t="s">
        <v>95</v>
      </c>
      <c r="C2" s="247"/>
      <c r="D2" s="248"/>
      <c r="G2" s="249" t="s">
        <v>96</v>
      </c>
      <c r="H2" s="249"/>
      <c r="I2" s="250"/>
      <c r="L2" s="251" t="s">
        <v>97</v>
      </c>
      <c r="M2" s="251"/>
      <c r="N2" s="252"/>
      <c r="Q2" s="253" t="s">
        <v>124</v>
      </c>
      <c r="R2" s="254"/>
      <c r="S2" s="255"/>
      <c r="V2" s="256" t="s">
        <v>153</v>
      </c>
      <c r="W2" s="257"/>
      <c r="X2" s="258"/>
      <c r="AA2" s="265" t="s">
        <v>210</v>
      </c>
      <c r="AB2" s="271"/>
      <c r="AC2" s="271"/>
      <c r="AD2" s="271"/>
      <c r="AE2" s="272"/>
    </row>
    <row r="3" spans="2:31" s="15" customFormat="1" ht="20.25" customHeight="1" x14ac:dyDescent="0.25">
      <c r="B3" s="37" t="s">
        <v>21</v>
      </c>
      <c r="C3" s="37" t="s">
        <v>22</v>
      </c>
      <c r="D3" s="37" t="s">
        <v>24</v>
      </c>
      <c r="E3" s="37" t="s">
        <v>23</v>
      </c>
      <c r="G3" s="37" t="s">
        <v>21</v>
      </c>
      <c r="H3" s="37" t="s">
        <v>22</v>
      </c>
      <c r="I3" s="37" t="s">
        <v>24</v>
      </c>
      <c r="J3" s="37" t="s">
        <v>23</v>
      </c>
      <c r="L3" s="37" t="s">
        <v>21</v>
      </c>
      <c r="M3" s="37" t="s">
        <v>22</v>
      </c>
      <c r="N3" s="37" t="s">
        <v>24</v>
      </c>
      <c r="O3" s="37" t="s">
        <v>23</v>
      </c>
      <c r="Q3" s="37" t="s">
        <v>21</v>
      </c>
      <c r="R3" s="37" t="s">
        <v>22</v>
      </c>
      <c r="S3" s="37" t="s">
        <v>24</v>
      </c>
      <c r="T3" s="37" t="s">
        <v>23</v>
      </c>
      <c r="V3" s="37" t="s">
        <v>21</v>
      </c>
      <c r="W3" s="37" t="s">
        <v>22</v>
      </c>
      <c r="X3" s="37" t="s">
        <v>24</v>
      </c>
      <c r="Y3" s="37" t="s">
        <v>23</v>
      </c>
      <c r="AA3" s="48" t="s">
        <v>22</v>
      </c>
      <c r="AB3" s="268" t="s">
        <v>215</v>
      </c>
      <c r="AC3" s="271"/>
      <c r="AD3" s="271"/>
      <c r="AE3" s="272"/>
    </row>
    <row r="4" spans="2:31" x14ac:dyDescent="0.25">
      <c r="B4" s="5">
        <v>1</v>
      </c>
      <c r="C4" s="36">
        <v>1000</v>
      </c>
      <c r="D4" s="10"/>
      <c r="E4" s="12"/>
      <c r="G4" s="19">
        <v>1</v>
      </c>
      <c r="H4" s="36">
        <v>600</v>
      </c>
      <c r="I4" s="10"/>
      <c r="J4" s="12"/>
      <c r="L4" s="5">
        <v>1</v>
      </c>
      <c r="M4" s="45">
        <v>360</v>
      </c>
      <c r="N4" s="10"/>
      <c r="O4" s="12"/>
      <c r="Q4" s="5">
        <v>1</v>
      </c>
      <c r="R4" s="45">
        <v>215</v>
      </c>
      <c r="S4" s="10"/>
      <c r="T4" s="12"/>
      <c r="V4" s="5">
        <v>1</v>
      </c>
      <c r="W4" s="45">
        <v>75</v>
      </c>
      <c r="X4" s="10"/>
      <c r="Y4" s="12"/>
      <c r="AA4" s="49">
        <v>100</v>
      </c>
      <c r="AB4" s="244" t="s">
        <v>211</v>
      </c>
      <c r="AC4" s="271"/>
      <c r="AD4" s="271"/>
      <c r="AE4" s="272"/>
    </row>
    <row r="5" spans="2:31" x14ac:dyDescent="0.25">
      <c r="B5" s="4">
        <v>2</v>
      </c>
      <c r="C5" s="36">
        <v>600</v>
      </c>
      <c r="D5" s="11">
        <f t="shared" ref="D5:D36" si="0">IF(C5=0,0,IF(C4=0,0,C5/C4))</f>
        <v>0.6</v>
      </c>
      <c r="E5" s="13"/>
      <c r="G5" s="4">
        <v>2</v>
      </c>
      <c r="H5" s="36">
        <f>H4*0.6</f>
        <v>360</v>
      </c>
      <c r="I5" s="11">
        <f t="shared" ref="I5:I68" si="1">IF(H5=0,0,IF(H4=0,0,H5/H4))</f>
        <v>0.6</v>
      </c>
      <c r="J5" s="13"/>
      <c r="L5" s="4">
        <v>2</v>
      </c>
      <c r="M5" s="45">
        <v>215</v>
      </c>
      <c r="N5" s="11">
        <f t="shared" ref="N5:N68" si="2">IF(M5=0,0,IF(M4=0,0,M5/M4))</f>
        <v>0.59722222222222221</v>
      </c>
      <c r="O5" s="13"/>
      <c r="Q5" s="4">
        <v>2</v>
      </c>
      <c r="R5" s="45">
        <v>130</v>
      </c>
      <c r="S5" s="11">
        <f t="shared" ref="S5:S68" si="3">IF(R5=0,0,IF(R4=0,0,R5/R4))</f>
        <v>0.60465116279069764</v>
      </c>
      <c r="T5" s="13"/>
      <c r="V5" s="4">
        <v>2</v>
      </c>
      <c r="W5" s="45">
        <v>60</v>
      </c>
      <c r="X5" s="11">
        <f t="shared" ref="X5:X68" si="4">IF(W5=0,0,IF(W4=0,0,W5/W4))</f>
        <v>0.8</v>
      </c>
      <c r="Y5" s="13"/>
      <c r="AA5" s="49">
        <v>200</v>
      </c>
      <c r="AB5" s="244" t="s">
        <v>212</v>
      </c>
      <c r="AC5" s="271"/>
      <c r="AD5" s="271"/>
      <c r="AE5" s="272"/>
    </row>
    <row r="6" spans="2:31" x14ac:dyDescent="0.25">
      <c r="B6" s="4">
        <v>3</v>
      </c>
      <c r="C6" s="36">
        <v>420</v>
      </c>
      <c r="D6" s="18">
        <f t="shared" si="0"/>
        <v>0.7</v>
      </c>
      <c r="E6" s="22">
        <f>C6/C4</f>
        <v>0.42</v>
      </c>
      <c r="G6" s="4">
        <v>3</v>
      </c>
      <c r="H6" s="36">
        <v>250</v>
      </c>
      <c r="I6" s="18">
        <f t="shared" si="1"/>
        <v>0.69444444444444442</v>
      </c>
      <c r="J6" s="22"/>
      <c r="L6" s="4">
        <v>3</v>
      </c>
      <c r="M6" s="45">
        <v>150</v>
      </c>
      <c r="N6" s="18">
        <f t="shared" si="2"/>
        <v>0.69767441860465118</v>
      </c>
      <c r="O6" s="22"/>
      <c r="Q6" s="4">
        <v>3</v>
      </c>
      <c r="R6" s="45">
        <v>90</v>
      </c>
      <c r="S6" s="18">
        <f t="shared" si="3"/>
        <v>0.69230769230769229</v>
      </c>
      <c r="T6" s="22"/>
      <c r="V6" s="4">
        <v>3</v>
      </c>
      <c r="W6" s="45">
        <v>50</v>
      </c>
      <c r="X6" s="18">
        <f t="shared" si="4"/>
        <v>0.83333333333333337</v>
      </c>
      <c r="Y6" s="22"/>
      <c r="AA6" s="49">
        <v>250</v>
      </c>
      <c r="AB6" s="244" t="s">
        <v>213</v>
      </c>
      <c r="AC6" s="271"/>
      <c r="AD6" s="271"/>
      <c r="AE6" s="272"/>
    </row>
    <row r="7" spans="2:31" x14ac:dyDescent="0.25">
      <c r="B7" s="4">
        <v>4</v>
      </c>
      <c r="C7" s="36">
        <v>360</v>
      </c>
      <c r="D7" s="11">
        <f t="shared" si="0"/>
        <v>0.8571428571428571</v>
      </c>
      <c r="E7" s="14">
        <f>IF(C5=0,0,IF(C7=0,0,C7/C5))</f>
        <v>0.6</v>
      </c>
      <c r="G7" s="4">
        <v>4</v>
      </c>
      <c r="H7" s="36">
        <v>215</v>
      </c>
      <c r="I7" s="11">
        <f t="shared" si="1"/>
        <v>0.86</v>
      </c>
      <c r="J7" s="14">
        <f>IF(H5=0,0,IF(H7=0,0,H7/H5))</f>
        <v>0.59722222222222221</v>
      </c>
      <c r="L7" s="4">
        <v>4</v>
      </c>
      <c r="M7" s="45">
        <v>130</v>
      </c>
      <c r="N7" s="11">
        <f t="shared" si="2"/>
        <v>0.8666666666666667</v>
      </c>
      <c r="O7" s="14">
        <f>IF(M5=0,0,IF(M7=0,0,M7/M5))</f>
        <v>0.60465116279069764</v>
      </c>
      <c r="Q7" s="4">
        <v>4</v>
      </c>
      <c r="R7" s="45">
        <v>77</v>
      </c>
      <c r="S7" s="11">
        <f t="shared" si="3"/>
        <v>0.85555555555555551</v>
      </c>
      <c r="T7" s="14">
        <f>IF(R5=0,0,IF(R7=0,0,R7/R5))</f>
        <v>0.59230769230769231</v>
      </c>
      <c r="V7" s="4">
        <v>4</v>
      </c>
      <c r="W7" s="45">
        <v>40</v>
      </c>
      <c r="X7" s="11">
        <f t="shared" si="4"/>
        <v>0.8</v>
      </c>
      <c r="Y7" s="14">
        <f>IF(W5=0,0,IF(W7=0,0,W7/W5))</f>
        <v>0.66666666666666663</v>
      </c>
    </row>
    <row r="8" spans="2:31" x14ac:dyDescent="0.25">
      <c r="B8" s="4">
        <v>5</v>
      </c>
      <c r="C8" s="36">
        <v>250</v>
      </c>
      <c r="D8" s="18">
        <f t="shared" si="0"/>
        <v>0.69444444444444442</v>
      </c>
      <c r="E8" s="20"/>
      <c r="G8" s="4">
        <v>5</v>
      </c>
      <c r="H8" s="36">
        <v>150</v>
      </c>
      <c r="I8" s="18">
        <f t="shared" si="1"/>
        <v>0.69767441860465118</v>
      </c>
      <c r="J8" s="20"/>
      <c r="L8" s="4">
        <v>5</v>
      </c>
      <c r="M8" s="45">
        <v>90</v>
      </c>
      <c r="N8" s="18">
        <f t="shared" si="2"/>
        <v>0.69230769230769229</v>
      </c>
      <c r="O8" s="20"/>
      <c r="Q8" s="4">
        <v>5</v>
      </c>
      <c r="R8" s="45">
        <v>55</v>
      </c>
      <c r="S8" s="18">
        <f t="shared" si="3"/>
        <v>0.7142857142857143</v>
      </c>
      <c r="T8" s="20"/>
      <c r="V8" s="4">
        <v>5</v>
      </c>
      <c r="W8" s="45">
        <v>35</v>
      </c>
      <c r="X8" s="18">
        <f t="shared" si="4"/>
        <v>0.875</v>
      </c>
      <c r="Y8" s="20"/>
    </row>
    <row r="9" spans="2:31" x14ac:dyDescent="0.25">
      <c r="B9" s="4">
        <v>6</v>
      </c>
      <c r="C9" s="36">
        <v>215</v>
      </c>
      <c r="D9" s="18">
        <f t="shared" si="0"/>
        <v>0.86</v>
      </c>
      <c r="E9" s="22">
        <f>IF(C7=0,0,IF(C9=0,0,C9/C7))</f>
        <v>0.59722222222222221</v>
      </c>
      <c r="G9" s="4">
        <v>6</v>
      </c>
      <c r="H9" s="36">
        <v>130</v>
      </c>
      <c r="I9" s="18">
        <f t="shared" si="1"/>
        <v>0.8666666666666667</v>
      </c>
      <c r="J9" s="22">
        <f>IF(H7=0,0,IF(H9=0,0,H9/H7))</f>
        <v>0.60465116279069764</v>
      </c>
      <c r="L9" s="4">
        <v>6</v>
      </c>
      <c r="M9" s="45">
        <f>M7*0.6</f>
        <v>78</v>
      </c>
      <c r="N9" s="18">
        <f t="shared" si="2"/>
        <v>0.8666666666666667</v>
      </c>
      <c r="O9" s="22">
        <f>IF(M7=0,0,IF(M9=0,0,M9/M7))</f>
        <v>0.6</v>
      </c>
      <c r="Q9" s="4">
        <v>6</v>
      </c>
      <c r="R9" s="45">
        <v>45</v>
      </c>
      <c r="S9" s="18">
        <f t="shared" si="3"/>
        <v>0.81818181818181823</v>
      </c>
      <c r="T9" s="22">
        <f>IF(R7=0,0,IF(R9=0,0,R9/R7))</f>
        <v>0.58441558441558439</v>
      </c>
      <c r="V9" s="4">
        <v>6</v>
      </c>
      <c r="W9" s="45">
        <v>30</v>
      </c>
      <c r="X9" s="18">
        <f t="shared" si="4"/>
        <v>0.8571428571428571</v>
      </c>
      <c r="Y9" s="22">
        <f>IF(W7=0,0,IF(W9=0,0,W9/W7))</f>
        <v>0.75</v>
      </c>
    </row>
    <row r="10" spans="2:31" x14ac:dyDescent="0.25">
      <c r="B10" s="4">
        <v>7</v>
      </c>
      <c r="C10" s="36">
        <v>200</v>
      </c>
      <c r="D10" s="11">
        <f t="shared" si="0"/>
        <v>0.93023255813953487</v>
      </c>
      <c r="E10" s="12"/>
      <c r="G10" s="4">
        <v>7</v>
      </c>
      <c r="H10" s="36">
        <v>110</v>
      </c>
      <c r="I10" s="11">
        <f t="shared" si="1"/>
        <v>0.84615384615384615</v>
      </c>
      <c r="J10" s="12"/>
      <c r="L10" s="4">
        <v>7</v>
      </c>
      <c r="M10" s="45">
        <f>M7*0.5</f>
        <v>65</v>
      </c>
      <c r="N10" s="11">
        <f t="shared" si="2"/>
        <v>0.83333333333333337</v>
      </c>
      <c r="O10" s="12"/>
      <c r="Q10" s="4">
        <v>7</v>
      </c>
      <c r="R10" s="45">
        <v>40</v>
      </c>
      <c r="S10" s="11">
        <f t="shared" si="3"/>
        <v>0.88888888888888884</v>
      </c>
      <c r="T10" s="12"/>
      <c r="V10" s="4">
        <v>7</v>
      </c>
      <c r="W10" s="45">
        <v>27</v>
      </c>
      <c r="X10" s="11">
        <f t="shared" si="4"/>
        <v>0.9</v>
      </c>
      <c r="Y10" s="12"/>
    </row>
    <row r="11" spans="2:31" x14ac:dyDescent="0.25">
      <c r="B11" s="4">
        <v>8</v>
      </c>
      <c r="C11" s="36">
        <v>180</v>
      </c>
      <c r="D11" s="11">
        <f t="shared" si="0"/>
        <v>0.9</v>
      </c>
      <c r="E11" s="14">
        <f>IF(C7=0,0,IF(C11=0,0,C11/C7))</f>
        <v>0.5</v>
      </c>
      <c r="G11" s="4">
        <v>8</v>
      </c>
      <c r="H11" s="36">
        <f>H10</f>
        <v>110</v>
      </c>
      <c r="I11" s="11">
        <f t="shared" si="1"/>
        <v>1</v>
      </c>
      <c r="J11" s="14">
        <f>IF(H7=0,0,IF(H11=0,0,H11/H7))</f>
        <v>0.51162790697674421</v>
      </c>
      <c r="L11" s="4">
        <v>8</v>
      </c>
      <c r="M11" s="45">
        <f>M10</f>
        <v>65</v>
      </c>
      <c r="N11" s="11">
        <f t="shared" si="2"/>
        <v>1</v>
      </c>
      <c r="O11" s="14">
        <f>IF(M7=0,0,IF(M11=0,0,M11/M7))</f>
        <v>0.5</v>
      </c>
      <c r="Q11" s="4">
        <v>8</v>
      </c>
      <c r="R11" s="45">
        <v>38</v>
      </c>
      <c r="S11" s="11">
        <f t="shared" si="3"/>
        <v>0.95</v>
      </c>
      <c r="T11" s="14">
        <f>IF(R7=0,0,IF(R11=0,0,R11/R7))</f>
        <v>0.4935064935064935</v>
      </c>
      <c r="V11" s="4">
        <v>8</v>
      </c>
      <c r="W11" s="45">
        <v>25</v>
      </c>
      <c r="X11" s="11">
        <f t="shared" si="4"/>
        <v>0.92592592592592593</v>
      </c>
      <c r="Y11" s="14">
        <f>IF(W7=0,0,IF(W11=0,0,W11/W7))</f>
        <v>0.625</v>
      </c>
    </row>
    <row r="12" spans="2:31" x14ac:dyDescent="0.25">
      <c r="B12" s="4">
        <v>9</v>
      </c>
      <c r="C12" s="36">
        <v>145</v>
      </c>
      <c r="D12" s="18">
        <f t="shared" si="0"/>
        <v>0.80555555555555558</v>
      </c>
      <c r="E12" s="20"/>
      <c r="G12" s="4">
        <v>9</v>
      </c>
      <c r="H12" s="36">
        <v>90</v>
      </c>
      <c r="I12" s="18">
        <f t="shared" si="1"/>
        <v>0.81818181818181823</v>
      </c>
      <c r="J12" s="20"/>
      <c r="L12" s="4">
        <v>9</v>
      </c>
      <c r="M12" s="45">
        <v>50</v>
      </c>
      <c r="N12" s="18">
        <f t="shared" si="2"/>
        <v>0.76923076923076927</v>
      </c>
      <c r="O12" s="20"/>
      <c r="Q12" s="4">
        <v>9</v>
      </c>
      <c r="R12" s="45">
        <v>30</v>
      </c>
      <c r="S12" s="18">
        <f t="shared" si="3"/>
        <v>0.78947368421052633</v>
      </c>
      <c r="T12" s="20"/>
      <c r="V12" s="4">
        <v>9</v>
      </c>
      <c r="W12" s="45">
        <v>20</v>
      </c>
      <c r="X12" s="18">
        <f t="shared" si="4"/>
        <v>0.8</v>
      </c>
      <c r="Y12" s="20"/>
    </row>
    <row r="13" spans="2:31" x14ac:dyDescent="0.25">
      <c r="B13" s="4">
        <v>10</v>
      </c>
      <c r="C13" s="36">
        <v>125</v>
      </c>
      <c r="D13" s="18">
        <f t="shared" si="0"/>
        <v>0.86206896551724133</v>
      </c>
      <c r="E13" s="21">
        <f>IF(C11=0,0,IF(C13=0,0,C13/C11))</f>
        <v>0.69444444444444442</v>
      </c>
      <c r="G13" s="4">
        <v>10</v>
      </c>
      <c r="H13" s="36">
        <v>75</v>
      </c>
      <c r="I13" s="18">
        <f t="shared" si="1"/>
        <v>0.83333333333333337</v>
      </c>
      <c r="J13" s="21">
        <f>IF(H11=0,0,IF(H13=0,0,H13/H11))</f>
        <v>0.68181818181818177</v>
      </c>
      <c r="L13" s="4">
        <v>10</v>
      </c>
      <c r="M13" s="45">
        <v>45</v>
      </c>
      <c r="N13" s="18">
        <f t="shared" si="2"/>
        <v>0.9</v>
      </c>
      <c r="O13" s="21">
        <f>IF(M11=0,0,IF(M13=0,0,M13/M11))</f>
        <v>0.69230769230769229</v>
      </c>
      <c r="Q13" s="4">
        <v>10</v>
      </c>
      <c r="R13" s="45">
        <v>27</v>
      </c>
      <c r="S13" s="18">
        <f t="shared" si="3"/>
        <v>0.9</v>
      </c>
      <c r="T13" s="21">
        <f>IF(R11=0,0,IF(R13=0,0,R13/R11))</f>
        <v>0.71052631578947367</v>
      </c>
      <c r="V13" s="4">
        <v>10</v>
      </c>
      <c r="W13" s="45">
        <v>18</v>
      </c>
      <c r="X13" s="18">
        <f t="shared" si="4"/>
        <v>0.9</v>
      </c>
      <c r="Y13" s="21">
        <f>IF(W11=0,0,IF(W13=0,0,W13/W11))</f>
        <v>0.72</v>
      </c>
    </row>
    <row r="14" spans="2:31" x14ac:dyDescent="0.25">
      <c r="B14" s="4">
        <v>11</v>
      </c>
      <c r="C14" s="36">
        <v>117</v>
      </c>
      <c r="D14" s="11">
        <f t="shared" si="0"/>
        <v>0.93600000000000005</v>
      </c>
      <c r="E14" s="12"/>
      <c r="G14" s="4">
        <v>11</v>
      </c>
      <c r="H14" s="36">
        <v>65</v>
      </c>
      <c r="I14" s="11">
        <f t="shared" si="1"/>
        <v>0.8666666666666667</v>
      </c>
      <c r="J14" s="12"/>
      <c r="L14" s="4">
        <v>11</v>
      </c>
      <c r="M14" s="45">
        <v>40</v>
      </c>
      <c r="N14" s="11">
        <f t="shared" si="2"/>
        <v>0.88888888888888884</v>
      </c>
      <c r="O14" s="12"/>
      <c r="Q14" s="4">
        <v>11</v>
      </c>
      <c r="R14" s="45">
        <v>25</v>
      </c>
      <c r="S14" s="11">
        <f t="shared" si="3"/>
        <v>0.92592592592592593</v>
      </c>
      <c r="T14" s="12"/>
      <c r="V14" s="4">
        <v>11</v>
      </c>
      <c r="W14" s="45">
        <v>16</v>
      </c>
      <c r="X14" s="11">
        <f t="shared" si="4"/>
        <v>0.88888888888888884</v>
      </c>
      <c r="Y14" s="12"/>
    </row>
    <row r="15" spans="2:31" x14ac:dyDescent="0.25">
      <c r="B15" s="4">
        <v>12</v>
      </c>
      <c r="C15" s="36">
        <v>110</v>
      </c>
      <c r="D15" s="11">
        <f t="shared" si="0"/>
        <v>0.94017094017094016</v>
      </c>
      <c r="E15" s="14">
        <f>C14/C11</f>
        <v>0.65</v>
      </c>
      <c r="G15" s="4">
        <v>12</v>
      </c>
      <c r="H15" s="36">
        <f>H14</f>
        <v>65</v>
      </c>
      <c r="I15" s="11">
        <f t="shared" si="1"/>
        <v>1</v>
      </c>
      <c r="J15" s="14">
        <f>H15/H11</f>
        <v>0.59090909090909094</v>
      </c>
      <c r="L15" s="4">
        <v>12</v>
      </c>
      <c r="M15" s="45">
        <f>M14</f>
        <v>40</v>
      </c>
      <c r="N15" s="11">
        <f t="shared" si="2"/>
        <v>1</v>
      </c>
      <c r="O15" s="14">
        <f>M14/M11</f>
        <v>0.61538461538461542</v>
      </c>
      <c r="Q15" s="4">
        <v>12</v>
      </c>
      <c r="R15" s="45">
        <v>23</v>
      </c>
      <c r="S15" s="11">
        <f t="shared" si="3"/>
        <v>0.92</v>
      </c>
      <c r="T15" s="14">
        <f>R14/R11</f>
        <v>0.65789473684210531</v>
      </c>
      <c r="V15" s="4">
        <v>12</v>
      </c>
      <c r="W15" s="45">
        <v>15</v>
      </c>
      <c r="X15" s="11">
        <f t="shared" si="4"/>
        <v>0.9375</v>
      </c>
      <c r="Y15" s="14">
        <f>W14/W11</f>
        <v>0.64</v>
      </c>
    </row>
    <row r="16" spans="2:31" x14ac:dyDescent="0.25">
      <c r="B16" s="4">
        <v>13</v>
      </c>
      <c r="C16" s="36">
        <v>100</v>
      </c>
      <c r="D16" s="11">
        <f t="shared" si="0"/>
        <v>0.90909090909090906</v>
      </c>
      <c r="E16" s="12"/>
      <c r="G16" s="4">
        <v>13</v>
      </c>
      <c r="H16" s="36">
        <f>H11*0.5</f>
        <v>55</v>
      </c>
      <c r="I16" s="11">
        <f t="shared" si="1"/>
        <v>0.84615384615384615</v>
      </c>
      <c r="J16" s="12"/>
      <c r="L16" s="4">
        <v>13</v>
      </c>
      <c r="M16" s="45">
        <v>32</v>
      </c>
      <c r="N16" s="11">
        <f t="shared" si="2"/>
        <v>0.8</v>
      </c>
      <c r="O16" s="12"/>
      <c r="Q16" s="4">
        <v>13</v>
      </c>
      <c r="R16" s="45">
        <v>22</v>
      </c>
      <c r="S16" s="11">
        <f t="shared" si="3"/>
        <v>0.95652173913043481</v>
      </c>
      <c r="T16" s="12"/>
      <c r="V16" s="4">
        <v>13</v>
      </c>
      <c r="W16" s="45">
        <v>14</v>
      </c>
      <c r="X16" s="11">
        <f t="shared" si="4"/>
        <v>0.93333333333333335</v>
      </c>
      <c r="Y16" s="12"/>
    </row>
    <row r="17" spans="2:25" x14ac:dyDescent="0.25">
      <c r="B17" s="4">
        <v>14</v>
      </c>
      <c r="C17" s="36">
        <v>95</v>
      </c>
      <c r="D17" s="11">
        <f t="shared" si="0"/>
        <v>0.95</v>
      </c>
      <c r="E17" s="12"/>
      <c r="G17" s="4">
        <v>14</v>
      </c>
      <c r="H17" s="36">
        <f>H16</f>
        <v>55</v>
      </c>
      <c r="I17" s="11">
        <f t="shared" si="1"/>
        <v>1</v>
      </c>
      <c r="J17" s="12"/>
      <c r="L17" s="4">
        <v>14</v>
      </c>
      <c r="M17" s="45">
        <f>M16</f>
        <v>32</v>
      </c>
      <c r="N17" s="11">
        <f t="shared" si="2"/>
        <v>1</v>
      </c>
      <c r="O17" s="12"/>
      <c r="Q17" s="4">
        <v>14</v>
      </c>
      <c r="R17" s="45">
        <v>21</v>
      </c>
      <c r="S17" s="11">
        <f t="shared" si="3"/>
        <v>0.95454545454545459</v>
      </c>
      <c r="T17" s="12"/>
      <c r="V17" s="4">
        <v>14</v>
      </c>
      <c r="W17" s="45">
        <v>13</v>
      </c>
      <c r="X17" s="11">
        <f t="shared" si="4"/>
        <v>0.9285714285714286</v>
      </c>
      <c r="Y17" s="12"/>
    </row>
    <row r="18" spans="2:25" x14ac:dyDescent="0.25">
      <c r="B18" s="4">
        <v>15</v>
      </c>
      <c r="C18" s="36">
        <v>95</v>
      </c>
      <c r="D18" s="11">
        <f t="shared" si="0"/>
        <v>1</v>
      </c>
      <c r="E18" s="12"/>
      <c r="G18" s="4">
        <v>15</v>
      </c>
      <c r="H18" s="36">
        <f>H17</f>
        <v>55</v>
      </c>
      <c r="I18" s="11">
        <f t="shared" si="1"/>
        <v>1</v>
      </c>
      <c r="J18" s="12"/>
      <c r="L18" s="4">
        <v>15</v>
      </c>
      <c r="M18" s="45">
        <f>M17</f>
        <v>32</v>
      </c>
      <c r="N18" s="11">
        <f t="shared" si="2"/>
        <v>1</v>
      </c>
      <c r="O18" s="12"/>
      <c r="Q18" s="4">
        <v>15</v>
      </c>
      <c r="R18" s="45">
        <v>20</v>
      </c>
      <c r="S18" s="11">
        <f t="shared" si="3"/>
        <v>0.95238095238095233</v>
      </c>
      <c r="T18" s="12"/>
      <c r="V18" s="4">
        <v>15</v>
      </c>
      <c r="W18" s="45">
        <v>12</v>
      </c>
      <c r="X18" s="11">
        <f t="shared" si="4"/>
        <v>0.92307692307692313</v>
      </c>
      <c r="Y18" s="12"/>
    </row>
    <row r="19" spans="2:25" x14ac:dyDescent="0.25">
      <c r="B19" s="4">
        <v>16</v>
      </c>
      <c r="C19" s="36">
        <v>90</v>
      </c>
      <c r="D19" s="11">
        <f t="shared" si="0"/>
        <v>0.94736842105263153</v>
      </c>
      <c r="E19" s="14">
        <f>IF(C11=0,0,IF(C19=0,0,C19/C11))</f>
        <v>0.5</v>
      </c>
      <c r="G19" s="4">
        <v>16</v>
      </c>
      <c r="H19" s="36">
        <f>H18</f>
        <v>55</v>
      </c>
      <c r="I19" s="11">
        <f t="shared" si="1"/>
        <v>1</v>
      </c>
      <c r="J19" s="14">
        <f>IF(H11=0,0,IF(H19=0,0,H19/H11))</f>
        <v>0.5</v>
      </c>
      <c r="L19" s="4">
        <v>16</v>
      </c>
      <c r="M19" s="45">
        <f>M18</f>
        <v>32</v>
      </c>
      <c r="N19" s="11">
        <f t="shared" si="2"/>
        <v>1</v>
      </c>
      <c r="O19" s="14">
        <f>IF(M11=0,0,IF(M19=0,0,M19/M11))</f>
        <v>0.49230769230769234</v>
      </c>
      <c r="Q19" s="4">
        <v>16</v>
      </c>
      <c r="R19" s="45">
        <v>19</v>
      </c>
      <c r="S19" s="11">
        <f t="shared" si="3"/>
        <v>0.95</v>
      </c>
      <c r="T19" s="14">
        <f>IF(R11=0,0,IF(R19=0,0,R19/R11))</f>
        <v>0.5</v>
      </c>
      <c r="V19" s="4">
        <v>16</v>
      </c>
      <c r="W19" s="45">
        <f>W18</f>
        <v>12</v>
      </c>
      <c r="X19" s="11">
        <f t="shared" si="4"/>
        <v>1</v>
      </c>
      <c r="Y19" s="14">
        <f>IF(W11=0,0,IF(W19=0,0,W19/W11))</f>
        <v>0.48</v>
      </c>
    </row>
    <row r="20" spans="2:25" x14ac:dyDescent="0.25">
      <c r="B20" s="17">
        <v>17</v>
      </c>
      <c r="C20" s="36">
        <v>80</v>
      </c>
      <c r="D20" s="18">
        <f t="shared" si="0"/>
        <v>0.88888888888888884</v>
      </c>
      <c r="E20" s="16" t="s">
        <v>25</v>
      </c>
      <c r="G20" s="17">
        <v>17</v>
      </c>
      <c r="H20" s="36">
        <v>50</v>
      </c>
      <c r="I20" s="18">
        <f t="shared" si="1"/>
        <v>0.90909090909090906</v>
      </c>
      <c r="J20" s="16" t="s">
        <v>25</v>
      </c>
      <c r="L20" s="17">
        <v>17</v>
      </c>
      <c r="M20" s="45">
        <v>29</v>
      </c>
      <c r="N20" s="18">
        <f t="shared" si="2"/>
        <v>0.90625</v>
      </c>
      <c r="O20" s="16" t="s">
        <v>25</v>
      </c>
      <c r="Q20" s="17">
        <v>17</v>
      </c>
      <c r="R20" s="45">
        <v>17</v>
      </c>
      <c r="S20" s="18">
        <f t="shared" si="3"/>
        <v>0.89473684210526316</v>
      </c>
      <c r="T20" s="16" t="s">
        <v>25</v>
      </c>
      <c r="V20" s="17">
        <v>17</v>
      </c>
      <c r="W20" s="45">
        <v>11</v>
      </c>
      <c r="X20" s="18">
        <f t="shared" si="4"/>
        <v>0.91666666666666663</v>
      </c>
      <c r="Y20" s="16" t="s">
        <v>25</v>
      </c>
    </row>
    <row r="21" spans="2:25" x14ac:dyDescent="0.25">
      <c r="B21" s="4">
        <v>18</v>
      </c>
      <c r="C21" s="36">
        <v>65</v>
      </c>
      <c r="D21" s="11">
        <f t="shared" si="0"/>
        <v>0.8125</v>
      </c>
      <c r="E21" s="14">
        <f>C21/C19</f>
        <v>0.72222222222222221</v>
      </c>
      <c r="G21" s="4">
        <v>18</v>
      </c>
      <c r="H21" s="36">
        <v>38</v>
      </c>
      <c r="I21" s="11">
        <f t="shared" si="1"/>
        <v>0.76</v>
      </c>
      <c r="J21" s="14">
        <f>H21/H19</f>
        <v>0.69090909090909092</v>
      </c>
      <c r="L21" s="4">
        <v>18</v>
      </c>
      <c r="M21" s="45">
        <v>22</v>
      </c>
      <c r="N21" s="11">
        <f t="shared" si="2"/>
        <v>0.75862068965517238</v>
      </c>
      <c r="O21" s="14">
        <f>M21/M19</f>
        <v>0.6875</v>
      </c>
      <c r="Q21" s="4">
        <v>18</v>
      </c>
      <c r="R21" s="45">
        <v>13</v>
      </c>
      <c r="S21" s="11">
        <f t="shared" si="3"/>
        <v>0.76470588235294112</v>
      </c>
      <c r="T21" s="14">
        <f>R21/R19</f>
        <v>0.68421052631578949</v>
      </c>
      <c r="V21" s="4">
        <v>18</v>
      </c>
      <c r="W21" s="45">
        <v>10</v>
      </c>
      <c r="X21" s="11">
        <f t="shared" si="4"/>
        <v>0.90909090909090906</v>
      </c>
      <c r="Y21" s="14">
        <f>W21/W19</f>
        <v>0.83333333333333337</v>
      </c>
    </row>
    <row r="22" spans="2:25" x14ac:dyDescent="0.25">
      <c r="B22" s="4">
        <v>19</v>
      </c>
      <c r="C22" s="36">
        <v>55</v>
      </c>
      <c r="D22" s="11">
        <f t="shared" si="0"/>
        <v>0.84615384615384615</v>
      </c>
      <c r="E22" s="12"/>
      <c r="G22" s="4">
        <v>19</v>
      </c>
      <c r="H22" s="36">
        <v>27</v>
      </c>
      <c r="I22" s="11">
        <f t="shared" si="1"/>
        <v>0.71052631578947367</v>
      </c>
      <c r="J22" s="12"/>
      <c r="L22" s="4">
        <v>19</v>
      </c>
      <c r="M22" s="45">
        <f>M19*0.5</f>
        <v>16</v>
      </c>
      <c r="N22" s="11">
        <f t="shared" si="2"/>
        <v>0.72727272727272729</v>
      </c>
      <c r="O22" s="12"/>
      <c r="Q22" s="4">
        <v>19</v>
      </c>
      <c r="R22" s="45">
        <v>9</v>
      </c>
      <c r="S22" s="11">
        <f t="shared" si="3"/>
        <v>0.69230769230769229</v>
      </c>
      <c r="T22" s="12"/>
      <c r="V22" s="4">
        <v>19</v>
      </c>
      <c r="W22" s="45">
        <v>9</v>
      </c>
      <c r="X22" s="11">
        <f t="shared" si="4"/>
        <v>0.9</v>
      </c>
      <c r="Y22" s="12"/>
    </row>
    <row r="23" spans="2:25" x14ac:dyDescent="0.25">
      <c r="B23" s="4">
        <v>20</v>
      </c>
      <c r="C23" s="36">
        <v>45</v>
      </c>
      <c r="D23" s="11">
        <f t="shared" si="0"/>
        <v>0.81818181818181823</v>
      </c>
      <c r="E23" s="14">
        <f>C23/C19</f>
        <v>0.5</v>
      </c>
      <c r="G23" s="4">
        <v>20</v>
      </c>
      <c r="H23" s="36">
        <f>H22</f>
        <v>27</v>
      </c>
      <c r="I23" s="11">
        <f t="shared" si="1"/>
        <v>1</v>
      </c>
      <c r="J23" s="14">
        <f>H23/H19</f>
        <v>0.49090909090909091</v>
      </c>
      <c r="L23" s="4">
        <v>20</v>
      </c>
      <c r="M23" s="45">
        <f>M22</f>
        <v>16</v>
      </c>
      <c r="N23" s="11">
        <f t="shared" si="2"/>
        <v>1</v>
      </c>
      <c r="O23" s="14">
        <f>M23/M19</f>
        <v>0.5</v>
      </c>
      <c r="Q23" s="4">
        <v>20</v>
      </c>
      <c r="R23" s="45">
        <f>R22</f>
        <v>9</v>
      </c>
      <c r="S23" s="11">
        <f t="shared" si="3"/>
        <v>1</v>
      </c>
      <c r="T23" s="14">
        <f>R23/R19</f>
        <v>0.47368421052631576</v>
      </c>
      <c r="V23" s="4">
        <v>20</v>
      </c>
      <c r="W23" s="45">
        <v>8</v>
      </c>
      <c r="X23" s="11">
        <f t="shared" si="4"/>
        <v>0.88888888888888884</v>
      </c>
      <c r="Y23" s="14">
        <f>W23/W19</f>
        <v>0.66666666666666663</v>
      </c>
    </row>
    <row r="24" spans="2:25" x14ac:dyDescent="0.25">
      <c r="B24" s="4">
        <v>21</v>
      </c>
      <c r="C24" s="36">
        <v>42</v>
      </c>
      <c r="D24" s="11">
        <f>IF(C24=0,0,IF(C23=0,0,C24/C23))</f>
        <v>0.93333333333333335</v>
      </c>
      <c r="E24" s="14">
        <f>C24/C19</f>
        <v>0.46666666666666667</v>
      </c>
      <c r="G24" s="4">
        <v>21</v>
      </c>
      <c r="H24" s="36">
        <v>21</v>
      </c>
      <c r="I24" s="11">
        <f t="shared" si="1"/>
        <v>0.77777777777777779</v>
      </c>
      <c r="J24" s="14"/>
      <c r="L24" s="4">
        <v>21</v>
      </c>
      <c r="M24" s="45">
        <v>12</v>
      </c>
      <c r="N24" s="11">
        <f t="shared" si="2"/>
        <v>0.75</v>
      </c>
      <c r="O24" s="14"/>
      <c r="Q24" s="4">
        <v>21</v>
      </c>
      <c r="R24" s="45">
        <v>8</v>
      </c>
      <c r="S24" s="11">
        <f t="shared" si="3"/>
        <v>0.88888888888888884</v>
      </c>
      <c r="T24" s="14"/>
      <c r="V24" s="4">
        <v>21</v>
      </c>
      <c r="W24" s="45">
        <v>8</v>
      </c>
      <c r="X24" s="11">
        <f t="shared" si="4"/>
        <v>1</v>
      </c>
      <c r="Y24" s="14"/>
    </row>
    <row r="25" spans="2:25" x14ac:dyDescent="0.25">
      <c r="B25" s="4">
        <v>22</v>
      </c>
      <c r="C25" s="36">
        <v>40</v>
      </c>
      <c r="D25" s="11">
        <f t="shared" si="0"/>
        <v>0.95238095238095233</v>
      </c>
      <c r="E25" s="12"/>
      <c r="G25" s="4">
        <v>22</v>
      </c>
      <c r="H25" s="36">
        <f>H24</f>
        <v>21</v>
      </c>
      <c r="I25" s="11">
        <f t="shared" si="1"/>
        <v>1</v>
      </c>
      <c r="J25" s="12"/>
      <c r="L25" s="4">
        <v>22</v>
      </c>
      <c r="M25" s="45">
        <f>M24</f>
        <v>12</v>
      </c>
      <c r="N25" s="11">
        <f t="shared" si="2"/>
        <v>1</v>
      </c>
      <c r="O25" s="12"/>
      <c r="Q25" s="4">
        <v>22</v>
      </c>
      <c r="R25" s="45">
        <f>R24</f>
        <v>8</v>
      </c>
      <c r="S25" s="11">
        <f t="shared" si="3"/>
        <v>1</v>
      </c>
      <c r="T25" s="12"/>
      <c r="V25" s="4">
        <v>22</v>
      </c>
      <c r="W25" s="45">
        <v>7</v>
      </c>
      <c r="X25" s="11">
        <f t="shared" si="4"/>
        <v>0.875</v>
      </c>
      <c r="Y25" s="12"/>
    </row>
    <row r="26" spans="2:25" x14ac:dyDescent="0.25">
      <c r="B26" s="4">
        <v>23</v>
      </c>
      <c r="C26" s="36">
        <v>37</v>
      </c>
      <c r="D26" s="11">
        <f t="shared" si="0"/>
        <v>0.92500000000000004</v>
      </c>
      <c r="E26" s="12"/>
      <c r="G26" s="4">
        <v>23</v>
      </c>
      <c r="H26" s="36">
        <f t="shared" ref="H26:H35" si="5">H25</f>
        <v>21</v>
      </c>
      <c r="I26" s="11">
        <f t="shared" si="1"/>
        <v>1</v>
      </c>
      <c r="J26" s="12"/>
      <c r="L26" s="4">
        <v>23</v>
      </c>
      <c r="M26" s="45">
        <f t="shared" ref="M26:M35" si="6">M25</f>
        <v>12</v>
      </c>
      <c r="N26" s="11">
        <f t="shared" si="2"/>
        <v>1</v>
      </c>
      <c r="O26" s="12"/>
      <c r="Q26" s="4">
        <v>23</v>
      </c>
      <c r="R26" s="45">
        <f t="shared" ref="R26:R35" si="7">R25</f>
        <v>8</v>
      </c>
      <c r="S26" s="11">
        <f t="shared" si="3"/>
        <v>1</v>
      </c>
      <c r="T26" s="12"/>
      <c r="V26" s="4">
        <v>23</v>
      </c>
      <c r="W26" s="45">
        <v>6</v>
      </c>
      <c r="X26" s="11">
        <f t="shared" si="4"/>
        <v>0.8571428571428571</v>
      </c>
      <c r="Y26" s="12"/>
    </row>
    <row r="27" spans="2:25" x14ac:dyDescent="0.25">
      <c r="B27" s="4">
        <v>24</v>
      </c>
      <c r="C27" s="36">
        <v>35</v>
      </c>
      <c r="D27" s="11">
        <f t="shared" si="0"/>
        <v>0.94594594594594594</v>
      </c>
      <c r="E27" s="14">
        <f>C27/C19</f>
        <v>0.3888888888888889</v>
      </c>
      <c r="G27" s="4">
        <v>24</v>
      </c>
      <c r="H27" s="36">
        <f t="shared" si="5"/>
        <v>21</v>
      </c>
      <c r="I27" s="11">
        <f t="shared" si="1"/>
        <v>1</v>
      </c>
      <c r="J27" s="14">
        <f>H27/H19</f>
        <v>0.38181818181818183</v>
      </c>
      <c r="L27" s="4">
        <v>24</v>
      </c>
      <c r="M27" s="45">
        <f t="shared" si="6"/>
        <v>12</v>
      </c>
      <c r="N27" s="11">
        <f t="shared" si="2"/>
        <v>1</v>
      </c>
      <c r="O27" s="14">
        <f>M27/M19</f>
        <v>0.375</v>
      </c>
      <c r="Q27" s="4">
        <v>24</v>
      </c>
      <c r="R27" s="45">
        <f t="shared" si="7"/>
        <v>8</v>
      </c>
      <c r="S27" s="11">
        <f t="shared" si="3"/>
        <v>1</v>
      </c>
      <c r="T27" s="14">
        <f>R27/R19</f>
        <v>0.42105263157894735</v>
      </c>
      <c r="V27" s="4">
        <v>24</v>
      </c>
      <c r="W27" s="45">
        <v>6</v>
      </c>
      <c r="X27" s="11">
        <f t="shared" si="4"/>
        <v>1</v>
      </c>
      <c r="Y27" s="14">
        <f>W27/W19</f>
        <v>0.5</v>
      </c>
    </row>
    <row r="28" spans="2:25" x14ac:dyDescent="0.25">
      <c r="B28" s="4">
        <v>25</v>
      </c>
      <c r="C28" s="36">
        <v>35</v>
      </c>
      <c r="D28" s="11">
        <f t="shared" si="0"/>
        <v>1</v>
      </c>
      <c r="E28" s="12"/>
      <c r="G28" s="4">
        <v>25</v>
      </c>
      <c r="H28" s="36">
        <v>18</v>
      </c>
      <c r="I28" s="11">
        <f t="shared" si="1"/>
        <v>0.8571428571428571</v>
      </c>
      <c r="J28" s="12"/>
      <c r="L28" s="4">
        <v>25</v>
      </c>
      <c r="M28" s="45">
        <v>10</v>
      </c>
      <c r="N28" s="11">
        <f t="shared" si="2"/>
        <v>0.83333333333333337</v>
      </c>
      <c r="O28" s="12"/>
      <c r="Q28" s="4">
        <v>25</v>
      </c>
      <c r="R28" s="45">
        <v>6</v>
      </c>
      <c r="S28" s="11">
        <f t="shared" si="3"/>
        <v>0.75</v>
      </c>
      <c r="T28" s="12"/>
      <c r="V28" s="4">
        <v>25</v>
      </c>
      <c r="W28" s="45">
        <v>5</v>
      </c>
      <c r="X28" s="11">
        <f t="shared" si="4"/>
        <v>0.83333333333333337</v>
      </c>
      <c r="Y28" s="12"/>
    </row>
    <row r="29" spans="2:25" x14ac:dyDescent="0.25">
      <c r="B29" s="3">
        <v>26</v>
      </c>
      <c r="C29" s="36">
        <v>33</v>
      </c>
      <c r="D29" s="11">
        <f t="shared" si="0"/>
        <v>0.94285714285714284</v>
      </c>
      <c r="E29" s="12"/>
      <c r="G29" s="3">
        <v>26</v>
      </c>
      <c r="H29" s="36">
        <f t="shared" si="5"/>
        <v>18</v>
      </c>
      <c r="I29" s="11">
        <f t="shared" si="1"/>
        <v>1</v>
      </c>
      <c r="J29" s="12"/>
      <c r="L29" s="3">
        <v>26</v>
      </c>
      <c r="M29" s="45">
        <f t="shared" si="6"/>
        <v>10</v>
      </c>
      <c r="N29" s="11">
        <f t="shared" si="2"/>
        <v>1</v>
      </c>
      <c r="O29" s="12"/>
      <c r="Q29" s="3">
        <v>26</v>
      </c>
      <c r="R29" s="45">
        <f t="shared" si="7"/>
        <v>6</v>
      </c>
      <c r="S29" s="11">
        <f t="shared" si="3"/>
        <v>1</v>
      </c>
      <c r="T29" s="12"/>
      <c r="V29" s="3">
        <v>26</v>
      </c>
      <c r="W29" s="45">
        <v>5</v>
      </c>
      <c r="X29" s="11">
        <f t="shared" si="4"/>
        <v>1</v>
      </c>
      <c r="Y29" s="12"/>
    </row>
    <row r="30" spans="2:25" x14ac:dyDescent="0.25">
      <c r="B30" s="3">
        <v>27</v>
      </c>
      <c r="C30" s="36">
        <v>33</v>
      </c>
      <c r="D30" s="11">
        <f t="shared" si="0"/>
        <v>1</v>
      </c>
      <c r="E30" s="12"/>
      <c r="G30" s="3">
        <v>27</v>
      </c>
      <c r="H30" s="36">
        <f t="shared" si="5"/>
        <v>18</v>
      </c>
      <c r="I30" s="11">
        <f t="shared" si="1"/>
        <v>1</v>
      </c>
      <c r="J30" s="12"/>
      <c r="L30" s="3">
        <v>27</v>
      </c>
      <c r="M30" s="45">
        <f t="shared" si="6"/>
        <v>10</v>
      </c>
      <c r="N30" s="11">
        <f t="shared" si="2"/>
        <v>1</v>
      </c>
      <c r="O30" s="12"/>
      <c r="Q30" s="3">
        <v>27</v>
      </c>
      <c r="R30" s="45">
        <f t="shared" si="7"/>
        <v>6</v>
      </c>
      <c r="S30" s="11">
        <f t="shared" si="3"/>
        <v>1</v>
      </c>
      <c r="T30" s="12"/>
      <c r="V30" s="3">
        <v>27</v>
      </c>
      <c r="W30" s="45">
        <v>5</v>
      </c>
      <c r="X30" s="11">
        <f t="shared" si="4"/>
        <v>1</v>
      </c>
      <c r="Y30" s="12"/>
    </row>
    <row r="31" spans="2:25" x14ac:dyDescent="0.25">
      <c r="B31" s="3">
        <v>28</v>
      </c>
      <c r="C31" s="36">
        <v>32</v>
      </c>
      <c r="D31" s="11">
        <f t="shared" si="0"/>
        <v>0.96969696969696972</v>
      </c>
      <c r="E31" s="12"/>
      <c r="G31" s="3">
        <v>28</v>
      </c>
      <c r="H31" s="36">
        <f t="shared" si="5"/>
        <v>18</v>
      </c>
      <c r="I31" s="11">
        <f t="shared" si="1"/>
        <v>1</v>
      </c>
      <c r="J31" s="12"/>
      <c r="L31" s="3">
        <v>28</v>
      </c>
      <c r="M31" s="45">
        <f t="shared" si="6"/>
        <v>10</v>
      </c>
      <c r="N31" s="11">
        <f t="shared" si="2"/>
        <v>1</v>
      </c>
      <c r="O31" s="12"/>
      <c r="Q31" s="3">
        <v>28</v>
      </c>
      <c r="R31" s="45">
        <f t="shared" si="7"/>
        <v>6</v>
      </c>
      <c r="S31" s="11">
        <f t="shared" si="3"/>
        <v>1</v>
      </c>
      <c r="T31" s="12"/>
      <c r="V31" s="3">
        <v>28</v>
      </c>
      <c r="W31" s="45">
        <v>5</v>
      </c>
      <c r="X31" s="11">
        <f t="shared" si="4"/>
        <v>1</v>
      </c>
      <c r="Y31" s="12"/>
    </row>
    <row r="32" spans="2:25" x14ac:dyDescent="0.25">
      <c r="B32" s="3">
        <v>29</v>
      </c>
      <c r="C32" s="36">
        <v>32</v>
      </c>
      <c r="D32" s="11">
        <f t="shared" si="0"/>
        <v>1</v>
      </c>
      <c r="E32" s="12"/>
      <c r="G32" s="3">
        <v>29</v>
      </c>
      <c r="H32" s="36">
        <f t="shared" si="5"/>
        <v>18</v>
      </c>
      <c r="I32" s="11">
        <f t="shared" si="1"/>
        <v>1</v>
      </c>
      <c r="J32" s="12"/>
      <c r="L32" s="3">
        <v>29</v>
      </c>
      <c r="M32" s="45">
        <f t="shared" si="6"/>
        <v>10</v>
      </c>
      <c r="N32" s="11">
        <f t="shared" si="2"/>
        <v>1</v>
      </c>
      <c r="O32" s="12"/>
      <c r="Q32" s="3">
        <v>29</v>
      </c>
      <c r="R32" s="45">
        <f t="shared" si="7"/>
        <v>6</v>
      </c>
      <c r="S32" s="11">
        <f t="shared" si="3"/>
        <v>1</v>
      </c>
      <c r="T32" s="12"/>
      <c r="V32" s="3">
        <v>29</v>
      </c>
      <c r="W32" s="45">
        <v>4</v>
      </c>
      <c r="X32" s="11">
        <f t="shared" si="4"/>
        <v>0.8</v>
      </c>
      <c r="Y32" s="12"/>
    </row>
    <row r="33" spans="2:25" x14ac:dyDescent="0.25">
      <c r="B33" s="3">
        <v>30</v>
      </c>
      <c r="C33" s="36">
        <v>32</v>
      </c>
      <c r="D33" s="11">
        <f t="shared" si="0"/>
        <v>1</v>
      </c>
      <c r="E33" s="12"/>
      <c r="G33" s="3">
        <v>30</v>
      </c>
      <c r="H33" s="36">
        <f t="shared" si="5"/>
        <v>18</v>
      </c>
      <c r="I33" s="11">
        <f t="shared" si="1"/>
        <v>1</v>
      </c>
      <c r="J33" s="12"/>
      <c r="L33" s="3">
        <v>30</v>
      </c>
      <c r="M33" s="45">
        <f t="shared" si="6"/>
        <v>10</v>
      </c>
      <c r="N33" s="11">
        <f t="shared" si="2"/>
        <v>1</v>
      </c>
      <c r="O33" s="12"/>
      <c r="Q33" s="3">
        <v>30</v>
      </c>
      <c r="R33" s="45">
        <f t="shared" si="7"/>
        <v>6</v>
      </c>
      <c r="S33" s="11">
        <f t="shared" si="3"/>
        <v>1</v>
      </c>
      <c r="T33" s="12"/>
      <c r="V33" s="3">
        <v>30</v>
      </c>
      <c r="W33" s="45">
        <v>4</v>
      </c>
      <c r="X33" s="11">
        <f t="shared" si="4"/>
        <v>1</v>
      </c>
      <c r="Y33" s="12"/>
    </row>
    <row r="34" spans="2:25" x14ac:dyDescent="0.25">
      <c r="B34" s="3">
        <v>31</v>
      </c>
      <c r="C34" s="36">
        <v>31</v>
      </c>
      <c r="D34" s="11">
        <f t="shared" si="0"/>
        <v>0.96875</v>
      </c>
      <c r="E34" s="12"/>
      <c r="G34" s="3">
        <v>31</v>
      </c>
      <c r="H34" s="36">
        <f t="shared" si="5"/>
        <v>18</v>
      </c>
      <c r="I34" s="11">
        <f t="shared" si="1"/>
        <v>1</v>
      </c>
      <c r="J34" s="12"/>
      <c r="L34" s="3">
        <v>31</v>
      </c>
      <c r="M34" s="45">
        <f t="shared" si="6"/>
        <v>10</v>
      </c>
      <c r="N34" s="11">
        <f t="shared" si="2"/>
        <v>1</v>
      </c>
      <c r="O34" s="12"/>
      <c r="Q34" s="3">
        <v>31</v>
      </c>
      <c r="R34" s="45">
        <f t="shared" si="7"/>
        <v>6</v>
      </c>
      <c r="S34" s="11">
        <f t="shared" si="3"/>
        <v>1</v>
      </c>
      <c r="T34" s="12"/>
      <c r="V34" s="3">
        <v>31</v>
      </c>
      <c r="W34" s="45">
        <v>4</v>
      </c>
      <c r="X34" s="11">
        <f t="shared" si="4"/>
        <v>1</v>
      </c>
      <c r="Y34" s="12"/>
    </row>
    <row r="35" spans="2:25" x14ac:dyDescent="0.25">
      <c r="B35" s="3">
        <v>32</v>
      </c>
      <c r="C35" s="36">
        <v>30</v>
      </c>
      <c r="D35" s="11">
        <f t="shared" si="0"/>
        <v>0.967741935483871</v>
      </c>
      <c r="E35" s="14">
        <f>C35/C19</f>
        <v>0.33333333333333331</v>
      </c>
      <c r="G35" s="3">
        <v>32</v>
      </c>
      <c r="H35" s="36">
        <f t="shared" si="5"/>
        <v>18</v>
      </c>
      <c r="I35" s="11">
        <f t="shared" si="1"/>
        <v>1</v>
      </c>
      <c r="J35" s="14">
        <f>H35/H19</f>
        <v>0.32727272727272727</v>
      </c>
      <c r="L35" s="3">
        <v>32</v>
      </c>
      <c r="M35" s="45">
        <f t="shared" si="6"/>
        <v>10</v>
      </c>
      <c r="N35" s="11">
        <f t="shared" si="2"/>
        <v>1</v>
      </c>
      <c r="O35" s="14">
        <f>M35/M19</f>
        <v>0.3125</v>
      </c>
      <c r="Q35" s="3">
        <v>32</v>
      </c>
      <c r="R35" s="45">
        <f t="shared" si="7"/>
        <v>6</v>
      </c>
      <c r="S35" s="11">
        <f t="shared" si="3"/>
        <v>1</v>
      </c>
      <c r="T35" s="14">
        <f>R35/R19</f>
        <v>0.31578947368421051</v>
      </c>
      <c r="V35" s="3">
        <v>32</v>
      </c>
      <c r="W35" s="45">
        <v>4</v>
      </c>
      <c r="X35" s="11">
        <f t="shared" si="4"/>
        <v>1</v>
      </c>
      <c r="Y35" s="14">
        <f>W35/W19</f>
        <v>0.33333333333333331</v>
      </c>
    </row>
    <row r="36" spans="2:25" x14ac:dyDescent="0.25">
      <c r="B36" s="23">
        <v>33</v>
      </c>
      <c r="C36" s="36">
        <v>30</v>
      </c>
      <c r="D36" s="18">
        <f t="shared" si="0"/>
        <v>1</v>
      </c>
      <c r="E36" s="12"/>
      <c r="G36" s="23">
        <v>33</v>
      </c>
      <c r="H36" s="36">
        <f>H35</f>
        <v>18</v>
      </c>
      <c r="I36" s="18">
        <f t="shared" si="1"/>
        <v>1</v>
      </c>
      <c r="J36" s="12"/>
      <c r="L36" s="3">
        <v>33</v>
      </c>
      <c r="M36" s="45">
        <f>M35</f>
        <v>10</v>
      </c>
      <c r="N36" s="18">
        <f t="shared" si="2"/>
        <v>1</v>
      </c>
      <c r="O36" s="12"/>
      <c r="Q36" s="3">
        <v>33</v>
      </c>
      <c r="R36" s="45">
        <f>R35</f>
        <v>6</v>
      </c>
      <c r="S36" s="18">
        <f t="shared" si="3"/>
        <v>1</v>
      </c>
      <c r="T36" s="12"/>
      <c r="V36" s="3">
        <v>33</v>
      </c>
      <c r="W36" s="45">
        <v>4</v>
      </c>
      <c r="X36" s="18">
        <f t="shared" si="4"/>
        <v>1</v>
      </c>
      <c r="Y36" s="12"/>
    </row>
    <row r="37" spans="2:25" x14ac:dyDescent="0.25">
      <c r="B37" s="3">
        <v>34</v>
      </c>
      <c r="C37" s="36">
        <v>28</v>
      </c>
      <c r="D37" s="11">
        <f>IF(C37=0,0,IF(C36=0,0,C37/C36))</f>
        <v>0.93333333333333335</v>
      </c>
      <c r="E37" s="14">
        <f>C37/C35</f>
        <v>0.93333333333333335</v>
      </c>
      <c r="G37" s="3">
        <v>34</v>
      </c>
      <c r="H37" s="36">
        <v>12</v>
      </c>
      <c r="I37" s="11">
        <f t="shared" si="1"/>
        <v>0.66666666666666663</v>
      </c>
      <c r="J37" s="14">
        <f>H37/H35</f>
        <v>0.66666666666666663</v>
      </c>
      <c r="L37" s="3">
        <v>34</v>
      </c>
      <c r="M37" s="45">
        <v>8</v>
      </c>
      <c r="N37" s="11">
        <f t="shared" si="2"/>
        <v>0.8</v>
      </c>
      <c r="O37" s="14">
        <f>M37/M35</f>
        <v>0.8</v>
      </c>
      <c r="Q37" s="3">
        <v>34</v>
      </c>
      <c r="R37" s="45">
        <v>4</v>
      </c>
      <c r="S37" s="11">
        <f t="shared" si="3"/>
        <v>0.66666666666666663</v>
      </c>
      <c r="T37" s="14">
        <f>R37/R35</f>
        <v>0.66666666666666663</v>
      </c>
      <c r="V37" s="3">
        <v>34</v>
      </c>
      <c r="W37" s="45">
        <v>3</v>
      </c>
      <c r="X37" s="11">
        <f t="shared" si="4"/>
        <v>0.75</v>
      </c>
      <c r="Y37" s="14">
        <f>W37/W35</f>
        <v>0.75</v>
      </c>
    </row>
    <row r="38" spans="2:25" x14ac:dyDescent="0.25">
      <c r="B38" s="3">
        <v>35</v>
      </c>
      <c r="C38" s="36">
        <v>25</v>
      </c>
      <c r="D38" s="11">
        <f t="shared" ref="D38:D68" si="8">IF(C38=0,0,IF(C37=0,0,C38/C37))</f>
        <v>0.8928571428571429</v>
      </c>
      <c r="E38" s="14">
        <f>C38/C35</f>
        <v>0.83333333333333337</v>
      </c>
      <c r="G38" s="3">
        <v>35</v>
      </c>
      <c r="H38" s="36">
        <v>8</v>
      </c>
      <c r="I38" s="11">
        <f t="shared" si="1"/>
        <v>0.66666666666666663</v>
      </c>
      <c r="J38" s="14">
        <f>H38/H35</f>
        <v>0.44444444444444442</v>
      </c>
      <c r="L38" s="3">
        <v>35</v>
      </c>
      <c r="M38" s="45">
        <v>6</v>
      </c>
      <c r="N38" s="11">
        <f t="shared" si="2"/>
        <v>0.75</v>
      </c>
      <c r="O38" s="14">
        <f>M38/M35</f>
        <v>0.6</v>
      </c>
      <c r="Q38" s="3">
        <v>35</v>
      </c>
      <c r="R38" s="45">
        <v>3</v>
      </c>
      <c r="S38" s="11">
        <f t="shared" si="3"/>
        <v>0.75</v>
      </c>
      <c r="T38" s="14">
        <f>R38/R35</f>
        <v>0.5</v>
      </c>
      <c r="V38" s="3">
        <v>35</v>
      </c>
      <c r="W38" s="45">
        <v>2</v>
      </c>
      <c r="X38" s="11">
        <f t="shared" si="4"/>
        <v>0.66666666666666663</v>
      </c>
      <c r="Y38" s="14">
        <f>W38/W35</f>
        <v>0.5</v>
      </c>
    </row>
    <row r="39" spans="2:25" x14ac:dyDescent="0.25">
      <c r="B39" s="3">
        <v>36</v>
      </c>
      <c r="C39" s="36">
        <v>20</v>
      </c>
      <c r="D39" s="11">
        <f t="shared" si="8"/>
        <v>0.8</v>
      </c>
      <c r="E39" s="12"/>
      <c r="G39" s="3">
        <v>36</v>
      </c>
      <c r="H39" s="36">
        <v>8</v>
      </c>
      <c r="I39" s="11">
        <f t="shared" si="1"/>
        <v>1</v>
      </c>
      <c r="J39" s="12"/>
      <c r="L39" s="3">
        <v>36</v>
      </c>
      <c r="M39" s="45">
        <v>5</v>
      </c>
      <c r="N39" s="11">
        <f t="shared" si="2"/>
        <v>0.83333333333333337</v>
      </c>
      <c r="O39" s="12"/>
      <c r="Q39" s="3">
        <v>36</v>
      </c>
      <c r="R39" s="45">
        <v>3</v>
      </c>
      <c r="S39" s="11">
        <f t="shared" si="3"/>
        <v>1</v>
      </c>
      <c r="T39" s="12"/>
      <c r="V39" s="3">
        <v>36</v>
      </c>
      <c r="W39" s="45">
        <v>2</v>
      </c>
      <c r="X39" s="11">
        <f t="shared" si="4"/>
        <v>1</v>
      </c>
      <c r="Y39" s="12"/>
    </row>
    <row r="40" spans="2:25" x14ac:dyDescent="0.25">
      <c r="B40" s="3">
        <v>37</v>
      </c>
      <c r="C40" s="36">
        <v>20</v>
      </c>
      <c r="D40" s="11">
        <f t="shared" si="8"/>
        <v>1</v>
      </c>
      <c r="E40" s="12"/>
      <c r="G40" s="3">
        <v>37</v>
      </c>
      <c r="H40" s="36">
        <v>5</v>
      </c>
      <c r="I40" s="11">
        <f t="shared" si="1"/>
        <v>0.625</v>
      </c>
      <c r="J40" s="12"/>
      <c r="L40" s="3">
        <v>37</v>
      </c>
      <c r="M40" s="45">
        <v>3</v>
      </c>
      <c r="N40" s="11">
        <f t="shared" si="2"/>
        <v>0.6</v>
      </c>
      <c r="O40" s="12"/>
      <c r="Q40" s="3">
        <v>37</v>
      </c>
      <c r="R40" s="45">
        <v>2</v>
      </c>
      <c r="S40" s="11">
        <f t="shared" si="3"/>
        <v>0.66666666666666663</v>
      </c>
      <c r="T40" s="12"/>
      <c r="V40" s="3">
        <v>37</v>
      </c>
      <c r="W40" s="45">
        <v>2</v>
      </c>
      <c r="X40" s="11">
        <f t="shared" si="4"/>
        <v>1</v>
      </c>
      <c r="Y40" s="12"/>
    </row>
    <row r="41" spans="2:25" x14ac:dyDescent="0.25">
      <c r="B41" s="3">
        <v>38</v>
      </c>
      <c r="C41" s="36">
        <v>17</v>
      </c>
      <c r="D41" s="11">
        <f t="shared" si="8"/>
        <v>0.85</v>
      </c>
      <c r="E41" s="12"/>
      <c r="G41" s="3">
        <v>38</v>
      </c>
      <c r="H41" s="36">
        <v>5</v>
      </c>
      <c r="I41" s="11">
        <f t="shared" si="1"/>
        <v>1</v>
      </c>
      <c r="J41" s="12"/>
      <c r="L41" s="3">
        <v>38</v>
      </c>
      <c r="M41" s="45">
        <v>3</v>
      </c>
      <c r="N41" s="11">
        <f t="shared" si="2"/>
        <v>1</v>
      </c>
      <c r="O41" s="12"/>
      <c r="Q41" s="3">
        <v>38</v>
      </c>
      <c r="R41" s="45">
        <v>2</v>
      </c>
      <c r="S41" s="11">
        <f t="shared" si="3"/>
        <v>1</v>
      </c>
      <c r="T41" s="12"/>
      <c r="V41" s="3">
        <v>38</v>
      </c>
      <c r="W41" s="45">
        <v>2</v>
      </c>
      <c r="X41" s="11">
        <f t="shared" si="4"/>
        <v>1</v>
      </c>
      <c r="Y41" s="12"/>
    </row>
    <row r="42" spans="2:25" x14ac:dyDescent="0.25">
      <c r="B42" s="3">
        <v>39</v>
      </c>
      <c r="C42" s="36">
        <v>15</v>
      </c>
      <c r="D42" s="11">
        <f t="shared" si="8"/>
        <v>0.88235294117647056</v>
      </c>
      <c r="E42" s="12"/>
      <c r="G42" s="3">
        <v>39</v>
      </c>
      <c r="H42" s="36">
        <v>4</v>
      </c>
      <c r="I42" s="11">
        <f t="shared" si="1"/>
        <v>0.8</v>
      </c>
      <c r="J42" s="12"/>
      <c r="L42" s="3">
        <v>39</v>
      </c>
      <c r="M42" s="45">
        <v>3</v>
      </c>
      <c r="N42" s="11">
        <f t="shared" si="2"/>
        <v>1</v>
      </c>
      <c r="O42" s="12"/>
      <c r="Q42" s="3">
        <v>39</v>
      </c>
      <c r="R42" s="45">
        <v>2</v>
      </c>
      <c r="S42" s="11">
        <f t="shared" si="3"/>
        <v>1</v>
      </c>
      <c r="T42" s="12"/>
      <c r="V42" s="3">
        <v>39</v>
      </c>
      <c r="W42" s="45">
        <v>2</v>
      </c>
      <c r="X42" s="11">
        <f t="shared" si="4"/>
        <v>1</v>
      </c>
      <c r="Y42" s="12"/>
    </row>
    <row r="43" spans="2:25" x14ac:dyDescent="0.25">
      <c r="B43" s="3">
        <v>40</v>
      </c>
      <c r="C43" s="36">
        <v>14</v>
      </c>
      <c r="D43" s="11">
        <f t="shared" si="8"/>
        <v>0.93333333333333335</v>
      </c>
      <c r="E43" s="12"/>
      <c r="G43" s="3">
        <v>40</v>
      </c>
      <c r="H43" s="36">
        <v>3</v>
      </c>
      <c r="I43" s="11">
        <f t="shared" si="1"/>
        <v>0.75</v>
      </c>
      <c r="J43" s="12"/>
      <c r="L43" s="3">
        <v>40</v>
      </c>
      <c r="M43" s="45">
        <v>3</v>
      </c>
      <c r="N43" s="11">
        <f t="shared" si="2"/>
        <v>1</v>
      </c>
      <c r="O43" s="12"/>
      <c r="Q43" s="3">
        <v>40</v>
      </c>
      <c r="R43" s="45">
        <v>2</v>
      </c>
      <c r="S43" s="11">
        <f t="shared" si="3"/>
        <v>1</v>
      </c>
      <c r="T43" s="12"/>
      <c r="V43" s="3">
        <v>40</v>
      </c>
      <c r="W43" s="45">
        <v>2</v>
      </c>
      <c r="X43" s="11">
        <f t="shared" si="4"/>
        <v>1</v>
      </c>
      <c r="Y43" s="12"/>
    </row>
    <row r="44" spans="2:25" x14ac:dyDescent="0.25">
      <c r="B44" s="3">
        <v>41</v>
      </c>
      <c r="C44" s="36">
        <v>14</v>
      </c>
      <c r="D44" s="11">
        <f t="shared" si="8"/>
        <v>1</v>
      </c>
      <c r="E44" s="12"/>
      <c r="G44" s="3">
        <v>41</v>
      </c>
      <c r="H44" s="36">
        <v>3</v>
      </c>
      <c r="I44" s="11">
        <f t="shared" si="1"/>
        <v>1</v>
      </c>
      <c r="J44" s="12"/>
      <c r="L44" s="3">
        <v>41</v>
      </c>
      <c r="M44" s="45">
        <v>2</v>
      </c>
      <c r="N44" s="11">
        <f t="shared" si="2"/>
        <v>0.66666666666666663</v>
      </c>
      <c r="O44" s="12"/>
      <c r="Q44" s="3">
        <v>41</v>
      </c>
      <c r="R44" s="45">
        <v>1</v>
      </c>
      <c r="S44" s="11">
        <f t="shared" si="3"/>
        <v>0.5</v>
      </c>
      <c r="T44" s="12"/>
      <c r="V44" s="3">
        <v>41</v>
      </c>
      <c r="W44" s="45">
        <v>1</v>
      </c>
      <c r="X44" s="11">
        <f t="shared" si="4"/>
        <v>0.5</v>
      </c>
      <c r="Y44" s="12"/>
    </row>
    <row r="45" spans="2:25" x14ac:dyDescent="0.25">
      <c r="B45" s="3">
        <v>42</v>
      </c>
      <c r="C45" s="36">
        <v>13</v>
      </c>
      <c r="D45" s="11">
        <f t="shared" si="8"/>
        <v>0.9285714285714286</v>
      </c>
      <c r="E45" s="12"/>
      <c r="G45" s="3">
        <v>42</v>
      </c>
      <c r="H45" s="36">
        <v>3</v>
      </c>
      <c r="I45" s="11">
        <f t="shared" si="1"/>
        <v>1</v>
      </c>
      <c r="J45" s="12"/>
      <c r="L45" s="3">
        <v>42</v>
      </c>
      <c r="M45" s="45">
        <v>2</v>
      </c>
      <c r="N45" s="11">
        <f t="shared" si="2"/>
        <v>1</v>
      </c>
      <c r="O45" s="12"/>
      <c r="Q45" s="3">
        <v>42</v>
      </c>
      <c r="R45" s="45">
        <v>1</v>
      </c>
      <c r="S45" s="11">
        <f t="shared" si="3"/>
        <v>1</v>
      </c>
      <c r="T45" s="12"/>
      <c r="V45" s="3">
        <v>42</v>
      </c>
      <c r="W45" s="45">
        <v>1</v>
      </c>
      <c r="X45" s="11">
        <f t="shared" si="4"/>
        <v>1</v>
      </c>
      <c r="Y45" s="12"/>
    </row>
    <row r="46" spans="2:25" x14ac:dyDescent="0.25">
      <c r="B46" s="3">
        <v>43</v>
      </c>
      <c r="C46" s="36">
        <v>13</v>
      </c>
      <c r="D46" s="11">
        <f t="shared" si="8"/>
        <v>1</v>
      </c>
      <c r="E46" s="12"/>
      <c r="G46" s="3">
        <v>43</v>
      </c>
      <c r="H46" s="36">
        <v>3</v>
      </c>
      <c r="I46" s="11">
        <f t="shared" si="1"/>
        <v>1</v>
      </c>
      <c r="J46" s="12"/>
      <c r="L46" s="3">
        <v>43</v>
      </c>
      <c r="M46" s="45">
        <v>2</v>
      </c>
      <c r="N46" s="11">
        <f t="shared" si="2"/>
        <v>1</v>
      </c>
      <c r="O46" s="12"/>
      <c r="Q46" s="3">
        <v>43</v>
      </c>
      <c r="R46" s="45">
        <v>1</v>
      </c>
      <c r="S46" s="11">
        <f t="shared" si="3"/>
        <v>1</v>
      </c>
      <c r="T46" s="12"/>
      <c r="V46" s="3">
        <v>43</v>
      </c>
      <c r="W46" s="45">
        <v>1</v>
      </c>
      <c r="X46" s="11">
        <f t="shared" si="4"/>
        <v>1</v>
      </c>
      <c r="Y46" s="12"/>
    </row>
    <row r="47" spans="2:25" x14ac:dyDescent="0.25">
      <c r="B47" s="3">
        <v>44</v>
      </c>
      <c r="C47" s="36">
        <v>12</v>
      </c>
      <c r="D47" s="11">
        <f t="shared" si="8"/>
        <v>0.92307692307692313</v>
      </c>
      <c r="E47" s="12"/>
      <c r="G47" s="3">
        <v>44</v>
      </c>
      <c r="H47" s="36">
        <v>2</v>
      </c>
      <c r="I47" s="11">
        <f t="shared" si="1"/>
        <v>0.66666666666666663</v>
      </c>
      <c r="J47" s="12"/>
      <c r="L47" s="3">
        <v>44</v>
      </c>
      <c r="M47" s="45">
        <v>2</v>
      </c>
      <c r="N47" s="11">
        <f t="shared" si="2"/>
        <v>1</v>
      </c>
      <c r="O47" s="12"/>
      <c r="Q47" s="3">
        <v>44</v>
      </c>
      <c r="R47" s="45">
        <v>1</v>
      </c>
      <c r="S47" s="11">
        <f t="shared" si="3"/>
        <v>1</v>
      </c>
      <c r="T47" s="12"/>
      <c r="V47" s="3">
        <v>44</v>
      </c>
      <c r="W47" s="45">
        <v>1</v>
      </c>
      <c r="X47" s="11">
        <f t="shared" si="4"/>
        <v>1</v>
      </c>
      <c r="Y47" s="12"/>
    </row>
    <row r="48" spans="2:25" x14ac:dyDescent="0.25">
      <c r="B48" s="3">
        <v>45</v>
      </c>
      <c r="C48" s="36">
        <v>12</v>
      </c>
      <c r="D48" s="11">
        <f t="shared" si="8"/>
        <v>1</v>
      </c>
      <c r="E48" s="12"/>
      <c r="G48" s="3">
        <v>45</v>
      </c>
      <c r="H48" s="36">
        <v>2</v>
      </c>
      <c r="I48" s="11">
        <f t="shared" si="1"/>
        <v>1</v>
      </c>
      <c r="J48" s="12"/>
      <c r="L48" s="3">
        <v>45</v>
      </c>
      <c r="M48" s="45">
        <v>2</v>
      </c>
      <c r="N48" s="11">
        <f t="shared" si="2"/>
        <v>1</v>
      </c>
      <c r="O48" s="12"/>
      <c r="Q48" s="3">
        <v>45</v>
      </c>
      <c r="R48" s="45">
        <v>1</v>
      </c>
      <c r="S48" s="11">
        <f t="shared" si="3"/>
        <v>1</v>
      </c>
      <c r="T48" s="12"/>
      <c r="V48" s="3">
        <v>45</v>
      </c>
      <c r="W48" s="45">
        <v>1</v>
      </c>
      <c r="X48" s="11">
        <f t="shared" si="4"/>
        <v>1</v>
      </c>
      <c r="Y48" s="12"/>
    </row>
    <row r="49" spans="2:25" x14ac:dyDescent="0.25">
      <c r="B49" s="3">
        <v>46</v>
      </c>
      <c r="C49" s="36">
        <v>11</v>
      </c>
      <c r="D49" s="11">
        <f t="shared" si="8"/>
        <v>0.91666666666666663</v>
      </c>
      <c r="E49" s="12"/>
      <c r="G49" s="3">
        <v>46</v>
      </c>
      <c r="H49" s="36">
        <v>2</v>
      </c>
      <c r="I49" s="11">
        <f t="shared" si="1"/>
        <v>1</v>
      </c>
      <c r="J49" s="12"/>
      <c r="L49" s="3">
        <v>46</v>
      </c>
      <c r="M49" s="45">
        <v>2</v>
      </c>
      <c r="N49" s="11">
        <f t="shared" si="2"/>
        <v>1</v>
      </c>
      <c r="O49" s="12"/>
      <c r="Q49" s="3">
        <v>46</v>
      </c>
      <c r="R49" s="45">
        <v>1</v>
      </c>
      <c r="S49" s="11">
        <f t="shared" si="3"/>
        <v>1</v>
      </c>
      <c r="T49" s="12"/>
      <c r="V49" s="3">
        <v>46</v>
      </c>
      <c r="W49" s="45">
        <v>1</v>
      </c>
      <c r="X49" s="11">
        <f t="shared" si="4"/>
        <v>1</v>
      </c>
      <c r="Y49" s="12"/>
    </row>
    <row r="50" spans="2:25" x14ac:dyDescent="0.25">
      <c r="B50" s="3">
        <v>47</v>
      </c>
      <c r="C50" s="36">
        <v>11</v>
      </c>
      <c r="D50" s="11">
        <f t="shared" si="8"/>
        <v>1</v>
      </c>
      <c r="E50" s="12"/>
      <c r="G50" s="3">
        <v>47</v>
      </c>
      <c r="H50" s="36">
        <v>2</v>
      </c>
      <c r="I50" s="11">
        <f t="shared" si="1"/>
        <v>1</v>
      </c>
      <c r="J50" s="12"/>
      <c r="L50" s="3">
        <v>47</v>
      </c>
      <c r="M50" s="45">
        <v>2</v>
      </c>
      <c r="N50" s="11">
        <f t="shared" si="2"/>
        <v>1</v>
      </c>
      <c r="O50" s="12"/>
      <c r="Q50" s="3">
        <v>47</v>
      </c>
      <c r="R50" s="45">
        <v>1</v>
      </c>
      <c r="S50" s="11">
        <f t="shared" si="3"/>
        <v>1</v>
      </c>
      <c r="T50" s="12"/>
      <c r="V50" s="3">
        <v>47</v>
      </c>
      <c r="W50" s="45">
        <v>1</v>
      </c>
      <c r="X50" s="11">
        <f t="shared" si="4"/>
        <v>1</v>
      </c>
      <c r="Y50" s="12"/>
    </row>
    <row r="51" spans="2:25" x14ac:dyDescent="0.25">
      <c r="B51" s="3">
        <v>48</v>
      </c>
      <c r="C51" s="36">
        <v>10</v>
      </c>
      <c r="D51" s="11">
        <f t="shared" si="8"/>
        <v>0.90909090909090906</v>
      </c>
      <c r="E51" s="12"/>
      <c r="G51" s="3">
        <v>48</v>
      </c>
      <c r="H51" s="36">
        <v>2</v>
      </c>
      <c r="I51" s="11">
        <f t="shared" si="1"/>
        <v>1</v>
      </c>
      <c r="J51" s="12"/>
      <c r="L51" s="3">
        <v>48</v>
      </c>
      <c r="M51" s="45">
        <v>2</v>
      </c>
      <c r="N51" s="11">
        <f t="shared" si="2"/>
        <v>1</v>
      </c>
      <c r="O51" s="12"/>
      <c r="Q51" s="3">
        <v>48</v>
      </c>
      <c r="R51" s="45">
        <v>1</v>
      </c>
      <c r="S51" s="11">
        <f t="shared" si="3"/>
        <v>1</v>
      </c>
      <c r="T51" s="12"/>
      <c r="V51" s="3">
        <v>48</v>
      </c>
      <c r="W51" s="45">
        <v>1</v>
      </c>
      <c r="X51" s="11">
        <f t="shared" si="4"/>
        <v>1</v>
      </c>
      <c r="Y51" s="12"/>
    </row>
    <row r="52" spans="2:25" x14ac:dyDescent="0.25">
      <c r="B52" s="3">
        <v>49</v>
      </c>
      <c r="C52" s="36">
        <v>10</v>
      </c>
      <c r="D52" s="11">
        <f t="shared" si="8"/>
        <v>1</v>
      </c>
      <c r="E52" s="12"/>
      <c r="G52" s="3">
        <v>49</v>
      </c>
      <c r="H52" s="36">
        <v>2</v>
      </c>
      <c r="I52" s="11">
        <f t="shared" si="1"/>
        <v>1</v>
      </c>
      <c r="J52" s="12"/>
      <c r="L52" s="3">
        <v>49</v>
      </c>
      <c r="M52" s="45">
        <v>1</v>
      </c>
      <c r="N52" s="11">
        <f t="shared" si="2"/>
        <v>0.5</v>
      </c>
      <c r="O52" s="12"/>
      <c r="Q52" s="3">
        <v>49</v>
      </c>
      <c r="R52" s="45">
        <v>1</v>
      </c>
      <c r="S52" s="11">
        <f t="shared" si="3"/>
        <v>1</v>
      </c>
      <c r="T52" s="12"/>
      <c r="V52" s="3">
        <v>49</v>
      </c>
      <c r="W52" s="45">
        <v>0</v>
      </c>
      <c r="X52" s="11">
        <f t="shared" si="4"/>
        <v>0</v>
      </c>
      <c r="Y52" s="12"/>
    </row>
    <row r="53" spans="2:25" x14ac:dyDescent="0.25">
      <c r="B53" s="3">
        <v>50</v>
      </c>
      <c r="C53" s="36">
        <v>9</v>
      </c>
      <c r="D53" s="11">
        <f t="shared" si="8"/>
        <v>0.9</v>
      </c>
      <c r="E53" s="12"/>
      <c r="G53" s="3">
        <v>50</v>
      </c>
      <c r="H53" s="36">
        <v>2</v>
      </c>
      <c r="I53" s="11">
        <f t="shared" si="1"/>
        <v>1</v>
      </c>
      <c r="J53" s="12"/>
      <c r="L53" s="3">
        <v>50</v>
      </c>
      <c r="M53" s="45">
        <v>1</v>
      </c>
      <c r="N53" s="11">
        <f t="shared" si="2"/>
        <v>1</v>
      </c>
      <c r="O53" s="12"/>
      <c r="Q53" s="3">
        <v>50</v>
      </c>
      <c r="R53" s="45">
        <v>1</v>
      </c>
      <c r="S53" s="11">
        <f t="shared" si="3"/>
        <v>1</v>
      </c>
      <c r="T53" s="12"/>
      <c r="V53" s="3">
        <v>50</v>
      </c>
      <c r="W53" s="45">
        <v>0</v>
      </c>
      <c r="X53" s="11">
        <f t="shared" si="4"/>
        <v>0</v>
      </c>
      <c r="Y53" s="12"/>
    </row>
    <row r="54" spans="2:25" x14ac:dyDescent="0.25">
      <c r="B54" s="3">
        <v>51</v>
      </c>
      <c r="C54" s="36">
        <v>9</v>
      </c>
      <c r="D54" s="11">
        <f t="shared" si="8"/>
        <v>1</v>
      </c>
      <c r="E54" s="12"/>
      <c r="G54" s="3">
        <v>51</v>
      </c>
      <c r="H54" s="36">
        <v>2</v>
      </c>
      <c r="I54" s="11">
        <f t="shared" si="1"/>
        <v>1</v>
      </c>
      <c r="J54" s="12"/>
      <c r="L54" s="3">
        <v>51</v>
      </c>
      <c r="M54" s="45">
        <v>1</v>
      </c>
      <c r="N54" s="11">
        <f t="shared" si="2"/>
        <v>1</v>
      </c>
      <c r="O54" s="12"/>
      <c r="Q54" s="3">
        <v>51</v>
      </c>
      <c r="R54" s="45">
        <v>1</v>
      </c>
      <c r="S54" s="11">
        <f t="shared" si="3"/>
        <v>1</v>
      </c>
      <c r="T54" s="12"/>
      <c r="V54" s="3">
        <v>51</v>
      </c>
      <c r="W54" s="45">
        <v>0</v>
      </c>
      <c r="X54" s="11">
        <f t="shared" si="4"/>
        <v>0</v>
      </c>
      <c r="Y54" s="12"/>
    </row>
    <row r="55" spans="2:25" x14ac:dyDescent="0.25">
      <c r="B55" s="3">
        <v>52</v>
      </c>
      <c r="C55" s="36">
        <v>8</v>
      </c>
      <c r="D55" s="11">
        <f t="shared" si="8"/>
        <v>0.88888888888888884</v>
      </c>
      <c r="E55" s="12"/>
      <c r="G55" s="3">
        <v>52</v>
      </c>
      <c r="H55" s="36">
        <v>2</v>
      </c>
      <c r="I55" s="11">
        <f t="shared" si="1"/>
        <v>1</v>
      </c>
      <c r="J55" s="12"/>
      <c r="L55" s="3">
        <v>52</v>
      </c>
      <c r="M55" s="45">
        <v>1</v>
      </c>
      <c r="N55" s="11">
        <f t="shared" si="2"/>
        <v>1</v>
      </c>
      <c r="O55" s="12"/>
      <c r="Q55" s="3">
        <v>52</v>
      </c>
      <c r="R55" s="45">
        <v>1</v>
      </c>
      <c r="S55" s="11">
        <f t="shared" si="3"/>
        <v>1</v>
      </c>
      <c r="T55" s="12"/>
      <c r="V55" s="3">
        <v>52</v>
      </c>
      <c r="W55" s="45">
        <v>0</v>
      </c>
      <c r="X55" s="11">
        <f t="shared" si="4"/>
        <v>0</v>
      </c>
      <c r="Y55" s="12"/>
    </row>
    <row r="56" spans="2:25" x14ac:dyDescent="0.25">
      <c r="B56" s="3">
        <v>53</v>
      </c>
      <c r="C56" s="36">
        <v>8</v>
      </c>
      <c r="D56" s="11">
        <f t="shared" si="8"/>
        <v>1</v>
      </c>
      <c r="E56" s="12"/>
      <c r="G56" s="3">
        <v>53</v>
      </c>
      <c r="H56" s="36">
        <v>2</v>
      </c>
      <c r="I56" s="11">
        <f t="shared" si="1"/>
        <v>1</v>
      </c>
      <c r="J56" s="12"/>
      <c r="L56" s="3">
        <v>53</v>
      </c>
      <c r="M56" s="45">
        <v>1</v>
      </c>
      <c r="N56" s="11">
        <f t="shared" si="2"/>
        <v>1</v>
      </c>
      <c r="O56" s="12"/>
      <c r="Q56" s="3">
        <v>53</v>
      </c>
      <c r="R56" s="45">
        <v>1</v>
      </c>
      <c r="S56" s="11">
        <f t="shared" si="3"/>
        <v>1</v>
      </c>
      <c r="T56" s="12"/>
      <c r="V56" s="3">
        <v>53</v>
      </c>
      <c r="W56" s="45">
        <v>0</v>
      </c>
      <c r="X56" s="11">
        <f t="shared" si="4"/>
        <v>0</v>
      </c>
      <c r="Y56" s="12"/>
    </row>
    <row r="57" spans="2:25" x14ac:dyDescent="0.25">
      <c r="B57" s="3">
        <v>54</v>
      </c>
      <c r="C57" s="36">
        <v>7</v>
      </c>
      <c r="D57" s="11">
        <f t="shared" si="8"/>
        <v>0.875</v>
      </c>
      <c r="E57" s="12"/>
      <c r="G57" s="3">
        <v>54</v>
      </c>
      <c r="H57" s="36">
        <v>2</v>
      </c>
      <c r="I57" s="11">
        <f t="shared" si="1"/>
        <v>1</v>
      </c>
      <c r="J57" s="12"/>
      <c r="L57" s="3">
        <v>54</v>
      </c>
      <c r="M57" s="45">
        <v>1</v>
      </c>
      <c r="N57" s="11">
        <f t="shared" si="2"/>
        <v>1</v>
      </c>
      <c r="O57" s="12"/>
      <c r="Q57" s="3">
        <v>54</v>
      </c>
      <c r="R57" s="45">
        <v>1</v>
      </c>
      <c r="S57" s="11">
        <f t="shared" si="3"/>
        <v>1</v>
      </c>
      <c r="T57" s="12"/>
      <c r="V57" s="3">
        <v>54</v>
      </c>
      <c r="W57" s="45">
        <v>0</v>
      </c>
      <c r="X57" s="11">
        <f t="shared" si="4"/>
        <v>0</v>
      </c>
      <c r="Y57" s="12"/>
    </row>
    <row r="58" spans="2:25" x14ac:dyDescent="0.25">
      <c r="B58" s="3">
        <v>55</v>
      </c>
      <c r="C58" s="36">
        <v>7</v>
      </c>
      <c r="D58" s="11">
        <f t="shared" si="8"/>
        <v>1</v>
      </c>
      <c r="E58" s="12"/>
      <c r="G58" s="3">
        <v>55</v>
      </c>
      <c r="H58" s="36">
        <v>2</v>
      </c>
      <c r="I58" s="11">
        <f t="shared" si="1"/>
        <v>1</v>
      </c>
      <c r="J58" s="12"/>
      <c r="L58" s="3">
        <v>55</v>
      </c>
      <c r="M58" s="45">
        <v>1</v>
      </c>
      <c r="N58" s="11">
        <f t="shared" si="2"/>
        <v>1</v>
      </c>
      <c r="O58" s="12"/>
      <c r="Q58" s="3">
        <v>55</v>
      </c>
      <c r="R58" s="45">
        <v>1</v>
      </c>
      <c r="S58" s="11">
        <f t="shared" si="3"/>
        <v>1</v>
      </c>
      <c r="T58" s="12"/>
      <c r="V58" s="3">
        <v>55</v>
      </c>
      <c r="W58" s="45">
        <v>0</v>
      </c>
      <c r="X58" s="11">
        <f t="shared" si="4"/>
        <v>0</v>
      </c>
      <c r="Y58" s="12"/>
    </row>
    <row r="59" spans="2:25" x14ac:dyDescent="0.25">
      <c r="B59" s="3">
        <v>56</v>
      </c>
      <c r="C59" s="36">
        <v>6</v>
      </c>
      <c r="D59" s="11">
        <f t="shared" si="8"/>
        <v>0.8571428571428571</v>
      </c>
      <c r="E59" s="12"/>
      <c r="G59" s="3">
        <v>56</v>
      </c>
      <c r="H59" s="36">
        <v>2</v>
      </c>
      <c r="I59" s="11">
        <f t="shared" si="1"/>
        <v>1</v>
      </c>
      <c r="J59" s="12"/>
      <c r="L59" s="3">
        <v>56</v>
      </c>
      <c r="M59" s="45">
        <v>1</v>
      </c>
      <c r="N59" s="11">
        <f t="shared" si="2"/>
        <v>1</v>
      </c>
      <c r="O59" s="12"/>
      <c r="Q59" s="3">
        <v>56</v>
      </c>
      <c r="R59" s="45">
        <v>1</v>
      </c>
      <c r="S59" s="11">
        <f t="shared" si="3"/>
        <v>1</v>
      </c>
      <c r="T59" s="12"/>
      <c r="V59" s="3">
        <v>56</v>
      </c>
      <c r="W59" s="45">
        <v>0</v>
      </c>
      <c r="X59" s="11">
        <f t="shared" si="4"/>
        <v>0</v>
      </c>
      <c r="Y59" s="12"/>
    </row>
    <row r="60" spans="2:25" x14ac:dyDescent="0.25">
      <c r="B60" s="3">
        <v>57</v>
      </c>
      <c r="C60" s="36">
        <v>6</v>
      </c>
      <c r="D60" s="11">
        <f t="shared" si="8"/>
        <v>1</v>
      </c>
      <c r="E60" s="12"/>
      <c r="G60" s="3">
        <v>57</v>
      </c>
      <c r="H60" s="36">
        <v>1</v>
      </c>
      <c r="I60" s="11">
        <f t="shared" si="1"/>
        <v>0.5</v>
      </c>
      <c r="J60" s="12"/>
      <c r="L60" s="3">
        <v>57</v>
      </c>
      <c r="M60" s="45">
        <v>1</v>
      </c>
      <c r="N60" s="11">
        <f t="shared" si="2"/>
        <v>1</v>
      </c>
      <c r="O60" s="12"/>
      <c r="Q60" s="3">
        <v>57</v>
      </c>
      <c r="R60" s="45">
        <v>1</v>
      </c>
      <c r="S60" s="11">
        <f t="shared" si="3"/>
        <v>1</v>
      </c>
      <c r="T60" s="12"/>
      <c r="V60" s="3">
        <v>57</v>
      </c>
      <c r="W60" s="45">
        <v>0</v>
      </c>
      <c r="X60" s="11">
        <f t="shared" si="4"/>
        <v>0</v>
      </c>
      <c r="Y60" s="12"/>
    </row>
    <row r="61" spans="2:25" x14ac:dyDescent="0.25">
      <c r="B61" s="3">
        <v>58</v>
      </c>
      <c r="C61" s="36">
        <v>5</v>
      </c>
      <c r="D61" s="11">
        <f t="shared" si="8"/>
        <v>0.83333333333333337</v>
      </c>
      <c r="E61" s="12"/>
      <c r="G61" s="3">
        <v>58</v>
      </c>
      <c r="H61" s="36">
        <v>1</v>
      </c>
      <c r="I61" s="11">
        <f t="shared" si="1"/>
        <v>1</v>
      </c>
      <c r="J61" s="12"/>
      <c r="L61" s="3">
        <v>58</v>
      </c>
      <c r="M61" s="45">
        <v>1</v>
      </c>
      <c r="N61" s="11">
        <f t="shared" si="2"/>
        <v>1</v>
      </c>
      <c r="O61" s="12"/>
      <c r="Q61" s="3">
        <v>58</v>
      </c>
      <c r="R61" s="45">
        <v>1</v>
      </c>
      <c r="S61" s="11">
        <f t="shared" si="3"/>
        <v>1</v>
      </c>
      <c r="T61" s="12"/>
      <c r="V61" s="3">
        <v>58</v>
      </c>
      <c r="W61" s="45">
        <v>0</v>
      </c>
      <c r="X61" s="11">
        <f t="shared" si="4"/>
        <v>0</v>
      </c>
      <c r="Y61" s="12"/>
    </row>
    <row r="62" spans="2:25" x14ac:dyDescent="0.25">
      <c r="B62" s="3">
        <v>59</v>
      </c>
      <c r="C62" s="36">
        <v>5</v>
      </c>
      <c r="D62" s="11">
        <f t="shared" si="8"/>
        <v>1</v>
      </c>
      <c r="E62" s="12"/>
      <c r="G62" s="3">
        <v>59</v>
      </c>
      <c r="H62" s="36">
        <v>1</v>
      </c>
      <c r="I62" s="11">
        <f t="shared" si="1"/>
        <v>1</v>
      </c>
      <c r="J62" s="12"/>
      <c r="L62" s="3">
        <v>59</v>
      </c>
      <c r="M62" s="45">
        <v>1</v>
      </c>
      <c r="N62" s="11">
        <f t="shared" si="2"/>
        <v>1</v>
      </c>
      <c r="O62" s="12"/>
      <c r="Q62" s="3">
        <v>59</v>
      </c>
      <c r="R62" s="45">
        <v>1</v>
      </c>
      <c r="S62" s="11">
        <f t="shared" si="3"/>
        <v>1</v>
      </c>
      <c r="T62" s="12"/>
      <c r="V62" s="3">
        <v>59</v>
      </c>
      <c r="W62" s="45">
        <v>0</v>
      </c>
      <c r="X62" s="11">
        <f t="shared" si="4"/>
        <v>0</v>
      </c>
      <c r="Y62" s="12"/>
    </row>
    <row r="63" spans="2:25" x14ac:dyDescent="0.25">
      <c r="B63" s="3">
        <v>60</v>
      </c>
      <c r="C63" s="36">
        <v>4</v>
      </c>
      <c r="D63" s="11">
        <f t="shared" si="8"/>
        <v>0.8</v>
      </c>
      <c r="E63" s="12"/>
      <c r="G63" s="3">
        <v>60</v>
      </c>
      <c r="H63" s="36">
        <v>1</v>
      </c>
      <c r="I63" s="11">
        <f t="shared" si="1"/>
        <v>1</v>
      </c>
      <c r="J63" s="12"/>
      <c r="L63" s="3">
        <v>60</v>
      </c>
      <c r="M63" s="45">
        <v>1</v>
      </c>
      <c r="N63" s="11">
        <f t="shared" si="2"/>
        <v>1</v>
      </c>
      <c r="O63" s="12"/>
      <c r="Q63" s="3">
        <v>60</v>
      </c>
      <c r="R63" s="45">
        <v>1</v>
      </c>
      <c r="S63" s="11">
        <f t="shared" si="3"/>
        <v>1</v>
      </c>
      <c r="T63" s="12"/>
      <c r="V63" s="3">
        <v>60</v>
      </c>
      <c r="W63" s="45">
        <v>0</v>
      </c>
      <c r="X63" s="11">
        <f t="shared" si="4"/>
        <v>0</v>
      </c>
      <c r="Y63" s="12"/>
    </row>
    <row r="64" spans="2:25" x14ac:dyDescent="0.25">
      <c r="B64" s="3">
        <v>61</v>
      </c>
      <c r="C64" s="36">
        <v>4</v>
      </c>
      <c r="D64" s="11">
        <f t="shared" si="8"/>
        <v>1</v>
      </c>
      <c r="E64" s="12"/>
      <c r="G64" s="3">
        <v>61</v>
      </c>
      <c r="H64" s="36">
        <v>1</v>
      </c>
      <c r="I64" s="11">
        <f t="shared" si="1"/>
        <v>1</v>
      </c>
      <c r="J64" s="12"/>
      <c r="L64" s="3">
        <v>61</v>
      </c>
      <c r="M64" s="45">
        <v>1</v>
      </c>
      <c r="N64" s="11">
        <f t="shared" si="2"/>
        <v>1</v>
      </c>
      <c r="O64" s="12"/>
      <c r="Q64" s="3">
        <v>61</v>
      </c>
      <c r="R64" s="45">
        <v>1</v>
      </c>
      <c r="S64" s="11">
        <f t="shared" si="3"/>
        <v>1</v>
      </c>
      <c r="T64" s="12"/>
      <c r="V64" s="3">
        <v>61</v>
      </c>
      <c r="W64" s="45">
        <v>0</v>
      </c>
      <c r="X64" s="11">
        <f t="shared" si="4"/>
        <v>0</v>
      </c>
      <c r="Y64" s="12"/>
    </row>
    <row r="65" spans="2:25" x14ac:dyDescent="0.25">
      <c r="B65" s="3">
        <v>62</v>
      </c>
      <c r="C65" s="36">
        <v>3</v>
      </c>
      <c r="D65" s="11">
        <f t="shared" si="8"/>
        <v>0.75</v>
      </c>
      <c r="E65" s="12"/>
      <c r="G65" s="3">
        <v>62</v>
      </c>
      <c r="H65" s="36">
        <v>1</v>
      </c>
      <c r="I65" s="11">
        <f t="shared" si="1"/>
        <v>1</v>
      </c>
      <c r="J65" s="12"/>
      <c r="L65" s="3">
        <v>62</v>
      </c>
      <c r="M65" s="45">
        <v>1</v>
      </c>
      <c r="N65" s="11">
        <f t="shared" si="2"/>
        <v>1</v>
      </c>
      <c r="O65" s="12"/>
      <c r="Q65" s="3">
        <v>62</v>
      </c>
      <c r="R65" s="45">
        <v>1</v>
      </c>
      <c r="S65" s="11">
        <f t="shared" si="3"/>
        <v>1</v>
      </c>
      <c r="T65" s="12"/>
      <c r="V65" s="3">
        <v>62</v>
      </c>
      <c r="W65" s="45">
        <v>0</v>
      </c>
      <c r="X65" s="11">
        <f t="shared" si="4"/>
        <v>0</v>
      </c>
      <c r="Y65" s="12"/>
    </row>
    <row r="66" spans="2:25" x14ac:dyDescent="0.25">
      <c r="B66" s="3">
        <v>63</v>
      </c>
      <c r="C66" s="36">
        <v>3</v>
      </c>
      <c r="D66" s="11">
        <f t="shared" si="8"/>
        <v>1</v>
      </c>
      <c r="E66" s="12"/>
      <c r="G66" s="3">
        <v>63</v>
      </c>
      <c r="H66" s="36">
        <v>1</v>
      </c>
      <c r="I66" s="11">
        <f t="shared" si="1"/>
        <v>1</v>
      </c>
      <c r="J66" s="12"/>
      <c r="L66" s="3">
        <v>63</v>
      </c>
      <c r="M66" s="45">
        <v>1</v>
      </c>
      <c r="N66" s="11">
        <f t="shared" si="2"/>
        <v>1</v>
      </c>
      <c r="O66" s="12"/>
      <c r="Q66" s="3">
        <v>63</v>
      </c>
      <c r="R66" s="45">
        <v>1</v>
      </c>
      <c r="S66" s="11">
        <f t="shared" si="3"/>
        <v>1</v>
      </c>
      <c r="T66" s="12"/>
      <c r="V66" s="3">
        <v>63</v>
      </c>
      <c r="W66" s="45">
        <v>0</v>
      </c>
      <c r="X66" s="11">
        <f t="shared" si="4"/>
        <v>0</v>
      </c>
      <c r="Y66" s="12"/>
    </row>
    <row r="67" spans="2:25" x14ac:dyDescent="0.25">
      <c r="B67" s="3">
        <v>64</v>
      </c>
      <c r="C67" s="36">
        <v>2</v>
      </c>
      <c r="D67" s="11">
        <f t="shared" si="8"/>
        <v>0.66666666666666663</v>
      </c>
      <c r="E67" s="12"/>
      <c r="G67" s="3">
        <v>64</v>
      </c>
      <c r="H67" s="36">
        <v>1</v>
      </c>
      <c r="I67" s="11">
        <f t="shared" si="1"/>
        <v>1</v>
      </c>
      <c r="J67" s="12"/>
      <c r="L67" s="3">
        <v>64</v>
      </c>
      <c r="M67" s="45">
        <v>1</v>
      </c>
      <c r="N67" s="11">
        <f t="shared" si="2"/>
        <v>1</v>
      </c>
      <c r="O67" s="12"/>
      <c r="Q67" s="3">
        <v>64</v>
      </c>
      <c r="R67" s="45">
        <v>1</v>
      </c>
      <c r="S67" s="11">
        <f t="shared" si="3"/>
        <v>1</v>
      </c>
      <c r="T67" s="12"/>
      <c r="V67" s="3">
        <v>64</v>
      </c>
      <c r="W67" s="45">
        <v>0</v>
      </c>
      <c r="X67" s="11">
        <f t="shared" si="4"/>
        <v>0</v>
      </c>
      <c r="Y67" s="12"/>
    </row>
    <row r="68" spans="2:25" x14ac:dyDescent="0.25">
      <c r="B68" s="3">
        <v>0</v>
      </c>
      <c r="C68" s="36">
        <v>0</v>
      </c>
      <c r="D68" s="11">
        <f t="shared" si="8"/>
        <v>0</v>
      </c>
      <c r="E68" s="13"/>
      <c r="G68" s="3">
        <v>0</v>
      </c>
      <c r="H68" s="36">
        <f>D68*H67</f>
        <v>0</v>
      </c>
      <c r="I68" s="11">
        <f t="shared" si="1"/>
        <v>0</v>
      </c>
      <c r="J68" s="13"/>
      <c r="L68" s="3">
        <v>0</v>
      </c>
      <c r="M68" s="45">
        <v>0</v>
      </c>
      <c r="N68" s="11">
        <f t="shared" si="2"/>
        <v>0</v>
      </c>
      <c r="O68" s="13"/>
      <c r="Q68" s="3">
        <v>0</v>
      </c>
      <c r="R68" s="45">
        <v>0</v>
      </c>
      <c r="S68" s="11">
        <f t="shared" si="3"/>
        <v>0</v>
      </c>
      <c r="T68" s="13"/>
      <c r="V68" s="3">
        <v>0</v>
      </c>
      <c r="W68" s="45">
        <v>0</v>
      </c>
      <c r="X68" s="11">
        <f t="shared" si="4"/>
        <v>0</v>
      </c>
      <c r="Y68" s="13"/>
    </row>
    <row r="69" spans="2:25" x14ac:dyDescent="0.25">
      <c r="B69" s="3">
        <v>-1</v>
      </c>
      <c r="C69" s="36">
        <v>0</v>
      </c>
      <c r="D69" s="11">
        <f>IF(C69=0,0,IF(C68=0,0,C69/C68))</f>
        <v>0</v>
      </c>
      <c r="E69" s="13"/>
      <c r="G69" s="3">
        <v>-1</v>
      </c>
      <c r="H69" s="36">
        <f>D69*H68</f>
        <v>0</v>
      </c>
      <c r="I69" s="11">
        <f>IF(H69=0,0,IF(H68=0,0,H69/H68))</f>
        <v>0</v>
      </c>
      <c r="J69" s="13"/>
      <c r="L69" s="3">
        <v>-1</v>
      </c>
      <c r="M69" s="45">
        <v>0</v>
      </c>
      <c r="N69" s="11">
        <f>IF(M69=0,0,IF(M68=0,0,M69/M68))</f>
        <v>0</v>
      </c>
      <c r="O69" s="13"/>
      <c r="Q69" s="3">
        <v>-1</v>
      </c>
      <c r="R69" s="45">
        <v>0</v>
      </c>
      <c r="S69" s="11">
        <f>IF(R69=0,0,IF(R68=0,0,R69/R68))</f>
        <v>0</v>
      </c>
      <c r="T69" s="13"/>
      <c r="V69" s="3">
        <v>-1</v>
      </c>
      <c r="W69" s="45">
        <v>0</v>
      </c>
      <c r="X69" s="11">
        <f>IF(W69=0,0,IF(W68=0,0,W69/W68))</f>
        <v>0</v>
      </c>
      <c r="Y69" s="13"/>
    </row>
  </sheetData>
  <sheetProtection selectLockedCells="1" selectUnlockedCells="1"/>
  <mergeCells count="10">
    <mergeCell ref="AA2:AE2"/>
    <mergeCell ref="AB4:AE4"/>
    <mergeCell ref="AB3:AE3"/>
    <mergeCell ref="AB5:AE5"/>
    <mergeCell ref="AB6:AE6"/>
    <mergeCell ref="V2:X2"/>
    <mergeCell ref="B2:D2"/>
    <mergeCell ref="G2:I2"/>
    <mergeCell ref="L2:N2"/>
    <mergeCell ref="Q2: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11</vt:i4>
      </vt:variant>
    </vt:vector>
  </HeadingPairs>
  <TitlesOfParts>
    <vt:vector size="11" baseType="lpstr">
      <vt:lpstr>Рейтинг</vt:lpstr>
      <vt:lpstr>Ласт турнир</vt:lpstr>
      <vt:lpstr>Начисление очков 2024</vt:lpstr>
      <vt:lpstr>Начисление очков 2023_1</vt:lpstr>
      <vt:lpstr>Начисление очков 2023</vt:lpstr>
      <vt:lpstr>Начисление очков 2022_1</vt:lpstr>
      <vt:lpstr>Начисление очков 2022</vt:lpstr>
      <vt:lpstr>Начисление очков 2021</vt:lpstr>
      <vt:lpstr>Начисление очков new</vt:lpstr>
      <vt:lpstr>NTRP</vt:lpstr>
      <vt:lpstr>Начисление очков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idel</dc:creator>
  <cp:lastModifiedBy>Сабитов Идель</cp:lastModifiedBy>
  <cp:lastPrinted>2024-05-06T15:53:28Z</cp:lastPrinted>
  <dcterms:created xsi:type="dcterms:W3CDTF">2012-08-14T05:22:07Z</dcterms:created>
  <dcterms:modified xsi:type="dcterms:W3CDTF">2024-05-13T14:15:42Z</dcterms:modified>
</cp:coreProperties>
</file>